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NATALIA\CONSOLIDADOS AÑO 2020\REM A\"/>
    </mc:Choice>
  </mc:AlternateContent>
  <bookViews>
    <workbookView xWindow="0" yWindow="0" windowWidth="24000" windowHeight="9135" tabRatio="860" activeTab="12"/>
  </bookViews>
  <sheets>
    <sheet name="RESUMEN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52511"/>
</workbook>
</file>

<file path=xl/calcChain.xml><?xml version="1.0" encoding="utf-8"?>
<calcChain xmlns="http://schemas.openxmlformats.org/spreadsheetml/2006/main">
  <c r="E304" i="13" l="1"/>
  <c r="D304" i="13"/>
  <c r="C304" i="13"/>
  <c r="E303" i="13"/>
  <c r="C303" i="13" s="1"/>
  <c r="D303" i="13"/>
  <c r="E302" i="13"/>
  <c r="D302" i="13"/>
  <c r="E301" i="13"/>
  <c r="D301" i="13"/>
  <c r="C301" i="13"/>
  <c r="E300" i="13"/>
  <c r="D300" i="13"/>
  <c r="C300" i="13"/>
  <c r="E299" i="13"/>
  <c r="C299" i="13" s="1"/>
  <c r="D299" i="13"/>
  <c r="D294" i="13"/>
  <c r="C294" i="13"/>
  <c r="D293" i="13"/>
  <c r="C293" i="13"/>
  <c r="B293" i="13"/>
  <c r="E288" i="13"/>
  <c r="D288" i="13"/>
  <c r="C288" i="13"/>
  <c r="E287" i="13"/>
  <c r="C287" i="13" s="1"/>
  <c r="D287" i="13"/>
  <c r="E286" i="13"/>
  <c r="D286" i="13"/>
  <c r="E281" i="13"/>
  <c r="D281" i="13"/>
  <c r="E280" i="13"/>
  <c r="D280" i="13"/>
  <c r="E279" i="13"/>
  <c r="D279" i="13"/>
  <c r="C279" i="13"/>
  <c r="E278" i="13"/>
  <c r="D278" i="13"/>
  <c r="C278" i="13"/>
  <c r="E277" i="13"/>
  <c r="D277" i="13"/>
  <c r="C277" i="13"/>
  <c r="E276" i="13"/>
  <c r="D276" i="13"/>
  <c r="E275" i="13"/>
  <c r="D275" i="13"/>
  <c r="C275" i="13"/>
  <c r="CH274" i="13"/>
  <c r="CB274" i="13" s="1"/>
  <c r="E274" i="13"/>
  <c r="CG269" i="13"/>
  <c r="CA269" i="13" s="1"/>
  <c r="E269" i="13"/>
  <c r="C269" i="13" s="1"/>
  <c r="D269" i="13"/>
  <c r="CG268" i="13"/>
  <c r="CA268" i="13"/>
  <c r="E268" i="13"/>
  <c r="D268" i="13"/>
  <c r="C268" i="13"/>
  <c r="CI268" i="13" s="1"/>
  <c r="CC268" i="13" s="1"/>
  <c r="CG267" i="13"/>
  <c r="CA267" i="13" s="1"/>
  <c r="E267" i="13"/>
  <c r="C267" i="13" s="1"/>
  <c r="D267" i="13"/>
  <c r="CG266" i="13"/>
  <c r="CA266" i="13"/>
  <c r="E266" i="13"/>
  <c r="D266" i="13"/>
  <c r="C266" i="13" s="1"/>
  <c r="CH266" i="13" s="1"/>
  <c r="CB266" i="13" s="1"/>
  <c r="CG265" i="13"/>
  <c r="CA265" i="13" s="1"/>
  <c r="E265" i="13"/>
  <c r="C265" i="13" s="1"/>
  <c r="D265" i="13"/>
  <c r="CH264" i="13"/>
  <c r="CB264" i="13" s="1"/>
  <c r="CG264" i="13"/>
  <c r="CA264" i="13"/>
  <c r="E264" i="13"/>
  <c r="D264" i="13"/>
  <c r="C264" i="13"/>
  <c r="CI264" i="13" s="1"/>
  <c r="CC264" i="13" s="1"/>
  <c r="CG263" i="13"/>
  <c r="CA263" i="13" s="1"/>
  <c r="E263" i="13"/>
  <c r="C263" i="13" s="1"/>
  <c r="D263" i="13"/>
  <c r="CG262" i="13"/>
  <c r="CA262" i="13"/>
  <c r="E262" i="13"/>
  <c r="D262" i="13"/>
  <c r="C262" i="13" s="1"/>
  <c r="CH262" i="13" s="1"/>
  <c r="CB262" i="13" s="1"/>
  <c r="CG261" i="13"/>
  <c r="CA261" i="13" s="1"/>
  <c r="E261" i="13"/>
  <c r="C261" i="13" s="1"/>
  <c r="D261" i="13"/>
  <c r="CH260" i="13"/>
  <c r="CG260" i="13"/>
  <c r="CB260" i="13"/>
  <c r="CA260" i="13"/>
  <c r="E260" i="13"/>
  <c r="C260" i="13"/>
  <c r="CI260" i="13" s="1"/>
  <c r="CC260" i="13" s="1"/>
  <c r="CI259" i="13"/>
  <c r="CC259" i="13" s="1"/>
  <c r="CG259" i="13"/>
  <c r="CA259" i="13" s="1"/>
  <c r="E259" i="13"/>
  <c r="C259" i="13" s="1"/>
  <c r="CH259" i="13" s="1"/>
  <c r="CB259" i="13" s="1"/>
  <c r="CG258" i="13"/>
  <c r="CA258" i="13" s="1"/>
  <c r="E258" i="13"/>
  <c r="C258" i="13" s="1"/>
  <c r="CH257" i="13"/>
  <c r="CB257" i="13" s="1"/>
  <c r="CG257" i="13"/>
  <c r="CA257" i="13"/>
  <c r="E257" i="13"/>
  <c r="C257" i="13"/>
  <c r="CI257" i="13" s="1"/>
  <c r="CC257" i="13" s="1"/>
  <c r="CG256" i="13"/>
  <c r="CA256" i="13"/>
  <c r="E256" i="13"/>
  <c r="C256" i="13"/>
  <c r="CH256" i="13" s="1"/>
  <c r="CB256" i="13" s="1"/>
  <c r="CG255" i="13"/>
  <c r="CA255" i="13" s="1"/>
  <c r="E255" i="13"/>
  <c r="C255" i="13"/>
  <c r="CG254" i="13"/>
  <c r="CA254" i="13" s="1"/>
  <c r="E254" i="13"/>
  <c r="C254" i="13" s="1"/>
  <c r="CH253" i="13"/>
  <c r="CB253" i="13" s="1"/>
  <c r="CG253" i="13"/>
  <c r="CA253" i="13" s="1"/>
  <c r="AV253" i="13"/>
  <c r="E253" i="13"/>
  <c r="C253" i="13"/>
  <c r="CI253" i="13" s="1"/>
  <c r="CC253" i="13" s="1"/>
  <c r="CI252" i="13"/>
  <c r="CC252" i="13" s="1"/>
  <c r="CH252" i="13"/>
  <c r="CB252" i="13" s="1"/>
  <c r="CG252" i="13"/>
  <c r="CA252" i="13"/>
  <c r="E252" i="13"/>
  <c r="C252" i="13"/>
  <c r="AU251" i="13"/>
  <c r="AT251" i="13"/>
  <c r="AS251" i="13"/>
  <c r="AR251" i="13"/>
  <c r="AQ251" i="13"/>
  <c r="AP251" i="13"/>
  <c r="AO251" i="13"/>
  <c r="AN251" i="13"/>
  <c r="AM251" i="13"/>
  <c r="AL251" i="13"/>
  <c r="AK251" i="13"/>
  <c r="AJ251" i="13"/>
  <c r="AI251" i="13"/>
  <c r="AH251" i="13"/>
  <c r="AG251" i="13"/>
  <c r="AF251" i="13"/>
  <c r="AE251" i="13"/>
  <c r="AD251" i="13"/>
  <c r="AC251" i="13"/>
  <c r="AB251" i="13"/>
  <c r="AA251" i="13"/>
  <c r="Z251" i="13"/>
  <c r="Y251" i="13"/>
  <c r="X251" i="13"/>
  <c r="W251" i="13"/>
  <c r="V251" i="13"/>
  <c r="U251" i="13"/>
  <c r="T251" i="13"/>
  <c r="S251" i="13"/>
  <c r="R251" i="13"/>
  <c r="Q251" i="13"/>
  <c r="P251" i="13"/>
  <c r="O251" i="13"/>
  <c r="N251" i="13"/>
  <c r="M251" i="13"/>
  <c r="L251" i="13"/>
  <c r="K251" i="13"/>
  <c r="J251" i="13"/>
  <c r="I251" i="13"/>
  <c r="H251" i="13"/>
  <c r="G251" i="13"/>
  <c r="F251" i="13"/>
  <c r="E251" i="13"/>
  <c r="C251" i="13" s="1"/>
  <c r="D251" i="13"/>
  <c r="E246" i="13"/>
  <c r="D246" i="13"/>
  <c r="C246" i="13" s="1"/>
  <c r="E245" i="13"/>
  <c r="C245" i="13" s="1"/>
  <c r="D245" i="13"/>
  <c r="E244" i="13"/>
  <c r="D244" i="13"/>
  <c r="C244" i="13" s="1"/>
  <c r="E243" i="13"/>
  <c r="D243" i="13"/>
  <c r="C243" i="13" s="1"/>
  <c r="E238" i="13"/>
  <c r="D238" i="13"/>
  <c r="C238" i="13"/>
  <c r="E237" i="13"/>
  <c r="D237" i="13"/>
  <c r="C237" i="13"/>
  <c r="E236" i="13"/>
  <c r="D236" i="13"/>
  <c r="E235" i="13"/>
  <c r="C235" i="13" s="1"/>
  <c r="D235" i="13"/>
  <c r="CG231" i="13"/>
  <c r="CA231" i="13" s="1"/>
  <c r="CB231" i="13"/>
  <c r="E231" i="13"/>
  <c r="CH231" i="13" s="1"/>
  <c r="D231" i="13"/>
  <c r="C231" i="13"/>
  <c r="CJ231" i="13" s="1"/>
  <c r="CD231" i="13" s="1"/>
  <c r="E230" i="13"/>
  <c r="D230" i="13"/>
  <c r="C230" i="13"/>
  <c r="CG229" i="13"/>
  <c r="CA229" i="13" s="1"/>
  <c r="CB229" i="13"/>
  <c r="E229" i="13"/>
  <c r="CH229" i="13" s="1"/>
  <c r="D229" i="13"/>
  <c r="E228" i="13"/>
  <c r="C228" i="13" s="1"/>
  <c r="D228" i="13"/>
  <c r="CG227" i="13"/>
  <c r="CA227" i="13" s="1"/>
  <c r="CB227" i="13"/>
  <c r="E227" i="13"/>
  <c r="CH227" i="13" s="1"/>
  <c r="D227" i="13"/>
  <c r="C227" i="13"/>
  <c r="CJ227" i="13" s="1"/>
  <c r="CD227" i="13" s="1"/>
  <c r="E226" i="13"/>
  <c r="C226" i="13" s="1"/>
  <c r="D226" i="13"/>
  <c r="CG225" i="13"/>
  <c r="CA225" i="13" s="1"/>
  <c r="CB225" i="13"/>
  <c r="E225" i="13"/>
  <c r="CH225" i="13" s="1"/>
  <c r="D225" i="13"/>
  <c r="E224" i="13"/>
  <c r="D224" i="13"/>
  <c r="C224" i="13"/>
  <c r="CI223" i="13"/>
  <c r="CC223" i="13" s="1"/>
  <c r="E223" i="13"/>
  <c r="D223" i="13"/>
  <c r="C223" i="13"/>
  <c r="CK223" i="13" s="1"/>
  <c r="CE223" i="13" s="1"/>
  <c r="E222" i="13"/>
  <c r="C222" i="13" s="1"/>
  <c r="D222" i="13"/>
  <c r="CI221" i="13"/>
  <c r="CC221" i="13" s="1"/>
  <c r="E221" i="13"/>
  <c r="CH221" i="13" s="1"/>
  <c r="CB221" i="13" s="1"/>
  <c r="D221" i="13"/>
  <c r="C221" i="13"/>
  <c r="E220" i="13"/>
  <c r="CH220" i="13" s="1"/>
  <c r="CB220" i="13" s="1"/>
  <c r="D220" i="13"/>
  <c r="E219" i="13"/>
  <c r="CH219" i="13" s="1"/>
  <c r="CB219" i="13" s="1"/>
  <c r="D219" i="13"/>
  <c r="E218" i="13"/>
  <c r="CH218" i="13" s="1"/>
  <c r="CB218" i="13" s="1"/>
  <c r="D218" i="13"/>
  <c r="CI217" i="13"/>
  <c r="CC217" i="13" s="1"/>
  <c r="E217" i="13"/>
  <c r="CH217" i="13" s="1"/>
  <c r="CB217" i="13" s="1"/>
  <c r="D217" i="13"/>
  <c r="C217" i="13"/>
  <c r="CG216" i="13"/>
  <c r="CA216" i="13" s="1"/>
  <c r="E216" i="13"/>
  <c r="CH216" i="13" s="1"/>
  <c r="CB216" i="13" s="1"/>
  <c r="D216" i="13"/>
  <c r="C216" i="13"/>
  <c r="E215" i="13"/>
  <c r="CG215" i="13" s="1"/>
  <c r="CA215" i="13" s="1"/>
  <c r="D215" i="13"/>
  <c r="E214" i="13"/>
  <c r="CG214" i="13" s="1"/>
  <c r="CA214" i="13" s="1"/>
  <c r="D214" i="13"/>
  <c r="E213" i="13"/>
  <c r="CG213" i="13" s="1"/>
  <c r="CA213" i="13" s="1"/>
  <c r="D213" i="13"/>
  <c r="C213" i="13"/>
  <c r="E212" i="13"/>
  <c r="CG212" i="13" s="1"/>
  <c r="CA212" i="13" s="1"/>
  <c r="D212" i="13"/>
  <c r="E211" i="13"/>
  <c r="CH211" i="13" s="1"/>
  <c r="CB211" i="13" s="1"/>
  <c r="D211" i="13"/>
  <c r="E210" i="13"/>
  <c r="C210" i="13" s="1"/>
  <c r="D210" i="13"/>
  <c r="CG209" i="13"/>
  <c r="CA209" i="13" s="1"/>
  <c r="CB209" i="13"/>
  <c r="E209" i="13"/>
  <c r="CH209" i="13" s="1"/>
  <c r="D209" i="13"/>
  <c r="C209" i="13"/>
  <c r="CJ209" i="13" s="1"/>
  <c r="CD209" i="13" s="1"/>
  <c r="E208" i="13"/>
  <c r="D208" i="13"/>
  <c r="C208" i="13"/>
  <c r="CG207" i="13"/>
  <c r="CA207" i="13" s="1"/>
  <c r="CB207" i="13"/>
  <c r="E207" i="13"/>
  <c r="CH207" i="13" s="1"/>
  <c r="D207" i="13"/>
  <c r="E206" i="13"/>
  <c r="C206" i="13" s="1"/>
  <c r="D206" i="13"/>
  <c r="CG205" i="13"/>
  <c r="CA205" i="13" s="1"/>
  <c r="CB205" i="13"/>
  <c r="E205" i="13"/>
  <c r="CH205" i="13" s="1"/>
  <c r="D205" i="13"/>
  <c r="C205" i="13"/>
  <c r="CJ205" i="13" s="1"/>
  <c r="CD205" i="13" s="1"/>
  <c r="E204" i="13"/>
  <c r="CH203" i="13"/>
  <c r="CB203" i="13"/>
  <c r="E203" i="13"/>
  <c r="CG203" i="13" s="1"/>
  <c r="CA203" i="13" s="1"/>
  <c r="D203" i="13"/>
  <c r="C203" i="13"/>
  <c r="CI203" i="13" s="1"/>
  <c r="CC203" i="13" s="1"/>
  <c r="CJ202" i="13"/>
  <c r="CD202" i="13" s="1"/>
  <c r="CH202" i="13"/>
  <c r="CB202" i="13" s="1"/>
  <c r="E202" i="13"/>
  <c r="CG202" i="13" s="1"/>
  <c r="CA202" i="13" s="1"/>
  <c r="D202" i="13"/>
  <c r="C202" i="13" s="1"/>
  <c r="CL201" i="13"/>
  <c r="CF201" i="13" s="1"/>
  <c r="CH201" i="13"/>
  <c r="CB201" i="13"/>
  <c r="CA201" i="13"/>
  <c r="E201" i="13"/>
  <c r="CG201" i="13" s="1"/>
  <c r="D201" i="13"/>
  <c r="C201" i="13"/>
  <c r="CJ200" i="13"/>
  <c r="CD200" i="13" s="1"/>
  <c r="CH200" i="13"/>
  <c r="CB200" i="13"/>
  <c r="CA200" i="13"/>
  <c r="E200" i="13"/>
  <c r="CG200" i="13" s="1"/>
  <c r="D200" i="13"/>
  <c r="C200" i="13" s="1"/>
  <c r="CL199" i="13"/>
  <c r="CF199" i="13" s="1"/>
  <c r="CH199" i="13"/>
  <c r="CB199" i="13"/>
  <c r="CA199" i="13"/>
  <c r="E199" i="13"/>
  <c r="CG199" i="13" s="1"/>
  <c r="D199" i="13"/>
  <c r="C199" i="13"/>
  <c r="CH198" i="13"/>
  <c r="CB198" i="13" s="1"/>
  <c r="E198" i="13"/>
  <c r="CG198" i="13" s="1"/>
  <c r="CA198" i="13" s="1"/>
  <c r="D198" i="13"/>
  <c r="C198" i="13" s="1"/>
  <c r="CI197" i="13"/>
  <c r="CC197" i="13" s="1"/>
  <c r="CH197" i="13"/>
  <c r="CB197" i="13"/>
  <c r="E197" i="13"/>
  <c r="CG197" i="13" s="1"/>
  <c r="CA197" i="13" s="1"/>
  <c r="D197" i="13"/>
  <c r="C197" i="13"/>
  <c r="CH196" i="13"/>
  <c r="CB196" i="13" s="1"/>
  <c r="CA196" i="13"/>
  <c r="E196" i="13"/>
  <c r="CG196" i="13" s="1"/>
  <c r="D196" i="13"/>
  <c r="C196" i="13" s="1"/>
  <c r="E195" i="13"/>
  <c r="CG195" i="13" s="1"/>
  <c r="CA195" i="13" s="1"/>
  <c r="D195" i="13"/>
  <c r="C195" i="13" s="1"/>
  <c r="CH193" i="13"/>
  <c r="CB193" i="13" s="1"/>
  <c r="E193" i="13"/>
  <c r="CG193" i="13" s="1"/>
  <c r="CA193" i="13" s="1"/>
  <c r="D193" i="13"/>
  <c r="C193" i="13" s="1"/>
  <c r="CJ189" i="13"/>
  <c r="CD189" i="13" s="1"/>
  <c r="CH189" i="13"/>
  <c r="CB189" i="13"/>
  <c r="E189" i="13"/>
  <c r="CG189" i="13" s="1"/>
  <c r="CA189" i="13" s="1"/>
  <c r="D189" i="13"/>
  <c r="C189" i="13" s="1"/>
  <c r="E188" i="13"/>
  <c r="CG188" i="13" s="1"/>
  <c r="CA188" i="13" s="1"/>
  <c r="D188" i="13"/>
  <c r="C188" i="13" s="1"/>
  <c r="CJ187" i="13"/>
  <c r="CD187" i="13" s="1"/>
  <c r="E187" i="13"/>
  <c r="CG187" i="13" s="1"/>
  <c r="CA187" i="13" s="1"/>
  <c r="D187" i="13"/>
  <c r="C187" i="13" s="1"/>
  <c r="CH187" i="13" s="1"/>
  <c r="CB187" i="13" s="1"/>
  <c r="CL186" i="13"/>
  <c r="CF186" i="13" s="1"/>
  <c r="E186" i="13"/>
  <c r="CG186" i="13" s="1"/>
  <c r="CA186" i="13" s="1"/>
  <c r="D186" i="13"/>
  <c r="C186" i="13" s="1"/>
  <c r="CJ185" i="13"/>
  <c r="CD185" i="13" s="1"/>
  <c r="CH185" i="13"/>
  <c r="CB185" i="13"/>
  <c r="E185" i="13"/>
  <c r="CG185" i="13" s="1"/>
  <c r="CA185" i="13" s="1"/>
  <c r="D185" i="13"/>
  <c r="C185" i="13" s="1"/>
  <c r="CL184" i="13"/>
  <c r="CF184" i="13" s="1"/>
  <c r="E184" i="13"/>
  <c r="CG184" i="13" s="1"/>
  <c r="CA184" i="13" s="1"/>
  <c r="D184" i="13"/>
  <c r="C184" i="13" s="1"/>
  <c r="CJ183" i="13"/>
  <c r="CD183" i="13" s="1"/>
  <c r="CB183" i="13"/>
  <c r="E183" i="13"/>
  <c r="CG183" i="13" s="1"/>
  <c r="CA183" i="13" s="1"/>
  <c r="D183" i="13"/>
  <c r="C183" i="13" s="1"/>
  <c r="CH183" i="13" s="1"/>
  <c r="E182" i="13"/>
  <c r="D182" i="13"/>
  <c r="C182" i="13" s="1"/>
  <c r="CL181" i="13"/>
  <c r="CF181" i="13" s="1"/>
  <c r="CJ181" i="13"/>
  <c r="CD181" i="13"/>
  <c r="E181" i="13"/>
  <c r="D181" i="13"/>
  <c r="C181" i="13" s="1"/>
  <c r="E180" i="13"/>
  <c r="D180" i="13"/>
  <c r="C180" i="13" s="1"/>
  <c r="CJ179" i="13"/>
  <c r="CD179" i="13" s="1"/>
  <c r="CH179" i="13"/>
  <c r="CB179" i="13"/>
  <c r="E179" i="13"/>
  <c r="CG179" i="13" s="1"/>
  <c r="CA179" i="13" s="1"/>
  <c r="D179" i="13"/>
  <c r="C179" i="13" s="1"/>
  <c r="CL178" i="13"/>
  <c r="CF178" i="13" s="1"/>
  <c r="E178" i="13"/>
  <c r="CG178" i="13" s="1"/>
  <c r="CA178" i="13" s="1"/>
  <c r="D178" i="13"/>
  <c r="C178" i="13" s="1"/>
  <c r="CJ177" i="13"/>
  <c r="CD177" i="13" s="1"/>
  <c r="CB177" i="13"/>
  <c r="E177" i="13"/>
  <c r="CG177" i="13" s="1"/>
  <c r="CA177" i="13" s="1"/>
  <c r="D177" i="13"/>
  <c r="C177" i="13" s="1"/>
  <c r="CH177" i="13" s="1"/>
  <c r="E176" i="13"/>
  <c r="CG176" i="13" s="1"/>
  <c r="CA176" i="13" s="1"/>
  <c r="D176" i="13"/>
  <c r="C176" i="13" s="1"/>
  <c r="CJ175" i="13"/>
  <c r="CD175" i="13" s="1"/>
  <c r="CH175" i="13"/>
  <c r="CB175" i="13"/>
  <c r="E175" i="13"/>
  <c r="CG175" i="13" s="1"/>
  <c r="CA175" i="13" s="1"/>
  <c r="D175" i="13"/>
  <c r="C175" i="13" s="1"/>
  <c r="E174" i="13"/>
  <c r="CG174" i="13" s="1"/>
  <c r="CA174" i="13" s="1"/>
  <c r="D174" i="13"/>
  <c r="C174" i="13" s="1"/>
  <c r="CG173" i="13"/>
  <c r="CA173" i="13" s="1"/>
  <c r="E173" i="13"/>
  <c r="D173" i="13"/>
  <c r="C173" i="13" s="1"/>
  <c r="CG172" i="13"/>
  <c r="CA172" i="13" s="1"/>
  <c r="E172" i="13"/>
  <c r="D172" i="13"/>
  <c r="C172" i="13" s="1"/>
  <c r="CG171" i="13"/>
  <c r="CA171" i="13" s="1"/>
  <c r="E171" i="13"/>
  <c r="D171" i="13"/>
  <c r="C171" i="13" s="1"/>
  <c r="CG170" i="13"/>
  <c r="CA170" i="13" s="1"/>
  <c r="E170" i="13"/>
  <c r="D170" i="13"/>
  <c r="C170" i="13" s="1"/>
  <c r="CJ169" i="13"/>
  <c r="CD169" i="13" s="1"/>
  <c r="CB169" i="13"/>
  <c r="E169" i="13"/>
  <c r="CG169" i="13" s="1"/>
  <c r="CA169" i="13" s="1"/>
  <c r="D169" i="13"/>
  <c r="C169" i="13" s="1"/>
  <c r="CH169" i="13" s="1"/>
  <c r="CL168" i="13"/>
  <c r="CF168" i="13" s="1"/>
  <c r="E168" i="13"/>
  <c r="CG168" i="13" s="1"/>
  <c r="CA168" i="13" s="1"/>
  <c r="D168" i="13"/>
  <c r="C168" i="13" s="1"/>
  <c r="CJ167" i="13"/>
  <c r="CD167" i="13" s="1"/>
  <c r="CH167" i="13"/>
  <c r="CB167" i="13"/>
  <c r="E167" i="13"/>
  <c r="CG167" i="13" s="1"/>
  <c r="CA167" i="13" s="1"/>
  <c r="D167" i="13"/>
  <c r="C167" i="13" s="1"/>
  <c r="CG166" i="13"/>
  <c r="CA166" i="13" s="1"/>
  <c r="E166" i="13"/>
  <c r="D166" i="13"/>
  <c r="E165" i="13"/>
  <c r="CG165" i="13" s="1"/>
  <c r="CA165" i="13" s="1"/>
  <c r="D165" i="13"/>
  <c r="E164" i="13"/>
  <c r="CG164" i="13" s="1"/>
  <c r="CA164" i="13" s="1"/>
  <c r="D164" i="13"/>
  <c r="C164" i="13"/>
  <c r="CJ164" i="13" s="1"/>
  <c r="CD164" i="13" s="1"/>
  <c r="E163" i="13"/>
  <c r="CG163" i="13" s="1"/>
  <c r="CA163" i="13" s="1"/>
  <c r="D163" i="13"/>
  <c r="E162" i="13"/>
  <c r="C162" i="13" s="1"/>
  <c r="CK162" i="13" s="1"/>
  <c r="CE162" i="13" s="1"/>
  <c r="CJ161" i="13"/>
  <c r="CD161" i="13" s="1"/>
  <c r="CH161" i="13"/>
  <c r="CB161" i="13"/>
  <c r="E161" i="13"/>
  <c r="CG161" i="13" s="1"/>
  <c r="CA161" i="13" s="1"/>
  <c r="D161" i="13"/>
  <c r="C161" i="13" s="1"/>
  <c r="CH160" i="13"/>
  <c r="CB160" i="13" s="1"/>
  <c r="E160" i="13"/>
  <c r="CG160" i="13" s="1"/>
  <c r="CA160" i="13" s="1"/>
  <c r="D160" i="13"/>
  <c r="C160" i="13" s="1"/>
  <c r="CJ159" i="13"/>
  <c r="CD159" i="13" s="1"/>
  <c r="E159" i="13"/>
  <c r="CG159" i="13" s="1"/>
  <c r="CA159" i="13" s="1"/>
  <c r="D159" i="13"/>
  <c r="C159" i="13" s="1"/>
  <c r="CH159" i="13" s="1"/>
  <c r="CB159" i="13" s="1"/>
  <c r="E158" i="13"/>
  <c r="CG158" i="13" s="1"/>
  <c r="CA158" i="13" s="1"/>
  <c r="D158" i="13"/>
  <c r="C158" i="13" s="1"/>
  <c r="CJ158" i="13" s="1"/>
  <c r="CD158" i="13" s="1"/>
  <c r="CJ157" i="13"/>
  <c r="CD157" i="13" s="1"/>
  <c r="CH157" i="13"/>
  <c r="CB157" i="13"/>
  <c r="E157" i="13"/>
  <c r="CG157" i="13" s="1"/>
  <c r="CA157" i="13" s="1"/>
  <c r="D157" i="13"/>
  <c r="C157" i="13" s="1"/>
  <c r="CH156" i="13"/>
  <c r="CB156" i="13" s="1"/>
  <c r="E156" i="13"/>
  <c r="CG156" i="13" s="1"/>
  <c r="CA156" i="13" s="1"/>
  <c r="D156" i="13"/>
  <c r="C156" i="13" s="1"/>
  <c r="CJ155" i="13"/>
  <c r="CD155" i="13" s="1"/>
  <c r="E155" i="13"/>
  <c r="CG155" i="13" s="1"/>
  <c r="CA155" i="13" s="1"/>
  <c r="D155" i="13"/>
  <c r="C155" i="13" s="1"/>
  <c r="CH155" i="13" s="1"/>
  <c r="CB155" i="13" s="1"/>
  <c r="E154" i="13"/>
  <c r="CG154" i="13" s="1"/>
  <c r="CA154" i="13" s="1"/>
  <c r="D154" i="13"/>
  <c r="C154" i="13" s="1"/>
  <c r="CJ154" i="13" s="1"/>
  <c r="CD154" i="13" s="1"/>
  <c r="CJ153" i="13"/>
  <c r="CD153" i="13" s="1"/>
  <c r="CH153" i="13"/>
  <c r="CB153" i="13"/>
  <c r="E153" i="13"/>
  <c r="CG153" i="13" s="1"/>
  <c r="CA153" i="13" s="1"/>
  <c r="D153" i="13"/>
  <c r="C153" i="13" s="1"/>
  <c r="CJ151" i="13"/>
  <c r="CD151" i="13" s="1"/>
  <c r="E151" i="13"/>
  <c r="CG151" i="13" s="1"/>
  <c r="CA151" i="13" s="1"/>
  <c r="D151" i="13"/>
  <c r="C151" i="13" s="1"/>
  <c r="CH151" i="13" s="1"/>
  <c r="CB151" i="13" s="1"/>
  <c r="E145" i="13"/>
  <c r="C145" i="13" s="1"/>
  <c r="D145" i="13"/>
  <c r="E144" i="13"/>
  <c r="D144" i="13"/>
  <c r="C144" i="13" s="1"/>
  <c r="E143" i="13"/>
  <c r="D143" i="13"/>
  <c r="C143" i="13"/>
  <c r="E142" i="13"/>
  <c r="D142" i="13"/>
  <c r="C142" i="13" s="1"/>
  <c r="O141" i="13"/>
  <c r="N141" i="13"/>
  <c r="M141" i="13"/>
  <c r="L141" i="13"/>
  <c r="K141" i="13"/>
  <c r="J141" i="13"/>
  <c r="I141" i="13"/>
  <c r="H141" i="13"/>
  <c r="G141" i="13"/>
  <c r="F141" i="13"/>
  <c r="E140" i="13"/>
  <c r="D140" i="13"/>
  <c r="C140" i="13" s="1"/>
  <c r="E139" i="13"/>
  <c r="E141" i="13" s="1"/>
  <c r="D139" i="13"/>
  <c r="E138" i="13"/>
  <c r="D138" i="13"/>
  <c r="P133" i="13"/>
  <c r="O133" i="13"/>
  <c r="N133" i="13"/>
  <c r="M133" i="13"/>
  <c r="L133" i="13"/>
  <c r="K133" i="13"/>
  <c r="J133" i="13"/>
  <c r="I133" i="13"/>
  <c r="H133" i="13"/>
  <c r="G133" i="13"/>
  <c r="F133" i="13"/>
  <c r="E132" i="13"/>
  <c r="C132" i="13" s="1"/>
  <c r="D132" i="13"/>
  <c r="E131" i="13"/>
  <c r="D131" i="13"/>
  <c r="C131" i="13" s="1"/>
  <c r="E130" i="13"/>
  <c r="D130" i="13"/>
  <c r="C130" i="13"/>
  <c r="E129" i="13"/>
  <c r="E133" i="13" s="1"/>
  <c r="D129" i="13"/>
  <c r="C129" i="13" s="1"/>
  <c r="P128" i="13"/>
  <c r="P134" i="13" s="1"/>
  <c r="O128" i="13"/>
  <c r="O134" i="13" s="1"/>
  <c r="N128" i="13"/>
  <c r="N134" i="13" s="1"/>
  <c r="M128" i="13"/>
  <c r="M134" i="13" s="1"/>
  <c r="L128" i="13"/>
  <c r="L134" i="13" s="1"/>
  <c r="K128" i="13"/>
  <c r="K134" i="13" s="1"/>
  <c r="J128" i="13"/>
  <c r="J134" i="13" s="1"/>
  <c r="I128" i="13"/>
  <c r="I134" i="13" s="1"/>
  <c r="H128" i="13"/>
  <c r="H134" i="13" s="1"/>
  <c r="G128" i="13"/>
  <c r="G134" i="13" s="1"/>
  <c r="F128" i="13"/>
  <c r="F134" i="13" s="1"/>
  <c r="E127" i="13"/>
  <c r="D127" i="13"/>
  <c r="C127" i="13"/>
  <c r="E126" i="13"/>
  <c r="D126" i="13"/>
  <c r="C126" i="13" s="1"/>
  <c r="E125" i="13"/>
  <c r="C125" i="13" s="1"/>
  <c r="C128" i="13" s="1"/>
  <c r="D125" i="13"/>
  <c r="M120" i="13"/>
  <c r="M121" i="13" s="1"/>
  <c r="L120" i="13"/>
  <c r="K120" i="13"/>
  <c r="J120" i="13"/>
  <c r="I120" i="13"/>
  <c r="I121" i="13" s="1"/>
  <c r="H120" i="13"/>
  <c r="G120" i="13"/>
  <c r="F120" i="13"/>
  <c r="E119" i="13"/>
  <c r="D119" i="13"/>
  <c r="C119" i="13" s="1"/>
  <c r="E118" i="13"/>
  <c r="C118" i="13" s="1"/>
  <c r="D118" i="13"/>
  <c r="E117" i="13"/>
  <c r="D117" i="13"/>
  <c r="C117" i="13" s="1"/>
  <c r="E116" i="13"/>
  <c r="E120" i="13" s="1"/>
  <c r="D116" i="13"/>
  <c r="M115" i="13"/>
  <c r="L115" i="13"/>
  <c r="L121" i="13" s="1"/>
  <c r="K115" i="13"/>
  <c r="K121" i="13" s="1"/>
  <c r="J115" i="13"/>
  <c r="J121" i="13" s="1"/>
  <c r="I115" i="13"/>
  <c r="H115" i="13"/>
  <c r="H121" i="13" s="1"/>
  <c r="G115" i="13"/>
  <c r="G121" i="13" s="1"/>
  <c r="F115" i="13"/>
  <c r="F121" i="13" s="1"/>
  <c r="E114" i="13"/>
  <c r="C114" i="13" s="1"/>
  <c r="D114" i="13"/>
  <c r="E113" i="13"/>
  <c r="D113" i="13"/>
  <c r="C113" i="13" s="1"/>
  <c r="E112" i="13"/>
  <c r="D112" i="13"/>
  <c r="C112" i="13"/>
  <c r="E108" i="13"/>
  <c r="D108" i="13"/>
  <c r="C108" i="13" s="1"/>
  <c r="E107" i="13"/>
  <c r="D107" i="13"/>
  <c r="C107" i="13"/>
  <c r="CA105" i="13" s="1"/>
  <c r="E106" i="13"/>
  <c r="D106" i="13"/>
  <c r="C106" i="13" s="1"/>
  <c r="E105" i="13"/>
  <c r="D105" i="13"/>
  <c r="C105" i="13" s="1"/>
  <c r="E104" i="13"/>
  <c r="D104" i="13"/>
  <c r="C104" i="13"/>
  <c r="E99" i="13"/>
  <c r="D99" i="13"/>
  <c r="C99" i="13"/>
  <c r="E98" i="13"/>
  <c r="D98" i="13"/>
  <c r="C98" i="13" s="1"/>
  <c r="E97" i="13"/>
  <c r="D97" i="13"/>
  <c r="C97" i="13"/>
  <c r="E96" i="13"/>
  <c r="D96" i="13"/>
  <c r="C96" i="13" s="1"/>
  <c r="E95" i="13"/>
  <c r="C95" i="13" s="1"/>
  <c r="D95" i="13"/>
  <c r="E94" i="13"/>
  <c r="D94" i="13"/>
  <c r="C94" i="13" s="1"/>
  <c r="E89" i="13"/>
  <c r="C89" i="13" s="1"/>
  <c r="D89" i="13"/>
  <c r="E88" i="13"/>
  <c r="D88" i="13"/>
  <c r="C88" i="13" s="1"/>
  <c r="E87" i="13"/>
  <c r="D87" i="13"/>
  <c r="C87" i="13"/>
  <c r="E86" i="13"/>
  <c r="D86" i="13"/>
  <c r="C86" i="13" s="1"/>
  <c r="E85" i="13"/>
  <c r="D85" i="13"/>
  <c r="C85" i="13"/>
  <c r="E84" i="13"/>
  <c r="D84" i="13"/>
  <c r="C84" i="13" s="1"/>
  <c r="E79" i="13"/>
  <c r="C79" i="13" s="1"/>
  <c r="D79" i="13"/>
  <c r="E74" i="13"/>
  <c r="D74" i="13"/>
  <c r="C74" i="13" s="1"/>
  <c r="E73" i="13"/>
  <c r="C73" i="13" s="1"/>
  <c r="D73" i="13"/>
  <c r="E72" i="13"/>
  <c r="D72" i="13"/>
  <c r="C72" i="13" s="1"/>
  <c r="E71" i="13"/>
  <c r="D71" i="13"/>
  <c r="C71" i="13"/>
  <c r="E66" i="13"/>
  <c r="D66" i="13"/>
  <c r="C66" i="13" s="1"/>
  <c r="E65" i="13"/>
  <c r="D65" i="13"/>
  <c r="C65" i="13"/>
  <c r="E64" i="13"/>
  <c r="D64" i="13"/>
  <c r="C64" i="13" s="1"/>
  <c r="E63" i="13"/>
  <c r="C63" i="13" s="1"/>
  <c r="D63" i="13"/>
  <c r="CA59" i="13"/>
  <c r="CA58" i="13"/>
  <c r="C58" i="13"/>
  <c r="CA53" i="13"/>
  <c r="CA52" i="13"/>
  <c r="O52" i="13" s="1"/>
  <c r="C52" i="13"/>
  <c r="CG52" i="13" s="1"/>
  <c r="CA51" i="13"/>
  <c r="O51" i="13" s="1"/>
  <c r="C51" i="13"/>
  <c r="CG51" i="13" s="1"/>
  <c r="CA50" i="13"/>
  <c r="O50" i="13" s="1"/>
  <c r="C50" i="13"/>
  <c r="CG50" i="13" s="1"/>
  <c r="CA49" i="13"/>
  <c r="O49" i="13" s="1"/>
  <c r="C49" i="13"/>
  <c r="CG49" i="13" s="1"/>
  <c r="CA48" i="13"/>
  <c r="O48" i="13" s="1"/>
  <c r="C48" i="13"/>
  <c r="CG48" i="13" s="1"/>
  <c r="CA47" i="13"/>
  <c r="O47" i="13" s="1"/>
  <c r="C47" i="13"/>
  <c r="CG47" i="13" s="1"/>
  <c r="CA46" i="13"/>
  <c r="O46" i="13" s="1"/>
  <c r="C46" i="13"/>
  <c r="CG46" i="13" s="1"/>
  <c r="CA45" i="13"/>
  <c r="O45" i="13" s="1"/>
  <c r="C45" i="13"/>
  <c r="CG45" i="13" s="1"/>
  <c r="CA44" i="13"/>
  <c r="O44" i="13" s="1"/>
  <c r="C44" i="13"/>
  <c r="CG44" i="13" s="1"/>
  <c r="CA43" i="13"/>
  <c r="O43" i="13" s="1"/>
  <c r="C43" i="13"/>
  <c r="CG43" i="13" s="1"/>
  <c r="CA42" i="13"/>
  <c r="O42" i="13" s="1"/>
  <c r="C42" i="13"/>
  <c r="CG42" i="13" s="1"/>
  <c r="CA41" i="13"/>
  <c r="O41" i="13" s="1"/>
  <c r="C41" i="13"/>
  <c r="CG41" i="13" s="1"/>
  <c r="CA40" i="13"/>
  <c r="O40" i="13" s="1"/>
  <c r="C40" i="13"/>
  <c r="CG40" i="13" s="1"/>
  <c r="CA39" i="13"/>
  <c r="O39" i="13" s="1"/>
  <c r="C39" i="13"/>
  <c r="CG39" i="13" s="1"/>
  <c r="CA38" i="13"/>
  <c r="O38" i="13" s="1"/>
  <c r="C38" i="13"/>
  <c r="CG38" i="13" s="1"/>
  <c r="CA37" i="13"/>
  <c r="O37" i="13" s="1"/>
  <c r="C37" i="13"/>
  <c r="CG37" i="13" s="1"/>
  <c r="CA36" i="13"/>
  <c r="O36" i="13" s="1"/>
  <c r="C36" i="13"/>
  <c r="CG36" i="13" s="1"/>
  <c r="CA35" i="13"/>
  <c r="O35" i="13" s="1"/>
  <c r="C35" i="13"/>
  <c r="CG35" i="13" s="1"/>
  <c r="CA34" i="13"/>
  <c r="O34" i="13"/>
  <c r="C34" i="13"/>
  <c r="CG34" i="13" s="1"/>
  <c r="N33" i="13"/>
  <c r="M33" i="13"/>
  <c r="L33" i="13"/>
  <c r="K33" i="13"/>
  <c r="J33" i="13"/>
  <c r="I33" i="13"/>
  <c r="H33" i="13"/>
  <c r="G33" i="13"/>
  <c r="F33" i="13"/>
  <c r="E33" i="13"/>
  <c r="D33" i="13"/>
  <c r="C33" i="13" s="1"/>
  <c r="G29" i="13"/>
  <c r="G28" i="13"/>
  <c r="G27" i="13"/>
  <c r="G26" i="13"/>
  <c r="G25" i="13"/>
  <c r="G24" i="13"/>
  <c r="G23" i="13"/>
  <c r="G22" i="13"/>
  <c r="G21" i="13"/>
  <c r="G20" i="13"/>
  <c r="CD19" i="13"/>
  <c r="G19" i="13" s="1"/>
  <c r="CJ15" i="13"/>
  <c r="CC15" i="13" s="1"/>
  <c r="CH15" i="13"/>
  <c r="CB15" i="13"/>
  <c r="CA15" i="13"/>
  <c r="C15" i="13"/>
  <c r="C14" i="13"/>
  <c r="CH14" i="13" s="1"/>
  <c r="CA14" i="13" s="1"/>
  <c r="CJ13" i="13"/>
  <c r="CC13" i="13" s="1"/>
  <c r="CH13" i="13"/>
  <c r="CB13" i="13"/>
  <c r="CA13" i="13"/>
  <c r="C13" i="13"/>
  <c r="CH12" i="13"/>
  <c r="CA12" i="13"/>
  <c r="C12" i="13"/>
  <c r="CJ12" i="13" s="1"/>
  <c r="CC12" i="13" s="1"/>
  <c r="CJ11" i="13"/>
  <c r="CC11" i="13" s="1"/>
  <c r="CB11" i="13"/>
  <c r="C11" i="13"/>
  <c r="CK14" i="13" s="1"/>
  <c r="CD14" i="13" s="1"/>
  <c r="A5" i="13"/>
  <c r="A4" i="13"/>
  <c r="A3" i="13"/>
  <c r="A2" i="13"/>
  <c r="CL228" i="13" l="1"/>
  <c r="CF228" i="13" s="1"/>
  <c r="CI228" i="13"/>
  <c r="CC228" i="13" s="1"/>
  <c r="CK228" i="13"/>
  <c r="CE228" i="13" s="1"/>
  <c r="CJ228" i="13"/>
  <c r="CD228" i="13" s="1"/>
  <c r="CJ210" i="13"/>
  <c r="CD210" i="13" s="1"/>
  <c r="CL210" i="13"/>
  <c r="CF210" i="13" s="1"/>
  <c r="CI210" i="13"/>
  <c r="CC210" i="13" s="1"/>
  <c r="CK210" i="13"/>
  <c r="CE210" i="13" s="1"/>
  <c r="CL226" i="13"/>
  <c r="CF226" i="13" s="1"/>
  <c r="CI226" i="13"/>
  <c r="CC226" i="13" s="1"/>
  <c r="CK226" i="13"/>
  <c r="CE226" i="13" s="1"/>
  <c r="CJ226" i="13"/>
  <c r="CD226" i="13" s="1"/>
  <c r="CL206" i="13"/>
  <c r="CF206" i="13" s="1"/>
  <c r="CI206" i="13"/>
  <c r="CC206" i="13" s="1"/>
  <c r="CK206" i="13"/>
  <c r="CE206" i="13" s="1"/>
  <c r="CJ206" i="13"/>
  <c r="CD206" i="13" s="1"/>
  <c r="CK12" i="13"/>
  <c r="CD12" i="13" s="1"/>
  <c r="CJ14" i="13"/>
  <c r="CC14" i="13" s="1"/>
  <c r="C116" i="13"/>
  <c r="C120" i="13" s="1"/>
  <c r="C139" i="13"/>
  <c r="CN151" i="13"/>
  <c r="CH154" i="13"/>
  <c r="CB154" i="13" s="1"/>
  <c r="CI156" i="13"/>
  <c r="CC156" i="13" s="1"/>
  <c r="CK156" i="13"/>
  <c r="CE156" i="13" s="1"/>
  <c r="CL156" i="13"/>
  <c r="CF156" i="13" s="1"/>
  <c r="AT156" i="13" s="1"/>
  <c r="CH158" i="13"/>
  <c r="CB158" i="13" s="1"/>
  <c r="CI160" i="13"/>
  <c r="CC160" i="13" s="1"/>
  <c r="AT160" i="13" s="1"/>
  <c r="CK160" i="13"/>
  <c r="CE160" i="13" s="1"/>
  <c r="CL160" i="13"/>
  <c r="CF160" i="13" s="1"/>
  <c r="CI171" i="13"/>
  <c r="CC171" i="13" s="1"/>
  <c r="CK171" i="13"/>
  <c r="CE171" i="13" s="1"/>
  <c r="CL171" i="13"/>
  <c r="CF171" i="13" s="1"/>
  <c r="CI173" i="13"/>
  <c r="CC173" i="13" s="1"/>
  <c r="AT173" i="13" s="1"/>
  <c r="CK173" i="13"/>
  <c r="CE173" i="13" s="1"/>
  <c r="CL173" i="13"/>
  <c r="CF173" i="13" s="1"/>
  <c r="AT185" i="13"/>
  <c r="CI188" i="13"/>
  <c r="CC188" i="13" s="1"/>
  <c r="CK188" i="13"/>
  <c r="CE188" i="13" s="1"/>
  <c r="CJ188" i="13"/>
  <c r="CD188" i="13" s="1"/>
  <c r="CH188" i="13"/>
  <c r="CB188" i="13" s="1"/>
  <c r="CM193" i="13"/>
  <c r="CN193" i="13" s="1"/>
  <c r="CI193" i="13"/>
  <c r="CC193" i="13" s="1"/>
  <c r="CK193" i="13"/>
  <c r="CE193" i="13" s="1"/>
  <c r="CJ193" i="13"/>
  <c r="CD193" i="13" s="1"/>
  <c r="CK198" i="13"/>
  <c r="CE198" i="13" s="1"/>
  <c r="CI198" i="13"/>
  <c r="CC198" i="13" s="1"/>
  <c r="CL198" i="13"/>
  <c r="CF198" i="13" s="1"/>
  <c r="CH208" i="13"/>
  <c r="CB208" i="13" s="1"/>
  <c r="CG208" i="13"/>
  <c r="CA208" i="13" s="1"/>
  <c r="C212" i="13"/>
  <c r="C214" i="13"/>
  <c r="C218" i="13"/>
  <c r="CH255" i="13"/>
  <c r="CB255" i="13" s="1"/>
  <c r="CI255" i="13"/>
  <c r="CC255" i="13" s="1"/>
  <c r="CI256" i="13"/>
  <c r="CC256" i="13" s="1"/>
  <c r="CH11" i="13"/>
  <c r="CK13" i="13"/>
  <c r="CD13" i="13" s="1"/>
  <c r="Q13" i="13" s="1"/>
  <c r="CB14" i="13"/>
  <c r="Q14" i="13" s="1"/>
  <c r="E115" i="13"/>
  <c r="E121" i="13" s="1"/>
  <c r="D120" i="13"/>
  <c r="D128" i="13"/>
  <c r="C133" i="13"/>
  <c r="C134" i="13" s="1"/>
  <c r="CI153" i="13"/>
  <c r="CC153" i="13" s="1"/>
  <c r="AT153" i="13" s="1"/>
  <c r="CK153" i="13"/>
  <c r="CE153" i="13" s="1"/>
  <c r="CL153" i="13"/>
  <c r="CF153" i="13" s="1"/>
  <c r="CI157" i="13"/>
  <c r="CC157" i="13" s="1"/>
  <c r="AT157" i="13" s="1"/>
  <c r="CK157" i="13"/>
  <c r="CE157" i="13" s="1"/>
  <c r="CL157" i="13"/>
  <c r="CF157" i="13" s="1"/>
  <c r="CI161" i="13"/>
  <c r="CC161" i="13" s="1"/>
  <c r="CK161" i="13"/>
  <c r="CE161" i="13" s="1"/>
  <c r="AT161" i="13" s="1"/>
  <c r="CL161" i="13"/>
  <c r="CF161" i="13" s="1"/>
  <c r="C163" i="13"/>
  <c r="CJ171" i="13"/>
  <c r="CD171" i="13" s="1"/>
  <c r="CJ173" i="13"/>
  <c r="CD173" i="13" s="1"/>
  <c r="AT175" i="13"/>
  <c r="CI178" i="13"/>
  <c r="CC178" i="13" s="1"/>
  <c r="CK178" i="13"/>
  <c r="CE178" i="13" s="1"/>
  <c r="CJ178" i="13"/>
  <c r="CD178" i="13" s="1"/>
  <c r="CH178" i="13"/>
  <c r="CB178" i="13" s="1"/>
  <c r="CI180" i="13"/>
  <c r="CC180" i="13" s="1"/>
  <c r="CK180" i="13"/>
  <c r="CE180" i="13" s="1"/>
  <c r="CJ180" i="13"/>
  <c r="CD180" i="13" s="1"/>
  <c r="CL180" i="13"/>
  <c r="CF180" i="13" s="1"/>
  <c r="CI184" i="13"/>
  <c r="CC184" i="13" s="1"/>
  <c r="CK184" i="13"/>
  <c r="CE184" i="13" s="1"/>
  <c r="CJ184" i="13"/>
  <c r="CD184" i="13" s="1"/>
  <c r="CH184" i="13"/>
  <c r="CB184" i="13" s="1"/>
  <c r="CI186" i="13"/>
  <c r="CC186" i="13" s="1"/>
  <c r="CK186" i="13"/>
  <c r="CE186" i="13" s="1"/>
  <c r="CJ186" i="13"/>
  <c r="CD186" i="13" s="1"/>
  <c r="CH186" i="13"/>
  <c r="CB186" i="13" s="1"/>
  <c r="CL188" i="13"/>
  <c r="CF188" i="13" s="1"/>
  <c r="CL193" i="13"/>
  <c r="CF193" i="13" s="1"/>
  <c r="CK197" i="13"/>
  <c r="CE197" i="13" s="1"/>
  <c r="CJ197" i="13"/>
  <c r="CD197" i="13" s="1"/>
  <c r="CL197" i="13"/>
  <c r="CF197" i="13" s="1"/>
  <c r="AW197" i="13" s="1"/>
  <c r="CJ198" i="13"/>
  <c r="CD198" i="13" s="1"/>
  <c r="CH204" i="13"/>
  <c r="CB204" i="13" s="1"/>
  <c r="C204" i="13"/>
  <c r="CG204" i="13"/>
  <c r="CA204" i="13" s="1"/>
  <c r="C138" i="13"/>
  <c r="C141" i="13" s="1"/>
  <c r="D141" i="13"/>
  <c r="CI154" i="13"/>
  <c r="CC154" i="13" s="1"/>
  <c r="CK154" i="13"/>
  <c r="CE154" i="13" s="1"/>
  <c r="CL154" i="13"/>
  <c r="CF154" i="13" s="1"/>
  <c r="CI158" i="13"/>
  <c r="CC158" i="13" s="1"/>
  <c r="CK158" i="13"/>
  <c r="CE158" i="13" s="1"/>
  <c r="CL158" i="13"/>
  <c r="CF158" i="13" s="1"/>
  <c r="CJ162" i="13"/>
  <c r="CD162" i="13" s="1"/>
  <c r="CL162" i="13"/>
  <c r="CF162" i="13" s="1"/>
  <c r="CH162" i="13"/>
  <c r="CB162" i="13" s="1"/>
  <c r="CG162" i="13"/>
  <c r="CA162" i="13" s="1"/>
  <c r="CI164" i="13"/>
  <c r="CC164" i="13" s="1"/>
  <c r="CK164" i="13"/>
  <c r="CE164" i="13" s="1"/>
  <c r="CH164" i="13"/>
  <c r="CB164" i="13" s="1"/>
  <c r="AT164" i="13" s="1"/>
  <c r="CL164" i="13"/>
  <c r="CF164" i="13" s="1"/>
  <c r="CK170" i="13"/>
  <c r="CE170" i="13" s="1"/>
  <c r="CI170" i="13"/>
  <c r="CC170" i="13" s="1"/>
  <c r="AT170" i="13" s="1"/>
  <c r="CL170" i="13"/>
  <c r="CF170" i="13" s="1"/>
  <c r="CK172" i="13"/>
  <c r="CE172" i="13" s="1"/>
  <c r="CI172" i="13"/>
  <c r="CC172" i="13" s="1"/>
  <c r="CL172" i="13"/>
  <c r="CF172" i="13" s="1"/>
  <c r="CI174" i="13"/>
  <c r="CC174" i="13" s="1"/>
  <c r="CK174" i="13"/>
  <c r="CE174" i="13" s="1"/>
  <c r="CJ174" i="13"/>
  <c r="CD174" i="13" s="1"/>
  <c r="CH174" i="13"/>
  <c r="CB174" i="13" s="1"/>
  <c r="AT174" i="13" s="1"/>
  <c r="CI176" i="13"/>
  <c r="CC176" i="13" s="1"/>
  <c r="CK176" i="13"/>
  <c r="CE176" i="13" s="1"/>
  <c r="CJ176" i="13"/>
  <c r="CD176" i="13" s="1"/>
  <c r="CH176" i="13"/>
  <c r="CB176" i="13" s="1"/>
  <c r="CK195" i="13"/>
  <c r="CE195" i="13" s="1"/>
  <c r="CJ195" i="13"/>
  <c r="CD195" i="13" s="1"/>
  <c r="CL195" i="13"/>
  <c r="CF195" i="13" s="1"/>
  <c r="CI195" i="13"/>
  <c r="CC195" i="13" s="1"/>
  <c r="CK203" i="13"/>
  <c r="CE203" i="13" s="1"/>
  <c r="CJ203" i="13"/>
  <c r="CD203" i="13" s="1"/>
  <c r="AW203" i="13" s="1"/>
  <c r="CL203" i="13"/>
  <c r="CF203" i="13" s="1"/>
  <c r="CL208" i="13"/>
  <c r="CF208" i="13" s="1"/>
  <c r="CI208" i="13"/>
  <c r="CC208" i="13" s="1"/>
  <c r="CK208" i="13"/>
  <c r="CE208" i="13" s="1"/>
  <c r="CJ208" i="13"/>
  <c r="CD208" i="13" s="1"/>
  <c r="CH210" i="13"/>
  <c r="CB210" i="13" s="1"/>
  <c r="CG210" i="13"/>
  <c r="CA210" i="13" s="1"/>
  <c r="CJ222" i="13"/>
  <c r="CD222" i="13" s="1"/>
  <c r="CL222" i="13"/>
  <c r="CF222" i="13" s="1"/>
  <c r="CI222" i="13"/>
  <c r="CC222" i="13" s="1"/>
  <c r="AW222" i="13" s="1"/>
  <c r="CK222" i="13"/>
  <c r="CE222" i="13" s="1"/>
  <c r="CH226" i="13"/>
  <c r="CB226" i="13" s="1"/>
  <c r="CG226" i="13"/>
  <c r="CA226" i="13" s="1"/>
  <c r="AV256" i="13"/>
  <c r="CH275" i="13"/>
  <c r="CB275" i="13" s="1"/>
  <c r="CK275" i="13"/>
  <c r="CE275" i="13" s="1"/>
  <c r="CG275" i="13"/>
  <c r="CA275" i="13" s="1"/>
  <c r="AY275" i="13" s="1"/>
  <c r="CI275" i="13"/>
  <c r="CC275" i="13" s="1"/>
  <c r="CJ275" i="13"/>
  <c r="CD275" i="13" s="1"/>
  <c r="CK15" i="13"/>
  <c r="CD15" i="13" s="1"/>
  <c r="Q15" i="13" s="1"/>
  <c r="CK11" i="13"/>
  <c r="CD11" i="13" s="1"/>
  <c r="CB12" i="13"/>
  <c r="Q12" i="13" s="1"/>
  <c r="CA99" i="13"/>
  <c r="C115" i="13"/>
  <c r="C121" i="13" s="1"/>
  <c r="D115" i="13"/>
  <c r="D121" i="13" s="1"/>
  <c r="E128" i="13"/>
  <c r="E134" i="13" s="1"/>
  <c r="D133" i="13"/>
  <c r="CK151" i="13"/>
  <c r="CE151" i="13" s="1"/>
  <c r="AT151" i="13" s="1"/>
  <c r="CM151" i="13"/>
  <c r="CI151" i="13"/>
  <c r="CC151" i="13" s="1"/>
  <c r="CL151" i="13"/>
  <c r="CF151" i="13" s="1"/>
  <c r="CI155" i="13"/>
  <c r="CC155" i="13" s="1"/>
  <c r="AT155" i="13" s="1"/>
  <c r="CK155" i="13"/>
  <c r="CE155" i="13" s="1"/>
  <c r="CL155" i="13"/>
  <c r="CF155" i="13" s="1"/>
  <c r="CJ156" i="13"/>
  <c r="CD156" i="13" s="1"/>
  <c r="CI159" i="13"/>
  <c r="CC159" i="13" s="1"/>
  <c r="AT159" i="13" s="1"/>
  <c r="CK159" i="13"/>
  <c r="CE159" i="13" s="1"/>
  <c r="CL159" i="13"/>
  <c r="CF159" i="13" s="1"/>
  <c r="CJ160" i="13"/>
  <c r="CD160" i="13" s="1"/>
  <c r="CI162" i="13"/>
  <c r="CC162" i="13" s="1"/>
  <c r="CI168" i="13"/>
  <c r="CC168" i="13" s="1"/>
  <c r="CK168" i="13"/>
  <c r="CE168" i="13" s="1"/>
  <c r="CJ168" i="13"/>
  <c r="CD168" i="13" s="1"/>
  <c r="CH168" i="13"/>
  <c r="CB168" i="13" s="1"/>
  <c r="AT168" i="13" s="1"/>
  <c r="CJ170" i="13"/>
  <c r="CD170" i="13" s="1"/>
  <c r="CJ172" i="13"/>
  <c r="CD172" i="13" s="1"/>
  <c r="CL174" i="13"/>
  <c r="CF174" i="13" s="1"/>
  <c r="CL176" i="13"/>
  <c r="CF176" i="13" s="1"/>
  <c r="CI182" i="13"/>
  <c r="CC182" i="13" s="1"/>
  <c r="CK182" i="13"/>
  <c r="CE182" i="13" s="1"/>
  <c r="CJ182" i="13"/>
  <c r="CD182" i="13" s="1"/>
  <c r="CL182" i="13"/>
  <c r="CF182" i="13" s="1"/>
  <c r="CK196" i="13"/>
  <c r="CE196" i="13" s="1"/>
  <c r="CL196" i="13"/>
  <c r="CF196" i="13" s="1"/>
  <c r="CI196" i="13"/>
  <c r="CC196" i="13" s="1"/>
  <c r="AW196" i="13" s="1"/>
  <c r="CJ196" i="13"/>
  <c r="CD196" i="13" s="1"/>
  <c r="CH206" i="13"/>
  <c r="CB206" i="13" s="1"/>
  <c r="CG206" i="13"/>
  <c r="CA206" i="13" s="1"/>
  <c r="AW206" i="13" s="1"/>
  <c r="CJ216" i="13"/>
  <c r="CD216" i="13" s="1"/>
  <c r="CL216" i="13"/>
  <c r="CF216" i="13" s="1"/>
  <c r="CI216" i="13"/>
  <c r="CC216" i="13" s="1"/>
  <c r="AW216" i="13" s="1"/>
  <c r="CK216" i="13"/>
  <c r="CE216" i="13" s="1"/>
  <c r="CG218" i="13"/>
  <c r="CA218" i="13" s="1"/>
  <c r="CH228" i="13"/>
  <c r="CB228" i="13" s="1"/>
  <c r="CG228" i="13"/>
  <c r="CA228" i="13" s="1"/>
  <c r="C165" i="13"/>
  <c r="C166" i="13"/>
  <c r="CI167" i="13"/>
  <c r="CC167" i="13" s="1"/>
  <c r="AT167" i="13" s="1"/>
  <c r="CK167" i="13"/>
  <c r="CE167" i="13" s="1"/>
  <c r="CL167" i="13"/>
  <c r="CF167" i="13" s="1"/>
  <c r="CI175" i="13"/>
  <c r="CC175" i="13" s="1"/>
  <c r="CK175" i="13"/>
  <c r="CE175" i="13" s="1"/>
  <c r="CL175" i="13"/>
  <c r="CF175" i="13" s="1"/>
  <c r="CI179" i="13"/>
  <c r="CC179" i="13" s="1"/>
  <c r="AT179" i="13" s="1"/>
  <c r="CK179" i="13"/>
  <c r="CE179" i="13" s="1"/>
  <c r="CL179" i="13"/>
  <c r="CF179" i="13" s="1"/>
  <c r="CI181" i="13"/>
  <c r="CC181" i="13" s="1"/>
  <c r="CK181" i="13"/>
  <c r="CE181" i="13" s="1"/>
  <c r="CI185" i="13"/>
  <c r="CC185" i="13" s="1"/>
  <c r="CK185" i="13"/>
  <c r="CE185" i="13" s="1"/>
  <c r="CL185" i="13"/>
  <c r="CF185" i="13" s="1"/>
  <c r="CI189" i="13"/>
  <c r="CC189" i="13" s="1"/>
  <c r="AT189" i="13" s="1"/>
  <c r="CK189" i="13"/>
  <c r="CE189" i="13" s="1"/>
  <c r="CL189" i="13"/>
  <c r="CF189" i="13" s="1"/>
  <c r="CK199" i="13"/>
  <c r="CE199" i="13" s="1"/>
  <c r="CJ199" i="13"/>
  <c r="CD199" i="13" s="1"/>
  <c r="CI199" i="13"/>
  <c r="CC199" i="13" s="1"/>
  <c r="AW199" i="13" s="1"/>
  <c r="CK202" i="13"/>
  <c r="CE202" i="13" s="1"/>
  <c r="CI202" i="13"/>
  <c r="CC202" i="13" s="1"/>
  <c r="AW202" i="13" s="1"/>
  <c r="CL202" i="13"/>
  <c r="CF202" i="13" s="1"/>
  <c r="C207" i="13"/>
  <c r="C215" i="13"/>
  <c r="C220" i="13"/>
  <c r="CG220" i="13"/>
  <c r="CA220" i="13" s="1"/>
  <c r="CH230" i="13"/>
  <c r="CB230" i="13" s="1"/>
  <c r="CG230" i="13"/>
  <c r="CA230" i="13" s="1"/>
  <c r="CH268" i="13"/>
  <c r="CB268" i="13" s="1"/>
  <c r="CI169" i="13"/>
  <c r="CC169" i="13" s="1"/>
  <c r="AT169" i="13" s="1"/>
  <c r="CK169" i="13"/>
  <c r="CE169" i="13" s="1"/>
  <c r="CL169" i="13"/>
  <c r="CF169" i="13" s="1"/>
  <c r="CI177" i="13"/>
  <c r="CC177" i="13" s="1"/>
  <c r="AT177" i="13" s="1"/>
  <c r="CK177" i="13"/>
  <c r="CE177" i="13" s="1"/>
  <c r="CL177" i="13"/>
  <c r="CF177" i="13" s="1"/>
  <c r="CI183" i="13"/>
  <c r="CC183" i="13" s="1"/>
  <c r="AT183" i="13" s="1"/>
  <c r="CK183" i="13"/>
  <c r="CE183" i="13" s="1"/>
  <c r="CL183" i="13"/>
  <c r="CF183" i="13" s="1"/>
  <c r="CI187" i="13"/>
  <c r="CC187" i="13" s="1"/>
  <c r="AT187" i="13" s="1"/>
  <c r="CK187" i="13"/>
  <c r="CE187" i="13" s="1"/>
  <c r="CL187" i="13"/>
  <c r="CF187" i="13" s="1"/>
  <c r="CK200" i="13"/>
  <c r="CE200" i="13" s="1"/>
  <c r="CL200" i="13"/>
  <c r="CF200" i="13" s="1"/>
  <c r="CI200" i="13"/>
  <c r="CC200" i="13" s="1"/>
  <c r="AW200" i="13" s="1"/>
  <c r="CK201" i="13"/>
  <c r="CE201" i="13" s="1"/>
  <c r="CJ201" i="13"/>
  <c r="CD201" i="13" s="1"/>
  <c r="CI201" i="13"/>
  <c r="CC201" i="13" s="1"/>
  <c r="AW201" i="13" s="1"/>
  <c r="CL205" i="13"/>
  <c r="CF205" i="13" s="1"/>
  <c r="AW205" i="13" s="1"/>
  <c r="CI205" i="13"/>
  <c r="CC205" i="13" s="1"/>
  <c r="CK205" i="13"/>
  <c r="CE205" i="13" s="1"/>
  <c r="CL209" i="13"/>
  <c r="CF209" i="13" s="1"/>
  <c r="CI209" i="13"/>
  <c r="CC209" i="13" s="1"/>
  <c r="AW209" i="13" s="1"/>
  <c r="CK209" i="13"/>
  <c r="CE209" i="13" s="1"/>
  <c r="CJ213" i="13"/>
  <c r="CD213" i="13" s="1"/>
  <c r="AW213" i="13" s="1"/>
  <c r="CL213" i="13"/>
  <c r="CF213" i="13" s="1"/>
  <c r="CK213" i="13"/>
  <c r="CE213" i="13" s="1"/>
  <c r="CI213" i="13"/>
  <c r="CC213" i="13" s="1"/>
  <c r="CJ224" i="13"/>
  <c r="CD224" i="13" s="1"/>
  <c r="CL224" i="13"/>
  <c r="CF224" i="13" s="1"/>
  <c r="CI224" i="13"/>
  <c r="CC224" i="13" s="1"/>
  <c r="CK224" i="13"/>
  <c r="CE224" i="13" s="1"/>
  <c r="CL230" i="13"/>
  <c r="CF230" i="13" s="1"/>
  <c r="CI230" i="13"/>
  <c r="CC230" i="13" s="1"/>
  <c r="CK230" i="13"/>
  <c r="CE230" i="13" s="1"/>
  <c r="CJ230" i="13"/>
  <c r="CD230" i="13" s="1"/>
  <c r="CK277" i="13"/>
  <c r="CE277" i="13" s="1"/>
  <c r="CG277" i="13"/>
  <c r="CA277" i="13" s="1"/>
  <c r="CJ277" i="13"/>
  <c r="CD277" i="13" s="1"/>
  <c r="CL277" i="13"/>
  <c r="CF277" i="13" s="1"/>
  <c r="CH277" i="13"/>
  <c r="CB277" i="13" s="1"/>
  <c r="CI277" i="13"/>
  <c r="CC277" i="13" s="1"/>
  <c r="CK278" i="13"/>
  <c r="CE278" i="13" s="1"/>
  <c r="CG278" i="13"/>
  <c r="CA278" i="13" s="1"/>
  <c r="CJ278" i="13"/>
  <c r="CD278" i="13" s="1"/>
  <c r="CH278" i="13"/>
  <c r="CB278" i="13" s="1"/>
  <c r="CL278" i="13"/>
  <c r="CF278" i="13" s="1"/>
  <c r="CI278" i="13"/>
  <c r="CC278" i="13" s="1"/>
  <c r="CH279" i="13"/>
  <c r="CB279" i="13" s="1"/>
  <c r="CK279" i="13"/>
  <c r="CE279" i="13" s="1"/>
  <c r="CG279" i="13"/>
  <c r="CA279" i="13" s="1"/>
  <c r="CI279" i="13"/>
  <c r="CC279" i="13" s="1"/>
  <c r="CJ279" i="13"/>
  <c r="CD279" i="13" s="1"/>
  <c r="C211" i="13"/>
  <c r="CG217" i="13"/>
  <c r="CA217" i="13" s="1"/>
  <c r="C219" i="13"/>
  <c r="CG221" i="13"/>
  <c r="CA221" i="13" s="1"/>
  <c r="C225" i="13"/>
  <c r="C229" i="13"/>
  <c r="AV255" i="13"/>
  <c r="AV257" i="13"/>
  <c r="CI262" i="13"/>
  <c r="CC262" i="13" s="1"/>
  <c r="AV263" i="13"/>
  <c r="CI266" i="13"/>
  <c r="CC266" i="13" s="1"/>
  <c r="AV266" i="13" s="1"/>
  <c r="CI274" i="13"/>
  <c r="CC274" i="13" s="1"/>
  <c r="CG274" i="13"/>
  <c r="CA274" i="13" s="1"/>
  <c r="C274" i="13"/>
  <c r="CJ274" i="13" s="1"/>
  <c r="CD274" i="13" s="1"/>
  <c r="CK274" i="13"/>
  <c r="CE274" i="13" s="1"/>
  <c r="CH195" i="13"/>
  <c r="CB195" i="13" s="1"/>
  <c r="CG211" i="13"/>
  <c r="CA211" i="13" s="1"/>
  <c r="CJ217" i="13"/>
  <c r="CD217" i="13" s="1"/>
  <c r="CL217" i="13"/>
  <c r="CF217" i="13" s="1"/>
  <c r="CK217" i="13"/>
  <c r="CE217" i="13" s="1"/>
  <c r="CG219" i="13"/>
  <c r="CA219" i="13" s="1"/>
  <c r="CJ221" i="13"/>
  <c r="CD221" i="13" s="1"/>
  <c r="CL221" i="13"/>
  <c r="CF221" i="13" s="1"/>
  <c r="CK221" i="13"/>
  <c r="CE221" i="13" s="1"/>
  <c r="CJ223" i="13"/>
  <c r="CD223" i="13" s="1"/>
  <c r="CL223" i="13"/>
  <c r="CF223" i="13" s="1"/>
  <c r="AW223" i="13" s="1"/>
  <c r="CL227" i="13"/>
  <c r="CF227" i="13" s="1"/>
  <c r="CI227" i="13"/>
  <c r="CC227" i="13" s="1"/>
  <c r="AW227" i="13" s="1"/>
  <c r="CK227" i="13"/>
  <c r="CE227" i="13" s="1"/>
  <c r="CL231" i="13"/>
  <c r="CF231" i="13" s="1"/>
  <c r="CI231" i="13"/>
  <c r="CC231" i="13" s="1"/>
  <c r="AW231" i="13" s="1"/>
  <c r="CK231" i="13"/>
  <c r="CE231" i="13" s="1"/>
  <c r="CI254" i="13"/>
  <c r="CC254" i="13" s="1"/>
  <c r="CH254" i="13"/>
  <c r="CB254" i="13" s="1"/>
  <c r="AV254" i="13" s="1"/>
  <c r="AV262" i="13"/>
  <c r="CI263" i="13"/>
  <c r="CC263" i="13" s="1"/>
  <c r="CH263" i="13"/>
  <c r="CB263" i="13" s="1"/>
  <c r="CI267" i="13"/>
  <c r="CC267" i="13" s="1"/>
  <c r="CH267" i="13"/>
  <c r="CB267" i="13" s="1"/>
  <c r="C236" i="13"/>
  <c r="CI258" i="13"/>
  <c r="CC258" i="13" s="1"/>
  <c r="CH258" i="13"/>
  <c r="CB258" i="13" s="1"/>
  <c r="AV258" i="13" s="1"/>
  <c r="AV259" i="13"/>
  <c r="AV260" i="13"/>
  <c r="CI265" i="13"/>
  <c r="CC265" i="13" s="1"/>
  <c r="CH265" i="13"/>
  <c r="CB265" i="13" s="1"/>
  <c r="AV265" i="13" s="1"/>
  <c r="AV268" i="13"/>
  <c r="C281" i="13"/>
  <c r="B294" i="13"/>
  <c r="AV252" i="13"/>
  <c r="CI261" i="13"/>
  <c r="CC261" i="13" s="1"/>
  <c r="CH261" i="13"/>
  <c r="CB261" i="13" s="1"/>
  <c r="AV261" i="13" s="1"/>
  <c r="AV264" i="13"/>
  <c r="CI269" i="13"/>
  <c r="CC269" i="13" s="1"/>
  <c r="CH269" i="13"/>
  <c r="CB269" i="13" s="1"/>
  <c r="AV269" i="13" s="1"/>
  <c r="C276" i="13"/>
  <c r="C280" i="13"/>
  <c r="C286" i="13"/>
  <c r="C302" i="13"/>
  <c r="E304" i="12"/>
  <c r="D304" i="12"/>
  <c r="C304" i="12" s="1"/>
  <c r="E303" i="12"/>
  <c r="D303" i="12"/>
  <c r="C303" i="12" s="1"/>
  <c r="E302" i="12"/>
  <c r="D302" i="12"/>
  <c r="C302" i="12"/>
  <c r="E301" i="12"/>
  <c r="D301" i="12"/>
  <c r="C301" i="12" s="1"/>
  <c r="E300" i="12"/>
  <c r="D300" i="12"/>
  <c r="C300" i="12" s="1"/>
  <c r="E299" i="12"/>
  <c r="D299" i="12"/>
  <c r="C299" i="12"/>
  <c r="D294" i="12"/>
  <c r="C294" i="12"/>
  <c r="B294" i="12"/>
  <c r="D293" i="12"/>
  <c r="C293" i="12"/>
  <c r="B293" i="12" s="1"/>
  <c r="E288" i="12"/>
  <c r="D288" i="12"/>
  <c r="C288" i="12" s="1"/>
  <c r="E287" i="12"/>
  <c r="D287" i="12"/>
  <c r="C287" i="12" s="1"/>
  <c r="E286" i="12"/>
  <c r="D286" i="12"/>
  <c r="C286" i="12"/>
  <c r="E281" i="12"/>
  <c r="D281" i="12"/>
  <c r="C281" i="12"/>
  <c r="CG280" i="12"/>
  <c r="CA280" i="12" s="1"/>
  <c r="E280" i="12"/>
  <c r="D280" i="12"/>
  <c r="C280" i="12"/>
  <c r="E279" i="12"/>
  <c r="D279" i="12"/>
  <c r="C279" i="12" s="1"/>
  <c r="E278" i="12"/>
  <c r="D278" i="12"/>
  <c r="C278" i="12" s="1"/>
  <c r="E277" i="12"/>
  <c r="D277" i="12"/>
  <c r="C277" i="12" s="1"/>
  <c r="E276" i="12"/>
  <c r="D276" i="12"/>
  <c r="C276" i="12"/>
  <c r="E275" i="12"/>
  <c r="D275" i="12"/>
  <c r="C275" i="12" s="1"/>
  <c r="CI274" i="12"/>
  <c r="CC274" i="12" s="1"/>
  <c r="E274" i="12"/>
  <c r="CH274" i="12" s="1"/>
  <c r="CB274" i="12" s="1"/>
  <c r="CI269" i="12"/>
  <c r="CC269" i="12" s="1"/>
  <c r="CH269" i="12"/>
  <c r="CB269" i="12" s="1"/>
  <c r="CG269" i="12"/>
  <c r="CA269" i="12"/>
  <c r="E269" i="12"/>
  <c r="D269" i="12"/>
  <c r="C269" i="12"/>
  <c r="CG268" i="12"/>
  <c r="CA268" i="12" s="1"/>
  <c r="E268" i="12"/>
  <c r="D268" i="12"/>
  <c r="C268" i="12" s="1"/>
  <c r="CG267" i="12"/>
  <c r="CA267" i="12"/>
  <c r="E267" i="12"/>
  <c r="D267" i="12"/>
  <c r="C267" i="12"/>
  <c r="CG266" i="12"/>
  <c r="CA266" i="12" s="1"/>
  <c r="E266" i="12"/>
  <c r="D266" i="12"/>
  <c r="C266" i="12" s="1"/>
  <c r="CG265" i="12"/>
  <c r="CA265" i="12"/>
  <c r="E265" i="12"/>
  <c r="D265" i="12"/>
  <c r="C265" i="12" s="1"/>
  <c r="CG264" i="12"/>
  <c r="CA264" i="12" s="1"/>
  <c r="E264" i="12"/>
  <c r="D264" i="12"/>
  <c r="CG263" i="12"/>
  <c r="CA263" i="12"/>
  <c r="E263" i="12"/>
  <c r="D263" i="12"/>
  <c r="C263" i="12" s="1"/>
  <c r="CI263" i="12" s="1"/>
  <c r="CC263" i="12" s="1"/>
  <c r="CG262" i="12"/>
  <c r="CA262" i="12" s="1"/>
  <c r="E262" i="12"/>
  <c r="D262" i="12"/>
  <c r="C262" i="12" s="1"/>
  <c r="CI261" i="12"/>
  <c r="CC261" i="12" s="1"/>
  <c r="CH261" i="12"/>
  <c r="CB261" i="12" s="1"/>
  <c r="CG261" i="12"/>
  <c r="CA261" i="12"/>
  <c r="E261" i="12"/>
  <c r="D261" i="12"/>
  <c r="C261" i="12"/>
  <c r="CG260" i="12"/>
  <c r="CA260" i="12" s="1"/>
  <c r="E260" i="12"/>
  <c r="C260" i="12" s="1"/>
  <c r="CG259" i="12"/>
  <c r="CA259" i="12" s="1"/>
  <c r="E259" i="12"/>
  <c r="C259" i="12" s="1"/>
  <c r="CI258" i="12"/>
  <c r="CC258" i="12" s="1"/>
  <c r="CG258" i="12"/>
  <c r="CA258" i="12"/>
  <c r="AV258" i="12" s="1"/>
  <c r="E258" i="12"/>
  <c r="C258" i="12"/>
  <c r="CH258" i="12" s="1"/>
  <c r="CB258" i="12" s="1"/>
  <c r="CG257" i="12"/>
  <c r="CA257" i="12"/>
  <c r="E257" i="12"/>
  <c r="C257" i="12" s="1"/>
  <c r="CH257" i="12" s="1"/>
  <c r="CB257" i="12" s="1"/>
  <c r="CG256" i="12"/>
  <c r="CA256" i="12" s="1"/>
  <c r="E256" i="12"/>
  <c r="C256" i="12" s="1"/>
  <c r="CG255" i="12"/>
  <c r="CA255" i="12"/>
  <c r="E255" i="12"/>
  <c r="C255" i="12" s="1"/>
  <c r="CI255" i="12" s="1"/>
  <c r="CC255" i="12" s="1"/>
  <c r="CI254" i="12"/>
  <c r="CC254" i="12" s="1"/>
  <c r="CH254" i="12"/>
  <c r="CB254" i="12" s="1"/>
  <c r="CG254" i="12"/>
  <c r="CA254" i="12"/>
  <c r="AV254" i="12" s="1"/>
  <c r="E254" i="12"/>
  <c r="C254" i="12"/>
  <c r="CG253" i="12"/>
  <c r="CA253" i="12"/>
  <c r="E253" i="12"/>
  <c r="C253" i="12"/>
  <c r="CG252" i="12"/>
  <c r="CA252" i="12" s="1"/>
  <c r="E252" i="12"/>
  <c r="C252" i="12" s="1"/>
  <c r="AU251" i="12"/>
  <c r="AT251" i="12"/>
  <c r="AS251" i="12"/>
  <c r="AR251" i="12"/>
  <c r="AQ251" i="12"/>
  <c r="AP251" i="12"/>
  <c r="AO251" i="12"/>
  <c r="AN251" i="12"/>
  <c r="AM251" i="12"/>
  <c r="AL251" i="12"/>
  <c r="AK251" i="12"/>
  <c r="AJ251" i="12"/>
  <c r="AI251" i="12"/>
  <c r="AH251" i="12"/>
  <c r="AG251" i="12"/>
  <c r="AF251" i="12"/>
  <c r="AE251" i="12"/>
  <c r="AD251" i="12"/>
  <c r="AC251" i="12"/>
  <c r="AB251" i="12"/>
  <c r="AA251" i="12"/>
  <c r="Z251" i="12"/>
  <c r="Y251" i="12"/>
  <c r="X251" i="12"/>
  <c r="W251" i="12"/>
  <c r="V251" i="12"/>
  <c r="U251" i="12"/>
  <c r="T251" i="12"/>
  <c r="S251" i="12"/>
  <c r="R251" i="12"/>
  <c r="Q251" i="12"/>
  <c r="P251" i="12"/>
  <c r="O251" i="12"/>
  <c r="N251" i="12"/>
  <c r="M251" i="12"/>
  <c r="L251" i="12"/>
  <c r="K251" i="12"/>
  <c r="J251" i="12"/>
  <c r="I251" i="12"/>
  <c r="H251" i="12"/>
  <c r="G251" i="12"/>
  <c r="F251" i="12"/>
  <c r="D251" i="12" s="1"/>
  <c r="E251" i="12"/>
  <c r="E246" i="12"/>
  <c r="D246" i="12"/>
  <c r="E245" i="12"/>
  <c r="D245" i="12"/>
  <c r="C245" i="12" s="1"/>
  <c r="E244" i="12"/>
  <c r="D244" i="12"/>
  <c r="C244" i="12"/>
  <c r="E243" i="12"/>
  <c r="D243" i="12"/>
  <c r="E238" i="12"/>
  <c r="D238" i="12"/>
  <c r="C238" i="12" s="1"/>
  <c r="E237" i="12"/>
  <c r="D237" i="12"/>
  <c r="C237" i="12"/>
  <c r="E236" i="12"/>
  <c r="D236" i="12"/>
  <c r="C236" i="12"/>
  <c r="E235" i="12"/>
  <c r="D235" i="12"/>
  <c r="C235" i="12" s="1"/>
  <c r="CL231" i="12"/>
  <c r="CH231" i="12"/>
  <c r="CG231" i="12"/>
  <c r="CA231" i="12" s="1"/>
  <c r="CF231" i="12"/>
  <c r="CB231" i="12"/>
  <c r="E231" i="12"/>
  <c r="D231" i="12"/>
  <c r="C231" i="12" s="1"/>
  <c r="CL230" i="12"/>
  <c r="CK230" i="12"/>
  <c r="CE230" i="12" s="1"/>
  <c r="CH230" i="12"/>
  <c r="CG230" i="12"/>
  <c r="CA230" i="12" s="1"/>
  <c r="CF230" i="12"/>
  <c r="CB230" i="12"/>
  <c r="E230" i="12"/>
  <c r="D230" i="12"/>
  <c r="C230" i="12" s="1"/>
  <c r="CI230" i="12" s="1"/>
  <c r="CC230" i="12" s="1"/>
  <c r="CL229" i="12"/>
  <c r="CF229" i="12" s="1"/>
  <c r="CK229" i="12"/>
  <c r="CE229" i="12" s="1"/>
  <c r="CH229" i="12"/>
  <c r="CG229" i="12"/>
  <c r="CA229" i="12" s="1"/>
  <c r="CB229" i="12"/>
  <c r="E229" i="12"/>
  <c r="D229" i="12"/>
  <c r="C229" i="12" s="1"/>
  <c r="CI229" i="12" s="1"/>
  <c r="CC229" i="12" s="1"/>
  <c r="CL228" i="12"/>
  <c r="CF228" i="12" s="1"/>
  <c r="CH228" i="12"/>
  <c r="CG228" i="12"/>
  <c r="CA228" i="12" s="1"/>
  <c r="CB228" i="12"/>
  <c r="E228" i="12"/>
  <c r="D228" i="12"/>
  <c r="C228" i="12" s="1"/>
  <c r="CL227" i="12"/>
  <c r="CH227" i="12"/>
  <c r="CB227" i="12" s="1"/>
  <c r="CG227" i="12"/>
  <c r="CA227" i="12" s="1"/>
  <c r="CF227" i="12"/>
  <c r="E227" i="12"/>
  <c r="D227" i="12"/>
  <c r="C227" i="12" s="1"/>
  <c r="E226" i="12"/>
  <c r="D226" i="12"/>
  <c r="E225" i="12"/>
  <c r="D225" i="12"/>
  <c r="E224" i="12"/>
  <c r="D224" i="12"/>
  <c r="CL223" i="12"/>
  <c r="CF223" i="12" s="1"/>
  <c r="E223" i="12"/>
  <c r="D223" i="12"/>
  <c r="C223" i="12" s="1"/>
  <c r="E222" i="12"/>
  <c r="D222" i="12"/>
  <c r="CH221" i="12"/>
  <c r="CB221" i="12" s="1"/>
  <c r="E221" i="12"/>
  <c r="CG221" i="12" s="1"/>
  <c r="CA221" i="12" s="1"/>
  <c r="D221" i="12"/>
  <c r="C221" i="12" s="1"/>
  <c r="E220" i="12"/>
  <c r="D220" i="12"/>
  <c r="CH219" i="12"/>
  <c r="CB219" i="12" s="1"/>
  <c r="E219" i="12"/>
  <c r="CG219" i="12" s="1"/>
  <c r="CA219" i="12" s="1"/>
  <c r="D219" i="12"/>
  <c r="C219" i="12" s="1"/>
  <c r="E218" i="12"/>
  <c r="D218" i="12"/>
  <c r="CH217" i="12"/>
  <c r="CB217" i="12" s="1"/>
  <c r="E217" i="12"/>
  <c r="CG217" i="12" s="1"/>
  <c r="CA217" i="12" s="1"/>
  <c r="D217" i="12"/>
  <c r="C217" i="12" s="1"/>
  <c r="E216" i="12"/>
  <c r="D216" i="12"/>
  <c r="E215" i="12"/>
  <c r="CG215" i="12" s="1"/>
  <c r="CA215" i="12" s="1"/>
  <c r="D215" i="12"/>
  <c r="CG214" i="12"/>
  <c r="CA214" i="12" s="1"/>
  <c r="E214" i="12"/>
  <c r="D214" i="12"/>
  <c r="C214" i="12" s="1"/>
  <c r="E213" i="12"/>
  <c r="CG213" i="12" s="1"/>
  <c r="CA213" i="12" s="1"/>
  <c r="D213" i="12"/>
  <c r="CG212" i="12"/>
  <c r="CA212" i="12" s="1"/>
  <c r="E212" i="12"/>
  <c r="D212" i="12"/>
  <c r="C212" i="12" s="1"/>
  <c r="CI211" i="12"/>
  <c r="CC211" i="12" s="1"/>
  <c r="CH211" i="12"/>
  <c r="CB211" i="12"/>
  <c r="CA211" i="12"/>
  <c r="E211" i="12"/>
  <c r="CG211" i="12" s="1"/>
  <c r="D211" i="12"/>
  <c r="C211" i="12"/>
  <c r="CH210" i="12"/>
  <c r="CB210" i="12"/>
  <c r="E210" i="12"/>
  <c r="CG210" i="12" s="1"/>
  <c r="CA210" i="12" s="1"/>
  <c r="D210" i="12"/>
  <c r="C210" i="12" s="1"/>
  <c r="CH209" i="12"/>
  <c r="CB209" i="12"/>
  <c r="CA209" i="12"/>
  <c r="E209" i="12"/>
  <c r="CG209" i="12" s="1"/>
  <c r="D209" i="12"/>
  <c r="C209" i="12"/>
  <c r="CB208" i="12"/>
  <c r="E208" i="12"/>
  <c r="CH208" i="12" s="1"/>
  <c r="D208" i="12"/>
  <c r="C208" i="12" s="1"/>
  <c r="CG207" i="12"/>
  <c r="CA207" i="12" s="1"/>
  <c r="CB207" i="12"/>
  <c r="E207" i="12"/>
  <c r="CH207" i="12" s="1"/>
  <c r="D207" i="12"/>
  <c r="C207" i="12"/>
  <c r="CG206" i="12"/>
  <c r="CA206" i="12" s="1"/>
  <c r="CB206" i="12"/>
  <c r="E206" i="12"/>
  <c r="CH206" i="12" s="1"/>
  <c r="D206" i="12"/>
  <c r="C206" i="12"/>
  <c r="CG205" i="12"/>
  <c r="CA205" i="12" s="1"/>
  <c r="CB205" i="12"/>
  <c r="E205" i="12"/>
  <c r="CH205" i="12" s="1"/>
  <c r="D205" i="12"/>
  <c r="C205" i="12" s="1"/>
  <c r="CG204" i="12"/>
  <c r="CA204" i="12" s="1"/>
  <c r="CB204" i="12"/>
  <c r="E204" i="12"/>
  <c r="CH204" i="12" s="1"/>
  <c r="C204" i="12"/>
  <c r="CH203" i="12"/>
  <c r="CB203" i="12"/>
  <c r="CA203" i="12"/>
  <c r="E203" i="12"/>
  <c r="CG203" i="12" s="1"/>
  <c r="D203" i="12"/>
  <c r="C203" i="12"/>
  <c r="CI202" i="12"/>
  <c r="CC202" i="12" s="1"/>
  <c r="CH202" i="12"/>
  <c r="CB202" i="12"/>
  <c r="E202" i="12"/>
  <c r="CG202" i="12" s="1"/>
  <c r="CA202" i="12" s="1"/>
  <c r="D202" i="12"/>
  <c r="C202" i="12" s="1"/>
  <c r="CI201" i="12"/>
  <c r="CC201" i="12" s="1"/>
  <c r="CH201" i="12"/>
  <c r="CB201" i="12"/>
  <c r="E201" i="12"/>
  <c r="CG201" i="12" s="1"/>
  <c r="CA201" i="12" s="1"/>
  <c r="D201" i="12"/>
  <c r="C201" i="12" s="1"/>
  <c r="CL200" i="12"/>
  <c r="CF200" i="12" s="1"/>
  <c r="CJ200" i="12"/>
  <c r="CD200" i="12" s="1"/>
  <c r="CH200" i="12"/>
  <c r="CB200" i="12"/>
  <c r="CA200" i="12"/>
  <c r="E200" i="12"/>
  <c r="CG200" i="12" s="1"/>
  <c r="D200" i="12"/>
  <c r="C200" i="12"/>
  <c r="CH199" i="12"/>
  <c r="CB199" i="12" s="1"/>
  <c r="CA199" i="12"/>
  <c r="E199" i="12"/>
  <c r="CG199" i="12" s="1"/>
  <c r="D199" i="12"/>
  <c r="C199" i="12" s="1"/>
  <c r="CH198" i="12"/>
  <c r="CB198" i="12" s="1"/>
  <c r="E198" i="12"/>
  <c r="CG198" i="12" s="1"/>
  <c r="CA198" i="12" s="1"/>
  <c r="D198" i="12"/>
  <c r="C198" i="12" s="1"/>
  <c r="CJ197" i="12"/>
  <c r="CI197" i="12"/>
  <c r="CC197" i="12" s="1"/>
  <c r="CH197" i="12"/>
  <c r="CE197" i="12"/>
  <c r="CD197" i="12"/>
  <c r="CB197" i="12"/>
  <c r="E197" i="12"/>
  <c r="CG197" i="12" s="1"/>
  <c r="CA197" i="12" s="1"/>
  <c r="D197" i="12"/>
  <c r="C197" i="12"/>
  <c r="CK197" i="12" s="1"/>
  <c r="CL196" i="12"/>
  <c r="CF196" i="12" s="1"/>
  <c r="CJ196" i="12"/>
  <c r="CD196" i="12" s="1"/>
  <c r="CH196" i="12"/>
  <c r="CB196" i="12"/>
  <c r="CA196" i="12"/>
  <c r="E196" i="12"/>
  <c r="CG196" i="12" s="1"/>
  <c r="D196" i="12"/>
  <c r="C196" i="12"/>
  <c r="CH195" i="12"/>
  <c r="CB195" i="12" s="1"/>
  <c r="CA195" i="12"/>
  <c r="E195" i="12"/>
  <c r="CG195" i="12" s="1"/>
  <c r="D195" i="12"/>
  <c r="C195" i="12" s="1"/>
  <c r="E193" i="12"/>
  <c r="D193" i="12"/>
  <c r="E189" i="12"/>
  <c r="CG189" i="12" s="1"/>
  <c r="CA189" i="12" s="1"/>
  <c r="D189" i="12"/>
  <c r="E188" i="12"/>
  <c r="CG188" i="12" s="1"/>
  <c r="CA188" i="12" s="1"/>
  <c r="D188" i="12"/>
  <c r="E187" i="12"/>
  <c r="CG187" i="12" s="1"/>
  <c r="CA187" i="12" s="1"/>
  <c r="D187" i="12"/>
  <c r="E186" i="12"/>
  <c r="CG186" i="12" s="1"/>
  <c r="CA186" i="12" s="1"/>
  <c r="D186" i="12"/>
  <c r="E185" i="12"/>
  <c r="CG185" i="12" s="1"/>
  <c r="CA185" i="12" s="1"/>
  <c r="D185" i="12"/>
  <c r="E184" i="12"/>
  <c r="CG184" i="12" s="1"/>
  <c r="CA184" i="12" s="1"/>
  <c r="D184" i="12"/>
  <c r="E183" i="12"/>
  <c r="CG183" i="12" s="1"/>
  <c r="CA183" i="12" s="1"/>
  <c r="D183" i="12"/>
  <c r="E182" i="12"/>
  <c r="D182" i="12"/>
  <c r="CL181" i="12"/>
  <c r="CF181" i="12" s="1"/>
  <c r="E181" i="12"/>
  <c r="D181" i="12"/>
  <c r="C181" i="12" s="1"/>
  <c r="E180" i="12"/>
  <c r="D180" i="12"/>
  <c r="E179" i="12"/>
  <c r="CG179" i="12" s="1"/>
  <c r="CA179" i="12" s="1"/>
  <c r="D179" i="12"/>
  <c r="C179" i="12" s="1"/>
  <c r="CH179" i="12" s="1"/>
  <c r="CB179" i="12" s="1"/>
  <c r="E178" i="12"/>
  <c r="CG178" i="12" s="1"/>
  <c r="CA178" i="12" s="1"/>
  <c r="D178" i="12"/>
  <c r="E177" i="12"/>
  <c r="CG177" i="12" s="1"/>
  <c r="CA177" i="12" s="1"/>
  <c r="D177" i="12"/>
  <c r="C177" i="12" s="1"/>
  <c r="E176" i="12"/>
  <c r="CG176" i="12" s="1"/>
  <c r="CA176" i="12" s="1"/>
  <c r="D176" i="12"/>
  <c r="CH175" i="12"/>
  <c r="CB175" i="12" s="1"/>
  <c r="CA175" i="12"/>
  <c r="E175" i="12"/>
  <c r="CG175" i="12" s="1"/>
  <c r="D175" i="12"/>
  <c r="C175" i="12"/>
  <c r="CL174" i="12"/>
  <c r="CF174" i="12" s="1"/>
  <c r="E174" i="12"/>
  <c r="CG174" i="12" s="1"/>
  <c r="CA174" i="12" s="1"/>
  <c r="D174" i="12"/>
  <c r="C174" i="12"/>
  <c r="CH174" i="12" s="1"/>
  <c r="CB174" i="12" s="1"/>
  <c r="CG173" i="12"/>
  <c r="CA173" i="12" s="1"/>
  <c r="E173" i="12"/>
  <c r="D173" i="12"/>
  <c r="C173" i="12" s="1"/>
  <c r="E172" i="12"/>
  <c r="CG172" i="12" s="1"/>
  <c r="CA172" i="12" s="1"/>
  <c r="D172" i="12"/>
  <c r="C172" i="12"/>
  <c r="CJ172" i="12" s="1"/>
  <c r="CD172" i="12" s="1"/>
  <c r="CG171" i="12"/>
  <c r="CA171" i="12" s="1"/>
  <c r="E171" i="12"/>
  <c r="D171" i="12"/>
  <c r="C171" i="12" s="1"/>
  <c r="E170" i="12"/>
  <c r="CG170" i="12" s="1"/>
  <c r="CA170" i="12" s="1"/>
  <c r="D170" i="12"/>
  <c r="C170" i="12"/>
  <c r="CJ170" i="12" s="1"/>
  <c r="CD170" i="12" s="1"/>
  <c r="CH169" i="12"/>
  <c r="CB169" i="12" s="1"/>
  <c r="CA169" i="12"/>
  <c r="E169" i="12"/>
  <c r="CG169" i="12" s="1"/>
  <c r="D169" i="12"/>
  <c r="C169" i="12"/>
  <c r="CL168" i="12"/>
  <c r="CF168" i="12" s="1"/>
  <c r="E168" i="12"/>
  <c r="CG168" i="12" s="1"/>
  <c r="CA168" i="12" s="1"/>
  <c r="D168" i="12"/>
  <c r="C168" i="12"/>
  <c r="CH168" i="12" s="1"/>
  <c r="CB168" i="12" s="1"/>
  <c r="CH167" i="12"/>
  <c r="CB167" i="12" s="1"/>
  <c r="CA167" i="12"/>
  <c r="E167" i="12"/>
  <c r="CG167" i="12" s="1"/>
  <c r="D167" i="12"/>
  <c r="C167" i="12"/>
  <c r="CL166" i="12"/>
  <c r="CF166" i="12" s="1"/>
  <c r="E166" i="12"/>
  <c r="CG166" i="12" s="1"/>
  <c r="CA166" i="12" s="1"/>
  <c r="D166" i="12"/>
  <c r="C166" i="12"/>
  <c r="CH166" i="12" s="1"/>
  <c r="CB166" i="12" s="1"/>
  <c r="CH165" i="12"/>
  <c r="CB165" i="12" s="1"/>
  <c r="CA165" i="12"/>
  <c r="E165" i="12"/>
  <c r="CG165" i="12" s="1"/>
  <c r="D165" i="12"/>
  <c r="C165" i="12"/>
  <c r="CL165" i="12" s="1"/>
  <c r="CF165" i="12" s="1"/>
  <c r="CL164" i="12"/>
  <c r="CF164" i="12" s="1"/>
  <c r="E164" i="12"/>
  <c r="CG164" i="12" s="1"/>
  <c r="CA164" i="12" s="1"/>
  <c r="D164" i="12"/>
  <c r="C164" i="12"/>
  <c r="CH164" i="12" s="1"/>
  <c r="CB164" i="12" s="1"/>
  <c r="CH163" i="12"/>
  <c r="CB163" i="12" s="1"/>
  <c r="CA163" i="12"/>
  <c r="E163" i="12"/>
  <c r="CG163" i="12" s="1"/>
  <c r="D163" i="12"/>
  <c r="C163" i="12"/>
  <c r="E162" i="12"/>
  <c r="CG162" i="12" s="1"/>
  <c r="CA162" i="12" s="1"/>
  <c r="E161" i="12"/>
  <c r="CG161" i="12" s="1"/>
  <c r="CA161" i="12" s="1"/>
  <c r="D161" i="12"/>
  <c r="C161" i="12" s="1"/>
  <c r="CH161" i="12" s="1"/>
  <c r="CB161" i="12" s="1"/>
  <c r="CG160" i="12"/>
  <c r="CA160" i="12" s="1"/>
  <c r="E160" i="12"/>
  <c r="D160" i="12"/>
  <c r="C160" i="12" s="1"/>
  <c r="CL159" i="12"/>
  <c r="CF159" i="12" s="1"/>
  <c r="CG159" i="12"/>
  <c r="CA159" i="12" s="1"/>
  <c r="E159" i="12"/>
  <c r="D159" i="12"/>
  <c r="C159" i="12" s="1"/>
  <c r="CI159" i="12" s="1"/>
  <c r="CC159" i="12" s="1"/>
  <c r="CL158" i="12"/>
  <c r="CF158" i="12" s="1"/>
  <c r="CG158" i="12"/>
  <c r="CA158" i="12" s="1"/>
  <c r="E158" i="12"/>
  <c r="D158" i="12"/>
  <c r="C158" i="12" s="1"/>
  <c r="CI158" i="12" s="1"/>
  <c r="CC158" i="12" s="1"/>
  <c r="CL157" i="12"/>
  <c r="CF157" i="12" s="1"/>
  <c r="CG157" i="12"/>
  <c r="CA157" i="12" s="1"/>
  <c r="E157" i="12"/>
  <c r="D157" i="12"/>
  <c r="C157" i="12" s="1"/>
  <c r="CI157" i="12" s="1"/>
  <c r="CC157" i="12" s="1"/>
  <c r="E156" i="12"/>
  <c r="CG156" i="12" s="1"/>
  <c r="CA156" i="12" s="1"/>
  <c r="D156" i="12"/>
  <c r="C156" i="12" s="1"/>
  <c r="E155" i="12"/>
  <c r="CG155" i="12" s="1"/>
  <c r="CA155" i="12" s="1"/>
  <c r="D155" i="12"/>
  <c r="C155" i="12" s="1"/>
  <c r="E154" i="12"/>
  <c r="CG154" i="12" s="1"/>
  <c r="CA154" i="12" s="1"/>
  <c r="D154" i="12"/>
  <c r="C154" i="12" s="1"/>
  <c r="E153" i="12"/>
  <c r="CG153" i="12" s="1"/>
  <c r="CA153" i="12" s="1"/>
  <c r="D153" i="12"/>
  <c r="C153" i="12" s="1"/>
  <c r="E151" i="12"/>
  <c r="CG151" i="12" s="1"/>
  <c r="CA151" i="12" s="1"/>
  <c r="D151" i="12"/>
  <c r="C151" i="12"/>
  <c r="CL151" i="12" s="1"/>
  <c r="CF151" i="12" s="1"/>
  <c r="E145" i="12"/>
  <c r="D145" i="12"/>
  <c r="C145" i="12"/>
  <c r="E144" i="12"/>
  <c r="D144" i="12"/>
  <c r="C144" i="12" s="1"/>
  <c r="E143" i="12"/>
  <c r="D143" i="12"/>
  <c r="C143" i="12" s="1"/>
  <c r="E142" i="12"/>
  <c r="D142" i="12"/>
  <c r="C142" i="12"/>
  <c r="O141" i="12"/>
  <c r="N141" i="12"/>
  <c r="M141" i="12"/>
  <c r="L141" i="12"/>
  <c r="K141" i="12"/>
  <c r="J141" i="12"/>
  <c r="I141" i="12"/>
  <c r="H141" i="12"/>
  <c r="G141" i="12"/>
  <c r="F141" i="12"/>
  <c r="D141" i="12"/>
  <c r="E140" i="12"/>
  <c r="D140" i="12"/>
  <c r="C140" i="12"/>
  <c r="E139" i="12"/>
  <c r="D139" i="12"/>
  <c r="C139" i="12"/>
  <c r="E138" i="12"/>
  <c r="E141" i="12" s="1"/>
  <c r="D138" i="12"/>
  <c r="C138" i="12" s="1"/>
  <c r="C141" i="12" s="1"/>
  <c r="P133" i="12"/>
  <c r="O133" i="12"/>
  <c r="N133" i="12"/>
  <c r="M133" i="12"/>
  <c r="L133" i="12"/>
  <c r="K133" i="12"/>
  <c r="J133" i="12"/>
  <c r="I133" i="12"/>
  <c r="H133" i="12"/>
  <c r="G133" i="12"/>
  <c r="F133" i="12"/>
  <c r="E132" i="12"/>
  <c r="D132" i="12"/>
  <c r="C132" i="12" s="1"/>
  <c r="E131" i="12"/>
  <c r="D131" i="12"/>
  <c r="C131" i="12"/>
  <c r="E130" i="12"/>
  <c r="D130" i="12"/>
  <c r="C130" i="12"/>
  <c r="E129" i="12"/>
  <c r="E133" i="12" s="1"/>
  <c r="D129" i="12"/>
  <c r="D133" i="12" s="1"/>
  <c r="P128" i="12"/>
  <c r="P134" i="12" s="1"/>
  <c r="O128" i="12"/>
  <c r="O134" i="12" s="1"/>
  <c r="N128" i="12"/>
  <c r="N134" i="12" s="1"/>
  <c r="M128" i="12"/>
  <c r="M134" i="12" s="1"/>
  <c r="L128" i="12"/>
  <c r="L134" i="12" s="1"/>
  <c r="K128" i="12"/>
  <c r="K134" i="12" s="1"/>
  <c r="J128" i="12"/>
  <c r="J134" i="12" s="1"/>
  <c r="I128" i="12"/>
  <c r="I134" i="12" s="1"/>
  <c r="H128" i="12"/>
  <c r="H134" i="12" s="1"/>
  <c r="G128" i="12"/>
  <c r="G134" i="12" s="1"/>
  <c r="F128" i="12"/>
  <c r="F134" i="12" s="1"/>
  <c r="E127" i="12"/>
  <c r="D127" i="12"/>
  <c r="C127" i="12"/>
  <c r="E126" i="12"/>
  <c r="D126" i="12"/>
  <c r="C126" i="12" s="1"/>
  <c r="E125" i="12"/>
  <c r="E128" i="12" s="1"/>
  <c r="E134" i="12" s="1"/>
  <c r="D125" i="12"/>
  <c r="C125" i="12" s="1"/>
  <c r="L121" i="12"/>
  <c r="K121" i="12"/>
  <c r="H121" i="12"/>
  <c r="G121" i="12"/>
  <c r="M120" i="12"/>
  <c r="L120" i="12"/>
  <c r="K120" i="12"/>
  <c r="J120" i="12"/>
  <c r="I120" i="12"/>
  <c r="H120" i="12"/>
  <c r="G120" i="12"/>
  <c r="F120" i="12"/>
  <c r="E119" i="12"/>
  <c r="D119" i="12"/>
  <c r="C119" i="12" s="1"/>
  <c r="E118" i="12"/>
  <c r="D118" i="12"/>
  <c r="C118" i="12" s="1"/>
  <c r="E117" i="12"/>
  <c r="D117" i="12"/>
  <c r="C117" i="12"/>
  <c r="E116" i="12"/>
  <c r="E120" i="12" s="1"/>
  <c r="D116" i="12"/>
  <c r="D120" i="12" s="1"/>
  <c r="C116" i="12"/>
  <c r="C120" i="12" s="1"/>
  <c r="M115" i="12"/>
  <c r="M121" i="12" s="1"/>
  <c r="L115" i="12"/>
  <c r="K115" i="12"/>
  <c r="J115" i="12"/>
  <c r="J121" i="12" s="1"/>
  <c r="I115" i="12"/>
  <c r="I121" i="12" s="1"/>
  <c r="H115" i="12"/>
  <c r="G115" i="12"/>
  <c r="F115" i="12"/>
  <c r="F121" i="12" s="1"/>
  <c r="E115" i="12"/>
  <c r="E121" i="12" s="1"/>
  <c r="E114" i="12"/>
  <c r="D114" i="12"/>
  <c r="C114" i="12" s="1"/>
  <c r="E113" i="12"/>
  <c r="D113" i="12"/>
  <c r="D115" i="12" s="1"/>
  <c r="D121" i="12" s="1"/>
  <c r="C113" i="12"/>
  <c r="E112" i="12"/>
  <c r="D112" i="12"/>
  <c r="C112" i="12"/>
  <c r="C115" i="12" s="1"/>
  <c r="C121" i="12" s="1"/>
  <c r="E108" i="12"/>
  <c r="D108" i="12"/>
  <c r="C108" i="12" s="1"/>
  <c r="E107" i="12"/>
  <c r="D107" i="12"/>
  <c r="C107" i="12" s="1"/>
  <c r="E106" i="12"/>
  <c r="D106" i="12"/>
  <c r="C106" i="12"/>
  <c r="E105" i="12"/>
  <c r="D105" i="12"/>
  <c r="C105" i="12"/>
  <c r="E104" i="12"/>
  <c r="D104" i="12"/>
  <c r="C104" i="12"/>
  <c r="E99" i="12"/>
  <c r="D99" i="12"/>
  <c r="C99" i="12"/>
  <c r="E98" i="12"/>
  <c r="D98" i="12"/>
  <c r="C98" i="12" s="1"/>
  <c r="E97" i="12"/>
  <c r="D97" i="12"/>
  <c r="C97" i="12" s="1"/>
  <c r="E96" i="12"/>
  <c r="D96" i="12"/>
  <c r="C96" i="12"/>
  <c r="E95" i="12"/>
  <c r="D95" i="12"/>
  <c r="C95" i="12"/>
  <c r="E94" i="12"/>
  <c r="D94" i="12"/>
  <c r="C94" i="12" s="1"/>
  <c r="E89" i="12"/>
  <c r="D89" i="12"/>
  <c r="C89" i="12" s="1"/>
  <c r="E88" i="12"/>
  <c r="D88" i="12"/>
  <c r="C88" i="12"/>
  <c r="E87" i="12"/>
  <c r="D87" i="12"/>
  <c r="C87" i="12"/>
  <c r="E86" i="12"/>
  <c r="D86" i="12"/>
  <c r="C86" i="12" s="1"/>
  <c r="E85" i="12"/>
  <c r="D85" i="12"/>
  <c r="C85" i="12" s="1"/>
  <c r="E84" i="12"/>
  <c r="D84" i="12"/>
  <c r="C84" i="12"/>
  <c r="E79" i="12"/>
  <c r="D79" i="12"/>
  <c r="C79" i="12"/>
  <c r="E74" i="12"/>
  <c r="D74" i="12"/>
  <c r="C74" i="12" s="1"/>
  <c r="E73" i="12"/>
  <c r="D73" i="12"/>
  <c r="C73" i="12" s="1"/>
  <c r="E72" i="12"/>
  <c r="D72" i="12"/>
  <c r="C72" i="12"/>
  <c r="E71" i="12"/>
  <c r="D71" i="12"/>
  <c r="C71" i="12"/>
  <c r="E66" i="12"/>
  <c r="D66" i="12"/>
  <c r="C66" i="12" s="1"/>
  <c r="E65" i="12"/>
  <c r="D65" i="12"/>
  <c r="C65" i="12" s="1"/>
  <c r="E64" i="12"/>
  <c r="D64" i="12"/>
  <c r="C64" i="12"/>
  <c r="E63" i="12"/>
  <c r="D63" i="12"/>
  <c r="C63" i="12"/>
  <c r="CA59" i="12"/>
  <c r="CA58" i="12"/>
  <c r="C58" i="12"/>
  <c r="CA53" i="12"/>
  <c r="CG52" i="12"/>
  <c r="CA52" i="12" s="1"/>
  <c r="O52" i="12" s="1"/>
  <c r="C52" i="12"/>
  <c r="CG51" i="12"/>
  <c r="CA51" i="12" s="1"/>
  <c r="O51" i="12" s="1"/>
  <c r="C51" i="12"/>
  <c r="CG50" i="12"/>
  <c r="CA50" i="12" s="1"/>
  <c r="O50" i="12" s="1"/>
  <c r="C50" i="12"/>
  <c r="CG49" i="12"/>
  <c r="CA49" i="12" s="1"/>
  <c r="O49" i="12" s="1"/>
  <c r="C49" i="12"/>
  <c r="CG48" i="12"/>
  <c r="CA48" i="12" s="1"/>
  <c r="O48" i="12" s="1"/>
  <c r="C48" i="12"/>
  <c r="CG47" i="12"/>
  <c r="CA47" i="12" s="1"/>
  <c r="O47" i="12" s="1"/>
  <c r="C47" i="12"/>
  <c r="CG46" i="12"/>
  <c r="CA46" i="12" s="1"/>
  <c r="O46" i="12" s="1"/>
  <c r="C46" i="12"/>
  <c r="CG45" i="12"/>
  <c r="CA45" i="12" s="1"/>
  <c r="O45" i="12" s="1"/>
  <c r="C45" i="12"/>
  <c r="CG44" i="12"/>
  <c r="CA44" i="12" s="1"/>
  <c r="O44" i="12" s="1"/>
  <c r="C44" i="12"/>
  <c r="CG43" i="12"/>
  <c r="CA43" i="12" s="1"/>
  <c r="O43" i="12" s="1"/>
  <c r="C43" i="12"/>
  <c r="CG42" i="12"/>
  <c r="CA42" i="12" s="1"/>
  <c r="O42" i="12" s="1"/>
  <c r="C42" i="12"/>
  <c r="CG41" i="12"/>
  <c r="CA41" i="12" s="1"/>
  <c r="O41" i="12" s="1"/>
  <c r="C41" i="12"/>
  <c r="CG40" i="12"/>
  <c r="CA40" i="12" s="1"/>
  <c r="O40" i="12" s="1"/>
  <c r="C40" i="12"/>
  <c r="CG39" i="12"/>
  <c r="CA39" i="12" s="1"/>
  <c r="O39" i="12" s="1"/>
  <c r="C39" i="12"/>
  <c r="CG38" i="12"/>
  <c r="CA38" i="12" s="1"/>
  <c r="O38" i="12" s="1"/>
  <c r="C38" i="12"/>
  <c r="CG37" i="12"/>
  <c r="CA37" i="12" s="1"/>
  <c r="O37" i="12" s="1"/>
  <c r="C37" i="12"/>
  <c r="CG36" i="12"/>
  <c r="CA36" i="12" s="1"/>
  <c r="O36" i="12" s="1"/>
  <c r="C36" i="12"/>
  <c r="CG35" i="12"/>
  <c r="CA35" i="12" s="1"/>
  <c r="O35" i="12" s="1"/>
  <c r="C35" i="12"/>
  <c r="CG34" i="12"/>
  <c r="CA34" i="12" s="1"/>
  <c r="O34" i="12" s="1"/>
  <c r="C34" i="12"/>
  <c r="N33" i="12"/>
  <c r="M33" i="12"/>
  <c r="L33" i="12"/>
  <c r="K33" i="12"/>
  <c r="J33" i="12"/>
  <c r="I33" i="12"/>
  <c r="H33" i="12"/>
  <c r="G33" i="12"/>
  <c r="F33" i="12"/>
  <c r="C33" i="12" s="1"/>
  <c r="E33" i="12"/>
  <c r="D33" i="12"/>
  <c r="G29" i="12"/>
  <c r="G28" i="12"/>
  <c r="G27" i="12"/>
  <c r="G26" i="12"/>
  <c r="G25" i="12"/>
  <c r="G24" i="12"/>
  <c r="G23" i="12"/>
  <c r="G22" i="12"/>
  <c r="G21" i="12"/>
  <c r="G20" i="12"/>
  <c r="CD19" i="12"/>
  <c r="G19" i="12"/>
  <c r="C15" i="12"/>
  <c r="CJ15" i="12" s="1"/>
  <c r="CC15" i="12" s="1"/>
  <c r="CH14" i="12"/>
  <c r="CA14" i="12" s="1"/>
  <c r="C14" i="12"/>
  <c r="CJ14" i="12" s="1"/>
  <c r="CC14" i="12" s="1"/>
  <c r="CJ13" i="12"/>
  <c r="CC13" i="12" s="1"/>
  <c r="CH13" i="12"/>
  <c r="CA13" i="12" s="1"/>
  <c r="Q13" i="12" s="1"/>
  <c r="CB13" i="12"/>
  <c r="C13" i="12"/>
  <c r="CJ12" i="12"/>
  <c r="CC12" i="12" s="1"/>
  <c r="CB12" i="12"/>
  <c r="C12" i="12"/>
  <c r="CH12" i="12" s="1"/>
  <c r="CA12" i="12" s="1"/>
  <c r="C11" i="12"/>
  <c r="CK13" i="12" s="1"/>
  <c r="CD13" i="12" s="1"/>
  <c r="A5" i="12"/>
  <c r="A4" i="12"/>
  <c r="A3" i="12"/>
  <c r="A2" i="12"/>
  <c r="AY278" i="13" l="1"/>
  <c r="CH280" i="13"/>
  <c r="CK280" i="13"/>
  <c r="CE280" i="13" s="1"/>
  <c r="CG280" i="13"/>
  <c r="CA280" i="13" s="1"/>
  <c r="CI280" i="13"/>
  <c r="CJ280" i="13"/>
  <c r="CD280" i="13" s="1"/>
  <c r="CL229" i="13"/>
  <c r="CF229" i="13" s="1"/>
  <c r="CI229" i="13"/>
  <c r="CC229" i="13" s="1"/>
  <c r="CK229" i="13"/>
  <c r="CE229" i="13" s="1"/>
  <c r="CJ229" i="13"/>
  <c r="CD229" i="13" s="1"/>
  <c r="AW217" i="13"/>
  <c r="AY279" i="13"/>
  <c r="A315" i="13"/>
  <c r="AW226" i="13"/>
  <c r="AT172" i="13"/>
  <c r="CL214" i="13"/>
  <c r="CF214" i="13" s="1"/>
  <c r="CJ214" i="13"/>
  <c r="CD214" i="13" s="1"/>
  <c r="CK214" i="13"/>
  <c r="CE214" i="13" s="1"/>
  <c r="CI214" i="13"/>
  <c r="CC214" i="13" s="1"/>
  <c r="CJ276" i="13"/>
  <c r="CD276" i="13" s="1"/>
  <c r="CI276" i="13"/>
  <c r="CC276" i="13" s="1"/>
  <c r="CG276" i="13"/>
  <c r="CA276" i="13" s="1"/>
  <c r="AY276" i="13" s="1"/>
  <c r="CK276" i="13"/>
  <c r="CE276" i="13" s="1"/>
  <c r="CH276" i="13"/>
  <c r="CB276" i="13" s="1"/>
  <c r="CH281" i="13"/>
  <c r="CK281" i="13"/>
  <c r="CE281" i="13" s="1"/>
  <c r="CG281" i="13"/>
  <c r="CA281" i="13" s="1"/>
  <c r="CI281" i="13"/>
  <c r="CJ281" i="13"/>
  <c r="CD281" i="13" s="1"/>
  <c r="AY274" i="13"/>
  <c r="CL225" i="13"/>
  <c r="CF225" i="13" s="1"/>
  <c r="CI225" i="13"/>
  <c r="CC225" i="13" s="1"/>
  <c r="AW225" i="13" s="1"/>
  <c r="CK225" i="13"/>
  <c r="CE225" i="13" s="1"/>
  <c r="CJ225" i="13"/>
  <c r="CD225" i="13" s="1"/>
  <c r="CJ211" i="13"/>
  <c r="CD211" i="13" s="1"/>
  <c r="CL211" i="13"/>
  <c r="CF211" i="13" s="1"/>
  <c r="CK211" i="13"/>
  <c r="CE211" i="13" s="1"/>
  <c r="AW211" i="13" s="1"/>
  <c r="CI211" i="13"/>
  <c r="CC211" i="13" s="1"/>
  <c r="AY277" i="13"/>
  <c r="AW210" i="13"/>
  <c r="AT186" i="13"/>
  <c r="AT184" i="13"/>
  <c r="AT180" i="13"/>
  <c r="D134" i="13"/>
  <c r="CL212" i="13"/>
  <c r="CF212" i="13" s="1"/>
  <c r="CJ212" i="13"/>
  <c r="CD212" i="13" s="1"/>
  <c r="CK212" i="13"/>
  <c r="CE212" i="13" s="1"/>
  <c r="CI212" i="13"/>
  <c r="CC212" i="13" s="1"/>
  <c r="CJ219" i="13"/>
  <c r="CD219" i="13" s="1"/>
  <c r="CL219" i="13"/>
  <c r="CF219" i="13" s="1"/>
  <c r="CK219" i="13"/>
  <c r="CE219" i="13" s="1"/>
  <c r="AW219" i="13" s="1"/>
  <c r="CI219" i="13"/>
  <c r="CC219" i="13" s="1"/>
  <c r="AW230" i="13"/>
  <c r="CJ220" i="13"/>
  <c r="CD220" i="13" s="1"/>
  <c r="CL220" i="13"/>
  <c r="CF220" i="13" s="1"/>
  <c r="AW220" i="13" s="1"/>
  <c r="CI220" i="13"/>
  <c r="CC220" i="13" s="1"/>
  <c r="CK220" i="13"/>
  <c r="CE220" i="13" s="1"/>
  <c r="CI165" i="13"/>
  <c r="CC165" i="13" s="1"/>
  <c r="CK165" i="13"/>
  <c r="CE165" i="13" s="1"/>
  <c r="CH165" i="13"/>
  <c r="CB165" i="13" s="1"/>
  <c r="CL165" i="13"/>
  <c r="CF165" i="13" s="1"/>
  <c r="CJ165" i="13"/>
  <c r="CD165" i="13" s="1"/>
  <c r="AT176" i="13"/>
  <c r="CL204" i="13"/>
  <c r="CF204" i="13" s="1"/>
  <c r="CI204" i="13"/>
  <c r="CC204" i="13" s="1"/>
  <c r="CK204" i="13"/>
  <c r="CE204" i="13" s="1"/>
  <c r="CJ204" i="13"/>
  <c r="CD204" i="13" s="1"/>
  <c r="AW204" i="13" s="1"/>
  <c r="CJ218" i="13"/>
  <c r="CD218" i="13" s="1"/>
  <c r="CL218" i="13"/>
  <c r="CF218" i="13" s="1"/>
  <c r="CI218" i="13"/>
  <c r="CC218" i="13" s="1"/>
  <c r="CK218" i="13"/>
  <c r="CE218" i="13" s="1"/>
  <c r="AW218" i="13" s="1"/>
  <c r="CJ215" i="13"/>
  <c r="CD215" i="13" s="1"/>
  <c r="CL215" i="13"/>
  <c r="CF215" i="13" s="1"/>
  <c r="CK215" i="13"/>
  <c r="CE215" i="13" s="1"/>
  <c r="CI215" i="13"/>
  <c r="CC215" i="13" s="1"/>
  <c r="AW215" i="13" s="1"/>
  <c r="AT181" i="13"/>
  <c r="AT162" i="13"/>
  <c r="AW198" i="13"/>
  <c r="AW193" i="13"/>
  <c r="AV267" i="13"/>
  <c r="AW195" i="13"/>
  <c r="AW221" i="13"/>
  <c r="AW224" i="13"/>
  <c r="CL207" i="13"/>
  <c r="CF207" i="13" s="1"/>
  <c r="CI207" i="13"/>
  <c r="CC207" i="13" s="1"/>
  <c r="CK207" i="13"/>
  <c r="CE207" i="13" s="1"/>
  <c r="CJ207" i="13"/>
  <c r="CD207" i="13" s="1"/>
  <c r="CI166" i="13"/>
  <c r="CC166" i="13" s="1"/>
  <c r="CK166" i="13"/>
  <c r="CE166" i="13" s="1"/>
  <c r="CH166" i="13"/>
  <c r="CB166" i="13" s="1"/>
  <c r="AT166" i="13" s="1"/>
  <c r="CJ166" i="13"/>
  <c r="CD166" i="13" s="1"/>
  <c r="CL166" i="13"/>
  <c r="CF166" i="13" s="1"/>
  <c r="AW228" i="13"/>
  <c r="AT182" i="13"/>
  <c r="AT178" i="13"/>
  <c r="CJ163" i="13"/>
  <c r="CD163" i="13" s="1"/>
  <c r="CL163" i="13"/>
  <c r="CF163" i="13" s="1"/>
  <c r="CH163" i="13"/>
  <c r="CB163" i="13" s="1"/>
  <c r="CK163" i="13"/>
  <c r="CE163" i="13" s="1"/>
  <c r="CI163" i="13"/>
  <c r="CC163" i="13" s="1"/>
  <c r="B315" i="13"/>
  <c r="CA11" i="13"/>
  <c r="Q11" i="13" s="1"/>
  <c r="AW208" i="13"/>
  <c r="AT188" i="13"/>
  <c r="AT171" i="13"/>
  <c r="AT158" i="13"/>
  <c r="AT154" i="13"/>
  <c r="CJ154" i="12"/>
  <c r="CD154" i="12" s="1"/>
  <c r="CL154" i="12"/>
  <c r="CF154" i="12" s="1"/>
  <c r="CI154" i="12"/>
  <c r="CC154" i="12" s="1"/>
  <c r="CH154" i="12"/>
  <c r="CB154" i="12" s="1"/>
  <c r="AT154" i="12" s="1"/>
  <c r="CK154" i="12"/>
  <c r="CE154" i="12" s="1"/>
  <c r="CK195" i="12"/>
  <c r="CE195" i="12" s="1"/>
  <c r="CJ195" i="12"/>
  <c r="CD195" i="12" s="1"/>
  <c r="AW195" i="12" s="1"/>
  <c r="CI195" i="12"/>
  <c r="CC195" i="12" s="1"/>
  <c r="CL195" i="12"/>
  <c r="CF195" i="12" s="1"/>
  <c r="CK199" i="12"/>
  <c r="CE199" i="12" s="1"/>
  <c r="CJ199" i="12"/>
  <c r="CD199" i="12" s="1"/>
  <c r="CI199" i="12"/>
  <c r="CC199" i="12" s="1"/>
  <c r="CL199" i="12"/>
  <c r="CF199" i="12" s="1"/>
  <c r="CI265" i="12"/>
  <c r="CC265" i="12" s="1"/>
  <c r="AV265" i="12" s="1"/>
  <c r="CH265" i="12"/>
  <c r="CB265" i="12" s="1"/>
  <c r="CA99" i="12"/>
  <c r="CA105" i="12"/>
  <c r="CJ153" i="12"/>
  <c r="CD153" i="12" s="1"/>
  <c r="CL153" i="12"/>
  <c r="CF153" i="12" s="1"/>
  <c r="CK153" i="12"/>
  <c r="CE153" i="12" s="1"/>
  <c r="CI153" i="12"/>
  <c r="CC153" i="12" s="1"/>
  <c r="CH153" i="12"/>
  <c r="CB153" i="12" s="1"/>
  <c r="CJ155" i="12"/>
  <c r="CD155" i="12" s="1"/>
  <c r="CL155" i="12"/>
  <c r="CF155" i="12" s="1"/>
  <c r="CK155" i="12"/>
  <c r="CE155" i="12" s="1"/>
  <c r="CI155" i="12"/>
  <c r="CC155" i="12" s="1"/>
  <c r="CH155" i="12"/>
  <c r="CB155" i="12" s="1"/>
  <c r="AT155" i="12" s="1"/>
  <c r="AW197" i="12"/>
  <c r="CL208" i="12"/>
  <c r="CF208" i="12" s="1"/>
  <c r="CK208" i="12"/>
  <c r="CE208" i="12" s="1"/>
  <c r="CI208" i="12"/>
  <c r="CC208" i="12" s="1"/>
  <c r="CJ208" i="12"/>
  <c r="CD208" i="12" s="1"/>
  <c r="CI156" i="12"/>
  <c r="CC156" i="12" s="1"/>
  <c r="CK156" i="12"/>
  <c r="CE156" i="12" s="1"/>
  <c r="CL156" i="12"/>
  <c r="CF156" i="12" s="1"/>
  <c r="AT156" i="12" s="1"/>
  <c r="CJ156" i="12"/>
  <c r="CD156" i="12" s="1"/>
  <c r="CH156" i="12"/>
  <c r="CB156" i="12" s="1"/>
  <c r="CL205" i="12"/>
  <c r="CF205" i="12" s="1"/>
  <c r="CK205" i="12"/>
  <c r="CE205" i="12" s="1"/>
  <c r="CJ205" i="12"/>
  <c r="CD205" i="12" s="1"/>
  <c r="CI205" i="12"/>
  <c r="CC205" i="12" s="1"/>
  <c r="C128" i="12"/>
  <c r="AT153" i="12"/>
  <c r="CK11" i="12"/>
  <c r="CD11" i="12" s="1"/>
  <c r="CK15" i="12"/>
  <c r="CD15" i="12" s="1"/>
  <c r="CM151" i="12"/>
  <c r="CK171" i="12"/>
  <c r="CE171" i="12" s="1"/>
  <c r="CJ171" i="12"/>
  <c r="CD171" i="12" s="1"/>
  <c r="CK173" i="12"/>
  <c r="CE173" i="12" s="1"/>
  <c r="AT173" i="12" s="1"/>
  <c r="CJ173" i="12"/>
  <c r="CD173" i="12" s="1"/>
  <c r="CI177" i="12"/>
  <c r="CC177" i="12" s="1"/>
  <c r="CL177" i="12"/>
  <c r="CF177" i="12" s="1"/>
  <c r="CK177" i="12"/>
  <c r="CE177" i="12" s="1"/>
  <c r="CH177" i="12"/>
  <c r="CB177" i="12" s="1"/>
  <c r="CK198" i="12"/>
  <c r="CE198" i="12" s="1"/>
  <c r="CL198" i="12"/>
  <c r="CF198" i="12" s="1"/>
  <c r="CJ198" i="12"/>
  <c r="CD198" i="12" s="1"/>
  <c r="CL204" i="12"/>
  <c r="CF204" i="12" s="1"/>
  <c r="CK204" i="12"/>
  <c r="CE204" i="12" s="1"/>
  <c r="CJ204" i="12"/>
  <c r="CD204" i="12" s="1"/>
  <c r="CL207" i="12"/>
  <c r="CF207" i="12" s="1"/>
  <c r="CK207" i="12"/>
  <c r="CE207" i="12" s="1"/>
  <c r="CJ207" i="12"/>
  <c r="CD207" i="12" s="1"/>
  <c r="CL210" i="12"/>
  <c r="CF210" i="12" s="1"/>
  <c r="CK210" i="12"/>
  <c r="CE210" i="12" s="1"/>
  <c r="CI210" i="12"/>
  <c r="CC210" i="12" s="1"/>
  <c r="CJ151" i="12"/>
  <c r="CD151" i="12" s="1"/>
  <c r="CH158" i="12"/>
  <c r="CB158" i="12" s="1"/>
  <c r="AT158" i="12" s="1"/>
  <c r="CJ160" i="12"/>
  <c r="CD160" i="12" s="1"/>
  <c r="AT160" i="12" s="1"/>
  <c r="CI160" i="12"/>
  <c r="CC160" i="12" s="1"/>
  <c r="CH160" i="12"/>
  <c r="CB160" i="12" s="1"/>
  <c r="CK163" i="12"/>
  <c r="CE163" i="12" s="1"/>
  <c r="CJ163" i="12"/>
  <c r="CD163" i="12" s="1"/>
  <c r="CK167" i="12"/>
  <c r="CE167" i="12" s="1"/>
  <c r="CJ167" i="12"/>
  <c r="CD167" i="12" s="1"/>
  <c r="CI167" i="12"/>
  <c r="CC167" i="12" s="1"/>
  <c r="AT167" i="12" s="1"/>
  <c r="CK169" i="12"/>
  <c r="CE169" i="12" s="1"/>
  <c r="CJ169" i="12"/>
  <c r="CD169" i="12" s="1"/>
  <c r="CI173" i="12"/>
  <c r="CC173" i="12" s="1"/>
  <c r="AW199" i="12"/>
  <c r="CK201" i="12"/>
  <c r="CE201" i="12" s="1"/>
  <c r="CL201" i="12"/>
  <c r="CF201" i="12" s="1"/>
  <c r="CJ201" i="12"/>
  <c r="CD201" i="12" s="1"/>
  <c r="AW201" i="12" s="1"/>
  <c r="CI204" i="12"/>
  <c r="CC204" i="12" s="1"/>
  <c r="AW204" i="12" s="1"/>
  <c r="CL206" i="12"/>
  <c r="CF206" i="12" s="1"/>
  <c r="CK206" i="12"/>
  <c r="CE206" i="12" s="1"/>
  <c r="CJ206" i="12"/>
  <c r="CD206" i="12" s="1"/>
  <c r="AW207" i="12"/>
  <c r="CI223" i="12"/>
  <c r="CC223" i="12" s="1"/>
  <c r="CJ223" i="12"/>
  <c r="CD223" i="12" s="1"/>
  <c r="CJ280" i="12"/>
  <c r="CD280" i="12" s="1"/>
  <c r="AY280" i="12" s="1"/>
  <c r="CI280" i="12"/>
  <c r="CK280" i="12"/>
  <c r="CE280" i="12" s="1"/>
  <c r="CH280" i="12"/>
  <c r="CJ281" i="12"/>
  <c r="CD281" i="12" s="1"/>
  <c r="CI281" i="12"/>
  <c r="CK281" i="12"/>
  <c r="CE281" i="12" s="1"/>
  <c r="CH281" i="12"/>
  <c r="CG281" i="12"/>
  <c r="CA281" i="12" s="1"/>
  <c r="AY281" i="12" s="1"/>
  <c r="CH11" i="12"/>
  <c r="CB14" i="12"/>
  <c r="Q14" i="12" s="1"/>
  <c r="CH15" i="12"/>
  <c r="CA15" i="12" s="1"/>
  <c r="C129" i="12"/>
  <c r="C133" i="12" s="1"/>
  <c r="CK151" i="12"/>
  <c r="CE151" i="12" s="1"/>
  <c r="CJ157" i="12"/>
  <c r="CD157" i="12" s="1"/>
  <c r="CJ158" i="12"/>
  <c r="CD158" i="12" s="1"/>
  <c r="CJ159" i="12"/>
  <c r="CD159" i="12" s="1"/>
  <c r="CK160" i="12"/>
  <c r="CE160" i="12" s="1"/>
  <c r="CL163" i="12"/>
  <c r="CF163" i="12" s="1"/>
  <c r="CL167" i="12"/>
  <c r="CF167" i="12" s="1"/>
  <c r="CL169" i="12"/>
  <c r="CF169" i="12" s="1"/>
  <c r="CL171" i="12"/>
  <c r="CF171" i="12" s="1"/>
  <c r="CL173" i="12"/>
  <c r="CF173" i="12" s="1"/>
  <c r="C176" i="12"/>
  <c r="C178" i="12"/>
  <c r="C180" i="12"/>
  <c r="CK200" i="12"/>
  <c r="CE200" i="12" s="1"/>
  <c r="CI200" i="12"/>
  <c r="CC200" i="12" s="1"/>
  <c r="AW200" i="12" s="1"/>
  <c r="CK202" i="12"/>
  <c r="CE202" i="12" s="1"/>
  <c r="CL202" i="12"/>
  <c r="CF202" i="12" s="1"/>
  <c r="CJ202" i="12"/>
  <c r="CD202" i="12" s="1"/>
  <c r="AW202" i="12" s="1"/>
  <c r="AW206" i="12"/>
  <c r="CI207" i="12"/>
  <c r="CC207" i="12" s="1"/>
  <c r="CJ210" i="12"/>
  <c r="CD210" i="12" s="1"/>
  <c r="CJ212" i="12"/>
  <c r="CD212" i="12" s="1"/>
  <c r="AW212" i="12" s="1"/>
  <c r="CI212" i="12"/>
  <c r="CC212" i="12" s="1"/>
  <c r="CL212" i="12"/>
  <c r="CF212" i="12" s="1"/>
  <c r="CK212" i="12"/>
  <c r="CE212" i="12" s="1"/>
  <c r="C213" i="12"/>
  <c r="CJ214" i="12"/>
  <c r="CD214" i="12" s="1"/>
  <c r="CI214" i="12"/>
  <c r="CC214" i="12" s="1"/>
  <c r="AW214" i="12" s="1"/>
  <c r="CL214" i="12"/>
  <c r="CF214" i="12" s="1"/>
  <c r="CK214" i="12"/>
  <c r="CE214" i="12" s="1"/>
  <c r="C215" i="12"/>
  <c r="CI217" i="12"/>
  <c r="CC217" i="12" s="1"/>
  <c r="CL217" i="12"/>
  <c r="CF217" i="12" s="1"/>
  <c r="CK217" i="12"/>
  <c r="CE217" i="12" s="1"/>
  <c r="AW217" i="12" s="1"/>
  <c r="CJ217" i="12"/>
  <c r="CD217" i="12" s="1"/>
  <c r="CI219" i="12"/>
  <c r="CC219" i="12" s="1"/>
  <c r="CL219" i="12"/>
  <c r="CF219" i="12" s="1"/>
  <c r="CK219" i="12"/>
  <c r="CE219" i="12" s="1"/>
  <c r="AW219" i="12" s="1"/>
  <c r="CJ219" i="12"/>
  <c r="CD219" i="12" s="1"/>
  <c r="CI221" i="12"/>
  <c r="CC221" i="12" s="1"/>
  <c r="CL221" i="12"/>
  <c r="CF221" i="12" s="1"/>
  <c r="CK221" i="12"/>
  <c r="CE221" i="12" s="1"/>
  <c r="CJ221" i="12"/>
  <c r="CD221" i="12" s="1"/>
  <c r="CH225" i="12"/>
  <c r="CB225" i="12" s="1"/>
  <c r="CG225" i="12"/>
  <c r="CA225" i="12" s="1"/>
  <c r="CH226" i="12"/>
  <c r="CB226" i="12" s="1"/>
  <c r="CG226" i="12"/>
  <c r="CA226" i="12" s="1"/>
  <c r="CI259" i="12"/>
  <c r="CC259" i="12" s="1"/>
  <c r="CH259" i="12"/>
  <c r="CB259" i="12" s="1"/>
  <c r="AV259" i="12" s="1"/>
  <c r="CJ275" i="12"/>
  <c r="CD275" i="12" s="1"/>
  <c r="CI275" i="12"/>
  <c r="CC275" i="12" s="1"/>
  <c r="CK275" i="12"/>
  <c r="CE275" i="12" s="1"/>
  <c r="CH275" i="12"/>
  <c r="CB275" i="12" s="1"/>
  <c r="CG275" i="12"/>
  <c r="CA275" i="12" s="1"/>
  <c r="AY275" i="12" s="1"/>
  <c r="CI151" i="12"/>
  <c r="CC151" i="12" s="1"/>
  <c r="CJ161" i="12"/>
  <c r="CD161" i="12" s="1"/>
  <c r="CI161" i="12"/>
  <c r="CC161" i="12" s="1"/>
  <c r="AT161" i="12" s="1"/>
  <c r="CL161" i="12"/>
  <c r="CF161" i="12" s="1"/>
  <c r="CI179" i="12"/>
  <c r="CC179" i="12" s="1"/>
  <c r="AT179" i="12" s="1"/>
  <c r="CL179" i="12"/>
  <c r="CF179" i="12" s="1"/>
  <c r="CK179" i="12"/>
  <c r="CE179" i="12" s="1"/>
  <c r="CK203" i="12"/>
  <c r="CE203" i="12" s="1"/>
  <c r="CJ203" i="12"/>
  <c r="CD203" i="12" s="1"/>
  <c r="AW203" i="12" s="1"/>
  <c r="CI203" i="12"/>
  <c r="CC203" i="12" s="1"/>
  <c r="CH267" i="12"/>
  <c r="CB267" i="12" s="1"/>
  <c r="AV267" i="12" s="1"/>
  <c r="CI267" i="12"/>
  <c r="CC267" i="12" s="1"/>
  <c r="CK12" i="12"/>
  <c r="CD12" i="12" s="1"/>
  <c r="Q12" i="12" s="1"/>
  <c r="D128" i="12"/>
  <c r="D134" i="12" s="1"/>
  <c r="CN151" i="12"/>
  <c r="CH157" i="12"/>
  <c r="CB157" i="12" s="1"/>
  <c r="AT157" i="12" s="1"/>
  <c r="CH159" i="12"/>
  <c r="CB159" i="12" s="1"/>
  <c r="AT159" i="12" s="1"/>
  <c r="CI163" i="12"/>
  <c r="CC163" i="12" s="1"/>
  <c r="AT163" i="12" s="1"/>
  <c r="CK165" i="12"/>
  <c r="CE165" i="12" s="1"/>
  <c r="CJ165" i="12"/>
  <c r="CD165" i="12" s="1"/>
  <c r="CI165" i="12"/>
  <c r="CC165" i="12" s="1"/>
  <c r="AT165" i="12" s="1"/>
  <c r="CI169" i="12"/>
  <c r="CC169" i="12" s="1"/>
  <c r="AT169" i="12" s="1"/>
  <c r="CI171" i="12"/>
  <c r="CC171" i="12" s="1"/>
  <c r="AT171" i="12" s="1"/>
  <c r="CI175" i="12"/>
  <c r="CC175" i="12" s="1"/>
  <c r="AT175" i="12" s="1"/>
  <c r="CL175" i="12"/>
  <c r="CF175" i="12" s="1"/>
  <c r="CK175" i="12"/>
  <c r="CE175" i="12" s="1"/>
  <c r="CJ175" i="12"/>
  <c r="CD175" i="12" s="1"/>
  <c r="CJ177" i="12"/>
  <c r="CD177" i="12" s="1"/>
  <c r="AT177" i="12" s="1"/>
  <c r="CJ179" i="12"/>
  <c r="CD179" i="12" s="1"/>
  <c r="CH193" i="12"/>
  <c r="CB193" i="12" s="1"/>
  <c r="CG193" i="12"/>
  <c r="CA193" i="12" s="1"/>
  <c r="CI198" i="12"/>
  <c r="CC198" i="12" s="1"/>
  <c r="AW198" i="12" s="1"/>
  <c r="CL209" i="12"/>
  <c r="CF209" i="12" s="1"/>
  <c r="CK209" i="12"/>
  <c r="CE209" i="12" s="1"/>
  <c r="CJ209" i="12"/>
  <c r="CD209" i="12" s="1"/>
  <c r="AW209" i="12" s="1"/>
  <c r="AW210" i="12"/>
  <c r="CB11" i="12"/>
  <c r="CJ11" i="12"/>
  <c r="CC11" i="12" s="1"/>
  <c r="CK14" i="12"/>
  <c r="CD14" i="12" s="1"/>
  <c r="CB15" i="12"/>
  <c r="CH151" i="12"/>
  <c r="CB151" i="12" s="1"/>
  <c r="AT151" i="12" s="1"/>
  <c r="CK157" i="12"/>
  <c r="CE157" i="12" s="1"/>
  <c r="CK158" i="12"/>
  <c r="CE158" i="12" s="1"/>
  <c r="CK159" i="12"/>
  <c r="CE159" i="12" s="1"/>
  <c r="CL160" i="12"/>
  <c r="CF160" i="12" s="1"/>
  <c r="CK161" i="12"/>
  <c r="CE161" i="12" s="1"/>
  <c r="CK164" i="12"/>
  <c r="CE164" i="12" s="1"/>
  <c r="AT164" i="12" s="1"/>
  <c r="CJ164" i="12"/>
  <c r="CD164" i="12" s="1"/>
  <c r="CI164" i="12"/>
  <c r="CC164" i="12" s="1"/>
  <c r="CK166" i="12"/>
  <c r="CE166" i="12" s="1"/>
  <c r="CJ166" i="12"/>
  <c r="CD166" i="12" s="1"/>
  <c r="AT166" i="12" s="1"/>
  <c r="CI166" i="12"/>
  <c r="CC166" i="12" s="1"/>
  <c r="CK168" i="12"/>
  <c r="CE168" i="12" s="1"/>
  <c r="CJ168" i="12"/>
  <c r="CD168" i="12" s="1"/>
  <c r="CI168" i="12"/>
  <c r="CC168" i="12" s="1"/>
  <c r="AT168" i="12" s="1"/>
  <c r="CI170" i="12"/>
  <c r="CC170" i="12" s="1"/>
  <c r="AT170" i="12" s="1"/>
  <c r="CL170" i="12"/>
  <c r="CF170" i="12" s="1"/>
  <c r="CK170" i="12"/>
  <c r="CE170" i="12" s="1"/>
  <c r="CI172" i="12"/>
  <c r="CC172" i="12" s="1"/>
  <c r="AT172" i="12" s="1"/>
  <c r="CL172" i="12"/>
  <c r="CF172" i="12" s="1"/>
  <c r="CK172" i="12"/>
  <c r="CE172" i="12" s="1"/>
  <c r="CK174" i="12"/>
  <c r="CE174" i="12" s="1"/>
  <c r="CJ174" i="12"/>
  <c r="CD174" i="12" s="1"/>
  <c r="AT174" i="12" s="1"/>
  <c r="CI174" i="12"/>
  <c r="CC174" i="12" s="1"/>
  <c r="CI181" i="12"/>
  <c r="CC181" i="12" s="1"/>
  <c r="AT181" i="12" s="1"/>
  <c r="CJ181" i="12"/>
  <c r="CD181" i="12" s="1"/>
  <c r="CK181" i="12"/>
  <c r="CE181" i="12" s="1"/>
  <c r="CK196" i="12"/>
  <c r="CE196" i="12" s="1"/>
  <c r="CI196" i="12"/>
  <c r="CC196" i="12" s="1"/>
  <c r="AW196" i="12" s="1"/>
  <c r="CL203" i="12"/>
  <c r="CF203" i="12" s="1"/>
  <c r="AW205" i="12"/>
  <c r="CI206" i="12"/>
  <c r="CC206" i="12" s="1"/>
  <c r="CI209" i="12"/>
  <c r="CC209" i="12" s="1"/>
  <c r="CL211" i="12"/>
  <c r="CF211" i="12" s="1"/>
  <c r="CK211" i="12"/>
  <c r="CE211" i="12" s="1"/>
  <c r="AW211" i="12" s="1"/>
  <c r="CJ211" i="12"/>
  <c r="CD211" i="12" s="1"/>
  <c r="CG216" i="12"/>
  <c r="CA216" i="12" s="1"/>
  <c r="CH216" i="12"/>
  <c r="CB216" i="12" s="1"/>
  <c r="CG218" i="12"/>
  <c r="CA218" i="12" s="1"/>
  <c r="CH218" i="12"/>
  <c r="CB218" i="12" s="1"/>
  <c r="CG220" i="12"/>
  <c r="CA220" i="12" s="1"/>
  <c r="CH220" i="12"/>
  <c r="CB220" i="12" s="1"/>
  <c r="CK223" i="12"/>
  <c r="CE223" i="12" s="1"/>
  <c r="AW230" i="12"/>
  <c r="C162" i="12"/>
  <c r="C182" i="12"/>
  <c r="CL197" i="12"/>
  <c r="CF197" i="12" s="1"/>
  <c r="AW221" i="12"/>
  <c r="CI228" i="12"/>
  <c r="CC228" i="12" s="1"/>
  <c r="CJ228" i="12"/>
  <c r="CD228" i="12" s="1"/>
  <c r="CK228" i="12"/>
  <c r="CE228" i="12" s="1"/>
  <c r="AW228" i="12"/>
  <c r="CH253" i="12"/>
  <c r="CB253" i="12" s="1"/>
  <c r="CI253" i="12"/>
  <c r="CC253" i="12" s="1"/>
  <c r="C183" i="12"/>
  <c r="C184" i="12"/>
  <c r="C185" i="12"/>
  <c r="C186" i="12"/>
  <c r="C187" i="12"/>
  <c r="C188" i="12"/>
  <c r="C189" i="12"/>
  <c r="C193" i="12"/>
  <c r="C216" i="12"/>
  <c r="C218" i="12"/>
  <c r="C220" i="12"/>
  <c r="C222" i="12"/>
  <c r="AW229" i="12"/>
  <c r="CI268" i="12"/>
  <c r="CC268" i="12" s="1"/>
  <c r="CH268" i="12"/>
  <c r="CB268" i="12" s="1"/>
  <c r="CH276" i="12"/>
  <c r="CB276" i="12" s="1"/>
  <c r="CK276" i="12"/>
  <c r="CE276" i="12" s="1"/>
  <c r="CG276" i="12"/>
  <c r="CA276" i="12" s="1"/>
  <c r="CI276" i="12"/>
  <c r="CC276" i="12" s="1"/>
  <c r="CJ276" i="12"/>
  <c r="CD276" i="12" s="1"/>
  <c r="CJ279" i="12"/>
  <c r="CD279" i="12" s="1"/>
  <c r="CI279" i="12"/>
  <c r="CC279" i="12" s="1"/>
  <c r="CK279" i="12"/>
  <c r="CE279" i="12" s="1"/>
  <c r="CH279" i="12"/>
  <c r="CB279" i="12" s="1"/>
  <c r="CG279" i="12"/>
  <c r="CA279" i="12" s="1"/>
  <c r="AY279" i="12" s="1"/>
  <c r="CG208" i="12"/>
  <c r="CA208" i="12" s="1"/>
  <c r="C224" i="12"/>
  <c r="CI227" i="12"/>
  <c r="CC227" i="12" s="1"/>
  <c r="AW227" i="12" s="1"/>
  <c r="CJ227" i="12"/>
  <c r="CD227" i="12" s="1"/>
  <c r="CK227" i="12"/>
  <c r="CE227" i="12" s="1"/>
  <c r="CI252" i="12"/>
  <c r="CC252" i="12" s="1"/>
  <c r="CH252" i="12"/>
  <c r="CB252" i="12" s="1"/>
  <c r="AV252" i="12" s="1"/>
  <c r="CI257" i="12"/>
  <c r="CC257" i="12" s="1"/>
  <c r="AV257" i="12" s="1"/>
  <c r="AV261" i="12"/>
  <c r="CI266" i="12"/>
  <c r="CC266" i="12" s="1"/>
  <c r="CH266" i="12"/>
  <c r="CB266" i="12" s="1"/>
  <c r="AV266" i="12" s="1"/>
  <c r="CI277" i="12"/>
  <c r="CC277" i="12" s="1"/>
  <c r="CL277" i="12"/>
  <c r="CF277" i="12" s="1"/>
  <c r="CH277" i="12"/>
  <c r="CB277" i="12" s="1"/>
  <c r="CJ277" i="12"/>
  <c r="CD277" i="12" s="1"/>
  <c r="CG277" i="12"/>
  <c r="CA277" i="12" s="1"/>
  <c r="CK277" i="12"/>
  <c r="CE277" i="12" s="1"/>
  <c r="C225" i="12"/>
  <c r="C226" i="12"/>
  <c r="CH263" i="12"/>
  <c r="CB263" i="12" s="1"/>
  <c r="AV268" i="12"/>
  <c r="AV269" i="12"/>
  <c r="CI278" i="12"/>
  <c r="CC278" i="12" s="1"/>
  <c r="CL278" i="12"/>
  <c r="CF278" i="12" s="1"/>
  <c r="CH278" i="12"/>
  <c r="CB278" i="12" s="1"/>
  <c r="CJ278" i="12"/>
  <c r="CD278" i="12" s="1"/>
  <c r="CG278" i="12"/>
  <c r="CA278" i="12" s="1"/>
  <c r="CK278" i="12"/>
  <c r="CE278" i="12" s="1"/>
  <c r="CJ231" i="12"/>
  <c r="CD231" i="12" s="1"/>
  <c r="CI231" i="12"/>
  <c r="CC231" i="12" s="1"/>
  <c r="AW231" i="12" s="1"/>
  <c r="C251" i="12"/>
  <c r="AV253" i="12"/>
  <c r="CH255" i="12"/>
  <c r="CB255" i="12" s="1"/>
  <c r="AV255" i="12" s="1"/>
  <c r="CI260" i="12"/>
  <c r="CC260" i="12" s="1"/>
  <c r="CH260" i="12"/>
  <c r="CB260" i="12" s="1"/>
  <c r="AV260" i="12" s="1"/>
  <c r="CI262" i="12"/>
  <c r="CC262" i="12" s="1"/>
  <c r="CH262" i="12"/>
  <c r="CB262" i="12" s="1"/>
  <c r="AV262" i="12" s="1"/>
  <c r="AV263" i="12"/>
  <c r="CJ229" i="12"/>
  <c r="CD229" i="12" s="1"/>
  <c r="CJ230" i="12"/>
  <c r="CD230" i="12" s="1"/>
  <c r="CK231" i="12"/>
  <c r="CE231" i="12" s="1"/>
  <c r="C243" i="12"/>
  <c r="C246" i="12"/>
  <c r="CI256" i="12"/>
  <c r="CC256" i="12" s="1"/>
  <c r="CH256" i="12"/>
  <c r="CB256" i="12" s="1"/>
  <c r="AV256" i="12" s="1"/>
  <c r="C264" i="12"/>
  <c r="C274" i="12"/>
  <c r="CJ274" i="12" s="1"/>
  <c r="CD274" i="12" s="1"/>
  <c r="CG274" i="12"/>
  <c r="CA274" i="12" s="1"/>
  <c r="CK274" i="12"/>
  <c r="CE274" i="12" s="1"/>
  <c r="AW229" i="13" l="1"/>
  <c r="AY280" i="13"/>
  <c r="AT163" i="13"/>
  <c r="AT165" i="13"/>
  <c r="AW212" i="13"/>
  <c r="AY281" i="13"/>
  <c r="AW214" i="13"/>
  <c r="AW207" i="13"/>
  <c r="CI178" i="12"/>
  <c r="CC178" i="12" s="1"/>
  <c r="CL178" i="12"/>
  <c r="CF178" i="12" s="1"/>
  <c r="CK178" i="12"/>
  <c r="CE178" i="12" s="1"/>
  <c r="CJ178" i="12"/>
  <c r="CD178" i="12" s="1"/>
  <c r="CH178" i="12"/>
  <c r="CB178" i="12" s="1"/>
  <c r="CI222" i="12"/>
  <c r="CC222" i="12" s="1"/>
  <c r="CK222" i="12"/>
  <c r="CE222" i="12" s="1"/>
  <c r="CJ222" i="12"/>
  <c r="CD222" i="12" s="1"/>
  <c r="CL222" i="12"/>
  <c r="CF222" i="12" s="1"/>
  <c r="CI176" i="12"/>
  <c r="CC176" i="12" s="1"/>
  <c r="CL176" i="12"/>
  <c r="CF176" i="12" s="1"/>
  <c r="CK176" i="12"/>
  <c r="CE176" i="12" s="1"/>
  <c r="CJ176" i="12"/>
  <c r="CD176" i="12" s="1"/>
  <c r="CH176" i="12"/>
  <c r="CB176" i="12" s="1"/>
  <c r="AT176" i="12" s="1"/>
  <c r="Q15" i="12"/>
  <c r="AY277" i="12"/>
  <c r="CI224" i="12"/>
  <c r="CC224" i="12" s="1"/>
  <c r="CL224" i="12"/>
  <c r="CF224" i="12" s="1"/>
  <c r="CK224" i="12"/>
  <c r="CE224" i="12" s="1"/>
  <c r="CJ224" i="12"/>
  <c r="CD224" i="12" s="1"/>
  <c r="CI220" i="12"/>
  <c r="CC220" i="12" s="1"/>
  <c r="AW220" i="12" s="1"/>
  <c r="CL220" i="12"/>
  <c r="CF220" i="12" s="1"/>
  <c r="CK220" i="12"/>
  <c r="CE220" i="12" s="1"/>
  <c r="CJ220" i="12"/>
  <c r="CD220" i="12" s="1"/>
  <c r="CI189" i="12"/>
  <c r="CC189" i="12" s="1"/>
  <c r="CH189" i="12"/>
  <c r="CB189" i="12" s="1"/>
  <c r="AT189" i="12" s="1"/>
  <c r="CL189" i="12"/>
  <c r="CF189" i="12" s="1"/>
  <c r="CK189" i="12"/>
  <c r="CE189" i="12" s="1"/>
  <c r="CJ189" i="12"/>
  <c r="CD189" i="12" s="1"/>
  <c r="CI185" i="12"/>
  <c r="CC185" i="12" s="1"/>
  <c r="CH185" i="12"/>
  <c r="CB185" i="12" s="1"/>
  <c r="CL185" i="12"/>
  <c r="CF185" i="12" s="1"/>
  <c r="CK185" i="12"/>
  <c r="CE185" i="12" s="1"/>
  <c r="CJ185" i="12"/>
  <c r="CD185" i="12" s="1"/>
  <c r="AW223" i="12"/>
  <c r="CI264" i="12"/>
  <c r="CC264" i="12" s="1"/>
  <c r="CH264" i="12"/>
  <c r="CB264" i="12" s="1"/>
  <c r="CI225" i="12"/>
  <c r="CC225" i="12" s="1"/>
  <c r="CL225" i="12"/>
  <c r="CF225" i="12" s="1"/>
  <c r="CK225" i="12"/>
  <c r="CE225" i="12" s="1"/>
  <c r="AW225" i="12" s="1"/>
  <c r="CJ225" i="12"/>
  <c r="CD225" i="12" s="1"/>
  <c r="CI216" i="12"/>
  <c r="CC216" i="12" s="1"/>
  <c r="CL216" i="12"/>
  <c r="CF216" i="12" s="1"/>
  <c r="CK216" i="12"/>
  <c r="CE216" i="12" s="1"/>
  <c r="CJ216" i="12"/>
  <c r="CD216" i="12" s="1"/>
  <c r="CI187" i="12"/>
  <c r="CC187" i="12" s="1"/>
  <c r="CH187" i="12"/>
  <c r="CB187" i="12" s="1"/>
  <c r="CL187" i="12"/>
  <c r="CF187" i="12" s="1"/>
  <c r="CK187" i="12"/>
  <c r="CE187" i="12" s="1"/>
  <c r="CJ187" i="12"/>
  <c r="CD187" i="12" s="1"/>
  <c r="CI183" i="12"/>
  <c r="CC183" i="12" s="1"/>
  <c r="CH183" i="12"/>
  <c r="CB183" i="12" s="1"/>
  <c r="AT183" i="12" s="1"/>
  <c r="CL183" i="12"/>
  <c r="CF183" i="12" s="1"/>
  <c r="CK183" i="12"/>
  <c r="CE183" i="12" s="1"/>
  <c r="CJ183" i="12"/>
  <c r="CD183" i="12" s="1"/>
  <c r="CI182" i="12"/>
  <c r="CC182" i="12" s="1"/>
  <c r="AT182" i="12" s="1"/>
  <c r="CL182" i="12"/>
  <c r="CF182" i="12" s="1"/>
  <c r="CK182" i="12"/>
  <c r="CE182" i="12" s="1"/>
  <c r="CJ182" i="12"/>
  <c r="CD182" i="12" s="1"/>
  <c r="AW216" i="12"/>
  <c r="CL213" i="12"/>
  <c r="CF213" i="12" s="1"/>
  <c r="CK213" i="12"/>
  <c r="CE213" i="12" s="1"/>
  <c r="CJ213" i="12"/>
  <c r="CD213" i="12" s="1"/>
  <c r="CI213" i="12"/>
  <c r="CC213" i="12" s="1"/>
  <c r="AW213" i="12" s="1"/>
  <c r="AY274" i="12"/>
  <c r="CM193" i="12"/>
  <c r="CN193" i="12" s="1"/>
  <c r="CI193" i="12"/>
  <c r="CC193" i="12" s="1"/>
  <c r="AW193" i="12" s="1"/>
  <c r="CL193" i="12"/>
  <c r="CF193" i="12" s="1"/>
  <c r="CJ193" i="12"/>
  <c r="CD193" i="12" s="1"/>
  <c r="CK193" i="12"/>
  <c r="CE193" i="12" s="1"/>
  <c r="CI186" i="12"/>
  <c r="CC186" i="12" s="1"/>
  <c r="CH186" i="12"/>
  <c r="CB186" i="12" s="1"/>
  <c r="AT186" i="12" s="1"/>
  <c r="CL186" i="12"/>
  <c r="CF186" i="12" s="1"/>
  <c r="CK186" i="12"/>
  <c r="CE186" i="12" s="1"/>
  <c r="CJ186" i="12"/>
  <c r="CD186" i="12" s="1"/>
  <c r="CK162" i="12"/>
  <c r="CE162" i="12" s="1"/>
  <c r="CJ162" i="12"/>
  <c r="CD162" i="12" s="1"/>
  <c r="CI162" i="12"/>
  <c r="CC162" i="12" s="1"/>
  <c r="CL162" i="12"/>
  <c r="CF162" i="12" s="1"/>
  <c r="B315" i="12" s="1"/>
  <c r="CH162" i="12"/>
  <c r="CB162" i="12" s="1"/>
  <c r="AT162" i="12" s="1"/>
  <c r="C134" i="12"/>
  <c r="AY278" i="12"/>
  <c r="CI226" i="12"/>
  <c r="CC226" i="12" s="1"/>
  <c r="CJ226" i="12"/>
  <c r="CD226" i="12" s="1"/>
  <c r="CK226" i="12"/>
  <c r="CE226" i="12" s="1"/>
  <c r="CL226" i="12"/>
  <c r="CF226" i="12" s="1"/>
  <c r="AW208" i="12"/>
  <c r="AY276" i="12"/>
  <c r="CI218" i="12"/>
  <c r="CC218" i="12" s="1"/>
  <c r="AW218" i="12" s="1"/>
  <c r="CL218" i="12"/>
  <c r="CF218" i="12" s="1"/>
  <c r="CK218" i="12"/>
  <c r="CE218" i="12" s="1"/>
  <c r="CJ218" i="12"/>
  <c r="CD218" i="12" s="1"/>
  <c r="CI188" i="12"/>
  <c r="CC188" i="12" s="1"/>
  <c r="CH188" i="12"/>
  <c r="CB188" i="12" s="1"/>
  <c r="CL188" i="12"/>
  <c r="CF188" i="12" s="1"/>
  <c r="CJ188" i="12"/>
  <c r="CD188" i="12" s="1"/>
  <c r="CK188" i="12"/>
  <c r="CE188" i="12" s="1"/>
  <c r="CI184" i="12"/>
  <c r="CC184" i="12" s="1"/>
  <c r="CH184" i="12"/>
  <c r="CB184" i="12" s="1"/>
  <c r="CL184" i="12"/>
  <c r="CF184" i="12" s="1"/>
  <c r="CJ184" i="12"/>
  <c r="CD184" i="12" s="1"/>
  <c r="CK184" i="12"/>
  <c r="CE184" i="12" s="1"/>
  <c r="A315" i="12"/>
  <c r="AW226" i="12"/>
  <c r="CL215" i="12"/>
  <c r="CF215" i="12" s="1"/>
  <c r="CK215" i="12"/>
  <c r="CE215" i="12" s="1"/>
  <c r="CJ215" i="12"/>
  <c r="CD215" i="12" s="1"/>
  <c r="CI215" i="12"/>
  <c r="CC215" i="12" s="1"/>
  <c r="AW215" i="12" s="1"/>
  <c r="CI180" i="12"/>
  <c r="CC180" i="12" s="1"/>
  <c r="CK180" i="12"/>
  <c r="CE180" i="12" s="1"/>
  <c r="CJ180" i="12"/>
  <c r="CD180" i="12" s="1"/>
  <c r="CL180" i="12"/>
  <c r="CF180" i="12" s="1"/>
  <c r="CA11" i="12"/>
  <c r="Q11" i="12" s="1"/>
  <c r="AT184" i="12" l="1"/>
  <c r="AT187" i="12"/>
  <c r="AW224" i="12"/>
  <c r="AW222" i="12"/>
  <c r="AT188" i="12"/>
  <c r="AT178" i="12"/>
  <c r="AT180" i="12"/>
  <c r="AV264" i="12"/>
  <c r="AT185" i="12"/>
  <c r="E304" i="11" l="1"/>
  <c r="C304" i="11" s="1"/>
  <c r="D304" i="11"/>
  <c r="E303" i="11"/>
  <c r="D303" i="11"/>
  <c r="E302" i="11"/>
  <c r="D302" i="11"/>
  <c r="C302" i="11"/>
  <c r="E301" i="11"/>
  <c r="D301" i="11"/>
  <c r="C301" i="11"/>
  <c r="E300" i="11"/>
  <c r="C300" i="11" s="1"/>
  <c r="D300" i="11"/>
  <c r="E299" i="11"/>
  <c r="D299" i="11"/>
  <c r="D294" i="11"/>
  <c r="B294" i="11" s="1"/>
  <c r="C294" i="11"/>
  <c r="D293" i="11"/>
  <c r="C293" i="11"/>
  <c r="B293" i="11" s="1"/>
  <c r="E288" i="11"/>
  <c r="C288" i="11" s="1"/>
  <c r="D288" i="11"/>
  <c r="E287" i="11"/>
  <c r="D287" i="11"/>
  <c r="C287" i="11" s="1"/>
  <c r="E286" i="11"/>
  <c r="D286" i="11"/>
  <c r="CJ281" i="11"/>
  <c r="CD281" i="11" s="1"/>
  <c r="CI281" i="11"/>
  <c r="E281" i="11"/>
  <c r="C281" i="11" s="1"/>
  <c r="D281" i="11"/>
  <c r="CI280" i="11"/>
  <c r="E280" i="11"/>
  <c r="D280" i="11"/>
  <c r="C280" i="11" s="1"/>
  <c r="E279" i="11"/>
  <c r="C279" i="11" s="1"/>
  <c r="D279" i="11"/>
  <c r="CK278" i="11"/>
  <c r="CE278" i="11" s="1"/>
  <c r="CG278" i="11"/>
  <c r="CA278" i="11" s="1"/>
  <c r="E278" i="11"/>
  <c r="D278" i="11"/>
  <c r="C278" i="11"/>
  <c r="E277" i="11"/>
  <c r="D277" i="11"/>
  <c r="C277" i="11"/>
  <c r="E276" i="11"/>
  <c r="D276" i="11"/>
  <c r="C276" i="11"/>
  <c r="E275" i="11"/>
  <c r="C275" i="11" s="1"/>
  <c r="D275" i="11"/>
  <c r="CG274" i="11"/>
  <c r="CA274" i="11" s="1"/>
  <c r="E274" i="11"/>
  <c r="CG269" i="11"/>
  <c r="CA269" i="11" s="1"/>
  <c r="E269" i="11"/>
  <c r="D269" i="11"/>
  <c r="C269" i="11" s="1"/>
  <c r="CG268" i="11"/>
  <c r="CA268" i="11"/>
  <c r="E268" i="11"/>
  <c r="D268" i="11"/>
  <c r="C268" i="11" s="1"/>
  <c r="CH268" i="11" s="1"/>
  <c r="CB268" i="11" s="1"/>
  <c r="CG267" i="11"/>
  <c r="CA267" i="11" s="1"/>
  <c r="E267" i="11"/>
  <c r="D267" i="11"/>
  <c r="C267" i="11" s="1"/>
  <c r="CI266" i="11"/>
  <c r="CC266" i="11" s="1"/>
  <c r="CG266" i="11"/>
  <c r="CA266" i="11" s="1"/>
  <c r="E266" i="11"/>
  <c r="D266" i="11"/>
  <c r="C266" i="11" s="1"/>
  <c r="CH266" i="11" s="1"/>
  <c r="CB266" i="11" s="1"/>
  <c r="CG265" i="11"/>
  <c r="CA265" i="11" s="1"/>
  <c r="E265" i="11"/>
  <c r="D265" i="11"/>
  <c r="C265" i="11" s="1"/>
  <c r="CG264" i="11"/>
  <c r="CA264" i="11" s="1"/>
  <c r="E264" i="11"/>
  <c r="D264" i="11"/>
  <c r="C264" i="11" s="1"/>
  <c r="CH264" i="11" s="1"/>
  <c r="CB264" i="11" s="1"/>
  <c r="CG263" i="11"/>
  <c r="CA263" i="11" s="1"/>
  <c r="E263" i="11"/>
  <c r="D263" i="11"/>
  <c r="C263" i="11" s="1"/>
  <c r="CG262" i="11"/>
  <c r="CA262" i="11" s="1"/>
  <c r="E262" i="11"/>
  <c r="D262" i="11"/>
  <c r="C262" i="11" s="1"/>
  <c r="CG261" i="11"/>
  <c r="CA261" i="11" s="1"/>
  <c r="E261" i="11"/>
  <c r="D261" i="11"/>
  <c r="C261" i="11" s="1"/>
  <c r="CG260" i="11"/>
  <c r="CA260" i="11"/>
  <c r="E260" i="11"/>
  <c r="C260" i="11"/>
  <c r="CH260" i="11" s="1"/>
  <c r="CB260" i="11" s="1"/>
  <c r="CG259" i="11"/>
  <c r="CA259" i="11"/>
  <c r="E259" i="11"/>
  <c r="C259" i="11"/>
  <c r="CI258" i="11"/>
  <c r="CC258" i="11" s="1"/>
  <c r="AV258" i="11" s="1"/>
  <c r="CG258" i="11"/>
  <c r="CA258" i="11" s="1"/>
  <c r="CB258" i="11"/>
  <c r="E258" i="11"/>
  <c r="C258" i="11"/>
  <c r="CH258" i="11" s="1"/>
  <c r="CG257" i="11"/>
  <c r="CA257" i="11" s="1"/>
  <c r="E257" i="11"/>
  <c r="C257" i="11" s="1"/>
  <c r="CH256" i="11"/>
  <c r="CB256" i="11" s="1"/>
  <c r="CG256" i="11"/>
  <c r="CA256" i="11" s="1"/>
  <c r="AV256" i="11"/>
  <c r="E256" i="11"/>
  <c r="C256" i="11"/>
  <c r="CI256" i="11" s="1"/>
  <c r="CC256" i="11" s="1"/>
  <c r="CG255" i="11"/>
  <c r="CA255" i="11"/>
  <c r="E255" i="11"/>
  <c r="C255" i="11"/>
  <c r="CG254" i="11"/>
  <c r="CA254" i="11" s="1"/>
  <c r="E254" i="11"/>
  <c r="C254" i="11"/>
  <c r="CH253" i="11"/>
  <c r="CB253" i="11" s="1"/>
  <c r="CG253" i="11"/>
  <c r="CC253" i="11"/>
  <c r="CA253" i="11"/>
  <c r="AV253" i="11" s="1"/>
  <c r="E253" i="11"/>
  <c r="C253" i="11" s="1"/>
  <c r="CI253" i="11" s="1"/>
  <c r="CI252" i="11"/>
  <c r="CC252" i="11" s="1"/>
  <c r="CH252" i="11"/>
  <c r="CB252" i="11" s="1"/>
  <c r="CG252" i="11"/>
  <c r="CA252" i="11"/>
  <c r="AV252" i="11" s="1"/>
  <c r="E252" i="11"/>
  <c r="C252" i="11"/>
  <c r="AU251" i="11"/>
  <c r="AT251" i="11"/>
  <c r="AS251" i="11"/>
  <c r="AR251" i="11"/>
  <c r="AQ251" i="11"/>
  <c r="AP251" i="11"/>
  <c r="AO251" i="11"/>
  <c r="AN251" i="11"/>
  <c r="AM251" i="11"/>
  <c r="AL251" i="11"/>
  <c r="AK251" i="11"/>
  <c r="AJ251" i="11"/>
  <c r="AI251" i="11"/>
  <c r="AH251" i="11"/>
  <c r="AG251" i="11"/>
  <c r="AF251" i="11"/>
  <c r="AE251" i="11"/>
  <c r="AD251" i="11"/>
  <c r="AC251" i="11"/>
  <c r="AB251" i="11"/>
  <c r="AA251" i="11"/>
  <c r="Z251" i="11"/>
  <c r="Y251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E251" i="11" s="1"/>
  <c r="F251" i="11"/>
  <c r="D251" i="11" s="1"/>
  <c r="E246" i="11"/>
  <c r="D246" i="11"/>
  <c r="C246" i="11"/>
  <c r="E245" i="11"/>
  <c r="D245" i="11"/>
  <c r="C245" i="11" s="1"/>
  <c r="E244" i="11"/>
  <c r="D244" i="11"/>
  <c r="C244" i="11" s="1"/>
  <c r="E243" i="11"/>
  <c r="D243" i="11"/>
  <c r="C243" i="11"/>
  <c r="E238" i="11"/>
  <c r="D238" i="11"/>
  <c r="C238" i="11"/>
  <c r="E237" i="11"/>
  <c r="D237" i="11"/>
  <c r="E236" i="11"/>
  <c r="D236" i="11"/>
  <c r="C236" i="11"/>
  <c r="E235" i="11"/>
  <c r="D235" i="11"/>
  <c r="C235" i="11" s="1"/>
  <c r="CH231" i="11"/>
  <c r="CB231" i="11"/>
  <c r="CA231" i="11"/>
  <c r="E231" i="11"/>
  <c r="CG231" i="11" s="1"/>
  <c r="D231" i="11"/>
  <c r="C231" i="11"/>
  <c r="CJ230" i="11"/>
  <c r="CH230" i="11"/>
  <c r="CB230" i="11" s="1"/>
  <c r="CD230" i="11"/>
  <c r="E230" i="11"/>
  <c r="CG230" i="11" s="1"/>
  <c r="CA230" i="11" s="1"/>
  <c r="D230" i="11"/>
  <c r="C230" i="11" s="1"/>
  <c r="CJ229" i="11"/>
  <c r="CI229" i="11"/>
  <c r="CC229" i="11" s="1"/>
  <c r="CH229" i="11"/>
  <c r="CE229" i="11"/>
  <c r="CD229" i="11"/>
  <c r="CB229" i="11"/>
  <c r="E229" i="11"/>
  <c r="CG229" i="11" s="1"/>
  <c r="CA229" i="11" s="1"/>
  <c r="D229" i="11"/>
  <c r="C229" i="11"/>
  <c r="CK229" i="11" s="1"/>
  <c r="CH228" i="11"/>
  <c r="CB228" i="11"/>
  <c r="CA228" i="11"/>
  <c r="E228" i="11"/>
  <c r="CG228" i="11" s="1"/>
  <c r="D228" i="11"/>
  <c r="C228" i="11" s="1"/>
  <c r="CH227" i="11"/>
  <c r="CB227" i="11"/>
  <c r="E227" i="11"/>
  <c r="CG227" i="11" s="1"/>
  <c r="CA227" i="11" s="1"/>
  <c r="D227" i="11"/>
  <c r="C227" i="11"/>
  <c r="CH226" i="11"/>
  <c r="CB226" i="11"/>
  <c r="E226" i="11"/>
  <c r="CG226" i="11" s="1"/>
  <c r="CA226" i="11" s="1"/>
  <c r="D226" i="11"/>
  <c r="C226" i="11" s="1"/>
  <c r="E225" i="11"/>
  <c r="D225" i="11"/>
  <c r="CL224" i="11"/>
  <c r="CF224" i="11" s="1"/>
  <c r="E224" i="11"/>
  <c r="C224" i="11" s="1"/>
  <c r="D224" i="11"/>
  <c r="CI223" i="11"/>
  <c r="CC223" i="11" s="1"/>
  <c r="E223" i="11"/>
  <c r="C223" i="11" s="1"/>
  <c r="D223" i="11"/>
  <c r="E222" i="11"/>
  <c r="C222" i="11" s="1"/>
  <c r="D222" i="11"/>
  <c r="CH221" i="11"/>
  <c r="CB221" i="11" s="1"/>
  <c r="E221" i="11"/>
  <c r="D221" i="11"/>
  <c r="E220" i="11"/>
  <c r="D220" i="11"/>
  <c r="CH219" i="11"/>
  <c r="CB219" i="11" s="1"/>
  <c r="CG219" i="11"/>
  <c r="CA219" i="11"/>
  <c r="E219" i="11"/>
  <c r="D219" i="11"/>
  <c r="C219" i="11"/>
  <c r="CH218" i="11"/>
  <c r="CB218" i="11" s="1"/>
  <c r="E218" i="11"/>
  <c r="D218" i="11"/>
  <c r="E217" i="11"/>
  <c r="D217" i="11"/>
  <c r="E216" i="11"/>
  <c r="D216" i="11"/>
  <c r="CL215" i="11"/>
  <c r="CF215" i="11" s="1"/>
  <c r="CK215" i="11"/>
  <c r="CE215" i="11" s="1"/>
  <c r="CA215" i="11"/>
  <c r="E215" i="11"/>
  <c r="CG215" i="11" s="1"/>
  <c r="D215" i="11"/>
  <c r="C215" i="11" s="1"/>
  <c r="CK214" i="11"/>
  <c r="CJ214" i="11"/>
  <c r="CD214" i="11" s="1"/>
  <c r="CE214" i="11"/>
  <c r="CA214" i="11"/>
  <c r="E214" i="11"/>
  <c r="CG214" i="11" s="1"/>
  <c r="D214" i="11"/>
  <c r="C214" i="11"/>
  <c r="CG213" i="11"/>
  <c r="CA213" i="11" s="1"/>
  <c r="E213" i="11"/>
  <c r="D213" i="11"/>
  <c r="C213" i="11"/>
  <c r="E212" i="11"/>
  <c r="D212" i="11"/>
  <c r="CH211" i="11"/>
  <c r="CB211" i="11" s="1"/>
  <c r="CG211" i="11"/>
  <c r="CA211" i="11"/>
  <c r="E211" i="11"/>
  <c r="D211" i="11"/>
  <c r="C211" i="11"/>
  <c r="CG210" i="11"/>
  <c r="CA210" i="11" s="1"/>
  <c r="E210" i="11"/>
  <c r="CH210" i="11" s="1"/>
  <c r="CB210" i="11" s="1"/>
  <c r="D210" i="11"/>
  <c r="C210" i="11"/>
  <c r="CH209" i="11"/>
  <c r="CB209" i="11" s="1"/>
  <c r="CG209" i="11"/>
  <c r="CA209" i="11"/>
  <c r="E209" i="11"/>
  <c r="D209" i="11"/>
  <c r="C209" i="11"/>
  <c r="E208" i="11"/>
  <c r="D208" i="11"/>
  <c r="CH207" i="11"/>
  <c r="CB207" i="11" s="1"/>
  <c r="E207" i="11"/>
  <c r="D207" i="11"/>
  <c r="E206" i="11"/>
  <c r="D206" i="11"/>
  <c r="CK205" i="11"/>
  <c r="CE205" i="11" s="1"/>
  <c r="CH205" i="11"/>
  <c r="CB205" i="11" s="1"/>
  <c r="CG205" i="11"/>
  <c r="CA205" i="11"/>
  <c r="E205" i="11"/>
  <c r="D205" i="11"/>
  <c r="C205" i="11"/>
  <c r="CH204" i="11"/>
  <c r="CB204" i="11" s="1"/>
  <c r="CG204" i="11"/>
  <c r="CA204" i="11"/>
  <c r="E204" i="11"/>
  <c r="C204" i="11" s="1"/>
  <c r="CH203" i="11"/>
  <c r="CG203" i="11"/>
  <c r="CA203" i="11" s="1"/>
  <c r="CB203" i="11"/>
  <c r="E203" i="11"/>
  <c r="D203" i="11"/>
  <c r="C203" i="11" s="1"/>
  <c r="CH202" i="11"/>
  <c r="CG202" i="11"/>
  <c r="CA202" i="11" s="1"/>
  <c r="CB202" i="11"/>
  <c r="E202" i="11"/>
  <c r="D202" i="11"/>
  <c r="C202" i="11" s="1"/>
  <c r="CH201" i="11"/>
  <c r="CG201" i="11"/>
  <c r="CA201" i="11" s="1"/>
  <c r="CB201" i="11"/>
  <c r="E201" i="11"/>
  <c r="D201" i="11"/>
  <c r="C201" i="11" s="1"/>
  <c r="CK200" i="11"/>
  <c r="CE200" i="11" s="1"/>
  <c r="CH200" i="11"/>
  <c r="CG200" i="11"/>
  <c r="CA200" i="11" s="1"/>
  <c r="CB200" i="11"/>
  <c r="E200" i="11"/>
  <c r="D200" i="11"/>
  <c r="C200" i="11" s="1"/>
  <c r="CH199" i="11"/>
  <c r="CB199" i="11" s="1"/>
  <c r="CG199" i="11"/>
  <c r="CA199" i="11" s="1"/>
  <c r="E199" i="11"/>
  <c r="D199" i="11"/>
  <c r="C199" i="11" s="1"/>
  <c r="CK198" i="11"/>
  <c r="CE198" i="11" s="1"/>
  <c r="CH198" i="11"/>
  <c r="CG198" i="11"/>
  <c r="CA198" i="11" s="1"/>
  <c r="CB198" i="11"/>
  <c r="E198" i="11"/>
  <c r="D198" i="11"/>
  <c r="C198" i="11" s="1"/>
  <c r="CH197" i="11"/>
  <c r="CB197" i="11" s="1"/>
  <c r="CG197" i="11"/>
  <c r="CA197" i="11" s="1"/>
  <c r="E197" i="11"/>
  <c r="D197" i="11"/>
  <c r="C197" i="11" s="1"/>
  <c r="CK196" i="11"/>
  <c r="CE196" i="11" s="1"/>
  <c r="CH196" i="11"/>
  <c r="CG196" i="11"/>
  <c r="CA196" i="11" s="1"/>
  <c r="CB196" i="11"/>
  <c r="E196" i="11"/>
  <c r="D196" i="11"/>
  <c r="C196" i="11" s="1"/>
  <c r="CH195" i="11"/>
  <c r="CG195" i="11"/>
  <c r="CA195" i="11" s="1"/>
  <c r="CB195" i="11"/>
  <c r="E195" i="11"/>
  <c r="D195" i="11"/>
  <c r="C195" i="11" s="1"/>
  <c r="CI193" i="11"/>
  <c r="CC193" i="11" s="1"/>
  <c r="CH193" i="11"/>
  <c r="CB193" i="11" s="1"/>
  <c r="E193" i="11"/>
  <c r="CG193" i="11" s="1"/>
  <c r="CA193" i="11" s="1"/>
  <c r="D193" i="11"/>
  <c r="C193" i="11" s="1"/>
  <c r="E189" i="11"/>
  <c r="CG189" i="11" s="1"/>
  <c r="CA189" i="11" s="1"/>
  <c r="D189" i="11"/>
  <c r="E188" i="11"/>
  <c r="CG188" i="11" s="1"/>
  <c r="CA188" i="11" s="1"/>
  <c r="D188" i="11"/>
  <c r="C188" i="11" s="1"/>
  <c r="E187" i="11"/>
  <c r="CG187" i="11" s="1"/>
  <c r="CA187" i="11" s="1"/>
  <c r="D187" i="11"/>
  <c r="E186" i="11"/>
  <c r="CG186" i="11" s="1"/>
  <c r="CA186" i="11" s="1"/>
  <c r="D186" i="11"/>
  <c r="C186" i="11" s="1"/>
  <c r="E185" i="11"/>
  <c r="CG185" i="11" s="1"/>
  <c r="CA185" i="11" s="1"/>
  <c r="D185" i="11"/>
  <c r="E184" i="11"/>
  <c r="CG184" i="11" s="1"/>
  <c r="CA184" i="11" s="1"/>
  <c r="D184" i="11"/>
  <c r="C184" i="11" s="1"/>
  <c r="E183" i="11"/>
  <c r="CG183" i="11" s="1"/>
  <c r="CA183" i="11" s="1"/>
  <c r="D183" i="11"/>
  <c r="CJ182" i="11"/>
  <c r="CD182" i="11" s="1"/>
  <c r="CI182" i="11"/>
  <c r="CC182" i="11"/>
  <c r="E182" i="11"/>
  <c r="C182" i="11" s="1"/>
  <c r="D182" i="11"/>
  <c r="CK181" i="11"/>
  <c r="CE181" i="11" s="1"/>
  <c r="CJ181" i="11"/>
  <c r="CD181" i="11" s="1"/>
  <c r="E181" i="11"/>
  <c r="D181" i="11"/>
  <c r="C181" i="11"/>
  <c r="E180" i="11"/>
  <c r="D180" i="11"/>
  <c r="C180" i="11"/>
  <c r="CI179" i="11"/>
  <c r="CC179" i="11" s="1"/>
  <c r="CG179" i="11"/>
  <c r="CA179" i="11" s="1"/>
  <c r="E179" i="11"/>
  <c r="D179" i="11"/>
  <c r="C179" i="11"/>
  <c r="CG178" i="11"/>
  <c r="CA178" i="11" s="1"/>
  <c r="E178" i="11"/>
  <c r="D178" i="11"/>
  <c r="C178" i="11" s="1"/>
  <c r="CG177" i="11"/>
  <c r="CA177" i="11" s="1"/>
  <c r="E177" i="11"/>
  <c r="D177" i="11"/>
  <c r="C177" i="11"/>
  <c r="CG176" i="11"/>
  <c r="CA176" i="11" s="1"/>
  <c r="E176" i="11"/>
  <c r="D176" i="11"/>
  <c r="C176" i="11"/>
  <c r="CI175" i="11"/>
  <c r="CC175" i="11" s="1"/>
  <c r="CG175" i="11"/>
  <c r="CA175" i="11" s="1"/>
  <c r="E175" i="11"/>
  <c r="D175" i="11"/>
  <c r="C175" i="11"/>
  <c r="CG174" i="11"/>
  <c r="CA174" i="11" s="1"/>
  <c r="E174" i="11"/>
  <c r="D174" i="11"/>
  <c r="C174" i="11" s="1"/>
  <c r="CI173" i="11"/>
  <c r="CC173" i="11" s="1"/>
  <c r="CA173" i="11"/>
  <c r="E173" i="11"/>
  <c r="CG173" i="11" s="1"/>
  <c r="D173" i="11"/>
  <c r="C173" i="11"/>
  <c r="E172" i="11"/>
  <c r="C172" i="11" s="1"/>
  <c r="D172" i="11"/>
  <c r="E171" i="11"/>
  <c r="D171" i="11"/>
  <c r="CK170" i="11"/>
  <c r="CE170" i="11" s="1"/>
  <c r="E170" i="11"/>
  <c r="CG170" i="11" s="1"/>
  <c r="CA170" i="11" s="1"/>
  <c r="D170" i="11"/>
  <c r="C170" i="11"/>
  <c r="CJ170" i="11" s="1"/>
  <c r="CD170" i="11" s="1"/>
  <c r="CK169" i="11"/>
  <c r="CE169" i="11" s="1"/>
  <c r="CG169" i="11"/>
  <c r="CA169" i="11"/>
  <c r="E169" i="11"/>
  <c r="D169" i="11"/>
  <c r="C169" i="11"/>
  <c r="CK168" i="11"/>
  <c r="CE168" i="11" s="1"/>
  <c r="CG168" i="11"/>
  <c r="CA168" i="11"/>
  <c r="E168" i="11"/>
  <c r="D168" i="11"/>
  <c r="C168" i="11"/>
  <c r="CK167" i="11"/>
  <c r="CE167" i="11" s="1"/>
  <c r="CG167" i="11"/>
  <c r="CA167" i="11"/>
  <c r="E167" i="11"/>
  <c r="D167" i="11"/>
  <c r="C167" i="11"/>
  <c r="CK166" i="11"/>
  <c r="CE166" i="11" s="1"/>
  <c r="CG166" i="11"/>
  <c r="CA166" i="11"/>
  <c r="E166" i="11"/>
  <c r="D166" i="11"/>
  <c r="C166" i="11"/>
  <c r="CK165" i="11"/>
  <c r="CE165" i="11" s="1"/>
  <c r="CG165" i="11"/>
  <c r="CA165" i="11"/>
  <c r="E165" i="11"/>
  <c r="D165" i="11"/>
  <c r="C165" i="11"/>
  <c r="CK164" i="11"/>
  <c r="CE164" i="11" s="1"/>
  <c r="CG164" i="11"/>
  <c r="CA164" i="11"/>
  <c r="E164" i="11"/>
  <c r="D164" i="11"/>
  <c r="C164" i="11"/>
  <c r="CK163" i="11"/>
  <c r="CE163" i="11" s="1"/>
  <c r="CG163" i="11"/>
  <c r="CA163" i="11"/>
  <c r="E163" i="11"/>
  <c r="D163" i="11"/>
  <c r="C163" i="11"/>
  <c r="CK162" i="11"/>
  <c r="CE162" i="11" s="1"/>
  <c r="CG162" i="11"/>
  <c r="CA162" i="11"/>
  <c r="E162" i="11"/>
  <c r="C162" i="11"/>
  <c r="CJ161" i="11"/>
  <c r="CD161" i="11" s="1"/>
  <c r="CE161" i="11"/>
  <c r="CA161" i="11"/>
  <c r="E161" i="11"/>
  <c r="CG161" i="11" s="1"/>
  <c r="D161" i="11"/>
  <c r="C161" i="11"/>
  <c r="CK161" i="11" s="1"/>
  <c r="CA160" i="11"/>
  <c r="E160" i="11"/>
  <c r="CG160" i="11" s="1"/>
  <c r="D160" i="11"/>
  <c r="C160" i="11"/>
  <c r="CK160" i="11" s="1"/>
  <c r="CE160" i="11" s="1"/>
  <c r="E159" i="11"/>
  <c r="CG159" i="11" s="1"/>
  <c r="CA159" i="11" s="1"/>
  <c r="D159" i="11"/>
  <c r="C159" i="11" s="1"/>
  <c r="CJ158" i="11"/>
  <c r="CI158" i="11"/>
  <c r="CC158" i="11" s="1"/>
  <c r="CE158" i="11"/>
  <c r="CD158" i="11"/>
  <c r="E158" i="11"/>
  <c r="CG158" i="11" s="1"/>
  <c r="CA158" i="11" s="1"/>
  <c r="D158" i="11"/>
  <c r="C158" i="11"/>
  <c r="CK158" i="11" s="1"/>
  <c r="CJ157" i="11"/>
  <c r="CD157" i="11" s="1"/>
  <c r="CE157" i="11"/>
  <c r="CA157" i="11"/>
  <c r="E157" i="11"/>
  <c r="CG157" i="11" s="1"/>
  <c r="D157" i="11"/>
  <c r="C157" i="11"/>
  <c r="CK157" i="11" s="1"/>
  <c r="CA156" i="11"/>
  <c r="E156" i="11"/>
  <c r="CG156" i="11" s="1"/>
  <c r="D156" i="11"/>
  <c r="C156" i="11"/>
  <c r="CK156" i="11" s="1"/>
  <c r="CE156" i="11" s="1"/>
  <c r="E155" i="11"/>
  <c r="CG155" i="11" s="1"/>
  <c r="CA155" i="11" s="1"/>
  <c r="D155" i="11"/>
  <c r="C155" i="11" s="1"/>
  <c r="CJ154" i="11"/>
  <c r="CI154" i="11"/>
  <c r="CC154" i="11" s="1"/>
  <c r="CE154" i="11"/>
  <c r="CD154" i="11"/>
  <c r="E154" i="11"/>
  <c r="CG154" i="11" s="1"/>
  <c r="CA154" i="11" s="1"/>
  <c r="D154" i="11"/>
  <c r="C154" i="11"/>
  <c r="CK154" i="11" s="1"/>
  <c r="CJ153" i="11"/>
  <c r="CD153" i="11" s="1"/>
  <c r="CE153" i="11"/>
  <c r="CA153" i="11"/>
  <c r="E153" i="11"/>
  <c r="CG153" i="11" s="1"/>
  <c r="D153" i="11"/>
  <c r="C153" i="11"/>
  <c r="CK153" i="11" s="1"/>
  <c r="E151" i="11"/>
  <c r="CG151" i="11" s="1"/>
  <c r="CA151" i="11" s="1"/>
  <c r="D151" i="11"/>
  <c r="C151" i="11" s="1"/>
  <c r="E145" i="11"/>
  <c r="D145" i="11"/>
  <c r="C145" i="11"/>
  <c r="E144" i="11"/>
  <c r="D144" i="11"/>
  <c r="C144" i="11"/>
  <c r="E143" i="11"/>
  <c r="C143" i="11" s="1"/>
  <c r="D143" i="11"/>
  <c r="E142" i="11"/>
  <c r="D142" i="11"/>
  <c r="C142" i="11" s="1"/>
  <c r="O141" i="11"/>
  <c r="N141" i="11"/>
  <c r="M141" i="11"/>
  <c r="L141" i="11"/>
  <c r="K141" i="11"/>
  <c r="J141" i="11"/>
  <c r="I141" i="11"/>
  <c r="H141" i="11"/>
  <c r="G141" i="11"/>
  <c r="F141" i="11"/>
  <c r="E140" i="11"/>
  <c r="D140" i="11"/>
  <c r="E139" i="11"/>
  <c r="E141" i="11" s="1"/>
  <c r="D139" i="11"/>
  <c r="C139" i="11"/>
  <c r="E138" i="11"/>
  <c r="D138" i="11"/>
  <c r="C138" i="11"/>
  <c r="P134" i="11"/>
  <c r="M134" i="11"/>
  <c r="L134" i="11"/>
  <c r="P133" i="11"/>
  <c r="O133" i="11"/>
  <c r="N133" i="11"/>
  <c r="M133" i="11"/>
  <c r="L133" i="11"/>
  <c r="K133" i="11"/>
  <c r="J133" i="11"/>
  <c r="I133" i="11"/>
  <c r="H133" i="11"/>
  <c r="G133" i="11"/>
  <c r="F133" i="11"/>
  <c r="E132" i="11"/>
  <c r="C132" i="11" s="1"/>
  <c r="D132" i="11"/>
  <c r="E131" i="11"/>
  <c r="D131" i="11"/>
  <c r="C131" i="11" s="1"/>
  <c r="E130" i="11"/>
  <c r="C130" i="11" s="1"/>
  <c r="D130" i="11"/>
  <c r="E129" i="11"/>
  <c r="D129" i="11"/>
  <c r="D133" i="11" s="1"/>
  <c r="P128" i="11"/>
  <c r="O128" i="11"/>
  <c r="O134" i="11" s="1"/>
  <c r="N128" i="11"/>
  <c r="N134" i="11" s="1"/>
  <c r="M128" i="11"/>
  <c r="L128" i="11"/>
  <c r="K128" i="11"/>
  <c r="K134" i="11" s="1"/>
  <c r="J128" i="11"/>
  <c r="J134" i="11" s="1"/>
  <c r="I128" i="11"/>
  <c r="I134" i="11" s="1"/>
  <c r="H128" i="11"/>
  <c r="H134" i="11" s="1"/>
  <c r="G128" i="11"/>
  <c r="G134" i="11" s="1"/>
  <c r="F128" i="11"/>
  <c r="F134" i="11" s="1"/>
  <c r="E127" i="11"/>
  <c r="D127" i="11"/>
  <c r="C127" i="11" s="1"/>
  <c r="E126" i="11"/>
  <c r="D126" i="11"/>
  <c r="D128" i="11" s="1"/>
  <c r="C126" i="11"/>
  <c r="E125" i="11"/>
  <c r="E128" i="11" s="1"/>
  <c r="D125" i="11"/>
  <c r="C125" i="11"/>
  <c r="J121" i="11"/>
  <c r="H121" i="11"/>
  <c r="M120" i="11"/>
  <c r="M121" i="11" s="1"/>
  <c r="L120" i="11"/>
  <c r="K120" i="11"/>
  <c r="J120" i="11"/>
  <c r="I120" i="11"/>
  <c r="I121" i="11" s="1"/>
  <c r="H120" i="11"/>
  <c r="G120" i="11"/>
  <c r="F120" i="11"/>
  <c r="E120" i="11"/>
  <c r="E119" i="11"/>
  <c r="D119" i="11"/>
  <c r="C119" i="11" s="1"/>
  <c r="E118" i="11"/>
  <c r="D118" i="11"/>
  <c r="C118" i="11"/>
  <c r="E117" i="11"/>
  <c r="D117" i="11"/>
  <c r="C117" i="11" s="1"/>
  <c r="E116" i="11"/>
  <c r="D116" i="11"/>
  <c r="D120" i="11" s="1"/>
  <c r="M115" i="11"/>
  <c r="L115" i="11"/>
  <c r="L121" i="11" s="1"/>
  <c r="K115" i="11"/>
  <c r="K121" i="11" s="1"/>
  <c r="J115" i="11"/>
  <c r="I115" i="11"/>
  <c r="H115" i="11"/>
  <c r="G115" i="11"/>
  <c r="G121" i="11" s="1"/>
  <c r="F115" i="11"/>
  <c r="F121" i="11" s="1"/>
  <c r="E114" i="11"/>
  <c r="C114" i="11" s="1"/>
  <c r="D114" i="11"/>
  <c r="E113" i="11"/>
  <c r="D113" i="11"/>
  <c r="C113" i="11" s="1"/>
  <c r="E112" i="11"/>
  <c r="D112" i="11"/>
  <c r="D115" i="11" s="1"/>
  <c r="C112" i="11"/>
  <c r="E108" i="11"/>
  <c r="D108" i="11"/>
  <c r="C108" i="11"/>
  <c r="E107" i="11"/>
  <c r="C107" i="11" s="1"/>
  <c r="CA105" i="11" s="1"/>
  <c r="D107" i="11"/>
  <c r="E106" i="11"/>
  <c r="D106" i="11"/>
  <c r="C106" i="11" s="1"/>
  <c r="E105" i="11"/>
  <c r="D105" i="11"/>
  <c r="C105" i="11" s="1"/>
  <c r="E104" i="11"/>
  <c r="D104" i="11"/>
  <c r="C104" i="11" s="1"/>
  <c r="E99" i="11"/>
  <c r="D99" i="11"/>
  <c r="C99" i="11"/>
  <c r="E98" i="11"/>
  <c r="D98" i="11"/>
  <c r="C98" i="11"/>
  <c r="E97" i="11"/>
  <c r="C97" i="11" s="1"/>
  <c r="D97" i="11"/>
  <c r="E96" i="11"/>
  <c r="D96" i="11"/>
  <c r="C96" i="11" s="1"/>
  <c r="E95" i="11"/>
  <c r="D95" i="11"/>
  <c r="C95" i="11"/>
  <c r="E94" i="11"/>
  <c r="D94" i="11"/>
  <c r="C94" i="11"/>
  <c r="E89" i="11"/>
  <c r="C89" i="11" s="1"/>
  <c r="D89" i="11"/>
  <c r="E88" i="11"/>
  <c r="D88" i="11"/>
  <c r="C88" i="11" s="1"/>
  <c r="E87" i="11"/>
  <c r="C87" i="11" s="1"/>
  <c r="D87" i="11"/>
  <c r="E86" i="11"/>
  <c r="D86" i="11"/>
  <c r="C86" i="11" s="1"/>
  <c r="E85" i="11"/>
  <c r="D85" i="11"/>
  <c r="C85" i="11"/>
  <c r="E84" i="11"/>
  <c r="D84" i="11"/>
  <c r="C84" i="11" s="1"/>
  <c r="E79" i="11"/>
  <c r="D79" i="11"/>
  <c r="C79" i="11" s="1"/>
  <c r="E74" i="11"/>
  <c r="D74" i="11"/>
  <c r="C74" i="11"/>
  <c r="E73" i="11"/>
  <c r="D73" i="11"/>
  <c r="C73" i="11"/>
  <c r="E72" i="11"/>
  <c r="D72" i="11"/>
  <c r="E71" i="11"/>
  <c r="D71" i="11"/>
  <c r="C71" i="11"/>
  <c r="E66" i="11"/>
  <c r="D66" i="11"/>
  <c r="C66" i="11"/>
  <c r="E65" i="11"/>
  <c r="C65" i="11" s="1"/>
  <c r="D65" i="11"/>
  <c r="E64" i="11"/>
  <c r="D64" i="11"/>
  <c r="C64" i="11" s="1"/>
  <c r="E63" i="11"/>
  <c r="D63" i="11"/>
  <c r="C63" i="11"/>
  <c r="CA59" i="11"/>
  <c r="CA58" i="11"/>
  <c r="C58" i="11"/>
  <c r="CA53" i="11"/>
  <c r="CA52" i="11"/>
  <c r="O52" i="11" s="1"/>
  <c r="C52" i="11"/>
  <c r="CG52" i="11" s="1"/>
  <c r="CA51" i="11"/>
  <c r="O51" i="11"/>
  <c r="C51" i="11"/>
  <c r="CG51" i="11" s="1"/>
  <c r="C50" i="11"/>
  <c r="CG50" i="11" s="1"/>
  <c r="CA50" i="11" s="1"/>
  <c r="O50" i="11" s="1"/>
  <c r="C49" i="11"/>
  <c r="CG49" i="11" s="1"/>
  <c r="CA49" i="11" s="1"/>
  <c r="O49" i="11" s="1"/>
  <c r="CA48" i="11"/>
  <c r="O48" i="11" s="1"/>
  <c r="C48" i="11"/>
  <c r="CG48" i="11" s="1"/>
  <c r="CA47" i="11"/>
  <c r="O47" i="11"/>
  <c r="C47" i="11"/>
  <c r="CG47" i="11" s="1"/>
  <c r="C46" i="11"/>
  <c r="CG46" i="11" s="1"/>
  <c r="CA46" i="11" s="1"/>
  <c r="O46" i="11" s="1"/>
  <c r="C45" i="11"/>
  <c r="CG45" i="11" s="1"/>
  <c r="CA45" i="11" s="1"/>
  <c r="O45" i="11" s="1"/>
  <c r="CA44" i="11"/>
  <c r="O44" i="11" s="1"/>
  <c r="C44" i="11"/>
  <c r="CG44" i="11" s="1"/>
  <c r="CA43" i="11"/>
  <c r="O43" i="11"/>
  <c r="C43" i="11"/>
  <c r="CG43" i="11" s="1"/>
  <c r="C42" i="11"/>
  <c r="CG42" i="11" s="1"/>
  <c r="CA42" i="11" s="1"/>
  <c r="O42" i="11" s="1"/>
  <c r="C41" i="11"/>
  <c r="CG41" i="11" s="1"/>
  <c r="CA41" i="11" s="1"/>
  <c r="O41" i="11" s="1"/>
  <c r="CA40" i="11"/>
  <c r="O40" i="11" s="1"/>
  <c r="C40" i="11"/>
  <c r="CG40" i="11" s="1"/>
  <c r="CA39" i="11"/>
  <c r="O39" i="11"/>
  <c r="C39" i="11"/>
  <c r="CG39" i="11" s="1"/>
  <c r="C38" i="11"/>
  <c r="CG38" i="11" s="1"/>
  <c r="CA38" i="11" s="1"/>
  <c r="O38" i="11" s="1"/>
  <c r="C37" i="11"/>
  <c r="CG37" i="11" s="1"/>
  <c r="CA37" i="11" s="1"/>
  <c r="O37" i="11" s="1"/>
  <c r="CA36" i="11"/>
  <c r="O36" i="11" s="1"/>
  <c r="C36" i="11"/>
  <c r="CG36" i="11" s="1"/>
  <c r="CA35" i="11"/>
  <c r="O35" i="11"/>
  <c r="C35" i="11"/>
  <c r="CG35" i="11" s="1"/>
  <c r="C34" i="11"/>
  <c r="CG34" i="11" s="1"/>
  <c r="CA34" i="11" s="1"/>
  <c r="O34" i="11" s="1"/>
  <c r="N33" i="11"/>
  <c r="M33" i="11"/>
  <c r="L33" i="11"/>
  <c r="K33" i="11"/>
  <c r="J33" i="11"/>
  <c r="I33" i="11"/>
  <c r="H33" i="11"/>
  <c r="G33" i="11"/>
  <c r="F33" i="11"/>
  <c r="E33" i="11"/>
  <c r="D33" i="11"/>
  <c r="C33" i="11"/>
  <c r="G29" i="11"/>
  <c r="G28" i="11"/>
  <c r="G27" i="11"/>
  <c r="G26" i="11"/>
  <c r="G25" i="11"/>
  <c r="G24" i="11"/>
  <c r="G23" i="11"/>
  <c r="G22" i="11"/>
  <c r="G21" i="11"/>
  <c r="G20" i="11"/>
  <c r="CD19" i="11"/>
  <c r="G19" i="11"/>
  <c r="CJ15" i="11"/>
  <c r="CC15" i="11" s="1"/>
  <c r="CH15" i="11"/>
  <c r="CA15" i="11" s="1"/>
  <c r="CB15" i="11"/>
  <c r="C15" i="11"/>
  <c r="CK14" i="11"/>
  <c r="CD14" i="11" s="1"/>
  <c r="CB14" i="11"/>
  <c r="C14" i="11"/>
  <c r="CJ14" i="11" s="1"/>
  <c r="CC14" i="11" s="1"/>
  <c r="CK13" i="11"/>
  <c r="CD13" i="11" s="1"/>
  <c r="CJ13" i="11"/>
  <c r="CC13" i="11" s="1"/>
  <c r="Q13" i="11" s="1"/>
  <c r="CB13" i="11"/>
  <c r="C13" i="11"/>
  <c r="CH13" i="11" s="1"/>
  <c r="CA13" i="11" s="1"/>
  <c r="C12" i="11"/>
  <c r="CJ11" i="11"/>
  <c r="CC11" i="11" s="1"/>
  <c r="CH11" i="11"/>
  <c r="CB11" i="11"/>
  <c r="C11" i="11"/>
  <c r="A5" i="11"/>
  <c r="A4" i="11"/>
  <c r="A3" i="11"/>
  <c r="A2" i="11"/>
  <c r="CK159" i="11" l="1"/>
  <c r="CE159" i="11" s="1"/>
  <c r="CL159" i="11"/>
  <c r="CF159" i="11" s="1"/>
  <c r="CJ159" i="11"/>
  <c r="CD159" i="11" s="1"/>
  <c r="CI159" i="11"/>
  <c r="CC159" i="11" s="1"/>
  <c r="CH159" i="11"/>
  <c r="CB159" i="11" s="1"/>
  <c r="AT159" i="11" s="1"/>
  <c r="CL174" i="11"/>
  <c r="CF174" i="11" s="1"/>
  <c r="CH174" i="11"/>
  <c r="CB174" i="11" s="1"/>
  <c r="AT174" i="11" s="1"/>
  <c r="CK174" i="11"/>
  <c r="CE174" i="11" s="1"/>
  <c r="CJ174" i="11"/>
  <c r="CD174" i="11" s="1"/>
  <c r="CI174" i="11"/>
  <c r="CC174" i="11" s="1"/>
  <c r="CL178" i="11"/>
  <c r="CF178" i="11" s="1"/>
  <c r="CH178" i="11"/>
  <c r="CB178" i="11" s="1"/>
  <c r="CK178" i="11"/>
  <c r="CE178" i="11" s="1"/>
  <c r="CJ178" i="11"/>
  <c r="CD178" i="11" s="1"/>
  <c r="CI178" i="11"/>
  <c r="CC178" i="11" s="1"/>
  <c r="AT178" i="11" s="1"/>
  <c r="D134" i="11"/>
  <c r="CK155" i="11"/>
  <c r="CE155" i="11" s="1"/>
  <c r="CL155" i="11"/>
  <c r="CF155" i="11" s="1"/>
  <c r="CJ155" i="11"/>
  <c r="CD155" i="11" s="1"/>
  <c r="CI155" i="11"/>
  <c r="CC155" i="11" s="1"/>
  <c r="CH155" i="11"/>
  <c r="CB155" i="11" s="1"/>
  <c r="AT155" i="11" s="1"/>
  <c r="C115" i="11"/>
  <c r="C141" i="11"/>
  <c r="CJ172" i="11"/>
  <c r="CD172" i="11" s="1"/>
  <c r="CK172" i="11"/>
  <c r="CE172" i="11" s="1"/>
  <c r="CL172" i="11"/>
  <c r="CF172" i="11" s="1"/>
  <c r="CI172" i="11"/>
  <c r="CC172" i="11" s="1"/>
  <c r="CK228" i="11"/>
  <c r="CE228" i="11" s="1"/>
  <c r="CI228" i="11"/>
  <c r="CC228" i="11" s="1"/>
  <c r="CJ228" i="11"/>
  <c r="CD228" i="11" s="1"/>
  <c r="AW228" i="11" s="1"/>
  <c r="CL228" i="11"/>
  <c r="CF228" i="11" s="1"/>
  <c r="D121" i="11"/>
  <c r="CJ12" i="11"/>
  <c r="CC12" i="11" s="1"/>
  <c r="CB12" i="11"/>
  <c r="CA99" i="11"/>
  <c r="CM151" i="11"/>
  <c r="CI151" i="11"/>
  <c r="CC151" i="11" s="1"/>
  <c r="AT151" i="11" s="1"/>
  <c r="CH151" i="11"/>
  <c r="CB151" i="11" s="1"/>
  <c r="CN151" i="11"/>
  <c r="CL156" i="11"/>
  <c r="CF156" i="11" s="1"/>
  <c r="CL160" i="11"/>
  <c r="CF160" i="11" s="1"/>
  <c r="AT165" i="11"/>
  <c r="AT169" i="11"/>
  <c r="CG172" i="11"/>
  <c r="CA172" i="11" s="1"/>
  <c r="CL177" i="11"/>
  <c r="CF177" i="11" s="1"/>
  <c r="CH177" i="11"/>
  <c r="CB177" i="11" s="1"/>
  <c r="AT177" i="11" s="1"/>
  <c r="CK177" i="11"/>
  <c r="CE177" i="11" s="1"/>
  <c r="CJ177" i="11"/>
  <c r="CD177" i="11" s="1"/>
  <c r="AT182" i="11"/>
  <c r="CI202" i="11"/>
  <c r="CC202" i="11" s="1"/>
  <c r="CJ202" i="11"/>
  <c r="CD202" i="11" s="1"/>
  <c r="CL202" i="11"/>
  <c r="CF202" i="11" s="1"/>
  <c r="CH206" i="11"/>
  <c r="CB206" i="11" s="1"/>
  <c r="C206" i="11"/>
  <c r="CG206" i="11"/>
  <c r="CA206" i="11" s="1"/>
  <c r="C208" i="11"/>
  <c r="CH208" i="11"/>
  <c r="CB208" i="11" s="1"/>
  <c r="CJ209" i="11"/>
  <c r="CD209" i="11" s="1"/>
  <c r="CI209" i="11"/>
  <c r="CC209" i="11" s="1"/>
  <c r="CL209" i="11"/>
  <c r="CF209" i="11" s="1"/>
  <c r="AW209" i="11" s="1"/>
  <c r="CK209" i="11"/>
  <c r="CE209" i="11" s="1"/>
  <c r="CJ211" i="11"/>
  <c r="CD211" i="11" s="1"/>
  <c r="CI211" i="11"/>
  <c r="CC211" i="11" s="1"/>
  <c r="CK211" i="11"/>
  <c r="CE211" i="11" s="1"/>
  <c r="AW211" i="11" s="1"/>
  <c r="CH216" i="11"/>
  <c r="CB216" i="11" s="1"/>
  <c r="C216" i="11"/>
  <c r="CH261" i="11"/>
  <c r="CB261" i="11" s="1"/>
  <c r="AV261" i="11" s="1"/>
  <c r="CI261" i="11"/>
  <c r="CC261" i="11" s="1"/>
  <c r="CH265" i="11"/>
  <c r="CB265" i="11" s="1"/>
  <c r="CI265" i="11"/>
  <c r="CC265" i="11" s="1"/>
  <c r="AV265" i="11" s="1"/>
  <c r="CK279" i="11"/>
  <c r="CE279" i="11" s="1"/>
  <c r="CG279" i="11"/>
  <c r="CA279" i="11" s="1"/>
  <c r="CI279" i="11"/>
  <c r="CC279" i="11" s="1"/>
  <c r="CH279" i="11"/>
  <c r="CB279" i="11" s="1"/>
  <c r="CH12" i="11"/>
  <c r="CA12" i="11" s="1"/>
  <c r="C128" i="11"/>
  <c r="E133" i="11"/>
  <c r="E134" i="11" s="1"/>
  <c r="CJ151" i="11"/>
  <c r="CD151" i="11" s="1"/>
  <c r="CL153" i="11"/>
  <c r="CF153" i="11" s="1"/>
  <c r="CH156" i="11"/>
  <c r="CB156" i="11" s="1"/>
  <c r="AT156" i="11" s="1"/>
  <c r="CL157" i="11"/>
  <c r="CF157" i="11" s="1"/>
  <c r="CH160" i="11"/>
  <c r="CB160" i="11" s="1"/>
  <c r="AT160" i="11" s="1"/>
  <c r="CL161" i="11"/>
  <c r="CF161" i="11" s="1"/>
  <c r="CL163" i="11"/>
  <c r="CF163" i="11" s="1"/>
  <c r="CH163" i="11"/>
  <c r="CB163" i="11" s="1"/>
  <c r="AT163" i="11" s="1"/>
  <c r="CL164" i="11"/>
  <c r="CF164" i="11" s="1"/>
  <c r="CH164" i="11"/>
  <c r="CB164" i="11" s="1"/>
  <c r="CL165" i="11"/>
  <c r="CF165" i="11" s="1"/>
  <c r="CH165" i="11"/>
  <c r="CB165" i="11" s="1"/>
  <c r="CL166" i="11"/>
  <c r="CF166" i="11" s="1"/>
  <c r="CH166" i="11"/>
  <c r="CB166" i="11" s="1"/>
  <c r="AT166" i="11" s="1"/>
  <c r="CL167" i="11"/>
  <c r="CF167" i="11" s="1"/>
  <c r="CH167" i="11"/>
  <c r="CB167" i="11" s="1"/>
  <c r="AT167" i="11" s="1"/>
  <c r="CL168" i="11"/>
  <c r="CF168" i="11" s="1"/>
  <c r="CH168" i="11"/>
  <c r="CB168" i="11" s="1"/>
  <c r="CL169" i="11"/>
  <c r="CF169" i="11" s="1"/>
  <c r="CH169" i="11"/>
  <c r="CB169" i="11" s="1"/>
  <c r="CL170" i="11"/>
  <c r="CF170" i="11" s="1"/>
  <c r="CL176" i="11"/>
  <c r="CF176" i="11" s="1"/>
  <c r="CH176" i="11"/>
  <c r="CB176" i="11" s="1"/>
  <c r="CK176" i="11"/>
  <c r="CE176" i="11" s="1"/>
  <c r="CJ176" i="11"/>
  <c r="CD176" i="11" s="1"/>
  <c r="CL180" i="11"/>
  <c r="CF180" i="11" s="1"/>
  <c r="CJ180" i="11"/>
  <c r="CD180" i="11" s="1"/>
  <c r="CI180" i="11"/>
  <c r="CC180" i="11" s="1"/>
  <c r="CL184" i="11"/>
  <c r="CF184" i="11" s="1"/>
  <c r="CH184" i="11"/>
  <c r="CB184" i="11" s="1"/>
  <c r="AT184" i="11" s="1"/>
  <c r="CK184" i="11"/>
  <c r="CE184" i="11" s="1"/>
  <c r="CI184" i="11"/>
  <c r="CC184" i="11" s="1"/>
  <c r="CL186" i="11"/>
  <c r="CF186" i="11" s="1"/>
  <c r="CH186" i="11"/>
  <c r="CB186" i="11" s="1"/>
  <c r="CK186" i="11"/>
  <c r="CE186" i="11" s="1"/>
  <c r="CI186" i="11"/>
  <c r="CC186" i="11" s="1"/>
  <c r="AT186" i="11" s="1"/>
  <c r="CL188" i="11"/>
  <c r="CF188" i="11" s="1"/>
  <c r="CH188" i="11"/>
  <c r="CB188" i="11" s="1"/>
  <c r="AT188" i="11" s="1"/>
  <c r="CK188" i="11"/>
  <c r="CE188" i="11" s="1"/>
  <c r="CI188" i="11"/>
  <c r="CC188" i="11" s="1"/>
  <c r="CI200" i="11"/>
  <c r="CC200" i="11" s="1"/>
  <c r="CJ200" i="11"/>
  <c r="CD200" i="11" s="1"/>
  <c r="CL200" i="11"/>
  <c r="CF200" i="11" s="1"/>
  <c r="CL211" i="11"/>
  <c r="CF211" i="11" s="1"/>
  <c r="CG217" i="11"/>
  <c r="CA217" i="11" s="1"/>
  <c r="C217" i="11"/>
  <c r="CH217" i="11"/>
  <c r="CB217" i="11" s="1"/>
  <c r="AW219" i="11"/>
  <c r="CH220" i="11"/>
  <c r="CB220" i="11" s="1"/>
  <c r="C220" i="11"/>
  <c r="CJ222" i="11"/>
  <c r="CD222" i="11" s="1"/>
  <c r="CI222" i="11"/>
  <c r="CC222" i="11" s="1"/>
  <c r="CK226" i="11"/>
  <c r="CE226" i="11" s="1"/>
  <c r="CL226" i="11"/>
  <c r="CF226" i="11" s="1"/>
  <c r="CJ226" i="11"/>
  <c r="CD226" i="11" s="1"/>
  <c r="CI226" i="11"/>
  <c r="CC226" i="11" s="1"/>
  <c r="AW226" i="11" s="1"/>
  <c r="CK231" i="11"/>
  <c r="CE231" i="11" s="1"/>
  <c r="CJ231" i="11"/>
  <c r="CD231" i="11" s="1"/>
  <c r="AW231" i="11" s="1"/>
  <c r="CL231" i="11"/>
  <c r="CF231" i="11" s="1"/>
  <c r="CI231" i="11"/>
  <c r="CC231" i="11" s="1"/>
  <c r="CI276" i="11"/>
  <c r="CC276" i="11" s="1"/>
  <c r="CK276" i="11"/>
  <c r="CE276" i="11" s="1"/>
  <c r="CH276" i="11"/>
  <c r="CB276" i="11" s="1"/>
  <c r="CJ276" i="11"/>
  <c r="CD276" i="11" s="1"/>
  <c r="CG276" i="11"/>
  <c r="CA276" i="11" s="1"/>
  <c r="CK12" i="11"/>
  <c r="CD12" i="11" s="1"/>
  <c r="CH14" i="11"/>
  <c r="CA14" i="11" s="1"/>
  <c r="Q14" i="11" s="1"/>
  <c r="D141" i="11"/>
  <c r="CK151" i="11"/>
  <c r="CE151" i="11" s="1"/>
  <c r="CH153" i="11"/>
  <c r="CB153" i="11" s="1"/>
  <c r="CL154" i="11"/>
  <c r="CF154" i="11" s="1"/>
  <c r="CI156" i="11"/>
  <c r="CC156" i="11" s="1"/>
  <c r="CH157" i="11"/>
  <c r="CB157" i="11" s="1"/>
  <c r="AT157" i="11" s="1"/>
  <c r="CL158" i="11"/>
  <c r="CF158" i="11" s="1"/>
  <c r="CI160" i="11"/>
  <c r="CC160" i="11" s="1"/>
  <c r="CH161" i="11"/>
  <c r="CB161" i="11" s="1"/>
  <c r="AT161" i="11" s="1"/>
  <c r="CL162" i="11"/>
  <c r="CF162" i="11" s="1"/>
  <c r="CH162" i="11"/>
  <c r="CB162" i="11" s="1"/>
  <c r="AT162" i="11" s="1"/>
  <c r="CI162" i="11"/>
  <c r="CC162" i="11" s="1"/>
  <c r="CI163" i="11"/>
  <c r="CC163" i="11" s="1"/>
  <c r="CI164" i="11"/>
  <c r="CC164" i="11" s="1"/>
  <c r="AT164" i="11" s="1"/>
  <c r="CI165" i="11"/>
  <c r="CC165" i="11" s="1"/>
  <c r="CI166" i="11"/>
  <c r="CC166" i="11" s="1"/>
  <c r="CI167" i="11"/>
  <c r="CC167" i="11" s="1"/>
  <c r="CI168" i="11"/>
  <c r="CC168" i="11" s="1"/>
  <c r="AT168" i="11" s="1"/>
  <c r="CI169" i="11"/>
  <c r="CC169" i="11" s="1"/>
  <c r="CL175" i="11"/>
  <c r="CF175" i="11" s="1"/>
  <c r="CH175" i="11"/>
  <c r="CB175" i="11" s="1"/>
  <c r="AT175" i="11" s="1"/>
  <c r="CK175" i="11"/>
  <c r="CE175" i="11" s="1"/>
  <c r="CJ175" i="11"/>
  <c r="CD175" i="11" s="1"/>
  <c r="CI177" i="11"/>
  <c r="CC177" i="11" s="1"/>
  <c r="CL179" i="11"/>
  <c r="CF179" i="11" s="1"/>
  <c r="AT179" i="11" s="1"/>
  <c r="CH179" i="11"/>
  <c r="CB179" i="11" s="1"/>
  <c r="CK179" i="11"/>
  <c r="CE179" i="11" s="1"/>
  <c r="CJ179" i="11"/>
  <c r="CD179" i="11" s="1"/>
  <c r="CK180" i="11"/>
  <c r="CE180" i="11" s="1"/>
  <c r="CJ184" i="11"/>
  <c r="CD184" i="11" s="1"/>
  <c r="CJ186" i="11"/>
  <c r="CD186" i="11" s="1"/>
  <c r="CJ188" i="11"/>
  <c r="CD188" i="11" s="1"/>
  <c r="CI198" i="11"/>
  <c r="CC198" i="11" s="1"/>
  <c r="CJ198" i="11"/>
  <c r="CD198" i="11" s="1"/>
  <c r="CL198" i="11"/>
  <c r="CF198" i="11" s="1"/>
  <c r="CG208" i="11"/>
  <c r="CA208" i="11" s="1"/>
  <c r="CJ213" i="11"/>
  <c r="CD213" i="11" s="1"/>
  <c r="CL213" i="11"/>
  <c r="CF213" i="11" s="1"/>
  <c r="CI213" i="11"/>
  <c r="CC213" i="11" s="1"/>
  <c r="CK213" i="11"/>
  <c r="CE213" i="11" s="1"/>
  <c r="AW213" i="11"/>
  <c r="CG216" i="11"/>
  <c r="CA216" i="11" s="1"/>
  <c r="CG218" i="11"/>
  <c r="CA218" i="11" s="1"/>
  <c r="C218" i="11"/>
  <c r="CK222" i="11"/>
  <c r="CE222" i="11" s="1"/>
  <c r="CJ224" i="11"/>
  <c r="CD224" i="11" s="1"/>
  <c r="CI224" i="11"/>
  <c r="CC224" i="11" s="1"/>
  <c r="CH263" i="11"/>
  <c r="CB263" i="11" s="1"/>
  <c r="AV263" i="11" s="1"/>
  <c r="CI263" i="11"/>
  <c r="CC263" i="11" s="1"/>
  <c r="CL277" i="11"/>
  <c r="CF277" i="11" s="1"/>
  <c r="CL278" i="11"/>
  <c r="CF278" i="11" s="1"/>
  <c r="CJ279" i="11"/>
  <c r="CD279" i="11" s="1"/>
  <c r="CA11" i="11"/>
  <c r="Q11" i="11" s="1"/>
  <c r="C72" i="11"/>
  <c r="E115" i="11"/>
  <c r="E121" i="11" s="1"/>
  <c r="C116" i="11"/>
  <c r="C120" i="11" s="1"/>
  <c r="C129" i="11"/>
  <c r="C133" i="11" s="1"/>
  <c r="C140" i="11"/>
  <c r="CL151" i="11"/>
  <c r="CF151" i="11" s="1"/>
  <c r="CI153" i="11"/>
  <c r="CC153" i="11" s="1"/>
  <c r="CH154" i="11"/>
  <c r="CB154" i="11" s="1"/>
  <c r="AT154" i="11" s="1"/>
  <c r="CJ156" i="11"/>
  <c r="CD156" i="11" s="1"/>
  <c r="CI157" i="11"/>
  <c r="CC157" i="11" s="1"/>
  <c r="CH158" i="11"/>
  <c r="CB158" i="11" s="1"/>
  <c r="AT158" i="11" s="1"/>
  <c r="CJ160" i="11"/>
  <c r="CD160" i="11" s="1"/>
  <c r="CI161" i="11"/>
  <c r="CC161" i="11" s="1"/>
  <c r="CJ162" i="11"/>
  <c r="CD162" i="11" s="1"/>
  <c r="CJ163" i="11"/>
  <c r="CD163" i="11" s="1"/>
  <c r="CJ164" i="11"/>
  <c r="CD164" i="11" s="1"/>
  <c r="CJ165" i="11"/>
  <c r="CD165" i="11" s="1"/>
  <c r="CJ166" i="11"/>
  <c r="CD166" i="11" s="1"/>
  <c r="CJ167" i="11"/>
  <c r="CD167" i="11" s="1"/>
  <c r="CJ168" i="11"/>
  <c r="CD168" i="11" s="1"/>
  <c r="CJ169" i="11"/>
  <c r="CD169" i="11" s="1"/>
  <c r="CI170" i="11"/>
  <c r="CC170" i="11" s="1"/>
  <c r="AT170" i="11" s="1"/>
  <c r="CG171" i="11"/>
  <c r="CA171" i="11" s="1"/>
  <c r="C171" i="11"/>
  <c r="CL173" i="11"/>
  <c r="CF173" i="11" s="1"/>
  <c r="CK173" i="11"/>
  <c r="CE173" i="11" s="1"/>
  <c r="CJ173" i="11"/>
  <c r="CD173" i="11" s="1"/>
  <c r="AT173" i="11" s="1"/>
  <c r="CI176" i="11"/>
  <c r="CC176" i="11" s="1"/>
  <c r="AT176" i="11" s="1"/>
  <c r="CL181" i="11"/>
  <c r="CF181" i="11" s="1"/>
  <c r="CI181" i="11"/>
  <c r="CC181" i="11" s="1"/>
  <c r="CL182" i="11"/>
  <c r="CF182" i="11" s="1"/>
  <c r="CK182" i="11"/>
  <c r="CE182" i="11" s="1"/>
  <c r="C183" i="11"/>
  <c r="C185" i="11"/>
  <c r="C187" i="11"/>
  <c r="C189" i="11"/>
  <c r="CM193" i="11"/>
  <c r="CN193" i="11" s="1"/>
  <c r="CI196" i="11"/>
  <c r="CC196" i="11" s="1"/>
  <c r="CJ196" i="11"/>
  <c r="CD196" i="11" s="1"/>
  <c r="CL196" i="11"/>
  <c r="CF196" i="11" s="1"/>
  <c r="CK202" i="11"/>
  <c r="CE202" i="11" s="1"/>
  <c r="CJ204" i="11"/>
  <c r="CD204" i="11" s="1"/>
  <c r="CK204" i="11"/>
  <c r="CE204" i="11" s="1"/>
  <c r="CL204" i="11"/>
  <c r="CF204" i="11" s="1"/>
  <c r="CI204" i="11"/>
  <c r="CC204" i="11" s="1"/>
  <c r="AW204" i="11" s="1"/>
  <c r="CJ205" i="11"/>
  <c r="CD205" i="11" s="1"/>
  <c r="CI205" i="11"/>
  <c r="CC205" i="11" s="1"/>
  <c r="AW205" i="11" s="1"/>
  <c r="CL205" i="11"/>
  <c r="CF205" i="11" s="1"/>
  <c r="CJ210" i="11"/>
  <c r="CD210" i="11" s="1"/>
  <c r="CK210" i="11"/>
  <c r="CE210" i="11" s="1"/>
  <c r="CL210" i="11"/>
  <c r="CF210" i="11" s="1"/>
  <c r="CI210" i="11"/>
  <c r="CC210" i="11" s="1"/>
  <c r="AW210" i="11"/>
  <c r="CG220" i="11"/>
  <c r="CA220" i="11" s="1"/>
  <c r="CL222" i="11"/>
  <c r="CF222" i="11" s="1"/>
  <c r="CK224" i="11"/>
  <c r="CE224" i="11" s="1"/>
  <c r="C251" i="11"/>
  <c r="CI257" i="11"/>
  <c r="CC257" i="11" s="1"/>
  <c r="CH257" i="11"/>
  <c r="CB257" i="11" s="1"/>
  <c r="AV257" i="11" s="1"/>
  <c r="CH262" i="11"/>
  <c r="CB262" i="11" s="1"/>
  <c r="CI262" i="11"/>
  <c r="CC262" i="11" s="1"/>
  <c r="AV262" i="11" s="1"/>
  <c r="CH267" i="11"/>
  <c r="CB267" i="11" s="1"/>
  <c r="CI267" i="11"/>
  <c r="CC267" i="11" s="1"/>
  <c r="AV267" i="11" s="1"/>
  <c r="CK275" i="11"/>
  <c r="CE275" i="11" s="1"/>
  <c r="CG275" i="11"/>
  <c r="CA275" i="11" s="1"/>
  <c r="CI275" i="11"/>
  <c r="CC275" i="11" s="1"/>
  <c r="CJ275" i="11"/>
  <c r="CD275" i="11" s="1"/>
  <c r="CH275" i="11"/>
  <c r="CB275" i="11" s="1"/>
  <c r="CK280" i="11"/>
  <c r="CE280" i="11" s="1"/>
  <c r="CG280" i="11"/>
  <c r="CA280" i="11" s="1"/>
  <c r="CH280" i="11"/>
  <c r="CJ280" i="11"/>
  <c r="CD280" i="11" s="1"/>
  <c r="CI195" i="11"/>
  <c r="CC195" i="11" s="1"/>
  <c r="CJ195" i="11"/>
  <c r="CD195" i="11" s="1"/>
  <c r="CK195" i="11"/>
  <c r="CE195" i="11" s="1"/>
  <c r="AW195" i="11" s="1"/>
  <c r="CI197" i="11"/>
  <c r="CC197" i="11" s="1"/>
  <c r="AW197" i="11" s="1"/>
  <c r="CJ197" i="11"/>
  <c r="CD197" i="11" s="1"/>
  <c r="CK197" i="11"/>
  <c r="CE197" i="11" s="1"/>
  <c r="CI199" i="11"/>
  <c r="CC199" i="11" s="1"/>
  <c r="AW199" i="11" s="1"/>
  <c r="CJ199" i="11"/>
  <c r="CD199" i="11" s="1"/>
  <c r="CK199" i="11"/>
  <c r="CE199" i="11" s="1"/>
  <c r="CI201" i="11"/>
  <c r="CC201" i="11" s="1"/>
  <c r="CJ201" i="11"/>
  <c r="CD201" i="11" s="1"/>
  <c r="CK201" i="11"/>
  <c r="CE201" i="11" s="1"/>
  <c r="CI203" i="11"/>
  <c r="CC203" i="11" s="1"/>
  <c r="CJ203" i="11"/>
  <c r="CD203" i="11" s="1"/>
  <c r="CK203" i="11"/>
  <c r="CE203" i="11" s="1"/>
  <c r="AW203" i="11" s="1"/>
  <c r="AW214" i="11"/>
  <c r="CJ219" i="11"/>
  <c r="CD219" i="11" s="1"/>
  <c r="CI219" i="11"/>
  <c r="CC219" i="11" s="1"/>
  <c r="CK219" i="11"/>
  <c r="CE219" i="11" s="1"/>
  <c r="CK227" i="11"/>
  <c r="CE227" i="11" s="1"/>
  <c r="AW227" i="11" s="1"/>
  <c r="CJ227" i="11"/>
  <c r="CD227" i="11" s="1"/>
  <c r="CL227" i="11"/>
  <c r="CF227" i="11" s="1"/>
  <c r="CI227" i="11"/>
  <c r="CC227" i="11" s="1"/>
  <c r="CH254" i="11"/>
  <c r="CB254" i="11" s="1"/>
  <c r="AV254" i="11" s="1"/>
  <c r="CI254" i="11"/>
  <c r="CC254" i="11" s="1"/>
  <c r="CI255" i="11"/>
  <c r="CC255" i="11" s="1"/>
  <c r="CH255" i="11"/>
  <c r="CB255" i="11" s="1"/>
  <c r="CH259" i="11"/>
  <c r="CB259" i="11" s="1"/>
  <c r="AV259" i="11" s="1"/>
  <c r="CI259" i="11"/>
  <c r="CC259" i="11" s="1"/>
  <c r="CH269" i="11"/>
  <c r="CB269" i="11" s="1"/>
  <c r="AV269" i="11" s="1"/>
  <c r="CI269" i="11"/>
  <c r="CC269" i="11" s="1"/>
  <c r="CI274" i="11"/>
  <c r="CC274" i="11" s="1"/>
  <c r="CH274" i="11"/>
  <c r="CB274" i="11" s="1"/>
  <c r="C274" i="11"/>
  <c r="CJ274" i="11" s="1"/>
  <c r="CD274" i="11" s="1"/>
  <c r="AY274" i="11" s="1"/>
  <c r="CK274" i="11"/>
  <c r="CE274" i="11" s="1"/>
  <c r="CJ277" i="11"/>
  <c r="CD277" i="11" s="1"/>
  <c r="CK277" i="11"/>
  <c r="CE277" i="11" s="1"/>
  <c r="CG277" i="11"/>
  <c r="CA277" i="11" s="1"/>
  <c r="CI277" i="11"/>
  <c r="CC277" i="11" s="1"/>
  <c r="CK11" i="11"/>
  <c r="CD11" i="11" s="1"/>
  <c r="CK15" i="11"/>
  <c r="CD15" i="11" s="1"/>
  <c r="Q15" i="11" s="1"/>
  <c r="CK193" i="11"/>
  <c r="CE193" i="11" s="1"/>
  <c r="CL193" i="11"/>
  <c r="CF193" i="11" s="1"/>
  <c r="CJ193" i="11"/>
  <c r="CD193" i="11" s="1"/>
  <c r="AW193" i="11" s="1"/>
  <c r="CL195" i="11"/>
  <c r="CF195" i="11" s="1"/>
  <c r="CL197" i="11"/>
  <c r="CF197" i="11" s="1"/>
  <c r="CL199" i="11"/>
  <c r="CF199" i="11" s="1"/>
  <c r="CL201" i="11"/>
  <c r="CF201" i="11" s="1"/>
  <c r="CL203" i="11"/>
  <c r="CF203" i="11" s="1"/>
  <c r="CG207" i="11"/>
  <c r="CA207" i="11" s="1"/>
  <c r="C207" i="11"/>
  <c r="CG212" i="11"/>
  <c r="CA212" i="11" s="1"/>
  <c r="C212" i="11"/>
  <c r="CL214" i="11"/>
  <c r="CF214" i="11" s="1"/>
  <c r="CI214" i="11"/>
  <c r="CC214" i="11" s="1"/>
  <c r="CJ215" i="11"/>
  <c r="CD215" i="11" s="1"/>
  <c r="CI215" i="11"/>
  <c r="CC215" i="11" s="1"/>
  <c r="AW215" i="11" s="1"/>
  <c r="CL219" i="11"/>
  <c r="CF219" i="11" s="1"/>
  <c r="CJ223" i="11"/>
  <c r="CD223" i="11" s="1"/>
  <c r="CL223" i="11"/>
  <c r="CF223" i="11" s="1"/>
  <c r="CK223" i="11"/>
  <c r="CE223" i="11" s="1"/>
  <c r="CG225" i="11"/>
  <c r="CA225" i="11" s="1"/>
  <c r="CH225" i="11"/>
  <c r="CB225" i="11" s="1"/>
  <c r="C225" i="11"/>
  <c r="AV266" i="11"/>
  <c r="CH277" i="11"/>
  <c r="CB277" i="11" s="1"/>
  <c r="CK281" i="11"/>
  <c r="CE281" i="11" s="1"/>
  <c r="CG281" i="11"/>
  <c r="CA281" i="11" s="1"/>
  <c r="AY281" i="11" s="1"/>
  <c r="CH281" i="11"/>
  <c r="CG221" i="11"/>
  <c r="CA221" i="11" s="1"/>
  <c r="C221" i="11"/>
  <c r="CK230" i="11"/>
  <c r="CE230" i="11" s="1"/>
  <c r="CL230" i="11"/>
  <c r="CF230" i="11" s="1"/>
  <c r="CI230" i="11"/>
  <c r="CC230" i="11" s="1"/>
  <c r="CI260" i="11"/>
  <c r="CC260" i="11" s="1"/>
  <c r="AV260" i="11" s="1"/>
  <c r="CI264" i="11"/>
  <c r="CC264" i="11" s="1"/>
  <c r="AV264" i="11" s="1"/>
  <c r="CI268" i="11"/>
  <c r="CC268" i="11" s="1"/>
  <c r="AV268" i="11" s="1"/>
  <c r="C303" i="11"/>
  <c r="CL229" i="11"/>
  <c r="CF229" i="11" s="1"/>
  <c r="AW229" i="11" s="1"/>
  <c r="AV255" i="11"/>
  <c r="CJ278" i="11"/>
  <c r="CD278" i="11" s="1"/>
  <c r="CI278" i="11"/>
  <c r="CC278" i="11" s="1"/>
  <c r="CH278" i="11"/>
  <c r="CB278" i="11" s="1"/>
  <c r="C286" i="11"/>
  <c r="C299" i="11"/>
  <c r="C237" i="11"/>
  <c r="CK225" i="11" l="1"/>
  <c r="CE225" i="11" s="1"/>
  <c r="CJ225" i="11"/>
  <c r="CD225" i="11" s="1"/>
  <c r="AW225" i="11" s="1"/>
  <c r="CL225" i="11"/>
  <c r="CF225" i="11" s="1"/>
  <c r="CI225" i="11"/>
  <c r="CC225" i="11" s="1"/>
  <c r="AY277" i="11"/>
  <c r="CL183" i="11"/>
  <c r="CF183" i="11" s="1"/>
  <c r="CH183" i="11"/>
  <c r="CB183" i="11" s="1"/>
  <c r="CK183" i="11"/>
  <c r="CE183" i="11" s="1"/>
  <c r="CI183" i="11"/>
  <c r="CC183" i="11" s="1"/>
  <c r="CJ183" i="11"/>
  <c r="CD183" i="11" s="1"/>
  <c r="AW222" i="11"/>
  <c r="AT180" i="11"/>
  <c r="CJ208" i="11"/>
  <c r="CD208" i="11" s="1"/>
  <c r="CK208" i="11"/>
  <c r="CE208" i="11" s="1"/>
  <c r="CI208" i="11"/>
  <c r="CC208" i="11" s="1"/>
  <c r="CL208" i="11"/>
  <c r="CF208" i="11" s="1"/>
  <c r="AW208" i="11" s="1"/>
  <c r="AW223" i="11"/>
  <c r="CK189" i="11"/>
  <c r="CE189" i="11" s="1"/>
  <c r="CH189" i="11"/>
  <c r="CB189" i="11" s="1"/>
  <c r="CL189" i="11"/>
  <c r="CF189" i="11" s="1"/>
  <c r="CI189" i="11"/>
  <c r="CC189" i="11" s="1"/>
  <c r="CJ189" i="11"/>
  <c r="CD189" i="11" s="1"/>
  <c r="CJ218" i="11"/>
  <c r="CD218" i="11" s="1"/>
  <c r="CK218" i="11"/>
  <c r="CE218" i="11" s="1"/>
  <c r="AW218" i="11" s="1"/>
  <c r="CL218" i="11"/>
  <c r="CF218" i="11" s="1"/>
  <c r="CI218" i="11"/>
  <c r="CC218" i="11" s="1"/>
  <c r="AW198" i="11"/>
  <c r="AY276" i="11"/>
  <c r="CJ216" i="11"/>
  <c r="CD216" i="11" s="1"/>
  <c r="CK216" i="11"/>
  <c r="CE216" i="11" s="1"/>
  <c r="AW216" i="11" s="1"/>
  <c r="CL216" i="11"/>
  <c r="CF216" i="11" s="1"/>
  <c r="CI216" i="11"/>
  <c r="CC216" i="11" s="1"/>
  <c r="C121" i="11"/>
  <c r="A315" i="11" s="1"/>
  <c r="AY278" i="11"/>
  <c r="CJ207" i="11"/>
  <c r="CD207" i="11" s="1"/>
  <c r="CL207" i="11"/>
  <c r="CF207" i="11" s="1"/>
  <c r="CK207" i="11"/>
  <c r="CE207" i="11" s="1"/>
  <c r="AW207" i="11" s="1"/>
  <c r="CI207" i="11"/>
  <c r="CC207" i="11" s="1"/>
  <c r="AW201" i="11"/>
  <c r="AY280" i="11"/>
  <c r="CL187" i="11"/>
  <c r="CF187" i="11" s="1"/>
  <c r="CH187" i="11"/>
  <c r="CB187" i="11" s="1"/>
  <c r="CK187" i="11"/>
  <c r="CE187" i="11" s="1"/>
  <c r="CI187" i="11"/>
  <c r="CC187" i="11" s="1"/>
  <c r="CJ187" i="11"/>
  <c r="CD187" i="11" s="1"/>
  <c r="AW224" i="11"/>
  <c r="CJ220" i="11"/>
  <c r="CD220" i="11" s="1"/>
  <c r="AW220" i="11" s="1"/>
  <c r="CI220" i="11"/>
  <c r="CC220" i="11" s="1"/>
  <c r="CL220" i="11"/>
  <c r="CF220" i="11" s="1"/>
  <c r="CK220" i="11"/>
  <c r="CE220" i="11" s="1"/>
  <c r="CJ217" i="11"/>
  <c r="CD217" i="11" s="1"/>
  <c r="AW217" i="11" s="1"/>
  <c r="CL217" i="11"/>
  <c r="CF217" i="11" s="1"/>
  <c r="CI217" i="11"/>
  <c r="CC217" i="11" s="1"/>
  <c r="CK217" i="11"/>
  <c r="CE217" i="11" s="1"/>
  <c r="C134" i="11"/>
  <c r="AY279" i="11"/>
  <c r="CJ206" i="11"/>
  <c r="CD206" i="11" s="1"/>
  <c r="CI206" i="11"/>
  <c r="CC206" i="11" s="1"/>
  <c r="AW206" i="11" s="1"/>
  <c r="CK206" i="11"/>
  <c r="CE206" i="11" s="1"/>
  <c r="CL206" i="11"/>
  <c r="CF206" i="11" s="1"/>
  <c r="AW230" i="11"/>
  <c r="CJ221" i="11"/>
  <c r="CD221" i="11" s="1"/>
  <c r="CL221" i="11"/>
  <c r="CF221" i="11" s="1"/>
  <c r="CK221" i="11"/>
  <c r="CE221" i="11" s="1"/>
  <c r="CI221" i="11"/>
  <c r="CC221" i="11" s="1"/>
  <c r="AW221" i="11" s="1"/>
  <c r="CL212" i="11"/>
  <c r="CF212" i="11" s="1"/>
  <c r="CJ212" i="11"/>
  <c r="CD212" i="11" s="1"/>
  <c r="CK212" i="11"/>
  <c r="CE212" i="11" s="1"/>
  <c r="CI212" i="11"/>
  <c r="CC212" i="11" s="1"/>
  <c r="AW212" i="11" s="1"/>
  <c r="AY275" i="11"/>
  <c r="AW196" i="11"/>
  <c r="CL185" i="11"/>
  <c r="CF185" i="11" s="1"/>
  <c r="CH185" i="11"/>
  <c r="CB185" i="11" s="1"/>
  <c r="AT185" i="11" s="1"/>
  <c r="CK185" i="11"/>
  <c r="CE185" i="11" s="1"/>
  <c r="CI185" i="11"/>
  <c r="CC185" i="11" s="1"/>
  <c r="CJ185" i="11"/>
  <c r="CD185" i="11" s="1"/>
  <c r="AT181" i="11"/>
  <c r="CL171" i="11"/>
  <c r="CF171" i="11" s="1"/>
  <c r="B315" i="11" s="1"/>
  <c r="CI171" i="11"/>
  <c r="CC171" i="11" s="1"/>
  <c r="AT171" i="11" s="1"/>
  <c r="CK171" i="11"/>
  <c r="CE171" i="11" s="1"/>
  <c r="CJ171" i="11"/>
  <c r="CD171" i="11" s="1"/>
  <c r="AT153" i="11"/>
  <c r="AW200" i="11"/>
  <c r="Q12" i="11"/>
  <c r="AW202" i="11"/>
  <c r="AT172" i="11"/>
  <c r="AT189" i="11" l="1"/>
  <c r="AT187" i="11"/>
  <c r="AT183" i="11"/>
  <c r="E304" i="10" l="1"/>
  <c r="C304" i="10" s="1"/>
  <c r="D304" i="10"/>
  <c r="E303" i="10"/>
  <c r="D303" i="10"/>
  <c r="C303" i="10" s="1"/>
  <c r="E302" i="10"/>
  <c r="C302" i="10" s="1"/>
  <c r="D302" i="10"/>
  <c r="E301" i="10"/>
  <c r="D301" i="10"/>
  <c r="C301" i="10" s="1"/>
  <c r="E300" i="10"/>
  <c r="D300" i="10"/>
  <c r="C300" i="10"/>
  <c r="E299" i="10"/>
  <c r="D299" i="10"/>
  <c r="C299" i="10" s="1"/>
  <c r="D294" i="10"/>
  <c r="C294" i="10"/>
  <c r="B294" i="10"/>
  <c r="D293" i="10"/>
  <c r="C293" i="10"/>
  <c r="B293" i="10" s="1"/>
  <c r="E288" i="10"/>
  <c r="C288" i="10" s="1"/>
  <c r="D288" i="10"/>
  <c r="E287" i="10"/>
  <c r="D287" i="10"/>
  <c r="C287" i="10" s="1"/>
  <c r="E286" i="10"/>
  <c r="C286" i="10" s="1"/>
  <c r="D286" i="10"/>
  <c r="CJ281" i="10"/>
  <c r="CD281" i="10" s="1"/>
  <c r="CH281" i="10"/>
  <c r="E281" i="10"/>
  <c r="C281" i="10" s="1"/>
  <c r="D281" i="10"/>
  <c r="E280" i="10"/>
  <c r="D280" i="10"/>
  <c r="C280" i="10"/>
  <c r="E279" i="10"/>
  <c r="D279" i="10"/>
  <c r="C279" i="10"/>
  <c r="E278" i="10"/>
  <c r="C278" i="10" s="1"/>
  <c r="D278" i="10"/>
  <c r="E277" i="10"/>
  <c r="C277" i="10" s="1"/>
  <c r="D277" i="10"/>
  <c r="CH276" i="10"/>
  <c r="CB276" i="10" s="1"/>
  <c r="E276" i="10"/>
  <c r="C276" i="10" s="1"/>
  <c r="CJ276" i="10" s="1"/>
  <c r="CD276" i="10" s="1"/>
  <c r="D276" i="10"/>
  <c r="CJ275" i="10"/>
  <c r="CD275" i="10" s="1"/>
  <c r="CH275" i="10"/>
  <c r="CB275" i="10" s="1"/>
  <c r="E275" i="10"/>
  <c r="C275" i="10" s="1"/>
  <c r="D275" i="10"/>
  <c r="E274" i="10"/>
  <c r="CG269" i="10"/>
  <c r="CA269" i="10" s="1"/>
  <c r="CB269" i="10"/>
  <c r="E269" i="10"/>
  <c r="D269" i="10"/>
  <c r="C269" i="10" s="1"/>
  <c r="CH269" i="10" s="1"/>
  <c r="CG268" i="10"/>
  <c r="CA268" i="10" s="1"/>
  <c r="E268" i="10"/>
  <c r="D268" i="10"/>
  <c r="C268" i="10" s="1"/>
  <c r="CG267" i="10"/>
  <c r="CA267" i="10" s="1"/>
  <c r="CB267" i="10"/>
  <c r="E267" i="10"/>
  <c r="D267" i="10"/>
  <c r="C267" i="10" s="1"/>
  <c r="CH267" i="10" s="1"/>
  <c r="CG266" i="10"/>
  <c r="CA266" i="10" s="1"/>
  <c r="E266" i="10"/>
  <c r="D266" i="10"/>
  <c r="C266" i="10" s="1"/>
  <c r="CH266" i="10" s="1"/>
  <c r="CB266" i="10" s="1"/>
  <c r="CG265" i="10"/>
  <c r="CA265" i="10" s="1"/>
  <c r="CB265" i="10"/>
  <c r="E265" i="10"/>
  <c r="D265" i="10"/>
  <c r="C265" i="10" s="1"/>
  <c r="CH265" i="10" s="1"/>
  <c r="CI264" i="10"/>
  <c r="CC264" i="10" s="1"/>
  <c r="CG264" i="10"/>
  <c r="CA264" i="10" s="1"/>
  <c r="AV264" i="10" s="1"/>
  <c r="E264" i="10"/>
  <c r="D264" i="10"/>
  <c r="C264" i="10" s="1"/>
  <c r="CH264" i="10" s="1"/>
  <c r="CB264" i="10" s="1"/>
  <c r="CG263" i="10"/>
  <c r="CA263" i="10" s="1"/>
  <c r="CB263" i="10"/>
  <c r="E263" i="10"/>
  <c r="D263" i="10"/>
  <c r="C263" i="10" s="1"/>
  <c r="CH263" i="10" s="1"/>
  <c r="CI262" i="10"/>
  <c r="CC262" i="10" s="1"/>
  <c r="CG262" i="10"/>
  <c r="CA262" i="10" s="1"/>
  <c r="E262" i="10"/>
  <c r="D262" i="10"/>
  <c r="C262" i="10" s="1"/>
  <c r="CH262" i="10" s="1"/>
  <c r="CB262" i="10" s="1"/>
  <c r="CG261" i="10"/>
  <c r="CA261" i="10" s="1"/>
  <c r="CB261" i="10"/>
  <c r="E261" i="10"/>
  <c r="D261" i="10"/>
  <c r="C261" i="10" s="1"/>
  <c r="CH261" i="10" s="1"/>
  <c r="CG260" i="10"/>
  <c r="CA260" i="10" s="1"/>
  <c r="E260" i="10"/>
  <c r="C260" i="10"/>
  <c r="CG259" i="10"/>
  <c r="CC259" i="10"/>
  <c r="CA259" i="10"/>
  <c r="E259" i="10"/>
  <c r="C259" i="10" s="1"/>
  <c r="CI259" i="10" s="1"/>
  <c r="CG258" i="10"/>
  <c r="CA258" i="10" s="1"/>
  <c r="E258" i="10"/>
  <c r="C258" i="10"/>
  <c r="CG257" i="10"/>
  <c r="CA257" i="10"/>
  <c r="E257" i="10"/>
  <c r="C257" i="10" s="1"/>
  <c r="CG256" i="10"/>
  <c r="CA256" i="10" s="1"/>
  <c r="CB256" i="10"/>
  <c r="E256" i="10"/>
  <c r="C256" i="10"/>
  <c r="CH256" i="10" s="1"/>
  <c r="CG255" i="10"/>
  <c r="CA255" i="10"/>
  <c r="E255" i="10"/>
  <c r="C255" i="10" s="1"/>
  <c r="CI255" i="10" s="1"/>
  <c r="CC255" i="10" s="1"/>
  <c r="CI254" i="10"/>
  <c r="CC254" i="10" s="1"/>
  <c r="CG254" i="10"/>
  <c r="CA254" i="10" s="1"/>
  <c r="CB254" i="10"/>
  <c r="AV254" i="10"/>
  <c r="E254" i="10"/>
  <c r="C254" i="10"/>
  <c r="CH254" i="10" s="1"/>
  <c r="CG253" i="10"/>
  <c r="CC253" i="10"/>
  <c r="CA253" i="10"/>
  <c r="E253" i="10"/>
  <c r="C253" i="10" s="1"/>
  <c r="CI253" i="10" s="1"/>
  <c r="CG252" i="10"/>
  <c r="CA252" i="10" s="1"/>
  <c r="E252" i="10"/>
  <c r="C252" i="10"/>
  <c r="AU251" i="10"/>
  <c r="AT251" i="10"/>
  <c r="AS251" i="10"/>
  <c r="AR251" i="10"/>
  <c r="AQ251" i="10"/>
  <c r="AP251" i="10"/>
  <c r="AO251" i="10"/>
  <c r="AN251" i="10"/>
  <c r="AM251" i="10"/>
  <c r="AL251" i="10"/>
  <c r="AK251" i="10"/>
  <c r="AJ251" i="10"/>
  <c r="AI251" i="10"/>
  <c r="AH251" i="10"/>
  <c r="AG251" i="10"/>
  <c r="AF251" i="10"/>
  <c r="AE251" i="10"/>
  <c r="AD251" i="10"/>
  <c r="AC251" i="10"/>
  <c r="AB251" i="10"/>
  <c r="AA251" i="10"/>
  <c r="Z251" i="10"/>
  <c r="Y251" i="10"/>
  <c r="X251" i="10"/>
  <c r="W251" i="10"/>
  <c r="V251" i="10"/>
  <c r="U251" i="10"/>
  <c r="T251" i="10"/>
  <c r="S251" i="10"/>
  <c r="R251" i="10"/>
  <c r="Q251" i="10"/>
  <c r="P251" i="10"/>
  <c r="O251" i="10"/>
  <c r="N251" i="10"/>
  <c r="M251" i="10"/>
  <c r="L251" i="10"/>
  <c r="K251" i="10"/>
  <c r="J251" i="10"/>
  <c r="I251" i="10"/>
  <c r="H251" i="10"/>
  <c r="D251" i="10" s="1"/>
  <c r="C251" i="10" s="1"/>
  <c r="G251" i="10"/>
  <c r="E251" i="10" s="1"/>
  <c r="F251" i="10"/>
  <c r="E246" i="10"/>
  <c r="C246" i="10" s="1"/>
  <c r="D246" i="10"/>
  <c r="E245" i="10"/>
  <c r="D245" i="10"/>
  <c r="C245" i="10" s="1"/>
  <c r="E244" i="10"/>
  <c r="D244" i="10"/>
  <c r="C244" i="10"/>
  <c r="E243" i="10"/>
  <c r="D243" i="10"/>
  <c r="C243" i="10" s="1"/>
  <c r="E238" i="10"/>
  <c r="D238" i="10"/>
  <c r="C238" i="10"/>
  <c r="E237" i="10"/>
  <c r="D237" i="10"/>
  <c r="C237" i="10" s="1"/>
  <c r="E236" i="10"/>
  <c r="C236" i="10" s="1"/>
  <c r="D236" i="10"/>
  <c r="E235" i="10"/>
  <c r="D235" i="10"/>
  <c r="C235" i="10" s="1"/>
  <c r="CL231" i="10"/>
  <c r="CH231" i="10"/>
  <c r="CB231" i="10" s="1"/>
  <c r="CF231" i="10"/>
  <c r="E231" i="10"/>
  <c r="CG231" i="10" s="1"/>
  <c r="CA231" i="10" s="1"/>
  <c r="D231" i="10"/>
  <c r="C231" i="10" s="1"/>
  <c r="CJ230" i="10"/>
  <c r="CD230" i="10" s="1"/>
  <c r="CH230" i="10"/>
  <c r="CB230" i="10" s="1"/>
  <c r="E230" i="10"/>
  <c r="CG230" i="10" s="1"/>
  <c r="CA230" i="10" s="1"/>
  <c r="D230" i="10"/>
  <c r="C230" i="10" s="1"/>
  <c r="CJ229" i="10"/>
  <c r="CD229" i="10" s="1"/>
  <c r="CH229" i="10"/>
  <c r="CB229" i="10"/>
  <c r="E229" i="10"/>
  <c r="CG229" i="10" s="1"/>
  <c r="CA229" i="10" s="1"/>
  <c r="D229" i="10"/>
  <c r="C229" i="10" s="1"/>
  <c r="CL228" i="10"/>
  <c r="CF228" i="10" s="1"/>
  <c r="CJ228" i="10"/>
  <c r="CD228" i="10" s="1"/>
  <c r="CH228" i="10"/>
  <c r="CB228" i="10"/>
  <c r="E228" i="10"/>
  <c r="CG228" i="10" s="1"/>
  <c r="CA228" i="10" s="1"/>
  <c r="D228" i="10"/>
  <c r="C228" i="10" s="1"/>
  <c r="CH227" i="10"/>
  <c r="CB227" i="10" s="1"/>
  <c r="E227" i="10"/>
  <c r="CG227" i="10" s="1"/>
  <c r="CA227" i="10" s="1"/>
  <c r="D227" i="10"/>
  <c r="C227" i="10" s="1"/>
  <c r="CH226" i="10"/>
  <c r="CB226" i="10" s="1"/>
  <c r="CA226" i="10"/>
  <c r="E226" i="10"/>
  <c r="CG226" i="10" s="1"/>
  <c r="D226" i="10"/>
  <c r="C226" i="10" s="1"/>
  <c r="CH225" i="10"/>
  <c r="CB225" i="10" s="1"/>
  <c r="E225" i="10"/>
  <c r="D225" i="10"/>
  <c r="CK224" i="10"/>
  <c r="CE224" i="10" s="1"/>
  <c r="E224" i="10"/>
  <c r="C224" i="10" s="1"/>
  <c r="D224" i="10"/>
  <c r="CL223" i="10"/>
  <c r="CF223" i="10"/>
  <c r="E223" i="10"/>
  <c r="C223" i="10" s="1"/>
  <c r="D223" i="10"/>
  <c r="CL222" i="10"/>
  <c r="CF222" i="10" s="1"/>
  <c r="E222" i="10"/>
  <c r="C222" i="10" s="1"/>
  <c r="D222" i="10"/>
  <c r="CL221" i="10"/>
  <c r="CF221" i="10" s="1"/>
  <c r="CK221" i="10"/>
  <c r="CE221" i="10" s="1"/>
  <c r="CH221" i="10"/>
  <c r="CB221" i="10" s="1"/>
  <c r="E221" i="10"/>
  <c r="C221" i="10" s="1"/>
  <c r="D221" i="10"/>
  <c r="E220" i="10"/>
  <c r="D220" i="10"/>
  <c r="CH219" i="10"/>
  <c r="CB219" i="10" s="1"/>
  <c r="CG219" i="10"/>
  <c r="CA219" i="10" s="1"/>
  <c r="E219" i="10"/>
  <c r="C219" i="10" s="1"/>
  <c r="D219" i="10"/>
  <c r="CK218" i="10"/>
  <c r="CE218" i="10" s="1"/>
  <c r="CH218" i="10"/>
  <c r="CB218" i="10" s="1"/>
  <c r="E218" i="10"/>
  <c r="C218" i="10" s="1"/>
  <c r="CL218" i="10" s="1"/>
  <c r="CF218" i="10" s="1"/>
  <c r="D218" i="10"/>
  <c r="CL217" i="10"/>
  <c r="CF217" i="10" s="1"/>
  <c r="CK217" i="10"/>
  <c r="CE217" i="10" s="1"/>
  <c r="CH217" i="10"/>
  <c r="CB217" i="10" s="1"/>
  <c r="E217" i="10"/>
  <c r="C217" i="10" s="1"/>
  <c r="D217" i="10"/>
  <c r="E216" i="10"/>
  <c r="D216" i="10"/>
  <c r="CG215" i="10"/>
  <c r="CA215" i="10" s="1"/>
  <c r="E215" i="10"/>
  <c r="D215" i="10"/>
  <c r="C215" i="10" s="1"/>
  <c r="E214" i="10"/>
  <c r="D214" i="10"/>
  <c r="E213" i="10"/>
  <c r="CG213" i="10" s="1"/>
  <c r="CA213" i="10" s="1"/>
  <c r="D213" i="10"/>
  <c r="C213" i="10" s="1"/>
  <c r="CJ212" i="10"/>
  <c r="CD212" i="10" s="1"/>
  <c r="CA212" i="10"/>
  <c r="E212" i="10"/>
  <c r="CG212" i="10" s="1"/>
  <c r="D212" i="10"/>
  <c r="C212" i="10"/>
  <c r="CI212" i="10" s="1"/>
  <c r="CC212" i="10" s="1"/>
  <c r="E211" i="10"/>
  <c r="D211" i="10"/>
  <c r="CH210" i="10"/>
  <c r="CB210" i="10"/>
  <c r="E210" i="10"/>
  <c r="CG210" i="10" s="1"/>
  <c r="CA210" i="10" s="1"/>
  <c r="D210" i="10"/>
  <c r="C210" i="10"/>
  <c r="CK210" i="10" s="1"/>
  <c r="CE210" i="10" s="1"/>
  <c r="CH209" i="10"/>
  <c r="CB209" i="10"/>
  <c r="E209" i="10"/>
  <c r="CG209" i="10" s="1"/>
  <c r="CA209" i="10" s="1"/>
  <c r="D209" i="10"/>
  <c r="C209" i="10"/>
  <c r="CH208" i="10"/>
  <c r="CB208" i="10"/>
  <c r="CA208" i="10"/>
  <c r="E208" i="10"/>
  <c r="CG208" i="10" s="1"/>
  <c r="D208" i="10"/>
  <c r="C208" i="10"/>
  <c r="CJ208" i="10" s="1"/>
  <c r="CD208" i="10" s="1"/>
  <c r="CJ207" i="10"/>
  <c r="CD207" i="10" s="1"/>
  <c r="CH207" i="10"/>
  <c r="CB207" i="10"/>
  <c r="E207" i="10"/>
  <c r="CG207" i="10" s="1"/>
  <c r="CA207" i="10" s="1"/>
  <c r="D207" i="10"/>
  <c r="C207" i="10"/>
  <c r="CI207" i="10" s="1"/>
  <c r="CC207" i="10" s="1"/>
  <c r="CH206" i="10"/>
  <c r="CB206" i="10"/>
  <c r="E206" i="10"/>
  <c r="CG206" i="10" s="1"/>
  <c r="CA206" i="10" s="1"/>
  <c r="D206" i="10"/>
  <c r="C206" i="10"/>
  <c r="CJ206" i="10" s="1"/>
  <c r="CD206" i="10" s="1"/>
  <c r="CJ205" i="10"/>
  <c r="CD205" i="10" s="1"/>
  <c r="CI205" i="10"/>
  <c r="CC205" i="10" s="1"/>
  <c r="CH205" i="10"/>
  <c r="CB205" i="10"/>
  <c r="E205" i="10"/>
  <c r="CG205" i="10" s="1"/>
  <c r="CA205" i="10" s="1"/>
  <c r="D205" i="10"/>
  <c r="C205" i="10"/>
  <c r="CI204" i="10"/>
  <c r="CC204" i="10" s="1"/>
  <c r="CH204" i="10"/>
  <c r="CB204" i="10"/>
  <c r="E204" i="10"/>
  <c r="CG204" i="10" s="1"/>
  <c r="CA204" i="10" s="1"/>
  <c r="C204" i="10"/>
  <c r="CH203" i="10"/>
  <c r="CB203" i="10" s="1"/>
  <c r="CA203" i="10"/>
  <c r="E203" i="10"/>
  <c r="CG203" i="10" s="1"/>
  <c r="D203" i="10"/>
  <c r="C203" i="10"/>
  <c r="CL202" i="10"/>
  <c r="CF202" i="10" s="1"/>
  <c r="CH202" i="10"/>
  <c r="CB202" i="10" s="1"/>
  <c r="E202" i="10"/>
  <c r="CG202" i="10" s="1"/>
  <c r="CA202" i="10" s="1"/>
  <c r="D202" i="10"/>
  <c r="C202" i="10"/>
  <c r="CI201" i="10"/>
  <c r="CC201" i="10" s="1"/>
  <c r="CH201" i="10"/>
  <c r="CB201" i="10" s="1"/>
  <c r="CA201" i="10"/>
  <c r="E201" i="10"/>
  <c r="CG201" i="10" s="1"/>
  <c r="D201" i="10"/>
  <c r="C201" i="10"/>
  <c r="CL200" i="10"/>
  <c r="CF200" i="10" s="1"/>
  <c r="CH200" i="10"/>
  <c r="CB200" i="10" s="1"/>
  <c r="E200" i="10"/>
  <c r="CG200" i="10" s="1"/>
  <c r="CA200" i="10" s="1"/>
  <c r="D200" i="10"/>
  <c r="C200" i="10"/>
  <c r="CH199" i="10"/>
  <c r="CB199" i="10" s="1"/>
  <c r="CA199" i="10"/>
  <c r="E199" i="10"/>
  <c r="CG199" i="10" s="1"/>
  <c r="D199" i="10"/>
  <c r="C199" i="10"/>
  <c r="CL198" i="10"/>
  <c r="CF198" i="10" s="1"/>
  <c r="CH198" i="10"/>
  <c r="CB198" i="10" s="1"/>
  <c r="E198" i="10"/>
  <c r="CG198" i="10" s="1"/>
  <c r="CA198" i="10" s="1"/>
  <c r="D198" i="10"/>
  <c r="C198" i="10"/>
  <c r="CI197" i="10"/>
  <c r="CC197" i="10" s="1"/>
  <c r="CH197" i="10"/>
  <c r="CB197" i="10" s="1"/>
  <c r="CA197" i="10"/>
  <c r="E197" i="10"/>
  <c r="CG197" i="10" s="1"/>
  <c r="D197" i="10"/>
  <c r="C197" i="10"/>
  <c r="CL196" i="10"/>
  <c r="CF196" i="10" s="1"/>
  <c r="CH196" i="10"/>
  <c r="CB196" i="10" s="1"/>
  <c r="CG196" i="10"/>
  <c r="CA196" i="10"/>
  <c r="E196" i="10"/>
  <c r="D196" i="10"/>
  <c r="C196" i="10"/>
  <c r="CI195" i="10"/>
  <c r="CC195" i="10" s="1"/>
  <c r="CA195" i="10"/>
  <c r="E195" i="10"/>
  <c r="CG195" i="10" s="1"/>
  <c r="D195" i="10"/>
  <c r="C195" i="10"/>
  <c r="CL193" i="10"/>
  <c r="CF193" i="10" s="1"/>
  <c r="E193" i="10"/>
  <c r="C193" i="10" s="1"/>
  <c r="CK193" i="10" s="1"/>
  <c r="CE193" i="10" s="1"/>
  <c r="D193" i="10"/>
  <c r="CG189" i="10"/>
  <c r="CA189" i="10" s="1"/>
  <c r="E189" i="10"/>
  <c r="C189" i="10" s="1"/>
  <c r="D189" i="10"/>
  <c r="CK188" i="10"/>
  <c r="CE188" i="10" s="1"/>
  <c r="CH188" i="10"/>
  <c r="CB188" i="10" s="1"/>
  <c r="E188" i="10"/>
  <c r="C188" i="10" s="1"/>
  <c r="CL188" i="10" s="1"/>
  <c r="CF188" i="10" s="1"/>
  <c r="D188" i="10"/>
  <c r="CL187" i="10"/>
  <c r="CF187" i="10" s="1"/>
  <c r="CK187" i="10"/>
  <c r="CE187" i="10" s="1"/>
  <c r="E187" i="10"/>
  <c r="C187" i="10" s="1"/>
  <c r="D187" i="10"/>
  <c r="CL186" i="10"/>
  <c r="CF186" i="10" s="1"/>
  <c r="E186" i="10"/>
  <c r="C186" i="10" s="1"/>
  <c r="CK186" i="10" s="1"/>
  <c r="CE186" i="10" s="1"/>
  <c r="D186" i="10"/>
  <c r="CG185" i="10"/>
  <c r="CA185" i="10" s="1"/>
  <c r="E185" i="10"/>
  <c r="C185" i="10" s="1"/>
  <c r="D185" i="10"/>
  <c r="CK184" i="10"/>
  <c r="CE184" i="10" s="1"/>
  <c r="CH184" i="10"/>
  <c r="CB184" i="10" s="1"/>
  <c r="E184" i="10"/>
  <c r="C184" i="10" s="1"/>
  <c r="CL184" i="10" s="1"/>
  <c r="CF184" i="10" s="1"/>
  <c r="D184" i="10"/>
  <c r="CL183" i="10"/>
  <c r="CF183" i="10" s="1"/>
  <c r="CK183" i="10"/>
  <c r="CE183" i="10" s="1"/>
  <c r="E183" i="10"/>
  <c r="C183" i="10" s="1"/>
  <c r="D183" i="10"/>
  <c r="E182" i="10"/>
  <c r="D182" i="10"/>
  <c r="E181" i="10"/>
  <c r="D181" i="10"/>
  <c r="E180" i="10"/>
  <c r="D180" i="10"/>
  <c r="E179" i="10"/>
  <c r="CG179" i="10" s="1"/>
  <c r="CA179" i="10" s="1"/>
  <c r="D179" i="10"/>
  <c r="C179" i="10" s="1"/>
  <c r="E178" i="10"/>
  <c r="CG178" i="10" s="1"/>
  <c r="CA178" i="10" s="1"/>
  <c r="D178" i="10"/>
  <c r="E177" i="10"/>
  <c r="CG177" i="10" s="1"/>
  <c r="CA177" i="10" s="1"/>
  <c r="D177" i="10"/>
  <c r="E176" i="10"/>
  <c r="CG176" i="10" s="1"/>
  <c r="CA176" i="10" s="1"/>
  <c r="D176" i="10"/>
  <c r="E175" i="10"/>
  <c r="CG175" i="10" s="1"/>
  <c r="CA175" i="10" s="1"/>
  <c r="D175" i="10"/>
  <c r="C175" i="10" s="1"/>
  <c r="CK175" i="10" s="1"/>
  <c r="CE175" i="10" s="1"/>
  <c r="E174" i="10"/>
  <c r="CG174" i="10" s="1"/>
  <c r="CA174" i="10" s="1"/>
  <c r="D174" i="10"/>
  <c r="CG173" i="10"/>
  <c r="CA173" i="10" s="1"/>
  <c r="E173" i="10"/>
  <c r="D173" i="10"/>
  <c r="C173" i="10" s="1"/>
  <c r="E172" i="10"/>
  <c r="CG172" i="10" s="1"/>
  <c r="CA172" i="10" s="1"/>
  <c r="D172" i="10"/>
  <c r="CG171" i="10"/>
  <c r="CA171" i="10" s="1"/>
  <c r="E171" i="10"/>
  <c r="D171" i="10"/>
  <c r="C171" i="10" s="1"/>
  <c r="E170" i="10"/>
  <c r="CG170" i="10" s="1"/>
  <c r="CA170" i="10" s="1"/>
  <c r="D170" i="10"/>
  <c r="E169" i="10"/>
  <c r="CG169" i="10" s="1"/>
  <c r="CA169" i="10" s="1"/>
  <c r="D169" i="10"/>
  <c r="E168" i="10"/>
  <c r="CG168" i="10" s="1"/>
  <c r="CA168" i="10" s="1"/>
  <c r="D168" i="10"/>
  <c r="E167" i="10"/>
  <c r="CG167" i="10" s="1"/>
  <c r="CA167" i="10" s="1"/>
  <c r="D167" i="10"/>
  <c r="C167" i="10" s="1"/>
  <c r="CK167" i="10" s="1"/>
  <c r="CE167" i="10" s="1"/>
  <c r="E166" i="10"/>
  <c r="CG166" i="10" s="1"/>
  <c r="CA166" i="10" s="1"/>
  <c r="D166" i="10"/>
  <c r="E165" i="10"/>
  <c r="CG165" i="10" s="1"/>
  <c r="CA165" i="10" s="1"/>
  <c r="D165" i="10"/>
  <c r="E164" i="10"/>
  <c r="CG164" i="10" s="1"/>
  <c r="CA164" i="10" s="1"/>
  <c r="D164" i="10"/>
  <c r="E163" i="10"/>
  <c r="CG163" i="10" s="1"/>
  <c r="CA163" i="10" s="1"/>
  <c r="D163" i="10"/>
  <c r="C163" i="10" s="1"/>
  <c r="CK163" i="10" s="1"/>
  <c r="CE163" i="10" s="1"/>
  <c r="E162" i="10"/>
  <c r="C162" i="10" s="1"/>
  <c r="CL162" i="10" s="1"/>
  <c r="CF162" i="10" s="1"/>
  <c r="E161" i="10"/>
  <c r="CG161" i="10" s="1"/>
  <c r="CA161" i="10" s="1"/>
  <c r="D161" i="10"/>
  <c r="C161" i="10" s="1"/>
  <c r="CK161" i="10" s="1"/>
  <c r="CE161" i="10" s="1"/>
  <c r="E160" i="10"/>
  <c r="CG160" i="10" s="1"/>
  <c r="CA160" i="10" s="1"/>
  <c r="D160" i="10"/>
  <c r="C160" i="10" s="1"/>
  <c r="CK160" i="10" s="1"/>
  <c r="CE160" i="10" s="1"/>
  <c r="E159" i="10"/>
  <c r="CG159" i="10" s="1"/>
  <c r="CA159" i="10" s="1"/>
  <c r="D159" i="10"/>
  <c r="C159" i="10" s="1"/>
  <c r="CK159" i="10" s="1"/>
  <c r="CE159" i="10" s="1"/>
  <c r="E158" i="10"/>
  <c r="CG158" i="10" s="1"/>
  <c r="CA158" i="10" s="1"/>
  <c r="D158" i="10"/>
  <c r="C158" i="10" s="1"/>
  <c r="E157" i="10"/>
  <c r="CG157" i="10" s="1"/>
  <c r="CA157" i="10" s="1"/>
  <c r="D157" i="10"/>
  <c r="C157" i="10" s="1"/>
  <c r="CK157" i="10" s="1"/>
  <c r="CE157" i="10" s="1"/>
  <c r="E156" i="10"/>
  <c r="CG156" i="10" s="1"/>
  <c r="CA156" i="10" s="1"/>
  <c r="D156" i="10"/>
  <c r="C156" i="10" s="1"/>
  <c r="CK156" i="10" s="1"/>
  <c r="CE156" i="10" s="1"/>
  <c r="E155" i="10"/>
  <c r="CG155" i="10" s="1"/>
  <c r="CA155" i="10" s="1"/>
  <c r="D155" i="10"/>
  <c r="C155" i="10" s="1"/>
  <c r="E154" i="10"/>
  <c r="CG154" i="10" s="1"/>
  <c r="CA154" i="10" s="1"/>
  <c r="D154" i="10"/>
  <c r="C154" i="10" s="1"/>
  <c r="CK154" i="10" s="1"/>
  <c r="CE154" i="10" s="1"/>
  <c r="E153" i="10"/>
  <c r="CG153" i="10" s="1"/>
  <c r="CA153" i="10" s="1"/>
  <c r="D153" i="10"/>
  <c r="C153" i="10" s="1"/>
  <c r="CK153" i="10" s="1"/>
  <c r="CE153" i="10" s="1"/>
  <c r="CH151" i="10"/>
  <c r="CB151" i="10" s="1"/>
  <c r="E151" i="10"/>
  <c r="CG151" i="10" s="1"/>
  <c r="CA151" i="10" s="1"/>
  <c r="D151" i="10"/>
  <c r="C151" i="10"/>
  <c r="E145" i="10"/>
  <c r="D145" i="10"/>
  <c r="E144" i="10"/>
  <c r="D144" i="10"/>
  <c r="C144" i="10" s="1"/>
  <c r="E143" i="10"/>
  <c r="D143" i="10"/>
  <c r="C143" i="10" s="1"/>
  <c r="E142" i="10"/>
  <c r="D142" i="10"/>
  <c r="C142" i="10"/>
  <c r="O141" i="10"/>
  <c r="N141" i="10"/>
  <c r="M141" i="10"/>
  <c r="L141" i="10"/>
  <c r="K141" i="10"/>
  <c r="J141" i="10"/>
  <c r="I141" i="10"/>
  <c r="H141" i="10"/>
  <c r="G141" i="10"/>
  <c r="F141" i="10"/>
  <c r="E140" i="10"/>
  <c r="D140" i="10"/>
  <c r="C140" i="10"/>
  <c r="E139" i="10"/>
  <c r="D139" i="10"/>
  <c r="E138" i="10"/>
  <c r="D138" i="10"/>
  <c r="C138" i="10" s="1"/>
  <c r="J134" i="10"/>
  <c r="P133" i="10"/>
  <c r="O133" i="10"/>
  <c r="N133" i="10"/>
  <c r="M133" i="10"/>
  <c r="L133" i="10"/>
  <c r="K133" i="10"/>
  <c r="J133" i="10"/>
  <c r="I133" i="10"/>
  <c r="H133" i="10"/>
  <c r="G133" i="10"/>
  <c r="F133" i="10"/>
  <c r="D133" i="10"/>
  <c r="E132" i="10"/>
  <c r="D132" i="10"/>
  <c r="C132" i="10"/>
  <c r="E131" i="10"/>
  <c r="D131" i="10"/>
  <c r="C131" i="10"/>
  <c r="E130" i="10"/>
  <c r="D130" i="10"/>
  <c r="C130" i="10" s="1"/>
  <c r="E129" i="10"/>
  <c r="E133" i="10" s="1"/>
  <c r="D129" i="10"/>
  <c r="P128" i="10"/>
  <c r="O128" i="10"/>
  <c r="O134" i="10" s="1"/>
  <c r="N128" i="10"/>
  <c r="N134" i="10" s="1"/>
  <c r="M128" i="10"/>
  <c r="L128" i="10"/>
  <c r="K128" i="10"/>
  <c r="K134" i="10" s="1"/>
  <c r="J128" i="10"/>
  <c r="I128" i="10"/>
  <c r="H128" i="10"/>
  <c r="G128" i="10"/>
  <c r="G134" i="10" s="1"/>
  <c r="F128" i="10"/>
  <c r="F134" i="10" s="1"/>
  <c r="E127" i="10"/>
  <c r="D127" i="10"/>
  <c r="C127" i="10" s="1"/>
  <c r="E126" i="10"/>
  <c r="E128" i="10" s="1"/>
  <c r="D126" i="10"/>
  <c r="E125" i="10"/>
  <c r="D125" i="10"/>
  <c r="D128" i="10" s="1"/>
  <c r="D134" i="10" s="1"/>
  <c r="K121" i="10"/>
  <c r="J121" i="10"/>
  <c r="G121" i="10"/>
  <c r="F121" i="10"/>
  <c r="M120" i="10"/>
  <c r="L120" i="10"/>
  <c r="K120" i="10"/>
  <c r="J120" i="10"/>
  <c r="I120" i="10"/>
  <c r="H120" i="10"/>
  <c r="G120" i="10"/>
  <c r="F120" i="10"/>
  <c r="E119" i="10"/>
  <c r="D119" i="10"/>
  <c r="E118" i="10"/>
  <c r="D118" i="10"/>
  <c r="C118" i="10"/>
  <c r="E117" i="10"/>
  <c r="D117" i="10"/>
  <c r="C117" i="10"/>
  <c r="E116" i="10"/>
  <c r="E120" i="10" s="1"/>
  <c r="D116" i="10"/>
  <c r="D120" i="10" s="1"/>
  <c r="M115" i="10"/>
  <c r="L115" i="10"/>
  <c r="L121" i="10" s="1"/>
  <c r="K115" i="10"/>
  <c r="J115" i="10"/>
  <c r="I115" i="10"/>
  <c r="H115" i="10"/>
  <c r="H121" i="10" s="1"/>
  <c r="G115" i="10"/>
  <c r="F115" i="10"/>
  <c r="E114" i="10"/>
  <c r="D114" i="10"/>
  <c r="C114" i="10" s="1"/>
  <c r="E113" i="10"/>
  <c r="D113" i="10"/>
  <c r="C113" i="10"/>
  <c r="E112" i="10"/>
  <c r="E115" i="10" s="1"/>
  <c r="E121" i="10" s="1"/>
  <c r="D112" i="10"/>
  <c r="C112" i="10" s="1"/>
  <c r="E108" i="10"/>
  <c r="D108" i="10"/>
  <c r="E107" i="10"/>
  <c r="D107" i="10"/>
  <c r="C107" i="10"/>
  <c r="E106" i="10"/>
  <c r="D106" i="10"/>
  <c r="C106" i="10"/>
  <c r="E105" i="10"/>
  <c r="D105" i="10"/>
  <c r="C105" i="10"/>
  <c r="E104" i="10"/>
  <c r="D104" i="10"/>
  <c r="E99" i="10"/>
  <c r="D99" i="10"/>
  <c r="C99" i="10" s="1"/>
  <c r="E98" i="10"/>
  <c r="D98" i="10"/>
  <c r="E97" i="10"/>
  <c r="D97" i="10"/>
  <c r="C97" i="10" s="1"/>
  <c r="E96" i="10"/>
  <c r="D96" i="10"/>
  <c r="C96" i="10"/>
  <c r="E95" i="10"/>
  <c r="D95" i="10"/>
  <c r="E94" i="10"/>
  <c r="D94" i="10"/>
  <c r="C94" i="10" s="1"/>
  <c r="E89" i="10"/>
  <c r="D89" i="10"/>
  <c r="C89" i="10"/>
  <c r="E88" i="10"/>
  <c r="D88" i="10"/>
  <c r="C88" i="10"/>
  <c r="E87" i="10"/>
  <c r="D87" i="10"/>
  <c r="C87" i="10" s="1"/>
  <c r="E86" i="10"/>
  <c r="D86" i="10"/>
  <c r="E85" i="10"/>
  <c r="D85" i="10"/>
  <c r="C85" i="10" s="1"/>
  <c r="E84" i="10"/>
  <c r="D84" i="10"/>
  <c r="C84" i="10"/>
  <c r="E79" i="10"/>
  <c r="D79" i="10"/>
  <c r="E74" i="10"/>
  <c r="D74" i="10"/>
  <c r="C74" i="10" s="1"/>
  <c r="E73" i="10"/>
  <c r="D73" i="10"/>
  <c r="C73" i="10"/>
  <c r="E72" i="10"/>
  <c r="D72" i="10"/>
  <c r="C72" i="10"/>
  <c r="E71" i="10"/>
  <c r="D71" i="10"/>
  <c r="C71" i="10" s="1"/>
  <c r="E66" i="10"/>
  <c r="D66" i="10"/>
  <c r="E65" i="10"/>
  <c r="D65" i="10"/>
  <c r="C65" i="10" s="1"/>
  <c r="E64" i="10"/>
  <c r="D64" i="10"/>
  <c r="C64" i="10"/>
  <c r="E63" i="10"/>
  <c r="D63" i="10"/>
  <c r="CA59" i="10"/>
  <c r="CA58" i="10"/>
  <c r="C58" i="10"/>
  <c r="CA53" i="10"/>
  <c r="CG52" i="10"/>
  <c r="CA52" i="10"/>
  <c r="O52" i="10" s="1"/>
  <c r="C52" i="10"/>
  <c r="CG51" i="10"/>
  <c r="CA51" i="10"/>
  <c r="O51" i="10" s="1"/>
  <c r="C51" i="10"/>
  <c r="CG50" i="10"/>
  <c r="CA50" i="10" s="1"/>
  <c r="O50" i="10" s="1"/>
  <c r="C50" i="10"/>
  <c r="CG49" i="10"/>
  <c r="CA49" i="10" s="1"/>
  <c r="O49" i="10" s="1"/>
  <c r="C49" i="10"/>
  <c r="CG48" i="10"/>
  <c r="CA48" i="10"/>
  <c r="O48" i="10" s="1"/>
  <c r="C48" i="10"/>
  <c r="CG47" i="10"/>
  <c r="CA47" i="10"/>
  <c r="O47" i="10" s="1"/>
  <c r="C47" i="10"/>
  <c r="CG46" i="10"/>
  <c r="CA46" i="10" s="1"/>
  <c r="O46" i="10" s="1"/>
  <c r="C46" i="10"/>
  <c r="CG45" i="10"/>
  <c r="CA45" i="10" s="1"/>
  <c r="O45" i="10" s="1"/>
  <c r="C45" i="10"/>
  <c r="CG44" i="10"/>
  <c r="CA44" i="10"/>
  <c r="O44" i="10" s="1"/>
  <c r="C44" i="10"/>
  <c r="CG43" i="10"/>
  <c r="CA43" i="10"/>
  <c r="O43" i="10" s="1"/>
  <c r="C43" i="10"/>
  <c r="CG42" i="10"/>
  <c r="CA42" i="10"/>
  <c r="O42" i="10" s="1"/>
  <c r="C42" i="10"/>
  <c r="CG41" i="10"/>
  <c r="CA41" i="10"/>
  <c r="O41" i="10" s="1"/>
  <c r="C41" i="10"/>
  <c r="CG40" i="10"/>
  <c r="CA40" i="10"/>
  <c r="O40" i="10" s="1"/>
  <c r="C40" i="10"/>
  <c r="CG39" i="10"/>
  <c r="CA39" i="10"/>
  <c r="O39" i="10" s="1"/>
  <c r="C39" i="10"/>
  <c r="CG38" i="10"/>
  <c r="CA38" i="10"/>
  <c r="O38" i="10" s="1"/>
  <c r="C38" i="10"/>
  <c r="CG37" i="10"/>
  <c r="CA37" i="10"/>
  <c r="O37" i="10" s="1"/>
  <c r="C37" i="10"/>
  <c r="CG36" i="10"/>
  <c r="CA36" i="10"/>
  <c r="O36" i="10" s="1"/>
  <c r="C36" i="10"/>
  <c r="CG35" i="10"/>
  <c r="CA35" i="10"/>
  <c r="O35" i="10" s="1"/>
  <c r="C35" i="10"/>
  <c r="CG34" i="10"/>
  <c r="CA34" i="10"/>
  <c r="O34" i="10" s="1"/>
  <c r="C34" i="10"/>
  <c r="N33" i="10"/>
  <c r="M33" i="10"/>
  <c r="L33" i="10"/>
  <c r="K33" i="10"/>
  <c r="J33" i="10"/>
  <c r="I33" i="10"/>
  <c r="H33" i="10"/>
  <c r="G33" i="10"/>
  <c r="F33" i="10"/>
  <c r="E33" i="10"/>
  <c r="D33" i="10"/>
  <c r="G29" i="10"/>
  <c r="G28" i="10"/>
  <c r="G27" i="10"/>
  <c r="G26" i="10"/>
  <c r="G25" i="10"/>
  <c r="G24" i="10"/>
  <c r="G23" i="10"/>
  <c r="G22" i="10"/>
  <c r="G21" i="10"/>
  <c r="G20" i="10"/>
  <c r="CD19" i="10"/>
  <c r="G19" i="10" s="1"/>
  <c r="C15" i="10"/>
  <c r="CJ15" i="10" s="1"/>
  <c r="CC15" i="10" s="1"/>
  <c r="CJ14" i="10"/>
  <c r="CC14" i="10" s="1"/>
  <c r="CH14" i="10"/>
  <c r="CA14" i="10" s="1"/>
  <c r="CB14" i="10"/>
  <c r="C14" i="10"/>
  <c r="CJ13" i="10"/>
  <c r="CC13" i="10" s="1"/>
  <c r="CH13" i="10"/>
  <c r="CB13" i="10"/>
  <c r="CA13" i="10"/>
  <c r="C13" i="10"/>
  <c r="C12" i="10"/>
  <c r="CH12" i="10" s="1"/>
  <c r="CA12" i="10" s="1"/>
  <c r="C11" i="10"/>
  <c r="A5" i="10"/>
  <c r="A4" i="10"/>
  <c r="A3" i="10"/>
  <c r="A2" i="10"/>
  <c r="Q13" i="10" l="1"/>
  <c r="CJ171" i="10"/>
  <c r="CD171" i="10" s="1"/>
  <c r="CI171" i="10"/>
  <c r="CC171" i="10" s="1"/>
  <c r="CL171" i="10"/>
  <c r="CF171" i="10" s="1"/>
  <c r="CK171" i="10"/>
  <c r="CE171" i="10" s="1"/>
  <c r="AT167" i="10"/>
  <c r="CJ173" i="10"/>
  <c r="CD173" i="10" s="1"/>
  <c r="CI173" i="10"/>
  <c r="CC173" i="10" s="1"/>
  <c r="AT173" i="10" s="1"/>
  <c r="CL173" i="10"/>
  <c r="CF173" i="10" s="1"/>
  <c r="CK173" i="10"/>
  <c r="CE173" i="10" s="1"/>
  <c r="AT171" i="10"/>
  <c r="CI155" i="10"/>
  <c r="CC155" i="10" s="1"/>
  <c r="CL155" i="10"/>
  <c r="CF155" i="10" s="1"/>
  <c r="CH155" i="10"/>
  <c r="CB155" i="10" s="1"/>
  <c r="CI158" i="10"/>
  <c r="CC158" i="10" s="1"/>
  <c r="CL158" i="10"/>
  <c r="CF158" i="10" s="1"/>
  <c r="CH158" i="10"/>
  <c r="CB158" i="10" s="1"/>
  <c r="AT158" i="10" s="1"/>
  <c r="CK11" i="10"/>
  <c r="CD11" i="10" s="1"/>
  <c r="CB12" i="10"/>
  <c r="Q12" i="10" s="1"/>
  <c r="CJ12" i="10"/>
  <c r="CC12" i="10" s="1"/>
  <c r="CK15" i="10"/>
  <c r="CD15" i="10" s="1"/>
  <c r="C33" i="10"/>
  <c r="C104" i="10"/>
  <c r="C108" i="10"/>
  <c r="CA105" i="10" s="1"/>
  <c r="C119" i="10"/>
  <c r="C125" i="10"/>
  <c r="E134" i="10"/>
  <c r="C145" i="10"/>
  <c r="CM151" i="10"/>
  <c r="CK155" i="10"/>
  <c r="CE155" i="10" s="1"/>
  <c r="CK158" i="10"/>
  <c r="CE158" i="10" s="1"/>
  <c r="C166" i="10"/>
  <c r="C170" i="10"/>
  <c r="C172" i="10"/>
  <c r="C174" i="10"/>
  <c r="C178" i="10"/>
  <c r="C180" i="10"/>
  <c r="CI189" i="10"/>
  <c r="CC189" i="10" s="1"/>
  <c r="CJ189" i="10"/>
  <c r="CD189" i="10" s="1"/>
  <c r="CH189" i="10"/>
  <c r="CB189" i="10" s="1"/>
  <c r="CL189" i="10"/>
  <c r="CF189" i="10" s="1"/>
  <c r="CK189" i="10"/>
  <c r="CE189" i="10" s="1"/>
  <c r="CK203" i="10"/>
  <c r="CE203" i="10" s="1"/>
  <c r="CJ203" i="10"/>
  <c r="CD203" i="10" s="1"/>
  <c r="CL203" i="10"/>
  <c r="CF203" i="10" s="1"/>
  <c r="AW203" i="10" s="1"/>
  <c r="CI203" i="10"/>
  <c r="CC203" i="10" s="1"/>
  <c r="CJ213" i="10"/>
  <c r="CD213" i="10" s="1"/>
  <c r="CI213" i="10"/>
  <c r="CC213" i="10" s="1"/>
  <c r="CL213" i="10"/>
  <c r="CF213" i="10" s="1"/>
  <c r="CK213" i="10"/>
  <c r="CE213" i="10" s="1"/>
  <c r="CK12" i="10"/>
  <c r="CD12" i="10" s="1"/>
  <c r="CI153" i="10"/>
  <c r="CC153" i="10" s="1"/>
  <c r="CL153" i="10"/>
  <c r="CF153" i="10" s="1"/>
  <c r="CH153" i="10"/>
  <c r="CB153" i="10" s="1"/>
  <c r="AT153" i="10" s="1"/>
  <c r="CI156" i="10"/>
  <c r="CC156" i="10" s="1"/>
  <c r="CL156" i="10"/>
  <c r="CF156" i="10" s="1"/>
  <c r="CH156" i="10"/>
  <c r="CB156" i="10" s="1"/>
  <c r="AT156" i="10" s="1"/>
  <c r="CI160" i="10"/>
  <c r="CC160" i="10" s="1"/>
  <c r="CL160" i="10"/>
  <c r="CF160" i="10" s="1"/>
  <c r="CH160" i="10"/>
  <c r="CB160" i="10" s="1"/>
  <c r="AT160" i="10" s="1"/>
  <c r="CJ162" i="10"/>
  <c r="CD162" i="10" s="1"/>
  <c r="CI162" i="10"/>
  <c r="CC162" i="10" s="1"/>
  <c r="CJ163" i="10"/>
  <c r="CD163" i="10" s="1"/>
  <c r="CI163" i="10"/>
  <c r="CC163" i="10" s="1"/>
  <c r="CL163" i="10"/>
  <c r="CF163" i="10" s="1"/>
  <c r="CJ175" i="10"/>
  <c r="CD175" i="10" s="1"/>
  <c r="CI175" i="10"/>
  <c r="CC175" i="10" s="1"/>
  <c r="CL175" i="10"/>
  <c r="CF175" i="10" s="1"/>
  <c r="CI179" i="10"/>
  <c r="CC179" i="10" s="1"/>
  <c r="CL179" i="10"/>
  <c r="CF179" i="10" s="1"/>
  <c r="CK179" i="10"/>
  <c r="CE179" i="10" s="1"/>
  <c r="CH11" i="10"/>
  <c r="CK13" i="10"/>
  <c r="CD13" i="10" s="1"/>
  <c r="C115" i="10"/>
  <c r="D115" i="10"/>
  <c r="D121" i="10" s="1"/>
  <c r="H134" i="10"/>
  <c r="L134" i="10"/>
  <c r="P134" i="10"/>
  <c r="E141" i="10"/>
  <c r="CK151" i="10"/>
  <c r="CE151" i="10" s="1"/>
  <c r="CN151" i="10"/>
  <c r="CJ151" i="10"/>
  <c r="CD151" i="10" s="1"/>
  <c r="CI151" i="10"/>
  <c r="CC151" i="10" s="1"/>
  <c r="AT151" i="10" s="1"/>
  <c r="CH162" i="10"/>
  <c r="CB162" i="10" s="1"/>
  <c r="C164" i="10"/>
  <c r="C168" i="10"/>
  <c r="C176" i="10"/>
  <c r="CH179" i="10"/>
  <c r="CB179" i="10" s="1"/>
  <c r="AT179" i="10" s="1"/>
  <c r="CK199" i="10"/>
  <c r="CE199" i="10" s="1"/>
  <c r="CJ199" i="10"/>
  <c r="CD199" i="10" s="1"/>
  <c r="CL199" i="10"/>
  <c r="CF199" i="10" s="1"/>
  <c r="CI199" i="10"/>
  <c r="CC199" i="10" s="1"/>
  <c r="AW199" i="10" s="1"/>
  <c r="CL209" i="10"/>
  <c r="CF209" i="10" s="1"/>
  <c r="CK209" i="10"/>
  <c r="CE209" i="10" s="1"/>
  <c r="CJ209" i="10"/>
  <c r="CD209" i="10" s="1"/>
  <c r="AW209" i="10" s="1"/>
  <c r="CI209" i="10"/>
  <c r="CC209" i="10" s="1"/>
  <c r="CG211" i="10"/>
  <c r="CA211" i="10" s="1"/>
  <c r="C211" i="10"/>
  <c r="CH211" i="10"/>
  <c r="CB211" i="10" s="1"/>
  <c r="D141" i="10"/>
  <c r="CI154" i="10"/>
  <c r="CC154" i="10" s="1"/>
  <c r="CL154" i="10"/>
  <c r="CF154" i="10" s="1"/>
  <c r="CH154" i="10"/>
  <c r="CB154" i="10" s="1"/>
  <c r="AT154" i="10" s="1"/>
  <c r="CI157" i="10"/>
  <c r="CC157" i="10" s="1"/>
  <c r="CL157" i="10"/>
  <c r="CF157" i="10" s="1"/>
  <c r="CH157" i="10"/>
  <c r="CB157" i="10" s="1"/>
  <c r="AT157" i="10" s="1"/>
  <c r="CI159" i="10"/>
  <c r="CC159" i="10" s="1"/>
  <c r="CL159" i="10"/>
  <c r="CF159" i="10" s="1"/>
  <c r="CH159" i="10"/>
  <c r="CB159" i="10" s="1"/>
  <c r="AT159" i="10" s="1"/>
  <c r="CI161" i="10"/>
  <c r="CC161" i="10" s="1"/>
  <c r="CL161" i="10"/>
  <c r="CF161" i="10" s="1"/>
  <c r="CH161" i="10"/>
  <c r="CB161" i="10" s="1"/>
  <c r="AT161" i="10" s="1"/>
  <c r="CG162" i="10"/>
  <c r="CA162" i="10" s="1"/>
  <c r="AT162" i="10" s="1"/>
  <c r="CJ167" i="10"/>
  <c r="CD167" i="10" s="1"/>
  <c r="CI167" i="10"/>
  <c r="CC167" i="10" s="1"/>
  <c r="CL167" i="10"/>
  <c r="CF167" i="10" s="1"/>
  <c r="AT189" i="10"/>
  <c r="CH15" i="10"/>
  <c r="CA15" i="10" s="1"/>
  <c r="CB11" i="10"/>
  <c r="CJ11" i="10"/>
  <c r="CC11" i="10" s="1"/>
  <c r="CK14" i="10"/>
  <c r="CD14" i="10" s="1"/>
  <c r="Q14" i="10" s="1"/>
  <c r="CB15" i="10"/>
  <c r="C63" i="10"/>
  <c r="C66" i="10"/>
  <c r="C79" i="10"/>
  <c r="C86" i="10"/>
  <c r="C95" i="10"/>
  <c r="C98" i="10"/>
  <c r="CA99" i="10" s="1"/>
  <c r="I121" i="10"/>
  <c r="M121" i="10"/>
  <c r="C126" i="10"/>
  <c r="I134" i="10"/>
  <c r="M134" i="10"/>
  <c r="C129" i="10"/>
  <c r="C133" i="10" s="1"/>
  <c r="C139" i="10"/>
  <c r="C141" i="10" s="1"/>
  <c r="CL151" i="10"/>
  <c r="CF151" i="10" s="1"/>
  <c r="CJ153" i="10"/>
  <c r="CD153" i="10" s="1"/>
  <c r="CJ154" i="10"/>
  <c r="CD154" i="10" s="1"/>
  <c r="CJ155" i="10"/>
  <c r="CD155" i="10" s="1"/>
  <c r="AT155" i="10" s="1"/>
  <c r="CJ156" i="10"/>
  <c r="CD156" i="10" s="1"/>
  <c r="CJ157" i="10"/>
  <c r="CD157" i="10" s="1"/>
  <c r="CJ158" i="10"/>
  <c r="CD158" i="10" s="1"/>
  <c r="CJ159" i="10"/>
  <c r="CD159" i="10" s="1"/>
  <c r="CJ160" i="10"/>
  <c r="CD160" i="10" s="1"/>
  <c r="CJ161" i="10"/>
  <c r="CD161" i="10" s="1"/>
  <c r="CK162" i="10"/>
  <c r="CE162" i="10" s="1"/>
  <c r="CH163" i="10"/>
  <c r="CB163" i="10" s="1"/>
  <c r="AT163" i="10" s="1"/>
  <c r="C165" i="10"/>
  <c r="CH167" i="10"/>
  <c r="CB167" i="10" s="1"/>
  <c r="C169" i="10"/>
  <c r="CH175" i="10"/>
  <c r="CB175" i="10" s="1"/>
  <c r="AT175" i="10" s="1"/>
  <c r="C177" i="10"/>
  <c r="CJ179" i="10"/>
  <c r="CD179" i="10" s="1"/>
  <c r="CI185" i="10"/>
  <c r="CC185" i="10" s="1"/>
  <c r="CJ185" i="10"/>
  <c r="CD185" i="10" s="1"/>
  <c r="AT185" i="10" s="1"/>
  <c r="CH185" i="10"/>
  <c r="CB185" i="10" s="1"/>
  <c r="CL185" i="10"/>
  <c r="CF185" i="10" s="1"/>
  <c r="CK185" i="10"/>
  <c r="CE185" i="10" s="1"/>
  <c r="CH252" i="10"/>
  <c r="CB252" i="10" s="1"/>
  <c r="AV252" i="10" s="1"/>
  <c r="CI252" i="10"/>
  <c r="CC252" i="10" s="1"/>
  <c r="C116" i="10"/>
  <c r="C120" i="10" s="1"/>
  <c r="C182" i="10"/>
  <c r="CI183" i="10"/>
  <c r="CC183" i="10" s="1"/>
  <c r="CJ183" i="10"/>
  <c r="CD183" i="10" s="1"/>
  <c r="CG183" i="10"/>
  <c r="CA183" i="10" s="1"/>
  <c r="CH186" i="10"/>
  <c r="CB186" i="10" s="1"/>
  <c r="CI187" i="10"/>
  <c r="CC187" i="10" s="1"/>
  <c r="CJ187" i="10"/>
  <c r="CD187" i="10" s="1"/>
  <c r="CG187" i="10"/>
  <c r="CA187" i="10" s="1"/>
  <c r="CH193" i="10"/>
  <c r="CB193" i="10" s="1"/>
  <c r="CJ196" i="10"/>
  <c r="CD196" i="10" s="1"/>
  <c r="CI196" i="10"/>
  <c r="CC196" i="10" s="1"/>
  <c r="CK196" i="10"/>
  <c r="CE196" i="10" s="1"/>
  <c r="CK197" i="10"/>
  <c r="CE197" i="10" s="1"/>
  <c r="CJ197" i="10"/>
  <c r="CD197" i="10" s="1"/>
  <c r="AW197" i="10" s="1"/>
  <c r="CL197" i="10"/>
  <c r="CF197" i="10" s="1"/>
  <c r="CK201" i="10"/>
  <c r="CE201" i="10" s="1"/>
  <c r="CJ201" i="10"/>
  <c r="CD201" i="10" s="1"/>
  <c r="CL201" i="10"/>
  <c r="CF201" i="10" s="1"/>
  <c r="AW201" i="10" s="1"/>
  <c r="CL205" i="10"/>
  <c r="CF205" i="10" s="1"/>
  <c r="CK205" i="10"/>
  <c r="CE205" i="10" s="1"/>
  <c r="AW205" i="10" s="1"/>
  <c r="CH260" i="10"/>
  <c r="CB260" i="10" s="1"/>
  <c r="CI260" i="10"/>
  <c r="CC260" i="10" s="1"/>
  <c r="CH268" i="10"/>
  <c r="CB268" i="10" s="1"/>
  <c r="CI268" i="10"/>
  <c r="CC268" i="10" s="1"/>
  <c r="AV268" i="10" s="1"/>
  <c r="C181" i="10"/>
  <c r="CH183" i="10"/>
  <c r="CB183" i="10" s="1"/>
  <c r="CI184" i="10"/>
  <c r="CC184" i="10" s="1"/>
  <c r="CJ184" i="10"/>
  <c r="CD184" i="10" s="1"/>
  <c r="CG184" i="10"/>
  <c r="CA184" i="10" s="1"/>
  <c r="CH187" i="10"/>
  <c r="CB187" i="10" s="1"/>
  <c r="CI188" i="10"/>
  <c r="CC188" i="10" s="1"/>
  <c r="CJ188" i="10"/>
  <c r="CD188" i="10" s="1"/>
  <c r="CG188" i="10"/>
  <c r="CA188" i="10" s="1"/>
  <c r="AW207" i="10"/>
  <c r="CI215" i="10"/>
  <c r="CC215" i="10" s="1"/>
  <c r="CJ215" i="10"/>
  <c r="CD215" i="10" s="1"/>
  <c r="CL215" i="10"/>
  <c r="CF215" i="10" s="1"/>
  <c r="CK215" i="10"/>
  <c r="CE215" i="10" s="1"/>
  <c r="AW215" i="10" s="1"/>
  <c r="C216" i="10"/>
  <c r="CH216" i="10"/>
  <c r="CB216" i="10" s="1"/>
  <c r="CG216" i="10"/>
  <c r="CA216" i="10" s="1"/>
  <c r="CH258" i="10"/>
  <c r="CB258" i="10" s="1"/>
  <c r="CI258" i="10"/>
  <c r="CC258" i="10" s="1"/>
  <c r="AV263" i="10"/>
  <c r="AV269" i="10"/>
  <c r="CI186" i="10"/>
  <c r="CC186" i="10" s="1"/>
  <c r="CJ186" i="10"/>
  <c r="CD186" i="10" s="1"/>
  <c r="CG186" i="10"/>
  <c r="CA186" i="10" s="1"/>
  <c r="AT186" i="10" s="1"/>
  <c r="CM193" i="10"/>
  <c r="CN193" i="10" s="1"/>
  <c r="CI193" i="10"/>
  <c r="CC193" i="10" s="1"/>
  <c r="CJ193" i="10"/>
  <c r="CD193" i="10" s="1"/>
  <c r="CG193" i="10"/>
  <c r="CA193" i="10" s="1"/>
  <c r="AW193" i="10" s="1"/>
  <c r="CK195" i="10"/>
  <c r="CE195" i="10" s="1"/>
  <c r="CL195" i="10"/>
  <c r="CF195" i="10" s="1"/>
  <c r="CJ195" i="10"/>
  <c r="CD195" i="10" s="1"/>
  <c r="AW196" i="10"/>
  <c r="CL207" i="10"/>
  <c r="CF207" i="10" s="1"/>
  <c r="CK207" i="10"/>
  <c r="CE207" i="10" s="1"/>
  <c r="CG214" i="10"/>
  <c r="CA214" i="10" s="1"/>
  <c r="C214" i="10"/>
  <c r="C220" i="10"/>
  <c r="CH220" i="10"/>
  <c r="CB220" i="10" s="1"/>
  <c r="CG220" i="10"/>
  <c r="CA220" i="10" s="1"/>
  <c r="CL278" i="10"/>
  <c r="CF278" i="10" s="1"/>
  <c r="CH278" i="10"/>
  <c r="CB278" i="10" s="1"/>
  <c r="CJ278" i="10"/>
  <c r="CD278" i="10" s="1"/>
  <c r="CI278" i="10"/>
  <c r="CC278" i="10" s="1"/>
  <c r="CK278" i="10"/>
  <c r="CE278" i="10" s="1"/>
  <c r="CG278" i="10"/>
  <c r="CA278" i="10" s="1"/>
  <c r="CH195" i="10"/>
  <c r="CB195" i="10" s="1"/>
  <c r="AW195" i="10" s="1"/>
  <c r="CK198" i="10"/>
  <c r="CE198" i="10" s="1"/>
  <c r="CJ198" i="10"/>
  <c r="CD198" i="10" s="1"/>
  <c r="CI198" i="10"/>
  <c r="CC198" i="10" s="1"/>
  <c r="AW198" i="10" s="1"/>
  <c r="CK200" i="10"/>
  <c r="CE200" i="10" s="1"/>
  <c r="CJ200" i="10"/>
  <c r="CD200" i="10" s="1"/>
  <c r="AW200" i="10" s="1"/>
  <c r="CI200" i="10"/>
  <c r="CC200" i="10" s="1"/>
  <c r="CK202" i="10"/>
  <c r="CE202" i="10" s="1"/>
  <c r="CJ202" i="10"/>
  <c r="CD202" i="10" s="1"/>
  <c r="CI202" i="10"/>
  <c r="CC202" i="10" s="1"/>
  <c r="AW202" i="10" s="1"/>
  <c r="CL204" i="10"/>
  <c r="CF204" i="10" s="1"/>
  <c r="CK204" i="10"/>
  <c r="CE204" i="10" s="1"/>
  <c r="CJ204" i="10"/>
  <c r="CD204" i="10" s="1"/>
  <c r="AW204" i="10" s="1"/>
  <c r="CI219" i="10"/>
  <c r="CC219" i="10" s="1"/>
  <c r="CJ219" i="10"/>
  <c r="CD219" i="10" s="1"/>
  <c r="CL219" i="10"/>
  <c r="CF219" i="10" s="1"/>
  <c r="CK219" i="10"/>
  <c r="CE219" i="10" s="1"/>
  <c r="CK274" i="10"/>
  <c r="CE274" i="10" s="1"/>
  <c r="CG274" i="10"/>
  <c r="CA274" i="10" s="1"/>
  <c r="C274" i="10"/>
  <c r="CJ274" i="10" s="1"/>
  <c r="CD274" i="10" s="1"/>
  <c r="CI274" i="10"/>
  <c r="CC274" i="10" s="1"/>
  <c r="CH274" i="10"/>
  <c r="CB274" i="10" s="1"/>
  <c r="CL206" i="10"/>
  <c r="CF206" i="10" s="1"/>
  <c r="CK206" i="10"/>
  <c r="CE206" i="10" s="1"/>
  <c r="CI206" i="10"/>
  <c r="CC206" i="10" s="1"/>
  <c r="AW206" i="10" s="1"/>
  <c r="CL208" i="10"/>
  <c r="CF208" i="10" s="1"/>
  <c r="CK208" i="10"/>
  <c r="CE208" i="10" s="1"/>
  <c r="CI208" i="10"/>
  <c r="CC208" i="10" s="1"/>
  <c r="AW208" i="10" s="1"/>
  <c r="CJ210" i="10"/>
  <c r="CD210" i="10" s="1"/>
  <c r="CL210" i="10"/>
  <c r="CF210" i="10" s="1"/>
  <c r="CI210" i="10"/>
  <c r="CC210" i="10" s="1"/>
  <c r="AW210" i="10" s="1"/>
  <c r="CL212" i="10"/>
  <c r="CF212" i="10" s="1"/>
  <c r="CK212" i="10"/>
  <c r="CE212" i="10" s="1"/>
  <c r="AW212" i="10" s="1"/>
  <c r="AW213" i="10"/>
  <c r="CI224" i="10"/>
  <c r="CC224" i="10" s="1"/>
  <c r="CJ224" i="10"/>
  <c r="CD224" i="10" s="1"/>
  <c r="CL224" i="10"/>
  <c r="CF224" i="10" s="1"/>
  <c r="CG225" i="10"/>
  <c r="CA225" i="10" s="1"/>
  <c r="C225" i="10"/>
  <c r="CI226" i="10"/>
  <c r="CC226" i="10" s="1"/>
  <c r="CK226" i="10"/>
  <c r="CE226" i="10" s="1"/>
  <c r="CJ226" i="10"/>
  <c r="CD226" i="10" s="1"/>
  <c r="AW226" i="10" s="1"/>
  <c r="CL226" i="10"/>
  <c r="CF226" i="10" s="1"/>
  <c r="CI227" i="10"/>
  <c r="CC227" i="10" s="1"/>
  <c r="CK227" i="10"/>
  <c r="CE227" i="10" s="1"/>
  <c r="CJ227" i="10"/>
  <c r="CD227" i="10" s="1"/>
  <c r="AW227" i="10" s="1"/>
  <c r="CL227" i="10"/>
  <c r="CF227" i="10" s="1"/>
  <c r="CI257" i="10"/>
  <c r="CC257" i="10" s="1"/>
  <c r="CH257" i="10"/>
  <c r="CB257" i="10" s="1"/>
  <c r="AV257" i="10" s="1"/>
  <c r="CL277" i="10"/>
  <c r="CF277" i="10" s="1"/>
  <c r="CH277" i="10"/>
  <c r="CB277" i="10" s="1"/>
  <c r="CJ277" i="10"/>
  <c r="CD277" i="10" s="1"/>
  <c r="CK277" i="10"/>
  <c r="CE277" i="10" s="1"/>
  <c r="CI277" i="10"/>
  <c r="CC277" i="10" s="1"/>
  <c r="CG277" i="10"/>
  <c r="CA277" i="10" s="1"/>
  <c r="CI279" i="10"/>
  <c r="CC279" i="10" s="1"/>
  <c r="CK279" i="10"/>
  <c r="CE279" i="10" s="1"/>
  <c r="CG279" i="10"/>
  <c r="CA279" i="10" s="1"/>
  <c r="CH279" i="10"/>
  <c r="CB279" i="10" s="1"/>
  <c r="CJ279" i="10"/>
  <c r="CD279" i="10" s="1"/>
  <c r="CI280" i="10"/>
  <c r="CK280" i="10"/>
  <c r="CE280" i="10" s="1"/>
  <c r="CG280" i="10"/>
  <c r="CA280" i="10" s="1"/>
  <c r="CJ280" i="10"/>
  <c r="CD280" i="10" s="1"/>
  <c r="CH280" i="10"/>
  <c r="CI217" i="10"/>
  <c r="CC217" i="10" s="1"/>
  <c r="CJ217" i="10"/>
  <c r="CD217" i="10" s="1"/>
  <c r="CG217" i="10"/>
  <c r="CA217" i="10" s="1"/>
  <c r="AW217" i="10" s="1"/>
  <c r="CI221" i="10"/>
  <c r="CC221" i="10" s="1"/>
  <c r="CJ221" i="10"/>
  <c r="CD221" i="10" s="1"/>
  <c r="CG221" i="10"/>
  <c r="CA221" i="10" s="1"/>
  <c r="CI223" i="10"/>
  <c r="CC223" i="10" s="1"/>
  <c r="AW223" i="10" s="1"/>
  <c r="CJ223" i="10"/>
  <c r="CD223" i="10" s="1"/>
  <c r="CK223" i="10"/>
  <c r="CE223" i="10" s="1"/>
  <c r="CI231" i="10"/>
  <c r="CC231" i="10" s="1"/>
  <c r="AW231" i="10" s="1"/>
  <c r="CK231" i="10"/>
  <c r="CE231" i="10" s="1"/>
  <c r="CJ231" i="10"/>
  <c r="CD231" i="10" s="1"/>
  <c r="CH255" i="10"/>
  <c r="CB255" i="10" s="1"/>
  <c r="AV260" i="10"/>
  <c r="CI266" i="10"/>
  <c r="CC266" i="10" s="1"/>
  <c r="AV266" i="10" s="1"/>
  <c r="CI275" i="10"/>
  <c r="CC275" i="10" s="1"/>
  <c r="CK275" i="10"/>
  <c r="CE275" i="10" s="1"/>
  <c r="CG275" i="10"/>
  <c r="CA275" i="10" s="1"/>
  <c r="CI218" i="10"/>
  <c r="CC218" i="10" s="1"/>
  <c r="CJ218" i="10"/>
  <c r="CD218" i="10" s="1"/>
  <c r="CG218" i="10"/>
  <c r="CA218" i="10" s="1"/>
  <c r="AW218" i="10" s="1"/>
  <c r="CI222" i="10"/>
  <c r="CC222" i="10" s="1"/>
  <c r="AW222" i="10" s="1"/>
  <c r="CJ222" i="10"/>
  <c r="CD222" i="10" s="1"/>
  <c r="CK222" i="10"/>
  <c r="CE222" i="10" s="1"/>
  <c r="CI228" i="10"/>
  <c r="CC228" i="10" s="1"/>
  <c r="AW228" i="10" s="1"/>
  <c r="CK228" i="10"/>
  <c r="CE228" i="10" s="1"/>
  <c r="AV258" i="10"/>
  <c r="AV262" i="10"/>
  <c r="CK276" i="10"/>
  <c r="CE276" i="10" s="1"/>
  <c r="CG276" i="10"/>
  <c r="CA276" i="10" s="1"/>
  <c r="CI276" i="10"/>
  <c r="CC276" i="10" s="1"/>
  <c r="CI281" i="10"/>
  <c r="CK281" i="10"/>
  <c r="CE281" i="10" s="1"/>
  <c r="CG281" i="10"/>
  <c r="CA281" i="10" s="1"/>
  <c r="CI230" i="10"/>
  <c r="CC230" i="10" s="1"/>
  <c r="AW230" i="10" s="1"/>
  <c r="CK230" i="10"/>
  <c r="CE230" i="10" s="1"/>
  <c r="CL230" i="10"/>
  <c r="CF230" i="10" s="1"/>
  <c r="CI256" i="10"/>
  <c r="CC256" i="10" s="1"/>
  <c r="AV256" i="10" s="1"/>
  <c r="CH259" i="10"/>
  <c r="CB259" i="10" s="1"/>
  <c r="AV259" i="10" s="1"/>
  <c r="CI261" i="10"/>
  <c r="CC261" i="10" s="1"/>
  <c r="AV261" i="10" s="1"/>
  <c r="CI263" i="10"/>
  <c r="CC263" i="10" s="1"/>
  <c r="CI265" i="10"/>
  <c r="CC265" i="10" s="1"/>
  <c r="AV265" i="10" s="1"/>
  <c r="CI267" i="10"/>
  <c r="CC267" i="10" s="1"/>
  <c r="AV267" i="10" s="1"/>
  <c r="CI269" i="10"/>
  <c r="CC269" i="10" s="1"/>
  <c r="CI229" i="10"/>
  <c r="CC229" i="10" s="1"/>
  <c r="CK229" i="10"/>
  <c r="CE229" i="10" s="1"/>
  <c r="CL229" i="10"/>
  <c r="CF229" i="10" s="1"/>
  <c r="CH253" i="10"/>
  <c r="CB253" i="10" s="1"/>
  <c r="AV253" i="10" s="1"/>
  <c r="AV255" i="10"/>
  <c r="AY275" i="10" l="1"/>
  <c r="CK214" i="10"/>
  <c r="CE214" i="10" s="1"/>
  <c r="CL214" i="10"/>
  <c r="CF214" i="10" s="1"/>
  <c r="CJ214" i="10"/>
  <c r="CD214" i="10" s="1"/>
  <c r="CI214" i="10"/>
  <c r="CC214" i="10" s="1"/>
  <c r="CI216" i="10"/>
  <c r="CC216" i="10" s="1"/>
  <c r="CJ216" i="10"/>
  <c r="CD216" i="10" s="1"/>
  <c r="CK216" i="10"/>
  <c r="CE216" i="10" s="1"/>
  <c r="CL216" i="10"/>
  <c r="CF216" i="10" s="1"/>
  <c r="AW216" i="10" s="1"/>
  <c r="AT188" i="10"/>
  <c r="AT184" i="10"/>
  <c r="CI181" i="10"/>
  <c r="CC181" i="10" s="1"/>
  <c r="CJ181" i="10"/>
  <c r="CD181" i="10" s="1"/>
  <c r="CK181" i="10"/>
  <c r="CE181" i="10" s="1"/>
  <c r="CL181" i="10"/>
  <c r="CF181" i="10" s="1"/>
  <c r="CJ177" i="10"/>
  <c r="CD177" i="10" s="1"/>
  <c r="CI177" i="10"/>
  <c r="CC177" i="10" s="1"/>
  <c r="CL177" i="10"/>
  <c r="CF177" i="10" s="1"/>
  <c r="CK177" i="10"/>
  <c r="CE177" i="10" s="1"/>
  <c r="CH177" i="10"/>
  <c r="CB177" i="10" s="1"/>
  <c r="CJ165" i="10"/>
  <c r="CD165" i="10" s="1"/>
  <c r="CI165" i="10"/>
  <c r="CC165" i="10" s="1"/>
  <c r="CL165" i="10"/>
  <c r="CF165" i="10" s="1"/>
  <c r="CK165" i="10"/>
  <c r="CE165" i="10" s="1"/>
  <c r="CH165" i="10"/>
  <c r="CB165" i="10" s="1"/>
  <c r="AT165" i="10" s="1"/>
  <c r="CJ211" i="10"/>
  <c r="CD211" i="10" s="1"/>
  <c r="CL211" i="10"/>
  <c r="CF211" i="10" s="1"/>
  <c r="CK211" i="10"/>
  <c r="CE211" i="10" s="1"/>
  <c r="CI211" i="10"/>
  <c r="CC211" i="10" s="1"/>
  <c r="AW211" i="10" s="1"/>
  <c r="CA11" i="10"/>
  <c r="Q11" i="10" s="1"/>
  <c r="CJ174" i="10"/>
  <c r="CD174" i="10" s="1"/>
  <c r="CI174" i="10"/>
  <c r="CC174" i="10" s="1"/>
  <c r="CK174" i="10"/>
  <c r="CE174" i="10" s="1"/>
  <c r="CH174" i="10"/>
  <c r="CB174" i="10" s="1"/>
  <c r="CL174" i="10"/>
  <c r="CF174" i="10" s="1"/>
  <c r="AW214" i="10"/>
  <c r="CL172" i="10"/>
  <c r="CF172" i="10" s="1"/>
  <c r="CK172" i="10"/>
  <c r="CE172" i="10" s="1"/>
  <c r="CJ172" i="10"/>
  <c r="CD172" i="10" s="1"/>
  <c r="CI172" i="10"/>
  <c r="CC172" i="10" s="1"/>
  <c r="AT172" i="10" s="1"/>
  <c r="C128" i="10"/>
  <c r="C134" i="10" s="1"/>
  <c r="AW229" i="10"/>
  <c r="AY281" i="10"/>
  <c r="AY276" i="10"/>
  <c r="AW221" i="10"/>
  <c r="AY280" i="10"/>
  <c r="AY277" i="10"/>
  <c r="AY278" i="10"/>
  <c r="CI182" i="10"/>
  <c r="CC182" i="10" s="1"/>
  <c r="CJ182" i="10"/>
  <c r="CD182" i="10" s="1"/>
  <c r="CK182" i="10"/>
  <c r="CE182" i="10" s="1"/>
  <c r="CL182" i="10"/>
  <c r="CF182" i="10" s="1"/>
  <c r="CJ169" i="10"/>
  <c r="CD169" i="10" s="1"/>
  <c r="CI169" i="10"/>
  <c r="CC169" i="10" s="1"/>
  <c r="CL169" i="10"/>
  <c r="CF169" i="10" s="1"/>
  <c r="CH169" i="10"/>
  <c r="CB169" i="10" s="1"/>
  <c r="CK169" i="10"/>
  <c r="CE169" i="10" s="1"/>
  <c r="Q15" i="10"/>
  <c r="CJ168" i="10"/>
  <c r="CD168" i="10" s="1"/>
  <c r="CI168" i="10"/>
  <c r="CC168" i="10" s="1"/>
  <c r="CK168" i="10"/>
  <c r="CE168" i="10" s="1"/>
  <c r="CL168" i="10"/>
  <c r="CF168" i="10" s="1"/>
  <c r="CH168" i="10"/>
  <c r="CB168" i="10" s="1"/>
  <c r="AT168" i="10" s="1"/>
  <c r="C121" i="10"/>
  <c r="A315" i="10" s="1"/>
  <c r="CI180" i="10"/>
  <c r="CC180" i="10" s="1"/>
  <c r="CJ180" i="10"/>
  <c r="CD180" i="10" s="1"/>
  <c r="CL180" i="10"/>
  <c r="CF180" i="10" s="1"/>
  <c r="CK180" i="10"/>
  <c r="CE180" i="10" s="1"/>
  <c r="CL170" i="10"/>
  <c r="CF170" i="10" s="1"/>
  <c r="CK170" i="10"/>
  <c r="CE170" i="10" s="1"/>
  <c r="CI170" i="10"/>
  <c r="CC170" i="10" s="1"/>
  <c r="AT170" i="10" s="1"/>
  <c r="CJ170" i="10"/>
  <c r="CD170" i="10" s="1"/>
  <c r="CJ176" i="10"/>
  <c r="CD176" i="10" s="1"/>
  <c r="CI176" i="10"/>
  <c r="CC176" i="10" s="1"/>
  <c r="CL176" i="10"/>
  <c r="CF176" i="10" s="1"/>
  <c r="CK176" i="10"/>
  <c r="CE176" i="10" s="1"/>
  <c r="CH176" i="10"/>
  <c r="CB176" i="10" s="1"/>
  <c r="AT176" i="10" s="1"/>
  <c r="AY279" i="10"/>
  <c r="CK225" i="10"/>
  <c r="CE225" i="10" s="1"/>
  <c r="CJ225" i="10"/>
  <c r="CD225" i="10" s="1"/>
  <c r="CL225" i="10"/>
  <c r="CF225" i="10" s="1"/>
  <c r="CI225" i="10"/>
  <c r="CC225" i="10" s="1"/>
  <c r="AW225" i="10" s="1"/>
  <c r="AW224" i="10"/>
  <c r="AY274" i="10"/>
  <c r="AW219" i="10"/>
  <c r="CI220" i="10"/>
  <c r="CC220" i="10" s="1"/>
  <c r="AW220" i="10" s="1"/>
  <c r="CJ220" i="10"/>
  <c r="CD220" i="10" s="1"/>
  <c r="CK220" i="10"/>
  <c r="CE220" i="10" s="1"/>
  <c r="CL220" i="10"/>
  <c r="CF220" i="10" s="1"/>
  <c r="AT187" i="10"/>
  <c r="AT183" i="10"/>
  <c r="CJ164" i="10"/>
  <c r="CD164" i="10" s="1"/>
  <c r="CI164" i="10"/>
  <c r="CC164" i="10" s="1"/>
  <c r="CL164" i="10"/>
  <c r="CF164" i="10" s="1"/>
  <c r="B315" i="10" s="1"/>
  <c r="CK164" i="10"/>
  <c r="CE164" i="10" s="1"/>
  <c r="CH164" i="10"/>
  <c r="CB164" i="10" s="1"/>
  <c r="CJ178" i="10"/>
  <c r="CD178" i="10" s="1"/>
  <c r="CI178" i="10"/>
  <c r="CC178" i="10" s="1"/>
  <c r="CK178" i="10"/>
  <c r="CE178" i="10" s="1"/>
  <c r="CH178" i="10"/>
  <c r="CB178" i="10" s="1"/>
  <c r="CL178" i="10"/>
  <c r="CF178" i="10" s="1"/>
  <c r="CJ166" i="10"/>
  <c r="CD166" i="10" s="1"/>
  <c r="CI166" i="10"/>
  <c r="CC166" i="10" s="1"/>
  <c r="CK166" i="10"/>
  <c r="CE166" i="10" s="1"/>
  <c r="CH166" i="10"/>
  <c r="CB166" i="10" s="1"/>
  <c r="CL166" i="10"/>
  <c r="CF166" i="10" s="1"/>
  <c r="AT169" i="10" l="1"/>
  <c r="AT178" i="10"/>
  <c r="AT164" i="10"/>
  <c r="AT177" i="10"/>
  <c r="AT181" i="10"/>
  <c r="AT166" i="10"/>
  <c r="AT180" i="10"/>
  <c r="AT182" i="10"/>
  <c r="AT174" i="10"/>
  <c r="E304" i="9" l="1"/>
  <c r="D304" i="9"/>
  <c r="C304" i="9"/>
  <c r="E303" i="9"/>
  <c r="D303" i="9"/>
  <c r="C303" i="9"/>
  <c r="E302" i="9"/>
  <c r="C302" i="9" s="1"/>
  <c r="D302" i="9"/>
  <c r="E301" i="9"/>
  <c r="D301" i="9"/>
  <c r="C301" i="9" s="1"/>
  <c r="E300" i="9"/>
  <c r="C300" i="9" s="1"/>
  <c r="D300" i="9"/>
  <c r="E299" i="9"/>
  <c r="D299" i="9"/>
  <c r="C299" i="9" s="1"/>
  <c r="D294" i="9"/>
  <c r="B294" i="9" s="1"/>
  <c r="C294" i="9"/>
  <c r="D293" i="9"/>
  <c r="C293" i="9"/>
  <c r="B293" i="9" s="1"/>
  <c r="E288" i="9"/>
  <c r="D288" i="9"/>
  <c r="C288" i="9" s="1"/>
  <c r="E287" i="9"/>
  <c r="D287" i="9"/>
  <c r="C287" i="9" s="1"/>
  <c r="E286" i="9"/>
  <c r="D286" i="9"/>
  <c r="C286" i="9"/>
  <c r="CG281" i="9"/>
  <c r="CA281" i="9" s="1"/>
  <c r="E281" i="9"/>
  <c r="C281" i="9" s="1"/>
  <c r="D281" i="9"/>
  <c r="E280" i="9"/>
  <c r="D280" i="9"/>
  <c r="C280" i="9"/>
  <c r="CG279" i="9"/>
  <c r="CA279" i="9" s="1"/>
  <c r="E279" i="9"/>
  <c r="C279" i="9" s="1"/>
  <c r="D279" i="9"/>
  <c r="CJ278" i="9"/>
  <c r="CD278" i="9" s="1"/>
  <c r="E278" i="9"/>
  <c r="D278" i="9"/>
  <c r="C278" i="9"/>
  <c r="CK277" i="9"/>
  <c r="CE277" i="9" s="1"/>
  <c r="E277" i="9"/>
  <c r="C277" i="9" s="1"/>
  <c r="D277" i="9"/>
  <c r="CI276" i="9"/>
  <c r="CC276" i="9" s="1"/>
  <c r="E276" i="9"/>
  <c r="C276" i="9" s="1"/>
  <c r="D276" i="9"/>
  <c r="E275" i="9"/>
  <c r="C275" i="9" s="1"/>
  <c r="D275" i="9"/>
  <c r="CI274" i="9"/>
  <c r="CC274" i="9" s="1"/>
  <c r="CH274" i="9"/>
  <c r="CB274" i="9" s="1"/>
  <c r="E274" i="9"/>
  <c r="CI269" i="9"/>
  <c r="CC269" i="9" s="1"/>
  <c r="CH269" i="9"/>
  <c r="CB269" i="9" s="1"/>
  <c r="CG269" i="9"/>
  <c r="CA269" i="9" s="1"/>
  <c r="E269" i="9"/>
  <c r="D269" i="9"/>
  <c r="C269" i="9"/>
  <c r="CG268" i="9"/>
  <c r="CA268" i="9" s="1"/>
  <c r="E268" i="9"/>
  <c r="D268" i="9"/>
  <c r="CG267" i="9"/>
  <c r="CA267" i="9"/>
  <c r="E267" i="9"/>
  <c r="D267" i="9"/>
  <c r="C267" i="9"/>
  <c r="CH267" i="9" s="1"/>
  <c r="CB267" i="9" s="1"/>
  <c r="CG266" i="9"/>
  <c r="CA266" i="9" s="1"/>
  <c r="E266" i="9"/>
  <c r="D266" i="9"/>
  <c r="CI265" i="9"/>
  <c r="CC265" i="9" s="1"/>
  <c r="CH265" i="9"/>
  <c r="CB265" i="9" s="1"/>
  <c r="CG265" i="9"/>
  <c r="CA265" i="9" s="1"/>
  <c r="AV265" i="9" s="1"/>
  <c r="E265" i="9"/>
  <c r="D265" i="9"/>
  <c r="C265" i="9"/>
  <c r="CG264" i="9"/>
  <c r="CA264" i="9" s="1"/>
  <c r="E264" i="9"/>
  <c r="D264" i="9"/>
  <c r="CI263" i="9"/>
  <c r="CC263" i="9" s="1"/>
  <c r="AV263" i="9" s="1"/>
  <c r="CG263" i="9"/>
  <c r="CA263" i="9"/>
  <c r="E263" i="9"/>
  <c r="D263" i="9"/>
  <c r="C263" i="9"/>
  <c r="CH263" i="9" s="1"/>
  <c r="CB263" i="9" s="1"/>
  <c r="CG262" i="9"/>
  <c r="CA262" i="9" s="1"/>
  <c r="E262" i="9"/>
  <c r="D262" i="9"/>
  <c r="CI261" i="9"/>
  <c r="CC261" i="9" s="1"/>
  <c r="CH261" i="9"/>
  <c r="CB261" i="9" s="1"/>
  <c r="CG261" i="9"/>
  <c r="CA261" i="9" s="1"/>
  <c r="E261" i="9"/>
  <c r="D261" i="9"/>
  <c r="C261" i="9"/>
  <c r="CG260" i="9"/>
  <c r="CA260" i="9" s="1"/>
  <c r="CB260" i="9"/>
  <c r="E260" i="9"/>
  <c r="C260" i="9" s="1"/>
  <c r="CH260" i="9" s="1"/>
  <c r="CH259" i="9"/>
  <c r="CB259" i="9" s="1"/>
  <c r="CG259" i="9"/>
  <c r="CA259" i="9" s="1"/>
  <c r="E259" i="9"/>
  <c r="C259" i="9" s="1"/>
  <c r="CI259" i="9" s="1"/>
  <c r="CC259" i="9" s="1"/>
  <c r="CI258" i="9"/>
  <c r="CC258" i="9" s="1"/>
  <c r="CG258" i="9"/>
  <c r="CB258" i="9"/>
  <c r="CA258" i="9"/>
  <c r="E258" i="9"/>
  <c r="C258" i="9"/>
  <c r="CH258" i="9" s="1"/>
  <c r="CG257" i="9"/>
  <c r="CA257" i="9"/>
  <c r="E257" i="9"/>
  <c r="C257" i="9" s="1"/>
  <c r="CG256" i="9"/>
  <c r="CA256" i="9" s="1"/>
  <c r="E256" i="9"/>
  <c r="C256" i="9"/>
  <c r="CG255" i="9"/>
  <c r="CA255" i="9"/>
  <c r="E255" i="9"/>
  <c r="C255" i="9" s="1"/>
  <c r="CI255" i="9" s="1"/>
  <c r="CC255" i="9" s="1"/>
  <c r="CG254" i="9"/>
  <c r="CA254" i="9" s="1"/>
  <c r="E254" i="9"/>
  <c r="C254" i="9"/>
  <c r="CI254" i="9" s="1"/>
  <c r="CC254" i="9" s="1"/>
  <c r="CG253" i="9"/>
  <c r="CA253" i="9"/>
  <c r="E253" i="9"/>
  <c r="C253" i="9" s="1"/>
  <c r="CG252" i="9"/>
  <c r="CA252" i="9" s="1"/>
  <c r="E252" i="9"/>
  <c r="C252" i="9" s="1"/>
  <c r="AU251" i="9"/>
  <c r="AT251" i="9"/>
  <c r="AS251" i="9"/>
  <c r="AR251" i="9"/>
  <c r="AQ251" i="9"/>
  <c r="AP251" i="9"/>
  <c r="AO251" i="9"/>
  <c r="AN251" i="9"/>
  <c r="AM251" i="9"/>
  <c r="AL251" i="9"/>
  <c r="AK251" i="9"/>
  <c r="AJ251" i="9"/>
  <c r="AI251" i="9"/>
  <c r="AH251" i="9"/>
  <c r="AG251" i="9"/>
  <c r="AF251" i="9"/>
  <c r="AE251" i="9"/>
  <c r="AD251" i="9"/>
  <c r="AC251" i="9"/>
  <c r="AB251" i="9"/>
  <c r="AA251" i="9"/>
  <c r="Z251" i="9"/>
  <c r="Y251" i="9"/>
  <c r="X251" i="9"/>
  <c r="W251" i="9"/>
  <c r="V251" i="9"/>
  <c r="U251" i="9"/>
  <c r="T251" i="9"/>
  <c r="S251" i="9"/>
  <c r="R251" i="9"/>
  <c r="Q251" i="9"/>
  <c r="P251" i="9"/>
  <c r="O251" i="9"/>
  <c r="N251" i="9"/>
  <c r="M251" i="9"/>
  <c r="L251" i="9"/>
  <c r="K251" i="9"/>
  <c r="J251" i="9"/>
  <c r="I251" i="9"/>
  <c r="H251" i="9"/>
  <c r="G251" i="9"/>
  <c r="F251" i="9"/>
  <c r="E251" i="9"/>
  <c r="D251" i="9"/>
  <c r="E246" i="9"/>
  <c r="D246" i="9"/>
  <c r="C246" i="9"/>
  <c r="E245" i="9"/>
  <c r="D245" i="9"/>
  <c r="C245" i="9" s="1"/>
  <c r="E244" i="9"/>
  <c r="C244" i="9" s="1"/>
  <c r="D244" i="9"/>
  <c r="E243" i="9"/>
  <c r="D243" i="9"/>
  <c r="C243" i="9" s="1"/>
  <c r="E238" i="9"/>
  <c r="D238" i="9"/>
  <c r="E237" i="9"/>
  <c r="D237" i="9"/>
  <c r="C237" i="9"/>
  <c r="E236" i="9"/>
  <c r="D236" i="9"/>
  <c r="C236" i="9"/>
  <c r="E235" i="9"/>
  <c r="D235" i="9"/>
  <c r="CB231" i="9"/>
  <c r="E231" i="9"/>
  <c r="CH231" i="9" s="1"/>
  <c r="D231" i="9"/>
  <c r="CG230" i="9"/>
  <c r="CA230" i="9" s="1"/>
  <c r="E230" i="9"/>
  <c r="CH230" i="9" s="1"/>
  <c r="CB230" i="9" s="1"/>
  <c r="D230" i="9"/>
  <c r="CB229" i="9"/>
  <c r="E229" i="9"/>
  <c r="CH229" i="9" s="1"/>
  <c r="D229" i="9"/>
  <c r="CG228" i="9"/>
  <c r="CA228" i="9" s="1"/>
  <c r="E228" i="9"/>
  <c r="CH228" i="9" s="1"/>
  <c r="CB228" i="9" s="1"/>
  <c r="D228" i="9"/>
  <c r="CB227" i="9"/>
  <c r="E227" i="9"/>
  <c r="CH227" i="9" s="1"/>
  <c r="D227" i="9"/>
  <c r="CL226" i="9"/>
  <c r="CG226" i="9"/>
  <c r="CA226" i="9" s="1"/>
  <c r="CF226" i="9"/>
  <c r="CB226" i="9"/>
  <c r="E226" i="9"/>
  <c r="CH226" i="9" s="1"/>
  <c r="D226" i="9"/>
  <c r="C226" i="9"/>
  <c r="CK225" i="9"/>
  <c r="CE225" i="9" s="1"/>
  <c r="CG225" i="9"/>
  <c r="CA225" i="9" s="1"/>
  <c r="CB225" i="9"/>
  <c r="E225" i="9"/>
  <c r="CH225" i="9" s="1"/>
  <c r="D225" i="9"/>
  <c r="C225" i="9"/>
  <c r="E224" i="9"/>
  <c r="D224" i="9"/>
  <c r="C224" i="9"/>
  <c r="CI223" i="9"/>
  <c r="CC223" i="9" s="1"/>
  <c r="E223" i="9"/>
  <c r="D223" i="9"/>
  <c r="C223" i="9" s="1"/>
  <c r="CJ222" i="9"/>
  <c r="CD222" i="9" s="1"/>
  <c r="E222" i="9"/>
  <c r="C222" i="9" s="1"/>
  <c r="D222" i="9"/>
  <c r="E221" i="9"/>
  <c r="D221" i="9"/>
  <c r="E220" i="9"/>
  <c r="D220" i="9"/>
  <c r="C220" i="9"/>
  <c r="E219" i="9"/>
  <c r="CH219" i="9" s="1"/>
  <c r="CB219" i="9" s="1"/>
  <c r="D219" i="9"/>
  <c r="CB218" i="9"/>
  <c r="E218" i="9"/>
  <c r="CH218" i="9" s="1"/>
  <c r="D218" i="9"/>
  <c r="C218" i="9"/>
  <c r="E217" i="9"/>
  <c r="CH217" i="9" s="1"/>
  <c r="CB217" i="9" s="1"/>
  <c r="D217" i="9"/>
  <c r="CB216" i="9"/>
  <c r="E216" i="9"/>
  <c r="CH216" i="9" s="1"/>
  <c r="D216" i="9"/>
  <c r="C216" i="9"/>
  <c r="E215" i="9"/>
  <c r="D215" i="9"/>
  <c r="E214" i="9"/>
  <c r="CG214" i="9" s="1"/>
  <c r="CA214" i="9" s="1"/>
  <c r="D214" i="9"/>
  <c r="C214" i="9" s="1"/>
  <c r="CI213" i="9"/>
  <c r="CC213" i="9" s="1"/>
  <c r="CA213" i="9"/>
  <c r="E213" i="9"/>
  <c r="CG213" i="9" s="1"/>
  <c r="D213" i="9"/>
  <c r="C213" i="9"/>
  <c r="CI212" i="9"/>
  <c r="CC212" i="9" s="1"/>
  <c r="E212" i="9"/>
  <c r="CG212" i="9" s="1"/>
  <c r="CA212" i="9" s="1"/>
  <c r="D212" i="9"/>
  <c r="C212" i="9"/>
  <c r="E211" i="9"/>
  <c r="CH211" i="9" s="1"/>
  <c r="CB211" i="9" s="1"/>
  <c r="D211" i="9"/>
  <c r="CG210" i="9"/>
  <c r="CB210" i="9"/>
  <c r="CA210" i="9"/>
  <c r="E210" i="9"/>
  <c r="CH210" i="9" s="1"/>
  <c r="D210" i="9"/>
  <c r="C210" i="9"/>
  <c r="E209" i="9"/>
  <c r="CH209" i="9" s="1"/>
  <c r="CB209" i="9" s="1"/>
  <c r="D209" i="9"/>
  <c r="CG208" i="9"/>
  <c r="CB208" i="9"/>
  <c r="CA208" i="9"/>
  <c r="E208" i="9"/>
  <c r="CH208" i="9" s="1"/>
  <c r="D208" i="9"/>
  <c r="C208" i="9"/>
  <c r="E207" i="9"/>
  <c r="CH207" i="9" s="1"/>
  <c r="CB207" i="9" s="1"/>
  <c r="D207" i="9"/>
  <c r="CG206" i="9"/>
  <c r="CB206" i="9"/>
  <c r="CA206" i="9"/>
  <c r="E206" i="9"/>
  <c r="CH206" i="9" s="1"/>
  <c r="D206" i="9"/>
  <c r="C206" i="9"/>
  <c r="E205" i="9"/>
  <c r="CH205" i="9" s="1"/>
  <c r="CB205" i="9" s="1"/>
  <c r="D205" i="9"/>
  <c r="CG204" i="9"/>
  <c r="CA204" i="9"/>
  <c r="E204" i="9"/>
  <c r="CJ203" i="9"/>
  <c r="CI203" i="9"/>
  <c r="CC203" i="9" s="1"/>
  <c r="CH203" i="9"/>
  <c r="CE203" i="9"/>
  <c r="CD203" i="9"/>
  <c r="CB203" i="9"/>
  <c r="E203" i="9"/>
  <c r="CG203" i="9" s="1"/>
  <c r="CA203" i="9" s="1"/>
  <c r="D203" i="9"/>
  <c r="C203" i="9"/>
  <c r="CK203" i="9" s="1"/>
  <c r="CH202" i="9"/>
  <c r="CB202" i="9"/>
  <c r="CA202" i="9"/>
  <c r="E202" i="9"/>
  <c r="CG202" i="9" s="1"/>
  <c r="D202" i="9"/>
  <c r="C202" i="9" s="1"/>
  <c r="CH201" i="9"/>
  <c r="CB201" i="9" s="1"/>
  <c r="CA201" i="9"/>
  <c r="E201" i="9"/>
  <c r="CG201" i="9" s="1"/>
  <c r="D201" i="9"/>
  <c r="C201" i="9"/>
  <c r="CH200" i="9"/>
  <c r="CB200" i="9" s="1"/>
  <c r="E200" i="9"/>
  <c r="CG200" i="9" s="1"/>
  <c r="CA200" i="9" s="1"/>
  <c r="D200" i="9"/>
  <c r="C200" i="9" s="1"/>
  <c r="CJ199" i="9"/>
  <c r="CI199" i="9"/>
  <c r="CC199" i="9" s="1"/>
  <c r="CH199" i="9"/>
  <c r="CE199" i="9"/>
  <c r="CD199" i="9"/>
  <c r="CB199" i="9"/>
  <c r="E199" i="9"/>
  <c r="CG199" i="9" s="1"/>
  <c r="CA199" i="9" s="1"/>
  <c r="D199" i="9"/>
  <c r="C199" i="9"/>
  <c r="CK199" i="9" s="1"/>
  <c r="CH198" i="9"/>
  <c r="CB198" i="9" s="1"/>
  <c r="CA198" i="9"/>
  <c r="E198" i="9"/>
  <c r="CG198" i="9" s="1"/>
  <c r="D198" i="9"/>
  <c r="C198" i="9"/>
  <c r="E197" i="9"/>
  <c r="CG197" i="9" s="1"/>
  <c r="CA197" i="9" s="1"/>
  <c r="D197" i="9"/>
  <c r="E196" i="9"/>
  <c r="CH196" i="9" s="1"/>
  <c r="CB196" i="9" s="1"/>
  <c r="D196" i="9"/>
  <c r="E195" i="9"/>
  <c r="CH195" i="9" s="1"/>
  <c r="CB195" i="9" s="1"/>
  <c r="D195" i="9"/>
  <c r="CH193" i="9"/>
  <c r="CB193" i="9" s="1"/>
  <c r="CG193" i="9"/>
  <c r="CA193" i="9"/>
  <c r="E193" i="9"/>
  <c r="D193" i="9"/>
  <c r="C193" i="9"/>
  <c r="CJ193" i="9" s="1"/>
  <c r="CD193" i="9" s="1"/>
  <c r="E189" i="9"/>
  <c r="CG189" i="9" s="1"/>
  <c r="CA189" i="9" s="1"/>
  <c r="D189" i="9"/>
  <c r="E188" i="9"/>
  <c r="CG188" i="9" s="1"/>
  <c r="CA188" i="9" s="1"/>
  <c r="D188" i="9"/>
  <c r="CK187" i="9"/>
  <c r="CG187" i="9"/>
  <c r="CE187" i="9"/>
  <c r="CA187" i="9"/>
  <c r="E187" i="9"/>
  <c r="D187" i="9"/>
  <c r="C187" i="9"/>
  <c r="CJ187" i="9" s="1"/>
  <c r="CD187" i="9" s="1"/>
  <c r="CG186" i="9"/>
  <c r="CA186" i="9"/>
  <c r="E186" i="9"/>
  <c r="D186" i="9"/>
  <c r="C186" i="9"/>
  <c r="CJ186" i="9" s="1"/>
  <c r="CD186" i="9" s="1"/>
  <c r="E185" i="9"/>
  <c r="CG185" i="9" s="1"/>
  <c r="CA185" i="9" s="1"/>
  <c r="D185" i="9"/>
  <c r="E184" i="9"/>
  <c r="CG184" i="9" s="1"/>
  <c r="CA184" i="9" s="1"/>
  <c r="D184" i="9"/>
  <c r="CK183" i="9"/>
  <c r="CG183" i="9"/>
  <c r="CE183" i="9"/>
  <c r="CA183" i="9"/>
  <c r="E183" i="9"/>
  <c r="D183" i="9"/>
  <c r="C183" i="9"/>
  <c r="CJ183" i="9" s="1"/>
  <c r="CD183" i="9" s="1"/>
  <c r="E182" i="9"/>
  <c r="C182" i="9" s="1"/>
  <c r="D182" i="9"/>
  <c r="CI181" i="9"/>
  <c r="CC181" i="9" s="1"/>
  <c r="E181" i="9"/>
  <c r="D181" i="9"/>
  <c r="C181" i="9"/>
  <c r="CJ181" i="9" s="1"/>
  <c r="CD181" i="9" s="1"/>
  <c r="E180" i="9"/>
  <c r="C180" i="9" s="1"/>
  <c r="D180" i="9"/>
  <c r="E179" i="9"/>
  <c r="CG179" i="9" s="1"/>
  <c r="CA179" i="9" s="1"/>
  <c r="D179" i="9"/>
  <c r="CK178" i="9"/>
  <c r="CG178" i="9"/>
  <c r="CE178" i="9"/>
  <c r="CA178" i="9"/>
  <c r="E178" i="9"/>
  <c r="D178" i="9"/>
  <c r="C178" i="9"/>
  <c r="CJ178" i="9" s="1"/>
  <c r="CD178" i="9" s="1"/>
  <c r="CG177" i="9"/>
  <c r="CA177" i="9"/>
  <c r="E177" i="9"/>
  <c r="D177" i="9"/>
  <c r="C177" i="9"/>
  <c r="CJ177" i="9" s="1"/>
  <c r="CD177" i="9" s="1"/>
  <c r="E176" i="9"/>
  <c r="CG176" i="9" s="1"/>
  <c r="CA176" i="9" s="1"/>
  <c r="D176" i="9"/>
  <c r="E175" i="9"/>
  <c r="CG175" i="9" s="1"/>
  <c r="CA175" i="9" s="1"/>
  <c r="D175" i="9"/>
  <c r="CK174" i="9"/>
  <c r="CG174" i="9"/>
  <c r="CE174" i="9"/>
  <c r="CA174" i="9"/>
  <c r="E174" i="9"/>
  <c r="D174" i="9"/>
  <c r="C174" i="9"/>
  <c r="CJ174" i="9" s="1"/>
  <c r="CD174" i="9" s="1"/>
  <c r="E173" i="9"/>
  <c r="C173" i="9" s="1"/>
  <c r="D173" i="9"/>
  <c r="E172" i="9"/>
  <c r="CG172" i="9" s="1"/>
  <c r="CA172" i="9" s="1"/>
  <c r="D172" i="9"/>
  <c r="E171" i="9"/>
  <c r="CG171" i="9" s="1"/>
  <c r="CA171" i="9" s="1"/>
  <c r="D171" i="9"/>
  <c r="C171" i="9"/>
  <c r="CJ171" i="9" s="1"/>
  <c r="CD171" i="9" s="1"/>
  <c r="CF170" i="9"/>
  <c r="CA170" i="9"/>
  <c r="E170" i="9"/>
  <c r="CG170" i="9" s="1"/>
  <c r="D170" i="9"/>
  <c r="C170" i="9"/>
  <c r="CL170" i="9" s="1"/>
  <c r="CG169" i="9"/>
  <c r="CA169" i="9"/>
  <c r="E169" i="9"/>
  <c r="D169" i="9"/>
  <c r="C169" i="9"/>
  <c r="CJ169" i="9" s="1"/>
  <c r="CD169" i="9" s="1"/>
  <c r="E168" i="9"/>
  <c r="CG168" i="9" s="1"/>
  <c r="CA168" i="9" s="1"/>
  <c r="D168" i="9"/>
  <c r="E167" i="9"/>
  <c r="CG167" i="9" s="1"/>
  <c r="CA167" i="9" s="1"/>
  <c r="D167" i="9"/>
  <c r="CK166" i="9"/>
  <c r="CG166" i="9"/>
  <c r="CE166" i="9"/>
  <c r="CA166" i="9"/>
  <c r="E166" i="9"/>
  <c r="D166" i="9"/>
  <c r="C166" i="9"/>
  <c r="CJ166" i="9" s="1"/>
  <c r="CD166" i="9" s="1"/>
  <c r="CG165" i="9"/>
  <c r="CA165" i="9"/>
  <c r="E165" i="9"/>
  <c r="D165" i="9"/>
  <c r="C165" i="9"/>
  <c r="CJ165" i="9" s="1"/>
  <c r="CD165" i="9" s="1"/>
  <c r="E164" i="9"/>
  <c r="CG164" i="9" s="1"/>
  <c r="CA164" i="9" s="1"/>
  <c r="D164" i="9"/>
  <c r="E163" i="9"/>
  <c r="CG163" i="9" s="1"/>
  <c r="CA163" i="9" s="1"/>
  <c r="D163" i="9"/>
  <c r="CL162" i="9"/>
  <c r="CF162" i="9" s="1"/>
  <c r="CK162" i="9"/>
  <c r="CH162" i="9"/>
  <c r="CB162" i="9" s="1"/>
  <c r="CG162" i="9"/>
  <c r="CE162" i="9"/>
  <c r="CA162" i="9"/>
  <c r="E162" i="9"/>
  <c r="C162" i="9" s="1"/>
  <c r="CJ162" i="9" s="1"/>
  <c r="CD162" i="9" s="1"/>
  <c r="E161" i="9"/>
  <c r="CG161" i="9" s="1"/>
  <c r="CA161" i="9" s="1"/>
  <c r="D161" i="9"/>
  <c r="E160" i="9"/>
  <c r="CG160" i="9" s="1"/>
  <c r="CA160" i="9" s="1"/>
  <c r="D160" i="9"/>
  <c r="E159" i="9"/>
  <c r="CG159" i="9" s="1"/>
  <c r="CA159" i="9" s="1"/>
  <c r="D159" i="9"/>
  <c r="E158" i="9"/>
  <c r="CG158" i="9" s="1"/>
  <c r="CA158" i="9" s="1"/>
  <c r="D158" i="9"/>
  <c r="E157" i="9"/>
  <c r="CG157" i="9" s="1"/>
  <c r="CA157" i="9" s="1"/>
  <c r="D157" i="9"/>
  <c r="E156" i="9"/>
  <c r="CG156" i="9" s="1"/>
  <c r="CA156" i="9" s="1"/>
  <c r="D156" i="9"/>
  <c r="E155" i="9"/>
  <c r="CG155" i="9" s="1"/>
  <c r="CA155" i="9" s="1"/>
  <c r="D155" i="9"/>
  <c r="E154" i="9"/>
  <c r="CG154" i="9" s="1"/>
  <c r="CA154" i="9" s="1"/>
  <c r="D154" i="9"/>
  <c r="E153" i="9"/>
  <c r="CG153" i="9" s="1"/>
  <c r="CA153" i="9" s="1"/>
  <c r="D153" i="9"/>
  <c r="CL151" i="9"/>
  <c r="CF151" i="9" s="1"/>
  <c r="CA151" i="9"/>
  <c r="E151" i="9"/>
  <c r="CG151" i="9" s="1"/>
  <c r="D151" i="9"/>
  <c r="C151" i="9"/>
  <c r="E145" i="9"/>
  <c r="D145" i="9"/>
  <c r="C145" i="9"/>
  <c r="E144" i="9"/>
  <c r="D144" i="9"/>
  <c r="E143" i="9"/>
  <c r="D143" i="9"/>
  <c r="C143" i="9"/>
  <c r="E142" i="9"/>
  <c r="D142" i="9"/>
  <c r="C142" i="9"/>
  <c r="O141" i="9"/>
  <c r="N141" i="9"/>
  <c r="M141" i="9"/>
  <c r="L141" i="9"/>
  <c r="K141" i="9"/>
  <c r="J141" i="9"/>
  <c r="I141" i="9"/>
  <c r="H141" i="9"/>
  <c r="G141" i="9"/>
  <c r="F141" i="9"/>
  <c r="E140" i="9"/>
  <c r="D140" i="9"/>
  <c r="C140" i="9"/>
  <c r="E139" i="9"/>
  <c r="C139" i="9" s="1"/>
  <c r="D139" i="9"/>
  <c r="E138" i="9"/>
  <c r="D138" i="9"/>
  <c r="O134" i="9"/>
  <c r="N134" i="9"/>
  <c r="G134" i="9"/>
  <c r="P133" i="9"/>
  <c r="O133" i="9"/>
  <c r="N133" i="9"/>
  <c r="M133" i="9"/>
  <c r="L133" i="9"/>
  <c r="K133" i="9"/>
  <c r="J133" i="9"/>
  <c r="I133" i="9"/>
  <c r="H133" i="9"/>
  <c r="G133" i="9"/>
  <c r="F133" i="9"/>
  <c r="D133" i="9"/>
  <c r="E132" i="9"/>
  <c r="D132" i="9"/>
  <c r="C132" i="9"/>
  <c r="E131" i="9"/>
  <c r="D131" i="9"/>
  <c r="C131" i="9"/>
  <c r="E130" i="9"/>
  <c r="C130" i="9" s="1"/>
  <c r="D130" i="9"/>
  <c r="E129" i="9"/>
  <c r="D129" i="9"/>
  <c r="C129" i="9" s="1"/>
  <c r="P128" i="9"/>
  <c r="O128" i="9"/>
  <c r="N128" i="9"/>
  <c r="M128" i="9"/>
  <c r="M134" i="9" s="1"/>
  <c r="L128" i="9"/>
  <c r="L134" i="9" s="1"/>
  <c r="K128" i="9"/>
  <c r="K134" i="9" s="1"/>
  <c r="J128" i="9"/>
  <c r="J134" i="9" s="1"/>
  <c r="I128" i="9"/>
  <c r="I134" i="9" s="1"/>
  <c r="H128" i="9"/>
  <c r="G128" i="9"/>
  <c r="F128" i="9"/>
  <c r="F134" i="9" s="1"/>
  <c r="E127" i="9"/>
  <c r="D127" i="9"/>
  <c r="C127" i="9"/>
  <c r="E126" i="9"/>
  <c r="D126" i="9"/>
  <c r="E125" i="9"/>
  <c r="D125" i="9"/>
  <c r="D128" i="9" s="1"/>
  <c r="D134" i="9" s="1"/>
  <c r="C125" i="9"/>
  <c r="H121" i="9"/>
  <c r="M120" i="9"/>
  <c r="L120" i="9"/>
  <c r="K120" i="9"/>
  <c r="K121" i="9" s="1"/>
  <c r="J120" i="9"/>
  <c r="J121" i="9" s="1"/>
  <c r="I120" i="9"/>
  <c r="H120" i="9"/>
  <c r="G120" i="9"/>
  <c r="G121" i="9" s="1"/>
  <c r="F120" i="9"/>
  <c r="F121" i="9" s="1"/>
  <c r="E119" i="9"/>
  <c r="D119" i="9"/>
  <c r="C119" i="9" s="1"/>
  <c r="E118" i="9"/>
  <c r="D118" i="9"/>
  <c r="C118" i="9"/>
  <c r="E117" i="9"/>
  <c r="D117" i="9"/>
  <c r="C117" i="9"/>
  <c r="E116" i="9"/>
  <c r="E120" i="9" s="1"/>
  <c r="D116" i="9"/>
  <c r="D120" i="9" s="1"/>
  <c r="M115" i="9"/>
  <c r="M121" i="9" s="1"/>
  <c r="L115" i="9"/>
  <c r="L121" i="9" s="1"/>
  <c r="K115" i="9"/>
  <c r="J115" i="9"/>
  <c r="I115" i="9"/>
  <c r="I121" i="9" s="1"/>
  <c r="H115" i="9"/>
  <c r="G115" i="9"/>
  <c r="F115" i="9"/>
  <c r="E114" i="9"/>
  <c r="C114" i="9" s="1"/>
  <c r="D114" i="9"/>
  <c r="E113" i="9"/>
  <c r="D113" i="9"/>
  <c r="E112" i="9"/>
  <c r="E115" i="9" s="1"/>
  <c r="D112" i="9"/>
  <c r="C112" i="9"/>
  <c r="E108" i="9"/>
  <c r="D108" i="9"/>
  <c r="C108" i="9" s="1"/>
  <c r="E107" i="9"/>
  <c r="D107" i="9"/>
  <c r="C107" i="9" s="1"/>
  <c r="E106" i="9"/>
  <c r="D106" i="9"/>
  <c r="C106" i="9"/>
  <c r="E105" i="9"/>
  <c r="D105" i="9"/>
  <c r="C105" i="9"/>
  <c r="E104" i="9"/>
  <c r="D104" i="9"/>
  <c r="C104" i="9"/>
  <c r="E99" i="9"/>
  <c r="D99" i="9"/>
  <c r="C99" i="9"/>
  <c r="E98" i="9"/>
  <c r="D98" i="9"/>
  <c r="E97" i="9"/>
  <c r="D97" i="9"/>
  <c r="C97" i="9"/>
  <c r="E96" i="9"/>
  <c r="D96" i="9"/>
  <c r="C96" i="9"/>
  <c r="E95" i="9"/>
  <c r="C95" i="9" s="1"/>
  <c r="D95" i="9"/>
  <c r="E94" i="9"/>
  <c r="D94" i="9"/>
  <c r="C94" i="9" s="1"/>
  <c r="E89" i="9"/>
  <c r="D89" i="9"/>
  <c r="C89" i="9"/>
  <c r="E88" i="9"/>
  <c r="D88" i="9"/>
  <c r="C88" i="9"/>
  <c r="E87" i="9"/>
  <c r="C87" i="9" s="1"/>
  <c r="D87" i="9"/>
  <c r="E86" i="9"/>
  <c r="D86" i="9"/>
  <c r="C86" i="9" s="1"/>
  <c r="E85" i="9"/>
  <c r="C85" i="9" s="1"/>
  <c r="D85" i="9"/>
  <c r="E84" i="9"/>
  <c r="D84" i="9"/>
  <c r="C84" i="9" s="1"/>
  <c r="E79" i="9"/>
  <c r="D79" i="9"/>
  <c r="C79" i="9"/>
  <c r="E74" i="9"/>
  <c r="D74" i="9"/>
  <c r="C74" i="9" s="1"/>
  <c r="E73" i="9"/>
  <c r="D73" i="9"/>
  <c r="C73" i="9" s="1"/>
  <c r="E72" i="9"/>
  <c r="D72" i="9"/>
  <c r="C72" i="9"/>
  <c r="E71" i="9"/>
  <c r="D71" i="9"/>
  <c r="C71" i="9"/>
  <c r="E66" i="9"/>
  <c r="D66" i="9"/>
  <c r="E65" i="9"/>
  <c r="D65" i="9"/>
  <c r="C65" i="9"/>
  <c r="E64" i="9"/>
  <c r="D64" i="9"/>
  <c r="C64" i="9"/>
  <c r="E63" i="9"/>
  <c r="C63" i="9" s="1"/>
  <c r="D63" i="9"/>
  <c r="CA59" i="9"/>
  <c r="CA58" i="9"/>
  <c r="C58" i="9"/>
  <c r="CA53" i="9"/>
  <c r="CG52" i="9"/>
  <c r="CA52" i="9"/>
  <c r="O52" i="9" s="1"/>
  <c r="C52" i="9"/>
  <c r="C51" i="9"/>
  <c r="CG51" i="9" s="1"/>
  <c r="CA51" i="9" s="1"/>
  <c r="O51" i="9" s="1"/>
  <c r="C50" i="9"/>
  <c r="CG50" i="9" s="1"/>
  <c r="CA50" i="9" s="1"/>
  <c r="O50" i="9" s="1"/>
  <c r="CG49" i="9"/>
  <c r="CA49" i="9" s="1"/>
  <c r="O49" i="9" s="1"/>
  <c r="C49" i="9"/>
  <c r="CG48" i="9"/>
  <c r="CA48" i="9"/>
  <c r="O48" i="9" s="1"/>
  <c r="C48" i="9"/>
  <c r="C47" i="9"/>
  <c r="CG47" i="9" s="1"/>
  <c r="CA47" i="9" s="1"/>
  <c r="O47" i="9" s="1"/>
  <c r="C46" i="9"/>
  <c r="CG46" i="9" s="1"/>
  <c r="CA46" i="9" s="1"/>
  <c r="O46" i="9" s="1"/>
  <c r="CG45" i="9"/>
  <c r="CA45" i="9" s="1"/>
  <c r="O45" i="9" s="1"/>
  <c r="C45" i="9"/>
  <c r="CG44" i="9"/>
  <c r="CA44" i="9"/>
  <c r="O44" i="9" s="1"/>
  <c r="C44" i="9"/>
  <c r="C43" i="9"/>
  <c r="CG43" i="9" s="1"/>
  <c r="CA43" i="9" s="1"/>
  <c r="O43" i="9" s="1"/>
  <c r="C42" i="9"/>
  <c r="CG42" i="9" s="1"/>
  <c r="CA42" i="9" s="1"/>
  <c r="O42" i="9" s="1"/>
  <c r="CG41" i="9"/>
  <c r="CA41" i="9" s="1"/>
  <c r="O41" i="9" s="1"/>
  <c r="C41" i="9"/>
  <c r="CG40" i="9"/>
  <c r="CA40" i="9"/>
  <c r="O40" i="9" s="1"/>
  <c r="C40" i="9"/>
  <c r="C39" i="9"/>
  <c r="CG39" i="9" s="1"/>
  <c r="CA39" i="9" s="1"/>
  <c r="O39" i="9" s="1"/>
  <c r="C38" i="9"/>
  <c r="CG38" i="9" s="1"/>
  <c r="CA38" i="9" s="1"/>
  <c r="O38" i="9" s="1"/>
  <c r="CG37" i="9"/>
  <c r="CA37" i="9" s="1"/>
  <c r="O37" i="9" s="1"/>
  <c r="C37" i="9"/>
  <c r="CG36" i="9"/>
  <c r="CA36" i="9"/>
  <c r="O36" i="9" s="1"/>
  <c r="C36" i="9"/>
  <c r="C35" i="9"/>
  <c r="CG35" i="9" s="1"/>
  <c r="CA35" i="9" s="1"/>
  <c r="O35" i="9" s="1"/>
  <c r="C34" i="9"/>
  <c r="CG34" i="9" s="1"/>
  <c r="CA34" i="9" s="1"/>
  <c r="O34" i="9" s="1"/>
  <c r="N33" i="9"/>
  <c r="M33" i="9"/>
  <c r="L33" i="9"/>
  <c r="K33" i="9"/>
  <c r="J33" i="9"/>
  <c r="I33" i="9"/>
  <c r="H33" i="9"/>
  <c r="G33" i="9"/>
  <c r="F33" i="9"/>
  <c r="C33" i="9" s="1"/>
  <c r="E33" i="9"/>
  <c r="D33" i="9"/>
  <c r="G29" i="9"/>
  <c r="G28" i="9"/>
  <c r="G27" i="9"/>
  <c r="G26" i="9"/>
  <c r="G25" i="9"/>
  <c r="G24" i="9"/>
  <c r="G23" i="9"/>
  <c r="G22" i="9"/>
  <c r="G21" i="9"/>
  <c r="G20" i="9"/>
  <c r="CD19" i="9"/>
  <c r="G19" i="9"/>
  <c r="CK15" i="9"/>
  <c r="CD15" i="9" s="1"/>
  <c r="CB15" i="9"/>
  <c r="C15" i="9"/>
  <c r="CH15" i="9" s="1"/>
  <c r="CA15" i="9" s="1"/>
  <c r="CK14" i="9"/>
  <c r="CD14" i="9" s="1"/>
  <c r="CH14" i="9"/>
  <c r="CA14" i="9" s="1"/>
  <c r="C14" i="9"/>
  <c r="CJ13" i="9"/>
  <c r="CC13" i="9" s="1"/>
  <c r="CH13" i="9"/>
  <c r="CA13" i="9" s="1"/>
  <c r="CB13" i="9"/>
  <c r="C13" i="9"/>
  <c r="C12" i="9"/>
  <c r="CB12" i="9" s="1"/>
  <c r="CK11" i="9"/>
  <c r="CD11" i="9" s="1"/>
  <c r="CB11" i="9"/>
  <c r="C11" i="9"/>
  <c r="A5" i="9"/>
  <c r="A4" i="9"/>
  <c r="A3" i="9"/>
  <c r="A2" i="9"/>
  <c r="AT181" i="9" l="1"/>
  <c r="CJ173" i="9"/>
  <c r="CD173" i="9" s="1"/>
  <c r="CK173" i="9"/>
  <c r="CE173" i="9" s="1"/>
  <c r="CI173" i="9"/>
  <c r="CC173" i="9" s="1"/>
  <c r="CL173" i="9"/>
  <c r="CF173" i="9" s="1"/>
  <c r="AW199" i="9"/>
  <c r="C113" i="9"/>
  <c r="D115" i="9"/>
  <c r="D121" i="9" s="1"/>
  <c r="CJ180" i="9"/>
  <c r="CD180" i="9" s="1"/>
  <c r="CK180" i="9"/>
  <c r="CE180" i="9" s="1"/>
  <c r="CI180" i="9"/>
  <c r="CC180" i="9" s="1"/>
  <c r="CL180" i="9"/>
  <c r="CF180" i="9" s="1"/>
  <c r="CK202" i="9"/>
  <c r="CE202" i="9" s="1"/>
  <c r="AW202" i="9" s="1"/>
  <c r="CI202" i="9"/>
  <c r="CC202" i="9" s="1"/>
  <c r="CL202" i="9"/>
  <c r="CF202" i="9" s="1"/>
  <c r="CJ202" i="9"/>
  <c r="CD202" i="9" s="1"/>
  <c r="CJ214" i="9"/>
  <c r="CD214" i="9" s="1"/>
  <c r="AW214" i="9" s="1"/>
  <c r="CL214" i="9"/>
  <c r="CF214" i="9" s="1"/>
  <c r="CK214" i="9"/>
  <c r="CE214" i="9" s="1"/>
  <c r="CI214" i="9"/>
  <c r="CC214" i="9" s="1"/>
  <c r="C115" i="9"/>
  <c r="AW226" i="9"/>
  <c r="C138" i="9"/>
  <c r="C141" i="9" s="1"/>
  <c r="D141" i="9"/>
  <c r="CJ182" i="9"/>
  <c r="CD182" i="9" s="1"/>
  <c r="CK182" i="9"/>
  <c r="CE182" i="9" s="1"/>
  <c r="CI182" i="9"/>
  <c r="CC182" i="9" s="1"/>
  <c r="CL182" i="9"/>
  <c r="CF182" i="9" s="1"/>
  <c r="CA105" i="9"/>
  <c r="E121" i="9"/>
  <c r="H134" i="9"/>
  <c r="P134" i="9"/>
  <c r="E141" i="9"/>
  <c r="CK151" i="9"/>
  <c r="CE151" i="9" s="1"/>
  <c r="CJ151" i="9"/>
  <c r="CD151" i="9" s="1"/>
  <c r="CI151" i="9"/>
  <c r="CC151" i="9" s="1"/>
  <c r="CH151" i="9"/>
  <c r="CB151" i="9" s="1"/>
  <c r="AW203" i="9"/>
  <c r="CI253" i="9"/>
  <c r="CC253" i="9" s="1"/>
  <c r="CH253" i="9"/>
  <c r="CB253" i="9" s="1"/>
  <c r="CH257" i="9"/>
  <c r="CB257" i="9" s="1"/>
  <c r="CI257" i="9"/>
  <c r="CC257" i="9" s="1"/>
  <c r="AV257" i="9" s="1"/>
  <c r="CL165" i="9"/>
  <c r="CF165" i="9" s="1"/>
  <c r="CL169" i="9"/>
  <c r="CF169" i="9" s="1"/>
  <c r="CI171" i="9"/>
  <c r="CC171" i="9" s="1"/>
  <c r="AT171" i="9" s="1"/>
  <c r="CL177" i="9"/>
  <c r="CF177" i="9" s="1"/>
  <c r="CL186" i="9"/>
  <c r="CF186" i="9" s="1"/>
  <c r="CL193" i="9"/>
  <c r="CF193" i="9" s="1"/>
  <c r="CK198" i="9"/>
  <c r="CE198" i="9" s="1"/>
  <c r="CI198" i="9"/>
  <c r="CC198" i="9" s="1"/>
  <c r="AW198" i="9" s="1"/>
  <c r="CK200" i="9"/>
  <c r="CE200" i="9" s="1"/>
  <c r="CL200" i="9"/>
  <c r="CF200" i="9" s="1"/>
  <c r="CJ200" i="9"/>
  <c r="CD200" i="9" s="1"/>
  <c r="AW210" i="9"/>
  <c r="CL216" i="9"/>
  <c r="CF216" i="9" s="1"/>
  <c r="CI216" i="9"/>
  <c r="CC216" i="9" s="1"/>
  <c r="CJ216" i="9"/>
  <c r="CD216" i="9" s="1"/>
  <c r="CL218" i="9"/>
  <c r="CF218" i="9" s="1"/>
  <c r="CI218" i="9"/>
  <c r="CC218" i="9" s="1"/>
  <c r="CJ218" i="9"/>
  <c r="CD218" i="9" s="1"/>
  <c r="CL220" i="9"/>
  <c r="CF220" i="9" s="1"/>
  <c r="CI220" i="9"/>
  <c r="CC220" i="9" s="1"/>
  <c r="CK220" i="9"/>
  <c r="CE220" i="9" s="1"/>
  <c r="CH252" i="9"/>
  <c r="CB252" i="9" s="1"/>
  <c r="AV252" i="9" s="1"/>
  <c r="CI252" i="9"/>
  <c r="CC252" i="9" s="1"/>
  <c r="CI275" i="9"/>
  <c r="CC275" i="9" s="1"/>
  <c r="CG275" i="9"/>
  <c r="CA275" i="9" s="1"/>
  <c r="CK275" i="9"/>
  <c r="CE275" i="9" s="1"/>
  <c r="CH12" i="9"/>
  <c r="CA12" i="9" s="1"/>
  <c r="C133" i="9"/>
  <c r="E133" i="9"/>
  <c r="CH165" i="9"/>
  <c r="CB165" i="9" s="1"/>
  <c r="AT165" i="9" s="1"/>
  <c r="CL166" i="9"/>
  <c r="CF166" i="9" s="1"/>
  <c r="CH169" i="9"/>
  <c r="CB169" i="9" s="1"/>
  <c r="AT169" i="9" s="1"/>
  <c r="CI170" i="9"/>
  <c r="CC170" i="9" s="1"/>
  <c r="AT170" i="9" s="1"/>
  <c r="CK171" i="9"/>
  <c r="CE171" i="9" s="1"/>
  <c r="CG173" i="9"/>
  <c r="CA173" i="9" s="1"/>
  <c r="CL174" i="9"/>
  <c r="CF174" i="9" s="1"/>
  <c r="CH177" i="9"/>
  <c r="CB177" i="9" s="1"/>
  <c r="AT177" i="9" s="1"/>
  <c r="CL178" i="9"/>
  <c r="CF178" i="9" s="1"/>
  <c r="CK181" i="9"/>
  <c r="CE181" i="9" s="1"/>
  <c r="CL183" i="9"/>
  <c r="CF183" i="9" s="1"/>
  <c r="CH186" i="9"/>
  <c r="CB186" i="9" s="1"/>
  <c r="AT186" i="9" s="1"/>
  <c r="CL187" i="9"/>
  <c r="CF187" i="9" s="1"/>
  <c r="CH197" i="9"/>
  <c r="CB197" i="9" s="1"/>
  <c r="CJ198" i="9"/>
  <c r="CD198" i="9" s="1"/>
  <c r="CK201" i="9"/>
  <c r="CE201" i="9" s="1"/>
  <c r="AW201" i="9" s="1"/>
  <c r="CJ201" i="9"/>
  <c r="CD201" i="9" s="1"/>
  <c r="CI201" i="9"/>
  <c r="CC201" i="9" s="1"/>
  <c r="CL206" i="9"/>
  <c r="CF206" i="9" s="1"/>
  <c r="CI206" i="9"/>
  <c r="CC206" i="9" s="1"/>
  <c r="AW206" i="9" s="1"/>
  <c r="CJ206" i="9"/>
  <c r="CD206" i="9" s="1"/>
  <c r="CL208" i="9"/>
  <c r="CF208" i="9" s="1"/>
  <c r="CI208" i="9"/>
  <c r="CC208" i="9" s="1"/>
  <c r="AW208" i="9" s="1"/>
  <c r="CJ208" i="9"/>
  <c r="CD208" i="9" s="1"/>
  <c r="CL210" i="9"/>
  <c r="CF210" i="9" s="1"/>
  <c r="CI210" i="9"/>
  <c r="CC210" i="9" s="1"/>
  <c r="CJ210" i="9"/>
  <c r="CD210" i="9" s="1"/>
  <c r="CJ212" i="9"/>
  <c r="CD212" i="9" s="1"/>
  <c r="AW212" i="9" s="1"/>
  <c r="CK212" i="9"/>
  <c r="CE212" i="9" s="1"/>
  <c r="CL212" i="9"/>
  <c r="CF212" i="9" s="1"/>
  <c r="CG215" i="9"/>
  <c r="CA215" i="9" s="1"/>
  <c r="C215" i="9"/>
  <c r="CK216" i="9"/>
  <c r="CE216" i="9" s="1"/>
  <c r="CG217" i="9"/>
  <c r="CA217" i="9" s="1"/>
  <c r="CK218" i="9"/>
  <c r="CE218" i="9" s="1"/>
  <c r="CG219" i="9"/>
  <c r="CA219" i="9" s="1"/>
  <c r="CL222" i="9"/>
  <c r="CF222" i="9" s="1"/>
  <c r="CK222" i="9"/>
  <c r="CE222" i="9" s="1"/>
  <c r="CL223" i="9"/>
  <c r="CF223" i="9" s="1"/>
  <c r="CK223" i="9"/>
  <c r="CE223" i="9" s="1"/>
  <c r="CJ223" i="9"/>
  <c r="CD223" i="9" s="1"/>
  <c r="AW223" i="9" s="1"/>
  <c r="CL224" i="9"/>
  <c r="CF224" i="9" s="1"/>
  <c r="CJ224" i="9"/>
  <c r="CD224" i="9" s="1"/>
  <c r="CI224" i="9"/>
  <c r="CC224" i="9" s="1"/>
  <c r="CH255" i="9"/>
  <c r="CB255" i="9" s="1"/>
  <c r="AV255" i="9" s="1"/>
  <c r="CK276" i="9"/>
  <c r="CE276" i="9" s="1"/>
  <c r="CG276" i="9"/>
  <c r="CA276" i="9" s="1"/>
  <c r="CH276" i="9"/>
  <c r="CB276" i="9" s="1"/>
  <c r="CJ276" i="9"/>
  <c r="CD276" i="9" s="1"/>
  <c r="CI280" i="9"/>
  <c r="CG280" i="9"/>
  <c r="CA280" i="9" s="1"/>
  <c r="CJ280" i="9"/>
  <c r="CD280" i="9" s="1"/>
  <c r="CH280" i="9"/>
  <c r="CK13" i="9"/>
  <c r="CD13" i="9" s="1"/>
  <c r="Q13" i="9" s="1"/>
  <c r="CH11" i="9"/>
  <c r="CJ12" i="9"/>
  <c r="CC12" i="9" s="1"/>
  <c r="E128" i="9"/>
  <c r="E134" i="9" s="1"/>
  <c r="C163" i="9"/>
  <c r="CI165" i="9"/>
  <c r="CC165" i="9" s="1"/>
  <c r="CH166" i="9"/>
  <c r="CB166" i="9" s="1"/>
  <c r="C167" i="9"/>
  <c r="CI169" i="9"/>
  <c r="CC169" i="9" s="1"/>
  <c r="CJ170" i="9"/>
  <c r="CD170" i="9" s="1"/>
  <c r="CL171" i="9"/>
  <c r="CF171" i="9" s="1"/>
  <c r="CH174" i="9"/>
  <c r="CB174" i="9" s="1"/>
  <c r="C175" i="9"/>
  <c r="CI177" i="9"/>
  <c r="CC177" i="9" s="1"/>
  <c r="CH178" i="9"/>
  <c r="CB178" i="9" s="1"/>
  <c r="C179" i="9"/>
  <c r="CL181" i="9"/>
  <c r="CF181" i="9" s="1"/>
  <c r="CH183" i="9"/>
  <c r="CB183" i="9" s="1"/>
  <c r="C184" i="9"/>
  <c r="CI186" i="9"/>
  <c r="CC186" i="9" s="1"/>
  <c r="CH187" i="9"/>
  <c r="CB187" i="9" s="1"/>
  <c r="C188" i="9"/>
  <c r="CI193" i="9"/>
  <c r="CC193" i="9" s="1"/>
  <c r="C195" i="9"/>
  <c r="CM193" i="9" s="1"/>
  <c r="CN193" i="9" s="1"/>
  <c r="AW193" i="9" s="1"/>
  <c r="CG195" i="9"/>
  <c r="CA195" i="9" s="1"/>
  <c r="C196" i="9"/>
  <c r="CG196" i="9"/>
  <c r="CA196" i="9" s="1"/>
  <c r="C197" i="9"/>
  <c r="CL198" i="9"/>
  <c r="CF198" i="9" s="1"/>
  <c r="CL201" i="9"/>
  <c r="CF201" i="9" s="1"/>
  <c r="CL203" i="9"/>
  <c r="CF203" i="9" s="1"/>
  <c r="CG205" i="9"/>
  <c r="CA205" i="9" s="1"/>
  <c r="CK206" i="9"/>
  <c r="CE206" i="9" s="1"/>
  <c r="CG207" i="9"/>
  <c r="CA207" i="9" s="1"/>
  <c r="CK208" i="9"/>
  <c r="CE208" i="9" s="1"/>
  <c r="CG209" i="9"/>
  <c r="CA209" i="9" s="1"/>
  <c r="CK210" i="9"/>
  <c r="CE210" i="9" s="1"/>
  <c r="CG211" i="9"/>
  <c r="CA211" i="9" s="1"/>
  <c r="CL213" i="9"/>
  <c r="CF213" i="9" s="1"/>
  <c r="CK213" i="9"/>
  <c r="CE213" i="9" s="1"/>
  <c r="CJ213" i="9"/>
  <c r="CD213" i="9" s="1"/>
  <c r="C217" i="9"/>
  <c r="C219" i="9"/>
  <c r="CH220" i="9"/>
  <c r="CB220" i="9" s="1"/>
  <c r="CG220" i="9"/>
  <c r="CA220" i="9" s="1"/>
  <c r="CH221" i="9"/>
  <c r="CB221" i="9" s="1"/>
  <c r="CG221" i="9"/>
  <c r="CA221" i="9" s="1"/>
  <c r="C221" i="9"/>
  <c r="CK224" i="9"/>
  <c r="CE224" i="9" s="1"/>
  <c r="CH256" i="9"/>
  <c r="CB256" i="9" s="1"/>
  <c r="CI256" i="9"/>
  <c r="CC256" i="9" s="1"/>
  <c r="AV258" i="9"/>
  <c r="CH275" i="9"/>
  <c r="CB275" i="9" s="1"/>
  <c r="CL277" i="9"/>
  <c r="CF277" i="9" s="1"/>
  <c r="CH277" i="9"/>
  <c r="CB277" i="9" s="1"/>
  <c r="CI277" i="9"/>
  <c r="CC277" i="9" s="1"/>
  <c r="CJ277" i="9"/>
  <c r="CD277" i="9" s="1"/>
  <c r="CG277" i="9"/>
  <c r="CA277" i="9" s="1"/>
  <c r="CL278" i="9"/>
  <c r="CF278" i="9" s="1"/>
  <c r="CH278" i="9"/>
  <c r="CB278" i="9" s="1"/>
  <c r="CI278" i="9"/>
  <c r="CC278" i="9" s="1"/>
  <c r="CK278" i="9"/>
  <c r="CE278" i="9" s="1"/>
  <c r="CI279" i="9"/>
  <c r="CC279" i="9" s="1"/>
  <c r="CJ279" i="9"/>
  <c r="CD279" i="9" s="1"/>
  <c r="AY279" i="9" s="1"/>
  <c r="CK279" i="9"/>
  <c r="CE279" i="9" s="1"/>
  <c r="CH279" i="9"/>
  <c r="CB279" i="9" s="1"/>
  <c r="CK280" i="9"/>
  <c r="CE280" i="9" s="1"/>
  <c r="CJ11" i="9"/>
  <c r="CC11" i="9" s="1"/>
  <c r="CK12" i="9"/>
  <c r="CD12" i="9" s="1"/>
  <c r="CJ14" i="9"/>
  <c r="CC14" i="9" s="1"/>
  <c r="CB14" i="9"/>
  <c r="Q14" i="9" s="1"/>
  <c r="CJ15" i="9"/>
  <c r="CC15" i="9" s="1"/>
  <c r="Q15" i="9" s="1"/>
  <c r="C66" i="9"/>
  <c r="C98" i="9"/>
  <c r="CA99" i="9" s="1"/>
  <c r="C116" i="9"/>
  <c r="C120" i="9" s="1"/>
  <c r="C126" i="9"/>
  <c r="C128" i="9" s="1"/>
  <c r="C134" i="9" s="1"/>
  <c r="C144" i="9"/>
  <c r="C153" i="9"/>
  <c r="C154" i="9"/>
  <c r="C155" i="9"/>
  <c r="C156" i="9"/>
  <c r="C157" i="9"/>
  <c r="C158" i="9"/>
  <c r="C159" i="9"/>
  <c r="C160" i="9"/>
  <c r="C161" i="9"/>
  <c r="CI162" i="9"/>
  <c r="CC162" i="9" s="1"/>
  <c r="AT162" i="9" s="1"/>
  <c r="C164" i="9"/>
  <c r="CK165" i="9"/>
  <c r="CE165" i="9" s="1"/>
  <c r="CI166" i="9"/>
  <c r="CC166" i="9" s="1"/>
  <c r="C168" i="9"/>
  <c r="CK169" i="9"/>
  <c r="CE169" i="9" s="1"/>
  <c r="CK170" i="9"/>
  <c r="CE170" i="9" s="1"/>
  <c r="C172" i="9"/>
  <c r="CI174" i="9"/>
  <c r="CC174" i="9" s="1"/>
  <c r="C176" i="9"/>
  <c r="CK177" i="9"/>
  <c r="CE177" i="9" s="1"/>
  <c r="CI178" i="9"/>
  <c r="CC178" i="9" s="1"/>
  <c r="CI183" i="9"/>
  <c r="CC183" i="9" s="1"/>
  <c r="C185" i="9"/>
  <c r="CK186" i="9"/>
  <c r="CE186" i="9" s="1"/>
  <c r="CI187" i="9"/>
  <c r="CC187" i="9" s="1"/>
  <c r="C189" i="9"/>
  <c r="CK193" i="9"/>
  <c r="CE193" i="9" s="1"/>
  <c r="CL199" i="9"/>
  <c r="CF199" i="9" s="1"/>
  <c r="CI200" i="9"/>
  <c r="CC200" i="9" s="1"/>
  <c r="AW200" i="9" s="1"/>
  <c r="CH204" i="9"/>
  <c r="CB204" i="9" s="1"/>
  <c r="C204" i="9"/>
  <c r="C205" i="9"/>
  <c r="C207" i="9"/>
  <c r="C209" i="9"/>
  <c r="C211" i="9"/>
  <c r="CG216" i="9"/>
  <c r="CA216" i="9" s="1"/>
  <c r="CG218" i="9"/>
  <c r="CA218" i="9" s="1"/>
  <c r="CJ220" i="9"/>
  <c r="CD220" i="9" s="1"/>
  <c r="CI222" i="9"/>
  <c r="CC222" i="9" s="1"/>
  <c r="CL225" i="9"/>
  <c r="CF225" i="9" s="1"/>
  <c r="CJ225" i="9"/>
  <c r="CD225" i="9" s="1"/>
  <c r="CI225" i="9"/>
  <c r="CC225" i="9" s="1"/>
  <c r="AW225" i="9" s="1"/>
  <c r="CI226" i="9"/>
  <c r="CC226" i="9" s="1"/>
  <c r="CK226" i="9"/>
  <c r="CE226" i="9" s="1"/>
  <c r="CJ226" i="9"/>
  <c r="CD226" i="9" s="1"/>
  <c r="AV259" i="9"/>
  <c r="AV261" i="9"/>
  <c r="CI267" i="9"/>
  <c r="CC267" i="9" s="1"/>
  <c r="AV267" i="9" s="1"/>
  <c r="AV269" i="9"/>
  <c r="CJ275" i="9"/>
  <c r="CD275" i="9" s="1"/>
  <c r="CG278" i="9"/>
  <c r="CA278" i="9" s="1"/>
  <c r="AV253" i="9"/>
  <c r="CI260" i="9"/>
  <c r="CC260" i="9" s="1"/>
  <c r="AV260" i="9" s="1"/>
  <c r="CI281" i="9"/>
  <c r="CJ281" i="9"/>
  <c r="CD281" i="9" s="1"/>
  <c r="CH281" i="9"/>
  <c r="CG227" i="9"/>
  <c r="CA227" i="9" s="1"/>
  <c r="CG229" i="9"/>
  <c r="CA229" i="9" s="1"/>
  <c r="CG231" i="9"/>
  <c r="CA231" i="9" s="1"/>
  <c r="C238" i="9"/>
  <c r="C251" i="9"/>
  <c r="CH254" i="9"/>
  <c r="CB254" i="9" s="1"/>
  <c r="AV254" i="9" s="1"/>
  <c r="CK281" i="9"/>
  <c r="CE281" i="9" s="1"/>
  <c r="AY281" i="9" s="1"/>
  <c r="C227" i="9"/>
  <c r="C228" i="9"/>
  <c r="C229" i="9"/>
  <c r="C230" i="9"/>
  <c r="C231" i="9"/>
  <c r="C235" i="9"/>
  <c r="C262" i="9"/>
  <c r="C264" i="9"/>
  <c r="C266" i="9"/>
  <c r="C268" i="9"/>
  <c r="CK274" i="9"/>
  <c r="CE274" i="9" s="1"/>
  <c r="CG274" i="9"/>
  <c r="CA274" i="9" s="1"/>
  <c r="C274" i="9"/>
  <c r="CJ274" i="9" s="1"/>
  <c r="CD274" i="9" s="1"/>
  <c r="A315" i="9" l="1"/>
  <c r="CH262" i="9"/>
  <c r="CB262" i="9" s="1"/>
  <c r="AV262" i="9" s="1"/>
  <c r="CI262" i="9"/>
  <c r="CC262" i="9" s="1"/>
  <c r="CI230" i="9"/>
  <c r="CC230" i="9" s="1"/>
  <c r="CK230" i="9"/>
  <c r="CE230" i="9" s="1"/>
  <c r="CJ230" i="9"/>
  <c r="CD230" i="9" s="1"/>
  <c r="CL230" i="9"/>
  <c r="CF230" i="9" s="1"/>
  <c r="CL209" i="9"/>
  <c r="CF209" i="9" s="1"/>
  <c r="CI209" i="9"/>
  <c r="CC209" i="9" s="1"/>
  <c r="AW209" i="9" s="1"/>
  <c r="CJ209" i="9"/>
  <c r="CD209" i="9" s="1"/>
  <c r="CK209" i="9"/>
  <c r="CE209" i="9" s="1"/>
  <c r="CJ189" i="9"/>
  <c r="CD189" i="9" s="1"/>
  <c r="CL189" i="9"/>
  <c r="CF189" i="9" s="1"/>
  <c r="CK189" i="9"/>
  <c r="CE189" i="9" s="1"/>
  <c r="CI189" i="9"/>
  <c r="CC189" i="9" s="1"/>
  <c r="CH189" i="9"/>
  <c r="CB189" i="9" s="1"/>
  <c r="CJ168" i="9"/>
  <c r="CD168" i="9" s="1"/>
  <c r="CL168" i="9"/>
  <c r="CF168" i="9" s="1"/>
  <c r="CK168" i="9"/>
  <c r="CE168" i="9" s="1"/>
  <c r="CI168" i="9"/>
  <c r="CC168" i="9" s="1"/>
  <c r="CH168" i="9"/>
  <c r="CB168" i="9" s="1"/>
  <c r="AT168" i="9" s="1"/>
  <c r="CL221" i="9"/>
  <c r="CF221" i="9" s="1"/>
  <c r="CI221" i="9"/>
  <c r="CC221" i="9" s="1"/>
  <c r="CK221" i="9"/>
  <c r="CE221" i="9" s="1"/>
  <c r="CJ221" i="9"/>
  <c r="CD221" i="9" s="1"/>
  <c r="CK197" i="9"/>
  <c r="CE197" i="9" s="1"/>
  <c r="CJ197" i="9"/>
  <c r="CD197" i="9" s="1"/>
  <c r="CL197" i="9"/>
  <c r="CF197" i="9" s="1"/>
  <c r="CI197" i="9"/>
  <c r="CC197" i="9" s="1"/>
  <c r="AW197" i="9" s="1"/>
  <c r="CJ179" i="9"/>
  <c r="CD179" i="9" s="1"/>
  <c r="CH179" i="9"/>
  <c r="CB179" i="9" s="1"/>
  <c r="CL179" i="9"/>
  <c r="CF179" i="9" s="1"/>
  <c r="CK179" i="9"/>
  <c r="CE179" i="9" s="1"/>
  <c r="CI179" i="9"/>
  <c r="CC179" i="9" s="1"/>
  <c r="AT174" i="9"/>
  <c r="CJ167" i="9"/>
  <c r="CD167" i="9" s="1"/>
  <c r="CH167" i="9"/>
  <c r="CB167" i="9" s="1"/>
  <c r="CL167" i="9"/>
  <c r="CF167" i="9" s="1"/>
  <c r="CK167" i="9"/>
  <c r="CE167" i="9" s="1"/>
  <c r="CI167" i="9"/>
  <c r="CC167" i="9" s="1"/>
  <c r="C121" i="9"/>
  <c r="CI229" i="9"/>
  <c r="CC229" i="9" s="1"/>
  <c r="CL229" i="9"/>
  <c r="CF229" i="9" s="1"/>
  <c r="CJ229" i="9"/>
  <c r="CD229" i="9" s="1"/>
  <c r="AW229" i="9" s="1"/>
  <c r="CK229" i="9"/>
  <c r="CE229" i="9" s="1"/>
  <c r="CI157" i="9"/>
  <c r="CC157" i="9" s="1"/>
  <c r="CH157" i="9"/>
  <c r="CB157" i="9" s="1"/>
  <c r="CL157" i="9"/>
  <c r="CF157" i="9" s="1"/>
  <c r="CK157" i="9"/>
  <c r="CE157" i="9" s="1"/>
  <c r="CJ157" i="9"/>
  <c r="CD157" i="9" s="1"/>
  <c r="CI153" i="9"/>
  <c r="CC153" i="9" s="1"/>
  <c r="CH153" i="9"/>
  <c r="CB153" i="9" s="1"/>
  <c r="AT153" i="9" s="1"/>
  <c r="CL153" i="9"/>
  <c r="CF153" i="9" s="1"/>
  <c r="CK153" i="9"/>
  <c r="CE153" i="9" s="1"/>
  <c r="CJ153" i="9"/>
  <c r="CD153" i="9" s="1"/>
  <c r="AW221" i="9"/>
  <c r="CL219" i="9"/>
  <c r="CF219" i="9" s="1"/>
  <c r="CI219" i="9"/>
  <c r="CC219" i="9" s="1"/>
  <c r="CK219" i="9"/>
  <c r="CE219" i="9" s="1"/>
  <c r="CJ219" i="9"/>
  <c r="CD219" i="9" s="1"/>
  <c r="AW219" i="9" s="1"/>
  <c r="CJ184" i="9"/>
  <c r="CD184" i="9" s="1"/>
  <c r="CH184" i="9"/>
  <c r="CB184" i="9" s="1"/>
  <c r="CL184" i="9"/>
  <c r="CF184" i="9" s="1"/>
  <c r="CK184" i="9"/>
  <c r="CE184" i="9" s="1"/>
  <c r="CI184" i="9"/>
  <c r="CC184" i="9" s="1"/>
  <c r="AT166" i="9"/>
  <c r="AY274" i="9"/>
  <c r="CH264" i="9"/>
  <c r="CB264" i="9" s="1"/>
  <c r="AV264" i="9" s="1"/>
  <c r="CI264" i="9"/>
  <c r="CC264" i="9" s="1"/>
  <c r="CI231" i="9"/>
  <c r="CC231" i="9" s="1"/>
  <c r="AW231" i="9" s="1"/>
  <c r="CL231" i="9"/>
  <c r="CF231" i="9" s="1"/>
  <c r="CJ231" i="9"/>
  <c r="CD231" i="9" s="1"/>
  <c r="CK231" i="9"/>
  <c r="CE231" i="9" s="1"/>
  <c r="CI227" i="9"/>
  <c r="CC227" i="9" s="1"/>
  <c r="CL227" i="9"/>
  <c r="CF227" i="9" s="1"/>
  <c r="AW227" i="9" s="1"/>
  <c r="CJ227" i="9"/>
  <c r="CD227" i="9" s="1"/>
  <c r="CK227" i="9"/>
  <c r="CE227" i="9" s="1"/>
  <c r="AW222" i="9"/>
  <c r="CL211" i="9"/>
  <c r="CF211" i="9" s="1"/>
  <c r="CI211" i="9"/>
  <c r="CC211" i="9" s="1"/>
  <c r="CJ211" i="9"/>
  <c r="CD211" i="9" s="1"/>
  <c r="CK211" i="9"/>
  <c r="CE211" i="9" s="1"/>
  <c r="CL204" i="9"/>
  <c r="CF204" i="9" s="1"/>
  <c r="CI204" i="9"/>
  <c r="CC204" i="9" s="1"/>
  <c r="CK204" i="9"/>
  <c r="CE204" i="9" s="1"/>
  <c r="CJ204" i="9"/>
  <c r="CD204" i="9" s="1"/>
  <c r="AW204" i="9" s="1"/>
  <c r="CJ185" i="9"/>
  <c r="CD185" i="9" s="1"/>
  <c r="CL185" i="9"/>
  <c r="CF185" i="9" s="1"/>
  <c r="CK185" i="9"/>
  <c r="CE185" i="9" s="1"/>
  <c r="CI185" i="9"/>
  <c r="CC185" i="9" s="1"/>
  <c r="CH185" i="9"/>
  <c r="CB185" i="9" s="1"/>
  <c r="CJ176" i="9"/>
  <c r="CD176" i="9" s="1"/>
  <c r="CL176" i="9"/>
  <c r="CF176" i="9" s="1"/>
  <c r="CK176" i="9"/>
  <c r="CE176" i="9" s="1"/>
  <c r="CI176" i="9"/>
  <c r="CC176" i="9" s="1"/>
  <c r="CH176" i="9"/>
  <c r="CB176" i="9" s="1"/>
  <c r="CJ164" i="9"/>
  <c r="CD164" i="9" s="1"/>
  <c r="CL164" i="9"/>
  <c r="CF164" i="9" s="1"/>
  <c r="CK164" i="9"/>
  <c r="CE164" i="9" s="1"/>
  <c r="CI164" i="9"/>
  <c r="CC164" i="9" s="1"/>
  <c r="CH164" i="9"/>
  <c r="CB164" i="9" s="1"/>
  <c r="CI159" i="9"/>
  <c r="CC159" i="9" s="1"/>
  <c r="CH159" i="9"/>
  <c r="CB159" i="9" s="1"/>
  <c r="CL159" i="9"/>
  <c r="CF159" i="9" s="1"/>
  <c r="CK159" i="9"/>
  <c r="CE159" i="9" s="1"/>
  <c r="CJ159" i="9"/>
  <c r="CD159" i="9" s="1"/>
  <c r="CI155" i="9"/>
  <c r="CC155" i="9" s="1"/>
  <c r="CH155" i="9"/>
  <c r="CB155" i="9" s="1"/>
  <c r="CL155" i="9"/>
  <c r="CF155" i="9" s="1"/>
  <c r="CK155" i="9"/>
  <c r="CE155" i="9" s="1"/>
  <c r="CJ155" i="9"/>
  <c r="CD155" i="9" s="1"/>
  <c r="AW220" i="9"/>
  <c r="AW213" i="9"/>
  <c r="AT187" i="9"/>
  <c r="CJ175" i="9"/>
  <c r="CD175" i="9" s="1"/>
  <c r="CH175" i="9"/>
  <c r="CB175" i="9" s="1"/>
  <c r="CL175" i="9"/>
  <c r="CF175" i="9" s="1"/>
  <c r="CK175" i="9"/>
  <c r="CE175" i="9" s="1"/>
  <c r="CI175" i="9"/>
  <c r="CC175" i="9" s="1"/>
  <c r="CJ163" i="9"/>
  <c r="CD163" i="9" s="1"/>
  <c r="CH163" i="9"/>
  <c r="CB163" i="9" s="1"/>
  <c r="AT163" i="9" s="1"/>
  <c r="CL163" i="9"/>
  <c r="CF163" i="9" s="1"/>
  <c r="CK163" i="9"/>
  <c r="CE163" i="9" s="1"/>
  <c r="CI163" i="9"/>
  <c r="CC163" i="9" s="1"/>
  <c r="AY280" i="9"/>
  <c r="AY276" i="9"/>
  <c r="AW224" i="9"/>
  <c r="CL215" i="9"/>
  <c r="CF215" i="9" s="1"/>
  <c r="CI215" i="9"/>
  <c r="CC215" i="9" s="1"/>
  <c r="AW215" i="9" s="1"/>
  <c r="CK215" i="9"/>
  <c r="CE215" i="9" s="1"/>
  <c r="CJ215" i="9"/>
  <c r="CD215" i="9" s="1"/>
  <c r="AT173" i="9"/>
  <c r="Q12" i="9"/>
  <c r="AT182" i="9"/>
  <c r="CI158" i="9"/>
  <c r="CC158" i="9" s="1"/>
  <c r="CH158" i="9"/>
  <c r="CB158" i="9" s="1"/>
  <c r="AT158" i="9" s="1"/>
  <c r="CL158" i="9"/>
  <c r="CF158" i="9" s="1"/>
  <c r="CK158" i="9"/>
  <c r="CE158" i="9" s="1"/>
  <c r="CJ158" i="9"/>
  <c r="CD158" i="9" s="1"/>
  <c r="CI154" i="9"/>
  <c r="CC154" i="9" s="1"/>
  <c r="CH154" i="9"/>
  <c r="CB154" i="9" s="1"/>
  <c r="CL154" i="9"/>
  <c r="CF154" i="9" s="1"/>
  <c r="CK154" i="9"/>
  <c r="CE154" i="9" s="1"/>
  <c r="CJ154" i="9"/>
  <c r="CD154" i="9" s="1"/>
  <c r="CL195" i="9"/>
  <c r="CF195" i="9" s="1"/>
  <c r="CI195" i="9"/>
  <c r="CC195" i="9" s="1"/>
  <c r="CK195" i="9"/>
  <c r="CE195" i="9" s="1"/>
  <c r="AW195" i="9" s="1"/>
  <c r="CJ195" i="9"/>
  <c r="CD195" i="9" s="1"/>
  <c r="CN151" i="9"/>
  <c r="AT151" i="9" s="1"/>
  <c r="CH268" i="9"/>
  <c r="CB268" i="9" s="1"/>
  <c r="AV268" i="9" s="1"/>
  <c r="CI268" i="9"/>
  <c r="CC268" i="9" s="1"/>
  <c r="AY278" i="9"/>
  <c r="AW218" i="9"/>
  <c r="CL207" i="9"/>
  <c r="CF207" i="9" s="1"/>
  <c r="CI207" i="9"/>
  <c r="CC207" i="9" s="1"/>
  <c r="CJ207" i="9"/>
  <c r="CD207" i="9" s="1"/>
  <c r="AW207" i="9" s="1"/>
  <c r="CK207" i="9"/>
  <c r="CE207" i="9" s="1"/>
  <c r="CL172" i="9"/>
  <c r="CF172" i="9" s="1"/>
  <c r="CI172" i="9"/>
  <c r="CC172" i="9" s="1"/>
  <c r="CK172" i="9"/>
  <c r="CE172" i="9" s="1"/>
  <c r="CJ172" i="9"/>
  <c r="CD172" i="9" s="1"/>
  <c r="CI161" i="9"/>
  <c r="CC161" i="9" s="1"/>
  <c r="CH161" i="9"/>
  <c r="CB161" i="9" s="1"/>
  <c r="CL161" i="9"/>
  <c r="CF161" i="9" s="1"/>
  <c r="CK161" i="9"/>
  <c r="CE161" i="9" s="1"/>
  <c r="CJ161" i="9"/>
  <c r="CD161" i="9" s="1"/>
  <c r="AT178" i="9"/>
  <c r="CH266" i="9"/>
  <c r="CB266" i="9" s="1"/>
  <c r="AV266" i="9" s="1"/>
  <c r="CI266" i="9"/>
  <c r="CC266" i="9" s="1"/>
  <c r="CI228" i="9"/>
  <c r="CC228" i="9" s="1"/>
  <c r="CK228" i="9"/>
  <c r="CE228" i="9" s="1"/>
  <c r="CJ228" i="9"/>
  <c r="CD228" i="9" s="1"/>
  <c r="CL228" i="9"/>
  <c r="CF228" i="9" s="1"/>
  <c r="AW216" i="9"/>
  <c r="CL205" i="9"/>
  <c r="CF205" i="9" s="1"/>
  <c r="CI205" i="9"/>
  <c r="CC205" i="9" s="1"/>
  <c r="AW205" i="9" s="1"/>
  <c r="CJ205" i="9"/>
  <c r="CD205" i="9" s="1"/>
  <c r="CK205" i="9"/>
  <c r="CE205" i="9" s="1"/>
  <c r="CI160" i="9"/>
  <c r="CC160" i="9" s="1"/>
  <c r="CH160" i="9"/>
  <c r="CB160" i="9" s="1"/>
  <c r="CL160" i="9"/>
  <c r="CF160" i="9" s="1"/>
  <c r="CK160" i="9"/>
  <c r="CE160" i="9" s="1"/>
  <c r="CJ160" i="9"/>
  <c r="CD160" i="9" s="1"/>
  <c r="CI156" i="9"/>
  <c r="CC156" i="9" s="1"/>
  <c r="CH156" i="9"/>
  <c r="CB156" i="9" s="1"/>
  <c r="CL156" i="9"/>
  <c r="CF156" i="9" s="1"/>
  <c r="CK156" i="9"/>
  <c r="CE156" i="9" s="1"/>
  <c r="CJ156" i="9"/>
  <c r="CD156" i="9" s="1"/>
  <c r="AY277" i="9"/>
  <c r="AV256" i="9"/>
  <c r="CL217" i="9"/>
  <c r="CF217" i="9" s="1"/>
  <c r="CI217" i="9"/>
  <c r="CC217" i="9" s="1"/>
  <c r="CK217" i="9"/>
  <c r="CE217" i="9" s="1"/>
  <c r="CJ217" i="9"/>
  <c r="CD217" i="9" s="1"/>
  <c r="AW217" i="9" s="1"/>
  <c r="AW211" i="9"/>
  <c r="CL196" i="9"/>
  <c r="CF196" i="9" s="1"/>
  <c r="CI196" i="9"/>
  <c r="CC196" i="9" s="1"/>
  <c r="AW196" i="9" s="1"/>
  <c r="CK196" i="9"/>
  <c r="CE196" i="9" s="1"/>
  <c r="CJ196" i="9"/>
  <c r="CD196" i="9" s="1"/>
  <c r="CJ188" i="9"/>
  <c r="CD188" i="9" s="1"/>
  <c r="CH188" i="9"/>
  <c r="CB188" i="9" s="1"/>
  <c r="CL188" i="9"/>
  <c r="CF188" i="9" s="1"/>
  <c r="CK188" i="9"/>
  <c r="CE188" i="9" s="1"/>
  <c r="CI188" i="9"/>
  <c r="CC188" i="9" s="1"/>
  <c r="AT183" i="9"/>
  <c r="CA11" i="9"/>
  <c r="Q11" i="9" s="1"/>
  <c r="AY275" i="9"/>
  <c r="CM151" i="9"/>
  <c r="B315" i="9" s="1"/>
  <c r="AT180" i="9"/>
  <c r="AT188" i="9" l="1"/>
  <c r="AT175" i="9"/>
  <c r="AT164" i="9"/>
  <c r="AT184" i="9"/>
  <c r="AT157" i="9"/>
  <c r="AT179" i="9"/>
  <c r="AT189" i="9"/>
  <c r="AW230" i="9"/>
  <c r="AT156" i="9"/>
  <c r="AW228" i="9"/>
  <c r="AT161" i="9"/>
  <c r="AT172" i="9"/>
  <c r="AT155" i="9"/>
  <c r="AT176" i="9"/>
  <c r="AT160" i="9"/>
  <c r="AT154" i="9"/>
  <c r="AT159" i="9"/>
  <c r="AT185" i="9"/>
  <c r="AT167" i="9"/>
  <c r="E304" i="8" l="1"/>
  <c r="D304" i="8"/>
  <c r="C304" i="8" s="1"/>
  <c r="E303" i="8"/>
  <c r="D303" i="8"/>
  <c r="C303" i="8"/>
  <c r="E302" i="8"/>
  <c r="D302" i="8"/>
  <c r="C302" i="8"/>
  <c r="E301" i="8"/>
  <c r="D301" i="8"/>
  <c r="E300" i="8"/>
  <c r="C300" i="8" s="1"/>
  <c r="D300" i="8"/>
  <c r="E299" i="8"/>
  <c r="D299" i="8"/>
  <c r="C299" i="8" s="1"/>
  <c r="D294" i="8"/>
  <c r="C294" i="8"/>
  <c r="B294" i="8"/>
  <c r="D293" i="8"/>
  <c r="C293" i="8"/>
  <c r="B293" i="8" s="1"/>
  <c r="E288" i="8"/>
  <c r="D288" i="8"/>
  <c r="C288" i="8" s="1"/>
  <c r="E287" i="8"/>
  <c r="D287" i="8"/>
  <c r="C287" i="8"/>
  <c r="E286" i="8"/>
  <c r="C286" i="8" s="1"/>
  <c r="D286" i="8"/>
  <c r="CJ281" i="8"/>
  <c r="CD281" i="8" s="1"/>
  <c r="E281" i="8"/>
  <c r="D281" i="8"/>
  <c r="C281" i="8"/>
  <c r="CK280" i="8"/>
  <c r="CG280" i="8"/>
  <c r="CA280" i="8" s="1"/>
  <c r="CE280" i="8"/>
  <c r="E280" i="8"/>
  <c r="C280" i="8" s="1"/>
  <c r="D280" i="8"/>
  <c r="E279" i="8"/>
  <c r="D279" i="8"/>
  <c r="C279" i="8"/>
  <c r="CJ278" i="8"/>
  <c r="CD278" i="8" s="1"/>
  <c r="E278" i="8"/>
  <c r="D278" i="8"/>
  <c r="C278" i="8" s="1"/>
  <c r="CI277" i="8"/>
  <c r="CC277" i="8" s="1"/>
  <c r="E277" i="8"/>
  <c r="D277" i="8"/>
  <c r="C277" i="8" s="1"/>
  <c r="E276" i="8"/>
  <c r="D276" i="8"/>
  <c r="C276" i="8"/>
  <c r="E275" i="8"/>
  <c r="D275" i="8"/>
  <c r="C275" i="8"/>
  <c r="E274" i="8"/>
  <c r="CG269" i="8"/>
  <c r="CA269" i="8"/>
  <c r="E269" i="8"/>
  <c r="D269" i="8"/>
  <c r="C269" i="8" s="1"/>
  <c r="CH269" i="8" s="1"/>
  <c r="CB269" i="8" s="1"/>
  <c r="CG268" i="8"/>
  <c r="CA268" i="8" s="1"/>
  <c r="E268" i="8"/>
  <c r="D268" i="8"/>
  <c r="C268" i="8" s="1"/>
  <c r="CI267" i="8"/>
  <c r="CC267" i="8" s="1"/>
  <c r="CG267" i="8"/>
  <c r="CA267" i="8" s="1"/>
  <c r="E267" i="8"/>
  <c r="D267" i="8"/>
  <c r="C267" i="8" s="1"/>
  <c r="CH267" i="8" s="1"/>
  <c r="CB267" i="8" s="1"/>
  <c r="CG266" i="8"/>
  <c r="CA266" i="8" s="1"/>
  <c r="E266" i="8"/>
  <c r="D266" i="8"/>
  <c r="C266" i="8" s="1"/>
  <c r="CG265" i="8"/>
  <c r="CA265" i="8" s="1"/>
  <c r="E265" i="8"/>
  <c r="D265" i="8"/>
  <c r="C265" i="8" s="1"/>
  <c r="CH265" i="8" s="1"/>
  <c r="CB265" i="8" s="1"/>
  <c r="CG264" i="8"/>
  <c r="CA264" i="8" s="1"/>
  <c r="E264" i="8"/>
  <c r="D264" i="8"/>
  <c r="C264" i="8" s="1"/>
  <c r="CG263" i="8"/>
  <c r="CA263" i="8" s="1"/>
  <c r="E263" i="8"/>
  <c r="D263" i="8"/>
  <c r="C263" i="8" s="1"/>
  <c r="CG262" i="8"/>
  <c r="CA262" i="8" s="1"/>
  <c r="E262" i="8"/>
  <c r="D262" i="8"/>
  <c r="C262" i="8" s="1"/>
  <c r="CG261" i="8"/>
  <c r="CA261" i="8"/>
  <c r="E261" i="8"/>
  <c r="D261" i="8"/>
  <c r="C261" i="8" s="1"/>
  <c r="CH261" i="8" s="1"/>
  <c r="CB261" i="8" s="1"/>
  <c r="CG260" i="8"/>
  <c r="CA260" i="8" s="1"/>
  <c r="E260" i="8"/>
  <c r="C260" i="8"/>
  <c r="CH259" i="8"/>
  <c r="CB259" i="8" s="1"/>
  <c r="CG259" i="8"/>
  <c r="CC259" i="8"/>
  <c r="CA259" i="8"/>
  <c r="AV259" i="8"/>
  <c r="E259" i="8"/>
  <c r="C259" i="8" s="1"/>
  <c r="CI259" i="8" s="1"/>
  <c r="CI258" i="8"/>
  <c r="CC258" i="8" s="1"/>
  <c r="CH258" i="8"/>
  <c r="CB258" i="8" s="1"/>
  <c r="CG258" i="8"/>
  <c r="CA258" i="8"/>
  <c r="AV258" i="8" s="1"/>
  <c r="E258" i="8"/>
  <c r="C258" i="8"/>
  <c r="CI257" i="8"/>
  <c r="CC257" i="8" s="1"/>
  <c r="CG257" i="8"/>
  <c r="CA257" i="8"/>
  <c r="AV257" i="8" s="1"/>
  <c r="E257" i="8"/>
  <c r="C257" i="8" s="1"/>
  <c r="CH257" i="8" s="1"/>
  <c r="CB257" i="8" s="1"/>
  <c r="CG256" i="8"/>
  <c r="CA256" i="8" s="1"/>
  <c r="E256" i="8"/>
  <c r="C256" i="8"/>
  <c r="CH256" i="8" s="1"/>
  <c r="CB256" i="8" s="1"/>
  <c r="CG255" i="8"/>
  <c r="CA255" i="8"/>
  <c r="E255" i="8"/>
  <c r="C255" i="8" s="1"/>
  <c r="CI254" i="8"/>
  <c r="CC254" i="8" s="1"/>
  <c r="CG254" i="8"/>
  <c r="CB254" i="8"/>
  <c r="CA254" i="8"/>
  <c r="E254" i="8"/>
  <c r="C254" i="8"/>
  <c r="CH254" i="8" s="1"/>
  <c r="CI253" i="8"/>
  <c r="CC253" i="8" s="1"/>
  <c r="CG253" i="8"/>
  <c r="CA253" i="8"/>
  <c r="E253" i="8"/>
  <c r="C253" i="8"/>
  <c r="CH253" i="8" s="1"/>
  <c r="CB253" i="8" s="1"/>
  <c r="CG252" i="8"/>
  <c r="CA252" i="8" s="1"/>
  <c r="CB252" i="8"/>
  <c r="E252" i="8"/>
  <c r="C252" i="8" s="1"/>
  <c r="CH252" i="8" s="1"/>
  <c r="AU251" i="8"/>
  <c r="AT251" i="8"/>
  <c r="AS251" i="8"/>
  <c r="AR251" i="8"/>
  <c r="AQ251" i="8"/>
  <c r="AP251" i="8"/>
  <c r="AO251" i="8"/>
  <c r="AN251" i="8"/>
  <c r="AM251" i="8"/>
  <c r="AL251" i="8"/>
  <c r="AK251" i="8"/>
  <c r="AJ251" i="8"/>
  <c r="AI251" i="8"/>
  <c r="AH251" i="8"/>
  <c r="AG251" i="8"/>
  <c r="AF251" i="8"/>
  <c r="AE251" i="8"/>
  <c r="AD251" i="8"/>
  <c r="AC251" i="8"/>
  <c r="AB251" i="8"/>
  <c r="AA251" i="8"/>
  <c r="Z251" i="8"/>
  <c r="Y251" i="8"/>
  <c r="X251" i="8"/>
  <c r="W251" i="8"/>
  <c r="V251" i="8"/>
  <c r="U251" i="8"/>
  <c r="T251" i="8"/>
  <c r="S251" i="8"/>
  <c r="R251" i="8"/>
  <c r="Q251" i="8"/>
  <c r="P251" i="8"/>
  <c r="O251" i="8"/>
  <c r="N251" i="8"/>
  <c r="M251" i="8"/>
  <c r="L251" i="8"/>
  <c r="K251" i="8"/>
  <c r="J251" i="8"/>
  <c r="I251" i="8"/>
  <c r="H251" i="8"/>
  <c r="G251" i="8"/>
  <c r="F251" i="8"/>
  <c r="D251" i="8" s="1"/>
  <c r="E251" i="8"/>
  <c r="E246" i="8"/>
  <c r="D246" i="8"/>
  <c r="C246" i="8"/>
  <c r="E245" i="8"/>
  <c r="D245" i="8"/>
  <c r="C245" i="8" s="1"/>
  <c r="E244" i="8"/>
  <c r="D244" i="8"/>
  <c r="C244" i="8"/>
  <c r="E243" i="8"/>
  <c r="D243" i="8"/>
  <c r="C243" i="8" s="1"/>
  <c r="E238" i="8"/>
  <c r="D238" i="8"/>
  <c r="C238" i="8" s="1"/>
  <c r="E237" i="8"/>
  <c r="D237" i="8"/>
  <c r="C237" i="8"/>
  <c r="E236" i="8"/>
  <c r="C236" i="8" s="1"/>
  <c r="D236" i="8"/>
  <c r="E235" i="8"/>
  <c r="D235" i="8"/>
  <c r="C235" i="8" s="1"/>
  <c r="CG231" i="8"/>
  <c r="CA231" i="8" s="1"/>
  <c r="E231" i="8"/>
  <c r="CH231" i="8" s="1"/>
  <c r="CB231" i="8" s="1"/>
  <c r="D231" i="8"/>
  <c r="CL230" i="8"/>
  <c r="CF230" i="8" s="1"/>
  <c r="CJ230" i="8"/>
  <c r="CD230" i="8" s="1"/>
  <c r="CH230" i="8"/>
  <c r="CB230" i="8"/>
  <c r="E230" i="8"/>
  <c r="CG230" i="8" s="1"/>
  <c r="CA230" i="8" s="1"/>
  <c r="D230" i="8"/>
  <c r="C230" i="8" s="1"/>
  <c r="E229" i="8"/>
  <c r="D229" i="8"/>
  <c r="E228" i="8"/>
  <c r="D228" i="8"/>
  <c r="CH227" i="8"/>
  <c r="CB227" i="8" s="1"/>
  <c r="CG227" i="8"/>
  <c r="CA227" i="8" s="1"/>
  <c r="E227" i="8"/>
  <c r="D227" i="8"/>
  <c r="E226" i="8"/>
  <c r="D226" i="8"/>
  <c r="CG225" i="8"/>
  <c r="CA225" i="8"/>
  <c r="E225" i="8"/>
  <c r="CH225" i="8" s="1"/>
  <c r="CB225" i="8" s="1"/>
  <c r="D225" i="8"/>
  <c r="C225" i="8"/>
  <c r="CL224" i="8"/>
  <c r="CF224" i="8"/>
  <c r="E224" i="8"/>
  <c r="D224" i="8"/>
  <c r="C224" i="8"/>
  <c r="E223" i="8"/>
  <c r="D223" i="8"/>
  <c r="C223" i="8"/>
  <c r="E222" i="8"/>
  <c r="D222" i="8"/>
  <c r="C222" i="8"/>
  <c r="E221" i="8"/>
  <c r="D221" i="8"/>
  <c r="CI220" i="8"/>
  <c r="CC220" i="8" s="1"/>
  <c r="CG220" i="8"/>
  <c r="CA220" i="8"/>
  <c r="E220" i="8"/>
  <c r="CH220" i="8" s="1"/>
  <c r="CB220" i="8" s="1"/>
  <c r="D220" i="8"/>
  <c r="C220" i="8"/>
  <c r="CH219" i="8"/>
  <c r="CG219" i="8"/>
  <c r="CA219" i="8" s="1"/>
  <c r="CB219" i="8"/>
  <c r="E219" i="8"/>
  <c r="D219" i="8"/>
  <c r="C219" i="8" s="1"/>
  <c r="CK218" i="8"/>
  <c r="CE218" i="8" s="1"/>
  <c r="CH218" i="8"/>
  <c r="CB218" i="8" s="1"/>
  <c r="CG218" i="8"/>
  <c r="CA218" i="8" s="1"/>
  <c r="E218" i="8"/>
  <c r="D218" i="8"/>
  <c r="C218" i="8" s="1"/>
  <c r="CK217" i="8"/>
  <c r="CE217" i="8" s="1"/>
  <c r="CH217" i="8"/>
  <c r="CG217" i="8"/>
  <c r="CA217" i="8" s="1"/>
  <c r="CB217" i="8"/>
  <c r="E217" i="8"/>
  <c r="D217" i="8"/>
  <c r="C217" i="8" s="1"/>
  <c r="CH216" i="8"/>
  <c r="CB216" i="8" s="1"/>
  <c r="CG216" i="8"/>
  <c r="CA216" i="8" s="1"/>
  <c r="E216" i="8"/>
  <c r="D216" i="8"/>
  <c r="C216" i="8" s="1"/>
  <c r="CK215" i="8"/>
  <c r="CE215" i="8" s="1"/>
  <c r="CG215" i="8"/>
  <c r="CA215" i="8"/>
  <c r="E215" i="8"/>
  <c r="D215" i="8"/>
  <c r="C215" i="8"/>
  <c r="CG214" i="8"/>
  <c r="CA214" i="8" s="1"/>
  <c r="E214" i="8"/>
  <c r="D214" i="8"/>
  <c r="C214" i="8" s="1"/>
  <c r="CA213" i="8"/>
  <c r="E213" i="8"/>
  <c r="CG213" i="8" s="1"/>
  <c r="D213" i="8"/>
  <c r="C213" i="8"/>
  <c r="CG212" i="8"/>
  <c r="CA212" i="8" s="1"/>
  <c r="E212" i="8"/>
  <c r="C212" i="8" s="1"/>
  <c r="D212" i="8"/>
  <c r="CJ211" i="8"/>
  <c r="CD211" i="8" s="1"/>
  <c r="CG211" i="8"/>
  <c r="CB211" i="8"/>
  <c r="CA211" i="8"/>
  <c r="E211" i="8"/>
  <c r="CH211" i="8" s="1"/>
  <c r="D211" i="8"/>
  <c r="C211" i="8"/>
  <c r="E210" i="8"/>
  <c r="D210" i="8"/>
  <c r="CJ209" i="8"/>
  <c r="CD209" i="8" s="1"/>
  <c r="CG209" i="8"/>
  <c r="CB209" i="8"/>
  <c r="CA209" i="8"/>
  <c r="E209" i="8"/>
  <c r="CH209" i="8" s="1"/>
  <c r="D209" i="8"/>
  <c r="C209" i="8"/>
  <c r="E208" i="8"/>
  <c r="D208" i="8"/>
  <c r="CJ207" i="8"/>
  <c r="CD207" i="8" s="1"/>
  <c r="CG207" i="8"/>
  <c r="CB207" i="8"/>
  <c r="CA207" i="8"/>
  <c r="E207" i="8"/>
  <c r="CH207" i="8" s="1"/>
  <c r="D207" i="8"/>
  <c r="C207" i="8"/>
  <c r="E206" i="8"/>
  <c r="D206" i="8"/>
  <c r="CJ205" i="8"/>
  <c r="CD205" i="8" s="1"/>
  <c r="CG205" i="8"/>
  <c r="CB205" i="8"/>
  <c r="CA205" i="8"/>
  <c r="E205" i="8"/>
  <c r="CH205" i="8" s="1"/>
  <c r="D205" i="8"/>
  <c r="C205" i="8"/>
  <c r="E204" i="8"/>
  <c r="CL203" i="8"/>
  <c r="CF203" i="8" s="1"/>
  <c r="CH203" i="8"/>
  <c r="CB203" i="8"/>
  <c r="CA203" i="8"/>
  <c r="E203" i="8"/>
  <c r="CG203" i="8" s="1"/>
  <c r="D203" i="8"/>
  <c r="C203" i="8"/>
  <c r="CH202" i="8"/>
  <c r="CB202" i="8" s="1"/>
  <c r="CA202" i="8"/>
  <c r="E202" i="8"/>
  <c r="CG202" i="8" s="1"/>
  <c r="D202" i="8"/>
  <c r="C202" i="8"/>
  <c r="CH201" i="8"/>
  <c r="CB201" i="8" s="1"/>
  <c r="E201" i="8"/>
  <c r="CG201" i="8" s="1"/>
  <c r="CA201" i="8" s="1"/>
  <c r="D201" i="8"/>
  <c r="C201" i="8" s="1"/>
  <c r="CI200" i="8"/>
  <c r="CC200" i="8" s="1"/>
  <c r="CH200" i="8"/>
  <c r="CB200" i="8"/>
  <c r="E200" i="8"/>
  <c r="CG200" i="8" s="1"/>
  <c r="CA200" i="8" s="1"/>
  <c r="D200" i="8"/>
  <c r="C200" i="8" s="1"/>
  <c r="CJ199" i="8"/>
  <c r="CD199" i="8" s="1"/>
  <c r="CH199" i="8"/>
  <c r="CB199" i="8"/>
  <c r="CA199" i="8"/>
  <c r="E199" i="8"/>
  <c r="CG199" i="8" s="1"/>
  <c r="D199" i="8"/>
  <c r="C199" i="8"/>
  <c r="CL198" i="8"/>
  <c r="CH198" i="8"/>
  <c r="CB198" i="8" s="1"/>
  <c r="CF198" i="8"/>
  <c r="CA198" i="8"/>
  <c r="E198" i="8"/>
  <c r="CG198" i="8" s="1"/>
  <c r="D198" i="8"/>
  <c r="C198" i="8"/>
  <c r="CH197" i="8"/>
  <c r="CB197" i="8"/>
  <c r="E197" i="8"/>
  <c r="CG197" i="8" s="1"/>
  <c r="CA197" i="8" s="1"/>
  <c r="D197" i="8"/>
  <c r="C197" i="8" s="1"/>
  <c r="CI196" i="8"/>
  <c r="CC196" i="8" s="1"/>
  <c r="CH196" i="8"/>
  <c r="CB196" i="8" s="1"/>
  <c r="E196" i="8"/>
  <c r="CG196" i="8" s="1"/>
  <c r="CA196" i="8" s="1"/>
  <c r="D196" i="8"/>
  <c r="C196" i="8" s="1"/>
  <c r="CJ195" i="8"/>
  <c r="CI195" i="8"/>
  <c r="CC195" i="8" s="1"/>
  <c r="CH195" i="8"/>
  <c r="CE195" i="8"/>
  <c r="CD195" i="8"/>
  <c r="CB195" i="8"/>
  <c r="E195" i="8"/>
  <c r="CG195" i="8" s="1"/>
  <c r="CA195" i="8" s="1"/>
  <c r="D195" i="8"/>
  <c r="C195" i="8"/>
  <c r="CK195" i="8" s="1"/>
  <c r="CG193" i="8"/>
  <c r="CA193" i="8" s="1"/>
  <c r="E193" i="8"/>
  <c r="CH193" i="8" s="1"/>
  <c r="CB193" i="8" s="1"/>
  <c r="D193" i="8"/>
  <c r="C193" i="8" s="1"/>
  <c r="E189" i="8"/>
  <c r="CG189" i="8" s="1"/>
  <c r="CA189" i="8" s="1"/>
  <c r="D189" i="8"/>
  <c r="CJ188" i="8"/>
  <c r="CD188" i="8" s="1"/>
  <c r="CH188" i="8"/>
  <c r="CB188" i="8"/>
  <c r="E188" i="8"/>
  <c r="CG188" i="8" s="1"/>
  <c r="CA188" i="8" s="1"/>
  <c r="D188" i="8"/>
  <c r="C188" i="8" s="1"/>
  <c r="CL187" i="8"/>
  <c r="CF187" i="8" s="1"/>
  <c r="CJ187" i="8"/>
  <c r="CD187" i="8" s="1"/>
  <c r="E187" i="8"/>
  <c r="CG187" i="8" s="1"/>
  <c r="CA187" i="8" s="1"/>
  <c r="D187" i="8"/>
  <c r="C187" i="8" s="1"/>
  <c r="E186" i="8"/>
  <c r="CG186" i="8" s="1"/>
  <c r="CA186" i="8" s="1"/>
  <c r="D186" i="8"/>
  <c r="CG185" i="8"/>
  <c r="CA185" i="8" s="1"/>
  <c r="E185" i="8"/>
  <c r="D185" i="8"/>
  <c r="CJ184" i="8"/>
  <c r="CD184" i="8" s="1"/>
  <c r="CH184" i="8"/>
  <c r="CB184" i="8" s="1"/>
  <c r="E184" i="8"/>
  <c r="CG184" i="8" s="1"/>
  <c r="CA184" i="8" s="1"/>
  <c r="D184" i="8"/>
  <c r="C184" i="8" s="1"/>
  <c r="E183" i="8"/>
  <c r="CG183" i="8" s="1"/>
  <c r="CA183" i="8" s="1"/>
  <c r="D183" i="8"/>
  <c r="C183" i="8" s="1"/>
  <c r="CL182" i="8"/>
  <c r="CF182" i="8" s="1"/>
  <c r="E182" i="8"/>
  <c r="D182" i="8"/>
  <c r="C182" i="8" s="1"/>
  <c r="E181" i="8"/>
  <c r="D181" i="8"/>
  <c r="CL180" i="8"/>
  <c r="CF180" i="8" s="1"/>
  <c r="CK180" i="8"/>
  <c r="CE180" i="8" s="1"/>
  <c r="CJ180" i="8"/>
  <c r="CD180" i="8" s="1"/>
  <c r="AT180" i="8"/>
  <c r="E180" i="8"/>
  <c r="D180" i="8"/>
  <c r="C180" i="8" s="1"/>
  <c r="CI180" i="8" s="1"/>
  <c r="CC180" i="8" s="1"/>
  <c r="CK179" i="8"/>
  <c r="CE179" i="8" s="1"/>
  <c r="CH179" i="8"/>
  <c r="CB179" i="8" s="1"/>
  <c r="CG179" i="8"/>
  <c r="CA179" i="8" s="1"/>
  <c r="E179" i="8"/>
  <c r="D179" i="8"/>
  <c r="C179" i="8" s="1"/>
  <c r="CL178" i="8"/>
  <c r="CF178" i="8" s="1"/>
  <c r="CH178" i="8"/>
  <c r="CG178" i="8"/>
  <c r="CA178" i="8" s="1"/>
  <c r="CB178" i="8"/>
  <c r="E178" i="8"/>
  <c r="D178" i="8"/>
  <c r="C178" i="8" s="1"/>
  <c r="CH177" i="8"/>
  <c r="CB177" i="8" s="1"/>
  <c r="CG177" i="8"/>
  <c r="CA177" i="8" s="1"/>
  <c r="E177" i="8"/>
  <c r="D177" i="8"/>
  <c r="C177" i="8" s="1"/>
  <c r="CL176" i="8"/>
  <c r="CG176" i="8"/>
  <c r="CA176" i="8" s="1"/>
  <c r="CF176" i="8"/>
  <c r="E176" i="8"/>
  <c r="D176" i="8"/>
  <c r="C176" i="8" s="1"/>
  <c r="CL175" i="8"/>
  <c r="CK175" i="8"/>
  <c r="CE175" i="8" s="1"/>
  <c r="CG175" i="8"/>
  <c r="CA175" i="8" s="1"/>
  <c r="CF175" i="8"/>
  <c r="E175" i="8"/>
  <c r="D175" i="8"/>
  <c r="C175" i="8" s="1"/>
  <c r="CI175" i="8" s="1"/>
  <c r="CC175" i="8" s="1"/>
  <c r="CL174" i="8"/>
  <c r="CF174" i="8" s="1"/>
  <c r="CK174" i="8"/>
  <c r="CE174" i="8" s="1"/>
  <c r="CG174" i="8"/>
  <c r="CA174" i="8" s="1"/>
  <c r="E174" i="8"/>
  <c r="D174" i="8"/>
  <c r="C174" i="8" s="1"/>
  <c r="CI174" i="8" s="1"/>
  <c r="CC174" i="8" s="1"/>
  <c r="CL173" i="8"/>
  <c r="CF173" i="8" s="1"/>
  <c r="CK173" i="8"/>
  <c r="CG173" i="8"/>
  <c r="CE173" i="8"/>
  <c r="CA173" i="8"/>
  <c r="E173" i="8"/>
  <c r="D173" i="8"/>
  <c r="C173" i="8"/>
  <c r="CI173" i="8" s="1"/>
  <c r="CC173" i="8" s="1"/>
  <c r="CJ172" i="8"/>
  <c r="CD172" i="8" s="1"/>
  <c r="E172" i="8"/>
  <c r="CG172" i="8" s="1"/>
  <c r="CA172" i="8" s="1"/>
  <c r="D172" i="8"/>
  <c r="C172" i="8" s="1"/>
  <c r="CJ171" i="8"/>
  <c r="CD171" i="8" s="1"/>
  <c r="CG171" i="8"/>
  <c r="CA171" i="8"/>
  <c r="E171" i="8"/>
  <c r="D171" i="8"/>
  <c r="C171" i="8"/>
  <c r="CI170" i="8"/>
  <c r="CC170" i="8" s="1"/>
  <c r="CG170" i="8"/>
  <c r="CA170" i="8" s="1"/>
  <c r="E170" i="8"/>
  <c r="D170" i="8"/>
  <c r="C170" i="8" s="1"/>
  <c r="CK170" i="8" s="1"/>
  <c r="CE170" i="8" s="1"/>
  <c r="CL169" i="8"/>
  <c r="CK169" i="8"/>
  <c r="CE169" i="8" s="1"/>
  <c r="CG169" i="8"/>
  <c r="CA169" i="8" s="1"/>
  <c r="CF169" i="8"/>
  <c r="E169" i="8"/>
  <c r="D169" i="8"/>
  <c r="C169" i="8" s="1"/>
  <c r="CI169" i="8" s="1"/>
  <c r="CC169" i="8" s="1"/>
  <c r="CL168" i="8"/>
  <c r="CK168" i="8"/>
  <c r="CE168" i="8" s="1"/>
  <c r="CG168" i="8"/>
  <c r="CA168" i="8" s="1"/>
  <c r="CF168" i="8"/>
  <c r="E168" i="8"/>
  <c r="D168" i="8"/>
  <c r="C168" i="8" s="1"/>
  <c r="CI168" i="8" s="1"/>
  <c r="CC168" i="8" s="1"/>
  <c r="CL167" i="8"/>
  <c r="CK167" i="8"/>
  <c r="CE167" i="8" s="1"/>
  <c r="CG167" i="8"/>
  <c r="CA167" i="8" s="1"/>
  <c r="CF167" i="8"/>
  <c r="E167" i="8"/>
  <c r="D167" i="8"/>
  <c r="C167" i="8" s="1"/>
  <c r="CI167" i="8" s="1"/>
  <c r="CC167" i="8" s="1"/>
  <c r="CL166" i="8"/>
  <c r="CK166" i="8"/>
  <c r="CE166" i="8" s="1"/>
  <c r="CG166" i="8"/>
  <c r="CA166" i="8" s="1"/>
  <c r="CF166" i="8"/>
  <c r="E166" i="8"/>
  <c r="D166" i="8"/>
  <c r="C166" i="8" s="1"/>
  <c r="CI166" i="8" s="1"/>
  <c r="CC166" i="8" s="1"/>
  <c r="CL165" i="8"/>
  <c r="CK165" i="8"/>
  <c r="CE165" i="8" s="1"/>
  <c r="CG165" i="8"/>
  <c r="CA165" i="8" s="1"/>
  <c r="CF165" i="8"/>
  <c r="E165" i="8"/>
  <c r="D165" i="8"/>
  <c r="C165" i="8" s="1"/>
  <c r="CI165" i="8" s="1"/>
  <c r="CC165" i="8" s="1"/>
  <c r="CL164" i="8"/>
  <c r="CK164" i="8"/>
  <c r="CE164" i="8" s="1"/>
  <c r="CG164" i="8"/>
  <c r="CA164" i="8" s="1"/>
  <c r="CF164" i="8"/>
  <c r="E164" i="8"/>
  <c r="D164" i="8"/>
  <c r="C164" i="8" s="1"/>
  <c r="CI164" i="8" s="1"/>
  <c r="CC164" i="8" s="1"/>
  <c r="CL163" i="8"/>
  <c r="CK163" i="8"/>
  <c r="CE163" i="8" s="1"/>
  <c r="CG163" i="8"/>
  <c r="CA163" i="8" s="1"/>
  <c r="CF163" i="8"/>
  <c r="E163" i="8"/>
  <c r="D163" i="8"/>
  <c r="C163" i="8" s="1"/>
  <c r="CI163" i="8" s="1"/>
  <c r="CC163" i="8" s="1"/>
  <c r="CL162" i="8"/>
  <c r="CK162" i="8"/>
  <c r="CE162" i="8" s="1"/>
  <c r="CG162" i="8"/>
  <c r="CA162" i="8" s="1"/>
  <c r="CF162" i="8"/>
  <c r="E162" i="8"/>
  <c r="C162" i="8"/>
  <c r="CI162" i="8" s="1"/>
  <c r="CC162" i="8" s="1"/>
  <c r="E161" i="8"/>
  <c r="CG161" i="8" s="1"/>
  <c r="CA161" i="8" s="1"/>
  <c r="D161" i="8"/>
  <c r="C161" i="8" s="1"/>
  <c r="CI160" i="8"/>
  <c r="CC160" i="8" s="1"/>
  <c r="CA160" i="8"/>
  <c r="E160" i="8"/>
  <c r="CG160" i="8" s="1"/>
  <c r="D160" i="8"/>
  <c r="C160" i="8"/>
  <c r="CJ159" i="8"/>
  <c r="CD159" i="8" s="1"/>
  <c r="CA159" i="8"/>
  <c r="E159" i="8"/>
  <c r="CG159" i="8" s="1"/>
  <c r="D159" i="8"/>
  <c r="C159" i="8"/>
  <c r="E158" i="8"/>
  <c r="CG158" i="8" s="1"/>
  <c r="CA158" i="8" s="1"/>
  <c r="D158" i="8"/>
  <c r="C158" i="8"/>
  <c r="E157" i="8"/>
  <c r="CG157" i="8" s="1"/>
  <c r="CA157" i="8" s="1"/>
  <c r="D157" i="8"/>
  <c r="C157" i="8" s="1"/>
  <c r="CI156" i="8"/>
  <c r="CC156" i="8" s="1"/>
  <c r="E156" i="8"/>
  <c r="CG156" i="8" s="1"/>
  <c r="CA156" i="8" s="1"/>
  <c r="D156" i="8"/>
  <c r="C156" i="8"/>
  <c r="CJ155" i="8"/>
  <c r="CD155" i="8" s="1"/>
  <c r="CI155" i="8"/>
  <c r="CC155" i="8" s="1"/>
  <c r="CA155" i="8"/>
  <c r="E155" i="8"/>
  <c r="CG155" i="8" s="1"/>
  <c r="D155" i="8"/>
  <c r="C155" i="8"/>
  <c r="E154" i="8"/>
  <c r="CG154" i="8" s="1"/>
  <c r="CA154" i="8" s="1"/>
  <c r="D154" i="8"/>
  <c r="C154" i="8"/>
  <c r="E153" i="8"/>
  <c r="CG153" i="8" s="1"/>
  <c r="CA153" i="8" s="1"/>
  <c r="D153" i="8"/>
  <c r="C153" i="8" s="1"/>
  <c r="CL151" i="8"/>
  <c r="CF151" i="8" s="1"/>
  <c r="CK151" i="8"/>
  <c r="CE151" i="8" s="1"/>
  <c r="CH151" i="8"/>
  <c r="CB151" i="8" s="1"/>
  <c r="E151" i="8"/>
  <c r="C151" i="8" s="1"/>
  <c r="D151" i="8"/>
  <c r="E145" i="8"/>
  <c r="D145" i="8"/>
  <c r="C145" i="8" s="1"/>
  <c r="E144" i="8"/>
  <c r="D144" i="8"/>
  <c r="C144" i="8"/>
  <c r="E143" i="8"/>
  <c r="D143" i="8"/>
  <c r="C143" i="8"/>
  <c r="E142" i="8"/>
  <c r="C142" i="8" s="1"/>
  <c r="D142" i="8"/>
  <c r="O141" i="8"/>
  <c r="N141" i="8"/>
  <c r="M141" i="8"/>
  <c r="L141" i="8"/>
  <c r="K141" i="8"/>
  <c r="J141" i="8"/>
  <c r="I141" i="8"/>
  <c r="H141" i="8"/>
  <c r="G141" i="8"/>
  <c r="F141" i="8"/>
  <c r="E140" i="8"/>
  <c r="C140" i="8" s="1"/>
  <c r="D140" i="8"/>
  <c r="E139" i="8"/>
  <c r="D139" i="8"/>
  <c r="C139" i="8" s="1"/>
  <c r="C141" i="8" s="1"/>
  <c r="E138" i="8"/>
  <c r="E141" i="8" s="1"/>
  <c r="D138" i="8"/>
  <c r="C138" i="8"/>
  <c r="N134" i="8"/>
  <c r="F134" i="8"/>
  <c r="P133" i="8"/>
  <c r="O133" i="8"/>
  <c r="N133" i="8"/>
  <c r="M133" i="8"/>
  <c r="L133" i="8"/>
  <c r="K133" i="8"/>
  <c r="J133" i="8"/>
  <c r="I133" i="8"/>
  <c r="H133" i="8"/>
  <c r="G133" i="8"/>
  <c r="F133" i="8"/>
  <c r="D133" i="8"/>
  <c r="E132" i="8"/>
  <c r="D132" i="8"/>
  <c r="C132" i="8"/>
  <c r="E131" i="8"/>
  <c r="C131" i="8" s="1"/>
  <c r="D131" i="8"/>
  <c r="E130" i="8"/>
  <c r="D130" i="8"/>
  <c r="E129" i="8"/>
  <c r="D129" i="8"/>
  <c r="C129" i="8"/>
  <c r="P128" i="8"/>
  <c r="P134" i="8" s="1"/>
  <c r="O128" i="8"/>
  <c r="N128" i="8"/>
  <c r="M128" i="8"/>
  <c r="M134" i="8" s="1"/>
  <c r="L128" i="8"/>
  <c r="L134" i="8" s="1"/>
  <c r="K128" i="8"/>
  <c r="J128" i="8"/>
  <c r="J134" i="8" s="1"/>
  <c r="I128" i="8"/>
  <c r="I134" i="8" s="1"/>
  <c r="H128" i="8"/>
  <c r="H134" i="8" s="1"/>
  <c r="G128" i="8"/>
  <c r="F128" i="8"/>
  <c r="E127" i="8"/>
  <c r="D127" i="8"/>
  <c r="C127" i="8" s="1"/>
  <c r="E126" i="8"/>
  <c r="E128" i="8" s="1"/>
  <c r="D126" i="8"/>
  <c r="E125" i="8"/>
  <c r="D125" i="8"/>
  <c r="D128" i="8" s="1"/>
  <c r="D134" i="8" s="1"/>
  <c r="C125" i="8"/>
  <c r="I121" i="8"/>
  <c r="M120" i="8"/>
  <c r="L120" i="8"/>
  <c r="K120" i="8"/>
  <c r="J120" i="8"/>
  <c r="J121" i="8" s="1"/>
  <c r="I120" i="8"/>
  <c r="H120" i="8"/>
  <c r="G120" i="8"/>
  <c r="F120" i="8"/>
  <c r="F121" i="8" s="1"/>
  <c r="E119" i="8"/>
  <c r="D119" i="8"/>
  <c r="C119" i="8" s="1"/>
  <c r="E118" i="8"/>
  <c r="D118" i="8"/>
  <c r="D120" i="8" s="1"/>
  <c r="E117" i="8"/>
  <c r="D117" i="8"/>
  <c r="C117" i="8"/>
  <c r="E116" i="8"/>
  <c r="E120" i="8" s="1"/>
  <c r="D116" i="8"/>
  <c r="M115" i="8"/>
  <c r="M121" i="8" s="1"/>
  <c r="L115" i="8"/>
  <c r="L121" i="8" s="1"/>
  <c r="K115" i="8"/>
  <c r="K121" i="8" s="1"/>
  <c r="J115" i="8"/>
  <c r="I115" i="8"/>
  <c r="H115" i="8"/>
  <c r="H121" i="8" s="1"/>
  <c r="G115" i="8"/>
  <c r="G121" i="8" s="1"/>
  <c r="F115" i="8"/>
  <c r="E114" i="8"/>
  <c r="D114" i="8"/>
  <c r="C114" i="8"/>
  <c r="E113" i="8"/>
  <c r="C113" i="8" s="1"/>
  <c r="D113" i="8"/>
  <c r="E112" i="8"/>
  <c r="D112" i="8"/>
  <c r="C112" i="8" s="1"/>
  <c r="E108" i="8"/>
  <c r="D108" i="8"/>
  <c r="C108" i="8"/>
  <c r="CA105" i="8" s="1"/>
  <c r="E107" i="8"/>
  <c r="D107" i="8"/>
  <c r="C107" i="8"/>
  <c r="E106" i="8"/>
  <c r="C106" i="8" s="1"/>
  <c r="D106" i="8"/>
  <c r="E105" i="8"/>
  <c r="C105" i="8" s="1"/>
  <c r="D105" i="8"/>
  <c r="E104" i="8"/>
  <c r="D104" i="8"/>
  <c r="E99" i="8"/>
  <c r="D99" i="8"/>
  <c r="C99" i="8" s="1"/>
  <c r="E98" i="8"/>
  <c r="D98" i="8"/>
  <c r="C98" i="8" s="1"/>
  <c r="E97" i="8"/>
  <c r="D97" i="8"/>
  <c r="C97" i="8" s="1"/>
  <c r="E96" i="8"/>
  <c r="D96" i="8"/>
  <c r="C96" i="8"/>
  <c r="E95" i="8"/>
  <c r="D95" i="8"/>
  <c r="E94" i="8"/>
  <c r="D94" i="8"/>
  <c r="C94" i="8" s="1"/>
  <c r="E89" i="8"/>
  <c r="D89" i="8"/>
  <c r="C89" i="8"/>
  <c r="E88" i="8"/>
  <c r="D88" i="8"/>
  <c r="C88" i="8"/>
  <c r="E87" i="8"/>
  <c r="D87" i="8"/>
  <c r="E86" i="8"/>
  <c r="D86" i="8"/>
  <c r="C86" i="8"/>
  <c r="E85" i="8"/>
  <c r="D85" i="8"/>
  <c r="C85" i="8"/>
  <c r="E84" i="8"/>
  <c r="C84" i="8" s="1"/>
  <c r="D84" i="8"/>
  <c r="E79" i="8"/>
  <c r="D79" i="8"/>
  <c r="C79" i="8" s="1"/>
  <c r="E74" i="8"/>
  <c r="C74" i="8" s="1"/>
  <c r="D74" i="8"/>
  <c r="E73" i="8"/>
  <c r="D73" i="8"/>
  <c r="C73" i="8" s="1"/>
  <c r="E72" i="8"/>
  <c r="D72" i="8"/>
  <c r="C72" i="8"/>
  <c r="E71" i="8"/>
  <c r="D71" i="8"/>
  <c r="C71" i="8" s="1"/>
  <c r="E66" i="8"/>
  <c r="D66" i="8"/>
  <c r="C66" i="8" s="1"/>
  <c r="E65" i="8"/>
  <c r="D65" i="8"/>
  <c r="C65" i="8"/>
  <c r="E64" i="8"/>
  <c r="D64" i="8"/>
  <c r="C64" i="8"/>
  <c r="E63" i="8"/>
  <c r="D63" i="8"/>
  <c r="CA59" i="8"/>
  <c r="CA58" i="8"/>
  <c r="C58" i="8"/>
  <c r="CA53" i="8"/>
  <c r="CG52" i="8"/>
  <c r="CA52" i="8" s="1"/>
  <c r="O52" i="8" s="1"/>
  <c r="C52" i="8"/>
  <c r="CG51" i="8"/>
  <c r="CA51" i="8" s="1"/>
  <c r="O51" i="8" s="1"/>
  <c r="C51" i="8"/>
  <c r="CG50" i="8"/>
  <c r="CA50" i="8" s="1"/>
  <c r="O50" i="8" s="1"/>
  <c r="C50" i="8"/>
  <c r="CG49" i="8"/>
  <c r="CA49" i="8" s="1"/>
  <c r="O49" i="8" s="1"/>
  <c r="C49" i="8"/>
  <c r="CG48" i="8"/>
  <c r="CA48" i="8" s="1"/>
  <c r="O48" i="8" s="1"/>
  <c r="C48" i="8"/>
  <c r="CG47" i="8"/>
  <c r="CA47" i="8" s="1"/>
  <c r="O47" i="8" s="1"/>
  <c r="C47" i="8"/>
  <c r="CG46" i="8"/>
  <c r="CA46" i="8" s="1"/>
  <c r="O46" i="8" s="1"/>
  <c r="C46" i="8"/>
  <c r="CG45" i="8"/>
  <c r="CA45" i="8" s="1"/>
  <c r="O45" i="8" s="1"/>
  <c r="C45" i="8"/>
  <c r="CG44" i="8"/>
  <c r="CA44" i="8" s="1"/>
  <c r="O44" i="8" s="1"/>
  <c r="C44" i="8"/>
  <c r="CG43" i="8"/>
  <c r="CA43" i="8" s="1"/>
  <c r="O43" i="8" s="1"/>
  <c r="C43" i="8"/>
  <c r="CG42" i="8"/>
  <c r="CA42" i="8" s="1"/>
  <c r="O42" i="8" s="1"/>
  <c r="C42" i="8"/>
  <c r="CG41" i="8"/>
  <c r="CA41" i="8" s="1"/>
  <c r="O41" i="8" s="1"/>
  <c r="C41" i="8"/>
  <c r="CG40" i="8"/>
  <c r="CA40" i="8" s="1"/>
  <c r="O40" i="8" s="1"/>
  <c r="C40" i="8"/>
  <c r="CG39" i="8"/>
  <c r="CA39" i="8" s="1"/>
  <c r="O39" i="8" s="1"/>
  <c r="C39" i="8"/>
  <c r="CG38" i="8"/>
  <c r="CA38" i="8" s="1"/>
  <c r="O38" i="8" s="1"/>
  <c r="C38" i="8"/>
  <c r="CG37" i="8"/>
  <c r="CA37" i="8" s="1"/>
  <c r="O37" i="8" s="1"/>
  <c r="C37" i="8"/>
  <c r="CG36" i="8"/>
  <c r="CA36" i="8" s="1"/>
  <c r="O36" i="8" s="1"/>
  <c r="C36" i="8"/>
  <c r="CG35" i="8"/>
  <c r="CA35" i="8" s="1"/>
  <c r="O35" i="8" s="1"/>
  <c r="C35" i="8"/>
  <c r="CG34" i="8"/>
  <c r="CA34" i="8" s="1"/>
  <c r="O34" i="8" s="1"/>
  <c r="C34" i="8"/>
  <c r="N33" i="8"/>
  <c r="M33" i="8"/>
  <c r="L33" i="8"/>
  <c r="K33" i="8"/>
  <c r="J33" i="8"/>
  <c r="I33" i="8"/>
  <c r="H33" i="8"/>
  <c r="G33" i="8"/>
  <c r="F33" i="8"/>
  <c r="E33" i="8"/>
  <c r="D33" i="8"/>
  <c r="G29" i="8"/>
  <c r="G28" i="8"/>
  <c r="G27" i="8"/>
  <c r="G26" i="8"/>
  <c r="G25" i="8"/>
  <c r="G24" i="8"/>
  <c r="G23" i="8"/>
  <c r="G22" i="8"/>
  <c r="G21" i="8"/>
  <c r="G20" i="8"/>
  <c r="CD19" i="8"/>
  <c r="G19" i="8" s="1"/>
  <c r="CH15" i="8"/>
  <c r="CA15" i="8" s="1"/>
  <c r="CC15" i="8"/>
  <c r="C15" i="8"/>
  <c r="CJ15" i="8" s="1"/>
  <c r="CK14" i="8"/>
  <c r="CD14" i="8" s="1"/>
  <c r="CJ14" i="8"/>
  <c r="CC14" i="8" s="1"/>
  <c r="Q14" i="8" s="1"/>
  <c r="CB14" i="8"/>
  <c r="C14" i="8"/>
  <c r="CH14" i="8" s="1"/>
  <c r="CA14" i="8" s="1"/>
  <c r="C13" i="8"/>
  <c r="CJ12" i="8"/>
  <c r="CC12" i="8" s="1"/>
  <c r="CH12" i="8"/>
  <c r="CA12" i="8" s="1"/>
  <c r="CB12" i="8"/>
  <c r="C12" i="8"/>
  <c r="CH11" i="8"/>
  <c r="CB11" i="8"/>
  <c r="C11" i="8"/>
  <c r="A5" i="8"/>
  <c r="A4" i="8"/>
  <c r="A3" i="8"/>
  <c r="A2" i="8"/>
  <c r="CA99" i="8" l="1"/>
  <c r="C115" i="8"/>
  <c r="C133" i="8"/>
  <c r="CL157" i="8"/>
  <c r="CF157" i="8" s="1"/>
  <c r="CH157" i="8"/>
  <c r="CB157" i="8" s="1"/>
  <c r="CK157" i="8"/>
  <c r="CE157" i="8" s="1"/>
  <c r="CJ157" i="8"/>
  <c r="CD157" i="8" s="1"/>
  <c r="CI157" i="8"/>
  <c r="CC157" i="8" s="1"/>
  <c r="CL158" i="8"/>
  <c r="CF158" i="8" s="1"/>
  <c r="CH158" i="8"/>
  <c r="CB158" i="8" s="1"/>
  <c r="CK158" i="8"/>
  <c r="CE158" i="8" s="1"/>
  <c r="CI158" i="8"/>
  <c r="CC158" i="8" s="1"/>
  <c r="CM193" i="8"/>
  <c r="CN193" i="8" s="1"/>
  <c r="CI193" i="8"/>
  <c r="CC193" i="8" s="1"/>
  <c r="CK193" i="8"/>
  <c r="CE193" i="8" s="1"/>
  <c r="AW193" i="8" s="1"/>
  <c r="CJ193" i="8"/>
  <c r="CD193" i="8" s="1"/>
  <c r="CK201" i="8"/>
  <c r="CE201" i="8" s="1"/>
  <c r="CJ201" i="8"/>
  <c r="CD201" i="8" s="1"/>
  <c r="CI201" i="8"/>
  <c r="CC201" i="8" s="1"/>
  <c r="AW201" i="8" s="1"/>
  <c r="CL201" i="8"/>
  <c r="CF201" i="8" s="1"/>
  <c r="CJ223" i="8"/>
  <c r="CD223" i="8" s="1"/>
  <c r="CL223" i="8"/>
  <c r="CF223" i="8" s="1"/>
  <c r="CI223" i="8"/>
  <c r="CC223" i="8" s="1"/>
  <c r="CG226" i="8"/>
  <c r="CA226" i="8" s="1"/>
  <c r="C226" i="8"/>
  <c r="CH226" i="8"/>
  <c r="CB226" i="8" s="1"/>
  <c r="CH229" i="8"/>
  <c r="CB229" i="8" s="1"/>
  <c r="CG229" i="8"/>
  <c r="CA229" i="8" s="1"/>
  <c r="Q15" i="8"/>
  <c r="E115" i="8"/>
  <c r="E121" i="8" s="1"/>
  <c r="D115" i="8"/>
  <c r="D121" i="8" s="1"/>
  <c r="CL153" i="8"/>
  <c r="CF153" i="8" s="1"/>
  <c r="CH153" i="8"/>
  <c r="CB153" i="8" s="1"/>
  <c r="AT153" i="8" s="1"/>
  <c r="CK153" i="8"/>
  <c r="CE153" i="8" s="1"/>
  <c r="CJ153" i="8"/>
  <c r="CD153" i="8" s="1"/>
  <c r="CI153" i="8"/>
  <c r="CC153" i="8" s="1"/>
  <c r="CL154" i="8"/>
  <c r="CF154" i="8" s="1"/>
  <c r="AT154" i="8" s="1"/>
  <c r="CH154" i="8"/>
  <c r="CB154" i="8" s="1"/>
  <c r="CK154" i="8"/>
  <c r="CE154" i="8" s="1"/>
  <c r="CI154" i="8"/>
  <c r="CC154" i="8" s="1"/>
  <c r="AT157" i="8"/>
  <c r="CJ158" i="8"/>
  <c r="CD158" i="8" s="1"/>
  <c r="CK172" i="8"/>
  <c r="CE172" i="8" s="1"/>
  <c r="CI172" i="8"/>
  <c r="CC172" i="8" s="1"/>
  <c r="CL172" i="8"/>
  <c r="CF172" i="8" s="1"/>
  <c r="AT175" i="8"/>
  <c r="CH263" i="8"/>
  <c r="CB263" i="8" s="1"/>
  <c r="AV263" i="8" s="1"/>
  <c r="CI263" i="8"/>
  <c r="CC263" i="8" s="1"/>
  <c r="CA11" i="8"/>
  <c r="CJ13" i="8"/>
  <c r="CC13" i="8" s="1"/>
  <c r="CB13" i="8"/>
  <c r="CH13" i="8"/>
  <c r="CA13" i="8" s="1"/>
  <c r="CK15" i="8"/>
  <c r="CD15" i="8" s="1"/>
  <c r="C33" i="8"/>
  <c r="CJ154" i="8"/>
  <c r="CD154" i="8" s="1"/>
  <c r="AT158" i="8"/>
  <c r="CL159" i="8"/>
  <c r="CF159" i="8" s="1"/>
  <c r="CH159" i="8"/>
  <c r="CB159" i="8" s="1"/>
  <c r="AT159" i="8" s="1"/>
  <c r="CK159" i="8"/>
  <c r="CE159" i="8" s="1"/>
  <c r="AT162" i="8"/>
  <c r="AT171" i="8"/>
  <c r="CI177" i="8"/>
  <c r="CC177" i="8" s="1"/>
  <c r="CJ177" i="8"/>
  <c r="CD177" i="8" s="1"/>
  <c r="CL177" i="8"/>
  <c r="CF177" i="8" s="1"/>
  <c r="AT177" i="8" s="1"/>
  <c r="CK177" i="8"/>
  <c r="CE177" i="8" s="1"/>
  <c r="AW195" i="8"/>
  <c r="CK197" i="8"/>
  <c r="CE197" i="8" s="1"/>
  <c r="CJ197" i="8"/>
  <c r="CD197" i="8" s="1"/>
  <c r="CL197" i="8"/>
  <c r="CF197" i="8" s="1"/>
  <c r="CI197" i="8"/>
  <c r="CC197" i="8" s="1"/>
  <c r="AW197" i="8" s="1"/>
  <c r="CH262" i="8"/>
  <c r="CB262" i="8" s="1"/>
  <c r="CI262" i="8"/>
  <c r="CC262" i="8" s="1"/>
  <c r="CK12" i="8"/>
  <c r="CD12" i="8" s="1"/>
  <c r="Q12" i="8" s="1"/>
  <c r="CJ11" i="8"/>
  <c r="CC11" i="8" s="1"/>
  <c r="CK11" i="8"/>
  <c r="CD11" i="8" s="1"/>
  <c r="CK13" i="8"/>
  <c r="CD13" i="8" s="1"/>
  <c r="CB15" i="8"/>
  <c r="C87" i="8"/>
  <c r="C104" i="8"/>
  <c r="C118" i="8"/>
  <c r="C126" i="8"/>
  <c r="C128" i="8" s="1"/>
  <c r="C134" i="8" s="1"/>
  <c r="C130" i="8"/>
  <c r="CL155" i="8"/>
  <c r="CF155" i="8" s="1"/>
  <c r="AT155" i="8" s="1"/>
  <c r="CH155" i="8"/>
  <c r="CB155" i="8" s="1"/>
  <c r="CK155" i="8"/>
  <c r="CE155" i="8" s="1"/>
  <c r="CI159" i="8"/>
  <c r="CC159" i="8" s="1"/>
  <c r="CL161" i="8"/>
  <c r="CF161" i="8" s="1"/>
  <c r="CH161" i="8"/>
  <c r="CB161" i="8" s="1"/>
  <c r="CI161" i="8"/>
  <c r="CC161" i="8" s="1"/>
  <c r="CK161" i="8"/>
  <c r="CE161" i="8" s="1"/>
  <c r="CJ161" i="8"/>
  <c r="CD161" i="8" s="1"/>
  <c r="AT161" i="8" s="1"/>
  <c r="CI187" i="8"/>
  <c r="CC187" i="8" s="1"/>
  <c r="CK187" i="8"/>
  <c r="CE187" i="8" s="1"/>
  <c r="CH187" i="8"/>
  <c r="CB187" i="8" s="1"/>
  <c r="AT187" i="8" s="1"/>
  <c r="CL193" i="8"/>
  <c r="CF193" i="8" s="1"/>
  <c r="CK199" i="8"/>
  <c r="CE199" i="8" s="1"/>
  <c r="CI199" i="8"/>
  <c r="CC199" i="8" s="1"/>
  <c r="AW199" i="8" s="1"/>
  <c r="CL199" i="8"/>
  <c r="CF199" i="8" s="1"/>
  <c r="CL213" i="8"/>
  <c r="CF213" i="8" s="1"/>
  <c r="CK213" i="8"/>
  <c r="CE213" i="8" s="1"/>
  <c r="CI213" i="8"/>
  <c r="CC213" i="8" s="1"/>
  <c r="AW213" i="8" s="1"/>
  <c r="CJ213" i="8"/>
  <c r="CD213" i="8" s="1"/>
  <c r="CK223" i="8"/>
  <c r="CE223" i="8" s="1"/>
  <c r="CI279" i="8"/>
  <c r="CC279" i="8" s="1"/>
  <c r="CG279" i="8"/>
  <c r="CA279" i="8" s="1"/>
  <c r="CH279" i="8"/>
  <c r="CB279" i="8" s="1"/>
  <c r="CJ279" i="8"/>
  <c r="CD279" i="8" s="1"/>
  <c r="CK279" i="8"/>
  <c r="CE279" i="8" s="1"/>
  <c r="CL156" i="8"/>
  <c r="CF156" i="8" s="1"/>
  <c r="CH156" i="8"/>
  <c r="CB156" i="8" s="1"/>
  <c r="CK156" i="8"/>
  <c r="CE156" i="8" s="1"/>
  <c r="CJ156" i="8"/>
  <c r="CD156" i="8" s="1"/>
  <c r="AT156" i="8" s="1"/>
  <c r="CL160" i="8"/>
  <c r="CF160" i="8" s="1"/>
  <c r="CH160" i="8"/>
  <c r="CB160" i="8" s="1"/>
  <c r="AT160" i="8" s="1"/>
  <c r="CK160" i="8"/>
  <c r="CE160" i="8" s="1"/>
  <c r="CJ160" i="8"/>
  <c r="CD160" i="8" s="1"/>
  <c r="CI171" i="8"/>
  <c r="CC171" i="8" s="1"/>
  <c r="CL171" i="8"/>
  <c r="CF171" i="8" s="1"/>
  <c r="CK171" i="8"/>
  <c r="CE171" i="8" s="1"/>
  <c r="AT172" i="8"/>
  <c r="CI183" i="8"/>
  <c r="CC183" i="8" s="1"/>
  <c r="CK183" i="8"/>
  <c r="CE183" i="8" s="1"/>
  <c r="CH183" i="8"/>
  <c r="CB183" i="8" s="1"/>
  <c r="CJ183" i="8"/>
  <c r="CD183" i="8" s="1"/>
  <c r="CK203" i="8"/>
  <c r="CE203" i="8" s="1"/>
  <c r="CJ203" i="8"/>
  <c r="CD203" i="8" s="1"/>
  <c r="CI203" i="8"/>
  <c r="CC203" i="8" s="1"/>
  <c r="AW203" i="8" s="1"/>
  <c r="CH204" i="8"/>
  <c r="CB204" i="8" s="1"/>
  <c r="C204" i="8"/>
  <c r="CG204" i="8"/>
  <c r="CA204" i="8" s="1"/>
  <c r="CL205" i="8"/>
  <c r="CF205" i="8" s="1"/>
  <c r="CI205" i="8"/>
  <c r="CC205" i="8" s="1"/>
  <c r="AW205" i="8" s="1"/>
  <c r="CK205" i="8"/>
  <c r="CE205" i="8" s="1"/>
  <c r="CH206" i="8"/>
  <c r="CB206" i="8" s="1"/>
  <c r="C206" i="8"/>
  <c r="CG206" i="8"/>
  <c r="CA206" i="8" s="1"/>
  <c r="CL207" i="8"/>
  <c r="CF207" i="8" s="1"/>
  <c r="CI207" i="8"/>
  <c r="CC207" i="8" s="1"/>
  <c r="AW207" i="8" s="1"/>
  <c r="CK207" i="8"/>
  <c r="CE207" i="8" s="1"/>
  <c r="CH208" i="8"/>
  <c r="CB208" i="8" s="1"/>
  <c r="C208" i="8"/>
  <c r="CG208" i="8"/>
  <c r="CA208" i="8" s="1"/>
  <c r="CL209" i="8"/>
  <c r="CF209" i="8" s="1"/>
  <c r="CI209" i="8"/>
  <c r="CC209" i="8" s="1"/>
  <c r="AW209" i="8" s="1"/>
  <c r="CK209" i="8"/>
  <c r="CE209" i="8" s="1"/>
  <c r="CH210" i="8"/>
  <c r="CB210" i="8" s="1"/>
  <c r="C210" i="8"/>
  <c r="CG210" i="8"/>
  <c r="CA210" i="8" s="1"/>
  <c r="CL211" i="8"/>
  <c r="CF211" i="8" s="1"/>
  <c r="CI211" i="8"/>
  <c r="CC211" i="8" s="1"/>
  <c r="AW211" i="8" s="1"/>
  <c r="CK211" i="8"/>
  <c r="CE211" i="8" s="1"/>
  <c r="CJ212" i="8"/>
  <c r="CD212" i="8" s="1"/>
  <c r="CK212" i="8"/>
  <c r="CE212" i="8" s="1"/>
  <c r="CL212" i="8"/>
  <c r="CF212" i="8" s="1"/>
  <c r="CI212" i="8"/>
  <c r="CC212" i="8" s="1"/>
  <c r="AW212" i="8" s="1"/>
  <c r="CI216" i="8"/>
  <c r="CC216" i="8" s="1"/>
  <c r="AW216" i="8" s="1"/>
  <c r="CJ216" i="8"/>
  <c r="CD216" i="8" s="1"/>
  <c r="CL216" i="8"/>
  <c r="CF216" i="8" s="1"/>
  <c r="CK216" i="8"/>
  <c r="CE216" i="8" s="1"/>
  <c r="CH228" i="8"/>
  <c r="CB228" i="8" s="1"/>
  <c r="CG228" i="8"/>
  <c r="CA228" i="8" s="1"/>
  <c r="CI275" i="8"/>
  <c r="CC275" i="8" s="1"/>
  <c r="CJ275" i="8"/>
  <c r="CD275" i="8" s="1"/>
  <c r="CG275" i="8"/>
  <c r="CA275" i="8" s="1"/>
  <c r="AY275" i="8" s="1"/>
  <c r="CH275" i="8"/>
  <c r="CB275" i="8" s="1"/>
  <c r="CK275" i="8"/>
  <c r="CE275" i="8" s="1"/>
  <c r="CL278" i="8"/>
  <c r="CF278" i="8" s="1"/>
  <c r="CH278" i="8"/>
  <c r="CB278" i="8" s="1"/>
  <c r="CK278" i="8"/>
  <c r="CE278" i="8" s="1"/>
  <c r="CI278" i="8"/>
  <c r="CC278" i="8" s="1"/>
  <c r="CG278" i="8"/>
  <c r="CA278" i="8" s="1"/>
  <c r="C63" i="8"/>
  <c r="C95" i="8"/>
  <c r="C116" i="8"/>
  <c r="G134" i="8"/>
  <c r="K134" i="8"/>
  <c r="O134" i="8"/>
  <c r="E133" i="8"/>
  <c r="E134" i="8" s="1"/>
  <c r="D141" i="8"/>
  <c r="CN151" i="8"/>
  <c r="CJ151" i="8"/>
  <c r="CD151" i="8" s="1"/>
  <c r="CM151" i="8"/>
  <c r="CI151" i="8"/>
  <c r="CC151" i="8" s="1"/>
  <c r="CG151" i="8"/>
  <c r="CA151" i="8" s="1"/>
  <c r="AT151" i="8" s="1"/>
  <c r="CI179" i="8"/>
  <c r="CC179" i="8" s="1"/>
  <c r="CJ179" i="8"/>
  <c r="CD179" i="8" s="1"/>
  <c r="CL179" i="8"/>
  <c r="CF179" i="8" s="1"/>
  <c r="AT179" i="8" s="1"/>
  <c r="AT183" i="8"/>
  <c r="CL183" i="8"/>
  <c r="CF183" i="8" s="1"/>
  <c r="C186" i="8"/>
  <c r="CK202" i="8"/>
  <c r="CE202" i="8" s="1"/>
  <c r="CI202" i="8"/>
  <c r="CC202" i="8" s="1"/>
  <c r="CL202" i="8"/>
  <c r="CF202" i="8" s="1"/>
  <c r="CJ202" i="8"/>
  <c r="CD202" i="8" s="1"/>
  <c r="AW202" i="8" s="1"/>
  <c r="CK214" i="8"/>
  <c r="CE214" i="8" s="1"/>
  <c r="CI214" i="8"/>
  <c r="CC214" i="8" s="1"/>
  <c r="AW214" i="8" s="1"/>
  <c r="CL214" i="8"/>
  <c r="CF214" i="8" s="1"/>
  <c r="CJ214" i="8"/>
  <c r="CD214" i="8" s="1"/>
  <c r="CI217" i="8"/>
  <c r="CC217" i="8" s="1"/>
  <c r="AW217" i="8" s="1"/>
  <c r="CJ217" i="8"/>
  <c r="CD217" i="8" s="1"/>
  <c r="CL217" i="8"/>
  <c r="CF217" i="8" s="1"/>
  <c r="CJ225" i="8"/>
  <c r="CD225" i="8" s="1"/>
  <c r="CL225" i="8"/>
  <c r="CF225" i="8" s="1"/>
  <c r="CK225" i="8"/>
  <c r="CE225" i="8" s="1"/>
  <c r="CI225" i="8"/>
  <c r="CC225" i="8" s="1"/>
  <c r="AW225" i="8" s="1"/>
  <c r="CH264" i="8"/>
  <c r="CB264" i="8" s="1"/>
  <c r="AV264" i="8" s="1"/>
  <c r="CI264" i="8"/>
  <c r="CC264" i="8" s="1"/>
  <c r="CL277" i="8"/>
  <c r="CF277" i="8" s="1"/>
  <c r="CH277" i="8"/>
  <c r="CB277" i="8" s="1"/>
  <c r="CK277" i="8"/>
  <c r="CE277" i="8" s="1"/>
  <c r="CJ277" i="8"/>
  <c r="CD277" i="8" s="1"/>
  <c r="CG277" i="8"/>
  <c r="CA277" i="8" s="1"/>
  <c r="AY277" i="8" s="1"/>
  <c r="CH162" i="8"/>
  <c r="CB162" i="8" s="1"/>
  <c r="CH163" i="8"/>
  <c r="CB163" i="8" s="1"/>
  <c r="CH164" i="8"/>
  <c r="CB164" i="8" s="1"/>
  <c r="AT164" i="8" s="1"/>
  <c r="CH165" i="8"/>
  <c r="CB165" i="8" s="1"/>
  <c r="AT165" i="8" s="1"/>
  <c r="CH166" i="8"/>
  <c r="CB166" i="8" s="1"/>
  <c r="AT166" i="8" s="1"/>
  <c r="CH167" i="8"/>
  <c r="CB167" i="8" s="1"/>
  <c r="AT167" i="8" s="1"/>
  <c r="CH168" i="8"/>
  <c r="CB168" i="8" s="1"/>
  <c r="AT168" i="8" s="1"/>
  <c r="CH169" i="8"/>
  <c r="CB169" i="8" s="1"/>
  <c r="AT169" i="8" s="1"/>
  <c r="CJ170" i="8"/>
  <c r="CD170" i="8" s="1"/>
  <c r="CH174" i="8"/>
  <c r="CB174" i="8" s="1"/>
  <c r="AT174" i="8" s="1"/>
  <c r="CH175" i="8"/>
  <c r="CB175" i="8" s="1"/>
  <c r="CI176" i="8"/>
  <c r="CC176" i="8" s="1"/>
  <c r="AT176" i="8" s="1"/>
  <c r="CJ176" i="8"/>
  <c r="CD176" i="8" s="1"/>
  <c r="CH176" i="8"/>
  <c r="CB176" i="8" s="1"/>
  <c r="CI182" i="8"/>
  <c r="CC182" i="8" s="1"/>
  <c r="CK182" i="8"/>
  <c r="CE182" i="8" s="1"/>
  <c r="CI184" i="8"/>
  <c r="CC184" i="8" s="1"/>
  <c r="AT184" i="8" s="1"/>
  <c r="CK184" i="8"/>
  <c r="CE184" i="8" s="1"/>
  <c r="CL184" i="8"/>
  <c r="CF184" i="8" s="1"/>
  <c r="CI188" i="8"/>
  <c r="CC188" i="8" s="1"/>
  <c r="AT188" i="8" s="1"/>
  <c r="CK188" i="8"/>
  <c r="CE188" i="8" s="1"/>
  <c r="CL188" i="8"/>
  <c r="CF188" i="8" s="1"/>
  <c r="CL195" i="8"/>
  <c r="CF195" i="8" s="1"/>
  <c r="CK198" i="8"/>
  <c r="CE198" i="8" s="1"/>
  <c r="CI198" i="8"/>
  <c r="CC198" i="8" s="1"/>
  <c r="CK200" i="8"/>
  <c r="CE200" i="8" s="1"/>
  <c r="CL200" i="8"/>
  <c r="CF200" i="8" s="1"/>
  <c r="CJ200" i="8"/>
  <c r="CD200" i="8" s="1"/>
  <c r="AW200" i="8" s="1"/>
  <c r="CI218" i="8"/>
  <c r="CC218" i="8" s="1"/>
  <c r="CJ218" i="8"/>
  <c r="CD218" i="8" s="1"/>
  <c r="AW218" i="8" s="1"/>
  <c r="CL218" i="8"/>
  <c r="CF218" i="8" s="1"/>
  <c r="CJ219" i="8"/>
  <c r="CD219" i="8" s="1"/>
  <c r="CI219" i="8"/>
  <c r="CC219" i="8" s="1"/>
  <c r="CK219" i="8"/>
  <c r="CE219" i="8" s="1"/>
  <c r="CL219" i="8"/>
  <c r="CF219" i="8" s="1"/>
  <c r="CJ222" i="8"/>
  <c r="CD222" i="8" s="1"/>
  <c r="CI222" i="8"/>
  <c r="CC222" i="8" s="1"/>
  <c r="CK222" i="8"/>
  <c r="CE222" i="8" s="1"/>
  <c r="CL222" i="8"/>
  <c r="CF222" i="8" s="1"/>
  <c r="C251" i="8"/>
  <c r="CH268" i="8"/>
  <c r="CB268" i="8" s="1"/>
  <c r="AV268" i="8" s="1"/>
  <c r="CI268" i="8"/>
  <c r="CC268" i="8" s="1"/>
  <c r="CK274" i="8"/>
  <c r="CE274" i="8" s="1"/>
  <c r="CG274" i="8"/>
  <c r="CA274" i="8" s="1"/>
  <c r="C274" i="8"/>
  <c r="CJ274" i="8" s="1"/>
  <c r="CD274" i="8" s="1"/>
  <c r="CH274" i="8"/>
  <c r="CB274" i="8" s="1"/>
  <c r="CI274" i="8"/>
  <c r="CC274" i="8" s="1"/>
  <c r="CJ162" i="8"/>
  <c r="CD162" i="8" s="1"/>
  <c r="CJ163" i="8"/>
  <c r="CD163" i="8" s="1"/>
  <c r="AT163" i="8" s="1"/>
  <c r="CJ164" i="8"/>
  <c r="CD164" i="8" s="1"/>
  <c r="CJ165" i="8"/>
  <c r="CD165" i="8" s="1"/>
  <c r="CJ166" i="8"/>
  <c r="CD166" i="8" s="1"/>
  <c r="CJ167" i="8"/>
  <c r="CD167" i="8" s="1"/>
  <c r="CJ168" i="8"/>
  <c r="CD168" i="8" s="1"/>
  <c r="CJ169" i="8"/>
  <c r="CD169" i="8" s="1"/>
  <c r="CL170" i="8"/>
  <c r="CF170" i="8" s="1"/>
  <c r="AT170" i="8" s="1"/>
  <c r="CJ173" i="8"/>
  <c r="CD173" i="8" s="1"/>
  <c r="AT173" i="8" s="1"/>
  <c r="CJ174" i="8"/>
  <c r="CD174" i="8" s="1"/>
  <c r="CJ175" i="8"/>
  <c r="CD175" i="8" s="1"/>
  <c r="CK176" i="8"/>
  <c r="CE176" i="8" s="1"/>
  <c r="CI178" i="8"/>
  <c r="CC178" i="8" s="1"/>
  <c r="AT178" i="8" s="1"/>
  <c r="CJ178" i="8"/>
  <c r="CD178" i="8" s="1"/>
  <c r="CK178" i="8"/>
  <c r="CE178" i="8" s="1"/>
  <c r="CJ182" i="8"/>
  <c r="CD182" i="8" s="1"/>
  <c r="C185" i="8"/>
  <c r="C189" i="8"/>
  <c r="CK196" i="8"/>
  <c r="CE196" i="8" s="1"/>
  <c r="CL196" i="8"/>
  <c r="CF196" i="8" s="1"/>
  <c r="CJ196" i="8"/>
  <c r="CD196" i="8" s="1"/>
  <c r="AW196" i="8" s="1"/>
  <c r="CJ198" i="8"/>
  <c r="CD198" i="8" s="1"/>
  <c r="CI215" i="8"/>
  <c r="CC215" i="8" s="1"/>
  <c r="CJ215" i="8"/>
  <c r="CD215" i="8" s="1"/>
  <c r="AW215" i="8" s="1"/>
  <c r="CL215" i="8"/>
  <c r="CF215" i="8" s="1"/>
  <c r="CJ220" i="8"/>
  <c r="CD220" i="8" s="1"/>
  <c r="CL220" i="8"/>
  <c r="CF220" i="8" s="1"/>
  <c r="CK220" i="8"/>
  <c r="CE220" i="8" s="1"/>
  <c r="CI256" i="8"/>
  <c r="CC256" i="8" s="1"/>
  <c r="AV256" i="8" s="1"/>
  <c r="AV261" i="8"/>
  <c r="CH266" i="8"/>
  <c r="CB266" i="8" s="1"/>
  <c r="AV266" i="8" s="1"/>
  <c r="CI266" i="8"/>
  <c r="CC266" i="8" s="1"/>
  <c r="CK276" i="8"/>
  <c r="CE276" i="8" s="1"/>
  <c r="CG276" i="8"/>
  <c r="CA276" i="8" s="1"/>
  <c r="CJ276" i="8"/>
  <c r="CD276" i="8" s="1"/>
  <c r="CH276" i="8"/>
  <c r="CB276" i="8" s="1"/>
  <c r="CI276" i="8"/>
  <c r="CC276" i="8" s="1"/>
  <c r="C181" i="8"/>
  <c r="CG221" i="8"/>
  <c r="CA221" i="8" s="1"/>
  <c r="C221" i="8"/>
  <c r="CH221" i="8"/>
  <c r="CB221" i="8" s="1"/>
  <c r="CJ224" i="8"/>
  <c r="CD224" i="8" s="1"/>
  <c r="CI224" i="8"/>
  <c r="CC224" i="8" s="1"/>
  <c r="AW224" i="8" s="1"/>
  <c r="CK224" i="8"/>
  <c r="CE224" i="8" s="1"/>
  <c r="C228" i="8"/>
  <c r="CI230" i="8"/>
  <c r="CC230" i="8" s="1"/>
  <c r="CK230" i="8"/>
  <c r="CE230" i="8" s="1"/>
  <c r="AW230" i="8" s="1"/>
  <c r="AV254" i="8"/>
  <c r="CI255" i="8"/>
  <c r="CC255" i="8" s="1"/>
  <c r="CH255" i="8"/>
  <c r="CB255" i="8" s="1"/>
  <c r="AV255" i="8" s="1"/>
  <c r="CH260" i="8"/>
  <c r="CB260" i="8" s="1"/>
  <c r="CI260" i="8"/>
  <c r="CC260" i="8" s="1"/>
  <c r="AV260" i="8"/>
  <c r="AV262" i="8"/>
  <c r="AV267" i="8"/>
  <c r="CI281" i="8"/>
  <c r="CG281" i="8"/>
  <c r="CA281" i="8" s="1"/>
  <c r="AY281" i="8" s="1"/>
  <c r="CH281" i="8"/>
  <c r="CK281" i="8"/>
  <c r="CE281" i="8" s="1"/>
  <c r="C229" i="8"/>
  <c r="CI252" i="8"/>
  <c r="CC252" i="8" s="1"/>
  <c r="AV252" i="8" s="1"/>
  <c r="CI261" i="8"/>
  <c r="CC261" i="8" s="1"/>
  <c r="CI265" i="8"/>
  <c r="CC265" i="8" s="1"/>
  <c r="AV265" i="8" s="1"/>
  <c r="CI269" i="8"/>
  <c r="CC269" i="8" s="1"/>
  <c r="AV269" i="8" s="1"/>
  <c r="C227" i="8"/>
  <c r="C231" i="8"/>
  <c r="AV253" i="8"/>
  <c r="CI280" i="8"/>
  <c r="CJ280" i="8"/>
  <c r="CD280" i="8" s="1"/>
  <c r="AY280" i="8" s="1"/>
  <c r="CH280" i="8"/>
  <c r="C301" i="8"/>
  <c r="CI185" i="8" l="1"/>
  <c r="CC185" i="8" s="1"/>
  <c r="CK185" i="8"/>
  <c r="CE185" i="8" s="1"/>
  <c r="CL185" i="8"/>
  <c r="CF185" i="8" s="1"/>
  <c r="CJ185" i="8"/>
  <c r="CD185" i="8" s="1"/>
  <c r="CH185" i="8"/>
  <c r="CB185" i="8" s="1"/>
  <c r="CL210" i="8"/>
  <c r="CF210" i="8" s="1"/>
  <c r="CI210" i="8"/>
  <c r="CC210" i="8" s="1"/>
  <c r="CJ210" i="8"/>
  <c r="CD210" i="8" s="1"/>
  <c r="CK210" i="8"/>
  <c r="CE210" i="8" s="1"/>
  <c r="AW210" i="8" s="1"/>
  <c r="CL206" i="8"/>
  <c r="CF206" i="8" s="1"/>
  <c r="CI206" i="8"/>
  <c r="CC206" i="8" s="1"/>
  <c r="AW206" i="8" s="1"/>
  <c r="CJ206" i="8"/>
  <c r="CD206" i="8" s="1"/>
  <c r="CK206" i="8"/>
  <c r="CE206" i="8" s="1"/>
  <c r="CI226" i="8"/>
  <c r="CC226" i="8" s="1"/>
  <c r="AW226" i="8" s="1"/>
  <c r="CK226" i="8"/>
  <c r="CE226" i="8" s="1"/>
  <c r="CJ226" i="8"/>
  <c r="CD226" i="8" s="1"/>
  <c r="CL226" i="8"/>
  <c r="CF226" i="8" s="1"/>
  <c r="CI181" i="8"/>
  <c r="CC181" i="8" s="1"/>
  <c r="AT181" i="8" s="1"/>
  <c r="CL181" i="8"/>
  <c r="CF181" i="8" s="1"/>
  <c r="B315" i="8" s="1"/>
  <c r="CJ181" i="8"/>
  <c r="CD181" i="8" s="1"/>
  <c r="CK181" i="8"/>
  <c r="CE181" i="8" s="1"/>
  <c r="AY276" i="8"/>
  <c r="AT182" i="8"/>
  <c r="AY278" i="8"/>
  <c r="Q11" i="8"/>
  <c r="CI231" i="8"/>
  <c r="CC231" i="8" s="1"/>
  <c r="AW231" i="8" s="1"/>
  <c r="CK231" i="8"/>
  <c r="CE231" i="8" s="1"/>
  <c r="CL231" i="8"/>
  <c r="CF231" i="8" s="1"/>
  <c r="CJ231" i="8"/>
  <c r="CD231" i="8" s="1"/>
  <c r="CI229" i="8"/>
  <c r="CC229" i="8" s="1"/>
  <c r="AW229" i="8" s="1"/>
  <c r="CK229" i="8"/>
  <c r="CE229" i="8" s="1"/>
  <c r="CJ229" i="8"/>
  <c r="CD229" i="8" s="1"/>
  <c r="CL229" i="8"/>
  <c r="CF229" i="8" s="1"/>
  <c r="CI228" i="8"/>
  <c r="CC228" i="8" s="1"/>
  <c r="AW228" i="8" s="1"/>
  <c r="CK228" i="8"/>
  <c r="CE228" i="8" s="1"/>
  <c r="CJ228" i="8"/>
  <c r="CD228" i="8" s="1"/>
  <c r="CL228" i="8"/>
  <c r="CF228" i="8" s="1"/>
  <c r="AY274" i="8"/>
  <c r="AW222" i="8"/>
  <c r="AW219" i="8"/>
  <c r="CI186" i="8"/>
  <c r="CC186" i="8" s="1"/>
  <c r="CK186" i="8"/>
  <c r="CE186" i="8" s="1"/>
  <c r="CJ186" i="8"/>
  <c r="CD186" i="8" s="1"/>
  <c r="CH186" i="8"/>
  <c r="CB186" i="8" s="1"/>
  <c r="CL186" i="8"/>
  <c r="CF186" i="8" s="1"/>
  <c r="C120" i="8"/>
  <c r="A315" i="8" s="1"/>
  <c r="CL208" i="8"/>
  <c r="CF208" i="8" s="1"/>
  <c r="CI208" i="8"/>
  <c r="CC208" i="8" s="1"/>
  <c r="CJ208" i="8"/>
  <c r="CD208" i="8" s="1"/>
  <c r="AW208" i="8" s="1"/>
  <c r="CK208" i="8"/>
  <c r="CE208" i="8" s="1"/>
  <c r="CL204" i="8"/>
  <c r="CF204" i="8" s="1"/>
  <c r="CI204" i="8"/>
  <c r="CC204" i="8" s="1"/>
  <c r="CJ204" i="8"/>
  <c r="CD204" i="8" s="1"/>
  <c r="CK204" i="8"/>
  <c r="CE204" i="8" s="1"/>
  <c r="AW204" i="8" s="1"/>
  <c r="Q13" i="8"/>
  <c r="AW223" i="8"/>
  <c r="C121" i="8"/>
  <c r="CI227" i="8"/>
  <c r="CC227" i="8" s="1"/>
  <c r="CK227" i="8"/>
  <c r="CE227" i="8" s="1"/>
  <c r="CL227" i="8"/>
  <c r="CF227" i="8" s="1"/>
  <c r="CJ227" i="8"/>
  <c r="CD227" i="8" s="1"/>
  <c r="CJ221" i="8"/>
  <c r="CD221" i="8" s="1"/>
  <c r="CL221" i="8"/>
  <c r="CF221" i="8" s="1"/>
  <c r="CI221" i="8"/>
  <c r="CC221" i="8" s="1"/>
  <c r="AW221" i="8" s="1"/>
  <c r="CK221" i="8"/>
  <c r="CE221" i="8" s="1"/>
  <c r="AW220" i="8"/>
  <c r="CI189" i="8"/>
  <c r="CC189" i="8" s="1"/>
  <c r="CK189" i="8"/>
  <c r="CE189" i="8" s="1"/>
  <c r="CL189" i="8"/>
  <c r="CF189" i="8" s="1"/>
  <c r="CJ189" i="8"/>
  <c r="CD189" i="8" s="1"/>
  <c r="CH189" i="8"/>
  <c r="CB189" i="8" s="1"/>
  <c r="AW198" i="8"/>
  <c r="AY279" i="8"/>
  <c r="AT189" i="8" l="1"/>
  <c r="AW227" i="8"/>
  <c r="AT186" i="8"/>
  <c r="AT185" i="8"/>
  <c r="E304" i="7" l="1"/>
  <c r="D304" i="7"/>
  <c r="C304" i="7"/>
  <c r="E303" i="7"/>
  <c r="D303" i="7"/>
  <c r="C303" i="7"/>
  <c r="E302" i="7"/>
  <c r="D302" i="7"/>
  <c r="E301" i="7"/>
  <c r="D301" i="7"/>
  <c r="C301" i="7"/>
  <c r="E300" i="7"/>
  <c r="D300" i="7"/>
  <c r="C300" i="7"/>
  <c r="E299" i="7"/>
  <c r="C299" i="7" s="1"/>
  <c r="D299" i="7"/>
  <c r="D294" i="7"/>
  <c r="C294" i="7"/>
  <c r="B294" i="7" s="1"/>
  <c r="D293" i="7"/>
  <c r="C293" i="7"/>
  <c r="B293" i="7"/>
  <c r="E288" i="7"/>
  <c r="D288" i="7"/>
  <c r="C288" i="7"/>
  <c r="E287" i="7"/>
  <c r="C287" i="7" s="1"/>
  <c r="D287" i="7"/>
  <c r="E286" i="7"/>
  <c r="D286" i="7"/>
  <c r="CG281" i="7"/>
  <c r="CA281" i="7" s="1"/>
  <c r="E281" i="7"/>
  <c r="D281" i="7"/>
  <c r="C281" i="7" s="1"/>
  <c r="E280" i="7"/>
  <c r="D280" i="7"/>
  <c r="CK279" i="7"/>
  <c r="CE279" i="7" s="1"/>
  <c r="E279" i="7"/>
  <c r="D279" i="7"/>
  <c r="C279" i="7" s="1"/>
  <c r="E278" i="7"/>
  <c r="D278" i="7"/>
  <c r="C278" i="7"/>
  <c r="E277" i="7"/>
  <c r="D277" i="7"/>
  <c r="C277" i="7"/>
  <c r="E276" i="7"/>
  <c r="D276" i="7"/>
  <c r="CK275" i="7"/>
  <c r="CE275" i="7" s="1"/>
  <c r="E275" i="7"/>
  <c r="D275" i="7"/>
  <c r="C275" i="7" s="1"/>
  <c r="CK274" i="7"/>
  <c r="CE274" i="7" s="1"/>
  <c r="E274" i="7"/>
  <c r="C274" i="7"/>
  <c r="CJ274" i="7" s="1"/>
  <c r="CD274" i="7" s="1"/>
  <c r="CG269" i="7"/>
  <c r="CA269" i="7"/>
  <c r="E269" i="7"/>
  <c r="D269" i="7"/>
  <c r="C269" i="7"/>
  <c r="CG268" i="7"/>
  <c r="CA268" i="7"/>
  <c r="E268" i="7"/>
  <c r="D268" i="7"/>
  <c r="C268" i="7"/>
  <c r="CG267" i="7"/>
  <c r="CA267" i="7"/>
  <c r="E267" i="7"/>
  <c r="C267" i="7" s="1"/>
  <c r="D267" i="7"/>
  <c r="CG266" i="7"/>
  <c r="CC266" i="7"/>
  <c r="CA266" i="7"/>
  <c r="E266" i="7"/>
  <c r="D266" i="7"/>
  <c r="C266" i="7" s="1"/>
  <c r="CI266" i="7" s="1"/>
  <c r="CG265" i="7"/>
  <c r="CA265" i="7" s="1"/>
  <c r="E265" i="7"/>
  <c r="C265" i="7" s="1"/>
  <c r="CI265" i="7" s="1"/>
  <c r="CC265" i="7" s="1"/>
  <c r="D265" i="7"/>
  <c r="CH264" i="7"/>
  <c r="CB264" i="7" s="1"/>
  <c r="CG264" i="7"/>
  <c r="CA264" i="7"/>
  <c r="AV264" i="7" s="1"/>
  <c r="E264" i="7"/>
  <c r="C264" i="7" s="1"/>
  <c r="CI264" i="7" s="1"/>
  <c r="CC264" i="7" s="1"/>
  <c r="D264" i="7"/>
  <c r="CG263" i="7"/>
  <c r="CA263" i="7" s="1"/>
  <c r="E263" i="7"/>
  <c r="D263" i="7"/>
  <c r="C263" i="7"/>
  <c r="CI263" i="7" s="1"/>
  <c r="CC263" i="7" s="1"/>
  <c r="CG262" i="7"/>
  <c r="CC262" i="7"/>
  <c r="CA262" i="7"/>
  <c r="E262" i="7"/>
  <c r="D262" i="7"/>
  <c r="C262" i="7" s="1"/>
  <c r="CI262" i="7" s="1"/>
  <c r="CH261" i="7"/>
  <c r="CB261" i="7" s="1"/>
  <c r="CG261" i="7"/>
  <c r="CC261" i="7"/>
  <c r="CA261" i="7"/>
  <c r="AV261" i="7"/>
  <c r="E261" i="7"/>
  <c r="D261" i="7"/>
  <c r="C261" i="7"/>
  <c r="CI261" i="7" s="1"/>
  <c r="CG260" i="7"/>
  <c r="CA260" i="7"/>
  <c r="E260" i="7"/>
  <c r="C260" i="7" s="1"/>
  <c r="CG259" i="7"/>
  <c r="CA259" i="7" s="1"/>
  <c r="E259" i="7"/>
  <c r="C259" i="7"/>
  <c r="CG258" i="7"/>
  <c r="CA258" i="7"/>
  <c r="E258" i="7"/>
  <c r="C258" i="7" s="1"/>
  <c r="CI258" i="7" s="1"/>
  <c r="CC258" i="7" s="1"/>
  <c r="CG257" i="7"/>
  <c r="CA257" i="7" s="1"/>
  <c r="E257" i="7"/>
  <c r="C257" i="7"/>
  <c r="CG256" i="7"/>
  <c r="CA256" i="7"/>
  <c r="E256" i="7"/>
  <c r="C256" i="7" s="1"/>
  <c r="CG255" i="7"/>
  <c r="CA255" i="7" s="1"/>
  <c r="E255" i="7"/>
  <c r="C255" i="7" s="1"/>
  <c r="CH254" i="7"/>
  <c r="CB254" i="7" s="1"/>
  <c r="CG254" i="7"/>
  <c r="CC254" i="7"/>
  <c r="AV254" i="7" s="1"/>
  <c r="CA254" i="7"/>
  <c r="E254" i="7"/>
  <c r="C254" i="7" s="1"/>
  <c r="CI254" i="7" s="1"/>
  <c r="CI253" i="7"/>
  <c r="CC253" i="7" s="1"/>
  <c r="CH253" i="7"/>
  <c r="CB253" i="7" s="1"/>
  <c r="CG253" i="7"/>
  <c r="CA253" i="7"/>
  <c r="AV253" i="7"/>
  <c r="E253" i="7"/>
  <c r="C253" i="7"/>
  <c r="CG252" i="7"/>
  <c r="CA252" i="7"/>
  <c r="E252" i="7"/>
  <c r="C252" i="7" s="1"/>
  <c r="CI252" i="7" s="1"/>
  <c r="CC252" i="7" s="1"/>
  <c r="AU251" i="7"/>
  <c r="AT251" i="7"/>
  <c r="AS251" i="7"/>
  <c r="AR251" i="7"/>
  <c r="AQ251" i="7"/>
  <c r="AP251" i="7"/>
  <c r="AO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V251" i="7"/>
  <c r="U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C251" i="7" s="1"/>
  <c r="D251" i="7"/>
  <c r="E246" i="7"/>
  <c r="D246" i="7"/>
  <c r="C246" i="7" s="1"/>
  <c r="E245" i="7"/>
  <c r="D245" i="7"/>
  <c r="C245" i="7"/>
  <c r="E244" i="7"/>
  <c r="D244" i="7"/>
  <c r="C244" i="7" s="1"/>
  <c r="E243" i="7"/>
  <c r="D243" i="7"/>
  <c r="C243" i="7" s="1"/>
  <c r="E238" i="7"/>
  <c r="D238" i="7"/>
  <c r="C238" i="7" s="1"/>
  <c r="E237" i="7"/>
  <c r="D237" i="7"/>
  <c r="C237" i="7"/>
  <c r="E236" i="7"/>
  <c r="D236" i="7"/>
  <c r="E235" i="7"/>
  <c r="D235" i="7"/>
  <c r="CG231" i="7"/>
  <c r="CA231" i="7" s="1"/>
  <c r="E231" i="7"/>
  <c r="D231" i="7"/>
  <c r="CB230" i="7"/>
  <c r="E230" i="7"/>
  <c r="CH230" i="7" s="1"/>
  <c r="D230" i="7"/>
  <c r="C230" i="7" s="1"/>
  <c r="CG229" i="7"/>
  <c r="CA229" i="7" s="1"/>
  <c r="E229" i="7"/>
  <c r="CH229" i="7" s="1"/>
  <c r="CB229" i="7" s="1"/>
  <c r="D229" i="7"/>
  <c r="C229" i="7"/>
  <c r="CG228" i="7"/>
  <c r="CA228" i="7" s="1"/>
  <c r="CB228" i="7"/>
  <c r="E228" i="7"/>
  <c r="CH228" i="7" s="1"/>
  <c r="D228" i="7"/>
  <c r="C228" i="7" s="1"/>
  <c r="E227" i="7"/>
  <c r="D227" i="7"/>
  <c r="CJ226" i="7"/>
  <c r="CD226" i="7" s="1"/>
  <c r="CI226" i="7"/>
  <c r="CC226" i="7" s="1"/>
  <c r="CB226" i="7"/>
  <c r="E226" i="7"/>
  <c r="CH226" i="7" s="1"/>
  <c r="D226" i="7"/>
  <c r="C226" i="7"/>
  <c r="E225" i="7"/>
  <c r="CH225" i="7" s="1"/>
  <c r="CB225" i="7" s="1"/>
  <c r="D225" i="7"/>
  <c r="C225" i="7" s="1"/>
  <c r="E224" i="7"/>
  <c r="D224" i="7"/>
  <c r="C224" i="7" s="1"/>
  <c r="E223" i="7"/>
  <c r="D223" i="7"/>
  <c r="C223" i="7"/>
  <c r="E222" i="7"/>
  <c r="D222" i="7"/>
  <c r="C222" i="7"/>
  <c r="CG221" i="7"/>
  <c r="CB221" i="7"/>
  <c r="CA221" i="7"/>
  <c r="E221" i="7"/>
  <c r="CH221" i="7" s="1"/>
  <c r="D221" i="7"/>
  <c r="C221" i="7" s="1"/>
  <c r="CG220" i="7"/>
  <c r="CA220" i="7" s="1"/>
  <c r="CB220" i="7"/>
  <c r="E220" i="7"/>
  <c r="CH220" i="7" s="1"/>
  <c r="D220" i="7"/>
  <c r="C220" i="7" s="1"/>
  <c r="CL219" i="7"/>
  <c r="CF219" i="7" s="1"/>
  <c r="CH219" i="7"/>
  <c r="CB219" i="7" s="1"/>
  <c r="CG219" i="7"/>
  <c r="CA219" i="7" s="1"/>
  <c r="E219" i="7"/>
  <c r="D219" i="7"/>
  <c r="C219" i="7" s="1"/>
  <c r="CH218" i="7"/>
  <c r="CB218" i="7" s="1"/>
  <c r="CG218" i="7"/>
  <c r="CA218" i="7" s="1"/>
  <c r="E218" i="7"/>
  <c r="D218" i="7"/>
  <c r="C218" i="7" s="1"/>
  <c r="CH217" i="7"/>
  <c r="CB217" i="7" s="1"/>
  <c r="CG217" i="7"/>
  <c r="CA217" i="7" s="1"/>
  <c r="E217" i="7"/>
  <c r="D217" i="7"/>
  <c r="C217" i="7" s="1"/>
  <c r="CL216" i="7"/>
  <c r="CF216" i="7" s="1"/>
  <c r="CH216" i="7"/>
  <c r="CG216" i="7"/>
  <c r="CA216" i="7" s="1"/>
  <c r="CB216" i="7"/>
  <c r="E216" i="7"/>
  <c r="D216" i="7"/>
  <c r="C216" i="7" s="1"/>
  <c r="CL215" i="7"/>
  <c r="CF215" i="7" s="1"/>
  <c r="CG215" i="7"/>
  <c r="CA215" i="7" s="1"/>
  <c r="E215" i="7"/>
  <c r="D215" i="7"/>
  <c r="C215" i="7"/>
  <c r="CG214" i="7"/>
  <c r="CA214" i="7" s="1"/>
  <c r="E214" i="7"/>
  <c r="D214" i="7"/>
  <c r="CG213" i="7"/>
  <c r="CA213" i="7"/>
  <c r="E213" i="7"/>
  <c r="D213" i="7"/>
  <c r="C213" i="7" s="1"/>
  <c r="E212" i="7"/>
  <c r="CG212" i="7" s="1"/>
  <c r="CA212" i="7" s="1"/>
  <c r="D212" i="7"/>
  <c r="C212" i="7" s="1"/>
  <c r="CL211" i="7"/>
  <c r="CF211" i="7" s="1"/>
  <c r="CH211" i="7"/>
  <c r="CB211" i="7" s="1"/>
  <c r="CG211" i="7"/>
  <c r="CA211" i="7" s="1"/>
  <c r="E211" i="7"/>
  <c r="D211" i="7"/>
  <c r="C211" i="7" s="1"/>
  <c r="CH210" i="7"/>
  <c r="CB210" i="7" s="1"/>
  <c r="CG210" i="7"/>
  <c r="CA210" i="7" s="1"/>
  <c r="E210" i="7"/>
  <c r="D210" i="7"/>
  <c r="C210" i="7" s="1"/>
  <c r="CH209" i="7"/>
  <c r="CB209" i="7" s="1"/>
  <c r="CG209" i="7"/>
  <c r="CA209" i="7" s="1"/>
  <c r="E209" i="7"/>
  <c r="D209" i="7"/>
  <c r="C209" i="7" s="1"/>
  <c r="CL208" i="7"/>
  <c r="CF208" i="7" s="1"/>
  <c r="CH208" i="7"/>
  <c r="CG208" i="7"/>
  <c r="CA208" i="7" s="1"/>
  <c r="CB208" i="7"/>
  <c r="E208" i="7"/>
  <c r="D208" i="7"/>
  <c r="C208" i="7" s="1"/>
  <c r="CL207" i="7"/>
  <c r="CF207" i="7" s="1"/>
  <c r="CH207" i="7"/>
  <c r="CB207" i="7" s="1"/>
  <c r="CG207" i="7"/>
  <c r="CA207" i="7" s="1"/>
  <c r="E207" i="7"/>
  <c r="D207" i="7"/>
  <c r="C207" i="7" s="1"/>
  <c r="CH206" i="7"/>
  <c r="CB206" i="7" s="1"/>
  <c r="CG206" i="7"/>
  <c r="CA206" i="7" s="1"/>
  <c r="E206" i="7"/>
  <c r="D206" i="7"/>
  <c r="C206" i="7" s="1"/>
  <c r="CH205" i="7"/>
  <c r="CB205" i="7" s="1"/>
  <c r="CG205" i="7"/>
  <c r="CA205" i="7" s="1"/>
  <c r="E205" i="7"/>
  <c r="D205" i="7"/>
  <c r="C205" i="7" s="1"/>
  <c r="CL204" i="7"/>
  <c r="CF204" i="7" s="1"/>
  <c r="CH204" i="7"/>
  <c r="CG204" i="7"/>
  <c r="CA204" i="7" s="1"/>
  <c r="CB204" i="7"/>
  <c r="E204" i="7"/>
  <c r="C204" i="7"/>
  <c r="CK203" i="7"/>
  <c r="CE203" i="7" s="1"/>
  <c r="CG203" i="7"/>
  <c r="CA203" i="7" s="1"/>
  <c r="CB203" i="7"/>
  <c r="E203" i="7"/>
  <c r="CH203" i="7" s="1"/>
  <c r="D203" i="7"/>
  <c r="C203" i="7"/>
  <c r="CK202" i="7"/>
  <c r="CE202" i="7" s="1"/>
  <c r="CG202" i="7"/>
  <c r="CA202" i="7" s="1"/>
  <c r="CB202" i="7"/>
  <c r="E202" i="7"/>
  <c r="CH202" i="7" s="1"/>
  <c r="D202" i="7"/>
  <c r="C202" i="7"/>
  <c r="CK201" i="7"/>
  <c r="CE201" i="7" s="1"/>
  <c r="CG201" i="7"/>
  <c r="CA201" i="7" s="1"/>
  <c r="CB201" i="7"/>
  <c r="E201" i="7"/>
  <c r="CH201" i="7" s="1"/>
  <c r="D201" i="7"/>
  <c r="C201" i="7"/>
  <c r="CK200" i="7"/>
  <c r="CE200" i="7" s="1"/>
  <c r="CG200" i="7"/>
  <c r="CA200" i="7" s="1"/>
  <c r="CB200" i="7"/>
  <c r="E200" i="7"/>
  <c r="CH200" i="7" s="1"/>
  <c r="D200" i="7"/>
  <c r="C200" i="7"/>
  <c r="CG199" i="7"/>
  <c r="CB199" i="7"/>
  <c r="CA199" i="7"/>
  <c r="E199" i="7"/>
  <c r="CH199" i="7" s="1"/>
  <c r="D199" i="7"/>
  <c r="C199" i="7"/>
  <c r="CG198" i="7"/>
  <c r="CB198" i="7"/>
  <c r="CA198" i="7"/>
  <c r="E198" i="7"/>
  <c r="CH198" i="7" s="1"/>
  <c r="D198" i="7"/>
  <c r="C198" i="7" s="1"/>
  <c r="CG197" i="7"/>
  <c r="CB197" i="7"/>
  <c r="CA197" i="7"/>
  <c r="E197" i="7"/>
  <c r="CH197" i="7" s="1"/>
  <c r="D197" i="7"/>
  <c r="C197" i="7"/>
  <c r="CG196" i="7"/>
  <c r="CB196" i="7"/>
  <c r="CA196" i="7"/>
  <c r="E196" i="7"/>
  <c r="CH196" i="7" s="1"/>
  <c r="D196" i="7"/>
  <c r="C196" i="7" s="1"/>
  <c r="CG195" i="7"/>
  <c r="CB195" i="7"/>
  <c r="CA195" i="7"/>
  <c r="E195" i="7"/>
  <c r="CH195" i="7" s="1"/>
  <c r="D195" i="7"/>
  <c r="C195" i="7"/>
  <c r="E193" i="7"/>
  <c r="D193" i="7"/>
  <c r="E189" i="7"/>
  <c r="CG189" i="7" s="1"/>
  <c r="CA189" i="7" s="1"/>
  <c r="D189" i="7"/>
  <c r="C189" i="7"/>
  <c r="CG188" i="7"/>
  <c r="CA188" i="7" s="1"/>
  <c r="E188" i="7"/>
  <c r="D188" i="7"/>
  <c r="C188" i="7"/>
  <c r="E187" i="7"/>
  <c r="C187" i="7" s="1"/>
  <c r="D187" i="7"/>
  <c r="E186" i="7"/>
  <c r="D186" i="7"/>
  <c r="CL185" i="7"/>
  <c r="CF185" i="7" s="1"/>
  <c r="CK185" i="7"/>
  <c r="CE185" i="7" s="1"/>
  <c r="CG185" i="7"/>
  <c r="CA185" i="7"/>
  <c r="E185" i="7"/>
  <c r="D185" i="7"/>
  <c r="C185" i="7"/>
  <c r="CJ184" i="7"/>
  <c r="CD184" i="7" s="1"/>
  <c r="CE184" i="7"/>
  <c r="CA184" i="7"/>
  <c r="E184" i="7"/>
  <c r="CG184" i="7" s="1"/>
  <c r="D184" i="7"/>
  <c r="C184" i="7"/>
  <c r="CK184" i="7" s="1"/>
  <c r="CA183" i="7"/>
  <c r="E183" i="7"/>
  <c r="CG183" i="7" s="1"/>
  <c r="D183" i="7"/>
  <c r="C183" i="7"/>
  <c r="CK183" i="7" s="1"/>
  <c r="CE183" i="7" s="1"/>
  <c r="CI182" i="7"/>
  <c r="CC182" i="7" s="1"/>
  <c r="E182" i="7"/>
  <c r="D182" i="7"/>
  <c r="C182" i="7"/>
  <c r="CK182" i="7" s="1"/>
  <c r="CE182" i="7" s="1"/>
  <c r="E181" i="7"/>
  <c r="D181" i="7"/>
  <c r="C181" i="7"/>
  <c r="CK181" i="7" s="1"/>
  <c r="CE181" i="7" s="1"/>
  <c r="CI180" i="7"/>
  <c r="CC180" i="7" s="1"/>
  <c r="E180" i="7"/>
  <c r="D180" i="7"/>
  <c r="C180" i="7"/>
  <c r="CK180" i="7" s="1"/>
  <c r="CE180" i="7" s="1"/>
  <c r="CJ179" i="7"/>
  <c r="CD179" i="7" s="1"/>
  <c r="CE179" i="7"/>
  <c r="CA179" i="7"/>
  <c r="E179" i="7"/>
  <c r="CG179" i="7" s="1"/>
  <c r="D179" i="7"/>
  <c r="C179" i="7"/>
  <c r="CK179" i="7" s="1"/>
  <c r="CA178" i="7"/>
  <c r="E178" i="7"/>
  <c r="CG178" i="7" s="1"/>
  <c r="D178" i="7"/>
  <c r="C178" i="7"/>
  <c r="CK178" i="7" s="1"/>
  <c r="CE178" i="7" s="1"/>
  <c r="E177" i="7"/>
  <c r="CG177" i="7" s="1"/>
  <c r="CA177" i="7" s="1"/>
  <c r="D177" i="7"/>
  <c r="C177" i="7" s="1"/>
  <c r="CJ176" i="7"/>
  <c r="CI176" i="7"/>
  <c r="CC176" i="7" s="1"/>
  <c r="CE176" i="7"/>
  <c r="CD176" i="7"/>
  <c r="E176" i="7"/>
  <c r="CG176" i="7" s="1"/>
  <c r="CA176" i="7" s="1"/>
  <c r="D176" i="7"/>
  <c r="C176" i="7"/>
  <c r="CK176" i="7" s="1"/>
  <c r="CJ175" i="7"/>
  <c r="CD175" i="7" s="1"/>
  <c r="CE175" i="7"/>
  <c r="CA175" i="7"/>
  <c r="E175" i="7"/>
  <c r="CG175" i="7" s="1"/>
  <c r="D175" i="7"/>
  <c r="C175" i="7"/>
  <c r="CK175" i="7" s="1"/>
  <c r="CA174" i="7"/>
  <c r="E174" i="7"/>
  <c r="CG174" i="7" s="1"/>
  <c r="D174" i="7"/>
  <c r="C174" i="7"/>
  <c r="CK174" i="7" s="1"/>
  <c r="CE174" i="7" s="1"/>
  <c r="CI173" i="7"/>
  <c r="CG173" i="7"/>
  <c r="CA173" i="7" s="1"/>
  <c r="CC173" i="7"/>
  <c r="E173" i="7"/>
  <c r="D173" i="7"/>
  <c r="C173" i="7" s="1"/>
  <c r="CK173" i="7" s="1"/>
  <c r="CE173" i="7" s="1"/>
  <c r="CL172" i="7"/>
  <c r="CK172" i="7"/>
  <c r="CG172" i="7"/>
  <c r="CF172" i="7"/>
  <c r="CE172" i="7"/>
  <c r="CA172" i="7"/>
  <c r="E172" i="7"/>
  <c r="D172" i="7"/>
  <c r="C172" i="7"/>
  <c r="CI172" i="7" s="1"/>
  <c r="CC172" i="7" s="1"/>
  <c r="E171" i="7"/>
  <c r="CG171" i="7" s="1"/>
  <c r="CA171" i="7" s="1"/>
  <c r="D171" i="7"/>
  <c r="C171" i="7" s="1"/>
  <c r="CK171" i="7" s="1"/>
  <c r="CE171" i="7" s="1"/>
  <c r="CG170" i="7"/>
  <c r="CA170" i="7"/>
  <c r="E170" i="7"/>
  <c r="D170" i="7"/>
  <c r="C170" i="7"/>
  <c r="CI170" i="7" s="1"/>
  <c r="CC170" i="7" s="1"/>
  <c r="E169" i="7"/>
  <c r="CG169" i="7" s="1"/>
  <c r="CA169" i="7" s="1"/>
  <c r="D169" i="7"/>
  <c r="C169" i="7" s="1"/>
  <c r="CJ168" i="7"/>
  <c r="CI168" i="7"/>
  <c r="CC168" i="7" s="1"/>
  <c r="CE168" i="7"/>
  <c r="CD168" i="7"/>
  <c r="E168" i="7"/>
  <c r="CG168" i="7" s="1"/>
  <c r="CA168" i="7" s="1"/>
  <c r="D168" i="7"/>
  <c r="C168" i="7"/>
  <c r="CK168" i="7" s="1"/>
  <c r="CJ167" i="7"/>
  <c r="CD167" i="7" s="1"/>
  <c r="CE167" i="7"/>
  <c r="CA167" i="7"/>
  <c r="E167" i="7"/>
  <c r="CG167" i="7" s="1"/>
  <c r="D167" i="7"/>
  <c r="C167" i="7"/>
  <c r="CK167" i="7" s="1"/>
  <c r="CA166" i="7"/>
  <c r="E166" i="7"/>
  <c r="CG166" i="7" s="1"/>
  <c r="D166" i="7"/>
  <c r="C166" i="7"/>
  <c r="CK166" i="7" s="1"/>
  <c r="CE166" i="7" s="1"/>
  <c r="E165" i="7"/>
  <c r="CG165" i="7" s="1"/>
  <c r="CA165" i="7" s="1"/>
  <c r="D165" i="7"/>
  <c r="C165" i="7" s="1"/>
  <c r="CJ164" i="7"/>
  <c r="CI164" i="7"/>
  <c r="CC164" i="7" s="1"/>
  <c r="CE164" i="7"/>
  <c r="CD164" i="7"/>
  <c r="E164" i="7"/>
  <c r="CG164" i="7" s="1"/>
  <c r="CA164" i="7" s="1"/>
  <c r="D164" i="7"/>
  <c r="C164" i="7"/>
  <c r="CK164" i="7" s="1"/>
  <c r="CJ163" i="7"/>
  <c r="CD163" i="7" s="1"/>
  <c r="CE163" i="7"/>
  <c r="CA163" i="7"/>
  <c r="E163" i="7"/>
  <c r="CG163" i="7" s="1"/>
  <c r="D163" i="7"/>
  <c r="C163" i="7"/>
  <c r="CK163" i="7" s="1"/>
  <c r="CL162" i="7"/>
  <c r="CF162" i="7"/>
  <c r="CA162" i="7"/>
  <c r="E162" i="7"/>
  <c r="CG162" i="7" s="1"/>
  <c r="C162" i="7"/>
  <c r="CK162" i="7" s="1"/>
  <c r="CE162" i="7" s="1"/>
  <c r="CG161" i="7"/>
  <c r="CA161" i="7"/>
  <c r="E161" i="7"/>
  <c r="D161" i="7"/>
  <c r="C161" i="7"/>
  <c r="CJ161" i="7" s="1"/>
  <c r="CD161" i="7" s="1"/>
  <c r="E160" i="7"/>
  <c r="CG160" i="7" s="1"/>
  <c r="CA160" i="7" s="1"/>
  <c r="D160" i="7"/>
  <c r="E159" i="7"/>
  <c r="CG159" i="7" s="1"/>
  <c r="CA159" i="7" s="1"/>
  <c r="D159" i="7"/>
  <c r="CK158" i="7"/>
  <c r="CG158" i="7"/>
  <c r="CE158" i="7"/>
  <c r="CA158" i="7"/>
  <c r="E158" i="7"/>
  <c r="D158" i="7"/>
  <c r="C158" i="7"/>
  <c r="CJ158" i="7" s="1"/>
  <c r="CD158" i="7" s="1"/>
  <c r="CG157" i="7"/>
  <c r="CA157" i="7"/>
  <c r="E157" i="7"/>
  <c r="D157" i="7"/>
  <c r="C157" i="7"/>
  <c r="CJ157" i="7" s="1"/>
  <c r="CD157" i="7" s="1"/>
  <c r="E156" i="7"/>
  <c r="CG156" i="7" s="1"/>
  <c r="CA156" i="7" s="1"/>
  <c r="D156" i="7"/>
  <c r="E155" i="7"/>
  <c r="CG155" i="7" s="1"/>
  <c r="CA155" i="7" s="1"/>
  <c r="D155" i="7"/>
  <c r="CK154" i="7"/>
  <c r="CG154" i="7"/>
  <c r="CE154" i="7"/>
  <c r="CA154" i="7"/>
  <c r="E154" i="7"/>
  <c r="D154" i="7"/>
  <c r="C154" i="7"/>
  <c r="CJ154" i="7" s="1"/>
  <c r="CD154" i="7" s="1"/>
  <c r="CG153" i="7"/>
  <c r="CA153" i="7"/>
  <c r="E153" i="7"/>
  <c r="D153" i="7"/>
  <c r="C153" i="7"/>
  <c r="CJ153" i="7" s="1"/>
  <c r="CD153" i="7" s="1"/>
  <c r="E151" i="7"/>
  <c r="CG151" i="7" s="1"/>
  <c r="CA151" i="7" s="1"/>
  <c r="D151" i="7"/>
  <c r="E145" i="7"/>
  <c r="D145" i="7"/>
  <c r="C145" i="7" s="1"/>
  <c r="E144" i="7"/>
  <c r="D144" i="7"/>
  <c r="C144" i="7"/>
  <c r="E143" i="7"/>
  <c r="D143" i="7"/>
  <c r="C143" i="7" s="1"/>
  <c r="E142" i="7"/>
  <c r="D142" i="7"/>
  <c r="C142" i="7" s="1"/>
  <c r="O141" i="7"/>
  <c r="N141" i="7"/>
  <c r="M141" i="7"/>
  <c r="L141" i="7"/>
  <c r="K141" i="7"/>
  <c r="J141" i="7"/>
  <c r="I141" i="7"/>
  <c r="H141" i="7"/>
  <c r="G141" i="7"/>
  <c r="F141" i="7"/>
  <c r="E140" i="7"/>
  <c r="D140" i="7"/>
  <c r="C140" i="7"/>
  <c r="E139" i="7"/>
  <c r="D139" i="7"/>
  <c r="D141" i="7" s="1"/>
  <c r="C139" i="7"/>
  <c r="E138" i="7"/>
  <c r="C138" i="7" s="1"/>
  <c r="C141" i="7" s="1"/>
  <c r="D138" i="7"/>
  <c r="P134" i="7"/>
  <c r="O134" i="7"/>
  <c r="I134" i="7"/>
  <c r="P133" i="7"/>
  <c r="O133" i="7"/>
  <c r="N133" i="7"/>
  <c r="M133" i="7"/>
  <c r="L133" i="7"/>
  <c r="K133" i="7"/>
  <c r="J133" i="7"/>
  <c r="I133" i="7"/>
  <c r="H133" i="7"/>
  <c r="G133" i="7"/>
  <c r="F133" i="7"/>
  <c r="E132" i="7"/>
  <c r="D132" i="7"/>
  <c r="C132" i="7" s="1"/>
  <c r="E131" i="7"/>
  <c r="D131" i="7"/>
  <c r="C131" i="7"/>
  <c r="E130" i="7"/>
  <c r="D130" i="7"/>
  <c r="C130" i="7"/>
  <c r="E129" i="7"/>
  <c r="E133" i="7" s="1"/>
  <c r="D129" i="7"/>
  <c r="D133" i="7" s="1"/>
  <c r="P128" i="7"/>
  <c r="O128" i="7"/>
  <c r="N128" i="7"/>
  <c r="N134" i="7" s="1"/>
  <c r="M128" i="7"/>
  <c r="M134" i="7" s="1"/>
  <c r="L128" i="7"/>
  <c r="L134" i="7" s="1"/>
  <c r="K128" i="7"/>
  <c r="K134" i="7" s="1"/>
  <c r="J128" i="7"/>
  <c r="J134" i="7" s="1"/>
  <c r="I128" i="7"/>
  <c r="H128" i="7"/>
  <c r="H134" i="7" s="1"/>
  <c r="G128" i="7"/>
  <c r="G134" i="7" s="1"/>
  <c r="F128" i="7"/>
  <c r="F134" i="7" s="1"/>
  <c r="E127" i="7"/>
  <c r="D127" i="7"/>
  <c r="C127" i="7"/>
  <c r="E126" i="7"/>
  <c r="C126" i="7" s="1"/>
  <c r="D126" i="7"/>
  <c r="E125" i="7"/>
  <c r="E128" i="7" s="1"/>
  <c r="D125" i="7"/>
  <c r="C125" i="7" s="1"/>
  <c r="M121" i="7"/>
  <c r="I121" i="7"/>
  <c r="H121" i="7"/>
  <c r="M120" i="7"/>
  <c r="L120" i="7"/>
  <c r="L121" i="7" s="1"/>
  <c r="K120" i="7"/>
  <c r="J120" i="7"/>
  <c r="I120" i="7"/>
  <c r="H120" i="7"/>
  <c r="G120" i="7"/>
  <c r="F120" i="7"/>
  <c r="E119" i="7"/>
  <c r="C119" i="7" s="1"/>
  <c r="D119" i="7"/>
  <c r="E118" i="7"/>
  <c r="D118" i="7"/>
  <c r="C118" i="7" s="1"/>
  <c r="E117" i="7"/>
  <c r="C117" i="7" s="1"/>
  <c r="D117" i="7"/>
  <c r="E116" i="7"/>
  <c r="D116" i="7"/>
  <c r="D120" i="7" s="1"/>
  <c r="M115" i="7"/>
  <c r="L115" i="7"/>
  <c r="K115" i="7"/>
  <c r="K121" i="7" s="1"/>
  <c r="J115" i="7"/>
  <c r="I115" i="7"/>
  <c r="H115" i="7"/>
  <c r="G115" i="7"/>
  <c r="G121" i="7" s="1"/>
  <c r="F115" i="7"/>
  <c r="E114" i="7"/>
  <c r="D114" i="7"/>
  <c r="E113" i="7"/>
  <c r="E115" i="7" s="1"/>
  <c r="D113" i="7"/>
  <c r="C113" i="7"/>
  <c r="E112" i="7"/>
  <c r="D112" i="7"/>
  <c r="C112" i="7"/>
  <c r="E108" i="7"/>
  <c r="C108" i="7" s="1"/>
  <c r="CA105" i="7" s="1"/>
  <c r="D108" i="7"/>
  <c r="E107" i="7"/>
  <c r="D107" i="7"/>
  <c r="C107" i="7" s="1"/>
  <c r="E106" i="7"/>
  <c r="D106" i="7"/>
  <c r="C106" i="7"/>
  <c r="E105" i="7"/>
  <c r="C105" i="7" s="1"/>
  <c r="D105" i="7"/>
  <c r="E104" i="7"/>
  <c r="D104" i="7"/>
  <c r="C104" i="7" s="1"/>
  <c r="E99" i="7"/>
  <c r="D99" i="7"/>
  <c r="C99" i="7" s="1"/>
  <c r="CA99" i="7" s="1"/>
  <c r="E98" i="7"/>
  <c r="D98" i="7"/>
  <c r="C98" i="7"/>
  <c r="E97" i="7"/>
  <c r="D97" i="7"/>
  <c r="C97" i="7" s="1"/>
  <c r="E96" i="7"/>
  <c r="D96" i="7"/>
  <c r="C96" i="7" s="1"/>
  <c r="E95" i="7"/>
  <c r="D95" i="7"/>
  <c r="C95" i="7"/>
  <c r="E94" i="7"/>
  <c r="D94" i="7"/>
  <c r="C94" i="7"/>
  <c r="E89" i="7"/>
  <c r="D89" i="7"/>
  <c r="E88" i="7"/>
  <c r="D88" i="7"/>
  <c r="C88" i="7"/>
  <c r="E87" i="7"/>
  <c r="D87" i="7"/>
  <c r="C87" i="7"/>
  <c r="E86" i="7"/>
  <c r="C86" i="7" s="1"/>
  <c r="D86" i="7"/>
  <c r="E85" i="7"/>
  <c r="D85" i="7"/>
  <c r="C85" i="7" s="1"/>
  <c r="E84" i="7"/>
  <c r="D84" i="7"/>
  <c r="C84" i="7"/>
  <c r="E79" i="7"/>
  <c r="D79" i="7"/>
  <c r="C79" i="7"/>
  <c r="E74" i="7"/>
  <c r="C74" i="7" s="1"/>
  <c r="D74" i="7"/>
  <c r="E73" i="7"/>
  <c r="D73" i="7"/>
  <c r="C73" i="7" s="1"/>
  <c r="E72" i="7"/>
  <c r="C72" i="7" s="1"/>
  <c r="D72" i="7"/>
  <c r="E71" i="7"/>
  <c r="D71" i="7"/>
  <c r="C71" i="7" s="1"/>
  <c r="E66" i="7"/>
  <c r="D66" i="7"/>
  <c r="C66" i="7"/>
  <c r="E65" i="7"/>
  <c r="D65" i="7"/>
  <c r="C65" i="7" s="1"/>
  <c r="E64" i="7"/>
  <c r="D64" i="7"/>
  <c r="C64" i="7" s="1"/>
  <c r="E63" i="7"/>
  <c r="D63" i="7"/>
  <c r="C63" i="7"/>
  <c r="CA59" i="7"/>
  <c r="CA58" i="7"/>
  <c r="C58" i="7"/>
  <c r="CA53" i="7"/>
  <c r="C52" i="7"/>
  <c r="CG52" i="7" s="1"/>
  <c r="CA52" i="7" s="1"/>
  <c r="O52" i="7" s="1"/>
  <c r="CG51" i="7"/>
  <c r="CA51" i="7" s="1"/>
  <c r="O51" i="7" s="1"/>
  <c r="C51" i="7"/>
  <c r="CG50" i="7"/>
  <c r="CA50" i="7" s="1"/>
  <c r="O50" i="7"/>
  <c r="C50" i="7"/>
  <c r="C49" i="7"/>
  <c r="CG49" i="7" s="1"/>
  <c r="CA49" i="7" s="1"/>
  <c r="O49" i="7" s="1"/>
  <c r="C48" i="7"/>
  <c r="CG48" i="7" s="1"/>
  <c r="CA48" i="7" s="1"/>
  <c r="O48" i="7" s="1"/>
  <c r="CG47" i="7"/>
  <c r="CA47" i="7" s="1"/>
  <c r="O47" i="7" s="1"/>
  <c r="C47" i="7"/>
  <c r="CG46" i="7"/>
  <c r="CA46" i="7" s="1"/>
  <c r="O46" i="7"/>
  <c r="C46" i="7"/>
  <c r="C45" i="7"/>
  <c r="CG45" i="7" s="1"/>
  <c r="CA45" i="7" s="1"/>
  <c r="O45" i="7" s="1"/>
  <c r="C44" i="7"/>
  <c r="CG44" i="7" s="1"/>
  <c r="CA44" i="7" s="1"/>
  <c r="O44" i="7" s="1"/>
  <c r="CG43" i="7"/>
  <c r="CA43" i="7" s="1"/>
  <c r="O43" i="7" s="1"/>
  <c r="C43" i="7"/>
  <c r="CG42" i="7"/>
  <c r="CA42" i="7" s="1"/>
  <c r="O42" i="7"/>
  <c r="C42" i="7"/>
  <c r="C41" i="7"/>
  <c r="CG41" i="7" s="1"/>
  <c r="CA41" i="7" s="1"/>
  <c r="O41" i="7" s="1"/>
  <c r="C40" i="7"/>
  <c r="CG40" i="7" s="1"/>
  <c r="CA40" i="7" s="1"/>
  <c r="O40" i="7" s="1"/>
  <c r="CG39" i="7"/>
  <c r="CA39" i="7" s="1"/>
  <c r="O39" i="7" s="1"/>
  <c r="C39" i="7"/>
  <c r="CG38" i="7"/>
  <c r="CA38" i="7" s="1"/>
  <c r="O38" i="7"/>
  <c r="C38" i="7"/>
  <c r="C37" i="7"/>
  <c r="CG37" i="7" s="1"/>
  <c r="CA37" i="7" s="1"/>
  <c r="O37" i="7" s="1"/>
  <c r="C36" i="7"/>
  <c r="CG36" i="7" s="1"/>
  <c r="CA36" i="7" s="1"/>
  <c r="O36" i="7" s="1"/>
  <c r="CG35" i="7"/>
  <c r="CA35" i="7" s="1"/>
  <c r="O35" i="7" s="1"/>
  <c r="C35" i="7"/>
  <c r="CG34" i="7"/>
  <c r="CA34" i="7" s="1"/>
  <c r="O34" i="7"/>
  <c r="C34" i="7"/>
  <c r="N33" i="7"/>
  <c r="M33" i="7"/>
  <c r="L33" i="7"/>
  <c r="K33" i="7"/>
  <c r="J33" i="7"/>
  <c r="I33" i="7"/>
  <c r="H33" i="7"/>
  <c r="G33" i="7"/>
  <c r="F33" i="7"/>
  <c r="E33" i="7"/>
  <c r="D33" i="7"/>
  <c r="C33" i="7" s="1"/>
  <c r="G29" i="7"/>
  <c r="G28" i="7"/>
  <c r="G27" i="7"/>
  <c r="G26" i="7"/>
  <c r="G25" i="7"/>
  <c r="G24" i="7"/>
  <c r="G23" i="7"/>
  <c r="G22" i="7"/>
  <c r="G21" i="7"/>
  <c r="G20" i="7"/>
  <c r="CD19" i="7"/>
  <c r="G19" i="7" s="1"/>
  <c r="C15" i="7"/>
  <c r="CJ14" i="7"/>
  <c r="CC14" i="7" s="1"/>
  <c r="CH14" i="7"/>
  <c r="CA14" i="7" s="1"/>
  <c r="CB14" i="7"/>
  <c r="C14" i="7"/>
  <c r="CB13" i="7"/>
  <c r="C13" i="7"/>
  <c r="CJ13" i="7" s="1"/>
  <c r="CC13" i="7" s="1"/>
  <c r="CJ12" i="7"/>
  <c r="CC12" i="7" s="1"/>
  <c r="CB12" i="7"/>
  <c r="C12" i="7"/>
  <c r="CH12" i="7" s="1"/>
  <c r="CA12" i="7" s="1"/>
  <c r="C11" i="7"/>
  <c r="A5" i="7"/>
  <c r="A4" i="7"/>
  <c r="A3" i="7"/>
  <c r="A2" i="7"/>
  <c r="AT161" i="7" l="1"/>
  <c r="CK165" i="7"/>
  <c r="CE165" i="7" s="1"/>
  <c r="CL165" i="7"/>
  <c r="CF165" i="7" s="1"/>
  <c r="CJ165" i="7"/>
  <c r="CD165" i="7" s="1"/>
  <c r="AT165" i="7" s="1"/>
  <c r="CI165" i="7"/>
  <c r="CC165" i="7" s="1"/>
  <c r="CH165" i="7"/>
  <c r="CB165" i="7" s="1"/>
  <c r="AW200" i="7"/>
  <c r="AT166" i="7"/>
  <c r="CL198" i="7"/>
  <c r="CF198" i="7" s="1"/>
  <c r="CJ198" i="7"/>
  <c r="CD198" i="7" s="1"/>
  <c r="CI198" i="7"/>
  <c r="CC198" i="7" s="1"/>
  <c r="CK198" i="7"/>
  <c r="CE198" i="7" s="1"/>
  <c r="C128" i="7"/>
  <c r="CJ187" i="7"/>
  <c r="CD187" i="7" s="1"/>
  <c r="CK187" i="7"/>
  <c r="CE187" i="7" s="1"/>
  <c r="CI187" i="7"/>
  <c r="CC187" i="7" s="1"/>
  <c r="CH187" i="7"/>
  <c r="CB187" i="7" s="1"/>
  <c r="CL187" i="7"/>
  <c r="CF187" i="7" s="1"/>
  <c r="CL196" i="7"/>
  <c r="CF196" i="7" s="1"/>
  <c r="CJ196" i="7"/>
  <c r="CD196" i="7" s="1"/>
  <c r="CI196" i="7"/>
  <c r="CC196" i="7" s="1"/>
  <c r="AW196" i="7" s="1"/>
  <c r="CK196" i="7"/>
  <c r="CE196" i="7" s="1"/>
  <c r="E134" i="7"/>
  <c r="CK169" i="7"/>
  <c r="CE169" i="7" s="1"/>
  <c r="CL169" i="7"/>
  <c r="CF169" i="7" s="1"/>
  <c r="CJ169" i="7"/>
  <c r="CD169" i="7" s="1"/>
  <c r="CI169" i="7"/>
  <c r="CC169" i="7" s="1"/>
  <c r="CH169" i="7"/>
  <c r="CB169" i="7" s="1"/>
  <c r="AT169" i="7" s="1"/>
  <c r="CK177" i="7"/>
  <c r="CE177" i="7" s="1"/>
  <c r="CL177" i="7"/>
  <c r="CF177" i="7" s="1"/>
  <c r="CJ177" i="7"/>
  <c r="CD177" i="7" s="1"/>
  <c r="CI177" i="7"/>
  <c r="CC177" i="7" s="1"/>
  <c r="CH177" i="7"/>
  <c r="CB177" i="7" s="1"/>
  <c r="AT177" i="7" s="1"/>
  <c r="CI256" i="7"/>
  <c r="CC256" i="7" s="1"/>
  <c r="CH256" i="7"/>
  <c r="CB256" i="7" s="1"/>
  <c r="AV256" i="7" s="1"/>
  <c r="CH260" i="7"/>
  <c r="CB260" i="7" s="1"/>
  <c r="CI260" i="7"/>
  <c r="CC260" i="7" s="1"/>
  <c r="CK14" i="7"/>
  <c r="CD14" i="7" s="1"/>
  <c r="Q14" i="7" s="1"/>
  <c r="CJ11" i="7"/>
  <c r="CC11" i="7" s="1"/>
  <c r="CB11" i="7"/>
  <c r="CK13" i="7"/>
  <c r="CD13" i="7" s="1"/>
  <c r="CJ15" i="7"/>
  <c r="CC15" i="7" s="1"/>
  <c r="CB15" i="7"/>
  <c r="E141" i="7"/>
  <c r="CL153" i="7"/>
  <c r="CF153" i="7" s="1"/>
  <c r="CL157" i="7"/>
  <c r="CF157" i="7" s="1"/>
  <c r="CL161" i="7"/>
  <c r="CF161" i="7" s="1"/>
  <c r="CL166" i="7"/>
  <c r="CF166" i="7" s="1"/>
  <c r="CJ171" i="7"/>
  <c r="CD171" i="7" s="1"/>
  <c r="CL174" i="7"/>
  <c r="CF174" i="7" s="1"/>
  <c r="CL178" i="7"/>
  <c r="CF178" i="7" s="1"/>
  <c r="CJ181" i="7"/>
  <c r="CD181" i="7" s="1"/>
  <c r="CL183" i="7"/>
  <c r="CF183" i="7" s="1"/>
  <c r="CJ189" i="7"/>
  <c r="CD189" i="7" s="1"/>
  <c r="CH189" i="7"/>
  <c r="CB189" i="7" s="1"/>
  <c r="AT189" i="7" s="1"/>
  <c r="CI189" i="7"/>
  <c r="CC189" i="7" s="1"/>
  <c r="CG193" i="7"/>
  <c r="CA193" i="7" s="1"/>
  <c r="C193" i="7"/>
  <c r="CI206" i="7"/>
  <c r="CC206" i="7" s="1"/>
  <c r="AW206" i="7" s="1"/>
  <c r="CK206" i="7"/>
  <c r="CE206" i="7" s="1"/>
  <c r="CJ206" i="7"/>
  <c r="CD206" i="7" s="1"/>
  <c r="CI210" i="7"/>
  <c r="CC210" i="7" s="1"/>
  <c r="AW210" i="7" s="1"/>
  <c r="CK210" i="7"/>
  <c r="CE210" i="7" s="1"/>
  <c r="CJ210" i="7"/>
  <c r="CD210" i="7" s="1"/>
  <c r="CI213" i="7"/>
  <c r="CC213" i="7" s="1"/>
  <c r="AW213" i="7" s="1"/>
  <c r="CL213" i="7"/>
  <c r="CF213" i="7" s="1"/>
  <c r="CI218" i="7"/>
  <c r="CC218" i="7" s="1"/>
  <c r="CK218" i="7"/>
  <c r="CE218" i="7" s="1"/>
  <c r="CJ218" i="7"/>
  <c r="CD218" i="7" s="1"/>
  <c r="AW218" i="7" s="1"/>
  <c r="CL221" i="7"/>
  <c r="CF221" i="7" s="1"/>
  <c r="CJ221" i="7"/>
  <c r="CD221" i="7" s="1"/>
  <c r="CI221" i="7"/>
  <c r="CC221" i="7" s="1"/>
  <c r="AW221" i="7" s="1"/>
  <c r="CL222" i="7"/>
  <c r="CF222" i="7" s="1"/>
  <c r="CI222" i="7"/>
  <c r="CC222" i="7" s="1"/>
  <c r="CJ222" i="7"/>
  <c r="CD222" i="7" s="1"/>
  <c r="CL224" i="7"/>
  <c r="CF224" i="7" s="1"/>
  <c r="CK224" i="7"/>
  <c r="CE224" i="7" s="1"/>
  <c r="CJ224" i="7"/>
  <c r="CD224" i="7" s="1"/>
  <c r="CL225" i="7"/>
  <c r="CF225" i="7" s="1"/>
  <c r="CK225" i="7"/>
  <c r="CE225" i="7" s="1"/>
  <c r="CI225" i="7"/>
  <c r="CC225" i="7" s="1"/>
  <c r="CL229" i="7"/>
  <c r="CF229" i="7" s="1"/>
  <c r="CK229" i="7"/>
  <c r="CE229" i="7" s="1"/>
  <c r="CI229" i="7"/>
  <c r="CC229" i="7" s="1"/>
  <c r="AW229" i="7" s="1"/>
  <c r="CJ229" i="7"/>
  <c r="CD229" i="7" s="1"/>
  <c r="CH255" i="7"/>
  <c r="CB255" i="7" s="1"/>
  <c r="AV255" i="7" s="1"/>
  <c r="CI255" i="7"/>
  <c r="CC255" i="7" s="1"/>
  <c r="CI257" i="7"/>
  <c r="CC257" i="7" s="1"/>
  <c r="CH257" i="7"/>
  <c r="CB257" i="7" s="1"/>
  <c r="AV263" i="7"/>
  <c r="CH268" i="7"/>
  <c r="CB268" i="7" s="1"/>
  <c r="CI268" i="7"/>
  <c r="CC268" i="7" s="1"/>
  <c r="CK278" i="7"/>
  <c r="CE278" i="7" s="1"/>
  <c r="CG278" i="7"/>
  <c r="CA278" i="7" s="1"/>
  <c r="CH278" i="7"/>
  <c r="CB278" i="7" s="1"/>
  <c r="CH11" i="7"/>
  <c r="CK12" i="7"/>
  <c r="CD12" i="7" s="1"/>
  <c r="Q12" i="7" s="1"/>
  <c r="CH15" i="7"/>
  <c r="CA15" i="7" s="1"/>
  <c r="E120" i="7"/>
  <c r="E121" i="7" s="1"/>
  <c r="CH153" i="7"/>
  <c r="CB153" i="7" s="1"/>
  <c r="CL154" i="7"/>
  <c r="CF154" i="7" s="1"/>
  <c r="CH157" i="7"/>
  <c r="CB157" i="7" s="1"/>
  <c r="AT157" i="7" s="1"/>
  <c r="CL158" i="7"/>
  <c r="CF158" i="7" s="1"/>
  <c r="CH161" i="7"/>
  <c r="CB161" i="7" s="1"/>
  <c r="CH162" i="7"/>
  <c r="CB162" i="7" s="1"/>
  <c r="AT162" i="7" s="1"/>
  <c r="CL163" i="7"/>
  <c r="CF163" i="7" s="1"/>
  <c r="CH166" i="7"/>
  <c r="CB166" i="7" s="1"/>
  <c r="CL167" i="7"/>
  <c r="CF167" i="7" s="1"/>
  <c r="CJ170" i="7"/>
  <c r="CD170" i="7" s="1"/>
  <c r="AT170" i="7" s="1"/>
  <c r="CL171" i="7"/>
  <c r="CF171" i="7" s="1"/>
  <c r="CH174" i="7"/>
  <c r="CB174" i="7" s="1"/>
  <c r="AT174" i="7" s="1"/>
  <c r="CL175" i="7"/>
  <c r="CF175" i="7" s="1"/>
  <c r="CH178" i="7"/>
  <c r="CB178" i="7" s="1"/>
  <c r="AT178" i="7" s="1"/>
  <c r="CL179" i="7"/>
  <c r="CF179" i="7" s="1"/>
  <c r="CL181" i="7"/>
  <c r="CF181" i="7" s="1"/>
  <c r="CH183" i="7"/>
  <c r="CB183" i="7" s="1"/>
  <c r="AT183" i="7" s="1"/>
  <c r="CL184" i="7"/>
  <c r="CF184" i="7" s="1"/>
  <c r="CG187" i="7"/>
  <c r="CA187" i="7" s="1"/>
  <c r="CJ188" i="7"/>
  <c r="CD188" i="7" s="1"/>
  <c r="CI188" i="7"/>
  <c r="CC188" i="7" s="1"/>
  <c r="CH188" i="7"/>
  <c r="CB188" i="7" s="1"/>
  <c r="AT188" i="7" s="1"/>
  <c r="CK189" i="7"/>
  <c r="CE189" i="7" s="1"/>
  <c r="CH193" i="7"/>
  <c r="CB193" i="7" s="1"/>
  <c r="CL195" i="7"/>
  <c r="CF195" i="7" s="1"/>
  <c r="CJ195" i="7"/>
  <c r="CD195" i="7" s="1"/>
  <c r="CI195" i="7"/>
  <c r="CC195" i="7" s="1"/>
  <c r="AW195" i="7" s="1"/>
  <c r="CL197" i="7"/>
  <c r="CF197" i="7" s="1"/>
  <c r="CJ197" i="7"/>
  <c r="CD197" i="7" s="1"/>
  <c r="CI197" i="7"/>
  <c r="CC197" i="7" s="1"/>
  <c r="AW197" i="7" s="1"/>
  <c r="CL199" i="7"/>
  <c r="CF199" i="7" s="1"/>
  <c r="CJ199" i="7"/>
  <c r="CD199" i="7" s="1"/>
  <c r="CI199" i="7"/>
  <c r="CC199" i="7" s="1"/>
  <c r="AW199" i="7" s="1"/>
  <c r="CK199" i="7"/>
  <c r="CE199" i="7" s="1"/>
  <c r="CI205" i="7"/>
  <c r="CC205" i="7" s="1"/>
  <c r="CK205" i="7"/>
  <c r="CE205" i="7" s="1"/>
  <c r="CJ205" i="7"/>
  <c r="CD205" i="7" s="1"/>
  <c r="AW205" i="7"/>
  <c r="CI209" i="7"/>
  <c r="CC209" i="7" s="1"/>
  <c r="CK209" i="7"/>
  <c r="CE209" i="7" s="1"/>
  <c r="CJ209" i="7"/>
  <c r="CD209" i="7" s="1"/>
  <c r="CI217" i="7"/>
  <c r="CC217" i="7" s="1"/>
  <c r="CK217" i="7"/>
  <c r="CE217" i="7" s="1"/>
  <c r="CJ217" i="7"/>
  <c r="CD217" i="7" s="1"/>
  <c r="CK222" i="7"/>
  <c r="CE222" i="7" s="1"/>
  <c r="CL230" i="7"/>
  <c r="CF230" i="7" s="1"/>
  <c r="CK230" i="7"/>
  <c r="CE230" i="7" s="1"/>
  <c r="CJ230" i="7"/>
  <c r="CD230" i="7" s="1"/>
  <c r="CI230" i="7"/>
  <c r="CC230" i="7" s="1"/>
  <c r="CH263" i="7"/>
  <c r="CB263" i="7" s="1"/>
  <c r="CI267" i="7"/>
  <c r="CC267" i="7" s="1"/>
  <c r="AV267" i="7" s="1"/>
  <c r="CH267" i="7"/>
  <c r="CB267" i="7" s="1"/>
  <c r="CI278" i="7"/>
  <c r="CC278" i="7" s="1"/>
  <c r="CK11" i="7"/>
  <c r="CD11" i="7" s="1"/>
  <c r="CH13" i="7"/>
  <c r="CA13" i="7" s="1"/>
  <c r="Q13" i="7" s="1"/>
  <c r="CK15" i="7"/>
  <c r="CD15" i="7" s="1"/>
  <c r="D115" i="7"/>
  <c r="D121" i="7" s="1"/>
  <c r="D128" i="7"/>
  <c r="D134" i="7" s="1"/>
  <c r="C151" i="7"/>
  <c r="CI153" i="7"/>
  <c r="CC153" i="7" s="1"/>
  <c r="CH154" i="7"/>
  <c r="CB154" i="7" s="1"/>
  <c r="C155" i="7"/>
  <c r="CI157" i="7"/>
  <c r="CC157" i="7" s="1"/>
  <c r="CH158" i="7"/>
  <c r="CB158" i="7" s="1"/>
  <c r="C159" i="7"/>
  <c r="CI161" i="7"/>
  <c r="CC161" i="7" s="1"/>
  <c r="CI162" i="7"/>
  <c r="CC162" i="7" s="1"/>
  <c r="CH163" i="7"/>
  <c r="CB163" i="7" s="1"/>
  <c r="CL164" i="7"/>
  <c r="CF164" i="7" s="1"/>
  <c r="CI166" i="7"/>
  <c r="CC166" i="7" s="1"/>
  <c r="CH167" i="7"/>
  <c r="CB167" i="7" s="1"/>
  <c r="AT167" i="7" s="1"/>
  <c r="CL168" i="7"/>
  <c r="CF168" i="7" s="1"/>
  <c r="CK170" i="7"/>
  <c r="CE170" i="7" s="1"/>
  <c r="CJ173" i="7"/>
  <c r="CD173" i="7" s="1"/>
  <c r="CI174" i="7"/>
  <c r="CC174" i="7" s="1"/>
  <c r="CH175" i="7"/>
  <c r="CB175" i="7" s="1"/>
  <c r="CL176" i="7"/>
  <c r="CF176" i="7" s="1"/>
  <c r="CI178" i="7"/>
  <c r="CC178" i="7" s="1"/>
  <c r="CH179" i="7"/>
  <c r="CB179" i="7" s="1"/>
  <c r="AT179" i="7" s="1"/>
  <c r="CJ180" i="7"/>
  <c r="CD180" i="7" s="1"/>
  <c r="AT180" i="7" s="1"/>
  <c r="CJ182" i="7"/>
  <c r="CD182" i="7" s="1"/>
  <c r="AT182" i="7" s="1"/>
  <c r="CI183" i="7"/>
  <c r="CC183" i="7" s="1"/>
  <c r="CH184" i="7"/>
  <c r="CB184" i="7" s="1"/>
  <c r="AT184" i="7" s="1"/>
  <c r="CJ185" i="7"/>
  <c r="CD185" i="7" s="1"/>
  <c r="CH185" i="7"/>
  <c r="CB185" i="7" s="1"/>
  <c r="CK188" i="7"/>
  <c r="CE188" i="7" s="1"/>
  <c r="CL189" i="7"/>
  <c r="CF189" i="7" s="1"/>
  <c r="CK195" i="7"/>
  <c r="CE195" i="7" s="1"/>
  <c r="CK197" i="7"/>
  <c r="CE197" i="7" s="1"/>
  <c r="AW198" i="7"/>
  <c r="CL200" i="7"/>
  <c r="CF200" i="7" s="1"/>
  <c r="CJ200" i="7"/>
  <c r="CD200" i="7" s="1"/>
  <c r="CI200" i="7"/>
  <c r="CC200" i="7" s="1"/>
  <c r="CL201" i="7"/>
  <c r="CF201" i="7" s="1"/>
  <c r="CJ201" i="7"/>
  <c r="CD201" i="7" s="1"/>
  <c r="CI201" i="7"/>
  <c r="CC201" i="7" s="1"/>
  <c r="AW201" i="7" s="1"/>
  <c r="CL202" i="7"/>
  <c r="CF202" i="7" s="1"/>
  <c r="CJ202" i="7"/>
  <c r="CD202" i="7" s="1"/>
  <c r="CI202" i="7"/>
  <c r="CC202" i="7" s="1"/>
  <c r="AW202" i="7" s="1"/>
  <c r="CL203" i="7"/>
  <c r="CF203" i="7" s="1"/>
  <c r="CJ203" i="7"/>
  <c r="CD203" i="7" s="1"/>
  <c r="CI203" i="7"/>
  <c r="CC203" i="7" s="1"/>
  <c r="AW203" i="7" s="1"/>
  <c r="CI204" i="7"/>
  <c r="CC204" i="7" s="1"/>
  <c r="CK204" i="7"/>
  <c r="CE204" i="7" s="1"/>
  <c r="CJ204" i="7"/>
  <c r="CD204" i="7" s="1"/>
  <c r="AW204" i="7"/>
  <c r="CL206" i="7"/>
  <c r="CF206" i="7" s="1"/>
  <c r="CI208" i="7"/>
  <c r="CC208" i="7" s="1"/>
  <c r="CK208" i="7"/>
  <c r="CE208" i="7" s="1"/>
  <c r="CJ208" i="7"/>
  <c r="CD208" i="7" s="1"/>
  <c r="AW208" i="7" s="1"/>
  <c r="CL210" i="7"/>
  <c r="CF210" i="7" s="1"/>
  <c r="CK212" i="7"/>
  <c r="CE212" i="7" s="1"/>
  <c r="AW212" i="7" s="1"/>
  <c r="CL212" i="7"/>
  <c r="CF212" i="7" s="1"/>
  <c r="CI212" i="7"/>
  <c r="CC212" i="7" s="1"/>
  <c r="CJ213" i="7"/>
  <c r="CD213" i="7" s="1"/>
  <c r="CI215" i="7"/>
  <c r="CC215" i="7" s="1"/>
  <c r="CK215" i="7"/>
  <c r="CE215" i="7" s="1"/>
  <c r="AW215" i="7" s="1"/>
  <c r="CJ215" i="7"/>
  <c r="CD215" i="7" s="1"/>
  <c r="CI216" i="7"/>
  <c r="CC216" i="7" s="1"/>
  <c r="CK216" i="7"/>
  <c r="CE216" i="7" s="1"/>
  <c r="CJ216" i="7"/>
  <c r="CD216" i="7" s="1"/>
  <c r="AW216" i="7" s="1"/>
  <c r="CL218" i="7"/>
  <c r="CF218" i="7" s="1"/>
  <c r="CL220" i="7"/>
  <c r="CF220" i="7" s="1"/>
  <c r="CJ220" i="7"/>
  <c r="CD220" i="7" s="1"/>
  <c r="CK220" i="7"/>
  <c r="CE220" i="7" s="1"/>
  <c r="CL223" i="7"/>
  <c r="CF223" i="7" s="1"/>
  <c r="CJ223" i="7"/>
  <c r="CD223" i="7" s="1"/>
  <c r="CI223" i="7"/>
  <c r="CC223" i="7" s="1"/>
  <c r="CG225" i="7"/>
  <c r="CA225" i="7" s="1"/>
  <c r="AV262" i="7"/>
  <c r="CH265" i="7"/>
  <c r="CB265" i="7" s="1"/>
  <c r="AV265" i="7" s="1"/>
  <c r="CG274" i="7"/>
  <c r="CA274" i="7" s="1"/>
  <c r="CI274" i="7"/>
  <c r="CC274" i="7" s="1"/>
  <c r="CK277" i="7"/>
  <c r="CE277" i="7" s="1"/>
  <c r="CG277" i="7"/>
  <c r="CA277" i="7" s="1"/>
  <c r="CI277" i="7"/>
  <c r="CC277" i="7" s="1"/>
  <c r="CJ277" i="7"/>
  <c r="CD277" i="7" s="1"/>
  <c r="CH277" i="7"/>
  <c r="CB277" i="7" s="1"/>
  <c r="CJ278" i="7"/>
  <c r="CD278" i="7" s="1"/>
  <c r="C89" i="7"/>
  <c r="C114" i="7"/>
  <c r="C115" i="7" s="1"/>
  <c r="F121" i="7"/>
  <c r="J121" i="7"/>
  <c r="C116" i="7"/>
  <c r="C120" i="7" s="1"/>
  <c r="C129" i="7"/>
  <c r="C133" i="7" s="1"/>
  <c r="CK153" i="7"/>
  <c r="CE153" i="7" s="1"/>
  <c r="AT153" i="7" s="1"/>
  <c r="CI154" i="7"/>
  <c r="CC154" i="7" s="1"/>
  <c r="C156" i="7"/>
  <c r="CK157" i="7"/>
  <c r="CE157" i="7" s="1"/>
  <c r="CI158" i="7"/>
  <c r="CC158" i="7" s="1"/>
  <c r="C160" i="7"/>
  <c r="CK161" i="7"/>
  <c r="CE161" i="7" s="1"/>
  <c r="CJ162" i="7"/>
  <c r="CD162" i="7" s="1"/>
  <c r="CI163" i="7"/>
  <c r="CC163" i="7" s="1"/>
  <c r="CH164" i="7"/>
  <c r="CB164" i="7" s="1"/>
  <c r="AT164" i="7" s="1"/>
  <c r="CJ166" i="7"/>
  <c r="CD166" i="7" s="1"/>
  <c r="CI167" i="7"/>
  <c r="CC167" i="7" s="1"/>
  <c r="CH168" i="7"/>
  <c r="CB168" i="7" s="1"/>
  <c r="AT168" i="7" s="1"/>
  <c r="CL170" i="7"/>
  <c r="CF170" i="7" s="1"/>
  <c r="CI171" i="7"/>
  <c r="CC171" i="7" s="1"/>
  <c r="AT171" i="7" s="1"/>
  <c r="CJ172" i="7"/>
  <c r="CD172" i="7" s="1"/>
  <c r="AT172" i="7" s="1"/>
  <c r="CL173" i="7"/>
  <c r="CF173" i="7" s="1"/>
  <c r="CJ174" i="7"/>
  <c r="CD174" i="7" s="1"/>
  <c r="CI175" i="7"/>
  <c r="CC175" i="7" s="1"/>
  <c r="CH176" i="7"/>
  <c r="CB176" i="7" s="1"/>
  <c r="AT176" i="7" s="1"/>
  <c r="CJ178" i="7"/>
  <c r="CD178" i="7" s="1"/>
  <c r="CI179" i="7"/>
  <c r="CC179" i="7" s="1"/>
  <c r="CL180" i="7"/>
  <c r="CF180" i="7" s="1"/>
  <c r="CI181" i="7"/>
  <c r="CC181" i="7" s="1"/>
  <c r="AT181" i="7" s="1"/>
  <c r="CL182" i="7"/>
  <c r="CF182" i="7" s="1"/>
  <c r="CJ183" i="7"/>
  <c r="CD183" i="7" s="1"/>
  <c r="CI184" i="7"/>
  <c r="CC184" i="7" s="1"/>
  <c r="CI185" i="7"/>
  <c r="CC185" i="7" s="1"/>
  <c r="CG186" i="7"/>
  <c r="CA186" i="7" s="1"/>
  <c r="C186" i="7"/>
  <c r="CL188" i="7"/>
  <c r="CF188" i="7" s="1"/>
  <c r="CL205" i="7"/>
  <c r="CF205" i="7" s="1"/>
  <c r="CI207" i="7"/>
  <c r="CC207" i="7" s="1"/>
  <c r="AW207" i="7" s="1"/>
  <c r="CK207" i="7"/>
  <c r="CE207" i="7" s="1"/>
  <c r="CJ207" i="7"/>
  <c r="CD207" i="7" s="1"/>
  <c r="CL209" i="7"/>
  <c r="CF209" i="7" s="1"/>
  <c r="AW209" i="7" s="1"/>
  <c r="CI211" i="7"/>
  <c r="CC211" i="7" s="1"/>
  <c r="CK211" i="7"/>
  <c r="CE211" i="7" s="1"/>
  <c r="CJ211" i="7"/>
  <c r="CD211" i="7" s="1"/>
  <c r="AW211" i="7"/>
  <c r="CJ212" i="7"/>
  <c r="CD212" i="7" s="1"/>
  <c r="CK213" i="7"/>
  <c r="CE213" i="7" s="1"/>
  <c r="CL217" i="7"/>
  <c r="CF217" i="7" s="1"/>
  <c r="AW217" i="7" s="1"/>
  <c r="CI219" i="7"/>
  <c r="CC219" i="7" s="1"/>
  <c r="CK219" i="7"/>
  <c r="CE219" i="7" s="1"/>
  <c r="CJ219" i="7"/>
  <c r="CD219" i="7" s="1"/>
  <c r="AW219" i="7"/>
  <c r="CI220" i="7"/>
  <c r="CC220" i="7" s="1"/>
  <c r="AW220" i="7" s="1"/>
  <c r="CK221" i="7"/>
  <c r="CE221" i="7" s="1"/>
  <c r="CK223" i="7"/>
  <c r="CE223" i="7" s="1"/>
  <c r="CI224" i="7"/>
  <c r="CC224" i="7" s="1"/>
  <c r="AW224" i="7" s="1"/>
  <c r="CJ225" i="7"/>
  <c r="CD225" i="7" s="1"/>
  <c r="CH227" i="7"/>
  <c r="CB227" i="7" s="1"/>
  <c r="CG227" i="7"/>
  <c r="CA227" i="7" s="1"/>
  <c r="C227" i="7"/>
  <c r="CH231" i="7"/>
  <c r="CB231" i="7" s="1"/>
  <c r="C231" i="7"/>
  <c r="CH252" i="7"/>
  <c r="CB252" i="7" s="1"/>
  <c r="AV257" i="7"/>
  <c r="CI269" i="7"/>
  <c r="CC269" i="7" s="1"/>
  <c r="AV269" i="7" s="1"/>
  <c r="CH269" i="7"/>
  <c r="CB269" i="7" s="1"/>
  <c r="CH274" i="7"/>
  <c r="CB274" i="7" s="1"/>
  <c r="CL277" i="7"/>
  <c r="CF277" i="7" s="1"/>
  <c r="CL226" i="7"/>
  <c r="CF226" i="7" s="1"/>
  <c r="CK226" i="7"/>
  <c r="CE226" i="7" s="1"/>
  <c r="CL228" i="7"/>
  <c r="CF228" i="7" s="1"/>
  <c r="AW228" i="7" s="1"/>
  <c r="CK228" i="7"/>
  <c r="CE228" i="7" s="1"/>
  <c r="CJ228" i="7"/>
  <c r="CD228" i="7" s="1"/>
  <c r="AV252" i="7"/>
  <c r="CH258" i="7"/>
  <c r="CB258" i="7" s="1"/>
  <c r="AV258" i="7" s="1"/>
  <c r="CH275" i="7"/>
  <c r="CB275" i="7" s="1"/>
  <c r="CG275" i="7"/>
  <c r="CA275" i="7" s="1"/>
  <c r="CI275" i="7"/>
  <c r="CC275" i="7" s="1"/>
  <c r="CH279" i="7"/>
  <c r="CB279" i="7" s="1"/>
  <c r="CG279" i="7"/>
  <c r="CA279" i="7" s="1"/>
  <c r="AY279" i="7" s="1"/>
  <c r="CJ279" i="7"/>
  <c r="CD279" i="7" s="1"/>
  <c r="CH281" i="7"/>
  <c r="CJ281" i="7"/>
  <c r="CD281" i="7" s="1"/>
  <c r="AY281" i="7" s="1"/>
  <c r="CI281" i="7"/>
  <c r="C214" i="7"/>
  <c r="CI228" i="7"/>
  <c r="CC228" i="7" s="1"/>
  <c r="C235" i="7"/>
  <c r="CH259" i="7"/>
  <c r="CB259" i="7" s="1"/>
  <c r="AV259" i="7" s="1"/>
  <c r="CI259" i="7"/>
  <c r="CC259" i="7" s="1"/>
  <c r="CH262" i="7"/>
  <c r="CB262" i="7" s="1"/>
  <c r="CH266" i="7"/>
  <c r="CB266" i="7" s="1"/>
  <c r="AV266" i="7" s="1"/>
  <c r="CJ275" i="7"/>
  <c r="CD275" i="7" s="1"/>
  <c r="CI279" i="7"/>
  <c r="CC279" i="7" s="1"/>
  <c r="CK281" i="7"/>
  <c r="CE281" i="7" s="1"/>
  <c r="CG226" i="7"/>
  <c r="CA226" i="7" s="1"/>
  <c r="AW226" i="7" s="1"/>
  <c r="CG230" i="7"/>
  <c r="CA230" i="7" s="1"/>
  <c r="AW230" i="7" s="1"/>
  <c r="C286" i="7"/>
  <c r="C236" i="7"/>
  <c r="AV260" i="7"/>
  <c r="AV268" i="7"/>
  <c r="C276" i="7"/>
  <c r="C280" i="7"/>
  <c r="C302" i="7"/>
  <c r="C121" i="7" l="1"/>
  <c r="CL227" i="7"/>
  <c r="CF227" i="7" s="1"/>
  <c r="CK227" i="7"/>
  <c r="CE227" i="7" s="1"/>
  <c r="CJ227" i="7"/>
  <c r="CD227" i="7" s="1"/>
  <c r="CI227" i="7"/>
  <c r="CC227" i="7" s="1"/>
  <c r="AW227" i="7" s="1"/>
  <c r="CJ193" i="7"/>
  <c r="CD193" i="7" s="1"/>
  <c r="CL193" i="7"/>
  <c r="CF193" i="7" s="1"/>
  <c r="CK193" i="7"/>
  <c r="CE193" i="7" s="1"/>
  <c r="CI193" i="7"/>
  <c r="CC193" i="7" s="1"/>
  <c r="CM193" i="7"/>
  <c r="CN193" i="7" s="1"/>
  <c r="CJ276" i="7"/>
  <c r="CD276" i="7" s="1"/>
  <c r="CI276" i="7"/>
  <c r="CC276" i="7" s="1"/>
  <c r="CG276" i="7"/>
  <c r="CA276" i="7" s="1"/>
  <c r="CK276" i="7"/>
  <c r="CE276" i="7" s="1"/>
  <c r="CH276" i="7"/>
  <c r="CB276" i="7" s="1"/>
  <c r="AT173" i="7"/>
  <c r="CJ155" i="7"/>
  <c r="CD155" i="7" s="1"/>
  <c r="CH155" i="7"/>
  <c r="CB155" i="7" s="1"/>
  <c r="CL155" i="7"/>
  <c r="CF155" i="7" s="1"/>
  <c r="CK155" i="7"/>
  <c r="CE155" i="7" s="1"/>
  <c r="CI155" i="7"/>
  <c r="CC155" i="7" s="1"/>
  <c r="CA11" i="7"/>
  <c r="Q11" i="7" s="1"/>
  <c r="AW193" i="7"/>
  <c r="CL231" i="7"/>
  <c r="CF231" i="7" s="1"/>
  <c r="CK231" i="7"/>
  <c r="CE231" i="7" s="1"/>
  <c r="CJ231" i="7"/>
  <c r="CD231" i="7" s="1"/>
  <c r="CI231" i="7"/>
  <c r="CC231" i="7" s="1"/>
  <c r="AW231" i="7" s="1"/>
  <c r="CJ156" i="7"/>
  <c r="CD156" i="7" s="1"/>
  <c r="CL156" i="7"/>
  <c r="CF156" i="7" s="1"/>
  <c r="CK156" i="7"/>
  <c r="CE156" i="7" s="1"/>
  <c r="CI156" i="7"/>
  <c r="CC156" i="7" s="1"/>
  <c r="CH156" i="7"/>
  <c r="CB156" i="7" s="1"/>
  <c r="AY274" i="7"/>
  <c r="AW225" i="7"/>
  <c r="AT185" i="7"/>
  <c r="CJ159" i="7"/>
  <c r="CD159" i="7" s="1"/>
  <c r="CH159" i="7"/>
  <c r="CB159" i="7" s="1"/>
  <c r="CL159" i="7"/>
  <c r="CF159" i="7" s="1"/>
  <c r="CK159" i="7"/>
  <c r="CE159" i="7" s="1"/>
  <c r="CI159" i="7"/>
  <c r="CC159" i="7" s="1"/>
  <c r="AT154" i="7"/>
  <c r="CL278" i="7"/>
  <c r="CF278" i="7" s="1"/>
  <c r="AY278" i="7" s="1"/>
  <c r="AW222" i="7"/>
  <c r="CH280" i="7"/>
  <c r="CK280" i="7"/>
  <c r="CE280" i="7" s="1"/>
  <c r="CJ280" i="7"/>
  <c r="CD280" i="7" s="1"/>
  <c r="CI280" i="7"/>
  <c r="CG280" i="7"/>
  <c r="CA280" i="7" s="1"/>
  <c r="CL151" i="7"/>
  <c r="CF151" i="7" s="1"/>
  <c r="CH151" i="7"/>
  <c r="CB151" i="7" s="1"/>
  <c r="CN151" i="7"/>
  <c r="CI151" i="7"/>
  <c r="CC151" i="7" s="1"/>
  <c r="CM151" i="7"/>
  <c r="CK151" i="7"/>
  <c r="CE151" i="7" s="1"/>
  <c r="CJ151" i="7"/>
  <c r="CD151" i="7" s="1"/>
  <c r="CK214" i="7"/>
  <c r="CE214" i="7" s="1"/>
  <c r="CJ214" i="7"/>
  <c r="CD214" i="7" s="1"/>
  <c r="CI214" i="7"/>
  <c r="CC214" i="7" s="1"/>
  <c r="AW214" i="7" s="1"/>
  <c r="CL214" i="7"/>
  <c r="CF214" i="7" s="1"/>
  <c r="AY275" i="7"/>
  <c r="CJ186" i="7"/>
  <c r="CD186" i="7" s="1"/>
  <c r="CL186" i="7"/>
  <c r="CF186" i="7" s="1"/>
  <c r="AT186" i="7" s="1"/>
  <c r="CK186" i="7"/>
  <c r="CE186" i="7" s="1"/>
  <c r="CI186" i="7"/>
  <c r="CC186" i="7" s="1"/>
  <c r="CH186" i="7"/>
  <c r="CB186" i="7" s="1"/>
  <c r="CJ160" i="7"/>
  <c r="CD160" i="7" s="1"/>
  <c r="CL160" i="7"/>
  <c r="CF160" i="7" s="1"/>
  <c r="CK160" i="7"/>
  <c r="CE160" i="7" s="1"/>
  <c r="CI160" i="7"/>
  <c r="CC160" i="7" s="1"/>
  <c r="CH160" i="7"/>
  <c r="CB160" i="7" s="1"/>
  <c r="AT160" i="7" s="1"/>
  <c r="AY277" i="7"/>
  <c r="AW223" i="7"/>
  <c r="AT175" i="7"/>
  <c r="AT163" i="7"/>
  <c r="AT158" i="7"/>
  <c r="AT187" i="7"/>
  <c r="Q15" i="7"/>
  <c r="C134" i="7"/>
  <c r="A315" i="7" s="1"/>
  <c r="AT151" i="7" l="1"/>
  <c r="AT159" i="7"/>
  <c r="AT155" i="7"/>
  <c r="B315" i="7"/>
  <c r="AY280" i="7"/>
  <c r="AT156" i="7"/>
  <c r="AY276" i="7"/>
  <c r="E304" i="6" l="1"/>
  <c r="D304" i="6"/>
  <c r="C304" i="6" s="1"/>
  <c r="E303" i="6"/>
  <c r="C303" i="6" s="1"/>
  <c r="D303" i="6"/>
  <c r="E302" i="6"/>
  <c r="D302" i="6"/>
  <c r="C302" i="6" s="1"/>
  <c r="E301" i="6"/>
  <c r="D301" i="6"/>
  <c r="C301" i="6"/>
  <c r="E300" i="6"/>
  <c r="D300" i="6"/>
  <c r="C300" i="6" s="1"/>
  <c r="E299" i="6"/>
  <c r="C299" i="6" s="1"/>
  <c r="D299" i="6"/>
  <c r="D294" i="6"/>
  <c r="C294" i="6"/>
  <c r="B294" i="6" s="1"/>
  <c r="D293" i="6"/>
  <c r="C293" i="6"/>
  <c r="B293" i="6"/>
  <c r="E288" i="6"/>
  <c r="D288" i="6"/>
  <c r="C288" i="6" s="1"/>
  <c r="E287" i="6"/>
  <c r="C287" i="6" s="1"/>
  <c r="D287" i="6"/>
  <c r="E286" i="6"/>
  <c r="D286" i="6"/>
  <c r="C286" i="6" s="1"/>
  <c r="E281" i="6"/>
  <c r="D281" i="6"/>
  <c r="C281" i="6" s="1"/>
  <c r="CI281" i="6" s="1"/>
  <c r="E280" i="6"/>
  <c r="D280" i="6"/>
  <c r="C280" i="6" s="1"/>
  <c r="CI280" i="6" s="1"/>
  <c r="E279" i="6"/>
  <c r="D279" i="6"/>
  <c r="C279" i="6" s="1"/>
  <c r="CL278" i="6"/>
  <c r="CF278" i="6" s="1"/>
  <c r="E278" i="6"/>
  <c r="D278" i="6"/>
  <c r="C278" i="6" s="1"/>
  <c r="E277" i="6"/>
  <c r="D277" i="6"/>
  <c r="C277" i="6" s="1"/>
  <c r="E276" i="6"/>
  <c r="D276" i="6"/>
  <c r="C276" i="6" s="1"/>
  <c r="E275" i="6"/>
  <c r="D275" i="6"/>
  <c r="C275" i="6" s="1"/>
  <c r="CK274" i="6"/>
  <c r="CE274" i="6" s="1"/>
  <c r="CI274" i="6"/>
  <c r="CC274" i="6" s="1"/>
  <c r="CG274" i="6"/>
  <c r="CA274" i="6" s="1"/>
  <c r="E274" i="6"/>
  <c r="CH274" i="6" s="1"/>
  <c r="CB274" i="6" s="1"/>
  <c r="C274" i="6"/>
  <c r="CJ274" i="6" s="1"/>
  <c r="CD274" i="6" s="1"/>
  <c r="CG269" i="6"/>
  <c r="CA269" i="6"/>
  <c r="E269" i="6"/>
  <c r="C269" i="6" s="1"/>
  <c r="D269" i="6"/>
  <c r="CG268" i="6"/>
  <c r="CA268" i="6"/>
  <c r="E268" i="6"/>
  <c r="D268" i="6"/>
  <c r="C268" i="6"/>
  <c r="CI268" i="6" s="1"/>
  <c r="CC268" i="6" s="1"/>
  <c r="CG267" i="6"/>
  <c r="CA267" i="6"/>
  <c r="E267" i="6"/>
  <c r="C267" i="6" s="1"/>
  <c r="D267" i="6"/>
  <c r="CH266" i="6"/>
  <c r="CB266" i="6" s="1"/>
  <c r="CG266" i="6"/>
  <c r="CA266" i="6"/>
  <c r="E266" i="6"/>
  <c r="D266" i="6"/>
  <c r="C266" i="6"/>
  <c r="CI266" i="6" s="1"/>
  <c r="CC266" i="6" s="1"/>
  <c r="CG265" i="6"/>
  <c r="CA265" i="6"/>
  <c r="E265" i="6"/>
  <c r="C265" i="6" s="1"/>
  <c r="D265" i="6"/>
  <c r="CG264" i="6"/>
  <c r="CA264" i="6"/>
  <c r="E264" i="6"/>
  <c r="D264" i="6"/>
  <c r="C264" i="6"/>
  <c r="CG263" i="6"/>
  <c r="CA263" i="6"/>
  <c r="E263" i="6"/>
  <c r="C263" i="6" s="1"/>
  <c r="D263" i="6"/>
  <c r="CH262" i="6"/>
  <c r="CB262" i="6" s="1"/>
  <c r="CG262" i="6"/>
  <c r="CA262" i="6"/>
  <c r="AV262" i="6" s="1"/>
  <c r="E262" i="6"/>
  <c r="D262" i="6"/>
  <c r="C262" i="6"/>
  <c r="CI262" i="6" s="1"/>
  <c r="CC262" i="6" s="1"/>
  <c r="CG261" i="6"/>
  <c r="CA261" i="6"/>
  <c r="E261" i="6"/>
  <c r="C261" i="6" s="1"/>
  <c r="D261" i="6"/>
  <c r="CG260" i="6"/>
  <c r="CA260" i="6"/>
  <c r="E260" i="6"/>
  <c r="C260" i="6" s="1"/>
  <c r="CG259" i="6"/>
  <c r="CA259" i="6" s="1"/>
  <c r="E259" i="6"/>
  <c r="C259" i="6"/>
  <c r="CH259" i="6" s="1"/>
  <c r="CB259" i="6" s="1"/>
  <c r="CG258" i="6"/>
  <c r="CA258" i="6"/>
  <c r="E258" i="6"/>
  <c r="C258" i="6" s="1"/>
  <c r="CG257" i="6"/>
  <c r="CA257" i="6" s="1"/>
  <c r="E257" i="6"/>
  <c r="C257" i="6"/>
  <c r="CH257" i="6" s="1"/>
  <c r="CB257" i="6" s="1"/>
  <c r="CG256" i="6"/>
  <c r="CA256" i="6"/>
  <c r="E256" i="6"/>
  <c r="C256" i="6" s="1"/>
  <c r="CI256" i="6" s="1"/>
  <c r="CC256" i="6" s="1"/>
  <c r="CG255" i="6"/>
  <c r="CA255" i="6" s="1"/>
  <c r="CB255" i="6"/>
  <c r="E255" i="6"/>
  <c r="C255" i="6"/>
  <c r="CH255" i="6" s="1"/>
  <c r="CG254" i="6"/>
  <c r="CC254" i="6"/>
  <c r="CA254" i="6"/>
  <c r="E254" i="6"/>
  <c r="C254" i="6" s="1"/>
  <c r="CI254" i="6" s="1"/>
  <c r="CI253" i="6"/>
  <c r="CC253" i="6" s="1"/>
  <c r="CG253" i="6"/>
  <c r="CA253" i="6" s="1"/>
  <c r="E253" i="6"/>
  <c r="C253" i="6"/>
  <c r="CH253" i="6" s="1"/>
  <c r="CB253" i="6" s="1"/>
  <c r="CG252" i="6"/>
  <c r="CC252" i="6"/>
  <c r="CA252" i="6"/>
  <c r="E252" i="6"/>
  <c r="C252" i="6" s="1"/>
  <c r="CI252" i="6" s="1"/>
  <c r="AU251" i="6"/>
  <c r="AT251" i="6"/>
  <c r="AS251" i="6"/>
  <c r="AR251" i="6"/>
  <c r="AQ251" i="6"/>
  <c r="AP251" i="6"/>
  <c r="AO251" i="6"/>
  <c r="AN251" i="6"/>
  <c r="AM251" i="6"/>
  <c r="AL251" i="6"/>
  <c r="AK251" i="6"/>
  <c r="AJ251" i="6"/>
  <c r="AI251" i="6"/>
  <c r="AH251" i="6"/>
  <c r="AG251" i="6"/>
  <c r="AF251" i="6"/>
  <c r="AE251" i="6"/>
  <c r="AD251" i="6"/>
  <c r="AC251" i="6"/>
  <c r="AB251" i="6"/>
  <c r="AA251" i="6"/>
  <c r="Z251" i="6"/>
  <c r="Y251" i="6"/>
  <c r="X251" i="6"/>
  <c r="W251" i="6"/>
  <c r="V251" i="6"/>
  <c r="U251" i="6"/>
  <c r="T251" i="6"/>
  <c r="S251" i="6"/>
  <c r="R251" i="6"/>
  <c r="Q251" i="6"/>
  <c r="P251" i="6"/>
  <c r="O251" i="6"/>
  <c r="N251" i="6"/>
  <c r="M251" i="6"/>
  <c r="L251" i="6"/>
  <c r="K251" i="6"/>
  <c r="J251" i="6"/>
  <c r="I251" i="6"/>
  <c r="H251" i="6"/>
  <c r="G251" i="6"/>
  <c r="F251" i="6"/>
  <c r="D251" i="6" s="1"/>
  <c r="C251" i="6" s="1"/>
  <c r="E251" i="6"/>
  <c r="E246" i="6"/>
  <c r="D246" i="6"/>
  <c r="C246" i="6" s="1"/>
  <c r="E245" i="6"/>
  <c r="C245" i="6" s="1"/>
  <c r="D245" i="6"/>
  <c r="E244" i="6"/>
  <c r="D244" i="6"/>
  <c r="C244" i="6" s="1"/>
  <c r="E243" i="6"/>
  <c r="D243" i="6"/>
  <c r="C243" i="6"/>
  <c r="E238" i="6"/>
  <c r="D238" i="6"/>
  <c r="C238" i="6" s="1"/>
  <c r="E237" i="6"/>
  <c r="D237" i="6"/>
  <c r="C237" i="6"/>
  <c r="E236" i="6"/>
  <c r="D236" i="6"/>
  <c r="C236" i="6" s="1"/>
  <c r="E235" i="6"/>
  <c r="C235" i="6" s="1"/>
  <c r="D235" i="6"/>
  <c r="E231" i="6"/>
  <c r="CH231" i="6" s="1"/>
  <c r="CB231" i="6" s="1"/>
  <c r="D231" i="6"/>
  <c r="E230" i="6"/>
  <c r="CH230" i="6" s="1"/>
  <c r="CB230" i="6" s="1"/>
  <c r="D230" i="6"/>
  <c r="C230" i="6"/>
  <c r="E229" i="6"/>
  <c r="CH229" i="6" s="1"/>
  <c r="CB229" i="6" s="1"/>
  <c r="D229" i="6"/>
  <c r="C229" i="6"/>
  <c r="CG228" i="6"/>
  <c r="CA228" i="6" s="1"/>
  <c r="E228" i="6"/>
  <c r="D228" i="6"/>
  <c r="E227" i="6"/>
  <c r="CH227" i="6" s="1"/>
  <c r="CB227" i="6" s="1"/>
  <c r="D227" i="6"/>
  <c r="E226" i="6"/>
  <c r="CH226" i="6" s="1"/>
  <c r="CB226" i="6" s="1"/>
  <c r="D226" i="6"/>
  <c r="C226" i="6" s="1"/>
  <c r="CK225" i="6"/>
  <c r="CE225" i="6" s="1"/>
  <c r="E225" i="6"/>
  <c r="D225" i="6"/>
  <c r="C225" i="6" s="1"/>
  <c r="E224" i="6"/>
  <c r="D224" i="6"/>
  <c r="E223" i="6"/>
  <c r="D223" i="6"/>
  <c r="C223" i="6" s="1"/>
  <c r="E222" i="6"/>
  <c r="D222" i="6"/>
  <c r="CH221" i="6"/>
  <c r="CB221" i="6" s="1"/>
  <c r="E221" i="6"/>
  <c r="CG221" i="6" s="1"/>
  <c r="CA221" i="6" s="1"/>
  <c r="D221" i="6"/>
  <c r="C221" i="6" s="1"/>
  <c r="E220" i="6"/>
  <c r="D220" i="6"/>
  <c r="CH219" i="6"/>
  <c r="CB219" i="6" s="1"/>
  <c r="E219" i="6"/>
  <c r="CG219" i="6" s="1"/>
  <c r="CA219" i="6" s="1"/>
  <c r="D219" i="6"/>
  <c r="C219" i="6" s="1"/>
  <c r="E218" i="6"/>
  <c r="CH218" i="6" s="1"/>
  <c r="CB218" i="6" s="1"/>
  <c r="D218" i="6"/>
  <c r="CL217" i="6"/>
  <c r="CF217" i="6" s="1"/>
  <c r="E217" i="6"/>
  <c r="CG217" i="6" s="1"/>
  <c r="CA217" i="6" s="1"/>
  <c r="D217" i="6"/>
  <c r="C217" i="6" s="1"/>
  <c r="CH216" i="6"/>
  <c r="CB216" i="6" s="1"/>
  <c r="E216" i="6"/>
  <c r="CG216" i="6" s="1"/>
  <c r="CA216" i="6" s="1"/>
  <c r="D216" i="6"/>
  <c r="C216" i="6" s="1"/>
  <c r="CG215" i="6"/>
  <c r="CA215" i="6"/>
  <c r="E215" i="6"/>
  <c r="D215" i="6"/>
  <c r="C215" i="6"/>
  <c r="CG214" i="6"/>
  <c r="CA214" i="6" s="1"/>
  <c r="E214" i="6"/>
  <c r="D214" i="6"/>
  <c r="C214" i="6" s="1"/>
  <c r="CG213" i="6"/>
  <c r="CA213" i="6" s="1"/>
  <c r="E213" i="6"/>
  <c r="D213" i="6"/>
  <c r="C213" i="6"/>
  <c r="CJ212" i="6"/>
  <c r="CG212" i="6"/>
  <c r="CA212" i="6" s="1"/>
  <c r="CD212" i="6"/>
  <c r="E212" i="6"/>
  <c r="D212" i="6"/>
  <c r="C212" i="6" s="1"/>
  <c r="CK211" i="6"/>
  <c r="CE211" i="6" s="1"/>
  <c r="CH211" i="6"/>
  <c r="CB211" i="6" s="1"/>
  <c r="E211" i="6"/>
  <c r="CG211" i="6" s="1"/>
  <c r="CA211" i="6" s="1"/>
  <c r="D211" i="6"/>
  <c r="C211" i="6" s="1"/>
  <c r="CH210" i="6"/>
  <c r="CB210" i="6" s="1"/>
  <c r="E210" i="6"/>
  <c r="CG210" i="6" s="1"/>
  <c r="CA210" i="6" s="1"/>
  <c r="D210" i="6"/>
  <c r="C210" i="6" s="1"/>
  <c r="CJ209" i="6"/>
  <c r="CD209" i="6" s="1"/>
  <c r="CH209" i="6"/>
  <c r="CB209" i="6"/>
  <c r="E209" i="6"/>
  <c r="CG209" i="6" s="1"/>
  <c r="CA209" i="6" s="1"/>
  <c r="D209" i="6"/>
  <c r="C209" i="6" s="1"/>
  <c r="CH208" i="6"/>
  <c r="CB208" i="6" s="1"/>
  <c r="E208" i="6"/>
  <c r="CG208" i="6" s="1"/>
  <c r="CA208" i="6" s="1"/>
  <c r="D208" i="6"/>
  <c r="C208" i="6" s="1"/>
  <c r="CJ207" i="6"/>
  <c r="CD207" i="6" s="1"/>
  <c r="CH207" i="6"/>
  <c r="CB207" i="6"/>
  <c r="E207" i="6"/>
  <c r="CG207" i="6" s="1"/>
  <c r="CA207" i="6" s="1"/>
  <c r="D207" i="6"/>
  <c r="C207" i="6" s="1"/>
  <c r="CH206" i="6"/>
  <c r="CB206" i="6" s="1"/>
  <c r="E206" i="6"/>
  <c r="CG206" i="6" s="1"/>
  <c r="CA206" i="6" s="1"/>
  <c r="D206" i="6"/>
  <c r="C206" i="6" s="1"/>
  <c r="CJ205" i="6"/>
  <c r="CD205" i="6" s="1"/>
  <c r="CH205" i="6"/>
  <c r="CB205" i="6"/>
  <c r="E205" i="6"/>
  <c r="CG205" i="6" s="1"/>
  <c r="CA205" i="6" s="1"/>
  <c r="D205" i="6"/>
  <c r="C205" i="6" s="1"/>
  <c r="CH204" i="6"/>
  <c r="CB204" i="6" s="1"/>
  <c r="E204" i="6"/>
  <c r="CG204" i="6" s="1"/>
  <c r="CA204" i="6" s="1"/>
  <c r="C204" i="6"/>
  <c r="CI203" i="6"/>
  <c r="CC203" i="6" s="1"/>
  <c r="E203" i="6"/>
  <c r="CH203" i="6" s="1"/>
  <c r="CB203" i="6" s="1"/>
  <c r="D203" i="6"/>
  <c r="C203" i="6"/>
  <c r="CG202" i="6"/>
  <c r="CA202" i="6"/>
  <c r="E202" i="6"/>
  <c r="CH202" i="6" s="1"/>
  <c r="CB202" i="6" s="1"/>
  <c r="D202" i="6"/>
  <c r="C202" i="6" s="1"/>
  <c r="E201" i="6"/>
  <c r="CH201" i="6" s="1"/>
  <c r="CB201" i="6" s="1"/>
  <c r="D201" i="6"/>
  <c r="C201" i="6" s="1"/>
  <c r="E200" i="6"/>
  <c r="CH200" i="6" s="1"/>
  <c r="CB200" i="6" s="1"/>
  <c r="D200" i="6"/>
  <c r="C200" i="6" s="1"/>
  <c r="CK200" i="6" s="1"/>
  <c r="CE200" i="6" s="1"/>
  <c r="E199" i="6"/>
  <c r="CH199" i="6" s="1"/>
  <c r="CB199" i="6" s="1"/>
  <c r="D199" i="6"/>
  <c r="C199" i="6" s="1"/>
  <c r="CB198" i="6"/>
  <c r="E198" i="6"/>
  <c r="CH198" i="6" s="1"/>
  <c r="D198" i="6"/>
  <c r="C198" i="6" s="1"/>
  <c r="CH197" i="6"/>
  <c r="CB197" i="6"/>
  <c r="E197" i="6"/>
  <c r="CG197" i="6" s="1"/>
  <c r="CA197" i="6" s="1"/>
  <c r="D197" i="6"/>
  <c r="C197" i="6" s="1"/>
  <c r="CH196" i="6"/>
  <c r="CB196" i="6"/>
  <c r="E196" i="6"/>
  <c r="CG196" i="6" s="1"/>
  <c r="CA196" i="6" s="1"/>
  <c r="D196" i="6"/>
  <c r="C196" i="6" s="1"/>
  <c r="CJ196" i="6" s="1"/>
  <c r="CD196" i="6" s="1"/>
  <c r="CH195" i="6"/>
  <c r="CB195" i="6"/>
  <c r="E195" i="6"/>
  <c r="CG195" i="6" s="1"/>
  <c r="CA195" i="6" s="1"/>
  <c r="D195" i="6"/>
  <c r="C195" i="6" s="1"/>
  <c r="CL193" i="6"/>
  <c r="CF193" i="6" s="1"/>
  <c r="CH193" i="6"/>
  <c r="CB193" i="6" s="1"/>
  <c r="E193" i="6"/>
  <c r="CG193" i="6" s="1"/>
  <c r="CA193" i="6" s="1"/>
  <c r="D193" i="6"/>
  <c r="C193" i="6" s="1"/>
  <c r="E189" i="6"/>
  <c r="CG189" i="6" s="1"/>
  <c r="CA189" i="6" s="1"/>
  <c r="D189" i="6"/>
  <c r="C189" i="6" s="1"/>
  <c r="CL188" i="6"/>
  <c r="CF188" i="6" s="1"/>
  <c r="E188" i="6"/>
  <c r="CG188" i="6" s="1"/>
  <c r="CA188" i="6" s="1"/>
  <c r="D188" i="6"/>
  <c r="C188" i="6" s="1"/>
  <c r="E187" i="6"/>
  <c r="CG187" i="6" s="1"/>
  <c r="CA187" i="6" s="1"/>
  <c r="D187" i="6"/>
  <c r="C187" i="6" s="1"/>
  <c r="CH187" i="6" s="1"/>
  <c r="CB187" i="6" s="1"/>
  <c r="CL186" i="6"/>
  <c r="CF186" i="6" s="1"/>
  <c r="E186" i="6"/>
  <c r="CG186" i="6" s="1"/>
  <c r="CA186" i="6" s="1"/>
  <c r="D186" i="6"/>
  <c r="C186" i="6" s="1"/>
  <c r="CJ185" i="6"/>
  <c r="CD185" i="6" s="1"/>
  <c r="CH185" i="6"/>
  <c r="CB185" i="6"/>
  <c r="E185" i="6"/>
  <c r="CG185" i="6" s="1"/>
  <c r="CA185" i="6" s="1"/>
  <c r="D185" i="6"/>
  <c r="C185" i="6" s="1"/>
  <c r="CL184" i="6"/>
  <c r="CF184" i="6" s="1"/>
  <c r="E184" i="6"/>
  <c r="CG184" i="6" s="1"/>
  <c r="CA184" i="6" s="1"/>
  <c r="D184" i="6"/>
  <c r="C184" i="6" s="1"/>
  <c r="E183" i="6"/>
  <c r="CG183" i="6" s="1"/>
  <c r="CA183" i="6" s="1"/>
  <c r="D183" i="6"/>
  <c r="C183" i="6" s="1"/>
  <c r="E182" i="6"/>
  <c r="D182" i="6"/>
  <c r="C182" i="6" s="1"/>
  <c r="CL181" i="6"/>
  <c r="CF181" i="6" s="1"/>
  <c r="E181" i="6"/>
  <c r="D181" i="6"/>
  <c r="C181" i="6" s="1"/>
  <c r="CL180" i="6"/>
  <c r="CF180" i="6" s="1"/>
  <c r="CJ180" i="6"/>
  <c r="CD180" i="6" s="1"/>
  <c r="E180" i="6"/>
  <c r="D180" i="6"/>
  <c r="C180" i="6" s="1"/>
  <c r="CJ179" i="6"/>
  <c r="CD179" i="6" s="1"/>
  <c r="CH179" i="6"/>
  <c r="CB179" i="6"/>
  <c r="E179" i="6"/>
  <c r="CG179" i="6" s="1"/>
  <c r="CA179" i="6" s="1"/>
  <c r="D179" i="6"/>
  <c r="C179" i="6" s="1"/>
  <c r="CL178" i="6"/>
  <c r="CF178" i="6" s="1"/>
  <c r="E178" i="6"/>
  <c r="CG178" i="6" s="1"/>
  <c r="CA178" i="6" s="1"/>
  <c r="D178" i="6"/>
  <c r="C178" i="6" s="1"/>
  <c r="E177" i="6"/>
  <c r="CG177" i="6" s="1"/>
  <c r="CA177" i="6" s="1"/>
  <c r="D177" i="6"/>
  <c r="C177" i="6" s="1"/>
  <c r="CH176" i="6"/>
  <c r="CB176" i="6" s="1"/>
  <c r="E176" i="6"/>
  <c r="CG176" i="6" s="1"/>
  <c r="CA176" i="6" s="1"/>
  <c r="D176" i="6"/>
  <c r="C176" i="6" s="1"/>
  <c r="CJ176" i="6" s="1"/>
  <c r="CD176" i="6" s="1"/>
  <c r="CJ175" i="6"/>
  <c r="CD175" i="6" s="1"/>
  <c r="CH175" i="6"/>
  <c r="CB175" i="6"/>
  <c r="E175" i="6"/>
  <c r="CG175" i="6" s="1"/>
  <c r="CA175" i="6" s="1"/>
  <c r="D175" i="6"/>
  <c r="C175" i="6" s="1"/>
  <c r="CL174" i="6"/>
  <c r="CF174" i="6" s="1"/>
  <c r="E174" i="6"/>
  <c r="CG174" i="6" s="1"/>
  <c r="CA174" i="6" s="1"/>
  <c r="D174" i="6"/>
  <c r="C174" i="6" s="1"/>
  <c r="CG173" i="6"/>
  <c r="CA173" i="6" s="1"/>
  <c r="E173" i="6"/>
  <c r="D173" i="6"/>
  <c r="C173" i="6"/>
  <c r="CG172" i="6"/>
  <c r="CA172" i="6" s="1"/>
  <c r="E172" i="6"/>
  <c r="D172" i="6"/>
  <c r="CG171" i="6"/>
  <c r="CA171" i="6"/>
  <c r="E171" i="6"/>
  <c r="D171" i="6"/>
  <c r="C171" i="6" s="1"/>
  <c r="E170" i="6"/>
  <c r="CG170" i="6" s="1"/>
  <c r="CA170" i="6" s="1"/>
  <c r="D170" i="6"/>
  <c r="C170" i="6" s="1"/>
  <c r="CJ170" i="6" s="1"/>
  <c r="CD170" i="6" s="1"/>
  <c r="CG169" i="6"/>
  <c r="CA169" i="6" s="1"/>
  <c r="E169" i="6"/>
  <c r="D169" i="6"/>
  <c r="C169" i="6" s="1"/>
  <c r="CG168" i="6"/>
  <c r="CA168" i="6" s="1"/>
  <c r="E168" i="6"/>
  <c r="D168" i="6"/>
  <c r="C168" i="6" s="1"/>
  <c r="CG167" i="6"/>
  <c r="CA167" i="6" s="1"/>
  <c r="E167" i="6"/>
  <c r="D167" i="6"/>
  <c r="C167" i="6" s="1"/>
  <c r="CG166" i="6"/>
  <c r="CA166" i="6" s="1"/>
  <c r="E166" i="6"/>
  <c r="D166" i="6"/>
  <c r="C166" i="6" s="1"/>
  <c r="CG165" i="6"/>
  <c r="CA165" i="6" s="1"/>
  <c r="E165" i="6"/>
  <c r="D165" i="6"/>
  <c r="C165" i="6" s="1"/>
  <c r="CG164" i="6"/>
  <c r="CA164" i="6" s="1"/>
  <c r="E164" i="6"/>
  <c r="D164" i="6"/>
  <c r="C164" i="6" s="1"/>
  <c r="CG163" i="6"/>
  <c r="CA163" i="6" s="1"/>
  <c r="E163" i="6"/>
  <c r="D163" i="6"/>
  <c r="C163" i="6" s="1"/>
  <c r="CG162" i="6"/>
  <c r="CA162" i="6" s="1"/>
  <c r="E162" i="6"/>
  <c r="C162" i="6"/>
  <c r="CG161" i="6"/>
  <c r="CA161" i="6" s="1"/>
  <c r="E161" i="6"/>
  <c r="D161" i="6"/>
  <c r="C161" i="6"/>
  <c r="CG160" i="6"/>
  <c r="CA160" i="6" s="1"/>
  <c r="E160" i="6"/>
  <c r="D160" i="6"/>
  <c r="C160" i="6"/>
  <c r="CG159" i="6"/>
  <c r="CA159" i="6" s="1"/>
  <c r="E159" i="6"/>
  <c r="D159" i="6"/>
  <c r="C159" i="6"/>
  <c r="CG158" i="6"/>
  <c r="CA158" i="6" s="1"/>
  <c r="E158" i="6"/>
  <c r="D158" i="6"/>
  <c r="C158" i="6" s="1"/>
  <c r="E157" i="6"/>
  <c r="CG157" i="6" s="1"/>
  <c r="CA157" i="6" s="1"/>
  <c r="D157" i="6"/>
  <c r="C157" i="6" s="1"/>
  <c r="E156" i="6"/>
  <c r="CG156" i="6" s="1"/>
  <c r="CA156" i="6" s="1"/>
  <c r="D156" i="6"/>
  <c r="C156" i="6" s="1"/>
  <c r="E155" i="6"/>
  <c r="CG155" i="6" s="1"/>
  <c r="CA155" i="6" s="1"/>
  <c r="D155" i="6"/>
  <c r="C155" i="6" s="1"/>
  <c r="CA154" i="6"/>
  <c r="E154" i="6"/>
  <c r="CG154" i="6" s="1"/>
  <c r="D154" i="6"/>
  <c r="C154" i="6" s="1"/>
  <c r="E153" i="6"/>
  <c r="CG153" i="6" s="1"/>
  <c r="CA153" i="6" s="1"/>
  <c r="D153" i="6"/>
  <c r="C153" i="6"/>
  <c r="CK151" i="6"/>
  <c r="CE151" i="6" s="1"/>
  <c r="E151" i="6"/>
  <c r="C151" i="6" s="1"/>
  <c r="D151" i="6"/>
  <c r="E145" i="6"/>
  <c r="D145" i="6"/>
  <c r="E144" i="6"/>
  <c r="D144" i="6"/>
  <c r="C144" i="6"/>
  <c r="E143" i="6"/>
  <c r="D143" i="6"/>
  <c r="C143" i="6"/>
  <c r="E142" i="6"/>
  <c r="C142" i="6" s="1"/>
  <c r="D142" i="6"/>
  <c r="O141" i="6"/>
  <c r="N141" i="6"/>
  <c r="M141" i="6"/>
  <c r="L141" i="6"/>
  <c r="K141" i="6"/>
  <c r="J141" i="6"/>
  <c r="I141" i="6"/>
  <c r="H141" i="6"/>
  <c r="G141" i="6"/>
  <c r="F141" i="6"/>
  <c r="E140" i="6"/>
  <c r="C140" i="6" s="1"/>
  <c r="D140" i="6"/>
  <c r="E139" i="6"/>
  <c r="D139" i="6"/>
  <c r="C139" i="6" s="1"/>
  <c r="E138" i="6"/>
  <c r="E141" i="6" s="1"/>
  <c r="D138" i="6"/>
  <c r="N134" i="6"/>
  <c r="J134" i="6"/>
  <c r="F134" i="6"/>
  <c r="P133" i="6"/>
  <c r="O133" i="6"/>
  <c r="N133" i="6"/>
  <c r="M133" i="6"/>
  <c r="L133" i="6"/>
  <c r="K133" i="6"/>
  <c r="J133" i="6"/>
  <c r="I133" i="6"/>
  <c r="H133" i="6"/>
  <c r="G133" i="6"/>
  <c r="F133" i="6"/>
  <c r="E132" i="6"/>
  <c r="D132" i="6"/>
  <c r="C132" i="6"/>
  <c r="E131" i="6"/>
  <c r="C131" i="6" s="1"/>
  <c r="D131" i="6"/>
  <c r="E130" i="6"/>
  <c r="D130" i="6"/>
  <c r="E129" i="6"/>
  <c r="D129" i="6"/>
  <c r="C129" i="6"/>
  <c r="P128" i="6"/>
  <c r="O128" i="6"/>
  <c r="O134" i="6" s="1"/>
  <c r="N128" i="6"/>
  <c r="M128" i="6"/>
  <c r="M134" i="6" s="1"/>
  <c r="L128" i="6"/>
  <c r="K128" i="6"/>
  <c r="K134" i="6" s="1"/>
  <c r="J128" i="6"/>
  <c r="I128" i="6"/>
  <c r="I134" i="6" s="1"/>
  <c r="H128" i="6"/>
  <c r="G128" i="6"/>
  <c r="G134" i="6" s="1"/>
  <c r="F128" i="6"/>
  <c r="E128" i="6"/>
  <c r="E127" i="6"/>
  <c r="D127" i="6"/>
  <c r="C127" i="6" s="1"/>
  <c r="E126" i="6"/>
  <c r="D126" i="6"/>
  <c r="C126" i="6" s="1"/>
  <c r="E125" i="6"/>
  <c r="D125" i="6"/>
  <c r="C125" i="6"/>
  <c r="J121" i="6"/>
  <c r="F121" i="6"/>
  <c r="M120" i="6"/>
  <c r="M121" i="6" s="1"/>
  <c r="L120" i="6"/>
  <c r="K120" i="6"/>
  <c r="J120" i="6"/>
  <c r="I120" i="6"/>
  <c r="H120" i="6"/>
  <c r="G120" i="6"/>
  <c r="F120" i="6"/>
  <c r="E119" i="6"/>
  <c r="C119" i="6" s="1"/>
  <c r="D119" i="6"/>
  <c r="E118" i="6"/>
  <c r="D118" i="6"/>
  <c r="C118" i="6" s="1"/>
  <c r="E117" i="6"/>
  <c r="E120" i="6" s="1"/>
  <c r="D117" i="6"/>
  <c r="C117" i="6"/>
  <c r="E116" i="6"/>
  <c r="D116" i="6"/>
  <c r="C116" i="6" s="1"/>
  <c r="M115" i="6"/>
  <c r="L115" i="6"/>
  <c r="L121" i="6" s="1"/>
  <c r="K115" i="6"/>
  <c r="K121" i="6" s="1"/>
  <c r="J115" i="6"/>
  <c r="I115" i="6"/>
  <c r="I121" i="6" s="1"/>
  <c r="H115" i="6"/>
  <c r="H121" i="6" s="1"/>
  <c r="G115" i="6"/>
  <c r="G121" i="6" s="1"/>
  <c r="F115" i="6"/>
  <c r="D115" i="6"/>
  <c r="E114" i="6"/>
  <c r="D114" i="6"/>
  <c r="C114" i="6"/>
  <c r="E113" i="6"/>
  <c r="C113" i="6" s="1"/>
  <c r="D113" i="6"/>
  <c r="E112" i="6"/>
  <c r="E115" i="6" s="1"/>
  <c r="E121" i="6" s="1"/>
  <c r="D112" i="6"/>
  <c r="E108" i="6"/>
  <c r="D108" i="6"/>
  <c r="C108" i="6"/>
  <c r="CA105" i="6" s="1"/>
  <c r="E107" i="6"/>
  <c r="D107" i="6"/>
  <c r="C107" i="6" s="1"/>
  <c r="E106" i="6"/>
  <c r="C106" i="6" s="1"/>
  <c r="D106" i="6"/>
  <c r="E105" i="6"/>
  <c r="C105" i="6" s="1"/>
  <c r="D105" i="6"/>
  <c r="E104" i="6"/>
  <c r="D104" i="6"/>
  <c r="C104" i="6" s="1"/>
  <c r="E99" i="6"/>
  <c r="D99" i="6"/>
  <c r="C99" i="6" s="1"/>
  <c r="E98" i="6"/>
  <c r="D98" i="6"/>
  <c r="C98" i="6"/>
  <c r="E97" i="6"/>
  <c r="D97" i="6"/>
  <c r="C97" i="6" s="1"/>
  <c r="E96" i="6"/>
  <c r="C96" i="6" s="1"/>
  <c r="D96" i="6"/>
  <c r="E95" i="6"/>
  <c r="D95" i="6"/>
  <c r="C95" i="6" s="1"/>
  <c r="E94" i="6"/>
  <c r="D94" i="6"/>
  <c r="C94" i="6"/>
  <c r="E89" i="6"/>
  <c r="D89" i="6"/>
  <c r="C89" i="6" s="1"/>
  <c r="E88" i="6"/>
  <c r="C88" i="6" s="1"/>
  <c r="D88" i="6"/>
  <c r="E87" i="6"/>
  <c r="D87" i="6"/>
  <c r="C87" i="6" s="1"/>
  <c r="E86" i="6"/>
  <c r="D86" i="6"/>
  <c r="C86" i="6"/>
  <c r="E85" i="6"/>
  <c r="D85" i="6"/>
  <c r="C85" i="6" s="1"/>
  <c r="E84" i="6"/>
  <c r="C84" i="6" s="1"/>
  <c r="D84" i="6"/>
  <c r="E79" i="6"/>
  <c r="D79" i="6"/>
  <c r="C79" i="6" s="1"/>
  <c r="E74" i="6"/>
  <c r="D74" i="6"/>
  <c r="C74" i="6"/>
  <c r="E73" i="6"/>
  <c r="D73" i="6"/>
  <c r="C73" i="6" s="1"/>
  <c r="E72" i="6"/>
  <c r="C72" i="6" s="1"/>
  <c r="D72" i="6"/>
  <c r="E71" i="6"/>
  <c r="D71" i="6"/>
  <c r="C71" i="6" s="1"/>
  <c r="E66" i="6"/>
  <c r="D66" i="6"/>
  <c r="C66" i="6"/>
  <c r="E65" i="6"/>
  <c r="D65" i="6"/>
  <c r="C65" i="6" s="1"/>
  <c r="E64" i="6"/>
  <c r="C64" i="6" s="1"/>
  <c r="D64" i="6"/>
  <c r="E63" i="6"/>
  <c r="D63" i="6"/>
  <c r="C63" i="6" s="1"/>
  <c r="CA59" i="6"/>
  <c r="CA58" i="6"/>
  <c r="C58" i="6"/>
  <c r="CA53" i="6"/>
  <c r="CG52" i="6"/>
  <c r="CA52" i="6" s="1"/>
  <c r="O52" i="6" s="1"/>
  <c r="C52" i="6"/>
  <c r="CG51" i="6"/>
  <c r="CA51" i="6" s="1"/>
  <c r="O51" i="6" s="1"/>
  <c r="C51" i="6"/>
  <c r="CG50" i="6"/>
  <c r="CA50" i="6" s="1"/>
  <c r="O50" i="6" s="1"/>
  <c r="C50" i="6"/>
  <c r="CG49" i="6"/>
  <c r="CA49" i="6" s="1"/>
  <c r="O49" i="6" s="1"/>
  <c r="C49" i="6"/>
  <c r="CG48" i="6"/>
  <c r="CA48" i="6" s="1"/>
  <c r="O48" i="6" s="1"/>
  <c r="C48" i="6"/>
  <c r="CG47" i="6"/>
  <c r="CA47" i="6" s="1"/>
  <c r="O47" i="6" s="1"/>
  <c r="C47" i="6"/>
  <c r="CG46" i="6"/>
  <c r="CA46" i="6" s="1"/>
  <c r="O46" i="6" s="1"/>
  <c r="C46" i="6"/>
  <c r="CG45" i="6"/>
  <c r="CA45" i="6" s="1"/>
  <c r="O45" i="6" s="1"/>
  <c r="C45" i="6"/>
  <c r="CG44" i="6"/>
  <c r="CA44" i="6" s="1"/>
  <c r="O44" i="6" s="1"/>
  <c r="C44" i="6"/>
  <c r="CG43" i="6"/>
  <c r="CA43" i="6" s="1"/>
  <c r="O43" i="6" s="1"/>
  <c r="C43" i="6"/>
  <c r="CG42" i="6"/>
  <c r="CA42" i="6" s="1"/>
  <c r="O42" i="6" s="1"/>
  <c r="C42" i="6"/>
  <c r="CG41" i="6"/>
  <c r="CA41" i="6" s="1"/>
  <c r="O41" i="6" s="1"/>
  <c r="C41" i="6"/>
  <c r="CG40" i="6"/>
  <c r="CA40" i="6" s="1"/>
  <c r="O40" i="6" s="1"/>
  <c r="C40" i="6"/>
  <c r="CG39" i="6"/>
  <c r="CA39" i="6" s="1"/>
  <c r="O39" i="6" s="1"/>
  <c r="C39" i="6"/>
  <c r="CG38" i="6"/>
  <c r="CA38" i="6" s="1"/>
  <c r="O38" i="6" s="1"/>
  <c r="C38" i="6"/>
  <c r="CG37" i="6"/>
  <c r="CA37" i="6" s="1"/>
  <c r="O37" i="6" s="1"/>
  <c r="C37" i="6"/>
  <c r="CG36" i="6"/>
  <c r="CA36" i="6" s="1"/>
  <c r="O36" i="6" s="1"/>
  <c r="C36" i="6"/>
  <c r="CG35" i="6"/>
  <c r="CA35" i="6" s="1"/>
  <c r="O35" i="6" s="1"/>
  <c r="C35" i="6"/>
  <c r="CG34" i="6"/>
  <c r="CA34" i="6" s="1"/>
  <c r="O34" i="6" s="1"/>
  <c r="C34" i="6"/>
  <c r="N33" i="6"/>
  <c r="M33" i="6"/>
  <c r="L33" i="6"/>
  <c r="K33" i="6"/>
  <c r="J33" i="6"/>
  <c r="I33" i="6"/>
  <c r="H33" i="6"/>
  <c r="G33" i="6"/>
  <c r="F33" i="6"/>
  <c r="E33" i="6"/>
  <c r="D33" i="6"/>
  <c r="C33" i="6" s="1"/>
  <c r="G29" i="6"/>
  <c r="G28" i="6"/>
  <c r="G27" i="6"/>
  <c r="G26" i="6"/>
  <c r="G25" i="6"/>
  <c r="G24" i="6"/>
  <c r="G23" i="6"/>
  <c r="G22" i="6"/>
  <c r="G21" i="6"/>
  <c r="G20" i="6"/>
  <c r="CD19" i="6"/>
  <c r="G19" i="6" s="1"/>
  <c r="CH15" i="6"/>
  <c r="CA15" i="6" s="1"/>
  <c r="C15" i="6"/>
  <c r="CJ15" i="6" s="1"/>
  <c r="CC15" i="6" s="1"/>
  <c r="CJ14" i="6"/>
  <c r="CC14" i="6" s="1"/>
  <c r="CB14" i="6"/>
  <c r="C14" i="6"/>
  <c r="CH14" i="6" s="1"/>
  <c r="CA14" i="6" s="1"/>
  <c r="C13" i="6"/>
  <c r="CK13" i="6" s="1"/>
  <c r="CD13" i="6" s="1"/>
  <c r="CJ12" i="6"/>
  <c r="CC12" i="6" s="1"/>
  <c r="CB12" i="6"/>
  <c r="C12" i="6"/>
  <c r="CH12" i="6" s="1"/>
  <c r="CA12" i="6" s="1"/>
  <c r="CH11" i="6"/>
  <c r="CA11" i="6" s="1"/>
  <c r="C11" i="6"/>
  <c r="A5" i="6"/>
  <c r="A4" i="6"/>
  <c r="A3" i="6"/>
  <c r="A2" i="6"/>
  <c r="Q11" i="6" l="1"/>
  <c r="CL154" i="6"/>
  <c r="CF154" i="6" s="1"/>
  <c r="CH154" i="6"/>
  <c r="CB154" i="6" s="1"/>
  <c r="CK154" i="6"/>
  <c r="CE154" i="6" s="1"/>
  <c r="CI154" i="6"/>
  <c r="CC154" i="6" s="1"/>
  <c r="CJ154" i="6"/>
  <c r="CD154" i="6" s="1"/>
  <c r="CA99" i="6"/>
  <c r="C128" i="6"/>
  <c r="C120" i="6"/>
  <c r="E133" i="6"/>
  <c r="E134" i="6" s="1"/>
  <c r="D141" i="6"/>
  <c r="CN151" i="6"/>
  <c r="CJ151" i="6"/>
  <c r="CD151" i="6" s="1"/>
  <c r="CM151" i="6"/>
  <c r="CI151" i="6"/>
  <c r="CC151" i="6" s="1"/>
  <c r="CG151" i="6"/>
  <c r="CA151" i="6" s="1"/>
  <c r="CL153" i="6"/>
  <c r="CF153" i="6" s="1"/>
  <c r="AT153" i="6" s="1"/>
  <c r="CH153" i="6"/>
  <c r="CB153" i="6" s="1"/>
  <c r="CK153" i="6"/>
  <c r="CE153" i="6" s="1"/>
  <c r="CJ153" i="6"/>
  <c r="CD153" i="6" s="1"/>
  <c r="AT154" i="6"/>
  <c r="CL155" i="6"/>
  <c r="CF155" i="6" s="1"/>
  <c r="CH155" i="6"/>
  <c r="CB155" i="6" s="1"/>
  <c r="CK155" i="6"/>
  <c r="CE155" i="6" s="1"/>
  <c r="CI155" i="6"/>
  <c r="CC155" i="6" s="1"/>
  <c r="CJ155" i="6"/>
  <c r="CD155" i="6" s="1"/>
  <c r="CL160" i="6"/>
  <c r="CF160" i="6" s="1"/>
  <c r="CH160" i="6"/>
  <c r="CB160" i="6" s="1"/>
  <c r="CJ160" i="6"/>
  <c r="CD160" i="6" s="1"/>
  <c r="CI160" i="6"/>
  <c r="CC160" i="6" s="1"/>
  <c r="AT160" i="6" s="1"/>
  <c r="CK160" i="6"/>
  <c r="CE160" i="6" s="1"/>
  <c r="CI164" i="6"/>
  <c r="CC164" i="6" s="1"/>
  <c r="CK164" i="6"/>
  <c r="CE164" i="6" s="1"/>
  <c r="CJ164" i="6"/>
  <c r="CD164" i="6" s="1"/>
  <c r="CL164" i="6"/>
  <c r="CF164" i="6" s="1"/>
  <c r="CH164" i="6"/>
  <c r="CB164" i="6" s="1"/>
  <c r="AT164" i="6" s="1"/>
  <c r="CI168" i="6"/>
  <c r="CC168" i="6" s="1"/>
  <c r="CK168" i="6"/>
  <c r="CE168" i="6" s="1"/>
  <c r="CJ168" i="6"/>
  <c r="CD168" i="6" s="1"/>
  <c r="AT168" i="6" s="1"/>
  <c r="CL168" i="6"/>
  <c r="CF168" i="6" s="1"/>
  <c r="CH168" i="6"/>
  <c r="CB168" i="6" s="1"/>
  <c r="CI173" i="6"/>
  <c r="CC173" i="6" s="1"/>
  <c r="AT173" i="6" s="1"/>
  <c r="CK173" i="6"/>
  <c r="CE173" i="6" s="1"/>
  <c r="CJ173" i="6"/>
  <c r="CD173" i="6" s="1"/>
  <c r="CL173" i="6"/>
  <c r="CF173" i="6" s="1"/>
  <c r="CI162" i="6"/>
  <c r="CC162" i="6" s="1"/>
  <c r="CK162" i="6"/>
  <c r="CE162" i="6" s="1"/>
  <c r="CJ162" i="6"/>
  <c r="CD162" i="6" s="1"/>
  <c r="CL162" i="6"/>
  <c r="CF162" i="6" s="1"/>
  <c r="CH162" i="6"/>
  <c r="CB162" i="6" s="1"/>
  <c r="CK11" i="6"/>
  <c r="CD11" i="6" s="1"/>
  <c r="CH13" i="6"/>
  <c r="CA13" i="6" s="1"/>
  <c r="CK15" i="6"/>
  <c r="CD15" i="6" s="1"/>
  <c r="CK12" i="6"/>
  <c r="CD12" i="6" s="1"/>
  <c r="Q12" i="6" s="1"/>
  <c r="CB13" i="6"/>
  <c r="CJ13" i="6"/>
  <c r="CC13" i="6" s="1"/>
  <c r="C112" i="6"/>
  <c r="C115" i="6" s="1"/>
  <c r="C121" i="6" s="1"/>
  <c r="H134" i="6"/>
  <c r="L134" i="6"/>
  <c r="P134" i="6"/>
  <c r="C130" i="6"/>
  <c r="C133" i="6" s="1"/>
  <c r="D133" i="6"/>
  <c r="C145" i="6"/>
  <c r="CH151" i="6"/>
  <c r="CB151" i="6" s="1"/>
  <c r="AT155" i="6"/>
  <c r="CL156" i="6"/>
  <c r="CF156" i="6" s="1"/>
  <c r="CH156" i="6"/>
  <c r="CB156" i="6" s="1"/>
  <c r="AT156" i="6" s="1"/>
  <c r="CK156" i="6"/>
  <c r="CE156" i="6" s="1"/>
  <c r="CI156" i="6"/>
  <c r="CC156" i="6" s="1"/>
  <c r="CJ156" i="6"/>
  <c r="CD156" i="6" s="1"/>
  <c r="CL161" i="6"/>
  <c r="CF161" i="6" s="1"/>
  <c r="CH161" i="6"/>
  <c r="CB161" i="6" s="1"/>
  <c r="CJ161" i="6"/>
  <c r="CD161" i="6" s="1"/>
  <c r="CI161" i="6"/>
  <c r="CC161" i="6" s="1"/>
  <c r="AT161" i="6" s="1"/>
  <c r="CK161" i="6"/>
  <c r="CE161" i="6" s="1"/>
  <c r="AT162" i="6"/>
  <c r="CI165" i="6"/>
  <c r="CC165" i="6" s="1"/>
  <c r="CK165" i="6"/>
  <c r="CE165" i="6" s="1"/>
  <c r="CJ165" i="6"/>
  <c r="CD165" i="6" s="1"/>
  <c r="CL165" i="6"/>
  <c r="CF165" i="6" s="1"/>
  <c r="CH165" i="6"/>
  <c r="CB165" i="6" s="1"/>
  <c r="AT165" i="6" s="1"/>
  <c r="CI169" i="6"/>
  <c r="CC169" i="6" s="1"/>
  <c r="CK169" i="6"/>
  <c r="CE169" i="6" s="1"/>
  <c r="CJ169" i="6"/>
  <c r="CD169" i="6" s="1"/>
  <c r="CL169" i="6"/>
  <c r="CF169" i="6" s="1"/>
  <c r="CH169" i="6"/>
  <c r="CB169" i="6" s="1"/>
  <c r="AT169" i="6" s="1"/>
  <c r="CI174" i="6"/>
  <c r="CC174" i="6" s="1"/>
  <c r="AT174" i="6" s="1"/>
  <c r="CK174" i="6"/>
  <c r="CE174" i="6" s="1"/>
  <c r="CH174" i="6"/>
  <c r="CB174" i="6" s="1"/>
  <c r="CJ174" i="6"/>
  <c r="CD174" i="6" s="1"/>
  <c r="CI178" i="6"/>
  <c r="CC178" i="6" s="1"/>
  <c r="CK178" i="6"/>
  <c r="CE178" i="6" s="1"/>
  <c r="CH178" i="6"/>
  <c r="CB178" i="6" s="1"/>
  <c r="AT178" i="6" s="1"/>
  <c r="CJ178" i="6"/>
  <c r="CD178" i="6" s="1"/>
  <c r="CI184" i="6"/>
  <c r="CC184" i="6" s="1"/>
  <c r="CK184" i="6"/>
  <c r="CE184" i="6" s="1"/>
  <c r="CH184" i="6"/>
  <c r="CB184" i="6" s="1"/>
  <c r="CJ184" i="6"/>
  <c r="CD184" i="6" s="1"/>
  <c r="CI189" i="6"/>
  <c r="CC189" i="6" s="1"/>
  <c r="CK189" i="6"/>
  <c r="CE189" i="6" s="1"/>
  <c r="CJ189" i="6"/>
  <c r="CD189" i="6" s="1"/>
  <c r="CL189" i="6"/>
  <c r="CF189" i="6" s="1"/>
  <c r="CK195" i="6"/>
  <c r="CE195" i="6" s="1"/>
  <c r="AW195" i="6" s="1"/>
  <c r="CI195" i="6"/>
  <c r="CC195" i="6" s="1"/>
  <c r="CL195" i="6"/>
  <c r="CF195" i="6" s="1"/>
  <c r="CJ195" i="6"/>
  <c r="CD195" i="6" s="1"/>
  <c r="CK197" i="6"/>
  <c r="CE197" i="6" s="1"/>
  <c r="CI197" i="6"/>
  <c r="CC197" i="6" s="1"/>
  <c r="CL197" i="6"/>
  <c r="CF197" i="6" s="1"/>
  <c r="CJ197" i="6"/>
  <c r="CD197" i="6" s="1"/>
  <c r="CL157" i="6"/>
  <c r="CF157" i="6" s="1"/>
  <c r="CH157" i="6"/>
  <c r="CB157" i="6" s="1"/>
  <c r="CK157" i="6"/>
  <c r="CE157" i="6" s="1"/>
  <c r="CI157" i="6"/>
  <c r="CC157" i="6" s="1"/>
  <c r="AT157" i="6" s="1"/>
  <c r="CJ157" i="6"/>
  <c r="CD157" i="6" s="1"/>
  <c r="CI166" i="6"/>
  <c r="CC166" i="6" s="1"/>
  <c r="CK166" i="6"/>
  <c r="CE166" i="6" s="1"/>
  <c r="CJ166" i="6"/>
  <c r="CD166" i="6" s="1"/>
  <c r="CL166" i="6"/>
  <c r="CF166" i="6" s="1"/>
  <c r="CH166" i="6"/>
  <c r="CB166" i="6" s="1"/>
  <c r="AT166" i="6" s="1"/>
  <c r="CK170" i="6"/>
  <c r="CE170" i="6" s="1"/>
  <c r="AT170" i="6" s="1"/>
  <c r="CL170" i="6"/>
  <c r="CF170" i="6" s="1"/>
  <c r="CI170" i="6"/>
  <c r="CC170" i="6" s="1"/>
  <c r="CI171" i="6"/>
  <c r="CC171" i="6" s="1"/>
  <c r="CL171" i="6"/>
  <c r="CF171" i="6" s="1"/>
  <c r="AT171" i="6" s="1"/>
  <c r="CJ171" i="6"/>
  <c r="CD171" i="6" s="1"/>
  <c r="CI187" i="6"/>
  <c r="CC187" i="6" s="1"/>
  <c r="AT187" i="6" s="1"/>
  <c r="CK187" i="6"/>
  <c r="CE187" i="6" s="1"/>
  <c r="CJ187" i="6"/>
  <c r="CD187" i="6" s="1"/>
  <c r="CL187" i="6"/>
  <c r="CF187" i="6" s="1"/>
  <c r="CL200" i="6"/>
  <c r="CF200" i="6" s="1"/>
  <c r="CJ200" i="6"/>
  <c r="CD200" i="6" s="1"/>
  <c r="CI200" i="6"/>
  <c r="CC200" i="6" s="1"/>
  <c r="CB11" i="6"/>
  <c r="CJ11" i="6"/>
  <c r="CC11" i="6" s="1"/>
  <c r="CK14" i="6"/>
  <c r="CD14" i="6" s="1"/>
  <c r="Q14" i="6" s="1"/>
  <c r="CB15" i="6"/>
  <c r="Q15" i="6" s="1"/>
  <c r="D120" i="6"/>
  <c r="D121" i="6" s="1"/>
  <c r="D128" i="6"/>
  <c r="D134" i="6" s="1"/>
  <c r="C138" i="6"/>
  <c r="C141" i="6" s="1"/>
  <c r="CL151" i="6"/>
  <c r="CF151" i="6" s="1"/>
  <c r="CI153" i="6"/>
  <c r="CC153" i="6" s="1"/>
  <c r="CL158" i="6"/>
  <c r="CF158" i="6" s="1"/>
  <c r="CH158" i="6"/>
  <c r="CB158" i="6" s="1"/>
  <c r="AT158" i="6" s="1"/>
  <c r="CJ158" i="6"/>
  <c r="CD158" i="6" s="1"/>
  <c r="CI158" i="6"/>
  <c r="CC158" i="6" s="1"/>
  <c r="CK158" i="6"/>
  <c r="CE158" i="6" s="1"/>
  <c r="CL159" i="6"/>
  <c r="CF159" i="6" s="1"/>
  <c r="CH159" i="6"/>
  <c r="CB159" i="6" s="1"/>
  <c r="CJ159" i="6"/>
  <c r="CD159" i="6" s="1"/>
  <c r="AT159" i="6" s="1"/>
  <c r="CI159" i="6"/>
  <c r="CC159" i="6" s="1"/>
  <c r="CK159" i="6"/>
  <c r="CE159" i="6" s="1"/>
  <c r="CI163" i="6"/>
  <c r="CC163" i="6" s="1"/>
  <c r="CK163" i="6"/>
  <c r="CE163" i="6" s="1"/>
  <c r="CJ163" i="6"/>
  <c r="CD163" i="6" s="1"/>
  <c r="AT163" i="6" s="1"/>
  <c r="CL163" i="6"/>
  <c r="CF163" i="6" s="1"/>
  <c r="CH163" i="6"/>
  <c r="CB163" i="6" s="1"/>
  <c r="CI167" i="6"/>
  <c r="CC167" i="6" s="1"/>
  <c r="CK167" i="6"/>
  <c r="CE167" i="6" s="1"/>
  <c r="CJ167" i="6"/>
  <c r="CD167" i="6" s="1"/>
  <c r="CL167" i="6"/>
  <c r="CF167" i="6" s="1"/>
  <c r="CH167" i="6"/>
  <c r="CB167" i="6" s="1"/>
  <c r="AT167" i="6" s="1"/>
  <c r="CK171" i="6"/>
  <c r="CE171" i="6" s="1"/>
  <c r="CI182" i="6"/>
  <c r="CC182" i="6" s="1"/>
  <c r="CK182" i="6"/>
  <c r="CE182" i="6" s="1"/>
  <c r="CL182" i="6"/>
  <c r="CF182" i="6" s="1"/>
  <c r="CJ182" i="6"/>
  <c r="CD182" i="6" s="1"/>
  <c r="CH189" i="6"/>
  <c r="CB189" i="6" s="1"/>
  <c r="CI177" i="6"/>
  <c r="CC177" i="6" s="1"/>
  <c r="CK177" i="6"/>
  <c r="CE177" i="6" s="1"/>
  <c r="CL177" i="6"/>
  <c r="CF177" i="6" s="1"/>
  <c r="CI183" i="6"/>
  <c r="CC183" i="6" s="1"/>
  <c r="CK183" i="6"/>
  <c r="CE183" i="6" s="1"/>
  <c r="CL183" i="6"/>
  <c r="CF183" i="6" s="1"/>
  <c r="CL199" i="6"/>
  <c r="CF199" i="6" s="1"/>
  <c r="CJ199" i="6"/>
  <c r="CD199" i="6" s="1"/>
  <c r="CI199" i="6"/>
  <c r="CC199" i="6" s="1"/>
  <c r="CK199" i="6"/>
  <c r="CE199" i="6" s="1"/>
  <c r="CI204" i="6"/>
  <c r="CC204" i="6" s="1"/>
  <c r="CK204" i="6"/>
  <c r="CE204" i="6" s="1"/>
  <c r="CJ204" i="6"/>
  <c r="CD204" i="6" s="1"/>
  <c r="AW204" i="6" s="1"/>
  <c r="CL204" i="6"/>
  <c r="CF204" i="6" s="1"/>
  <c r="CI208" i="6"/>
  <c r="CC208" i="6" s="1"/>
  <c r="CK208" i="6"/>
  <c r="CE208" i="6" s="1"/>
  <c r="CJ208" i="6"/>
  <c r="CD208" i="6" s="1"/>
  <c r="CL208" i="6"/>
  <c r="CF208" i="6" s="1"/>
  <c r="CI215" i="6"/>
  <c r="CC215" i="6" s="1"/>
  <c r="AW215" i="6" s="1"/>
  <c r="CJ215" i="6"/>
  <c r="CD215" i="6" s="1"/>
  <c r="CL215" i="6"/>
  <c r="CF215" i="6" s="1"/>
  <c r="CK215" i="6"/>
  <c r="CE215" i="6" s="1"/>
  <c r="CI175" i="6"/>
  <c r="CC175" i="6" s="1"/>
  <c r="CK175" i="6"/>
  <c r="CE175" i="6" s="1"/>
  <c r="CL175" i="6"/>
  <c r="CF175" i="6" s="1"/>
  <c r="AT175" i="6" s="1"/>
  <c r="CH177" i="6"/>
  <c r="CB177" i="6" s="1"/>
  <c r="AT177" i="6" s="1"/>
  <c r="CI179" i="6"/>
  <c r="CC179" i="6" s="1"/>
  <c r="AT179" i="6" s="1"/>
  <c r="CK179" i="6"/>
  <c r="CE179" i="6" s="1"/>
  <c r="CL179" i="6"/>
  <c r="CF179" i="6" s="1"/>
  <c r="CI181" i="6"/>
  <c r="CC181" i="6" s="1"/>
  <c r="CK181" i="6"/>
  <c r="CE181" i="6" s="1"/>
  <c r="CH183" i="6"/>
  <c r="CB183" i="6" s="1"/>
  <c r="AT183" i="6" s="1"/>
  <c r="CI185" i="6"/>
  <c r="CC185" i="6" s="1"/>
  <c r="AT185" i="6" s="1"/>
  <c r="CK185" i="6"/>
  <c r="CE185" i="6" s="1"/>
  <c r="CL185" i="6"/>
  <c r="CF185" i="6" s="1"/>
  <c r="AW197" i="6"/>
  <c r="CL201" i="6"/>
  <c r="CF201" i="6" s="1"/>
  <c r="CJ201" i="6"/>
  <c r="CD201" i="6" s="1"/>
  <c r="CI201" i="6"/>
  <c r="CC201" i="6" s="1"/>
  <c r="CK201" i="6"/>
  <c r="CE201" i="6" s="1"/>
  <c r="CH220" i="6"/>
  <c r="CB220" i="6" s="1"/>
  <c r="CG220" i="6"/>
  <c r="CA220" i="6" s="1"/>
  <c r="C172" i="6"/>
  <c r="CI176" i="6"/>
  <c r="CC176" i="6" s="1"/>
  <c r="CK176" i="6"/>
  <c r="CE176" i="6" s="1"/>
  <c r="CL176" i="6"/>
  <c r="CF176" i="6" s="1"/>
  <c r="CJ177" i="6"/>
  <c r="CD177" i="6" s="1"/>
  <c r="CI180" i="6"/>
  <c r="CC180" i="6" s="1"/>
  <c r="CK180" i="6"/>
  <c r="CE180" i="6" s="1"/>
  <c r="CJ181" i="6"/>
  <c r="CD181" i="6" s="1"/>
  <c r="CJ183" i="6"/>
  <c r="CD183" i="6" s="1"/>
  <c r="CI186" i="6"/>
  <c r="CC186" i="6" s="1"/>
  <c r="CK186" i="6"/>
  <c r="CE186" i="6" s="1"/>
  <c r="CJ186" i="6"/>
  <c r="CD186" i="6" s="1"/>
  <c r="CH186" i="6"/>
  <c r="CB186" i="6" s="1"/>
  <c r="CI188" i="6"/>
  <c r="CC188" i="6" s="1"/>
  <c r="CK188" i="6"/>
  <c r="CE188" i="6" s="1"/>
  <c r="CJ188" i="6"/>
  <c r="CD188" i="6" s="1"/>
  <c r="CH188" i="6"/>
  <c r="CB188" i="6" s="1"/>
  <c r="CM193" i="6"/>
  <c r="CN193" i="6" s="1"/>
  <c r="CI193" i="6"/>
  <c r="CC193" i="6" s="1"/>
  <c r="AW193" i="6" s="1"/>
  <c r="CK193" i="6"/>
  <c r="CE193" i="6" s="1"/>
  <c r="CJ193" i="6"/>
  <c r="CD193" i="6" s="1"/>
  <c r="CK196" i="6"/>
  <c r="CE196" i="6" s="1"/>
  <c r="CI196" i="6"/>
  <c r="CC196" i="6" s="1"/>
  <c r="AW196" i="6" s="1"/>
  <c r="CL196" i="6"/>
  <c r="CF196" i="6" s="1"/>
  <c r="CL198" i="6"/>
  <c r="CF198" i="6" s="1"/>
  <c r="CJ198" i="6"/>
  <c r="CD198" i="6" s="1"/>
  <c r="CI198" i="6"/>
  <c r="CC198" i="6" s="1"/>
  <c r="CK198" i="6"/>
  <c r="CE198" i="6" s="1"/>
  <c r="CL202" i="6"/>
  <c r="CF202" i="6" s="1"/>
  <c r="CJ202" i="6"/>
  <c r="CD202" i="6" s="1"/>
  <c r="CI202" i="6"/>
  <c r="CC202" i="6" s="1"/>
  <c r="AW202" i="6" s="1"/>
  <c r="CK202" i="6"/>
  <c r="CE202" i="6" s="1"/>
  <c r="AW208" i="6"/>
  <c r="CI206" i="6"/>
  <c r="CC206" i="6" s="1"/>
  <c r="CK206" i="6"/>
  <c r="CE206" i="6" s="1"/>
  <c r="CL206" i="6"/>
  <c r="CF206" i="6" s="1"/>
  <c r="CI210" i="6"/>
  <c r="CC210" i="6" s="1"/>
  <c r="AW210" i="6" s="1"/>
  <c r="CJ210" i="6"/>
  <c r="CD210" i="6" s="1"/>
  <c r="CL210" i="6"/>
  <c r="CF210" i="6" s="1"/>
  <c r="CI211" i="6"/>
  <c r="CC211" i="6" s="1"/>
  <c r="CJ211" i="6"/>
  <c r="CD211" i="6" s="1"/>
  <c r="CL211" i="6"/>
  <c r="CF211" i="6" s="1"/>
  <c r="CK214" i="6"/>
  <c r="CE214" i="6" s="1"/>
  <c r="CI214" i="6"/>
  <c r="CC214" i="6" s="1"/>
  <c r="CL214" i="6"/>
  <c r="CF214" i="6" s="1"/>
  <c r="CJ221" i="6"/>
  <c r="CD221" i="6" s="1"/>
  <c r="CI221" i="6"/>
  <c r="CC221" i="6" s="1"/>
  <c r="AW221" i="6" s="1"/>
  <c r="CK221" i="6"/>
  <c r="CE221" i="6" s="1"/>
  <c r="CL221" i="6"/>
  <c r="CF221" i="6" s="1"/>
  <c r="CJ223" i="6"/>
  <c r="CD223" i="6" s="1"/>
  <c r="CI223" i="6"/>
  <c r="CC223" i="6" s="1"/>
  <c r="CK223" i="6"/>
  <c r="CE223" i="6" s="1"/>
  <c r="CL223" i="6"/>
  <c r="CF223" i="6" s="1"/>
  <c r="AV257" i="6"/>
  <c r="CI264" i="6"/>
  <c r="CC264" i="6" s="1"/>
  <c r="CH264" i="6"/>
  <c r="CB264" i="6" s="1"/>
  <c r="AV264" i="6" s="1"/>
  <c r="CL203" i="6"/>
  <c r="CF203" i="6" s="1"/>
  <c r="CJ203" i="6"/>
  <c r="CD203" i="6" s="1"/>
  <c r="CK203" i="6"/>
  <c r="CE203" i="6" s="1"/>
  <c r="CI207" i="6"/>
  <c r="CC207" i="6" s="1"/>
  <c r="AW207" i="6" s="1"/>
  <c r="CK207" i="6"/>
  <c r="CE207" i="6" s="1"/>
  <c r="CL207" i="6"/>
  <c r="CF207" i="6" s="1"/>
  <c r="CI213" i="6"/>
  <c r="CC213" i="6" s="1"/>
  <c r="CL213" i="6"/>
  <c r="CF213" i="6" s="1"/>
  <c r="CJ213" i="6"/>
  <c r="CD213" i="6" s="1"/>
  <c r="AW213" i="6" s="1"/>
  <c r="CJ214" i="6"/>
  <c r="CD214" i="6" s="1"/>
  <c r="CI216" i="6"/>
  <c r="CC216" i="6" s="1"/>
  <c r="AW216" i="6" s="1"/>
  <c r="CJ216" i="6"/>
  <c r="CD216" i="6" s="1"/>
  <c r="CL216" i="6"/>
  <c r="CF216" i="6" s="1"/>
  <c r="CK216" i="6"/>
  <c r="CE216" i="6" s="1"/>
  <c r="CJ217" i="6"/>
  <c r="CD217" i="6" s="1"/>
  <c r="CI217" i="6"/>
  <c r="CC217" i="6" s="1"/>
  <c r="CK217" i="6"/>
  <c r="CE217" i="6" s="1"/>
  <c r="CG198" i="6"/>
  <c r="CA198" i="6" s="1"/>
  <c r="AW198" i="6" s="1"/>
  <c r="CG199" i="6"/>
  <c r="CA199" i="6" s="1"/>
  <c r="CG200" i="6"/>
  <c r="CA200" i="6" s="1"/>
  <c r="CG201" i="6"/>
  <c r="CA201" i="6" s="1"/>
  <c r="CG203" i="6"/>
  <c r="CA203" i="6" s="1"/>
  <c r="AW203" i="6" s="1"/>
  <c r="CI205" i="6"/>
  <c r="CC205" i="6" s="1"/>
  <c r="AW205" i="6" s="1"/>
  <c r="CK205" i="6"/>
  <c r="CE205" i="6" s="1"/>
  <c r="CL205" i="6"/>
  <c r="CF205" i="6" s="1"/>
  <c r="CJ206" i="6"/>
  <c r="CD206" i="6" s="1"/>
  <c r="AW206" i="6" s="1"/>
  <c r="CI209" i="6"/>
  <c r="CC209" i="6" s="1"/>
  <c r="AW209" i="6" s="1"/>
  <c r="CK209" i="6"/>
  <c r="CE209" i="6" s="1"/>
  <c r="CL209" i="6"/>
  <c r="CF209" i="6" s="1"/>
  <c r="CK210" i="6"/>
  <c r="CE210" i="6" s="1"/>
  <c r="CK212" i="6"/>
  <c r="CE212" i="6" s="1"/>
  <c r="CL212" i="6"/>
  <c r="CF212" i="6" s="1"/>
  <c r="CI212" i="6"/>
  <c r="CC212" i="6" s="1"/>
  <c r="CK213" i="6"/>
  <c r="CE213" i="6" s="1"/>
  <c r="CH276" i="6"/>
  <c r="CB276" i="6" s="1"/>
  <c r="CJ276" i="6"/>
  <c r="CD276" i="6" s="1"/>
  <c r="CI276" i="6"/>
  <c r="CC276" i="6" s="1"/>
  <c r="CL277" i="6"/>
  <c r="CF277" i="6" s="1"/>
  <c r="CG276" i="6"/>
  <c r="CA276" i="6" s="1"/>
  <c r="CK276" i="6"/>
  <c r="CE276" i="6" s="1"/>
  <c r="CH217" i="6"/>
  <c r="CB217" i="6" s="1"/>
  <c r="AW217" i="6" s="1"/>
  <c r="CG218" i="6"/>
  <c r="CA218" i="6" s="1"/>
  <c r="CJ219" i="6"/>
  <c r="CD219" i="6" s="1"/>
  <c r="CI219" i="6"/>
  <c r="CC219" i="6" s="1"/>
  <c r="AW219" i="6" s="1"/>
  <c r="CL219" i="6"/>
  <c r="CF219" i="6" s="1"/>
  <c r="CL225" i="6"/>
  <c r="CF225" i="6" s="1"/>
  <c r="CI225" i="6"/>
  <c r="CC225" i="6" s="1"/>
  <c r="C220" i="6"/>
  <c r="C224" i="6"/>
  <c r="CH225" i="6"/>
  <c r="CB225" i="6" s="1"/>
  <c r="CG225" i="6"/>
  <c r="CA225" i="6" s="1"/>
  <c r="CJ225" i="6"/>
  <c r="CD225" i="6" s="1"/>
  <c r="CH228" i="6"/>
  <c r="CB228" i="6" s="1"/>
  <c r="C228" i="6"/>
  <c r="CI260" i="6"/>
  <c r="CC260" i="6" s="1"/>
  <c r="CH260" i="6"/>
  <c r="CB260" i="6" s="1"/>
  <c r="AV265" i="6"/>
  <c r="AY274" i="6"/>
  <c r="C218" i="6"/>
  <c r="CK219" i="6"/>
  <c r="CE219" i="6" s="1"/>
  <c r="C222" i="6"/>
  <c r="CL226" i="6"/>
  <c r="CF226" i="6" s="1"/>
  <c r="CI226" i="6"/>
  <c r="CC226" i="6" s="1"/>
  <c r="CJ226" i="6"/>
  <c r="CD226" i="6" s="1"/>
  <c r="CK226" i="6"/>
  <c r="CE226" i="6" s="1"/>
  <c r="CJ230" i="6"/>
  <c r="CD230" i="6" s="1"/>
  <c r="CL230" i="6"/>
  <c r="CF230" i="6" s="1"/>
  <c r="CI230" i="6"/>
  <c r="CC230" i="6" s="1"/>
  <c r="CK230" i="6"/>
  <c r="CE230" i="6" s="1"/>
  <c r="AV253" i="6"/>
  <c r="CI263" i="6"/>
  <c r="CC263" i="6" s="1"/>
  <c r="AV263" i="6" s="1"/>
  <c r="CH263" i="6"/>
  <c r="CB263" i="6" s="1"/>
  <c r="CG227" i="6"/>
  <c r="CA227" i="6" s="1"/>
  <c r="CJ229" i="6"/>
  <c r="CD229" i="6" s="1"/>
  <c r="CL229" i="6"/>
  <c r="CF229" i="6" s="1"/>
  <c r="CK229" i="6"/>
  <c r="CE229" i="6" s="1"/>
  <c r="CG231" i="6"/>
  <c r="CA231" i="6" s="1"/>
  <c r="CI258" i="6"/>
  <c r="CC258" i="6" s="1"/>
  <c r="AV258" i="6" s="1"/>
  <c r="CH258" i="6"/>
  <c r="CB258" i="6" s="1"/>
  <c r="CI259" i="6"/>
  <c r="CC259" i="6" s="1"/>
  <c r="AV259" i="6" s="1"/>
  <c r="CI265" i="6"/>
  <c r="CC265" i="6" s="1"/>
  <c r="CH265" i="6"/>
  <c r="CB265" i="6" s="1"/>
  <c r="CH268" i="6"/>
  <c r="CB268" i="6" s="1"/>
  <c r="CJ275" i="6"/>
  <c r="CD275" i="6" s="1"/>
  <c r="CH275" i="6"/>
  <c r="CB275" i="6" s="1"/>
  <c r="CK275" i="6"/>
  <c r="CE275" i="6" s="1"/>
  <c r="CG275" i="6"/>
  <c r="CA275" i="6" s="1"/>
  <c r="CI275" i="6"/>
  <c r="CC275" i="6" s="1"/>
  <c r="CI278" i="6"/>
  <c r="CC278" i="6" s="1"/>
  <c r="CK278" i="6"/>
  <c r="CE278" i="6" s="1"/>
  <c r="CG278" i="6"/>
  <c r="CA278" i="6" s="1"/>
  <c r="CJ278" i="6"/>
  <c r="CD278" i="6" s="1"/>
  <c r="CH278" i="6"/>
  <c r="CB278" i="6" s="1"/>
  <c r="CG226" i="6"/>
  <c r="CA226" i="6" s="1"/>
  <c r="AW226" i="6" s="1"/>
  <c r="C227" i="6"/>
  <c r="CG229" i="6"/>
  <c r="CA229" i="6" s="1"/>
  <c r="AW229" i="6" s="1"/>
  <c r="C231" i="6"/>
  <c r="CH254" i="6"/>
  <c r="CB254" i="6" s="1"/>
  <c r="AV254" i="6" s="1"/>
  <c r="AV255" i="6"/>
  <c r="AV260" i="6"/>
  <c r="CI261" i="6"/>
  <c r="CC261" i="6" s="1"/>
  <c r="CH261" i="6"/>
  <c r="CB261" i="6" s="1"/>
  <c r="AV261" i="6" s="1"/>
  <c r="AV268" i="6"/>
  <c r="CI269" i="6"/>
  <c r="CC269" i="6" s="1"/>
  <c r="CH269" i="6"/>
  <c r="CB269" i="6" s="1"/>
  <c r="AV269" i="6" s="1"/>
  <c r="CI277" i="6"/>
  <c r="CC277" i="6" s="1"/>
  <c r="CK277" i="6"/>
  <c r="CE277" i="6" s="1"/>
  <c r="CG277" i="6"/>
  <c r="CA277" i="6" s="1"/>
  <c r="CJ277" i="6"/>
  <c r="CD277" i="6" s="1"/>
  <c r="CH277" i="6"/>
  <c r="CB277" i="6" s="1"/>
  <c r="CJ279" i="6"/>
  <c r="CD279" i="6" s="1"/>
  <c r="CH279" i="6"/>
  <c r="CB279" i="6" s="1"/>
  <c r="CK279" i="6"/>
  <c r="CE279" i="6" s="1"/>
  <c r="CG279" i="6"/>
  <c r="CA279" i="6" s="1"/>
  <c r="CI279" i="6"/>
  <c r="CC279" i="6" s="1"/>
  <c r="CI229" i="6"/>
  <c r="CC229" i="6" s="1"/>
  <c r="CG230" i="6"/>
  <c r="CA230" i="6" s="1"/>
  <c r="AW230" i="6" s="1"/>
  <c r="CH252" i="6"/>
  <c r="CB252" i="6" s="1"/>
  <c r="AV252" i="6" s="1"/>
  <c r="CI255" i="6"/>
  <c r="CC255" i="6" s="1"/>
  <c r="CH256" i="6"/>
  <c r="CB256" i="6" s="1"/>
  <c r="AV256" i="6" s="1"/>
  <c r="AV266" i="6"/>
  <c r="CI267" i="6"/>
  <c r="CC267" i="6" s="1"/>
  <c r="AV267" i="6" s="1"/>
  <c r="CH267" i="6"/>
  <c r="CB267" i="6" s="1"/>
  <c r="CJ280" i="6"/>
  <c r="CD280" i="6" s="1"/>
  <c r="CH280" i="6"/>
  <c r="CK280" i="6"/>
  <c r="CE280" i="6" s="1"/>
  <c r="CG280" i="6"/>
  <c r="CA280" i="6" s="1"/>
  <c r="AY280" i="6" s="1"/>
  <c r="CJ281" i="6"/>
  <c r="CD281" i="6" s="1"/>
  <c r="CH281" i="6"/>
  <c r="CK281" i="6"/>
  <c r="CE281" i="6" s="1"/>
  <c r="CG281" i="6"/>
  <c r="CA281" i="6" s="1"/>
  <c r="AY281" i="6" s="1"/>
  <c r="CI257" i="6"/>
  <c r="CC257" i="6" s="1"/>
  <c r="CJ224" i="6" l="1"/>
  <c r="CD224" i="6" s="1"/>
  <c r="CI224" i="6"/>
  <c r="CC224" i="6" s="1"/>
  <c r="CL224" i="6"/>
  <c r="CF224" i="6" s="1"/>
  <c r="CK224" i="6"/>
  <c r="CE224" i="6" s="1"/>
  <c r="AW225" i="6"/>
  <c r="AW200" i="6"/>
  <c r="AW223" i="6"/>
  <c r="AT188" i="6"/>
  <c r="AT186" i="6"/>
  <c r="CK172" i="6"/>
  <c r="CE172" i="6" s="1"/>
  <c r="CJ172" i="6"/>
  <c r="CD172" i="6" s="1"/>
  <c r="CI172" i="6"/>
  <c r="CC172" i="6" s="1"/>
  <c r="AT172" i="6" s="1"/>
  <c r="CL172" i="6"/>
  <c r="CF172" i="6" s="1"/>
  <c r="AT184" i="6"/>
  <c r="CJ222" i="6"/>
  <c r="CD222" i="6" s="1"/>
  <c r="CI222" i="6"/>
  <c r="CC222" i="6" s="1"/>
  <c r="AW222" i="6" s="1"/>
  <c r="CL222" i="6"/>
  <c r="CF222" i="6" s="1"/>
  <c r="CK222" i="6"/>
  <c r="CE222" i="6" s="1"/>
  <c r="CJ218" i="6"/>
  <c r="CD218" i="6" s="1"/>
  <c r="CI218" i="6"/>
  <c r="CC218" i="6" s="1"/>
  <c r="AW218" i="6" s="1"/>
  <c r="CL218" i="6"/>
  <c r="CF218" i="6" s="1"/>
  <c r="CK218" i="6"/>
  <c r="CE218" i="6" s="1"/>
  <c r="AY279" i="6"/>
  <c r="CJ227" i="6"/>
  <c r="CD227" i="6" s="1"/>
  <c r="CL227" i="6"/>
  <c r="CF227" i="6" s="1"/>
  <c r="CK227" i="6"/>
  <c r="CE227" i="6" s="1"/>
  <c r="CI227" i="6"/>
  <c r="CC227" i="6" s="1"/>
  <c r="AY278" i="6"/>
  <c r="AY275" i="6"/>
  <c r="CJ228" i="6"/>
  <c r="CD228" i="6" s="1"/>
  <c r="CL228" i="6"/>
  <c r="CF228" i="6" s="1"/>
  <c r="CK228" i="6"/>
  <c r="CE228" i="6" s="1"/>
  <c r="CI228" i="6"/>
  <c r="CC228" i="6" s="1"/>
  <c r="AW228" i="6" s="1"/>
  <c r="AY276" i="6"/>
  <c r="AW199" i="6"/>
  <c r="AT181" i="6"/>
  <c r="AT189" i="6"/>
  <c r="AW227" i="6"/>
  <c r="AY277" i="6"/>
  <c r="CJ231" i="6"/>
  <c r="CD231" i="6" s="1"/>
  <c r="CL231" i="6"/>
  <c r="CF231" i="6" s="1"/>
  <c r="AW231" i="6" s="1"/>
  <c r="CK231" i="6"/>
  <c r="CE231" i="6" s="1"/>
  <c r="CI231" i="6"/>
  <c r="CC231" i="6" s="1"/>
  <c r="CJ220" i="6"/>
  <c r="CD220" i="6" s="1"/>
  <c r="CI220" i="6"/>
  <c r="CC220" i="6" s="1"/>
  <c r="AW220" i="6" s="1"/>
  <c r="CL220" i="6"/>
  <c r="CF220" i="6" s="1"/>
  <c r="CK220" i="6"/>
  <c r="CE220" i="6" s="1"/>
  <c r="AW212" i="6"/>
  <c r="AW201" i="6"/>
  <c r="AW214" i="6"/>
  <c r="AW211" i="6"/>
  <c r="AT180" i="6"/>
  <c r="AT176" i="6"/>
  <c r="AT182" i="6"/>
  <c r="Q13" i="6"/>
  <c r="AT151" i="6"/>
  <c r="C134" i="6"/>
  <c r="A315" i="6" s="1"/>
  <c r="AW224" i="6" l="1"/>
  <c r="B315" i="6"/>
  <c r="E304" i="5" l="1"/>
  <c r="D304" i="5"/>
  <c r="C304" i="5" s="1"/>
  <c r="E303" i="5"/>
  <c r="C303" i="5" s="1"/>
  <c r="D303" i="5"/>
  <c r="E302" i="5"/>
  <c r="D302" i="5"/>
  <c r="C302" i="5" s="1"/>
  <c r="E301" i="5"/>
  <c r="C301" i="5" s="1"/>
  <c r="D301" i="5"/>
  <c r="E300" i="5"/>
  <c r="D300" i="5"/>
  <c r="C300" i="5" s="1"/>
  <c r="E299" i="5"/>
  <c r="D299" i="5"/>
  <c r="C299" i="5" s="1"/>
  <c r="D294" i="5"/>
  <c r="C294" i="5"/>
  <c r="B294" i="5" s="1"/>
  <c r="D293" i="5"/>
  <c r="C293" i="5"/>
  <c r="B293" i="5"/>
  <c r="E288" i="5"/>
  <c r="D288" i="5"/>
  <c r="E287" i="5"/>
  <c r="D287" i="5"/>
  <c r="E286" i="5"/>
  <c r="D286" i="5"/>
  <c r="C286" i="5"/>
  <c r="E281" i="5"/>
  <c r="D281" i="5"/>
  <c r="C281" i="5" s="1"/>
  <c r="E280" i="5"/>
  <c r="D280" i="5"/>
  <c r="C280" i="5"/>
  <c r="E279" i="5"/>
  <c r="D279" i="5"/>
  <c r="E278" i="5"/>
  <c r="D278" i="5"/>
  <c r="E277" i="5"/>
  <c r="D277" i="5"/>
  <c r="CJ276" i="5"/>
  <c r="CD276" i="5" s="1"/>
  <c r="CI276" i="5"/>
  <c r="CC276" i="5" s="1"/>
  <c r="E276" i="5"/>
  <c r="D276" i="5"/>
  <c r="C276" i="5" s="1"/>
  <c r="E275" i="5"/>
  <c r="D275" i="5"/>
  <c r="CK274" i="5"/>
  <c r="CE274" i="5" s="1"/>
  <c r="CI274" i="5"/>
  <c r="CC274" i="5" s="1"/>
  <c r="CG274" i="5"/>
  <c r="CA274" i="5" s="1"/>
  <c r="AY274" i="5" s="1"/>
  <c r="CB274" i="5"/>
  <c r="E274" i="5"/>
  <c r="CH274" i="5" s="1"/>
  <c r="C274" i="5"/>
  <c r="CJ274" i="5" s="1"/>
  <c r="CD274" i="5" s="1"/>
  <c r="CI269" i="5"/>
  <c r="CC269" i="5" s="1"/>
  <c r="CH269" i="5"/>
  <c r="CB269" i="5" s="1"/>
  <c r="CG269" i="5"/>
  <c r="CA269" i="5"/>
  <c r="E269" i="5"/>
  <c r="D269" i="5"/>
  <c r="C269" i="5"/>
  <c r="CG268" i="5"/>
  <c r="CA268" i="5"/>
  <c r="E268" i="5"/>
  <c r="D268" i="5"/>
  <c r="C268" i="5"/>
  <c r="CI268" i="5" s="1"/>
  <c r="CC268" i="5" s="1"/>
  <c r="CG267" i="5"/>
  <c r="CA267" i="5"/>
  <c r="E267" i="5"/>
  <c r="D267" i="5"/>
  <c r="C267" i="5"/>
  <c r="CH267" i="5" s="1"/>
  <c r="CB267" i="5" s="1"/>
  <c r="CG266" i="5"/>
  <c r="CA266" i="5" s="1"/>
  <c r="E266" i="5"/>
  <c r="C266" i="5" s="1"/>
  <c r="D266" i="5"/>
  <c r="CG265" i="5"/>
  <c r="CA265" i="5"/>
  <c r="E265" i="5"/>
  <c r="D265" i="5"/>
  <c r="C265" i="5" s="1"/>
  <c r="CH264" i="5"/>
  <c r="CB264" i="5" s="1"/>
  <c r="AV264" i="5" s="1"/>
  <c r="CG264" i="5"/>
  <c r="CA264" i="5" s="1"/>
  <c r="E264" i="5"/>
  <c r="C264" i="5" s="1"/>
  <c r="CI264" i="5" s="1"/>
  <c r="CC264" i="5" s="1"/>
  <c r="D264" i="5"/>
  <c r="CG263" i="5"/>
  <c r="CA263" i="5"/>
  <c r="E263" i="5"/>
  <c r="C263" i="5" s="1"/>
  <c r="CI263" i="5" s="1"/>
  <c r="CC263" i="5" s="1"/>
  <c r="D263" i="5"/>
  <c r="CG262" i="5"/>
  <c r="CA262" i="5"/>
  <c r="E262" i="5"/>
  <c r="D262" i="5"/>
  <c r="C262" i="5"/>
  <c r="CG261" i="5"/>
  <c r="CA261" i="5"/>
  <c r="E261" i="5"/>
  <c r="D261" i="5"/>
  <c r="C261" i="5" s="1"/>
  <c r="CH260" i="5"/>
  <c r="CB260" i="5" s="1"/>
  <c r="CG260" i="5"/>
  <c r="CC260" i="5"/>
  <c r="AV260" i="5" s="1"/>
  <c r="CA260" i="5"/>
  <c r="E260" i="5"/>
  <c r="C260" i="5" s="1"/>
  <c r="CI260" i="5" s="1"/>
  <c r="CI259" i="5"/>
  <c r="CC259" i="5" s="1"/>
  <c r="CH259" i="5"/>
  <c r="CB259" i="5" s="1"/>
  <c r="CG259" i="5"/>
  <c r="CA259" i="5"/>
  <c r="AV259" i="5" s="1"/>
  <c r="E259" i="5"/>
  <c r="C259" i="5"/>
  <c r="CG258" i="5"/>
  <c r="CA258" i="5"/>
  <c r="E258" i="5"/>
  <c r="C258" i="5" s="1"/>
  <c r="CH258" i="5" s="1"/>
  <c r="CB258" i="5" s="1"/>
  <c r="CG257" i="5"/>
  <c r="CA257" i="5" s="1"/>
  <c r="E257" i="5"/>
  <c r="C257" i="5"/>
  <c r="CH257" i="5" s="1"/>
  <c r="CB257" i="5" s="1"/>
  <c r="CG256" i="5"/>
  <c r="CA256" i="5" s="1"/>
  <c r="E256" i="5"/>
  <c r="C256" i="5" s="1"/>
  <c r="CI255" i="5"/>
  <c r="CC255" i="5" s="1"/>
  <c r="CH255" i="5"/>
  <c r="CB255" i="5" s="1"/>
  <c r="CG255" i="5"/>
  <c r="CA255" i="5"/>
  <c r="AV255" i="5" s="1"/>
  <c r="E255" i="5"/>
  <c r="C255" i="5"/>
  <c r="CI254" i="5"/>
  <c r="CC254" i="5" s="1"/>
  <c r="CH254" i="5"/>
  <c r="CG254" i="5"/>
  <c r="CB254" i="5"/>
  <c r="CA254" i="5"/>
  <c r="AV254" i="5" s="1"/>
  <c r="E254" i="5"/>
  <c r="C254" i="5"/>
  <c r="CI253" i="5"/>
  <c r="CC253" i="5" s="1"/>
  <c r="CG253" i="5"/>
  <c r="CA253" i="5" s="1"/>
  <c r="AV253" i="5" s="1"/>
  <c r="E253" i="5"/>
  <c r="C253" i="5" s="1"/>
  <c r="CH253" i="5" s="1"/>
  <c r="CB253" i="5" s="1"/>
  <c r="CH252" i="5"/>
  <c r="CB252" i="5" s="1"/>
  <c r="CG252" i="5"/>
  <c r="CA252" i="5" s="1"/>
  <c r="AV252" i="5"/>
  <c r="E252" i="5"/>
  <c r="C252" i="5" s="1"/>
  <c r="CI252" i="5" s="1"/>
  <c r="CC252" i="5" s="1"/>
  <c r="AU251" i="5"/>
  <c r="AT251" i="5"/>
  <c r="AS251" i="5"/>
  <c r="AR251" i="5"/>
  <c r="AQ251" i="5"/>
  <c r="AP251" i="5"/>
  <c r="AO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V251" i="5"/>
  <c r="U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D251" i="5" s="1"/>
  <c r="E251" i="5"/>
  <c r="C251" i="5" s="1"/>
  <c r="E246" i="5"/>
  <c r="D246" i="5"/>
  <c r="E245" i="5"/>
  <c r="D245" i="5"/>
  <c r="E244" i="5"/>
  <c r="D244" i="5"/>
  <c r="C244" i="5"/>
  <c r="E243" i="5"/>
  <c r="D243" i="5"/>
  <c r="C243" i="5"/>
  <c r="E238" i="5"/>
  <c r="D238" i="5"/>
  <c r="E237" i="5"/>
  <c r="D237" i="5"/>
  <c r="C237" i="5"/>
  <c r="E236" i="5"/>
  <c r="D236" i="5"/>
  <c r="C236" i="5"/>
  <c r="E235" i="5"/>
  <c r="C235" i="5" s="1"/>
  <c r="D235" i="5"/>
  <c r="E231" i="5"/>
  <c r="CH231" i="5" s="1"/>
  <c r="CB231" i="5" s="1"/>
  <c r="D231" i="5"/>
  <c r="C231" i="5"/>
  <c r="CH230" i="5"/>
  <c r="CB230" i="5" s="1"/>
  <c r="CG230" i="5"/>
  <c r="CA230" i="5"/>
  <c r="E230" i="5"/>
  <c r="D230" i="5"/>
  <c r="C230" i="5"/>
  <c r="E229" i="5"/>
  <c r="D229" i="5"/>
  <c r="CH228" i="5"/>
  <c r="CB228" i="5" s="1"/>
  <c r="E228" i="5"/>
  <c r="D228" i="5"/>
  <c r="E227" i="5"/>
  <c r="D227" i="5"/>
  <c r="CH226" i="5"/>
  <c r="CB226" i="5" s="1"/>
  <c r="CG226" i="5"/>
  <c r="CA226" i="5"/>
  <c r="E226" i="5"/>
  <c r="D226" i="5"/>
  <c r="C226" i="5"/>
  <c r="E225" i="5"/>
  <c r="C225" i="5" s="1"/>
  <c r="D225" i="5"/>
  <c r="E224" i="5"/>
  <c r="D224" i="5"/>
  <c r="C224" i="5"/>
  <c r="E223" i="5"/>
  <c r="D223" i="5"/>
  <c r="C223" i="5" s="1"/>
  <c r="CL222" i="5"/>
  <c r="CF222" i="5" s="1"/>
  <c r="E222" i="5"/>
  <c r="D222" i="5"/>
  <c r="C222" i="5" s="1"/>
  <c r="CJ221" i="5"/>
  <c r="CD221" i="5" s="1"/>
  <c r="E221" i="5"/>
  <c r="CH221" i="5" s="1"/>
  <c r="CB221" i="5" s="1"/>
  <c r="D221" i="5"/>
  <c r="C221" i="5" s="1"/>
  <c r="E220" i="5"/>
  <c r="CH220" i="5" s="1"/>
  <c r="CB220" i="5" s="1"/>
  <c r="D220" i="5"/>
  <c r="C220" i="5" s="1"/>
  <c r="E219" i="5"/>
  <c r="CH219" i="5" s="1"/>
  <c r="CB219" i="5" s="1"/>
  <c r="D219" i="5"/>
  <c r="CJ218" i="5"/>
  <c r="CD218" i="5" s="1"/>
  <c r="CH218" i="5"/>
  <c r="CB218" i="5"/>
  <c r="E218" i="5"/>
  <c r="CG218" i="5" s="1"/>
  <c r="CA218" i="5" s="1"/>
  <c r="D218" i="5"/>
  <c r="C218" i="5" s="1"/>
  <c r="CJ217" i="5"/>
  <c r="CD217" i="5" s="1"/>
  <c r="E217" i="5"/>
  <c r="CH217" i="5" s="1"/>
  <c r="CB217" i="5" s="1"/>
  <c r="D217" i="5"/>
  <c r="C217" i="5" s="1"/>
  <c r="E216" i="5"/>
  <c r="CH216" i="5" s="1"/>
  <c r="CB216" i="5" s="1"/>
  <c r="D216" i="5"/>
  <c r="C216" i="5" s="1"/>
  <c r="CG215" i="5"/>
  <c r="CA215" i="5" s="1"/>
  <c r="E215" i="5"/>
  <c r="D215" i="5"/>
  <c r="C215" i="5"/>
  <c r="E214" i="5"/>
  <c r="CG214" i="5" s="1"/>
  <c r="CA214" i="5" s="1"/>
  <c r="D214" i="5"/>
  <c r="CL213" i="5"/>
  <c r="CK213" i="5"/>
  <c r="CG213" i="5"/>
  <c r="CF213" i="5"/>
  <c r="CE213" i="5"/>
  <c r="CA213" i="5"/>
  <c r="E213" i="5"/>
  <c r="D213" i="5"/>
  <c r="C213" i="5" s="1"/>
  <c r="CI213" i="5" s="1"/>
  <c r="CC213" i="5" s="1"/>
  <c r="E212" i="5"/>
  <c r="CG212" i="5" s="1"/>
  <c r="CA212" i="5" s="1"/>
  <c r="D212" i="5"/>
  <c r="CJ211" i="5"/>
  <c r="CD211" i="5" s="1"/>
  <c r="CH211" i="5"/>
  <c r="CB211" i="5"/>
  <c r="E211" i="5"/>
  <c r="CG211" i="5" s="1"/>
  <c r="CA211" i="5" s="1"/>
  <c r="D211" i="5"/>
  <c r="C211" i="5" s="1"/>
  <c r="CJ210" i="5"/>
  <c r="CD210" i="5" s="1"/>
  <c r="E210" i="5"/>
  <c r="CH210" i="5" s="1"/>
  <c r="CB210" i="5" s="1"/>
  <c r="D210" i="5"/>
  <c r="C210" i="5" s="1"/>
  <c r="E209" i="5"/>
  <c r="CH209" i="5" s="1"/>
  <c r="CB209" i="5" s="1"/>
  <c r="D209" i="5"/>
  <c r="C209" i="5" s="1"/>
  <c r="E208" i="5"/>
  <c r="CH208" i="5" s="1"/>
  <c r="CB208" i="5" s="1"/>
  <c r="D208" i="5"/>
  <c r="CJ207" i="5"/>
  <c r="CD207" i="5" s="1"/>
  <c r="CH207" i="5"/>
  <c r="CB207" i="5"/>
  <c r="E207" i="5"/>
  <c r="CG207" i="5" s="1"/>
  <c r="CA207" i="5" s="1"/>
  <c r="D207" i="5"/>
  <c r="C207" i="5" s="1"/>
  <c r="CJ206" i="5"/>
  <c r="CD206" i="5" s="1"/>
  <c r="E206" i="5"/>
  <c r="CH206" i="5" s="1"/>
  <c r="CB206" i="5" s="1"/>
  <c r="D206" i="5"/>
  <c r="C206" i="5" s="1"/>
  <c r="E205" i="5"/>
  <c r="CH205" i="5" s="1"/>
  <c r="CB205" i="5" s="1"/>
  <c r="D205" i="5"/>
  <c r="C205" i="5" s="1"/>
  <c r="E204" i="5"/>
  <c r="C204" i="5" s="1"/>
  <c r="CG203" i="5"/>
  <c r="CB203" i="5"/>
  <c r="CA203" i="5"/>
  <c r="E203" i="5"/>
  <c r="CH203" i="5" s="1"/>
  <c r="D203" i="5"/>
  <c r="C203" i="5"/>
  <c r="CG202" i="5"/>
  <c r="CB202" i="5"/>
  <c r="CA202" i="5"/>
  <c r="E202" i="5"/>
  <c r="CH202" i="5" s="1"/>
  <c r="D202" i="5"/>
  <c r="C202" i="5" s="1"/>
  <c r="CG201" i="5"/>
  <c r="CB201" i="5"/>
  <c r="CA201" i="5"/>
  <c r="E201" i="5"/>
  <c r="CH201" i="5" s="1"/>
  <c r="D201" i="5"/>
  <c r="C201" i="5"/>
  <c r="CG200" i="5"/>
  <c r="CB200" i="5"/>
  <c r="CA200" i="5"/>
  <c r="E200" i="5"/>
  <c r="CH200" i="5" s="1"/>
  <c r="D200" i="5"/>
  <c r="C200" i="5" s="1"/>
  <c r="CG199" i="5"/>
  <c r="CB199" i="5"/>
  <c r="CA199" i="5"/>
  <c r="E199" i="5"/>
  <c r="CH199" i="5" s="1"/>
  <c r="D199" i="5"/>
  <c r="C199" i="5"/>
  <c r="CG198" i="5"/>
  <c r="CB198" i="5"/>
  <c r="CA198" i="5"/>
  <c r="E198" i="5"/>
  <c r="CH198" i="5" s="1"/>
  <c r="D198" i="5"/>
  <c r="C198" i="5" s="1"/>
  <c r="CG197" i="5"/>
  <c r="CB197" i="5"/>
  <c r="CA197" i="5"/>
  <c r="E197" i="5"/>
  <c r="CH197" i="5" s="1"/>
  <c r="D197" i="5"/>
  <c r="C197" i="5"/>
  <c r="E196" i="5"/>
  <c r="CH196" i="5" s="1"/>
  <c r="CB196" i="5" s="1"/>
  <c r="D196" i="5"/>
  <c r="C196" i="5" s="1"/>
  <c r="E195" i="5"/>
  <c r="CH195" i="5" s="1"/>
  <c r="CB195" i="5" s="1"/>
  <c r="D195" i="5"/>
  <c r="C195" i="5" s="1"/>
  <c r="CK193" i="5"/>
  <c r="CH193" i="5"/>
  <c r="CB193" i="5" s="1"/>
  <c r="CG193" i="5"/>
  <c r="CE193" i="5"/>
  <c r="CA193" i="5"/>
  <c r="E193" i="5"/>
  <c r="D193" i="5"/>
  <c r="C193" i="5"/>
  <c r="CJ193" i="5" s="1"/>
  <c r="CD193" i="5" s="1"/>
  <c r="CG189" i="5"/>
  <c r="CA189" i="5"/>
  <c r="E189" i="5"/>
  <c r="D189" i="5"/>
  <c r="C189" i="5"/>
  <c r="CJ189" i="5" s="1"/>
  <c r="CD189" i="5" s="1"/>
  <c r="E188" i="5"/>
  <c r="CG188" i="5" s="1"/>
  <c r="CA188" i="5" s="1"/>
  <c r="D188" i="5"/>
  <c r="E187" i="5"/>
  <c r="CG187" i="5" s="1"/>
  <c r="CA187" i="5" s="1"/>
  <c r="D187" i="5"/>
  <c r="CK186" i="5"/>
  <c r="CG186" i="5"/>
  <c r="CE186" i="5"/>
  <c r="CA186" i="5"/>
  <c r="E186" i="5"/>
  <c r="D186" i="5"/>
  <c r="C186" i="5"/>
  <c r="CJ186" i="5" s="1"/>
  <c r="CD186" i="5" s="1"/>
  <c r="CG185" i="5"/>
  <c r="CA185" i="5"/>
  <c r="E185" i="5"/>
  <c r="D185" i="5"/>
  <c r="C185" i="5"/>
  <c r="CJ185" i="5" s="1"/>
  <c r="CD185" i="5" s="1"/>
  <c r="E184" i="5"/>
  <c r="CG184" i="5" s="1"/>
  <c r="CA184" i="5" s="1"/>
  <c r="D184" i="5"/>
  <c r="E183" i="5"/>
  <c r="CG183" i="5" s="1"/>
  <c r="CA183" i="5" s="1"/>
  <c r="D183" i="5"/>
  <c r="E182" i="5"/>
  <c r="D182" i="5"/>
  <c r="C182" i="5"/>
  <c r="CJ182" i="5" s="1"/>
  <c r="CD182" i="5" s="1"/>
  <c r="E181" i="5"/>
  <c r="C181" i="5" s="1"/>
  <c r="D181" i="5"/>
  <c r="E180" i="5"/>
  <c r="D180" i="5"/>
  <c r="C180" i="5"/>
  <c r="CJ180" i="5" s="1"/>
  <c r="CD180" i="5" s="1"/>
  <c r="E179" i="5"/>
  <c r="CG179" i="5" s="1"/>
  <c r="CA179" i="5" s="1"/>
  <c r="D179" i="5"/>
  <c r="E178" i="5"/>
  <c r="CG178" i="5" s="1"/>
  <c r="CA178" i="5" s="1"/>
  <c r="D178" i="5"/>
  <c r="CK177" i="5"/>
  <c r="CG177" i="5"/>
  <c r="CE177" i="5"/>
  <c r="CA177" i="5"/>
  <c r="E177" i="5"/>
  <c r="D177" i="5"/>
  <c r="C177" i="5"/>
  <c r="CJ177" i="5" s="1"/>
  <c r="CD177" i="5" s="1"/>
  <c r="CG176" i="5"/>
  <c r="CA176" i="5"/>
  <c r="E176" i="5"/>
  <c r="D176" i="5"/>
  <c r="C176" i="5"/>
  <c r="CJ176" i="5" s="1"/>
  <c r="CD176" i="5" s="1"/>
  <c r="E175" i="5"/>
  <c r="CG175" i="5" s="1"/>
  <c r="CA175" i="5" s="1"/>
  <c r="D175" i="5"/>
  <c r="E174" i="5"/>
  <c r="CG174" i="5" s="1"/>
  <c r="CA174" i="5" s="1"/>
  <c r="D174" i="5"/>
  <c r="E173" i="5"/>
  <c r="CG173" i="5" s="1"/>
  <c r="CA173" i="5" s="1"/>
  <c r="D173" i="5"/>
  <c r="C173" i="5" s="1"/>
  <c r="CA172" i="5"/>
  <c r="E172" i="5"/>
  <c r="CG172" i="5" s="1"/>
  <c r="D172" i="5"/>
  <c r="C172" i="5"/>
  <c r="CL172" i="5" s="1"/>
  <c r="CF172" i="5" s="1"/>
  <c r="CG171" i="5"/>
  <c r="CA171" i="5"/>
  <c r="E171" i="5"/>
  <c r="D171" i="5"/>
  <c r="C171" i="5"/>
  <c r="CJ171" i="5" s="1"/>
  <c r="CD171" i="5" s="1"/>
  <c r="E170" i="5"/>
  <c r="CG170" i="5" s="1"/>
  <c r="CA170" i="5" s="1"/>
  <c r="D170" i="5"/>
  <c r="CK169" i="5"/>
  <c r="CG169" i="5"/>
  <c r="CE169" i="5"/>
  <c r="CA169" i="5"/>
  <c r="E169" i="5"/>
  <c r="D169" i="5"/>
  <c r="C169" i="5"/>
  <c r="CJ169" i="5" s="1"/>
  <c r="CD169" i="5" s="1"/>
  <c r="CG168" i="5"/>
  <c r="CA168" i="5"/>
  <c r="E168" i="5"/>
  <c r="D168" i="5"/>
  <c r="C168" i="5"/>
  <c r="CJ168" i="5" s="1"/>
  <c r="CD168" i="5" s="1"/>
  <c r="E167" i="5"/>
  <c r="CG167" i="5" s="1"/>
  <c r="CA167" i="5" s="1"/>
  <c r="D167" i="5"/>
  <c r="E166" i="5"/>
  <c r="CG166" i="5" s="1"/>
  <c r="CA166" i="5" s="1"/>
  <c r="D166" i="5"/>
  <c r="CK165" i="5"/>
  <c r="CG165" i="5"/>
  <c r="CE165" i="5"/>
  <c r="CA165" i="5"/>
  <c r="E165" i="5"/>
  <c r="D165" i="5"/>
  <c r="C165" i="5"/>
  <c r="CJ165" i="5" s="1"/>
  <c r="CD165" i="5" s="1"/>
  <c r="CG164" i="5"/>
  <c r="CA164" i="5"/>
  <c r="E164" i="5"/>
  <c r="D164" i="5"/>
  <c r="C164" i="5"/>
  <c r="CJ164" i="5" s="1"/>
  <c r="CD164" i="5" s="1"/>
  <c r="E163" i="5"/>
  <c r="CG163" i="5" s="1"/>
  <c r="CA163" i="5" s="1"/>
  <c r="D163" i="5"/>
  <c r="E162" i="5"/>
  <c r="C162" i="5" s="1"/>
  <c r="CJ162" i="5" s="1"/>
  <c r="CD162" i="5" s="1"/>
  <c r="E161" i="5"/>
  <c r="CG161" i="5" s="1"/>
  <c r="CA161" i="5" s="1"/>
  <c r="D161" i="5"/>
  <c r="C161" i="5" s="1"/>
  <c r="CH160" i="5"/>
  <c r="CB160" i="5" s="1"/>
  <c r="E160" i="5"/>
  <c r="CG160" i="5" s="1"/>
  <c r="CA160" i="5" s="1"/>
  <c r="D160" i="5"/>
  <c r="C160" i="5" s="1"/>
  <c r="CH159" i="5"/>
  <c r="CB159" i="5" s="1"/>
  <c r="E159" i="5"/>
  <c r="CG159" i="5" s="1"/>
  <c r="CA159" i="5" s="1"/>
  <c r="D159" i="5"/>
  <c r="C159" i="5" s="1"/>
  <c r="CH158" i="5"/>
  <c r="CB158" i="5" s="1"/>
  <c r="E158" i="5"/>
  <c r="CG158" i="5" s="1"/>
  <c r="CA158" i="5" s="1"/>
  <c r="D158" i="5"/>
  <c r="C158" i="5" s="1"/>
  <c r="CH157" i="5"/>
  <c r="CB157" i="5" s="1"/>
  <c r="E157" i="5"/>
  <c r="CG157" i="5" s="1"/>
  <c r="CA157" i="5" s="1"/>
  <c r="D157" i="5"/>
  <c r="C157" i="5" s="1"/>
  <c r="CH156" i="5"/>
  <c r="CB156" i="5" s="1"/>
  <c r="E156" i="5"/>
  <c r="CG156" i="5" s="1"/>
  <c r="CA156" i="5" s="1"/>
  <c r="D156" i="5"/>
  <c r="C156" i="5" s="1"/>
  <c r="CH155" i="5"/>
  <c r="CB155" i="5" s="1"/>
  <c r="E155" i="5"/>
  <c r="CG155" i="5" s="1"/>
  <c r="CA155" i="5" s="1"/>
  <c r="D155" i="5"/>
  <c r="C155" i="5" s="1"/>
  <c r="CH154" i="5"/>
  <c r="CB154" i="5" s="1"/>
  <c r="E154" i="5"/>
  <c r="CG154" i="5" s="1"/>
  <c r="CA154" i="5" s="1"/>
  <c r="D154" i="5"/>
  <c r="C154" i="5" s="1"/>
  <c r="CH153" i="5"/>
  <c r="CB153" i="5" s="1"/>
  <c r="E153" i="5"/>
  <c r="CG153" i="5" s="1"/>
  <c r="CA153" i="5" s="1"/>
  <c r="D153" i="5"/>
  <c r="C153" i="5" s="1"/>
  <c r="CJ151" i="5"/>
  <c r="CD151" i="5" s="1"/>
  <c r="CE151" i="5"/>
  <c r="CA151" i="5"/>
  <c r="E151" i="5"/>
  <c r="CG151" i="5" s="1"/>
  <c r="D151" i="5"/>
  <c r="C151" i="5"/>
  <c r="CK151" i="5" s="1"/>
  <c r="E145" i="5"/>
  <c r="C145" i="5" s="1"/>
  <c r="D145" i="5"/>
  <c r="E144" i="5"/>
  <c r="D144" i="5"/>
  <c r="C144" i="5" s="1"/>
  <c r="E143" i="5"/>
  <c r="D143" i="5"/>
  <c r="C143" i="5"/>
  <c r="E142" i="5"/>
  <c r="D142" i="5"/>
  <c r="C142" i="5"/>
  <c r="O141" i="5"/>
  <c r="N141" i="5"/>
  <c r="M141" i="5"/>
  <c r="L141" i="5"/>
  <c r="K141" i="5"/>
  <c r="J141" i="5"/>
  <c r="I141" i="5"/>
  <c r="H141" i="5"/>
  <c r="G141" i="5"/>
  <c r="F141" i="5"/>
  <c r="E140" i="5"/>
  <c r="D140" i="5"/>
  <c r="C140" i="5"/>
  <c r="E139" i="5"/>
  <c r="C139" i="5" s="1"/>
  <c r="D139" i="5"/>
  <c r="E138" i="5"/>
  <c r="E141" i="5" s="1"/>
  <c r="D138" i="5"/>
  <c r="C138" i="5" s="1"/>
  <c r="P134" i="5"/>
  <c r="N134" i="5"/>
  <c r="K134" i="5"/>
  <c r="F134" i="5"/>
  <c r="P133" i="5"/>
  <c r="O133" i="5"/>
  <c r="N133" i="5"/>
  <c r="M133" i="5"/>
  <c r="L133" i="5"/>
  <c r="K133" i="5"/>
  <c r="J133" i="5"/>
  <c r="I133" i="5"/>
  <c r="H133" i="5"/>
  <c r="G133" i="5"/>
  <c r="F133" i="5"/>
  <c r="E132" i="5"/>
  <c r="C132" i="5" s="1"/>
  <c r="D132" i="5"/>
  <c r="E131" i="5"/>
  <c r="D131" i="5"/>
  <c r="E130" i="5"/>
  <c r="E133" i="5" s="1"/>
  <c r="D130" i="5"/>
  <c r="C130" i="5"/>
  <c r="E129" i="5"/>
  <c r="D129" i="5"/>
  <c r="C129" i="5" s="1"/>
  <c r="P128" i="5"/>
  <c r="O128" i="5"/>
  <c r="O134" i="5" s="1"/>
  <c r="N128" i="5"/>
  <c r="M128" i="5"/>
  <c r="M134" i="5" s="1"/>
  <c r="L128" i="5"/>
  <c r="L134" i="5" s="1"/>
  <c r="K128" i="5"/>
  <c r="J128" i="5"/>
  <c r="J134" i="5" s="1"/>
  <c r="I128" i="5"/>
  <c r="I134" i="5" s="1"/>
  <c r="H128" i="5"/>
  <c r="H134" i="5" s="1"/>
  <c r="G128" i="5"/>
  <c r="G134" i="5" s="1"/>
  <c r="F128" i="5"/>
  <c r="E127" i="5"/>
  <c r="C127" i="5" s="1"/>
  <c r="D127" i="5"/>
  <c r="E126" i="5"/>
  <c r="D126" i="5"/>
  <c r="C126" i="5" s="1"/>
  <c r="E125" i="5"/>
  <c r="D125" i="5"/>
  <c r="D128" i="5" s="1"/>
  <c r="C125" i="5"/>
  <c r="L121" i="5"/>
  <c r="H121" i="5"/>
  <c r="G121" i="5"/>
  <c r="M120" i="5"/>
  <c r="L120" i="5"/>
  <c r="K120" i="5"/>
  <c r="K121" i="5" s="1"/>
  <c r="J120" i="5"/>
  <c r="I120" i="5"/>
  <c r="H120" i="5"/>
  <c r="G120" i="5"/>
  <c r="F120" i="5"/>
  <c r="E119" i="5"/>
  <c r="D119" i="5"/>
  <c r="C119" i="5" s="1"/>
  <c r="E118" i="5"/>
  <c r="C118" i="5" s="1"/>
  <c r="D118" i="5"/>
  <c r="E117" i="5"/>
  <c r="D117" i="5"/>
  <c r="C117" i="5" s="1"/>
  <c r="E116" i="5"/>
  <c r="D116" i="5"/>
  <c r="C116" i="5"/>
  <c r="M115" i="5"/>
  <c r="L115" i="5"/>
  <c r="K115" i="5"/>
  <c r="J115" i="5"/>
  <c r="J121" i="5" s="1"/>
  <c r="I115" i="5"/>
  <c r="H115" i="5"/>
  <c r="G115" i="5"/>
  <c r="F115" i="5"/>
  <c r="F121" i="5" s="1"/>
  <c r="E114" i="5"/>
  <c r="D114" i="5"/>
  <c r="C114" i="5" s="1"/>
  <c r="E113" i="5"/>
  <c r="D113" i="5"/>
  <c r="C113" i="5"/>
  <c r="E112" i="5"/>
  <c r="E115" i="5" s="1"/>
  <c r="D112" i="5"/>
  <c r="C112" i="5"/>
  <c r="E108" i="5"/>
  <c r="D108" i="5"/>
  <c r="E107" i="5"/>
  <c r="D107" i="5"/>
  <c r="C107" i="5"/>
  <c r="E106" i="5"/>
  <c r="D106" i="5"/>
  <c r="C106" i="5"/>
  <c r="E105" i="5"/>
  <c r="D105" i="5"/>
  <c r="C105" i="5"/>
  <c r="E104" i="5"/>
  <c r="C104" i="5" s="1"/>
  <c r="D104" i="5"/>
  <c r="E99" i="5"/>
  <c r="C99" i="5" s="1"/>
  <c r="D99" i="5"/>
  <c r="E98" i="5"/>
  <c r="D98" i="5"/>
  <c r="C98" i="5" s="1"/>
  <c r="E97" i="5"/>
  <c r="D97" i="5"/>
  <c r="C97" i="5"/>
  <c r="E96" i="5"/>
  <c r="D96" i="5"/>
  <c r="C96" i="5"/>
  <c r="E95" i="5"/>
  <c r="C95" i="5" s="1"/>
  <c r="D95" i="5"/>
  <c r="E94" i="5"/>
  <c r="D94" i="5"/>
  <c r="C94" i="5" s="1"/>
  <c r="E89" i="5"/>
  <c r="C89" i="5" s="1"/>
  <c r="D89" i="5"/>
  <c r="E88" i="5"/>
  <c r="D88" i="5"/>
  <c r="C88" i="5" s="1"/>
  <c r="E87" i="5"/>
  <c r="D87" i="5"/>
  <c r="C87" i="5"/>
  <c r="E86" i="5"/>
  <c r="D86" i="5"/>
  <c r="C86" i="5" s="1"/>
  <c r="E85" i="5"/>
  <c r="D85" i="5"/>
  <c r="C85" i="5" s="1"/>
  <c r="E84" i="5"/>
  <c r="D84" i="5"/>
  <c r="C84" i="5"/>
  <c r="E79" i="5"/>
  <c r="D79" i="5"/>
  <c r="C79" i="5"/>
  <c r="E74" i="5"/>
  <c r="D74" i="5"/>
  <c r="E73" i="5"/>
  <c r="D73" i="5"/>
  <c r="C73" i="5"/>
  <c r="E72" i="5"/>
  <c r="D72" i="5"/>
  <c r="C72" i="5"/>
  <c r="E71" i="5"/>
  <c r="C71" i="5" s="1"/>
  <c r="D71" i="5"/>
  <c r="E66" i="5"/>
  <c r="D66" i="5"/>
  <c r="C66" i="5" s="1"/>
  <c r="E65" i="5"/>
  <c r="D65" i="5"/>
  <c r="C65" i="5"/>
  <c r="E64" i="5"/>
  <c r="D64" i="5"/>
  <c r="C64" i="5"/>
  <c r="E63" i="5"/>
  <c r="C63" i="5" s="1"/>
  <c r="D63" i="5"/>
  <c r="CA59" i="5"/>
  <c r="CA58" i="5"/>
  <c r="C58" i="5"/>
  <c r="CA53" i="5"/>
  <c r="C52" i="5"/>
  <c r="CG52" i="5" s="1"/>
  <c r="CA52" i="5" s="1"/>
  <c r="O52" i="5" s="1"/>
  <c r="C51" i="5"/>
  <c r="CG51" i="5" s="1"/>
  <c r="CA51" i="5" s="1"/>
  <c r="O51" i="5" s="1"/>
  <c r="CG50" i="5"/>
  <c r="CA50" i="5" s="1"/>
  <c r="O50" i="5" s="1"/>
  <c r="C50" i="5"/>
  <c r="CG49" i="5"/>
  <c r="CA49" i="5"/>
  <c r="O49" i="5" s="1"/>
  <c r="C49" i="5"/>
  <c r="C48" i="5"/>
  <c r="CG48" i="5" s="1"/>
  <c r="CA48" i="5" s="1"/>
  <c r="O48" i="5" s="1"/>
  <c r="C47" i="5"/>
  <c r="CG47" i="5" s="1"/>
  <c r="CA47" i="5" s="1"/>
  <c r="O47" i="5" s="1"/>
  <c r="CG46" i="5"/>
  <c r="CA46" i="5" s="1"/>
  <c r="O46" i="5" s="1"/>
  <c r="C46" i="5"/>
  <c r="CG45" i="5"/>
  <c r="CA45" i="5"/>
  <c r="O45" i="5" s="1"/>
  <c r="C45" i="5"/>
  <c r="C44" i="5"/>
  <c r="CG44" i="5" s="1"/>
  <c r="CA44" i="5" s="1"/>
  <c r="O44" i="5" s="1"/>
  <c r="C43" i="5"/>
  <c r="CG43" i="5" s="1"/>
  <c r="CA43" i="5" s="1"/>
  <c r="O43" i="5" s="1"/>
  <c r="CG42" i="5"/>
  <c r="CA42" i="5" s="1"/>
  <c r="O42" i="5" s="1"/>
  <c r="C42" i="5"/>
  <c r="CG41" i="5"/>
  <c r="CA41" i="5"/>
  <c r="O41" i="5" s="1"/>
  <c r="C41" i="5"/>
  <c r="C40" i="5"/>
  <c r="CG40" i="5" s="1"/>
  <c r="CA40" i="5" s="1"/>
  <c r="O40" i="5" s="1"/>
  <c r="C39" i="5"/>
  <c r="CG39" i="5" s="1"/>
  <c r="CA39" i="5" s="1"/>
  <c r="O39" i="5" s="1"/>
  <c r="CG38" i="5"/>
  <c r="CA38" i="5" s="1"/>
  <c r="O38" i="5" s="1"/>
  <c r="C38" i="5"/>
  <c r="CG37" i="5"/>
  <c r="CA37" i="5"/>
  <c r="O37" i="5" s="1"/>
  <c r="C37" i="5"/>
  <c r="C36" i="5"/>
  <c r="CG36" i="5" s="1"/>
  <c r="CA36" i="5" s="1"/>
  <c r="O36" i="5" s="1"/>
  <c r="C35" i="5"/>
  <c r="CG35" i="5" s="1"/>
  <c r="CA35" i="5" s="1"/>
  <c r="O35" i="5" s="1"/>
  <c r="CG34" i="5"/>
  <c r="CA34" i="5" s="1"/>
  <c r="O34" i="5" s="1"/>
  <c r="C34" i="5"/>
  <c r="N33" i="5"/>
  <c r="M33" i="5"/>
  <c r="L33" i="5"/>
  <c r="K33" i="5"/>
  <c r="J33" i="5"/>
  <c r="I33" i="5"/>
  <c r="H33" i="5"/>
  <c r="G33" i="5"/>
  <c r="F33" i="5"/>
  <c r="E33" i="5"/>
  <c r="C33" i="5" s="1"/>
  <c r="D33" i="5"/>
  <c r="G29" i="5"/>
  <c r="G28" i="5"/>
  <c r="G27" i="5"/>
  <c r="G26" i="5"/>
  <c r="G25" i="5"/>
  <c r="G24" i="5"/>
  <c r="G23" i="5"/>
  <c r="G22" i="5"/>
  <c r="G21" i="5"/>
  <c r="G20" i="5"/>
  <c r="CD19" i="5"/>
  <c r="G19" i="5"/>
  <c r="CK15" i="5"/>
  <c r="CD15" i="5" s="1"/>
  <c r="CJ15" i="5"/>
  <c r="CC15" i="5" s="1"/>
  <c r="Q15" i="5" s="1"/>
  <c r="CB15" i="5"/>
  <c r="C15" i="5"/>
  <c r="CH15" i="5" s="1"/>
  <c r="CA15" i="5" s="1"/>
  <c r="C14" i="5"/>
  <c r="CJ13" i="5"/>
  <c r="CC13" i="5" s="1"/>
  <c r="CH13" i="5"/>
  <c r="CA13" i="5" s="1"/>
  <c r="CB13" i="5"/>
  <c r="C13" i="5"/>
  <c r="CK12" i="5"/>
  <c r="CD12" i="5" s="1"/>
  <c r="CB12" i="5"/>
  <c r="C12" i="5"/>
  <c r="CJ12" i="5" s="1"/>
  <c r="CC12" i="5" s="1"/>
  <c r="CK11" i="5"/>
  <c r="CD11" i="5" s="1"/>
  <c r="CJ11" i="5"/>
  <c r="CC11" i="5" s="1"/>
  <c r="CB11" i="5"/>
  <c r="C11" i="5"/>
  <c r="A5" i="5"/>
  <c r="A4" i="5"/>
  <c r="A3" i="5"/>
  <c r="A2" i="5"/>
  <c r="CJ173" i="5" l="1"/>
  <c r="CD173" i="5" s="1"/>
  <c r="AT173" i="5" s="1"/>
  <c r="CI173" i="5"/>
  <c r="CC173" i="5" s="1"/>
  <c r="CL173" i="5"/>
  <c r="CF173" i="5" s="1"/>
  <c r="CK173" i="5"/>
  <c r="CE173" i="5" s="1"/>
  <c r="CL200" i="5"/>
  <c r="CF200" i="5" s="1"/>
  <c r="CJ200" i="5"/>
  <c r="CD200" i="5" s="1"/>
  <c r="CI200" i="5"/>
  <c r="CC200" i="5" s="1"/>
  <c r="CK200" i="5"/>
  <c r="CE200" i="5" s="1"/>
  <c r="AW200" i="5" s="1"/>
  <c r="Q13" i="5"/>
  <c r="C141" i="5"/>
  <c r="CL196" i="5"/>
  <c r="CF196" i="5" s="1"/>
  <c r="CJ196" i="5"/>
  <c r="CD196" i="5" s="1"/>
  <c r="CI196" i="5"/>
  <c r="CC196" i="5" s="1"/>
  <c r="CK196" i="5"/>
  <c r="CE196" i="5" s="1"/>
  <c r="CL198" i="5"/>
  <c r="CF198" i="5" s="1"/>
  <c r="CJ198" i="5"/>
  <c r="CD198" i="5" s="1"/>
  <c r="CI198" i="5"/>
  <c r="CC198" i="5" s="1"/>
  <c r="CK198" i="5"/>
  <c r="CE198" i="5" s="1"/>
  <c r="D115" i="5"/>
  <c r="C120" i="5"/>
  <c r="C131" i="5"/>
  <c r="D133" i="5"/>
  <c r="D134" i="5" s="1"/>
  <c r="CJ181" i="5"/>
  <c r="CD181" i="5" s="1"/>
  <c r="CL181" i="5"/>
  <c r="CF181" i="5" s="1"/>
  <c r="CK181" i="5"/>
  <c r="CE181" i="5" s="1"/>
  <c r="CI181" i="5"/>
  <c r="CC181" i="5" s="1"/>
  <c r="AT181" i="5" s="1"/>
  <c r="CI204" i="5"/>
  <c r="CC204" i="5" s="1"/>
  <c r="CK204" i="5"/>
  <c r="CE204" i="5" s="1"/>
  <c r="CL204" i="5"/>
  <c r="CF204" i="5" s="1"/>
  <c r="CJ204" i="5"/>
  <c r="CD204" i="5" s="1"/>
  <c r="CJ14" i="5"/>
  <c r="CC14" i="5" s="1"/>
  <c r="CB14" i="5"/>
  <c r="CK14" i="5"/>
  <c r="CD14" i="5" s="1"/>
  <c r="CH14" i="5"/>
  <c r="CA14" i="5" s="1"/>
  <c r="Q14" i="5" s="1"/>
  <c r="CA99" i="5"/>
  <c r="E120" i="5"/>
  <c r="E121" i="5" s="1"/>
  <c r="C128" i="5"/>
  <c r="C134" i="5" s="1"/>
  <c r="CI153" i="5"/>
  <c r="CC153" i="5" s="1"/>
  <c r="AT153" i="5" s="1"/>
  <c r="CL153" i="5"/>
  <c r="CF153" i="5" s="1"/>
  <c r="CK153" i="5"/>
  <c r="CE153" i="5" s="1"/>
  <c r="CJ153" i="5"/>
  <c r="CD153" i="5" s="1"/>
  <c r="CI154" i="5"/>
  <c r="CC154" i="5" s="1"/>
  <c r="AT154" i="5" s="1"/>
  <c r="CL154" i="5"/>
  <c r="CF154" i="5" s="1"/>
  <c r="CK154" i="5"/>
  <c r="CE154" i="5" s="1"/>
  <c r="CJ154" i="5"/>
  <c r="CD154" i="5" s="1"/>
  <c r="CI155" i="5"/>
  <c r="CC155" i="5" s="1"/>
  <c r="AT155" i="5" s="1"/>
  <c r="CL155" i="5"/>
  <c r="CF155" i="5" s="1"/>
  <c r="CK155" i="5"/>
  <c r="CE155" i="5" s="1"/>
  <c r="CJ155" i="5"/>
  <c r="CD155" i="5" s="1"/>
  <c r="CI156" i="5"/>
  <c r="CC156" i="5" s="1"/>
  <c r="AT156" i="5" s="1"/>
  <c r="CL156" i="5"/>
  <c r="CF156" i="5" s="1"/>
  <c r="CK156" i="5"/>
  <c r="CE156" i="5" s="1"/>
  <c r="CJ156" i="5"/>
  <c r="CD156" i="5" s="1"/>
  <c r="CI157" i="5"/>
  <c r="CC157" i="5" s="1"/>
  <c r="AT157" i="5" s="1"/>
  <c r="CL157" i="5"/>
  <c r="CF157" i="5" s="1"/>
  <c r="CK157" i="5"/>
  <c r="CE157" i="5" s="1"/>
  <c r="CJ157" i="5"/>
  <c r="CD157" i="5" s="1"/>
  <c r="CI158" i="5"/>
  <c r="CC158" i="5" s="1"/>
  <c r="AT158" i="5" s="1"/>
  <c r="CL158" i="5"/>
  <c r="CF158" i="5" s="1"/>
  <c r="CK158" i="5"/>
  <c r="CE158" i="5" s="1"/>
  <c r="CJ158" i="5"/>
  <c r="CD158" i="5" s="1"/>
  <c r="CI159" i="5"/>
  <c r="CC159" i="5" s="1"/>
  <c r="AT159" i="5" s="1"/>
  <c r="CL159" i="5"/>
  <c r="CF159" i="5" s="1"/>
  <c r="CK159" i="5"/>
  <c r="CE159" i="5" s="1"/>
  <c r="CJ159" i="5"/>
  <c r="CD159" i="5" s="1"/>
  <c r="CI160" i="5"/>
  <c r="CC160" i="5" s="1"/>
  <c r="AT160" i="5" s="1"/>
  <c r="CL160" i="5"/>
  <c r="CF160" i="5" s="1"/>
  <c r="CK160" i="5"/>
  <c r="CE160" i="5" s="1"/>
  <c r="CJ160" i="5"/>
  <c r="CD160" i="5" s="1"/>
  <c r="CI161" i="5"/>
  <c r="CC161" i="5" s="1"/>
  <c r="CL161" i="5"/>
  <c r="CF161" i="5" s="1"/>
  <c r="CK161" i="5"/>
  <c r="CE161" i="5" s="1"/>
  <c r="CJ161" i="5"/>
  <c r="CD161" i="5" s="1"/>
  <c r="CH161" i="5"/>
  <c r="CB161" i="5" s="1"/>
  <c r="AT161" i="5" s="1"/>
  <c r="CL195" i="5"/>
  <c r="CF195" i="5" s="1"/>
  <c r="CK195" i="5"/>
  <c r="CE195" i="5" s="1"/>
  <c r="CJ195" i="5"/>
  <c r="CD195" i="5" s="1"/>
  <c r="CI195" i="5"/>
  <c r="CC195" i="5" s="1"/>
  <c r="CL202" i="5"/>
  <c r="CF202" i="5" s="1"/>
  <c r="CJ202" i="5"/>
  <c r="CD202" i="5" s="1"/>
  <c r="CI202" i="5"/>
  <c r="CC202" i="5" s="1"/>
  <c r="CK202" i="5"/>
  <c r="CE202" i="5" s="1"/>
  <c r="CI162" i="5"/>
  <c r="CC162" i="5" s="1"/>
  <c r="CL164" i="5"/>
  <c r="CF164" i="5" s="1"/>
  <c r="CL168" i="5"/>
  <c r="CF168" i="5" s="1"/>
  <c r="CI172" i="5"/>
  <c r="CC172" i="5" s="1"/>
  <c r="AT172" i="5" s="1"/>
  <c r="CL176" i="5"/>
  <c r="CF176" i="5" s="1"/>
  <c r="CK180" i="5"/>
  <c r="CE180" i="5" s="1"/>
  <c r="CK182" i="5"/>
  <c r="CE182" i="5" s="1"/>
  <c r="CL185" i="5"/>
  <c r="CF185" i="5" s="1"/>
  <c r="CL189" i="5"/>
  <c r="CF189" i="5" s="1"/>
  <c r="CG204" i="5"/>
  <c r="CA204" i="5" s="1"/>
  <c r="CI205" i="5"/>
  <c r="CC205" i="5" s="1"/>
  <c r="CK205" i="5"/>
  <c r="CE205" i="5" s="1"/>
  <c r="CL205" i="5"/>
  <c r="CF205" i="5" s="1"/>
  <c r="CG208" i="5"/>
  <c r="CA208" i="5" s="1"/>
  <c r="CI209" i="5"/>
  <c r="CC209" i="5" s="1"/>
  <c r="CK209" i="5"/>
  <c r="CE209" i="5" s="1"/>
  <c r="CL209" i="5"/>
  <c r="CF209" i="5" s="1"/>
  <c r="CI216" i="5"/>
  <c r="CC216" i="5" s="1"/>
  <c r="CK216" i="5"/>
  <c r="CE216" i="5" s="1"/>
  <c r="CL216" i="5"/>
  <c r="CF216" i="5" s="1"/>
  <c r="CG219" i="5"/>
  <c r="CA219" i="5" s="1"/>
  <c r="CI220" i="5"/>
  <c r="CC220" i="5" s="1"/>
  <c r="CK220" i="5"/>
  <c r="CE220" i="5" s="1"/>
  <c r="CL220" i="5"/>
  <c r="CF220" i="5" s="1"/>
  <c r="CJ224" i="5"/>
  <c r="CD224" i="5" s="1"/>
  <c r="CL224" i="5"/>
  <c r="CF224" i="5" s="1"/>
  <c r="CJ225" i="5"/>
  <c r="CD225" i="5" s="1"/>
  <c r="CK225" i="5"/>
  <c r="CE225" i="5" s="1"/>
  <c r="CL225" i="5"/>
  <c r="CF225" i="5" s="1"/>
  <c r="CI225" i="5"/>
  <c r="CC225" i="5" s="1"/>
  <c r="CJ226" i="5"/>
  <c r="CD226" i="5" s="1"/>
  <c r="CI226" i="5"/>
  <c r="CC226" i="5" s="1"/>
  <c r="CL226" i="5"/>
  <c r="CF226" i="5" s="1"/>
  <c r="CJ231" i="5"/>
  <c r="CD231" i="5" s="1"/>
  <c r="CL231" i="5"/>
  <c r="CF231" i="5" s="1"/>
  <c r="CI258" i="5"/>
  <c r="CC258" i="5" s="1"/>
  <c r="CJ281" i="5"/>
  <c r="CD281" i="5" s="1"/>
  <c r="CI281" i="5"/>
  <c r="CK281" i="5"/>
  <c r="CE281" i="5" s="1"/>
  <c r="CH281" i="5"/>
  <c r="C115" i="5"/>
  <c r="D120" i="5"/>
  <c r="CL151" i="5"/>
  <c r="CF151" i="5" s="1"/>
  <c r="CK162" i="5"/>
  <c r="CE162" i="5" s="1"/>
  <c r="CH164" i="5"/>
  <c r="CB164" i="5" s="1"/>
  <c r="AT164" i="5" s="1"/>
  <c r="CL165" i="5"/>
  <c r="CF165" i="5" s="1"/>
  <c r="CH168" i="5"/>
  <c r="CB168" i="5" s="1"/>
  <c r="CL169" i="5"/>
  <c r="CF169" i="5" s="1"/>
  <c r="CI171" i="5"/>
  <c r="CC171" i="5" s="1"/>
  <c r="AT171" i="5" s="1"/>
  <c r="CJ172" i="5"/>
  <c r="CD172" i="5" s="1"/>
  <c r="CH176" i="5"/>
  <c r="CB176" i="5" s="1"/>
  <c r="CL177" i="5"/>
  <c r="CF177" i="5" s="1"/>
  <c r="CL180" i="5"/>
  <c r="CF180" i="5" s="1"/>
  <c r="CL182" i="5"/>
  <c r="CF182" i="5" s="1"/>
  <c r="CH185" i="5"/>
  <c r="CB185" i="5" s="1"/>
  <c r="CL186" i="5"/>
  <c r="CF186" i="5" s="1"/>
  <c r="CH189" i="5"/>
  <c r="CB189" i="5" s="1"/>
  <c r="CL193" i="5"/>
  <c r="CF193" i="5" s="1"/>
  <c r="CL197" i="5"/>
  <c r="CF197" i="5" s="1"/>
  <c r="CJ197" i="5"/>
  <c r="CD197" i="5" s="1"/>
  <c r="CI197" i="5"/>
  <c r="CC197" i="5" s="1"/>
  <c r="AW197" i="5" s="1"/>
  <c r="CL199" i="5"/>
  <c r="CF199" i="5" s="1"/>
  <c r="AW199" i="5" s="1"/>
  <c r="CJ199" i="5"/>
  <c r="CD199" i="5" s="1"/>
  <c r="CI199" i="5"/>
  <c r="CC199" i="5" s="1"/>
  <c r="CL201" i="5"/>
  <c r="CF201" i="5" s="1"/>
  <c r="CJ201" i="5"/>
  <c r="CD201" i="5" s="1"/>
  <c r="AW201" i="5" s="1"/>
  <c r="CI201" i="5"/>
  <c r="CC201" i="5" s="1"/>
  <c r="CL203" i="5"/>
  <c r="CF203" i="5" s="1"/>
  <c r="CJ203" i="5"/>
  <c r="CD203" i="5" s="1"/>
  <c r="CI203" i="5"/>
  <c r="CC203" i="5" s="1"/>
  <c r="AW203" i="5" s="1"/>
  <c r="CH204" i="5"/>
  <c r="CB204" i="5" s="1"/>
  <c r="CG205" i="5"/>
  <c r="CA205" i="5" s="1"/>
  <c r="CI206" i="5"/>
  <c r="CC206" i="5" s="1"/>
  <c r="CK206" i="5"/>
  <c r="CE206" i="5" s="1"/>
  <c r="CL206" i="5"/>
  <c r="CF206" i="5" s="1"/>
  <c r="CG209" i="5"/>
  <c r="CA209" i="5" s="1"/>
  <c r="CI210" i="5"/>
  <c r="CC210" i="5" s="1"/>
  <c r="CK210" i="5"/>
  <c r="CE210" i="5" s="1"/>
  <c r="CL210" i="5"/>
  <c r="CF210" i="5" s="1"/>
  <c r="CG216" i="5"/>
  <c r="CA216" i="5" s="1"/>
  <c r="CI217" i="5"/>
  <c r="CC217" i="5" s="1"/>
  <c r="CK217" i="5"/>
  <c r="CE217" i="5" s="1"/>
  <c r="CL217" i="5"/>
  <c r="CF217" i="5" s="1"/>
  <c r="CG220" i="5"/>
  <c r="CA220" i="5" s="1"/>
  <c r="CI221" i="5"/>
  <c r="CC221" i="5" s="1"/>
  <c r="CK221" i="5"/>
  <c r="CE221" i="5" s="1"/>
  <c r="CL221" i="5"/>
  <c r="CF221" i="5" s="1"/>
  <c r="CJ223" i="5"/>
  <c r="CD223" i="5" s="1"/>
  <c r="CI223" i="5"/>
  <c r="CC223" i="5" s="1"/>
  <c r="CI224" i="5"/>
  <c r="CC224" i="5" s="1"/>
  <c r="AW224" i="5" s="1"/>
  <c r="CH227" i="5"/>
  <c r="CB227" i="5" s="1"/>
  <c r="C227" i="5"/>
  <c r="CG227" i="5"/>
  <c r="CA227" i="5" s="1"/>
  <c r="C229" i="5"/>
  <c r="CH229" i="5"/>
  <c r="CB229" i="5" s="1"/>
  <c r="CJ230" i="5"/>
  <c r="CD230" i="5" s="1"/>
  <c r="CI230" i="5"/>
  <c r="CC230" i="5" s="1"/>
  <c r="CL230" i="5"/>
  <c r="CF230" i="5" s="1"/>
  <c r="CK230" i="5"/>
  <c r="CE230" i="5" s="1"/>
  <c r="CI231" i="5"/>
  <c r="CC231" i="5" s="1"/>
  <c r="AV258" i="5"/>
  <c r="CI261" i="5"/>
  <c r="CC261" i="5" s="1"/>
  <c r="AV261" i="5" s="1"/>
  <c r="CH261" i="5"/>
  <c r="CB261" i="5" s="1"/>
  <c r="CI265" i="5"/>
  <c r="CC265" i="5" s="1"/>
  <c r="CH265" i="5"/>
  <c r="CB265" i="5" s="1"/>
  <c r="AV265" i="5" s="1"/>
  <c r="CH12" i="5"/>
  <c r="CA12" i="5" s="1"/>
  <c r="Q12" i="5" s="1"/>
  <c r="C133" i="5"/>
  <c r="D141" i="5"/>
  <c r="CH151" i="5"/>
  <c r="CB151" i="5" s="1"/>
  <c r="AT151" i="5" s="1"/>
  <c r="CM151" i="5"/>
  <c r="CG162" i="5"/>
  <c r="CA162" i="5" s="1"/>
  <c r="CL162" i="5"/>
  <c r="CF162" i="5" s="1"/>
  <c r="CI164" i="5"/>
  <c r="CC164" i="5" s="1"/>
  <c r="CH165" i="5"/>
  <c r="CB165" i="5" s="1"/>
  <c r="C166" i="5"/>
  <c r="CI168" i="5"/>
  <c r="CC168" i="5" s="1"/>
  <c r="AT168" i="5" s="1"/>
  <c r="CH169" i="5"/>
  <c r="CB169" i="5" s="1"/>
  <c r="AT169" i="5" s="1"/>
  <c r="C170" i="5"/>
  <c r="CK171" i="5"/>
  <c r="CE171" i="5" s="1"/>
  <c r="CK172" i="5"/>
  <c r="CE172" i="5" s="1"/>
  <c r="C174" i="5"/>
  <c r="CI176" i="5"/>
  <c r="CC176" i="5" s="1"/>
  <c r="CH177" i="5"/>
  <c r="CB177" i="5" s="1"/>
  <c r="AT177" i="5" s="1"/>
  <c r="C178" i="5"/>
  <c r="C183" i="5"/>
  <c r="CI185" i="5"/>
  <c r="CC185" i="5" s="1"/>
  <c r="CH186" i="5"/>
  <c r="CB186" i="5" s="1"/>
  <c r="C187" i="5"/>
  <c r="CI189" i="5"/>
  <c r="CC189" i="5" s="1"/>
  <c r="AT189" i="5" s="1"/>
  <c r="CM193" i="5"/>
  <c r="CN193" i="5" s="1"/>
  <c r="CG196" i="5"/>
  <c r="CA196" i="5" s="1"/>
  <c r="CK197" i="5"/>
  <c r="CE197" i="5" s="1"/>
  <c r="AW198" i="5"/>
  <c r="CK199" i="5"/>
  <c r="CE199" i="5" s="1"/>
  <c r="CK201" i="5"/>
  <c r="CE201" i="5" s="1"/>
  <c r="AW202" i="5"/>
  <c r="CK203" i="5"/>
  <c r="CE203" i="5" s="1"/>
  <c r="CG206" i="5"/>
  <c r="CA206" i="5" s="1"/>
  <c r="CI207" i="5"/>
  <c r="CC207" i="5" s="1"/>
  <c r="AW207" i="5" s="1"/>
  <c r="CK207" i="5"/>
  <c r="CE207" i="5" s="1"/>
  <c r="CL207" i="5"/>
  <c r="CF207" i="5" s="1"/>
  <c r="CG210" i="5"/>
  <c r="CA210" i="5" s="1"/>
  <c r="CI211" i="5"/>
  <c r="CC211" i="5" s="1"/>
  <c r="AW211" i="5" s="1"/>
  <c r="CK211" i="5"/>
  <c r="CE211" i="5" s="1"/>
  <c r="CL211" i="5"/>
  <c r="CF211" i="5" s="1"/>
  <c r="CI215" i="5"/>
  <c r="CC215" i="5" s="1"/>
  <c r="AW215" i="5" s="1"/>
  <c r="CK215" i="5"/>
  <c r="CE215" i="5" s="1"/>
  <c r="CJ215" i="5"/>
  <c r="CD215" i="5" s="1"/>
  <c r="CG217" i="5"/>
  <c r="CA217" i="5" s="1"/>
  <c r="CI218" i="5"/>
  <c r="CC218" i="5" s="1"/>
  <c r="CK218" i="5"/>
  <c r="CE218" i="5" s="1"/>
  <c r="AW218" i="5" s="1"/>
  <c r="CL218" i="5"/>
  <c r="CF218" i="5" s="1"/>
  <c r="CG221" i="5"/>
  <c r="CA221" i="5" s="1"/>
  <c r="CI222" i="5"/>
  <c r="CC222" i="5" s="1"/>
  <c r="CJ222" i="5"/>
  <c r="CD222" i="5" s="1"/>
  <c r="CK223" i="5"/>
  <c r="CE223" i="5" s="1"/>
  <c r="CK224" i="5"/>
  <c r="CE224" i="5" s="1"/>
  <c r="CG225" i="5"/>
  <c r="CA225" i="5" s="1"/>
  <c r="CK231" i="5"/>
  <c r="CE231" i="5" s="1"/>
  <c r="CI262" i="5"/>
  <c r="CC262" i="5" s="1"/>
  <c r="CH262" i="5"/>
  <c r="CB262" i="5" s="1"/>
  <c r="AV262" i="5" s="1"/>
  <c r="CH268" i="5"/>
  <c r="CB268" i="5" s="1"/>
  <c r="AV268" i="5" s="1"/>
  <c r="AV269" i="5"/>
  <c r="CJ280" i="5"/>
  <c r="CD280" i="5" s="1"/>
  <c r="CG280" i="5"/>
  <c r="CA280" i="5" s="1"/>
  <c r="CI280" i="5"/>
  <c r="CH280" i="5"/>
  <c r="CK13" i="5"/>
  <c r="CD13" i="5" s="1"/>
  <c r="CH11" i="5"/>
  <c r="C74" i="5"/>
  <c r="C108" i="5"/>
  <c r="CA105" i="5" s="1"/>
  <c r="I121" i="5"/>
  <c r="M121" i="5"/>
  <c r="E128" i="5"/>
  <c r="E134" i="5" s="1"/>
  <c r="CI151" i="5"/>
  <c r="CC151" i="5" s="1"/>
  <c r="CN151" i="5"/>
  <c r="CH162" i="5"/>
  <c r="CB162" i="5" s="1"/>
  <c r="C163" i="5"/>
  <c r="CK164" i="5"/>
  <c r="CE164" i="5" s="1"/>
  <c r="CI165" i="5"/>
  <c r="CC165" i="5" s="1"/>
  <c r="C167" i="5"/>
  <c r="CK168" i="5"/>
  <c r="CE168" i="5" s="1"/>
  <c r="CI169" i="5"/>
  <c r="CC169" i="5" s="1"/>
  <c r="CL171" i="5"/>
  <c r="CF171" i="5" s="1"/>
  <c r="C175" i="5"/>
  <c r="CK176" i="5"/>
  <c r="CE176" i="5" s="1"/>
  <c r="AT176" i="5" s="1"/>
  <c r="CI177" i="5"/>
  <c r="CC177" i="5" s="1"/>
  <c r="C179" i="5"/>
  <c r="CI180" i="5"/>
  <c r="CC180" i="5" s="1"/>
  <c r="AT180" i="5" s="1"/>
  <c r="CI182" i="5"/>
  <c r="CC182" i="5" s="1"/>
  <c r="AT182" i="5" s="1"/>
  <c r="C184" i="5"/>
  <c r="CK185" i="5"/>
  <c r="CE185" i="5" s="1"/>
  <c r="AT185" i="5" s="1"/>
  <c r="CI186" i="5"/>
  <c r="CC186" i="5" s="1"/>
  <c r="C188" i="5"/>
  <c r="CK189" i="5"/>
  <c r="CE189" i="5" s="1"/>
  <c r="CI193" i="5"/>
  <c r="CC193" i="5" s="1"/>
  <c r="CG195" i="5"/>
  <c r="CA195" i="5" s="1"/>
  <c r="CJ205" i="5"/>
  <c r="CD205" i="5" s="1"/>
  <c r="C208" i="5"/>
  <c r="CJ209" i="5"/>
  <c r="CD209" i="5" s="1"/>
  <c r="C212" i="5"/>
  <c r="CJ213" i="5"/>
  <c r="CD213" i="5" s="1"/>
  <c r="AW213" i="5" s="1"/>
  <c r="CL215" i="5"/>
  <c r="CF215" i="5" s="1"/>
  <c r="CJ216" i="5"/>
  <c r="CD216" i="5" s="1"/>
  <c r="C219" i="5"/>
  <c r="CJ220" i="5"/>
  <c r="CD220" i="5" s="1"/>
  <c r="CK222" i="5"/>
  <c r="CE222" i="5" s="1"/>
  <c r="CL223" i="5"/>
  <c r="CF223" i="5" s="1"/>
  <c r="CH225" i="5"/>
  <c r="CB225" i="5" s="1"/>
  <c r="AW226" i="5"/>
  <c r="CK226" i="5"/>
  <c r="CE226" i="5" s="1"/>
  <c r="CG229" i="5"/>
  <c r="CA229" i="5" s="1"/>
  <c r="C245" i="5"/>
  <c r="CH263" i="5"/>
  <c r="CB263" i="5" s="1"/>
  <c r="AV263" i="5" s="1"/>
  <c r="CI266" i="5"/>
  <c r="CC266" i="5" s="1"/>
  <c r="CH266" i="5"/>
  <c r="CB266" i="5" s="1"/>
  <c r="AV266" i="5" s="1"/>
  <c r="CI267" i="5"/>
  <c r="CC267" i="5" s="1"/>
  <c r="CK280" i="5"/>
  <c r="CE280" i="5" s="1"/>
  <c r="CG281" i="5"/>
  <c r="CA281" i="5" s="1"/>
  <c r="C287" i="5"/>
  <c r="CI256" i="5"/>
  <c r="CC256" i="5" s="1"/>
  <c r="CH256" i="5"/>
  <c r="CB256" i="5" s="1"/>
  <c r="AV256" i="5" s="1"/>
  <c r="C214" i="5"/>
  <c r="CG228" i="5"/>
  <c r="CA228" i="5" s="1"/>
  <c r="C228" i="5"/>
  <c r="CG231" i="5"/>
  <c r="CA231" i="5" s="1"/>
  <c r="C238" i="5"/>
  <c r="CI257" i="5"/>
  <c r="CC257" i="5" s="1"/>
  <c r="AV257" i="5" s="1"/>
  <c r="C275" i="5"/>
  <c r="CH276" i="5"/>
  <c r="CB276" i="5" s="1"/>
  <c r="CG276" i="5"/>
  <c r="CA276" i="5" s="1"/>
  <c r="AY276" i="5" s="1"/>
  <c r="CK276" i="5"/>
  <c r="CE276" i="5" s="1"/>
  <c r="C246" i="5"/>
  <c r="AV267" i="5"/>
  <c r="C277" i="5"/>
  <c r="C278" i="5"/>
  <c r="C279" i="5"/>
  <c r="C288" i="5"/>
  <c r="CJ188" i="5" l="1"/>
  <c r="CD188" i="5" s="1"/>
  <c r="CL188" i="5"/>
  <c r="CF188" i="5" s="1"/>
  <c r="CK188" i="5"/>
  <c r="CE188" i="5" s="1"/>
  <c r="CI188" i="5"/>
  <c r="CC188" i="5" s="1"/>
  <c r="CH188" i="5"/>
  <c r="CB188" i="5" s="1"/>
  <c r="CJ229" i="5"/>
  <c r="CD229" i="5" s="1"/>
  <c r="CK229" i="5"/>
  <c r="CE229" i="5" s="1"/>
  <c r="CI229" i="5"/>
  <c r="CC229" i="5" s="1"/>
  <c r="AW229" i="5" s="1"/>
  <c r="CL229" i="5"/>
  <c r="CF229" i="5" s="1"/>
  <c r="CK212" i="5"/>
  <c r="CE212" i="5" s="1"/>
  <c r="CL212" i="5"/>
  <c r="CF212" i="5" s="1"/>
  <c r="CJ212" i="5"/>
  <c r="CD212" i="5" s="1"/>
  <c r="CI212" i="5"/>
  <c r="CC212" i="5" s="1"/>
  <c r="CJ279" i="5"/>
  <c r="CD279" i="5" s="1"/>
  <c r="CI279" i="5"/>
  <c r="CC279" i="5" s="1"/>
  <c r="CK279" i="5"/>
  <c r="CE279" i="5" s="1"/>
  <c r="CH279" i="5"/>
  <c r="CB279" i="5" s="1"/>
  <c r="CG279" i="5"/>
  <c r="CA279" i="5" s="1"/>
  <c r="CJ275" i="5"/>
  <c r="CD275" i="5" s="1"/>
  <c r="CG275" i="5"/>
  <c r="CA275" i="5" s="1"/>
  <c r="AY275" i="5" s="1"/>
  <c r="CK275" i="5"/>
  <c r="CE275" i="5" s="1"/>
  <c r="CI275" i="5"/>
  <c r="CC275" i="5" s="1"/>
  <c r="CH275" i="5"/>
  <c r="CB275" i="5" s="1"/>
  <c r="AW231" i="5"/>
  <c r="AW193" i="5"/>
  <c r="CJ179" i="5"/>
  <c r="CD179" i="5" s="1"/>
  <c r="CL179" i="5"/>
  <c r="CF179" i="5" s="1"/>
  <c r="CK179" i="5"/>
  <c r="CE179" i="5" s="1"/>
  <c r="CI179" i="5"/>
  <c r="CC179" i="5" s="1"/>
  <c r="CH179" i="5"/>
  <c r="CB179" i="5" s="1"/>
  <c r="AY280" i="5"/>
  <c r="AW225" i="5"/>
  <c r="AW222" i="5"/>
  <c r="AW210" i="5"/>
  <c r="AW206" i="5"/>
  <c r="AW196" i="5"/>
  <c r="AT186" i="5"/>
  <c r="CJ166" i="5"/>
  <c r="CD166" i="5" s="1"/>
  <c r="CH166" i="5"/>
  <c r="CB166" i="5" s="1"/>
  <c r="AT166" i="5" s="1"/>
  <c r="CL166" i="5"/>
  <c r="CF166" i="5" s="1"/>
  <c r="CK166" i="5"/>
  <c r="CE166" i="5" s="1"/>
  <c r="CI166" i="5"/>
  <c r="CC166" i="5" s="1"/>
  <c r="AT162" i="5"/>
  <c r="CJ227" i="5"/>
  <c r="CD227" i="5" s="1"/>
  <c r="CI227" i="5"/>
  <c r="CC227" i="5" s="1"/>
  <c r="CL227" i="5"/>
  <c r="CF227" i="5" s="1"/>
  <c r="CK227" i="5"/>
  <c r="CE227" i="5" s="1"/>
  <c r="AW227" i="5" s="1"/>
  <c r="AW220" i="5"/>
  <c r="AW216" i="5"/>
  <c r="AW209" i="5"/>
  <c r="AW205" i="5"/>
  <c r="AW204" i="5"/>
  <c r="CI277" i="5"/>
  <c r="CC277" i="5" s="1"/>
  <c r="CH277" i="5"/>
  <c r="CB277" i="5" s="1"/>
  <c r="CJ277" i="5"/>
  <c r="CD277" i="5" s="1"/>
  <c r="CG277" i="5"/>
  <c r="CA277" i="5" s="1"/>
  <c r="CL277" i="5"/>
  <c r="CF277" i="5" s="1"/>
  <c r="CK277" i="5"/>
  <c r="CE277" i="5" s="1"/>
  <c r="CJ163" i="5"/>
  <c r="CD163" i="5" s="1"/>
  <c r="CL163" i="5"/>
  <c r="CF163" i="5" s="1"/>
  <c r="B315" i="5" s="1"/>
  <c r="CK163" i="5"/>
  <c r="CE163" i="5" s="1"/>
  <c r="CI163" i="5"/>
  <c r="CC163" i="5" s="1"/>
  <c r="CH163" i="5"/>
  <c r="CB163" i="5" s="1"/>
  <c r="CJ183" i="5"/>
  <c r="CD183" i="5" s="1"/>
  <c r="CH183" i="5"/>
  <c r="CB183" i="5" s="1"/>
  <c r="CL183" i="5"/>
  <c r="CF183" i="5" s="1"/>
  <c r="CK183" i="5"/>
  <c r="CE183" i="5" s="1"/>
  <c r="CI183" i="5"/>
  <c r="CC183" i="5" s="1"/>
  <c r="CJ174" i="5"/>
  <c r="CD174" i="5" s="1"/>
  <c r="CH174" i="5"/>
  <c r="CB174" i="5" s="1"/>
  <c r="CL174" i="5"/>
  <c r="CF174" i="5" s="1"/>
  <c r="CK174" i="5"/>
  <c r="CE174" i="5" s="1"/>
  <c r="CI174" i="5"/>
  <c r="CC174" i="5" s="1"/>
  <c r="CK214" i="5"/>
  <c r="CE214" i="5" s="1"/>
  <c r="CJ214" i="5"/>
  <c r="CD214" i="5" s="1"/>
  <c r="CL214" i="5"/>
  <c r="CF214" i="5" s="1"/>
  <c r="CI214" i="5"/>
  <c r="CC214" i="5" s="1"/>
  <c r="CI219" i="5"/>
  <c r="CC219" i="5" s="1"/>
  <c r="AW219" i="5" s="1"/>
  <c r="CK219" i="5"/>
  <c r="CE219" i="5" s="1"/>
  <c r="CL219" i="5"/>
  <c r="CF219" i="5" s="1"/>
  <c r="CJ219" i="5"/>
  <c r="CD219" i="5" s="1"/>
  <c r="AW195" i="5"/>
  <c r="CJ175" i="5"/>
  <c r="CD175" i="5" s="1"/>
  <c r="CL175" i="5"/>
  <c r="CF175" i="5" s="1"/>
  <c r="CK175" i="5"/>
  <c r="CE175" i="5" s="1"/>
  <c r="CI175" i="5"/>
  <c r="CC175" i="5" s="1"/>
  <c r="CH175" i="5"/>
  <c r="CB175" i="5" s="1"/>
  <c r="CJ167" i="5"/>
  <c r="CD167" i="5" s="1"/>
  <c r="CL167" i="5"/>
  <c r="CF167" i="5" s="1"/>
  <c r="CK167" i="5"/>
  <c r="CE167" i="5" s="1"/>
  <c r="CI167" i="5"/>
  <c r="CC167" i="5" s="1"/>
  <c r="CH167" i="5"/>
  <c r="CB167" i="5" s="1"/>
  <c r="AT167" i="5" s="1"/>
  <c r="CA11" i="5"/>
  <c r="Q11" i="5" s="1"/>
  <c r="CJ187" i="5"/>
  <c r="CD187" i="5" s="1"/>
  <c r="CH187" i="5"/>
  <c r="CB187" i="5" s="1"/>
  <c r="AT187" i="5" s="1"/>
  <c r="CL187" i="5"/>
  <c r="CF187" i="5" s="1"/>
  <c r="CK187" i="5"/>
  <c r="CE187" i="5" s="1"/>
  <c r="CI187" i="5"/>
  <c r="CC187" i="5" s="1"/>
  <c r="CJ178" i="5"/>
  <c r="CD178" i="5" s="1"/>
  <c r="CH178" i="5"/>
  <c r="CB178" i="5" s="1"/>
  <c r="CL178" i="5"/>
  <c r="CF178" i="5" s="1"/>
  <c r="CK178" i="5"/>
  <c r="CE178" i="5" s="1"/>
  <c r="CI178" i="5"/>
  <c r="CC178" i="5" s="1"/>
  <c r="AW230" i="5"/>
  <c r="AW223" i="5"/>
  <c r="C121" i="5"/>
  <c r="A315" i="5" s="1"/>
  <c r="D121" i="5"/>
  <c r="CI278" i="5"/>
  <c r="CC278" i="5" s="1"/>
  <c r="CH278" i="5"/>
  <c r="CB278" i="5" s="1"/>
  <c r="CL278" i="5"/>
  <c r="CF278" i="5" s="1"/>
  <c r="CK278" i="5"/>
  <c r="CE278" i="5" s="1"/>
  <c r="CJ278" i="5"/>
  <c r="CD278" i="5" s="1"/>
  <c r="CG278" i="5"/>
  <c r="CA278" i="5" s="1"/>
  <c r="CJ228" i="5"/>
  <c r="CD228" i="5" s="1"/>
  <c r="CL228" i="5"/>
  <c r="CF228" i="5" s="1"/>
  <c r="CK228" i="5"/>
  <c r="CE228" i="5" s="1"/>
  <c r="CI228" i="5"/>
  <c r="CC228" i="5" s="1"/>
  <c r="AW228" i="5" s="1"/>
  <c r="AY281" i="5"/>
  <c r="CI208" i="5"/>
  <c r="CC208" i="5" s="1"/>
  <c r="CK208" i="5"/>
  <c r="CE208" i="5" s="1"/>
  <c r="CL208" i="5"/>
  <c r="CF208" i="5" s="1"/>
  <c r="CJ208" i="5"/>
  <c r="CD208" i="5" s="1"/>
  <c r="AW208" i="5" s="1"/>
  <c r="CJ184" i="5"/>
  <c r="CD184" i="5" s="1"/>
  <c r="CL184" i="5"/>
  <c r="CF184" i="5" s="1"/>
  <c r="CK184" i="5"/>
  <c r="CE184" i="5" s="1"/>
  <c r="CI184" i="5"/>
  <c r="CC184" i="5" s="1"/>
  <c r="CH184" i="5"/>
  <c r="CB184" i="5" s="1"/>
  <c r="AW221" i="5"/>
  <c r="AW217" i="5"/>
  <c r="CL170" i="5"/>
  <c r="CF170" i="5" s="1"/>
  <c r="CJ170" i="5"/>
  <c r="CD170" i="5" s="1"/>
  <c r="CI170" i="5"/>
  <c r="CC170" i="5" s="1"/>
  <c r="CK170" i="5"/>
  <c r="CE170" i="5" s="1"/>
  <c r="AT165" i="5"/>
  <c r="AY278" i="5" l="1"/>
  <c r="AT175" i="5"/>
  <c r="AT163" i="5"/>
  <c r="AY277" i="5"/>
  <c r="AT179" i="5"/>
  <c r="AT170" i="5"/>
  <c r="AT174" i="5"/>
  <c r="AY279" i="5"/>
  <c r="AT184" i="5"/>
  <c r="AT178" i="5"/>
  <c r="AW214" i="5"/>
  <c r="AT183" i="5"/>
  <c r="AW212" i="5"/>
  <c r="AT188" i="5"/>
  <c r="AK288" i="1" l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AX278" i="1"/>
  <c r="AW278" i="1"/>
  <c r="AV278" i="1"/>
  <c r="AX274" i="1"/>
  <c r="AW274" i="1"/>
  <c r="AV274" i="1"/>
  <c r="AU274" i="1"/>
  <c r="AT274" i="1"/>
  <c r="AG274" i="1"/>
  <c r="AE274" i="1"/>
  <c r="AC274" i="1"/>
  <c r="AA274" i="1"/>
  <c r="Y274" i="1"/>
  <c r="W274" i="1"/>
  <c r="U274" i="1"/>
  <c r="S274" i="1"/>
  <c r="Q274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81" i="1"/>
  <c r="L281" i="1"/>
  <c r="K281" i="1"/>
  <c r="J281" i="1"/>
  <c r="I281" i="1"/>
  <c r="H281" i="1"/>
  <c r="G281" i="1"/>
  <c r="F281" i="1"/>
  <c r="M280" i="1"/>
  <c r="L280" i="1"/>
  <c r="K280" i="1"/>
  <c r="J280" i="1"/>
  <c r="I280" i="1"/>
  <c r="H280" i="1"/>
  <c r="G280" i="1"/>
  <c r="F280" i="1"/>
  <c r="M279" i="1"/>
  <c r="L279" i="1"/>
  <c r="K279" i="1"/>
  <c r="J279" i="1"/>
  <c r="I279" i="1"/>
  <c r="H279" i="1"/>
  <c r="G279" i="1"/>
  <c r="F279" i="1"/>
  <c r="M278" i="1"/>
  <c r="L278" i="1"/>
  <c r="K278" i="1"/>
  <c r="J278" i="1"/>
  <c r="I278" i="1"/>
  <c r="H278" i="1"/>
  <c r="G278" i="1"/>
  <c r="F278" i="1"/>
  <c r="M277" i="1"/>
  <c r="L277" i="1"/>
  <c r="K277" i="1"/>
  <c r="J277" i="1"/>
  <c r="I277" i="1"/>
  <c r="H277" i="1"/>
  <c r="G277" i="1"/>
  <c r="F277" i="1"/>
  <c r="M276" i="1"/>
  <c r="L276" i="1"/>
  <c r="K276" i="1"/>
  <c r="J276" i="1"/>
  <c r="I276" i="1"/>
  <c r="H276" i="1"/>
  <c r="G276" i="1"/>
  <c r="F276" i="1"/>
  <c r="M275" i="1"/>
  <c r="L275" i="1"/>
  <c r="K275" i="1"/>
  <c r="J275" i="1"/>
  <c r="I275" i="1"/>
  <c r="H275" i="1"/>
  <c r="G275" i="1"/>
  <c r="F275" i="1"/>
  <c r="S261" i="1"/>
  <c r="S260" i="1"/>
  <c r="S259" i="1"/>
  <c r="S258" i="1"/>
  <c r="S257" i="1"/>
  <c r="S256" i="1"/>
  <c r="S255" i="1"/>
  <c r="S254" i="1"/>
  <c r="S253" i="1"/>
  <c r="S252" i="1"/>
  <c r="U260" i="1"/>
  <c r="U259" i="1"/>
  <c r="U258" i="1"/>
  <c r="U257" i="1"/>
  <c r="U256" i="1"/>
  <c r="U255" i="1"/>
  <c r="U254" i="1"/>
  <c r="U253" i="1"/>
  <c r="U252" i="1"/>
  <c r="W260" i="1"/>
  <c r="W259" i="1"/>
  <c r="W258" i="1"/>
  <c r="W257" i="1"/>
  <c r="W256" i="1"/>
  <c r="W255" i="1"/>
  <c r="W254" i="1"/>
  <c r="W253" i="1"/>
  <c r="W252" i="1"/>
  <c r="Y260" i="1"/>
  <c r="Y259" i="1"/>
  <c r="Y258" i="1"/>
  <c r="Y257" i="1"/>
  <c r="Y256" i="1"/>
  <c r="Y255" i="1"/>
  <c r="Y254" i="1"/>
  <c r="Y253" i="1"/>
  <c r="Y252" i="1"/>
  <c r="AA261" i="1"/>
  <c r="AA260" i="1"/>
  <c r="AA259" i="1"/>
  <c r="AA258" i="1"/>
  <c r="AA257" i="1"/>
  <c r="AA256" i="1"/>
  <c r="AA255" i="1"/>
  <c r="AA254" i="1"/>
  <c r="AA253" i="1"/>
  <c r="AA252" i="1"/>
  <c r="AC260" i="1"/>
  <c r="AC259" i="1"/>
  <c r="AC258" i="1"/>
  <c r="AC257" i="1"/>
  <c r="AC256" i="1"/>
  <c r="AC255" i="1"/>
  <c r="AC254" i="1"/>
  <c r="AC253" i="1"/>
  <c r="AC252" i="1"/>
  <c r="AU260" i="1"/>
  <c r="AT260" i="1"/>
  <c r="AS260" i="1"/>
  <c r="AR260" i="1"/>
  <c r="AQ260" i="1"/>
  <c r="AP260" i="1"/>
  <c r="AO260" i="1"/>
  <c r="AN260" i="1"/>
  <c r="AU259" i="1"/>
  <c r="AT259" i="1"/>
  <c r="AS259" i="1"/>
  <c r="AR259" i="1"/>
  <c r="AQ259" i="1"/>
  <c r="AP259" i="1"/>
  <c r="AO259" i="1"/>
  <c r="AN259" i="1"/>
  <c r="AU258" i="1"/>
  <c r="AT258" i="1"/>
  <c r="AS258" i="1"/>
  <c r="AR258" i="1"/>
  <c r="AQ258" i="1"/>
  <c r="AP258" i="1"/>
  <c r="AO258" i="1"/>
  <c r="AN258" i="1"/>
  <c r="AU257" i="1"/>
  <c r="AT257" i="1"/>
  <c r="AS257" i="1"/>
  <c r="AR257" i="1"/>
  <c r="AQ257" i="1"/>
  <c r="AP257" i="1"/>
  <c r="AO257" i="1"/>
  <c r="AN257" i="1"/>
  <c r="AU256" i="1"/>
  <c r="AT256" i="1"/>
  <c r="AS256" i="1"/>
  <c r="AR256" i="1"/>
  <c r="AQ256" i="1"/>
  <c r="AP256" i="1"/>
  <c r="AO256" i="1"/>
  <c r="AN256" i="1"/>
  <c r="AU255" i="1"/>
  <c r="AT255" i="1"/>
  <c r="AS255" i="1"/>
  <c r="AR255" i="1"/>
  <c r="AQ255" i="1"/>
  <c r="AP255" i="1"/>
  <c r="AO255" i="1"/>
  <c r="AN255" i="1"/>
  <c r="AU254" i="1"/>
  <c r="AT254" i="1"/>
  <c r="AS254" i="1"/>
  <c r="AR254" i="1"/>
  <c r="AQ254" i="1"/>
  <c r="AP254" i="1"/>
  <c r="AO254" i="1"/>
  <c r="AN254" i="1"/>
  <c r="AU253" i="1"/>
  <c r="AT253" i="1"/>
  <c r="AS253" i="1"/>
  <c r="AR253" i="1"/>
  <c r="AQ253" i="1"/>
  <c r="AP253" i="1"/>
  <c r="AO253" i="1"/>
  <c r="AN253" i="1"/>
  <c r="AU252" i="1"/>
  <c r="AT252" i="1"/>
  <c r="AS252" i="1"/>
  <c r="AR252" i="1"/>
  <c r="AQ252" i="1"/>
  <c r="AP252" i="1"/>
  <c r="AO252" i="1"/>
  <c r="AN252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Z261" i="1"/>
  <c r="Y261" i="1"/>
  <c r="X261" i="1"/>
  <c r="W261" i="1"/>
  <c r="V261" i="1"/>
  <c r="U261" i="1"/>
  <c r="T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Q260" i="1"/>
  <c r="Q259" i="1"/>
  <c r="Q258" i="1"/>
  <c r="Q257" i="1"/>
  <c r="Q256" i="1"/>
  <c r="Q255" i="1"/>
  <c r="Q254" i="1"/>
  <c r="Q253" i="1"/>
  <c r="Q252" i="1"/>
  <c r="O260" i="1"/>
  <c r="O259" i="1"/>
  <c r="O258" i="1"/>
  <c r="O257" i="1"/>
  <c r="O256" i="1"/>
  <c r="O255" i="1"/>
  <c r="O254" i="1"/>
  <c r="O253" i="1"/>
  <c r="O252" i="1"/>
  <c r="M260" i="1"/>
  <c r="M259" i="1"/>
  <c r="M258" i="1"/>
  <c r="M257" i="1"/>
  <c r="M256" i="1"/>
  <c r="M255" i="1"/>
  <c r="M254" i="1"/>
  <c r="M253" i="1"/>
  <c r="M252" i="1"/>
  <c r="K260" i="1"/>
  <c r="K259" i="1"/>
  <c r="K258" i="1"/>
  <c r="K257" i="1"/>
  <c r="K256" i="1"/>
  <c r="K255" i="1"/>
  <c r="K254" i="1"/>
  <c r="K253" i="1"/>
  <c r="K252" i="1"/>
  <c r="AR221" i="1"/>
  <c r="AR220" i="1"/>
  <c r="AR219" i="1"/>
  <c r="AR218" i="1"/>
  <c r="AR217" i="1"/>
  <c r="AR216" i="1"/>
  <c r="AV224" i="1"/>
  <c r="AU224" i="1"/>
  <c r="AT224" i="1"/>
  <c r="AS224" i="1"/>
  <c r="AV223" i="1"/>
  <c r="AU223" i="1"/>
  <c r="AT223" i="1"/>
  <c r="AS223" i="1"/>
  <c r="AV222" i="1"/>
  <c r="AU222" i="1"/>
  <c r="AT222" i="1"/>
  <c r="AS222" i="1"/>
  <c r="AV221" i="1"/>
  <c r="AU221" i="1"/>
  <c r="AT221" i="1"/>
  <c r="AS221" i="1"/>
  <c r="AV220" i="1"/>
  <c r="AU220" i="1"/>
  <c r="AT220" i="1"/>
  <c r="AS220" i="1"/>
  <c r="AV219" i="1"/>
  <c r="AU219" i="1"/>
  <c r="AT219" i="1"/>
  <c r="AS219" i="1"/>
  <c r="AV218" i="1"/>
  <c r="AU218" i="1"/>
  <c r="AT218" i="1"/>
  <c r="AS218" i="1"/>
  <c r="AV217" i="1"/>
  <c r="AU217" i="1"/>
  <c r="AT217" i="1"/>
  <c r="AS217" i="1"/>
  <c r="AV216" i="1"/>
  <c r="AU216" i="1"/>
  <c r="AT216" i="1"/>
  <c r="AS216" i="1"/>
  <c r="AV215" i="1"/>
  <c r="AU215" i="1"/>
  <c r="AT215" i="1"/>
  <c r="AS215" i="1"/>
  <c r="AV214" i="1"/>
  <c r="AU214" i="1"/>
  <c r="AT214" i="1"/>
  <c r="AS214" i="1"/>
  <c r="AV213" i="1"/>
  <c r="AU213" i="1"/>
  <c r="AT213" i="1"/>
  <c r="AS213" i="1"/>
  <c r="AV212" i="1"/>
  <c r="AU212" i="1"/>
  <c r="AT212" i="1"/>
  <c r="AS212" i="1"/>
  <c r="AV231" i="1"/>
  <c r="AU231" i="1"/>
  <c r="AT231" i="1"/>
  <c r="AS231" i="1"/>
  <c r="AR231" i="1"/>
  <c r="AQ231" i="1"/>
  <c r="AV230" i="1"/>
  <c r="AU230" i="1"/>
  <c r="AT230" i="1"/>
  <c r="AS230" i="1"/>
  <c r="AR230" i="1"/>
  <c r="AQ230" i="1"/>
  <c r="AV229" i="1"/>
  <c r="AU229" i="1"/>
  <c r="AT229" i="1"/>
  <c r="AS229" i="1"/>
  <c r="AR229" i="1"/>
  <c r="AQ229" i="1"/>
  <c r="AV228" i="1"/>
  <c r="AU228" i="1"/>
  <c r="AT228" i="1"/>
  <c r="AS228" i="1"/>
  <c r="AR228" i="1"/>
  <c r="AQ228" i="1"/>
  <c r="AV227" i="1"/>
  <c r="AU227" i="1"/>
  <c r="AT227" i="1"/>
  <c r="AS227" i="1"/>
  <c r="AR227" i="1"/>
  <c r="AQ227" i="1"/>
  <c r="AV226" i="1"/>
  <c r="AU226" i="1"/>
  <c r="AT226" i="1"/>
  <c r="AS226" i="1"/>
  <c r="AR226" i="1"/>
  <c r="AQ226" i="1"/>
  <c r="AV225" i="1"/>
  <c r="AU225" i="1"/>
  <c r="AT225" i="1"/>
  <c r="AS225" i="1"/>
  <c r="AR225" i="1"/>
  <c r="AQ225" i="1"/>
  <c r="AQ221" i="1"/>
  <c r="AP221" i="1"/>
  <c r="AO221" i="1"/>
  <c r="AN221" i="1"/>
  <c r="AQ220" i="1"/>
  <c r="AP220" i="1"/>
  <c r="AO220" i="1"/>
  <c r="AN220" i="1"/>
  <c r="AQ219" i="1"/>
  <c r="AP219" i="1"/>
  <c r="AO219" i="1"/>
  <c r="AN219" i="1"/>
  <c r="AQ218" i="1"/>
  <c r="AP218" i="1"/>
  <c r="AO218" i="1"/>
  <c r="AN218" i="1"/>
  <c r="AQ217" i="1"/>
  <c r="AP217" i="1"/>
  <c r="AO217" i="1"/>
  <c r="AN217" i="1"/>
  <c r="AQ216" i="1"/>
  <c r="AP216" i="1"/>
  <c r="AO216" i="1"/>
  <c r="AN216" i="1"/>
  <c r="AQ215" i="1"/>
  <c r="AP215" i="1"/>
  <c r="AO215" i="1"/>
  <c r="AN215" i="1"/>
  <c r="AQ214" i="1"/>
  <c r="AP214" i="1"/>
  <c r="AO214" i="1"/>
  <c r="AN214" i="1"/>
  <c r="AQ213" i="1"/>
  <c r="AP213" i="1"/>
  <c r="AO213" i="1"/>
  <c r="AN213" i="1"/>
  <c r="AQ212" i="1"/>
  <c r="AP212" i="1"/>
  <c r="AO212" i="1"/>
  <c r="AN212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31" i="1"/>
  <c r="N231" i="1"/>
  <c r="M231" i="1"/>
  <c r="L231" i="1"/>
  <c r="K231" i="1"/>
  <c r="J231" i="1"/>
  <c r="I231" i="1"/>
  <c r="H231" i="1"/>
  <c r="G231" i="1"/>
  <c r="F231" i="1"/>
  <c r="O230" i="1"/>
  <c r="N230" i="1"/>
  <c r="M230" i="1"/>
  <c r="L230" i="1"/>
  <c r="K230" i="1"/>
  <c r="J230" i="1"/>
  <c r="I230" i="1"/>
  <c r="H230" i="1"/>
  <c r="G230" i="1"/>
  <c r="F230" i="1"/>
  <c r="O229" i="1"/>
  <c r="N229" i="1"/>
  <c r="M229" i="1"/>
  <c r="L229" i="1"/>
  <c r="K229" i="1"/>
  <c r="J229" i="1"/>
  <c r="I229" i="1"/>
  <c r="H229" i="1"/>
  <c r="G229" i="1"/>
  <c r="F229" i="1"/>
  <c r="O228" i="1"/>
  <c r="N228" i="1"/>
  <c r="M228" i="1"/>
  <c r="L228" i="1"/>
  <c r="K228" i="1"/>
  <c r="J228" i="1"/>
  <c r="I228" i="1"/>
  <c r="H228" i="1"/>
  <c r="G228" i="1"/>
  <c r="F228" i="1"/>
  <c r="O227" i="1"/>
  <c r="N227" i="1"/>
  <c r="M227" i="1"/>
  <c r="L227" i="1"/>
  <c r="K227" i="1"/>
  <c r="J227" i="1"/>
  <c r="I227" i="1"/>
  <c r="H227" i="1"/>
  <c r="G227" i="1"/>
  <c r="F227" i="1"/>
  <c r="O226" i="1"/>
  <c r="N226" i="1"/>
  <c r="M226" i="1"/>
  <c r="L226" i="1"/>
  <c r="K226" i="1"/>
  <c r="J226" i="1"/>
  <c r="I226" i="1"/>
  <c r="H226" i="1"/>
  <c r="G226" i="1"/>
  <c r="F226" i="1"/>
  <c r="O225" i="1"/>
  <c r="N225" i="1"/>
  <c r="M225" i="1"/>
  <c r="L225" i="1"/>
  <c r="K225" i="1"/>
  <c r="J225" i="1"/>
  <c r="I225" i="1"/>
  <c r="H225" i="1"/>
  <c r="G225" i="1"/>
  <c r="F225" i="1"/>
  <c r="O224" i="1"/>
  <c r="N224" i="1"/>
  <c r="M224" i="1"/>
  <c r="L224" i="1"/>
  <c r="K224" i="1"/>
  <c r="J224" i="1"/>
  <c r="I224" i="1"/>
  <c r="H224" i="1"/>
  <c r="G224" i="1"/>
  <c r="F224" i="1"/>
  <c r="O223" i="1"/>
  <c r="N223" i="1"/>
  <c r="M223" i="1"/>
  <c r="L223" i="1"/>
  <c r="K223" i="1"/>
  <c r="J223" i="1"/>
  <c r="I223" i="1"/>
  <c r="H223" i="1"/>
  <c r="G223" i="1"/>
  <c r="F223" i="1"/>
  <c r="O222" i="1"/>
  <c r="N222" i="1"/>
  <c r="M222" i="1"/>
  <c r="L222" i="1"/>
  <c r="K222" i="1"/>
  <c r="J222" i="1"/>
  <c r="I222" i="1"/>
  <c r="H222" i="1"/>
  <c r="G222" i="1"/>
  <c r="F222" i="1"/>
  <c r="O221" i="1"/>
  <c r="N221" i="1"/>
  <c r="M221" i="1"/>
  <c r="L221" i="1"/>
  <c r="K221" i="1"/>
  <c r="J221" i="1"/>
  <c r="I221" i="1"/>
  <c r="H221" i="1"/>
  <c r="G221" i="1"/>
  <c r="F221" i="1"/>
  <c r="O220" i="1"/>
  <c r="N220" i="1"/>
  <c r="M220" i="1"/>
  <c r="L220" i="1"/>
  <c r="K220" i="1"/>
  <c r="J220" i="1"/>
  <c r="I220" i="1"/>
  <c r="H220" i="1"/>
  <c r="G220" i="1"/>
  <c r="F220" i="1"/>
  <c r="O219" i="1"/>
  <c r="N219" i="1"/>
  <c r="M219" i="1"/>
  <c r="L219" i="1"/>
  <c r="K219" i="1"/>
  <c r="J219" i="1"/>
  <c r="I219" i="1"/>
  <c r="H219" i="1"/>
  <c r="G219" i="1"/>
  <c r="F219" i="1"/>
  <c r="O218" i="1"/>
  <c r="N218" i="1"/>
  <c r="M218" i="1"/>
  <c r="L218" i="1"/>
  <c r="K218" i="1"/>
  <c r="J218" i="1"/>
  <c r="I218" i="1"/>
  <c r="H218" i="1"/>
  <c r="G218" i="1"/>
  <c r="F218" i="1"/>
  <c r="O217" i="1"/>
  <c r="N217" i="1"/>
  <c r="M217" i="1"/>
  <c r="L217" i="1"/>
  <c r="K217" i="1"/>
  <c r="J217" i="1"/>
  <c r="I217" i="1"/>
  <c r="H217" i="1"/>
  <c r="G217" i="1"/>
  <c r="F217" i="1"/>
  <c r="O216" i="1"/>
  <c r="N216" i="1"/>
  <c r="M216" i="1"/>
  <c r="L216" i="1"/>
  <c r="K216" i="1"/>
  <c r="J216" i="1"/>
  <c r="I216" i="1"/>
  <c r="H216" i="1"/>
  <c r="G216" i="1"/>
  <c r="F216" i="1"/>
  <c r="O215" i="1"/>
  <c r="N215" i="1"/>
  <c r="M215" i="1"/>
  <c r="L215" i="1"/>
  <c r="K215" i="1"/>
  <c r="J215" i="1"/>
  <c r="I215" i="1"/>
  <c r="H215" i="1"/>
  <c r="G215" i="1"/>
  <c r="F215" i="1"/>
  <c r="O214" i="1"/>
  <c r="N214" i="1"/>
  <c r="M214" i="1"/>
  <c r="L214" i="1"/>
  <c r="K214" i="1"/>
  <c r="J214" i="1"/>
  <c r="I214" i="1"/>
  <c r="H214" i="1"/>
  <c r="G214" i="1"/>
  <c r="F214" i="1"/>
  <c r="O213" i="1"/>
  <c r="N213" i="1"/>
  <c r="M213" i="1"/>
  <c r="L213" i="1"/>
  <c r="K213" i="1"/>
  <c r="J213" i="1"/>
  <c r="I213" i="1"/>
  <c r="H213" i="1"/>
  <c r="G213" i="1"/>
  <c r="F213" i="1"/>
  <c r="O212" i="1"/>
  <c r="N212" i="1"/>
  <c r="M212" i="1"/>
  <c r="L212" i="1"/>
  <c r="K212" i="1"/>
  <c r="J212" i="1"/>
  <c r="I212" i="1"/>
  <c r="H212" i="1"/>
  <c r="G212" i="1"/>
  <c r="F212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AV204" i="1"/>
  <c r="AU204" i="1"/>
  <c r="AT204" i="1"/>
  <c r="AR204" i="1"/>
  <c r="AQ204" i="1"/>
  <c r="AP204" i="1"/>
  <c r="AO204" i="1"/>
  <c r="AN204" i="1"/>
  <c r="AM204" i="1"/>
  <c r="AK204" i="1"/>
  <c r="AI204" i="1"/>
  <c r="AG204" i="1"/>
  <c r="AE204" i="1"/>
  <c r="AC204" i="1"/>
  <c r="AA204" i="1"/>
  <c r="Y204" i="1"/>
  <c r="W204" i="1"/>
  <c r="U204" i="1"/>
  <c r="S204" i="1"/>
  <c r="Q204" i="1"/>
  <c r="O204" i="1"/>
  <c r="M204" i="1"/>
  <c r="K204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AN173" i="1"/>
  <c r="AN172" i="1"/>
  <c r="AN171" i="1"/>
  <c r="AN170" i="1"/>
  <c r="AS174" i="1"/>
  <c r="AR174" i="1"/>
  <c r="AQ174" i="1"/>
  <c r="AP174" i="1"/>
  <c r="AS173" i="1"/>
  <c r="AR173" i="1"/>
  <c r="AQ173" i="1"/>
  <c r="AP173" i="1"/>
  <c r="AS172" i="1"/>
  <c r="AR172" i="1"/>
  <c r="AQ172" i="1"/>
  <c r="AP172" i="1"/>
  <c r="AS171" i="1"/>
  <c r="AR171" i="1"/>
  <c r="AQ171" i="1"/>
  <c r="AP171" i="1"/>
  <c r="AS170" i="1"/>
  <c r="AR170" i="1"/>
  <c r="AQ170" i="1"/>
  <c r="AP170" i="1"/>
  <c r="AS183" i="1"/>
  <c r="AR183" i="1"/>
  <c r="AQ183" i="1"/>
  <c r="AP183" i="1"/>
  <c r="AS182" i="1"/>
  <c r="AR182" i="1"/>
  <c r="AQ182" i="1"/>
  <c r="AP182" i="1"/>
  <c r="AS181" i="1"/>
  <c r="AR181" i="1"/>
  <c r="AQ181" i="1"/>
  <c r="AP181" i="1"/>
  <c r="AS180" i="1"/>
  <c r="AR180" i="1"/>
  <c r="AQ180" i="1"/>
  <c r="AP180" i="1"/>
  <c r="AS189" i="1"/>
  <c r="AR189" i="1"/>
  <c r="AQ189" i="1"/>
  <c r="AP189" i="1"/>
  <c r="AO189" i="1"/>
  <c r="AN189" i="1"/>
  <c r="AS188" i="1"/>
  <c r="AR188" i="1"/>
  <c r="AQ188" i="1"/>
  <c r="AP188" i="1"/>
  <c r="AO188" i="1"/>
  <c r="AN188" i="1"/>
  <c r="AS187" i="1"/>
  <c r="AR187" i="1"/>
  <c r="AQ187" i="1"/>
  <c r="AP187" i="1"/>
  <c r="AO187" i="1"/>
  <c r="AN187" i="1"/>
  <c r="AS186" i="1"/>
  <c r="AR186" i="1"/>
  <c r="AQ186" i="1"/>
  <c r="AP186" i="1"/>
  <c r="AO186" i="1"/>
  <c r="AN186" i="1"/>
  <c r="AS185" i="1"/>
  <c r="AR185" i="1"/>
  <c r="AQ185" i="1"/>
  <c r="AP185" i="1"/>
  <c r="AO185" i="1"/>
  <c r="AN185" i="1"/>
  <c r="AS184" i="1"/>
  <c r="AR184" i="1"/>
  <c r="AQ184" i="1"/>
  <c r="AP184" i="1"/>
  <c r="AO184" i="1"/>
  <c r="AN184" i="1"/>
  <c r="AO183" i="1"/>
  <c r="AN183" i="1"/>
  <c r="AM189" i="1"/>
  <c r="AL189" i="1"/>
  <c r="AK189" i="1"/>
  <c r="AJ189" i="1"/>
  <c r="AI189" i="1"/>
  <c r="AH189" i="1"/>
  <c r="AG189" i="1"/>
  <c r="AF189" i="1"/>
  <c r="AM188" i="1"/>
  <c r="AL188" i="1"/>
  <c r="AK188" i="1"/>
  <c r="AJ188" i="1"/>
  <c r="AI188" i="1"/>
  <c r="AH188" i="1"/>
  <c r="AG188" i="1"/>
  <c r="AF188" i="1"/>
  <c r="AM187" i="1"/>
  <c r="AL187" i="1"/>
  <c r="AK187" i="1"/>
  <c r="AJ187" i="1"/>
  <c r="AI187" i="1"/>
  <c r="AH187" i="1"/>
  <c r="AG187" i="1"/>
  <c r="AF187" i="1"/>
  <c r="AM186" i="1"/>
  <c r="AL186" i="1"/>
  <c r="AK186" i="1"/>
  <c r="AJ186" i="1"/>
  <c r="AI186" i="1"/>
  <c r="AH186" i="1"/>
  <c r="AG186" i="1"/>
  <c r="AF186" i="1"/>
  <c r="AM185" i="1"/>
  <c r="AL185" i="1"/>
  <c r="AK185" i="1"/>
  <c r="AJ185" i="1"/>
  <c r="AI185" i="1"/>
  <c r="AH185" i="1"/>
  <c r="AG185" i="1"/>
  <c r="AF185" i="1"/>
  <c r="AM184" i="1"/>
  <c r="AL184" i="1"/>
  <c r="AK184" i="1"/>
  <c r="AJ184" i="1"/>
  <c r="AI184" i="1"/>
  <c r="AH184" i="1"/>
  <c r="AG184" i="1"/>
  <c r="AF184" i="1"/>
  <c r="AM183" i="1"/>
  <c r="AL183" i="1"/>
  <c r="AK183" i="1"/>
  <c r="AJ183" i="1"/>
  <c r="AI183" i="1"/>
  <c r="AH183" i="1"/>
  <c r="AG183" i="1"/>
  <c r="AF183" i="1"/>
  <c r="AM182" i="1"/>
  <c r="AL182" i="1"/>
  <c r="AK182" i="1"/>
  <c r="AJ182" i="1"/>
  <c r="AI182" i="1"/>
  <c r="AH182" i="1"/>
  <c r="AG182" i="1"/>
  <c r="AF182" i="1"/>
  <c r="AM181" i="1"/>
  <c r="AL181" i="1"/>
  <c r="AK181" i="1"/>
  <c r="AJ181" i="1"/>
  <c r="AI181" i="1"/>
  <c r="AH181" i="1"/>
  <c r="AG181" i="1"/>
  <c r="AF181" i="1"/>
  <c r="AM180" i="1"/>
  <c r="AL180" i="1"/>
  <c r="AK180" i="1"/>
  <c r="AJ180" i="1"/>
  <c r="AI180" i="1"/>
  <c r="AH180" i="1"/>
  <c r="AG180" i="1"/>
  <c r="AF180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O174" i="1"/>
  <c r="AN174" i="1"/>
  <c r="AM174" i="1"/>
  <c r="AL174" i="1"/>
  <c r="AK174" i="1"/>
  <c r="AJ174" i="1"/>
  <c r="AI174" i="1"/>
  <c r="AH174" i="1"/>
  <c r="AG174" i="1"/>
  <c r="AF174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89" i="1"/>
  <c r="N189" i="1"/>
  <c r="M189" i="1"/>
  <c r="L189" i="1"/>
  <c r="K189" i="1"/>
  <c r="J189" i="1"/>
  <c r="I189" i="1"/>
  <c r="H189" i="1"/>
  <c r="G189" i="1"/>
  <c r="F189" i="1"/>
  <c r="O188" i="1"/>
  <c r="N188" i="1"/>
  <c r="M188" i="1"/>
  <c r="L188" i="1"/>
  <c r="K188" i="1"/>
  <c r="J188" i="1"/>
  <c r="I188" i="1"/>
  <c r="H188" i="1"/>
  <c r="G188" i="1"/>
  <c r="F188" i="1"/>
  <c r="O187" i="1"/>
  <c r="N187" i="1"/>
  <c r="M187" i="1"/>
  <c r="L187" i="1"/>
  <c r="K187" i="1"/>
  <c r="J187" i="1"/>
  <c r="I187" i="1"/>
  <c r="H187" i="1"/>
  <c r="G187" i="1"/>
  <c r="F187" i="1"/>
  <c r="O186" i="1"/>
  <c r="N186" i="1"/>
  <c r="M186" i="1"/>
  <c r="L186" i="1"/>
  <c r="K186" i="1"/>
  <c r="J186" i="1"/>
  <c r="I186" i="1"/>
  <c r="H186" i="1"/>
  <c r="G186" i="1"/>
  <c r="F186" i="1"/>
  <c r="O185" i="1"/>
  <c r="N185" i="1"/>
  <c r="M185" i="1"/>
  <c r="L185" i="1"/>
  <c r="K185" i="1"/>
  <c r="J185" i="1"/>
  <c r="I185" i="1"/>
  <c r="H185" i="1"/>
  <c r="G185" i="1"/>
  <c r="F185" i="1"/>
  <c r="O184" i="1"/>
  <c r="N184" i="1"/>
  <c r="M184" i="1"/>
  <c r="L184" i="1"/>
  <c r="K184" i="1"/>
  <c r="J184" i="1"/>
  <c r="I184" i="1"/>
  <c r="H184" i="1"/>
  <c r="G184" i="1"/>
  <c r="F184" i="1"/>
  <c r="O183" i="1"/>
  <c r="N183" i="1"/>
  <c r="M183" i="1"/>
  <c r="L183" i="1"/>
  <c r="K183" i="1"/>
  <c r="J183" i="1"/>
  <c r="I183" i="1"/>
  <c r="H183" i="1"/>
  <c r="G183" i="1"/>
  <c r="F183" i="1"/>
  <c r="O182" i="1"/>
  <c r="N182" i="1"/>
  <c r="M182" i="1"/>
  <c r="L182" i="1"/>
  <c r="K182" i="1"/>
  <c r="J182" i="1"/>
  <c r="I182" i="1"/>
  <c r="H182" i="1"/>
  <c r="G182" i="1"/>
  <c r="F182" i="1"/>
  <c r="O181" i="1"/>
  <c r="N181" i="1"/>
  <c r="M181" i="1"/>
  <c r="L181" i="1"/>
  <c r="K181" i="1"/>
  <c r="J181" i="1"/>
  <c r="I181" i="1"/>
  <c r="H181" i="1"/>
  <c r="G181" i="1"/>
  <c r="F181" i="1"/>
  <c r="O180" i="1"/>
  <c r="N180" i="1"/>
  <c r="M180" i="1"/>
  <c r="L180" i="1"/>
  <c r="K180" i="1"/>
  <c r="J180" i="1"/>
  <c r="I180" i="1"/>
  <c r="H180" i="1"/>
  <c r="G180" i="1"/>
  <c r="F180" i="1"/>
  <c r="O179" i="1"/>
  <c r="N179" i="1"/>
  <c r="M179" i="1"/>
  <c r="L179" i="1"/>
  <c r="K179" i="1"/>
  <c r="J179" i="1"/>
  <c r="I179" i="1"/>
  <c r="H179" i="1"/>
  <c r="G179" i="1"/>
  <c r="F179" i="1"/>
  <c r="O178" i="1"/>
  <c r="N178" i="1"/>
  <c r="M178" i="1"/>
  <c r="L178" i="1"/>
  <c r="K178" i="1"/>
  <c r="J178" i="1"/>
  <c r="I178" i="1"/>
  <c r="H178" i="1"/>
  <c r="G178" i="1"/>
  <c r="F178" i="1"/>
  <c r="O177" i="1"/>
  <c r="N177" i="1"/>
  <c r="M177" i="1"/>
  <c r="L177" i="1"/>
  <c r="K177" i="1"/>
  <c r="J177" i="1"/>
  <c r="I177" i="1"/>
  <c r="H177" i="1"/>
  <c r="G177" i="1"/>
  <c r="F177" i="1"/>
  <c r="O176" i="1"/>
  <c r="N176" i="1"/>
  <c r="M176" i="1"/>
  <c r="L176" i="1"/>
  <c r="K176" i="1"/>
  <c r="J176" i="1"/>
  <c r="I176" i="1"/>
  <c r="H176" i="1"/>
  <c r="G176" i="1"/>
  <c r="F176" i="1"/>
  <c r="O175" i="1"/>
  <c r="N175" i="1"/>
  <c r="M175" i="1"/>
  <c r="L175" i="1"/>
  <c r="K175" i="1"/>
  <c r="J175" i="1"/>
  <c r="I175" i="1"/>
  <c r="H175" i="1"/>
  <c r="G175" i="1"/>
  <c r="F175" i="1"/>
  <c r="O174" i="1"/>
  <c r="N174" i="1"/>
  <c r="M174" i="1"/>
  <c r="L174" i="1"/>
  <c r="K174" i="1"/>
  <c r="J174" i="1"/>
  <c r="I174" i="1"/>
  <c r="H174" i="1"/>
  <c r="G174" i="1"/>
  <c r="F174" i="1"/>
  <c r="O173" i="1"/>
  <c r="N173" i="1"/>
  <c r="M173" i="1"/>
  <c r="L173" i="1"/>
  <c r="K173" i="1"/>
  <c r="J173" i="1"/>
  <c r="I173" i="1"/>
  <c r="H173" i="1"/>
  <c r="G173" i="1"/>
  <c r="F173" i="1"/>
  <c r="O172" i="1"/>
  <c r="N172" i="1"/>
  <c r="M172" i="1"/>
  <c r="L172" i="1"/>
  <c r="K172" i="1"/>
  <c r="J172" i="1"/>
  <c r="I172" i="1"/>
  <c r="H172" i="1"/>
  <c r="G172" i="1"/>
  <c r="F172" i="1"/>
  <c r="O171" i="1"/>
  <c r="N171" i="1"/>
  <c r="M171" i="1"/>
  <c r="L171" i="1"/>
  <c r="K171" i="1"/>
  <c r="J171" i="1"/>
  <c r="I171" i="1"/>
  <c r="H171" i="1"/>
  <c r="G171" i="1"/>
  <c r="F171" i="1"/>
  <c r="O170" i="1"/>
  <c r="N170" i="1"/>
  <c r="M170" i="1"/>
  <c r="L170" i="1"/>
  <c r="K170" i="1"/>
  <c r="J170" i="1"/>
  <c r="I170" i="1"/>
  <c r="H170" i="1"/>
  <c r="G170" i="1"/>
  <c r="F170" i="1"/>
  <c r="O169" i="1"/>
  <c r="N169" i="1"/>
  <c r="M169" i="1"/>
  <c r="L169" i="1"/>
  <c r="K169" i="1"/>
  <c r="J169" i="1"/>
  <c r="I169" i="1"/>
  <c r="H169" i="1"/>
  <c r="G169" i="1"/>
  <c r="F169" i="1"/>
  <c r="O168" i="1"/>
  <c r="N168" i="1"/>
  <c r="M168" i="1"/>
  <c r="L168" i="1"/>
  <c r="K168" i="1"/>
  <c r="J168" i="1"/>
  <c r="I168" i="1"/>
  <c r="H168" i="1"/>
  <c r="G168" i="1"/>
  <c r="F168" i="1"/>
  <c r="O167" i="1"/>
  <c r="N167" i="1"/>
  <c r="M167" i="1"/>
  <c r="L167" i="1"/>
  <c r="K167" i="1"/>
  <c r="J167" i="1"/>
  <c r="I167" i="1"/>
  <c r="H167" i="1"/>
  <c r="G167" i="1"/>
  <c r="F167" i="1"/>
  <c r="O166" i="1"/>
  <c r="N166" i="1"/>
  <c r="M166" i="1"/>
  <c r="L166" i="1"/>
  <c r="K166" i="1"/>
  <c r="J166" i="1"/>
  <c r="I166" i="1"/>
  <c r="H166" i="1"/>
  <c r="G166" i="1"/>
  <c r="F166" i="1"/>
  <c r="O165" i="1"/>
  <c r="N165" i="1"/>
  <c r="M165" i="1"/>
  <c r="L165" i="1"/>
  <c r="K165" i="1"/>
  <c r="J165" i="1"/>
  <c r="I165" i="1"/>
  <c r="H165" i="1"/>
  <c r="G165" i="1"/>
  <c r="F165" i="1"/>
  <c r="O164" i="1"/>
  <c r="N164" i="1"/>
  <c r="M164" i="1"/>
  <c r="L164" i="1"/>
  <c r="K164" i="1"/>
  <c r="J164" i="1"/>
  <c r="I164" i="1"/>
  <c r="H164" i="1"/>
  <c r="G164" i="1"/>
  <c r="F164" i="1"/>
  <c r="O163" i="1"/>
  <c r="N163" i="1"/>
  <c r="M163" i="1"/>
  <c r="L163" i="1"/>
  <c r="K163" i="1"/>
  <c r="J163" i="1"/>
  <c r="I163" i="1"/>
  <c r="H163" i="1"/>
  <c r="G163" i="1"/>
  <c r="F163" i="1"/>
  <c r="AS162" i="1"/>
  <c r="AR162" i="1"/>
  <c r="AQ162" i="1"/>
  <c r="AO162" i="1"/>
  <c r="AN162" i="1"/>
  <c r="AM162" i="1"/>
  <c r="AK162" i="1"/>
  <c r="AI162" i="1"/>
  <c r="AG162" i="1"/>
  <c r="AE162" i="1"/>
  <c r="AC162" i="1"/>
  <c r="AA162" i="1"/>
  <c r="Y162" i="1"/>
  <c r="W162" i="1"/>
  <c r="U162" i="1"/>
  <c r="S162" i="1"/>
  <c r="Q162" i="1"/>
  <c r="O162" i="1"/>
  <c r="M162" i="1"/>
  <c r="K162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F29" i="1"/>
  <c r="E29" i="1"/>
  <c r="D29" i="1"/>
  <c r="C29" i="1"/>
  <c r="F28" i="1"/>
  <c r="E28" i="1"/>
  <c r="D28" i="1"/>
  <c r="C28" i="1"/>
  <c r="F27" i="1"/>
  <c r="E27" i="1"/>
  <c r="D27" i="1"/>
  <c r="C27" i="1"/>
  <c r="F26" i="1"/>
  <c r="E26" i="1"/>
  <c r="D26" i="1"/>
  <c r="C26" i="1"/>
  <c r="F25" i="1"/>
  <c r="E25" i="1"/>
  <c r="D25" i="1"/>
  <c r="C25" i="1"/>
  <c r="F24" i="1"/>
  <c r="E24" i="1"/>
  <c r="D24" i="1"/>
  <c r="C24" i="1"/>
  <c r="F23" i="1"/>
  <c r="E23" i="1"/>
  <c r="D23" i="1"/>
  <c r="C23" i="1"/>
  <c r="F22" i="1"/>
  <c r="E22" i="1"/>
  <c r="D22" i="1"/>
  <c r="C22" i="1"/>
  <c r="F21" i="1"/>
  <c r="E21" i="1"/>
  <c r="D21" i="1"/>
  <c r="C21" i="1"/>
  <c r="F20" i="1"/>
  <c r="E20" i="1"/>
  <c r="D20" i="1"/>
  <c r="C20" i="1"/>
  <c r="F19" i="1"/>
  <c r="E19" i="1"/>
  <c r="D19" i="1"/>
  <c r="C19" i="1"/>
  <c r="E304" i="4" l="1"/>
  <c r="D304" i="4"/>
  <c r="C304" i="4" s="1"/>
  <c r="E303" i="4"/>
  <c r="D303" i="4"/>
  <c r="C303" i="4" s="1"/>
  <c r="E302" i="4"/>
  <c r="D302" i="4"/>
  <c r="E301" i="4"/>
  <c r="C301" i="4" s="1"/>
  <c r="D301" i="4"/>
  <c r="E300" i="4"/>
  <c r="D300" i="4"/>
  <c r="C300" i="4" s="1"/>
  <c r="E299" i="4"/>
  <c r="D299" i="4"/>
  <c r="C299" i="4" s="1"/>
  <c r="D294" i="4"/>
  <c r="C294" i="4"/>
  <c r="D293" i="4"/>
  <c r="C293" i="4"/>
  <c r="B293" i="4"/>
  <c r="E288" i="4"/>
  <c r="D288" i="4"/>
  <c r="C288" i="4" s="1"/>
  <c r="E287" i="4"/>
  <c r="D287" i="4"/>
  <c r="C287" i="4" s="1"/>
  <c r="E286" i="4"/>
  <c r="D286" i="4"/>
  <c r="CI281" i="4"/>
  <c r="E281" i="4"/>
  <c r="D281" i="4"/>
  <c r="C281" i="4" s="1"/>
  <c r="E280" i="4"/>
  <c r="D280" i="4"/>
  <c r="C280" i="4" s="1"/>
  <c r="E279" i="4"/>
  <c r="D279" i="4"/>
  <c r="C279" i="4" s="1"/>
  <c r="E278" i="4"/>
  <c r="D278" i="4"/>
  <c r="E277" i="4"/>
  <c r="D277" i="4"/>
  <c r="C277" i="4" s="1"/>
  <c r="CH277" i="4" s="1"/>
  <c r="CB277" i="4" s="1"/>
  <c r="E276" i="4"/>
  <c r="D276" i="4"/>
  <c r="C276" i="4" s="1"/>
  <c r="E275" i="4"/>
  <c r="D275" i="4"/>
  <c r="C275" i="4" s="1"/>
  <c r="CI274" i="4"/>
  <c r="CC274" i="4" s="1"/>
  <c r="CD274" i="4"/>
  <c r="E274" i="4"/>
  <c r="CH274" i="4" s="1"/>
  <c r="CB274" i="4" s="1"/>
  <c r="C274" i="4"/>
  <c r="CJ274" i="4" s="1"/>
  <c r="CG269" i="4"/>
  <c r="CA269" i="4"/>
  <c r="E269" i="4"/>
  <c r="D269" i="4"/>
  <c r="C269" i="4" s="1"/>
  <c r="CI269" i="4" s="1"/>
  <c r="CC269" i="4" s="1"/>
  <c r="CG268" i="4"/>
  <c r="CA268" i="4" s="1"/>
  <c r="E268" i="4"/>
  <c r="D268" i="4"/>
  <c r="C268" i="4"/>
  <c r="CI268" i="4" s="1"/>
  <c r="CC268" i="4" s="1"/>
  <c r="CG267" i="4"/>
  <c r="CA267" i="4"/>
  <c r="E267" i="4"/>
  <c r="D267" i="4"/>
  <c r="C267" i="4" s="1"/>
  <c r="CI267" i="4" s="1"/>
  <c r="CC267" i="4" s="1"/>
  <c r="CG266" i="4"/>
  <c r="CA266" i="4" s="1"/>
  <c r="E266" i="4"/>
  <c r="C266" i="4" s="1"/>
  <c r="CI266" i="4" s="1"/>
  <c r="CC266" i="4" s="1"/>
  <c r="D266" i="4"/>
  <c r="CG265" i="4"/>
  <c r="CA265" i="4"/>
  <c r="E265" i="4"/>
  <c r="D265" i="4"/>
  <c r="C265" i="4" s="1"/>
  <c r="CI265" i="4" s="1"/>
  <c r="CC265" i="4" s="1"/>
  <c r="CG264" i="4"/>
  <c r="CA264" i="4" s="1"/>
  <c r="E264" i="4"/>
  <c r="D264" i="4"/>
  <c r="C264" i="4"/>
  <c r="CI264" i="4" s="1"/>
  <c r="CC264" i="4" s="1"/>
  <c r="CG263" i="4"/>
  <c r="CA263" i="4"/>
  <c r="E263" i="4"/>
  <c r="D263" i="4"/>
  <c r="C263" i="4" s="1"/>
  <c r="CI263" i="4" s="1"/>
  <c r="CC263" i="4" s="1"/>
  <c r="CG262" i="4"/>
  <c r="CA262" i="4" s="1"/>
  <c r="E262" i="4"/>
  <c r="C262" i="4" s="1"/>
  <c r="CI262" i="4" s="1"/>
  <c r="CC262" i="4" s="1"/>
  <c r="D262" i="4"/>
  <c r="CG261" i="4"/>
  <c r="CA261" i="4"/>
  <c r="E261" i="4"/>
  <c r="D261" i="4"/>
  <c r="C261" i="4" s="1"/>
  <c r="CI261" i="4" s="1"/>
  <c r="CC261" i="4" s="1"/>
  <c r="CG260" i="4"/>
  <c r="CA260" i="4" s="1"/>
  <c r="E260" i="4"/>
  <c r="C260" i="4" s="1"/>
  <c r="CI260" i="4" s="1"/>
  <c r="CC260" i="4" s="1"/>
  <c r="CG259" i="4"/>
  <c r="CA259" i="4"/>
  <c r="E259" i="4"/>
  <c r="C259" i="4" s="1"/>
  <c r="CI259" i="4" s="1"/>
  <c r="CC259" i="4" s="1"/>
  <c r="CG258" i="4"/>
  <c r="CA258" i="4" s="1"/>
  <c r="E258" i="4"/>
  <c r="C258" i="4"/>
  <c r="CG257" i="4"/>
  <c r="CA257" i="4"/>
  <c r="E257" i="4"/>
  <c r="C257" i="4" s="1"/>
  <c r="CI257" i="4" s="1"/>
  <c r="CC257" i="4" s="1"/>
  <c r="CI256" i="4"/>
  <c r="CC256" i="4" s="1"/>
  <c r="CG256" i="4"/>
  <c r="CA256" i="4" s="1"/>
  <c r="E256" i="4"/>
  <c r="C256" i="4"/>
  <c r="CH256" i="4" s="1"/>
  <c r="CB256" i="4" s="1"/>
  <c r="CG255" i="4"/>
  <c r="CA255" i="4"/>
  <c r="E255" i="4"/>
  <c r="C255" i="4" s="1"/>
  <c r="CI255" i="4" s="1"/>
  <c r="CC255" i="4" s="1"/>
  <c r="CG254" i="4"/>
  <c r="CA254" i="4" s="1"/>
  <c r="E254" i="4"/>
  <c r="C254" i="4"/>
  <c r="CG253" i="4"/>
  <c r="CA253" i="4"/>
  <c r="E253" i="4"/>
  <c r="C253" i="4" s="1"/>
  <c r="CI253" i="4" s="1"/>
  <c r="CC253" i="4" s="1"/>
  <c r="CG252" i="4"/>
  <c r="CA252" i="4" s="1"/>
  <c r="CB252" i="4"/>
  <c r="E252" i="4"/>
  <c r="C252" i="4"/>
  <c r="CH252" i="4" s="1"/>
  <c r="AU251" i="4"/>
  <c r="AT251" i="4"/>
  <c r="AS251" i="4"/>
  <c r="AR251" i="4"/>
  <c r="AQ251" i="4"/>
  <c r="AP251" i="4"/>
  <c r="AO251" i="4"/>
  <c r="AN251" i="4"/>
  <c r="AM251" i="4"/>
  <c r="AL251" i="4"/>
  <c r="AK251" i="4"/>
  <c r="AJ251" i="4"/>
  <c r="AI251" i="4"/>
  <c r="AH251" i="4"/>
  <c r="AG251" i="4"/>
  <c r="AF251" i="4"/>
  <c r="AE251" i="4"/>
  <c r="AD251" i="4"/>
  <c r="AC251" i="4"/>
  <c r="AB251" i="4"/>
  <c r="AA251" i="4"/>
  <c r="Z251" i="4"/>
  <c r="Y251" i="4"/>
  <c r="X251" i="4"/>
  <c r="W251" i="4"/>
  <c r="V251" i="4"/>
  <c r="U251" i="4"/>
  <c r="T251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D251" i="4" s="1"/>
  <c r="C251" i="4" s="1"/>
  <c r="E251" i="4"/>
  <c r="E246" i="4"/>
  <c r="D246" i="4"/>
  <c r="C246" i="4" s="1"/>
  <c r="E245" i="4"/>
  <c r="D245" i="4"/>
  <c r="E244" i="4"/>
  <c r="C244" i="4" s="1"/>
  <c r="D244" i="4"/>
  <c r="E243" i="4"/>
  <c r="D243" i="4"/>
  <c r="C243" i="4" s="1"/>
  <c r="E238" i="4"/>
  <c r="D238" i="4"/>
  <c r="C238" i="4" s="1"/>
  <c r="E237" i="4"/>
  <c r="D237" i="4"/>
  <c r="E236" i="4"/>
  <c r="D236" i="4"/>
  <c r="C236" i="4"/>
  <c r="E235" i="4"/>
  <c r="D235" i="4"/>
  <c r="C235" i="4" s="1"/>
  <c r="E231" i="4"/>
  <c r="D231" i="4"/>
  <c r="E230" i="4"/>
  <c r="CG230" i="4" s="1"/>
  <c r="CA230" i="4" s="1"/>
  <c r="D230" i="4"/>
  <c r="C230" i="4" s="1"/>
  <c r="CJ230" i="4" s="1"/>
  <c r="CD230" i="4" s="1"/>
  <c r="E229" i="4"/>
  <c r="D229" i="4"/>
  <c r="E228" i="4"/>
  <c r="CG228" i="4" s="1"/>
  <c r="CA228" i="4" s="1"/>
  <c r="D228" i="4"/>
  <c r="C228" i="4" s="1"/>
  <c r="CJ228" i="4" s="1"/>
  <c r="CD228" i="4" s="1"/>
  <c r="E227" i="4"/>
  <c r="D227" i="4"/>
  <c r="E226" i="4"/>
  <c r="CG226" i="4" s="1"/>
  <c r="CA226" i="4" s="1"/>
  <c r="D226" i="4"/>
  <c r="C226" i="4" s="1"/>
  <c r="CJ226" i="4" s="1"/>
  <c r="CD226" i="4" s="1"/>
  <c r="E225" i="4"/>
  <c r="D225" i="4"/>
  <c r="E224" i="4"/>
  <c r="D224" i="4"/>
  <c r="E223" i="4"/>
  <c r="D223" i="4"/>
  <c r="CJ222" i="4"/>
  <c r="CD222" i="4" s="1"/>
  <c r="E222" i="4"/>
  <c r="D222" i="4"/>
  <c r="C222" i="4" s="1"/>
  <c r="CH221" i="4"/>
  <c r="CB221" i="4" s="1"/>
  <c r="E221" i="4"/>
  <c r="CG221" i="4" s="1"/>
  <c r="CA221" i="4" s="1"/>
  <c r="D221" i="4"/>
  <c r="C221" i="4" s="1"/>
  <c r="CL221" i="4" s="1"/>
  <c r="CF221" i="4" s="1"/>
  <c r="CH220" i="4"/>
  <c r="CB220" i="4" s="1"/>
  <c r="E220" i="4"/>
  <c r="CG220" i="4" s="1"/>
  <c r="CA220" i="4" s="1"/>
  <c r="D220" i="4"/>
  <c r="E219" i="4"/>
  <c r="CG219" i="4" s="1"/>
  <c r="CA219" i="4" s="1"/>
  <c r="D219" i="4"/>
  <c r="CH218" i="4"/>
  <c r="CB218" i="4"/>
  <c r="E218" i="4"/>
  <c r="CG218" i="4" s="1"/>
  <c r="CA218" i="4" s="1"/>
  <c r="D218" i="4"/>
  <c r="C218" i="4" s="1"/>
  <c r="CJ218" i="4" s="1"/>
  <c r="CD218" i="4" s="1"/>
  <c r="CH217" i="4"/>
  <c r="CB217" i="4" s="1"/>
  <c r="E217" i="4"/>
  <c r="CG217" i="4" s="1"/>
  <c r="CA217" i="4" s="1"/>
  <c r="D217" i="4"/>
  <c r="C217" i="4" s="1"/>
  <c r="CL217" i="4" s="1"/>
  <c r="CF217" i="4" s="1"/>
  <c r="E216" i="4"/>
  <c r="CH216" i="4" s="1"/>
  <c r="CB216" i="4" s="1"/>
  <c r="D216" i="4"/>
  <c r="C216" i="4" s="1"/>
  <c r="E215" i="4"/>
  <c r="D215" i="4"/>
  <c r="E214" i="4"/>
  <c r="CG214" i="4" s="1"/>
  <c r="CA214" i="4" s="1"/>
  <c r="D214" i="4"/>
  <c r="C214" i="4" s="1"/>
  <c r="E213" i="4"/>
  <c r="CG213" i="4" s="1"/>
  <c r="CA213" i="4" s="1"/>
  <c r="D213" i="4"/>
  <c r="C213" i="4"/>
  <c r="E212" i="4"/>
  <c r="CG212" i="4" s="1"/>
  <c r="CA212" i="4" s="1"/>
  <c r="D212" i="4"/>
  <c r="C212" i="4" s="1"/>
  <c r="E211" i="4"/>
  <c r="CH211" i="4" s="1"/>
  <c r="CB211" i="4" s="1"/>
  <c r="D211" i="4"/>
  <c r="C211" i="4" s="1"/>
  <c r="CI211" i="4" s="1"/>
  <c r="CC211" i="4" s="1"/>
  <c r="E210" i="4"/>
  <c r="D210" i="4"/>
  <c r="E209" i="4"/>
  <c r="D209" i="4"/>
  <c r="E208" i="4"/>
  <c r="CH208" i="4" s="1"/>
  <c r="CB208" i="4" s="1"/>
  <c r="D208" i="4"/>
  <c r="C208" i="4" s="1"/>
  <c r="E207" i="4"/>
  <c r="CH207" i="4" s="1"/>
  <c r="CB207" i="4" s="1"/>
  <c r="D207" i="4"/>
  <c r="C207" i="4" s="1"/>
  <c r="CI207" i="4" s="1"/>
  <c r="CC207" i="4" s="1"/>
  <c r="E206" i="4"/>
  <c r="CH206" i="4" s="1"/>
  <c r="CB206" i="4" s="1"/>
  <c r="D206" i="4"/>
  <c r="C206" i="4"/>
  <c r="E205" i="4"/>
  <c r="CH205" i="4" s="1"/>
  <c r="CB205" i="4" s="1"/>
  <c r="D205" i="4"/>
  <c r="C205" i="4"/>
  <c r="CI205" i="4" s="1"/>
  <c r="CC205" i="4" s="1"/>
  <c r="E204" i="4"/>
  <c r="E203" i="4"/>
  <c r="CG203" i="4" s="1"/>
  <c r="CA203" i="4" s="1"/>
  <c r="D203" i="4"/>
  <c r="C203" i="4" s="1"/>
  <c r="CJ203" i="4" s="1"/>
  <c r="CD203" i="4" s="1"/>
  <c r="E202" i="4"/>
  <c r="D202" i="4"/>
  <c r="E201" i="4"/>
  <c r="CG201" i="4" s="1"/>
  <c r="CA201" i="4" s="1"/>
  <c r="D201" i="4"/>
  <c r="C201" i="4" s="1"/>
  <c r="CJ201" i="4" s="1"/>
  <c r="CD201" i="4" s="1"/>
  <c r="E200" i="4"/>
  <c r="D200" i="4"/>
  <c r="E199" i="4"/>
  <c r="CG199" i="4" s="1"/>
  <c r="CA199" i="4" s="1"/>
  <c r="D199" i="4"/>
  <c r="C199" i="4" s="1"/>
  <c r="CJ199" i="4" s="1"/>
  <c r="CD199" i="4" s="1"/>
  <c r="E198" i="4"/>
  <c r="D198" i="4"/>
  <c r="E197" i="4"/>
  <c r="CG197" i="4" s="1"/>
  <c r="CA197" i="4" s="1"/>
  <c r="D197" i="4"/>
  <c r="C197" i="4" s="1"/>
  <c r="CJ197" i="4" s="1"/>
  <c r="CD197" i="4" s="1"/>
  <c r="E196" i="4"/>
  <c r="D196" i="4"/>
  <c r="E195" i="4"/>
  <c r="CG195" i="4" s="1"/>
  <c r="CA195" i="4" s="1"/>
  <c r="D195" i="4"/>
  <c r="C195" i="4" s="1"/>
  <c r="CJ195" i="4" s="1"/>
  <c r="CD195" i="4" s="1"/>
  <c r="CH193" i="4"/>
  <c r="CB193" i="4" s="1"/>
  <c r="E193" i="4"/>
  <c r="CG193" i="4" s="1"/>
  <c r="CA193" i="4" s="1"/>
  <c r="D193" i="4"/>
  <c r="E189" i="4"/>
  <c r="CG189" i="4" s="1"/>
  <c r="CA189" i="4" s="1"/>
  <c r="D189" i="4"/>
  <c r="E188" i="4"/>
  <c r="CG188" i="4" s="1"/>
  <c r="CA188" i="4" s="1"/>
  <c r="D188" i="4"/>
  <c r="C188" i="4" s="1"/>
  <c r="CJ188" i="4" s="1"/>
  <c r="CD188" i="4" s="1"/>
  <c r="E187" i="4"/>
  <c r="CG187" i="4" s="1"/>
  <c r="CA187" i="4" s="1"/>
  <c r="D187" i="4"/>
  <c r="C187" i="4" s="1"/>
  <c r="E186" i="4"/>
  <c r="CG186" i="4" s="1"/>
  <c r="CA186" i="4" s="1"/>
  <c r="D186" i="4"/>
  <c r="E185" i="4"/>
  <c r="CG185" i="4" s="1"/>
  <c r="CA185" i="4" s="1"/>
  <c r="D185" i="4"/>
  <c r="CJ184" i="4"/>
  <c r="CD184" i="4" s="1"/>
  <c r="E184" i="4"/>
  <c r="CG184" i="4" s="1"/>
  <c r="CA184" i="4" s="1"/>
  <c r="D184" i="4"/>
  <c r="C184" i="4" s="1"/>
  <c r="E183" i="4"/>
  <c r="CG183" i="4" s="1"/>
  <c r="CA183" i="4" s="1"/>
  <c r="D183" i="4"/>
  <c r="C183" i="4" s="1"/>
  <c r="E182" i="4"/>
  <c r="D182" i="4"/>
  <c r="C182" i="4" s="1"/>
  <c r="CJ182" i="4" s="1"/>
  <c r="CD182" i="4" s="1"/>
  <c r="E181" i="4"/>
  <c r="D181" i="4"/>
  <c r="C181" i="4" s="1"/>
  <c r="CD180" i="4"/>
  <c r="E180" i="4"/>
  <c r="D180" i="4"/>
  <c r="C180" i="4" s="1"/>
  <c r="CJ180" i="4" s="1"/>
  <c r="E179" i="4"/>
  <c r="CG179" i="4" s="1"/>
  <c r="CA179" i="4" s="1"/>
  <c r="D179" i="4"/>
  <c r="C179" i="4" s="1"/>
  <c r="E178" i="4"/>
  <c r="CG178" i="4" s="1"/>
  <c r="CA178" i="4" s="1"/>
  <c r="D178" i="4"/>
  <c r="E177" i="4"/>
  <c r="CG177" i="4" s="1"/>
  <c r="CA177" i="4" s="1"/>
  <c r="D177" i="4"/>
  <c r="E176" i="4"/>
  <c r="CG176" i="4" s="1"/>
  <c r="CA176" i="4" s="1"/>
  <c r="D176" i="4"/>
  <c r="C176" i="4" s="1"/>
  <c r="CJ176" i="4" s="1"/>
  <c r="CD176" i="4" s="1"/>
  <c r="E175" i="4"/>
  <c r="CG175" i="4" s="1"/>
  <c r="CA175" i="4" s="1"/>
  <c r="D175" i="4"/>
  <c r="C175" i="4" s="1"/>
  <c r="E174" i="4"/>
  <c r="D174" i="4"/>
  <c r="E173" i="4"/>
  <c r="CG173" i="4" s="1"/>
  <c r="CA173" i="4" s="1"/>
  <c r="D173" i="4"/>
  <c r="C173" i="4" s="1"/>
  <c r="CL173" i="4" s="1"/>
  <c r="CF173" i="4" s="1"/>
  <c r="E172" i="4"/>
  <c r="CG172" i="4" s="1"/>
  <c r="CA172" i="4" s="1"/>
  <c r="D172" i="4"/>
  <c r="C172" i="4"/>
  <c r="CL172" i="4" s="1"/>
  <c r="CF172" i="4" s="1"/>
  <c r="E171" i="4"/>
  <c r="CG171" i="4" s="1"/>
  <c r="CA171" i="4" s="1"/>
  <c r="D171" i="4"/>
  <c r="C171" i="4" s="1"/>
  <c r="CL171" i="4" s="1"/>
  <c r="CF171" i="4" s="1"/>
  <c r="E170" i="4"/>
  <c r="D170" i="4"/>
  <c r="E169" i="4"/>
  <c r="CG169" i="4" s="1"/>
  <c r="CA169" i="4" s="1"/>
  <c r="D169" i="4"/>
  <c r="C169" i="4" s="1"/>
  <c r="CL169" i="4" s="1"/>
  <c r="CF169" i="4" s="1"/>
  <c r="E168" i="4"/>
  <c r="CG168" i="4" s="1"/>
  <c r="CA168" i="4" s="1"/>
  <c r="D168" i="4"/>
  <c r="C168" i="4"/>
  <c r="CL168" i="4" s="1"/>
  <c r="CF168" i="4" s="1"/>
  <c r="E167" i="4"/>
  <c r="CG167" i="4" s="1"/>
  <c r="CA167" i="4" s="1"/>
  <c r="D167" i="4"/>
  <c r="C167" i="4" s="1"/>
  <c r="CL167" i="4" s="1"/>
  <c r="CF167" i="4" s="1"/>
  <c r="E166" i="4"/>
  <c r="D166" i="4"/>
  <c r="E165" i="4"/>
  <c r="CG165" i="4" s="1"/>
  <c r="CA165" i="4" s="1"/>
  <c r="D165" i="4"/>
  <c r="C165" i="4" s="1"/>
  <c r="CL165" i="4" s="1"/>
  <c r="CF165" i="4" s="1"/>
  <c r="E164" i="4"/>
  <c r="CG164" i="4" s="1"/>
  <c r="CA164" i="4" s="1"/>
  <c r="D164" i="4"/>
  <c r="C164" i="4"/>
  <c r="CL164" i="4" s="1"/>
  <c r="CF164" i="4" s="1"/>
  <c r="E163" i="4"/>
  <c r="CG163" i="4" s="1"/>
  <c r="CA163" i="4" s="1"/>
  <c r="D163" i="4"/>
  <c r="C163" i="4" s="1"/>
  <c r="CL163" i="4" s="1"/>
  <c r="CF163" i="4" s="1"/>
  <c r="E162" i="4"/>
  <c r="C162" i="4" s="1"/>
  <c r="E161" i="4"/>
  <c r="CG161" i="4" s="1"/>
  <c r="CA161" i="4" s="1"/>
  <c r="D161" i="4"/>
  <c r="C161" i="4" s="1"/>
  <c r="E160" i="4"/>
  <c r="CG160" i="4" s="1"/>
  <c r="CA160" i="4" s="1"/>
  <c r="D160" i="4"/>
  <c r="C160" i="4" s="1"/>
  <c r="E159" i="4"/>
  <c r="CG159" i="4" s="1"/>
  <c r="CA159" i="4" s="1"/>
  <c r="D159" i="4"/>
  <c r="C159" i="4" s="1"/>
  <c r="E158" i="4"/>
  <c r="CG158" i="4" s="1"/>
  <c r="CA158" i="4" s="1"/>
  <c r="D158" i="4"/>
  <c r="C158" i="4" s="1"/>
  <c r="E157" i="4"/>
  <c r="CG157" i="4" s="1"/>
  <c r="CA157" i="4" s="1"/>
  <c r="D157" i="4"/>
  <c r="C157" i="4" s="1"/>
  <c r="E156" i="4"/>
  <c r="CG156" i="4" s="1"/>
  <c r="CA156" i="4" s="1"/>
  <c r="D156" i="4"/>
  <c r="C156" i="4" s="1"/>
  <c r="E155" i="4"/>
  <c r="CG155" i="4" s="1"/>
  <c r="CA155" i="4" s="1"/>
  <c r="D155" i="4"/>
  <c r="C155" i="4" s="1"/>
  <c r="E154" i="4"/>
  <c r="CG154" i="4" s="1"/>
  <c r="CA154" i="4" s="1"/>
  <c r="D154" i="4"/>
  <c r="C154" i="4" s="1"/>
  <c r="E153" i="4"/>
  <c r="CG153" i="4" s="1"/>
  <c r="CA153" i="4" s="1"/>
  <c r="D153" i="4"/>
  <c r="C153" i="4" s="1"/>
  <c r="E151" i="4"/>
  <c r="CG151" i="4" s="1"/>
  <c r="CA151" i="4" s="1"/>
  <c r="D151" i="4"/>
  <c r="C151" i="4" s="1"/>
  <c r="E145" i="4"/>
  <c r="D145" i="4"/>
  <c r="C145" i="4" s="1"/>
  <c r="E144" i="4"/>
  <c r="D144" i="4"/>
  <c r="E143" i="4"/>
  <c r="D143" i="4"/>
  <c r="C143" i="4"/>
  <c r="E142" i="4"/>
  <c r="D142" i="4"/>
  <c r="C142" i="4" s="1"/>
  <c r="O141" i="4"/>
  <c r="N141" i="4"/>
  <c r="M141" i="4"/>
  <c r="L141" i="4"/>
  <c r="K141" i="4"/>
  <c r="J141" i="4"/>
  <c r="I141" i="4"/>
  <c r="H141" i="4"/>
  <c r="G141" i="4"/>
  <c r="F141" i="4"/>
  <c r="E140" i="4"/>
  <c r="D140" i="4"/>
  <c r="C140" i="4" s="1"/>
  <c r="E139" i="4"/>
  <c r="D139" i="4"/>
  <c r="C139" i="4" s="1"/>
  <c r="E138" i="4"/>
  <c r="D138" i="4"/>
  <c r="P134" i="4"/>
  <c r="P133" i="4"/>
  <c r="O133" i="4"/>
  <c r="N133" i="4"/>
  <c r="M133" i="4"/>
  <c r="L133" i="4"/>
  <c r="K133" i="4"/>
  <c r="J133" i="4"/>
  <c r="I133" i="4"/>
  <c r="H133" i="4"/>
  <c r="G133" i="4"/>
  <c r="F133" i="4"/>
  <c r="E132" i="4"/>
  <c r="D132" i="4"/>
  <c r="C132" i="4"/>
  <c r="E131" i="4"/>
  <c r="D131" i="4"/>
  <c r="C131" i="4" s="1"/>
  <c r="E130" i="4"/>
  <c r="D130" i="4"/>
  <c r="C130" i="4" s="1"/>
  <c r="E129" i="4"/>
  <c r="D129" i="4"/>
  <c r="P128" i="4"/>
  <c r="O128" i="4"/>
  <c r="N128" i="4"/>
  <c r="N134" i="4" s="1"/>
  <c r="M128" i="4"/>
  <c r="L128" i="4"/>
  <c r="L134" i="4" s="1"/>
  <c r="K128" i="4"/>
  <c r="J128" i="4"/>
  <c r="J134" i="4" s="1"/>
  <c r="I128" i="4"/>
  <c r="H128" i="4"/>
  <c r="H134" i="4" s="1"/>
  <c r="G128" i="4"/>
  <c r="F128" i="4"/>
  <c r="F134" i="4" s="1"/>
  <c r="E127" i="4"/>
  <c r="C127" i="4" s="1"/>
  <c r="D127" i="4"/>
  <c r="E126" i="4"/>
  <c r="D126" i="4"/>
  <c r="C126" i="4" s="1"/>
  <c r="E125" i="4"/>
  <c r="D125" i="4"/>
  <c r="D128" i="4" s="1"/>
  <c r="J121" i="4"/>
  <c r="M120" i="4"/>
  <c r="L120" i="4"/>
  <c r="K120" i="4"/>
  <c r="J120" i="4"/>
  <c r="I120" i="4"/>
  <c r="H120" i="4"/>
  <c r="G120" i="4"/>
  <c r="F120" i="4"/>
  <c r="E119" i="4"/>
  <c r="D119" i="4"/>
  <c r="E118" i="4"/>
  <c r="D118" i="4"/>
  <c r="E117" i="4"/>
  <c r="D117" i="4"/>
  <c r="C117" i="4" s="1"/>
  <c r="E116" i="4"/>
  <c r="D116" i="4"/>
  <c r="C116" i="4" s="1"/>
  <c r="M115" i="4"/>
  <c r="M121" i="4" s="1"/>
  <c r="L115" i="4"/>
  <c r="L121" i="4" s="1"/>
  <c r="K115" i="4"/>
  <c r="J115" i="4"/>
  <c r="I115" i="4"/>
  <c r="I121" i="4" s="1"/>
  <c r="H115" i="4"/>
  <c r="H121" i="4" s="1"/>
  <c r="G115" i="4"/>
  <c r="F115" i="4"/>
  <c r="F121" i="4" s="1"/>
  <c r="D115" i="4"/>
  <c r="E114" i="4"/>
  <c r="D114" i="4"/>
  <c r="C114" i="4" s="1"/>
  <c r="E113" i="4"/>
  <c r="D113" i="4"/>
  <c r="E112" i="4"/>
  <c r="D112" i="4"/>
  <c r="C112" i="4"/>
  <c r="E108" i="4"/>
  <c r="D108" i="4"/>
  <c r="C108" i="4" s="1"/>
  <c r="E107" i="4"/>
  <c r="D107" i="4"/>
  <c r="C107" i="4" s="1"/>
  <c r="E106" i="4"/>
  <c r="D106" i="4"/>
  <c r="E105" i="4"/>
  <c r="D105" i="4"/>
  <c r="C105" i="4" s="1"/>
  <c r="E104" i="4"/>
  <c r="D104" i="4"/>
  <c r="C104" i="4" s="1"/>
  <c r="E99" i="4"/>
  <c r="D99" i="4"/>
  <c r="C99" i="4"/>
  <c r="E98" i="4"/>
  <c r="D98" i="4"/>
  <c r="C98" i="4" s="1"/>
  <c r="E97" i="4"/>
  <c r="D97" i="4"/>
  <c r="C97" i="4" s="1"/>
  <c r="E96" i="4"/>
  <c r="D96" i="4"/>
  <c r="E95" i="4"/>
  <c r="C95" i="4" s="1"/>
  <c r="D95" i="4"/>
  <c r="E94" i="4"/>
  <c r="D94" i="4"/>
  <c r="C94" i="4" s="1"/>
  <c r="E89" i="4"/>
  <c r="D89" i="4"/>
  <c r="C89" i="4" s="1"/>
  <c r="E88" i="4"/>
  <c r="D88" i="4"/>
  <c r="E87" i="4"/>
  <c r="D87" i="4"/>
  <c r="C87" i="4"/>
  <c r="E86" i="4"/>
  <c r="D86" i="4"/>
  <c r="C86" i="4" s="1"/>
  <c r="E85" i="4"/>
  <c r="D85" i="4"/>
  <c r="C85" i="4" s="1"/>
  <c r="E84" i="4"/>
  <c r="D84" i="4"/>
  <c r="E79" i="4"/>
  <c r="C79" i="4" s="1"/>
  <c r="D79" i="4"/>
  <c r="E74" i="4"/>
  <c r="D74" i="4"/>
  <c r="C74" i="4" s="1"/>
  <c r="E73" i="4"/>
  <c r="D73" i="4"/>
  <c r="C73" i="4" s="1"/>
  <c r="E72" i="4"/>
  <c r="D72" i="4"/>
  <c r="E71" i="4"/>
  <c r="D71" i="4"/>
  <c r="C71" i="4"/>
  <c r="E66" i="4"/>
  <c r="D66" i="4"/>
  <c r="C66" i="4" s="1"/>
  <c r="E65" i="4"/>
  <c r="D65" i="4"/>
  <c r="C65" i="4" s="1"/>
  <c r="E64" i="4"/>
  <c r="D64" i="4"/>
  <c r="E63" i="4"/>
  <c r="C63" i="4" s="1"/>
  <c r="D63" i="4"/>
  <c r="CA59" i="4"/>
  <c r="CA58" i="4"/>
  <c r="C58" i="4"/>
  <c r="CA53" i="4"/>
  <c r="C52" i="4"/>
  <c r="CG52" i="4" s="1"/>
  <c r="CA52" i="4" s="1"/>
  <c r="O52" i="4" s="1"/>
  <c r="C51" i="4"/>
  <c r="CG51" i="4" s="1"/>
  <c r="CA51" i="4" s="1"/>
  <c r="O51" i="4" s="1"/>
  <c r="C50" i="4"/>
  <c r="CG50" i="4" s="1"/>
  <c r="CA50" i="4" s="1"/>
  <c r="O50" i="4" s="1"/>
  <c r="C49" i="4"/>
  <c r="CG49" i="4" s="1"/>
  <c r="CA49" i="4" s="1"/>
  <c r="O49" i="4" s="1"/>
  <c r="C48" i="4"/>
  <c r="CG48" i="4" s="1"/>
  <c r="CA48" i="4" s="1"/>
  <c r="O48" i="4" s="1"/>
  <c r="C47" i="4"/>
  <c r="CG47" i="4" s="1"/>
  <c r="CA47" i="4" s="1"/>
  <c r="O47" i="4" s="1"/>
  <c r="C46" i="4"/>
  <c r="CG46" i="4" s="1"/>
  <c r="CA46" i="4" s="1"/>
  <c r="O46" i="4" s="1"/>
  <c r="C45" i="4"/>
  <c r="CG45" i="4" s="1"/>
  <c r="CA45" i="4" s="1"/>
  <c r="O45" i="4" s="1"/>
  <c r="C44" i="4"/>
  <c r="CG44" i="4" s="1"/>
  <c r="CA44" i="4" s="1"/>
  <c r="O44" i="4" s="1"/>
  <c r="C43" i="4"/>
  <c r="CG43" i="4" s="1"/>
  <c r="CA43" i="4" s="1"/>
  <c r="O43" i="4" s="1"/>
  <c r="C42" i="4"/>
  <c r="CG42" i="4" s="1"/>
  <c r="CA42" i="4" s="1"/>
  <c r="O42" i="4" s="1"/>
  <c r="C41" i="4"/>
  <c r="CG41" i="4" s="1"/>
  <c r="CA41" i="4" s="1"/>
  <c r="O41" i="4" s="1"/>
  <c r="C40" i="4"/>
  <c r="CG40" i="4" s="1"/>
  <c r="CA40" i="4" s="1"/>
  <c r="O40" i="4" s="1"/>
  <c r="C39" i="4"/>
  <c r="CG39" i="4" s="1"/>
  <c r="CA39" i="4" s="1"/>
  <c r="O39" i="4" s="1"/>
  <c r="C38" i="4"/>
  <c r="CG38" i="4" s="1"/>
  <c r="CA38" i="4" s="1"/>
  <c r="O38" i="4" s="1"/>
  <c r="C37" i="4"/>
  <c r="CG37" i="4" s="1"/>
  <c r="CA37" i="4" s="1"/>
  <c r="O37" i="4" s="1"/>
  <c r="C36" i="4"/>
  <c r="CG36" i="4" s="1"/>
  <c r="CA36" i="4" s="1"/>
  <c r="O36" i="4" s="1"/>
  <c r="C35" i="4"/>
  <c r="CG35" i="4" s="1"/>
  <c r="CA35" i="4" s="1"/>
  <c r="O35" i="4" s="1"/>
  <c r="C34" i="4"/>
  <c r="CG34" i="4" s="1"/>
  <c r="CA34" i="4" s="1"/>
  <c r="O34" i="4" s="1"/>
  <c r="N33" i="4"/>
  <c r="M33" i="4"/>
  <c r="L33" i="4"/>
  <c r="K33" i="4"/>
  <c r="J33" i="4"/>
  <c r="I33" i="4"/>
  <c r="H33" i="4"/>
  <c r="G33" i="4"/>
  <c r="F33" i="4"/>
  <c r="E33" i="4"/>
  <c r="D33" i="4"/>
  <c r="C33" i="4" s="1"/>
  <c r="G29" i="4"/>
  <c r="G28" i="4"/>
  <c r="G27" i="4"/>
  <c r="G26" i="4"/>
  <c r="G25" i="4"/>
  <c r="G24" i="4"/>
  <c r="G23" i="4"/>
  <c r="G21" i="4"/>
  <c r="G20" i="4"/>
  <c r="CD19" i="4"/>
  <c r="G19" i="4" s="1"/>
  <c r="CH15" i="4"/>
  <c r="CA15" i="4" s="1"/>
  <c r="C15" i="4"/>
  <c r="CJ14" i="4"/>
  <c r="CC14" i="4" s="1"/>
  <c r="CB14" i="4"/>
  <c r="C14" i="4"/>
  <c r="CH14" i="4" s="1"/>
  <c r="CA14" i="4" s="1"/>
  <c r="C13" i="4"/>
  <c r="CH13" i="4" s="1"/>
  <c r="CA13" i="4" s="1"/>
  <c r="CB12" i="4"/>
  <c r="C12" i="4"/>
  <c r="CH12" i="4" s="1"/>
  <c r="CA12" i="4" s="1"/>
  <c r="CH11" i="4"/>
  <c r="CA11" i="4" s="1"/>
  <c r="C11" i="4"/>
  <c r="A5" i="4"/>
  <c r="A4" i="4"/>
  <c r="A3" i="4"/>
  <c r="A2" i="4"/>
  <c r="E304" i="3"/>
  <c r="D304" i="3"/>
  <c r="C304" i="3" s="1"/>
  <c r="E303" i="3"/>
  <c r="D303" i="3"/>
  <c r="C303" i="3" s="1"/>
  <c r="E302" i="3"/>
  <c r="D302" i="3"/>
  <c r="E301" i="3"/>
  <c r="C301" i="3" s="1"/>
  <c r="D301" i="3"/>
  <c r="E300" i="3"/>
  <c r="D300" i="3"/>
  <c r="C300" i="3" s="1"/>
  <c r="E299" i="3"/>
  <c r="D299" i="3"/>
  <c r="C299" i="3" s="1"/>
  <c r="D294" i="3"/>
  <c r="C294" i="3"/>
  <c r="D293" i="3"/>
  <c r="C293" i="3"/>
  <c r="B293" i="3"/>
  <c r="E288" i="3"/>
  <c r="D288" i="3"/>
  <c r="C288" i="3" s="1"/>
  <c r="E287" i="3"/>
  <c r="D287" i="3"/>
  <c r="C287" i="3" s="1"/>
  <c r="E286" i="3"/>
  <c r="D286" i="3"/>
  <c r="E281" i="3"/>
  <c r="D281" i="3"/>
  <c r="C281" i="3" s="1"/>
  <c r="CI281" i="3" s="1"/>
  <c r="E280" i="3"/>
  <c r="D280" i="3"/>
  <c r="C280" i="3" s="1"/>
  <c r="E279" i="3"/>
  <c r="D279" i="3"/>
  <c r="C279" i="3" s="1"/>
  <c r="E278" i="3"/>
  <c r="D278" i="3"/>
  <c r="CH277" i="3"/>
  <c r="CB277" i="3" s="1"/>
  <c r="E277" i="3"/>
  <c r="D277" i="3"/>
  <c r="C277" i="3" s="1"/>
  <c r="E276" i="3"/>
  <c r="D276" i="3"/>
  <c r="C276" i="3" s="1"/>
  <c r="E275" i="3"/>
  <c r="D275" i="3"/>
  <c r="C275" i="3" s="1"/>
  <c r="CI274" i="3"/>
  <c r="CC274" i="3" s="1"/>
  <c r="CD274" i="3"/>
  <c r="E274" i="3"/>
  <c r="CH274" i="3" s="1"/>
  <c r="CB274" i="3" s="1"/>
  <c r="C274" i="3"/>
  <c r="CJ274" i="3" s="1"/>
  <c r="CG269" i="3"/>
  <c r="CA269" i="3"/>
  <c r="E269" i="3"/>
  <c r="D269" i="3"/>
  <c r="C269" i="3" s="1"/>
  <c r="CI269" i="3" s="1"/>
  <c r="CC269" i="3" s="1"/>
  <c r="CG268" i="3"/>
  <c r="CA268" i="3" s="1"/>
  <c r="E268" i="3"/>
  <c r="C268" i="3" s="1"/>
  <c r="CI268" i="3" s="1"/>
  <c r="CC268" i="3" s="1"/>
  <c r="D268" i="3"/>
  <c r="CG267" i="3"/>
  <c r="CA267" i="3"/>
  <c r="E267" i="3"/>
  <c r="D267" i="3"/>
  <c r="C267" i="3" s="1"/>
  <c r="CI267" i="3" s="1"/>
  <c r="CC267" i="3" s="1"/>
  <c r="CG266" i="3"/>
  <c r="CA266" i="3" s="1"/>
  <c r="E266" i="3"/>
  <c r="C266" i="3" s="1"/>
  <c r="CI266" i="3" s="1"/>
  <c r="CC266" i="3" s="1"/>
  <c r="D266" i="3"/>
  <c r="CG265" i="3"/>
  <c r="CA265" i="3"/>
  <c r="E265" i="3"/>
  <c r="D265" i="3"/>
  <c r="C265" i="3" s="1"/>
  <c r="CI265" i="3" s="1"/>
  <c r="CC265" i="3" s="1"/>
  <c r="CG264" i="3"/>
  <c r="CA264" i="3" s="1"/>
  <c r="E264" i="3"/>
  <c r="C264" i="3" s="1"/>
  <c r="CI264" i="3" s="1"/>
  <c r="CC264" i="3" s="1"/>
  <c r="D264" i="3"/>
  <c r="CG263" i="3"/>
  <c r="CA263" i="3"/>
  <c r="E263" i="3"/>
  <c r="D263" i="3"/>
  <c r="C263" i="3" s="1"/>
  <c r="CI263" i="3" s="1"/>
  <c r="CC263" i="3" s="1"/>
  <c r="CG262" i="3"/>
  <c r="CA262" i="3" s="1"/>
  <c r="E262" i="3"/>
  <c r="C262" i="3" s="1"/>
  <c r="CI262" i="3" s="1"/>
  <c r="CC262" i="3" s="1"/>
  <c r="D262" i="3"/>
  <c r="CG261" i="3"/>
  <c r="CA261" i="3"/>
  <c r="E261" i="3"/>
  <c r="D261" i="3"/>
  <c r="C261" i="3" s="1"/>
  <c r="CI261" i="3" s="1"/>
  <c r="CC261" i="3" s="1"/>
  <c r="CG260" i="3"/>
  <c r="CA260" i="3" s="1"/>
  <c r="E260" i="3"/>
  <c r="C260" i="3" s="1"/>
  <c r="CI260" i="3" s="1"/>
  <c r="CC260" i="3" s="1"/>
  <c r="CG259" i="3"/>
  <c r="CA259" i="3"/>
  <c r="E259" i="3"/>
  <c r="C259" i="3" s="1"/>
  <c r="CI259" i="3" s="1"/>
  <c r="CC259" i="3" s="1"/>
  <c r="CG258" i="3"/>
  <c r="CA258" i="3" s="1"/>
  <c r="E258" i="3"/>
  <c r="C258" i="3"/>
  <c r="CG257" i="3"/>
  <c r="CA257" i="3"/>
  <c r="E257" i="3"/>
  <c r="C257" i="3" s="1"/>
  <c r="CI257" i="3" s="1"/>
  <c r="CC257" i="3" s="1"/>
  <c r="CG256" i="3"/>
  <c r="CA256" i="3" s="1"/>
  <c r="CB256" i="3"/>
  <c r="E256" i="3"/>
  <c r="C256" i="3"/>
  <c r="CH256" i="3" s="1"/>
  <c r="CG255" i="3"/>
  <c r="CA255" i="3"/>
  <c r="E255" i="3"/>
  <c r="C255" i="3" s="1"/>
  <c r="CI255" i="3" s="1"/>
  <c r="CC255" i="3" s="1"/>
  <c r="CG254" i="3"/>
  <c r="CA254" i="3" s="1"/>
  <c r="E254" i="3"/>
  <c r="C254" i="3"/>
  <c r="CG253" i="3"/>
  <c r="CA253" i="3"/>
  <c r="E253" i="3"/>
  <c r="C253" i="3" s="1"/>
  <c r="CI253" i="3" s="1"/>
  <c r="CC253" i="3" s="1"/>
  <c r="CI252" i="3"/>
  <c r="CC252" i="3" s="1"/>
  <c r="CG252" i="3"/>
  <c r="CA252" i="3" s="1"/>
  <c r="E252" i="3"/>
  <c r="C252" i="3"/>
  <c r="CH252" i="3" s="1"/>
  <c r="CB252" i="3" s="1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N251" i="3"/>
  <c r="M251" i="3"/>
  <c r="L251" i="3"/>
  <c r="K251" i="3"/>
  <c r="J251" i="3"/>
  <c r="I251" i="3"/>
  <c r="H251" i="3"/>
  <c r="G251" i="3"/>
  <c r="F251" i="3"/>
  <c r="E251" i="3"/>
  <c r="D251" i="3"/>
  <c r="C251" i="3" s="1"/>
  <c r="E246" i="3"/>
  <c r="D246" i="3"/>
  <c r="C246" i="3" s="1"/>
  <c r="E245" i="3"/>
  <c r="D245" i="3"/>
  <c r="E244" i="3"/>
  <c r="D244" i="3"/>
  <c r="C244" i="3"/>
  <c r="E243" i="3"/>
  <c r="D243" i="3"/>
  <c r="C243" i="3" s="1"/>
  <c r="E238" i="3"/>
  <c r="D238" i="3"/>
  <c r="C238" i="3" s="1"/>
  <c r="E237" i="3"/>
  <c r="D237" i="3"/>
  <c r="E236" i="3"/>
  <c r="D236" i="3"/>
  <c r="C236" i="3"/>
  <c r="E235" i="3"/>
  <c r="D235" i="3"/>
  <c r="C235" i="3" s="1"/>
  <c r="E231" i="3"/>
  <c r="D231" i="3"/>
  <c r="E230" i="3"/>
  <c r="CG230" i="3" s="1"/>
  <c r="CA230" i="3" s="1"/>
  <c r="D230" i="3"/>
  <c r="C230" i="3" s="1"/>
  <c r="CJ230" i="3" s="1"/>
  <c r="CD230" i="3" s="1"/>
  <c r="E229" i="3"/>
  <c r="D229" i="3"/>
  <c r="E228" i="3"/>
  <c r="CG228" i="3" s="1"/>
  <c r="CA228" i="3" s="1"/>
  <c r="D228" i="3"/>
  <c r="C228" i="3" s="1"/>
  <c r="CJ228" i="3" s="1"/>
  <c r="CD228" i="3" s="1"/>
  <c r="E227" i="3"/>
  <c r="D227" i="3"/>
  <c r="C227" i="3" s="1"/>
  <c r="E226" i="3"/>
  <c r="D226" i="3"/>
  <c r="C226" i="3" s="1"/>
  <c r="CJ226" i="3" s="1"/>
  <c r="CD226" i="3" s="1"/>
  <c r="E225" i="3"/>
  <c r="D225" i="3"/>
  <c r="C225" i="3" s="1"/>
  <c r="E224" i="3"/>
  <c r="D224" i="3"/>
  <c r="E223" i="3"/>
  <c r="D223" i="3"/>
  <c r="CJ222" i="3"/>
  <c r="CD222" i="3" s="1"/>
  <c r="E222" i="3"/>
  <c r="D222" i="3"/>
  <c r="C222" i="3" s="1"/>
  <c r="E221" i="3"/>
  <c r="D221" i="3"/>
  <c r="E220" i="3"/>
  <c r="D220" i="3"/>
  <c r="E219" i="3"/>
  <c r="D219" i="3"/>
  <c r="CH218" i="3"/>
  <c r="CB218" i="3"/>
  <c r="E218" i="3"/>
  <c r="CG218" i="3" s="1"/>
  <c r="CA218" i="3" s="1"/>
  <c r="D218" i="3"/>
  <c r="C218" i="3" s="1"/>
  <c r="CJ218" i="3" s="1"/>
  <c r="CD218" i="3" s="1"/>
  <c r="CH217" i="3"/>
  <c r="CB217" i="3" s="1"/>
  <c r="E217" i="3"/>
  <c r="CG217" i="3" s="1"/>
  <c r="CA217" i="3" s="1"/>
  <c r="D217" i="3"/>
  <c r="C217" i="3" s="1"/>
  <c r="CL217" i="3" s="1"/>
  <c r="CF217" i="3" s="1"/>
  <c r="E216" i="3"/>
  <c r="CH216" i="3" s="1"/>
  <c r="CB216" i="3" s="1"/>
  <c r="D216" i="3"/>
  <c r="C216" i="3" s="1"/>
  <c r="E215" i="3"/>
  <c r="CG215" i="3" s="1"/>
  <c r="CA215" i="3" s="1"/>
  <c r="D215" i="3"/>
  <c r="C215" i="3" s="1"/>
  <c r="E214" i="3"/>
  <c r="CG214" i="3" s="1"/>
  <c r="CA214" i="3" s="1"/>
  <c r="D214" i="3"/>
  <c r="C214" i="3"/>
  <c r="E213" i="3"/>
  <c r="CG213" i="3" s="1"/>
  <c r="CA213" i="3" s="1"/>
  <c r="D213" i="3"/>
  <c r="E212" i="3"/>
  <c r="CG212" i="3" s="1"/>
  <c r="CA212" i="3" s="1"/>
  <c r="D212" i="3"/>
  <c r="CI211" i="3"/>
  <c r="CC211" i="3" s="1"/>
  <c r="E211" i="3"/>
  <c r="CH211" i="3" s="1"/>
  <c r="CB211" i="3" s="1"/>
  <c r="D211" i="3"/>
  <c r="C211" i="3" s="1"/>
  <c r="E210" i="3"/>
  <c r="D210" i="3"/>
  <c r="E209" i="3"/>
  <c r="D209" i="3"/>
  <c r="E208" i="3"/>
  <c r="CH208" i="3" s="1"/>
  <c r="CB208" i="3" s="1"/>
  <c r="D208" i="3"/>
  <c r="C208" i="3" s="1"/>
  <c r="E207" i="3"/>
  <c r="CH207" i="3" s="1"/>
  <c r="CB207" i="3" s="1"/>
  <c r="D207" i="3"/>
  <c r="C207" i="3" s="1"/>
  <c r="CI207" i="3" s="1"/>
  <c r="CC207" i="3" s="1"/>
  <c r="E206" i="3"/>
  <c r="CH206" i="3" s="1"/>
  <c r="CB206" i="3" s="1"/>
  <c r="D206" i="3"/>
  <c r="C206" i="3"/>
  <c r="E205" i="3"/>
  <c r="CH205" i="3" s="1"/>
  <c r="CB205" i="3" s="1"/>
  <c r="D205" i="3"/>
  <c r="C205" i="3"/>
  <c r="CI205" i="3" s="1"/>
  <c r="CC205" i="3" s="1"/>
  <c r="E204" i="3"/>
  <c r="CH203" i="3"/>
  <c r="CB203" i="3"/>
  <c r="E203" i="3"/>
  <c r="CG203" i="3" s="1"/>
  <c r="CA203" i="3" s="1"/>
  <c r="D203" i="3"/>
  <c r="C203" i="3" s="1"/>
  <c r="CJ203" i="3" s="1"/>
  <c r="CD203" i="3" s="1"/>
  <c r="E202" i="3"/>
  <c r="D202" i="3"/>
  <c r="E201" i="3"/>
  <c r="CG201" i="3" s="1"/>
  <c r="CA201" i="3" s="1"/>
  <c r="D201" i="3"/>
  <c r="C201" i="3" s="1"/>
  <c r="CJ201" i="3" s="1"/>
  <c r="CD201" i="3" s="1"/>
  <c r="E200" i="3"/>
  <c r="D200" i="3"/>
  <c r="E199" i="3"/>
  <c r="CG199" i="3" s="1"/>
  <c r="CA199" i="3" s="1"/>
  <c r="D199" i="3"/>
  <c r="C199" i="3" s="1"/>
  <c r="CJ199" i="3" s="1"/>
  <c r="CD199" i="3" s="1"/>
  <c r="E198" i="3"/>
  <c r="D198" i="3"/>
  <c r="E197" i="3"/>
  <c r="CG197" i="3" s="1"/>
  <c r="CA197" i="3" s="1"/>
  <c r="D197" i="3"/>
  <c r="C197" i="3" s="1"/>
  <c r="CJ197" i="3" s="1"/>
  <c r="CD197" i="3" s="1"/>
  <c r="E196" i="3"/>
  <c r="D196" i="3"/>
  <c r="E195" i="3"/>
  <c r="CG195" i="3" s="1"/>
  <c r="CA195" i="3" s="1"/>
  <c r="D195" i="3"/>
  <c r="C195" i="3" s="1"/>
  <c r="CJ195" i="3" s="1"/>
  <c r="CD195" i="3" s="1"/>
  <c r="CH193" i="3"/>
  <c r="CB193" i="3" s="1"/>
  <c r="E193" i="3"/>
  <c r="CG193" i="3" s="1"/>
  <c r="CA193" i="3" s="1"/>
  <c r="D193" i="3"/>
  <c r="E189" i="3"/>
  <c r="CG189" i="3" s="1"/>
  <c r="CA189" i="3" s="1"/>
  <c r="D189" i="3"/>
  <c r="E188" i="3"/>
  <c r="CG188" i="3" s="1"/>
  <c r="CA188" i="3" s="1"/>
  <c r="D188" i="3"/>
  <c r="C188" i="3" s="1"/>
  <c r="CJ188" i="3" s="1"/>
  <c r="CD188" i="3" s="1"/>
  <c r="E187" i="3"/>
  <c r="CG187" i="3" s="1"/>
  <c r="CA187" i="3" s="1"/>
  <c r="D187" i="3"/>
  <c r="C187" i="3" s="1"/>
  <c r="E186" i="3"/>
  <c r="CG186" i="3" s="1"/>
  <c r="CA186" i="3" s="1"/>
  <c r="D186" i="3"/>
  <c r="E185" i="3"/>
  <c r="CG185" i="3" s="1"/>
  <c r="CA185" i="3" s="1"/>
  <c r="D185" i="3"/>
  <c r="CJ184" i="3"/>
  <c r="CD184" i="3" s="1"/>
  <c r="E184" i="3"/>
  <c r="CG184" i="3" s="1"/>
  <c r="CA184" i="3" s="1"/>
  <c r="D184" i="3"/>
  <c r="C184" i="3" s="1"/>
  <c r="E183" i="3"/>
  <c r="CG183" i="3" s="1"/>
  <c r="CA183" i="3" s="1"/>
  <c r="D183" i="3"/>
  <c r="C183" i="3" s="1"/>
  <c r="E182" i="3"/>
  <c r="D182" i="3"/>
  <c r="C182" i="3" s="1"/>
  <c r="CJ182" i="3" s="1"/>
  <c r="CD182" i="3" s="1"/>
  <c r="E181" i="3"/>
  <c r="D181" i="3"/>
  <c r="C181" i="3" s="1"/>
  <c r="CD180" i="3"/>
  <c r="E180" i="3"/>
  <c r="D180" i="3"/>
  <c r="C180" i="3" s="1"/>
  <c r="CJ180" i="3" s="1"/>
  <c r="E179" i="3"/>
  <c r="CG179" i="3" s="1"/>
  <c r="CA179" i="3" s="1"/>
  <c r="D179" i="3"/>
  <c r="C179" i="3" s="1"/>
  <c r="E178" i="3"/>
  <c r="CG178" i="3" s="1"/>
  <c r="CA178" i="3" s="1"/>
  <c r="D178" i="3"/>
  <c r="E177" i="3"/>
  <c r="CG177" i="3" s="1"/>
  <c r="CA177" i="3" s="1"/>
  <c r="D177" i="3"/>
  <c r="E176" i="3"/>
  <c r="CG176" i="3" s="1"/>
  <c r="CA176" i="3" s="1"/>
  <c r="D176" i="3"/>
  <c r="C176" i="3" s="1"/>
  <c r="CJ176" i="3" s="1"/>
  <c r="CD176" i="3" s="1"/>
  <c r="E175" i="3"/>
  <c r="CG175" i="3" s="1"/>
  <c r="CA175" i="3" s="1"/>
  <c r="D175" i="3"/>
  <c r="C175" i="3" s="1"/>
  <c r="E174" i="3"/>
  <c r="D174" i="3"/>
  <c r="E173" i="3"/>
  <c r="CG173" i="3" s="1"/>
  <c r="CA173" i="3" s="1"/>
  <c r="D173" i="3"/>
  <c r="C173" i="3" s="1"/>
  <c r="CL173" i="3" s="1"/>
  <c r="CF173" i="3" s="1"/>
  <c r="E172" i="3"/>
  <c r="CG172" i="3" s="1"/>
  <c r="CA172" i="3" s="1"/>
  <c r="D172" i="3"/>
  <c r="C172" i="3"/>
  <c r="CL172" i="3" s="1"/>
  <c r="CF172" i="3" s="1"/>
  <c r="E171" i="3"/>
  <c r="CG171" i="3" s="1"/>
  <c r="CA171" i="3" s="1"/>
  <c r="D171" i="3"/>
  <c r="C171" i="3" s="1"/>
  <c r="CL171" i="3" s="1"/>
  <c r="CF171" i="3" s="1"/>
  <c r="E170" i="3"/>
  <c r="D170" i="3"/>
  <c r="E169" i="3"/>
  <c r="CG169" i="3" s="1"/>
  <c r="CA169" i="3" s="1"/>
  <c r="D169" i="3"/>
  <c r="C169" i="3" s="1"/>
  <c r="CL169" i="3" s="1"/>
  <c r="CF169" i="3" s="1"/>
  <c r="E168" i="3"/>
  <c r="CG168" i="3" s="1"/>
  <c r="CA168" i="3" s="1"/>
  <c r="D168" i="3"/>
  <c r="C168" i="3"/>
  <c r="CL168" i="3" s="1"/>
  <c r="CF168" i="3" s="1"/>
  <c r="E167" i="3"/>
  <c r="CG167" i="3" s="1"/>
  <c r="CA167" i="3" s="1"/>
  <c r="D167" i="3"/>
  <c r="C167" i="3" s="1"/>
  <c r="CL167" i="3" s="1"/>
  <c r="CF167" i="3" s="1"/>
  <c r="E166" i="3"/>
  <c r="CG166" i="3" s="1"/>
  <c r="CA166" i="3" s="1"/>
  <c r="D166" i="3"/>
  <c r="C166" i="3"/>
  <c r="CL166" i="3" s="1"/>
  <c r="CF166" i="3" s="1"/>
  <c r="E165" i="3"/>
  <c r="CG165" i="3" s="1"/>
  <c r="CA165" i="3" s="1"/>
  <c r="D165" i="3"/>
  <c r="C165" i="3" s="1"/>
  <c r="CL165" i="3" s="1"/>
  <c r="CF165" i="3" s="1"/>
  <c r="E164" i="3"/>
  <c r="CG164" i="3" s="1"/>
  <c r="CA164" i="3" s="1"/>
  <c r="D164" i="3"/>
  <c r="E163" i="3"/>
  <c r="CG163" i="3" s="1"/>
  <c r="CA163" i="3" s="1"/>
  <c r="D163" i="3"/>
  <c r="C163" i="3" s="1"/>
  <c r="CL163" i="3" s="1"/>
  <c r="CF163" i="3" s="1"/>
  <c r="E162" i="3"/>
  <c r="C162" i="3" s="1"/>
  <c r="E161" i="3"/>
  <c r="CG161" i="3" s="1"/>
  <c r="CA161" i="3" s="1"/>
  <c r="D161" i="3"/>
  <c r="C161" i="3" s="1"/>
  <c r="E160" i="3"/>
  <c r="CG160" i="3" s="1"/>
  <c r="CA160" i="3" s="1"/>
  <c r="D160" i="3"/>
  <c r="C160" i="3" s="1"/>
  <c r="E159" i="3"/>
  <c r="CG159" i="3" s="1"/>
  <c r="CA159" i="3" s="1"/>
  <c r="D159" i="3"/>
  <c r="C159" i="3" s="1"/>
  <c r="E158" i="3"/>
  <c r="CG158" i="3" s="1"/>
  <c r="CA158" i="3" s="1"/>
  <c r="D158" i="3"/>
  <c r="C158" i="3" s="1"/>
  <c r="E157" i="3"/>
  <c r="CG157" i="3" s="1"/>
  <c r="CA157" i="3" s="1"/>
  <c r="D157" i="3"/>
  <c r="C157" i="3" s="1"/>
  <c r="E156" i="3"/>
  <c r="CG156" i="3" s="1"/>
  <c r="CA156" i="3" s="1"/>
  <c r="D156" i="3"/>
  <c r="C156" i="3" s="1"/>
  <c r="E155" i="3"/>
  <c r="CG155" i="3" s="1"/>
  <c r="CA155" i="3" s="1"/>
  <c r="D155" i="3"/>
  <c r="C155" i="3" s="1"/>
  <c r="E154" i="3"/>
  <c r="CG154" i="3" s="1"/>
  <c r="CA154" i="3" s="1"/>
  <c r="D154" i="3"/>
  <c r="C154" i="3" s="1"/>
  <c r="E153" i="3"/>
  <c r="CG153" i="3" s="1"/>
  <c r="CA153" i="3" s="1"/>
  <c r="D153" i="3"/>
  <c r="C153" i="3" s="1"/>
  <c r="E151" i="3"/>
  <c r="CG151" i="3" s="1"/>
  <c r="CA151" i="3" s="1"/>
  <c r="D151" i="3"/>
  <c r="C151" i="3" s="1"/>
  <c r="E145" i="3"/>
  <c r="D145" i="3"/>
  <c r="C145" i="3" s="1"/>
  <c r="E144" i="3"/>
  <c r="D144" i="3"/>
  <c r="E143" i="3"/>
  <c r="D143" i="3"/>
  <c r="C143" i="3"/>
  <c r="E142" i="3"/>
  <c r="D142" i="3"/>
  <c r="C142" i="3" s="1"/>
  <c r="O141" i="3"/>
  <c r="N141" i="3"/>
  <c r="M141" i="3"/>
  <c r="L141" i="3"/>
  <c r="K141" i="3"/>
  <c r="J141" i="3"/>
  <c r="I141" i="3"/>
  <c r="H141" i="3"/>
  <c r="G141" i="3"/>
  <c r="F141" i="3"/>
  <c r="E140" i="3"/>
  <c r="D140" i="3"/>
  <c r="C140" i="3" s="1"/>
  <c r="E139" i="3"/>
  <c r="D139" i="3"/>
  <c r="C139" i="3" s="1"/>
  <c r="E138" i="3"/>
  <c r="D138" i="3"/>
  <c r="P133" i="3"/>
  <c r="O133" i="3"/>
  <c r="N133" i="3"/>
  <c r="M133" i="3"/>
  <c r="L133" i="3"/>
  <c r="K133" i="3"/>
  <c r="J133" i="3"/>
  <c r="I133" i="3"/>
  <c r="H133" i="3"/>
  <c r="G133" i="3"/>
  <c r="F133" i="3"/>
  <c r="E132" i="3"/>
  <c r="C132" i="3" s="1"/>
  <c r="D132" i="3"/>
  <c r="E131" i="3"/>
  <c r="D131" i="3"/>
  <c r="C131" i="3" s="1"/>
  <c r="E130" i="3"/>
  <c r="D130" i="3"/>
  <c r="C130" i="3" s="1"/>
  <c r="E129" i="3"/>
  <c r="D129" i="3"/>
  <c r="P128" i="3"/>
  <c r="P134" i="3" s="1"/>
  <c r="O128" i="3"/>
  <c r="N128" i="3"/>
  <c r="N134" i="3" s="1"/>
  <c r="M128" i="3"/>
  <c r="L128" i="3"/>
  <c r="L134" i="3" s="1"/>
  <c r="K128" i="3"/>
  <c r="J128" i="3"/>
  <c r="J134" i="3" s="1"/>
  <c r="I128" i="3"/>
  <c r="H128" i="3"/>
  <c r="H134" i="3" s="1"/>
  <c r="G128" i="3"/>
  <c r="F128" i="3"/>
  <c r="F134" i="3" s="1"/>
  <c r="E127" i="3"/>
  <c r="C127" i="3" s="1"/>
  <c r="D127" i="3"/>
  <c r="E126" i="3"/>
  <c r="D126" i="3"/>
  <c r="C126" i="3" s="1"/>
  <c r="E125" i="3"/>
  <c r="D125" i="3"/>
  <c r="J121" i="3"/>
  <c r="M120" i="3"/>
  <c r="L120" i="3"/>
  <c r="K120" i="3"/>
  <c r="J120" i="3"/>
  <c r="I120" i="3"/>
  <c r="H120" i="3"/>
  <c r="G120" i="3"/>
  <c r="F120" i="3"/>
  <c r="E119" i="3"/>
  <c r="D119" i="3"/>
  <c r="E118" i="3"/>
  <c r="D118" i="3"/>
  <c r="C118" i="3"/>
  <c r="E117" i="3"/>
  <c r="D117" i="3"/>
  <c r="C117" i="3" s="1"/>
  <c r="E116" i="3"/>
  <c r="D116" i="3"/>
  <c r="M115" i="3"/>
  <c r="M121" i="3" s="1"/>
  <c r="L115" i="3"/>
  <c r="L121" i="3" s="1"/>
  <c r="K115" i="3"/>
  <c r="K121" i="3" s="1"/>
  <c r="J115" i="3"/>
  <c r="I115" i="3"/>
  <c r="I121" i="3" s="1"/>
  <c r="H115" i="3"/>
  <c r="H121" i="3" s="1"/>
  <c r="G115" i="3"/>
  <c r="G121" i="3" s="1"/>
  <c r="F115" i="3"/>
  <c r="F121" i="3" s="1"/>
  <c r="E114" i="3"/>
  <c r="D114" i="3"/>
  <c r="C114" i="3" s="1"/>
  <c r="E113" i="3"/>
  <c r="D113" i="3"/>
  <c r="E112" i="3"/>
  <c r="D112" i="3"/>
  <c r="C112" i="3"/>
  <c r="E108" i="3"/>
  <c r="D108" i="3"/>
  <c r="C108" i="3" s="1"/>
  <c r="E107" i="3"/>
  <c r="D107" i="3"/>
  <c r="C107" i="3" s="1"/>
  <c r="E106" i="3"/>
  <c r="D106" i="3"/>
  <c r="E105" i="3"/>
  <c r="D105" i="3"/>
  <c r="C105" i="3" s="1"/>
  <c r="E104" i="3"/>
  <c r="D104" i="3"/>
  <c r="C104" i="3" s="1"/>
  <c r="E99" i="3"/>
  <c r="C99" i="3" s="1"/>
  <c r="D99" i="3"/>
  <c r="E98" i="3"/>
  <c r="D98" i="3"/>
  <c r="C98" i="3" s="1"/>
  <c r="E97" i="3"/>
  <c r="D97" i="3"/>
  <c r="C97" i="3" s="1"/>
  <c r="E96" i="3"/>
  <c r="D96" i="3"/>
  <c r="E95" i="3"/>
  <c r="D95" i="3"/>
  <c r="C95" i="3"/>
  <c r="E94" i="3"/>
  <c r="D94" i="3"/>
  <c r="C94" i="3" s="1"/>
  <c r="E89" i="3"/>
  <c r="D89" i="3"/>
  <c r="C89" i="3" s="1"/>
  <c r="E88" i="3"/>
  <c r="D88" i="3"/>
  <c r="E87" i="3"/>
  <c r="D87" i="3"/>
  <c r="C87" i="3"/>
  <c r="E86" i="3"/>
  <c r="D86" i="3"/>
  <c r="C86" i="3" s="1"/>
  <c r="E85" i="3"/>
  <c r="D85" i="3"/>
  <c r="C85" i="3" s="1"/>
  <c r="E84" i="3"/>
  <c r="D84" i="3"/>
  <c r="E79" i="3"/>
  <c r="C79" i="3" s="1"/>
  <c r="D79" i="3"/>
  <c r="E74" i="3"/>
  <c r="D74" i="3"/>
  <c r="C74" i="3" s="1"/>
  <c r="E73" i="3"/>
  <c r="D73" i="3"/>
  <c r="C73" i="3" s="1"/>
  <c r="E72" i="3"/>
  <c r="D72" i="3"/>
  <c r="E71" i="3"/>
  <c r="C71" i="3" s="1"/>
  <c r="D71" i="3"/>
  <c r="E66" i="3"/>
  <c r="D66" i="3"/>
  <c r="C66" i="3" s="1"/>
  <c r="E65" i="3"/>
  <c r="D65" i="3"/>
  <c r="C65" i="3" s="1"/>
  <c r="E64" i="3"/>
  <c r="D64" i="3"/>
  <c r="E63" i="3"/>
  <c r="D63" i="3"/>
  <c r="C63" i="3"/>
  <c r="CA59" i="3"/>
  <c r="CA58" i="3"/>
  <c r="C58" i="3"/>
  <c r="CA53" i="3"/>
  <c r="C52" i="3"/>
  <c r="CG52" i="3" s="1"/>
  <c r="CA52" i="3" s="1"/>
  <c r="O52" i="3" s="1"/>
  <c r="C51" i="3"/>
  <c r="CG51" i="3" s="1"/>
  <c r="CA51" i="3" s="1"/>
  <c r="O51" i="3" s="1"/>
  <c r="C50" i="3"/>
  <c r="CG50" i="3" s="1"/>
  <c r="CA50" i="3" s="1"/>
  <c r="O50" i="3" s="1"/>
  <c r="C49" i="3"/>
  <c r="CG49" i="3" s="1"/>
  <c r="CA49" i="3" s="1"/>
  <c r="O49" i="3" s="1"/>
  <c r="C48" i="3"/>
  <c r="CG48" i="3" s="1"/>
  <c r="CA48" i="3" s="1"/>
  <c r="O48" i="3" s="1"/>
  <c r="C47" i="3"/>
  <c r="CG47" i="3" s="1"/>
  <c r="CA47" i="3" s="1"/>
  <c r="O47" i="3" s="1"/>
  <c r="C46" i="3"/>
  <c r="CG46" i="3" s="1"/>
  <c r="CA46" i="3" s="1"/>
  <c r="O46" i="3" s="1"/>
  <c r="C45" i="3"/>
  <c r="CG45" i="3" s="1"/>
  <c r="CA45" i="3" s="1"/>
  <c r="O45" i="3" s="1"/>
  <c r="C44" i="3"/>
  <c r="CG44" i="3" s="1"/>
  <c r="CA44" i="3" s="1"/>
  <c r="O44" i="3" s="1"/>
  <c r="C43" i="3"/>
  <c r="CG43" i="3" s="1"/>
  <c r="CA43" i="3" s="1"/>
  <c r="O43" i="3" s="1"/>
  <c r="C42" i="3"/>
  <c r="CG42" i="3" s="1"/>
  <c r="CA42" i="3" s="1"/>
  <c r="O42" i="3" s="1"/>
  <c r="C41" i="3"/>
  <c r="CG41" i="3" s="1"/>
  <c r="CA41" i="3" s="1"/>
  <c r="O41" i="3" s="1"/>
  <c r="C40" i="3"/>
  <c r="CG40" i="3" s="1"/>
  <c r="CA40" i="3" s="1"/>
  <c r="O40" i="3" s="1"/>
  <c r="C39" i="3"/>
  <c r="CG39" i="3" s="1"/>
  <c r="CA39" i="3" s="1"/>
  <c r="O39" i="3" s="1"/>
  <c r="C38" i="3"/>
  <c r="CG38" i="3" s="1"/>
  <c r="CA38" i="3" s="1"/>
  <c r="O38" i="3" s="1"/>
  <c r="C37" i="3"/>
  <c r="CG37" i="3" s="1"/>
  <c r="CA37" i="3" s="1"/>
  <c r="O37" i="3" s="1"/>
  <c r="C36" i="3"/>
  <c r="CG36" i="3" s="1"/>
  <c r="CA36" i="3" s="1"/>
  <c r="O36" i="3" s="1"/>
  <c r="C35" i="3"/>
  <c r="CG35" i="3" s="1"/>
  <c r="CA35" i="3" s="1"/>
  <c r="O35" i="3" s="1"/>
  <c r="C34" i="3"/>
  <c r="CG34" i="3" s="1"/>
  <c r="CA34" i="3" s="1"/>
  <c r="O34" i="3" s="1"/>
  <c r="N33" i="3"/>
  <c r="M33" i="3"/>
  <c r="L33" i="3"/>
  <c r="K33" i="3"/>
  <c r="J33" i="3"/>
  <c r="I33" i="3"/>
  <c r="H33" i="3"/>
  <c r="G33" i="3"/>
  <c r="F33" i="3"/>
  <c r="E33" i="3"/>
  <c r="D33" i="3"/>
  <c r="C33" i="3" s="1"/>
  <c r="G29" i="3"/>
  <c r="G28" i="3"/>
  <c r="G27" i="3"/>
  <c r="G26" i="3"/>
  <c r="G25" i="3"/>
  <c r="G24" i="3"/>
  <c r="G23" i="3"/>
  <c r="G22" i="3"/>
  <c r="G21" i="3"/>
  <c r="G20" i="3"/>
  <c r="CD19" i="3"/>
  <c r="G19" i="3" s="1"/>
  <c r="CJ15" i="3"/>
  <c r="CC15" i="3" s="1"/>
  <c r="C15" i="3"/>
  <c r="C14" i="3"/>
  <c r="C13" i="3"/>
  <c r="C12" i="3"/>
  <c r="CJ11" i="3"/>
  <c r="CC11" i="3" s="1"/>
  <c r="C11" i="3"/>
  <c r="CB11" i="3" s="1"/>
  <c r="A5" i="3"/>
  <c r="A4" i="3"/>
  <c r="A3" i="3"/>
  <c r="A2" i="3"/>
  <c r="E304" i="2"/>
  <c r="D304" i="2"/>
  <c r="C304" i="2" s="1"/>
  <c r="E303" i="2"/>
  <c r="D303" i="2"/>
  <c r="C303" i="2" s="1"/>
  <c r="E302" i="2"/>
  <c r="D302" i="2"/>
  <c r="E301" i="2"/>
  <c r="D301" i="2"/>
  <c r="C301" i="2"/>
  <c r="E300" i="2"/>
  <c r="D300" i="2"/>
  <c r="C300" i="2" s="1"/>
  <c r="E299" i="2"/>
  <c r="D299" i="2"/>
  <c r="C299" i="2" s="1"/>
  <c r="D294" i="2"/>
  <c r="C294" i="2"/>
  <c r="D293" i="2"/>
  <c r="B293" i="2" s="1"/>
  <c r="C293" i="2"/>
  <c r="E288" i="2"/>
  <c r="D288" i="2"/>
  <c r="C288" i="2" s="1"/>
  <c r="E287" i="2"/>
  <c r="D287" i="2"/>
  <c r="C287" i="2" s="1"/>
  <c r="E286" i="2"/>
  <c r="D286" i="2"/>
  <c r="E281" i="2"/>
  <c r="D281" i="2"/>
  <c r="C281" i="2" s="1"/>
  <c r="CI281" i="2" s="1"/>
  <c r="E280" i="2"/>
  <c r="D280" i="2"/>
  <c r="C280" i="2" s="1"/>
  <c r="E279" i="2"/>
  <c r="D279" i="2"/>
  <c r="C279" i="2" s="1"/>
  <c r="E278" i="2"/>
  <c r="D278" i="2"/>
  <c r="E277" i="2"/>
  <c r="D277" i="2"/>
  <c r="C277" i="2" s="1"/>
  <c r="CH277" i="2" s="1"/>
  <c r="CB277" i="2" s="1"/>
  <c r="E276" i="2"/>
  <c r="D276" i="2"/>
  <c r="C276" i="2" s="1"/>
  <c r="E275" i="2"/>
  <c r="D275" i="2"/>
  <c r="C275" i="2" s="1"/>
  <c r="CI274" i="2"/>
  <c r="CC274" i="2" s="1"/>
  <c r="E274" i="2"/>
  <c r="CH274" i="2" s="1"/>
  <c r="CB274" i="2" s="1"/>
  <c r="C274" i="2"/>
  <c r="CJ274" i="2" s="1"/>
  <c r="CD274" i="2" s="1"/>
  <c r="CG269" i="2"/>
  <c r="CA269" i="2"/>
  <c r="E269" i="2"/>
  <c r="D269" i="2"/>
  <c r="C269" i="2" s="1"/>
  <c r="CI269" i="2" s="1"/>
  <c r="CC269" i="2" s="1"/>
  <c r="CG268" i="2"/>
  <c r="CA268" i="2" s="1"/>
  <c r="E268" i="2"/>
  <c r="D268" i="2"/>
  <c r="C268" i="2"/>
  <c r="CI268" i="2" s="1"/>
  <c r="CC268" i="2" s="1"/>
  <c r="CG267" i="2"/>
  <c r="CA267" i="2"/>
  <c r="E267" i="2"/>
  <c r="D267" i="2"/>
  <c r="C267" i="2" s="1"/>
  <c r="CI267" i="2" s="1"/>
  <c r="CC267" i="2" s="1"/>
  <c r="CG266" i="2"/>
  <c r="CA266" i="2" s="1"/>
  <c r="E266" i="2"/>
  <c r="D266" i="2"/>
  <c r="C266" i="2"/>
  <c r="CI266" i="2" s="1"/>
  <c r="CC266" i="2" s="1"/>
  <c r="CG265" i="2"/>
  <c r="CA265" i="2"/>
  <c r="E265" i="2"/>
  <c r="D265" i="2"/>
  <c r="C265" i="2" s="1"/>
  <c r="CI265" i="2" s="1"/>
  <c r="CC265" i="2" s="1"/>
  <c r="CG264" i="2"/>
  <c r="CA264" i="2" s="1"/>
  <c r="E264" i="2"/>
  <c r="D264" i="2"/>
  <c r="C264" i="2"/>
  <c r="CI264" i="2" s="1"/>
  <c r="CC264" i="2" s="1"/>
  <c r="CG263" i="2"/>
  <c r="CA263" i="2"/>
  <c r="E263" i="2"/>
  <c r="D263" i="2"/>
  <c r="C263" i="2" s="1"/>
  <c r="CI263" i="2" s="1"/>
  <c r="CC263" i="2" s="1"/>
  <c r="CG262" i="2"/>
  <c r="CA262" i="2" s="1"/>
  <c r="E262" i="2"/>
  <c r="D262" i="2"/>
  <c r="C262" i="2"/>
  <c r="CI262" i="2" s="1"/>
  <c r="CC262" i="2" s="1"/>
  <c r="CG261" i="2"/>
  <c r="CA261" i="2"/>
  <c r="E261" i="2"/>
  <c r="D261" i="2"/>
  <c r="C261" i="2" s="1"/>
  <c r="CI261" i="2" s="1"/>
  <c r="CC261" i="2" s="1"/>
  <c r="CG260" i="2"/>
  <c r="CA260" i="2" s="1"/>
  <c r="E260" i="2"/>
  <c r="C260" i="2" s="1"/>
  <c r="CI260" i="2" s="1"/>
  <c r="CC260" i="2" s="1"/>
  <c r="CG259" i="2"/>
  <c r="CA259" i="2"/>
  <c r="E259" i="2"/>
  <c r="C259" i="2" s="1"/>
  <c r="CI259" i="2" s="1"/>
  <c r="CC259" i="2" s="1"/>
  <c r="CG258" i="2"/>
  <c r="CA258" i="2" s="1"/>
  <c r="E258" i="2"/>
  <c r="C258" i="2"/>
  <c r="CG257" i="2"/>
  <c r="CA257" i="2"/>
  <c r="E257" i="2"/>
  <c r="C257" i="2" s="1"/>
  <c r="CI257" i="2" s="1"/>
  <c r="CC257" i="2" s="1"/>
  <c r="CG256" i="2"/>
  <c r="CA256" i="2" s="1"/>
  <c r="E256" i="2"/>
  <c r="C256" i="2"/>
  <c r="CH256" i="2" s="1"/>
  <c r="CB256" i="2" s="1"/>
  <c r="CG255" i="2"/>
  <c r="CA255" i="2"/>
  <c r="E255" i="2"/>
  <c r="C255" i="2" s="1"/>
  <c r="CI255" i="2" s="1"/>
  <c r="CC255" i="2" s="1"/>
  <c r="CG254" i="2"/>
  <c r="CA254" i="2" s="1"/>
  <c r="E254" i="2"/>
  <c r="C254" i="2"/>
  <c r="CG253" i="2"/>
  <c r="CA253" i="2"/>
  <c r="E253" i="2"/>
  <c r="C253" i="2" s="1"/>
  <c r="CI253" i="2" s="1"/>
  <c r="CC253" i="2" s="1"/>
  <c r="CG252" i="2"/>
  <c r="CA252" i="2" s="1"/>
  <c r="CB252" i="2"/>
  <c r="E252" i="2"/>
  <c r="C252" i="2"/>
  <c r="CH252" i="2" s="1"/>
  <c r="AU251" i="2"/>
  <c r="AT251" i="2"/>
  <c r="AS251" i="2"/>
  <c r="AR251" i="2"/>
  <c r="AQ251" i="2"/>
  <c r="AP251" i="2"/>
  <c r="AO251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V251" i="2"/>
  <c r="U251" i="2"/>
  <c r="T251" i="2"/>
  <c r="S251" i="2"/>
  <c r="R251" i="2"/>
  <c r="Q251" i="2"/>
  <c r="P251" i="2"/>
  <c r="O251" i="2"/>
  <c r="N251" i="2"/>
  <c r="M251" i="2"/>
  <c r="L251" i="2"/>
  <c r="K251" i="2"/>
  <c r="J251" i="2"/>
  <c r="I251" i="2"/>
  <c r="H251" i="2"/>
  <c r="G251" i="2"/>
  <c r="E251" i="2" s="1"/>
  <c r="F251" i="2"/>
  <c r="D251" i="2" s="1"/>
  <c r="C251" i="2" s="1"/>
  <c r="E246" i="2"/>
  <c r="D246" i="2"/>
  <c r="C246" i="2" s="1"/>
  <c r="E245" i="2"/>
  <c r="D245" i="2"/>
  <c r="E244" i="2"/>
  <c r="D244" i="2"/>
  <c r="C244" i="2"/>
  <c r="E243" i="2"/>
  <c r="D243" i="2"/>
  <c r="C243" i="2" s="1"/>
  <c r="E238" i="2"/>
  <c r="D238" i="2"/>
  <c r="C238" i="2" s="1"/>
  <c r="E237" i="2"/>
  <c r="D237" i="2"/>
  <c r="E236" i="2"/>
  <c r="D236" i="2"/>
  <c r="C236" i="2"/>
  <c r="E235" i="2"/>
  <c r="D235" i="2"/>
  <c r="C235" i="2" s="1"/>
  <c r="E231" i="2"/>
  <c r="D231" i="2"/>
  <c r="E230" i="2"/>
  <c r="CG230" i="2" s="1"/>
  <c r="CA230" i="2" s="1"/>
  <c r="D230" i="2"/>
  <c r="C230" i="2" s="1"/>
  <c r="CJ230" i="2" s="1"/>
  <c r="CD230" i="2" s="1"/>
  <c r="E229" i="2"/>
  <c r="D229" i="2"/>
  <c r="CJ228" i="2"/>
  <c r="CD228" i="2" s="1"/>
  <c r="E228" i="2"/>
  <c r="CG228" i="2" s="1"/>
  <c r="CA228" i="2" s="1"/>
  <c r="D228" i="2"/>
  <c r="C228" i="2" s="1"/>
  <c r="E227" i="2"/>
  <c r="D227" i="2"/>
  <c r="E226" i="2"/>
  <c r="CG226" i="2" s="1"/>
  <c r="CA226" i="2" s="1"/>
  <c r="D226" i="2"/>
  <c r="C226" i="2" s="1"/>
  <c r="CJ226" i="2" s="1"/>
  <c r="CD226" i="2" s="1"/>
  <c r="E225" i="2"/>
  <c r="D225" i="2"/>
  <c r="E224" i="2"/>
  <c r="D224" i="2"/>
  <c r="E223" i="2"/>
  <c r="D223" i="2"/>
  <c r="E222" i="2"/>
  <c r="D222" i="2"/>
  <c r="C222" i="2" s="1"/>
  <c r="CJ222" i="2" s="1"/>
  <c r="CD222" i="2" s="1"/>
  <c r="CH221" i="2"/>
  <c r="CB221" i="2" s="1"/>
  <c r="E221" i="2"/>
  <c r="CG221" i="2" s="1"/>
  <c r="CA221" i="2" s="1"/>
  <c r="D221" i="2"/>
  <c r="C221" i="2" s="1"/>
  <c r="CL221" i="2" s="1"/>
  <c r="CF221" i="2" s="1"/>
  <c r="E220" i="2"/>
  <c r="CG220" i="2" s="1"/>
  <c r="CA220" i="2" s="1"/>
  <c r="D220" i="2"/>
  <c r="E219" i="2"/>
  <c r="D219" i="2"/>
  <c r="CH218" i="2"/>
  <c r="CB218" i="2"/>
  <c r="E218" i="2"/>
  <c r="CG218" i="2" s="1"/>
  <c r="CA218" i="2" s="1"/>
  <c r="D218" i="2"/>
  <c r="C218" i="2" s="1"/>
  <c r="CJ218" i="2" s="1"/>
  <c r="CD218" i="2" s="1"/>
  <c r="CH217" i="2"/>
  <c r="CB217" i="2" s="1"/>
  <c r="E217" i="2"/>
  <c r="CG217" i="2" s="1"/>
  <c r="CA217" i="2" s="1"/>
  <c r="D217" i="2"/>
  <c r="C217" i="2" s="1"/>
  <c r="CL217" i="2" s="1"/>
  <c r="CF217" i="2" s="1"/>
  <c r="E216" i="2"/>
  <c r="CH216" i="2" s="1"/>
  <c r="CB216" i="2" s="1"/>
  <c r="D216" i="2"/>
  <c r="C216" i="2" s="1"/>
  <c r="E215" i="2"/>
  <c r="CG215" i="2" s="1"/>
  <c r="CA215" i="2" s="1"/>
  <c r="D215" i="2"/>
  <c r="E214" i="2"/>
  <c r="CG214" i="2" s="1"/>
  <c r="CA214" i="2" s="1"/>
  <c r="D214" i="2"/>
  <c r="C214" i="2" s="1"/>
  <c r="E213" i="2"/>
  <c r="CG213" i="2" s="1"/>
  <c r="CA213" i="2" s="1"/>
  <c r="D213" i="2"/>
  <c r="E212" i="2"/>
  <c r="CG212" i="2" s="1"/>
  <c r="CA212" i="2" s="1"/>
  <c r="D212" i="2"/>
  <c r="C212" i="2" s="1"/>
  <c r="E211" i="2"/>
  <c r="CH211" i="2" s="1"/>
  <c r="CB211" i="2" s="1"/>
  <c r="D211" i="2"/>
  <c r="C211" i="2" s="1"/>
  <c r="CI211" i="2" s="1"/>
  <c r="CC211" i="2" s="1"/>
  <c r="E210" i="2"/>
  <c r="CH210" i="2" s="1"/>
  <c r="CB210" i="2" s="1"/>
  <c r="D210" i="2"/>
  <c r="C210" i="2" s="1"/>
  <c r="E209" i="2"/>
  <c r="CH209" i="2" s="1"/>
  <c r="CB209" i="2" s="1"/>
  <c r="D209" i="2"/>
  <c r="C209" i="2" s="1"/>
  <c r="CI209" i="2" s="1"/>
  <c r="CC209" i="2" s="1"/>
  <c r="E208" i="2"/>
  <c r="CH208" i="2" s="1"/>
  <c r="CB208" i="2" s="1"/>
  <c r="D208" i="2"/>
  <c r="C208" i="2" s="1"/>
  <c r="E207" i="2"/>
  <c r="CH207" i="2" s="1"/>
  <c r="CB207" i="2" s="1"/>
  <c r="D207" i="2"/>
  <c r="C207" i="2" s="1"/>
  <c r="CI207" i="2" s="1"/>
  <c r="CC207" i="2" s="1"/>
  <c r="E206" i="2"/>
  <c r="CH206" i="2" s="1"/>
  <c r="CB206" i="2" s="1"/>
  <c r="D206" i="2"/>
  <c r="C206" i="2"/>
  <c r="E205" i="2"/>
  <c r="CH205" i="2" s="1"/>
  <c r="CB205" i="2" s="1"/>
  <c r="D205" i="2"/>
  <c r="C205" i="2"/>
  <c r="CI205" i="2" s="1"/>
  <c r="CC205" i="2" s="1"/>
  <c r="E204" i="2"/>
  <c r="CH203" i="2"/>
  <c r="CB203" i="2"/>
  <c r="E203" i="2"/>
  <c r="CG203" i="2" s="1"/>
  <c r="CA203" i="2" s="1"/>
  <c r="D203" i="2"/>
  <c r="E202" i="2"/>
  <c r="CG202" i="2" s="1"/>
  <c r="CA202" i="2" s="1"/>
  <c r="D202" i="2"/>
  <c r="CH201" i="2"/>
  <c r="CB201" i="2"/>
  <c r="E201" i="2"/>
  <c r="CG201" i="2" s="1"/>
  <c r="CA201" i="2" s="1"/>
  <c r="D201" i="2"/>
  <c r="E200" i="2"/>
  <c r="CG200" i="2" s="1"/>
  <c r="CA200" i="2" s="1"/>
  <c r="D200" i="2"/>
  <c r="CH199" i="2"/>
  <c r="CB199" i="2"/>
  <c r="E199" i="2"/>
  <c r="CG199" i="2" s="1"/>
  <c r="CA199" i="2" s="1"/>
  <c r="D199" i="2"/>
  <c r="E198" i="2"/>
  <c r="CG198" i="2" s="1"/>
  <c r="CA198" i="2" s="1"/>
  <c r="D198" i="2"/>
  <c r="E197" i="2"/>
  <c r="CG197" i="2" s="1"/>
  <c r="CA197" i="2" s="1"/>
  <c r="D197" i="2"/>
  <c r="E196" i="2"/>
  <c r="CG196" i="2" s="1"/>
  <c r="CA196" i="2" s="1"/>
  <c r="D196" i="2"/>
  <c r="E195" i="2"/>
  <c r="CG195" i="2" s="1"/>
  <c r="CA195" i="2" s="1"/>
  <c r="D195" i="2"/>
  <c r="CH193" i="2"/>
  <c r="CB193" i="2" s="1"/>
  <c r="E193" i="2"/>
  <c r="CG193" i="2" s="1"/>
  <c r="CA193" i="2" s="1"/>
  <c r="D193" i="2"/>
  <c r="C193" i="2" s="1"/>
  <c r="CJ193" i="2" s="1"/>
  <c r="CD193" i="2" s="1"/>
  <c r="E189" i="2"/>
  <c r="CG189" i="2" s="1"/>
  <c r="CA189" i="2" s="1"/>
  <c r="D189" i="2"/>
  <c r="E188" i="2"/>
  <c r="CG188" i="2" s="1"/>
  <c r="CA188" i="2" s="1"/>
  <c r="D188" i="2"/>
  <c r="C188" i="2" s="1"/>
  <c r="CJ188" i="2" s="1"/>
  <c r="CD188" i="2" s="1"/>
  <c r="E187" i="2"/>
  <c r="CG187" i="2" s="1"/>
  <c r="CA187" i="2" s="1"/>
  <c r="D187" i="2"/>
  <c r="E186" i="2"/>
  <c r="CG186" i="2" s="1"/>
  <c r="CA186" i="2" s="1"/>
  <c r="D186" i="2"/>
  <c r="E185" i="2"/>
  <c r="CG185" i="2" s="1"/>
  <c r="CA185" i="2" s="1"/>
  <c r="D185" i="2"/>
  <c r="C185" i="2" s="1"/>
  <c r="E184" i="2"/>
  <c r="CG184" i="2" s="1"/>
  <c r="CA184" i="2" s="1"/>
  <c r="D184" i="2"/>
  <c r="E183" i="2"/>
  <c r="CG183" i="2" s="1"/>
  <c r="CA183" i="2" s="1"/>
  <c r="D183" i="2"/>
  <c r="C183" i="2" s="1"/>
  <c r="E182" i="2"/>
  <c r="D182" i="2"/>
  <c r="C182" i="2" s="1"/>
  <c r="CJ182" i="2" s="1"/>
  <c r="CD182" i="2" s="1"/>
  <c r="E181" i="2"/>
  <c r="D181" i="2"/>
  <c r="E180" i="2"/>
  <c r="D180" i="2"/>
  <c r="E179" i="2"/>
  <c r="CG179" i="2" s="1"/>
  <c r="CA179" i="2" s="1"/>
  <c r="D179" i="2"/>
  <c r="C179" i="2" s="1"/>
  <c r="E178" i="2"/>
  <c r="CG178" i="2" s="1"/>
  <c r="CA178" i="2" s="1"/>
  <c r="D178" i="2"/>
  <c r="C178" i="2" s="1"/>
  <c r="CJ178" i="2" s="1"/>
  <c r="CD178" i="2" s="1"/>
  <c r="E177" i="2"/>
  <c r="CG177" i="2" s="1"/>
  <c r="CA177" i="2" s="1"/>
  <c r="D177" i="2"/>
  <c r="E176" i="2"/>
  <c r="CG176" i="2" s="1"/>
  <c r="CA176" i="2" s="1"/>
  <c r="D176" i="2"/>
  <c r="C176" i="2" s="1"/>
  <c r="CJ176" i="2" s="1"/>
  <c r="CD176" i="2" s="1"/>
  <c r="E175" i="2"/>
  <c r="CG175" i="2" s="1"/>
  <c r="CA175" i="2" s="1"/>
  <c r="D175" i="2"/>
  <c r="C175" i="2"/>
  <c r="E174" i="2"/>
  <c r="CG174" i="2" s="1"/>
  <c r="CA174" i="2" s="1"/>
  <c r="D174" i="2"/>
  <c r="C174" i="2" s="1"/>
  <c r="CL174" i="2" s="1"/>
  <c r="CF174" i="2" s="1"/>
  <c r="E173" i="2"/>
  <c r="CG173" i="2" s="1"/>
  <c r="CA173" i="2" s="1"/>
  <c r="D173" i="2"/>
  <c r="C173" i="2" s="1"/>
  <c r="CL173" i="2" s="1"/>
  <c r="CF173" i="2" s="1"/>
  <c r="E172" i="2"/>
  <c r="CG172" i="2" s="1"/>
  <c r="CA172" i="2" s="1"/>
  <c r="D172" i="2"/>
  <c r="C172" i="2"/>
  <c r="CL172" i="2" s="1"/>
  <c r="CF172" i="2" s="1"/>
  <c r="E171" i="2"/>
  <c r="CG171" i="2" s="1"/>
  <c r="CA171" i="2" s="1"/>
  <c r="D171" i="2"/>
  <c r="C171" i="2"/>
  <c r="CL171" i="2" s="1"/>
  <c r="CF171" i="2" s="1"/>
  <c r="E170" i="2"/>
  <c r="CG170" i="2" s="1"/>
  <c r="CA170" i="2" s="1"/>
  <c r="D170" i="2"/>
  <c r="C170" i="2" s="1"/>
  <c r="CL170" i="2" s="1"/>
  <c r="CF170" i="2" s="1"/>
  <c r="E169" i="2"/>
  <c r="CG169" i="2" s="1"/>
  <c r="CA169" i="2" s="1"/>
  <c r="D169" i="2"/>
  <c r="C169" i="2" s="1"/>
  <c r="CL169" i="2" s="1"/>
  <c r="CF169" i="2" s="1"/>
  <c r="E168" i="2"/>
  <c r="CG168" i="2" s="1"/>
  <c r="CA168" i="2" s="1"/>
  <c r="D168" i="2"/>
  <c r="C168" i="2"/>
  <c r="CL168" i="2" s="1"/>
  <c r="CF168" i="2" s="1"/>
  <c r="E167" i="2"/>
  <c r="CG167" i="2" s="1"/>
  <c r="CA167" i="2" s="1"/>
  <c r="D167" i="2"/>
  <c r="C167" i="2"/>
  <c r="CL167" i="2" s="1"/>
  <c r="CF167" i="2" s="1"/>
  <c r="E166" i="2"/>
  <c r="CG166" i="2" s="1"/>
  <c r="CA166" i="2" s="1"/>
  <c r="D166" i="2"/>
  <c r="C166" i="2" s="1"/>
  <c r="CL166" i="2" s="1"/>
  <c r="CF166" i="2" s="1"/>
  <c r="E165" i="2"/>
  <c r="CG165" i="2" s="1"/>
  <c r="CA165" i="2" s="1"/>
  <c r="D165" i="2"/>
  <c r="C165" i="2" s="1"/>
  <c r="CL165" i="2" s="1"/>
  <c r="CF165" i="2" s="1"/>
  <c r="E164" i="2"/>
  <c r="CG164" i="2" s="1"/>
  <c r="CA164" i="2" s="1"/>
  <c r="D164" i="2"/>
  <c r="C164" i="2"/>
  <c r="CL164" i="2" s="1"/>
  <c r="CF164" i="2" s="1"/>
  <c r="E163" i="2"/>
  <c r="CG163" i="2" s="1"/>
  <c r="CA163" i="2" s="1"/>
  <c r="D163" i="2"/>
  <c r="C163" i="2"/>
  <c r="CL163" i="2" s="1"/>
  <c r="CF163" i="2" s="1"/>
  <c r="E162" i="2"/>
  <c r="C162" i="2" s="1"/>
  <c r="E161" i="2"/>
  <c r="CG161" i="2" s="1"/>
  <c r="CA161" i="2" s="1"/>
  <c r="D161" i="2"/>
  <c r="E160" i="2"/>
  <c r="CG160" i="2" s="1"/>
  <c r="CA160" i="2" s="1"/>
  <c r="D160" i="2"/>
  <c r="C160" i="2" s="1"/>
  <c r="E159" i="2"/>
  <c r="CG159" i="2" s="1"/>
  <c r="CA159" i="2" s="1"/>
  <c r="D159" i="2"/>
  <c r="E158" i="2"/>
  <c r="CG158" i="2" s="1"/>
  <c r="CA158" i="2" s="1"/>
  <c r="D158" i="2"/>
  <c r="C158" i="2" s="1"/>
  <c r="E157" i="2"/>
  <c r="CG157" i="2" s="1"/>
  <c r="CA157" i="2" s="1"/>
  <c r="D157" i="2"/>
  <c r="E156" i="2"/>
  <c r="CG156" i="2" s="1"/>
  <c r="CA156" i="2" s="1"/>
  <c r="D156" i="2"/>
  <c r="C156" i="2" s="1"/>
  <c r="E155" i="2"/>
  <c r="CG155" i="2" s="1"/>
  <c r="CA155" i="2" s="1"/>
  <c r="D155" i="2"/>
  <c r="E154" i="2"/>
  <c r="CG154" i="2" s="1"/>
  <c r="CA154" i="2" s="1"/>
  <c r="D154" i="2"/>
  <c r="C154" i="2" s="1"/>
  <c r="E153" i="2"/>
  <c r="CG153" i="2" s="1"/>
  <c r="CA153" i="2" s="1"/>
  <c r="D153" i="2"/>
  <c r="E151" i="2"/>
  <c r="CG151" i="2" s="1"/>
  <c r="CA151" i="2" s="1"/>
  <c r="D151" i="2"/>
  <c r="C151" i="2" s="1"/>
  <c r="E145" i="2"/>
  <c r="C145" i="2" s="1"/>
  <c r="D145" i="2"/>
  <c r="E144" i="2"/>
  <c r="D144" i="2"/>
  <c r="E143" i="2"/>
  <c r="D143" i="2"/>
  <c r="C143" i="2"/>
  <c r="E142" i="2"/>
  <c r="D142" i="2"/>
  <c r="O141" i="2"/>
  <c r="N141" i="2"/>
  <c r="M141" i="2"/>
  <c r="L141" i="2"/>
  <c r="K141" i="2"/>
  <c r="J141" i="2"/>
  <c r="I141" i="2"/>
  <c r="H141" i="2"/>
  <c r="G141" i="2"/>
  <c r="F141" i="2"/>
  <c r="E140" i="2"/>
  <c r="D140" i="2"/>
  <c r="E139" i="2"/>
  <c r="D139" i="2"/>
  <c r="C139" i="2" s="1"/>
  <c r="E138" i="2"/>
  <c r="D138" i="2"/>
  <c r="P133" i="2"/>
  <c r="O133" i="2"/>
  <c r="N133" i="2"/>
  <c r="M133" i="2"/>
  <c r="L133" i="2"/>
  <c r="K133" i="2"/>
  <c r="J133" i="2"/>
  <c r="I133" i="2"/>
  <c r="H133" i="2"/>
  <c r="G133" i="2"/>
  <c r="F133" i="2"/>
  <c r="E132" i="2"/>
  <c r="D132" i="2"/>
  <c r="C132" i="2"/>
  <c r="E131" i="2"/>
  <c r="D131" i="2"/>
  <c r="E130" i="2"/>
  <c r="D130" i="2"/>
  <c r="C130" i="2" s="1"/>
  <c r="E129" i="2"/>
  <c r="D129" i="2"/>
  <c r="C129" i="2" s="1"/>
  <c r="P128" i="2"/>
  <c r="P134" i="2" s="1"/>
  <c r="O128" i="2"/>
  <c r="N128" i="2"/>
  <c r="M128" i="2"/>
  <c r="M134" i="2" s="1"/>
  <c r="L128" i="2"/>
  <c r="L134" i="2" s="1"/>
  <c r="K128" i="2"/>
  <c r="J128" i="2"/>
  <c r="I128" i="2"/>
  <c r="I134" i="2" s="1"/>
  <c r="H128" i="2"/>
  <c r="H134" i="2" s="1"/>
  <c r="G128" i="2"/>
  <c r="F128" i="2"/>
  <c r="E127" i="2"/>
  <c r="D127" i="2"/>
  <c r="C127" i="2" s="1"/>
  <c r="E126" i="2"/>
  <c r="D126" i="2"/>
  <c r="C126" i="2" s="1"/>
  <c r="E125" i="2"/>
  <c r="D125" i="2"/>
  <c r="J121" i="2"/>
  <c r="M120" i="2"/>
  <c r="L120" i="2"/>
  <c r="K120" i="2"/>
  <c r="J120" i="2"/>
  <c r="I120" i="2"/>
  <c r="H120" i="2"/>
  <c r="G120" i="2"/>
  <c r="F120" i="2"/>
  <c r="F121" i="2" s="1"/>
  <c r="E119" i="2"/>
  <c r="D119" i="2"/>
  <c r="C119" i="2" s="1"/>
  <c r="E118" i="2"/>
  <c r="E120" i="2" s="1"/>
  <c r="D118" i="2"/>
  <c r="C118" i="2" s="1"/>
  <c r="E117" i="2"/>
  <c r="D117" i="2"/>
  <c r="C117" i="2" s="1"/>
  <c r="E116" i="2"/>
  <c r="C116" i="2" s="1"/>
  <c r="D116" i="2"/>
  <c r="M115" i="2"/>
  <c r="M121" i="2" s="1"/>
  <c r="L115" i="2"/>
  <c r="L121" i="2" s="1"/>
  <c r="K115" i="2"/>
  <c r="J115" i="2"/>
  <c r="I115" i="2"/>
  <c r="I121" i="2" s="1"/>
  <c r="H115" i="2"/>
  <c r="H121" i="2" s="1"/>
  <c r="G115" i="2"/>
  <c r="F115" i="2"/>
  <c r="D115" i="2"/>
  <c r="E114" i="2"/>
  <c r="C114" i="2" s="1"/>
  <c r="D114" i="2"/>
  <c r="E113" i="2"/>
  <c r="D113" i="2"/>
  <c r="E112" i="2"/>
  <c r="D112" i="2"/>
  <c r="C112" i="2"/>
  <c r="E108" i="2"/>
  <c r="D108" i="2"/>
  <c r="E107" i="2"/>
  <c r="D107" i="2"/>
  <c r="C107" i="2" s="1"/>
  <c r="E106" i="2"/>
  <c r="D106" i="2"/>
  <c r="C106" i="2" s="1"/>
  <c r="E105" i="2"/>
  <c r="D105" i="2"/>
  <c r="E104" i="2"/>
  <c r="D104" i="2"/>
  <c r="C104" i="2" s="1"/>
  <c r="E99" i="2"/>
  <c r="D99" i="2"/>
  <c r="C99" i="2"/>
  <c r="E98" i="2"/>
  <c r="D98" i="2"/>
  <c r="E97" i="2"/>
  <c r="D97" i="2"/>
  <c r="C97" i="2" s="1"/>
  <c r="E96" i="2"/>
  <c r="D96" i="2"/>
  <c r="C96" i="2" s="1"/>
  <c r="E95" i="2"/>
  <c r="D95" i="2"/>
  <c r="C95" i="2" s="1"/>
  <c r="E94" i="2"/>
  <c r="D94" i="2"/>
  <c r="C94" i="2" s="1"/>
  <c r="E89" i="2"/>
  <c r="C89" i="2" s="1"/>
  <c r="D89" i="2"/>
  <c r="E88" i="2"/>
  <c r="D88" i="2"/>
  <c r="E87" i="2"/>
  <c r="D87" i="2"/>
  <c r="C87" i="2"/>
  <c r="E86" i="2"/>
  <c r="D86" i="2"/>
  <c r="E85" i="2"/>
  <c r="D85" i="2"/>
  <c r="C85" i="2" s="1"/>
  <c r="E84" i="2"/>
  <c r="D84" i="2"/>
  <c r="C84" i="2" s="1"/>
  <c r="E79" i="2"/>
  <c r="D79" i="2"/>
  <c r="C79" i="2" s="1"/>
  <c r="E74" i="2"/>
  <c r="D74" i="2"/>
  <c r="C74" i="2" s="1"/>
  <c r="E73" i="2"/>
  <c r="C73" i="2" s="1"/>
  <c r="D73" i="2"/>
  <c r="E72" i="2"/>
  <c r="D72" i="2"/>
  <c r="E71" i="2"/>
  <c r="D71" i="2"/>
  <c r="C71" i="2"/>
  <c r="E66" i="2"/>
  <c r="D66" i="2"/>
  <c r="E65" i="2"/>
  <c r="D65" i="2"/>
  <c r="C65" i="2" s="1"/>
  <c r="E64" i="2"/>
  <c r="D64" i="2"/>
  <c r="C64" i="2" s="1"/>
  <c r="E63" i="2"/>
  <c r="D63" i="2"/>
  <c r="C63" i="2" s="1"/>
  <c r="CA59" i="2"/>
  <c r="CA58" i="2"/>
  <c r="C58" i="2"/>
  <c r="CA53" i="2"/>
  <c r="C52" i="2"/>
  <c r="CG52" i="2" s="1"/>
  <c r="CA52" i="2" s="1"/>
  <c r="O52" i="2" s="1"/>
  <c r="C51" i="2"/>
  <c r="CG51" i="2" s="1"/>
  <c r="CA51" i="2" s="1"/>
  <c r="O51" i="2" s="1"/>
  <c r="C50" i="2"/>
  <c r="CG50" i="2" s="1"/>
  <c r="CA50" i="2" s="1"/>
  <c r="O50" i="2" s="1"/>
  <c r="C49" i="2"/>
  <c r="CG49" i="2" s="1"/>
  <c r="CA49" i="2" s="1"/>
  <c r="O49" i="2" s="1"/>
  <c r="C48" i="2"/>
  <c r="CG48" i="2" s="1"/>
  <c r="CA48" i="2" s="1"/>
  <c r="O48" i="2" s="1"/>
  <c r="C47" i="2"/>
  <c r="CG47" i="2" s="1"/>
  <c r="CA47" i="2" s="1"/>
  <c r="O47" i="2" s="1"/>
  <c r="C46" i="2"/>
  <c r="CG46" i="2" s="1"/>
  <c r="CA46" i="2" s="1"/>
  <c r="O46" i="2" s="1"/>
  <c r="C45" i="2"/>
  <c r="CG45" i="2" s="1"/>
  <c r="CA45" i="2" s="1"/>
  <c r="O45" i="2" s="1"/>
  <c r="C44" i="2"/>
  <c r="CG44" i="2" s="1"/>
  <c r="CA44" i="2" s="1"/>
  <c r="O44" i="2" s="1"/>
  <c r="C43" i="2"/>
  <c r="CG43" i="2" s="1"/>
  <c r="CA43" i="2" s="1"/>
  <c r="O43" i="2" s="1"/>
  <c r="C42" i="2"/>
  <c r="CG42" i="2" s="1"/>
  <c r="CA42" i="2" s="1"/>
  <c r="O42" i="2" s="1"/>
  <c r="C41" i="2"/>
  <c r="CG41" i="2" s="1"/>
  <c r="CA41" i="2" s="1"/>
  <c r="O41" i="2" s="1"/>
  <c r="C40" i="2"/>
  <c r="CG40" i="2" s="1"/>
  <c r="CA40" i="2" s="1"/>
  <c r="O40" i="2" s="1"/>
  <c r="C39" i="2"/>
  <c r="CG39" i="2" s="1"/>
  <c r="CA39" i="2" s="1"/>
  <c r="O39" i="2" s="1"/>
  <c r="C38" i="2"/>
  <c r="CG38" i="2" s="1"/>
  <c r="CA38" i="2" s="1"/>
  <c r="O38" i="2" s="1"/>
  <c r="C37" i="2"/>
  <c r="CG37" i="2" s="1"/>
  <c r="CA37" i="2" s="1"/>
  <c r="O37" i="2" s="1"/>
  <c r="C36" i="2"/>
  <c r="CG36" i="2" s="1"/>
  <c r="CA36" i="2" s="1"/>
  <c r="O36" i="2" s="1"/>
  <c r="C35" i="2"/>
  <c r="CG35" i="2" s="1"/>
  <c r="CA35" i="2" s="1"/>
  <c r="O35" i="2" s="1"/>
  <c r="C34" i="2"/>
  <c r="CG34" i="2" s="1"/>
  <c r="CA34" i="2" s="1"/>
  <c r="O34" i="2" s="1"/>
  <c r="N33" i="2"/>
  <c r="M33" i="2"/>
  <c r="L33" i="2"/>
  <c r="K33" i="2"/>
  <c r="J33" i="2"/>
  <c r="I33" i="2"/>
  <c r="H33" i="2"/>
  <c r="G33" i="2"/>
  <c r="F33" i="2"/>
  <c r="E33" i="2"/>
  <c r="D33" i="2"/>
  <c r="C33" i="2" s="1"/>
  <c r="G29" i="2"/>
  <c r="G28" i="2"/>
  <c r="G27" i="2"/>
  <c r="G26" i="2"/>
  <c r="G25" i="2"/>
  <c r="G24" i="2"/>
  <c r="G23" i="2"/>
  <c r="G22" i="2"/>
  <c r="G21" i="2"/>
  <c r="G20" i="2"/>
  <c r="CD19" i="2"/>
  <c r="G19" i="2" s="1"/>
  <c r="C15" i="2"/>
  <c r="CH15" i="2" s="1"/>
  <c r="CA15" i="2" s="1"/>
  <c r="C14" i="2"/>
  <c r="C13" i="2"/>
  <c r="CH13" i="2" s="1"/>
  <c r="CA13" i="2" s="1"/>
  <c r="C12" i="2"/>
  <c r="C11" i="2"/>
  <c r="CJ11" i="2" s="1"/>
  <c r="CC11" i="2" s="1"/>
  <c r="A5" i="2"/>
  <c r="A4" i="2"/>
  <c r="A3" i="2"/>
  <c r="A2" i="2"/>
  <c r="C120" i="2" l="1"/>
  <c r="C72" i="2"/>
  <c r="C88" i="2"/>
  <c r="C113" i="2"/>
  <c r="E128" i="2"/>
  <c r="G134" i="2"/>
  <c r="K134" i="2"/>
  <c r="O134" i="2"/>
  <c r="C144" i="2"/>
  <c r="C177" i="2"/>
  <c r="C186" i="2"/>
  <c r="CJ186" i="2" s="1"/>
  <c r="CD186" i="2" s="1"/>
  <c r="C189" i="2"/>
  <c r="C196" i="2"/>
  <c r="C198" i="2"/>
  <c r="C200" i="2"/>
  <c r="C202" i="2"/>
  <c r="C215" i="2"/>
  <c r="CH13" i="3"/>
  <c r="CA13" i="3" s="1"/>
  <c r="CB13" i="3"/>
  <c r="D115" i="3"/>
  <c r="CG174" i="3"/>
  <c r="CA174" i="3" s="1"/>
  <c r="C174" i="3"/>
  <c r="CL174" i="3" s="1"/>
  <c r="CF174" i="3" s="1"/>
  <c r="CG196" i="3"/>
  <c r="CA196" i="3" s="1"/>
  <c r="CH196" i="3"/>
  <c r="CB196" i="3" s="1"/>
  <c r="CH209" i="3"/>
  <c r="CB209" i="3" s="1"/>
  <c r="C209" i="3"/>
  <c r="CI209" i="3" s="1"/>
  <c r="CC209" i="3" s="1"/>
  <c r="CG215" i="4"/>
  <c r="CA215" i="4" s="1"/>
  <c r="C215" i="4"/>
  <c r="C115" i="2"/>
  <c r="CG227" i="2"/>
  <c r="CA227" i="2" s="1"/>
  <c r="CH227" i="2"/>
  <c r="CB227" i="2" s="1"/>
  <c r="CG231" i="2"/>
  <c r="CA231" i="2" s="1"/>
  <c r="CH231" i="2"/>
  <c r="CB231" i="2" s="1"/>
  <c r="CI256" i="2"/>
  <c r="CC256" i="2" s="1"/>
  <c r="AV256" i="2" s="1"/>
  <c r="CJ13" i="3"/>
  <c r="CC13" i="3" s="1"/>
  <c r="D120" i="3"/>
  <c r="C116" i="3"/>
  <c r="CG198" i="3"/>
  <c r="CA198" i="3" s="1"/>
  <c r="CH198" i="3"/>
  <c r="CB198" i="3" s="1"/>
  <c r="CG219" i="3"/>
  <c r="CA219" i="3" s="1"/>
  <c r="CH219" i="3"/>
  <c r="CB219" i="3" s="1"/>
  <c r="CG221" i="3"/>
  <c r="CA221" i="3" s="1"/>
  <c r="CH221" i="3"/>
  <c r="CB221" i="3" s="1"/>
  <c r="CH210" i="4"/>
  <c r="CB210" i="4" s="1"/>
  <c r="C210" i="4"/>
  <c r="D128" i="2"/>
  <c r="CH195" i="2"/>
  <c r="CB195" i="2" s="1"/>
  <c r="CH196" i="2"/>
  <c r="CB196" i="2" s="1"/>
  <c r="CH197" i="2"/>
  <c r="CB197" i="2" s="1"/>
  <c r="CH198" i="2"/>
  <c r="CB198" i="2" s="1"/>
  <c r="CH200" i="2"/>
  <c r="CB200" i="2" s="1"/>
  <c r="CH202" i="2"/>
  <c r="CB202" i="2" s="1"/>
  <c r="CG219" i="2"/>
  <c r="CA219" i="2" s="1"/>
  <c r="CH219" i="2"/>
  <c r="CB219" i="2" s="1"/>
  <c r="CH220" i="2"/>
  <c r="CB220" i="2" s="1"/>
  <c r="CG200" i="3"/>
  <c r="CA200" i="3" s="1"/>
  <c r="CH200" i="3"/>
  <c r="CB200" i="3" s="1"/>
  <c r="CH210" i="3"/>
  <c r="CB210" i="3" s="1"/>
  <c r="C210" i="3"/>
  <c r="AV252" i="3"/>
  <c r="CG225" i="4"/>
  <c r="CA225" i="4" s="1"/>
  <c r="CH225" i="4"/>
  <c r="CB225" i="4" s="1"/>
  <c r="CB11" i="2"/>
  <c r="CB13" i="2"/>
  <c r="CB15" i="2"/>
  <c r="C125" i="2"/>
  <c r="C128" i="2" s="1"/>
  <c r="E141" i="2"/>
  <c r="CJ13" i="2"/>
  <c r="CC13" i="2" s="1"/>
  <c r="CJ15" i="2"/>
  <c r="CC15" i="2" s="1"/>
  <c r="C66" i="2"/>
  <c r="C86" i="2"/>
  <c r="C98" i="2"/>
  <c r="C105" i="2"/>
  <c r="C108" i="2"/>
  <c r="CA105" i="2" s="1"/>
  <c r="E115" i="2"/>
  <c r="G121" i="2"/>
  <c r="K121" i="2"/>
  <c r="D120" i="2"/>
  <c r="D121" i="2" s="1"/>
  <c r="F134" i="2"/>
  <c r="J134" i="2"/>
  <c r="N134" i="2"/>
  <c r="C131" i="2"/>
  <c r="C133" i="2" s="1"/>
  <c r="C140" i="2"/>
  <c r="C142" i="2"/>
  <c r="C153" i="2"/>
  <c r="C155" i="2"/>
  <c r="C157" i="2"/>
  <c r="C159" i="2"/>
  <c r="C161" i="2"/>
  <c r="C180" i="2"/>
  <c r="CJ180" i="2" s="1"/>
  <c r="CD180" i="2" s="1"/>
  <c r="C181" i="2"/>
  <c r="C184" i="2"/>
  <c r="CJ184" i="2" s="1"/>
  <c r="CD184" i="2" s="1"/>
  <c r="C187" i="2"/>
  <c r="C195" i="2"/>
  <c r="CJ195" i="2" s="1"/>
  <c r="CD195" i="2" s="1"/>
  <c r="C197" i="2"/>
  <c r="CJ197" i="2" s="1"/>
  <c r="CD197" i="2" s="1"/>
  <c r="C199" i="2"/>
  <c r="CJ199" i="2" s="1"/>
  <c r="CD199" i="2" s="1"/>
  <c r="C201" i="2"/>
  <c r="CJ201" i="2" s="1"/>
  <c r="CD201" i="2" s="1"/>
  <c r="C203" i="2"/>
  <c r="CJ203" i="2" s="1"/>
  <c r="CD203" i="2" s="1"/>
  <c r="C213" i="2"/>
  <c r="CG225" i="2"/>
  <c r="CA225" i="2" s="1"/>
  <c r="CH225" i="2"/>
  <c r="CB225" i="2" s="1"/>
  <c r="CG229" i="2"/>
  <c r="CA229" i="2" s="1"/>
  <c r="CH229" i="2"/>
  <c r="CB229" i="2" s="1"/>
  <c r="CI252" i="2"/>
  <c r="CC252" i="2" s="1"/>
  <c r="AV252" i="2" s="1"/>
  <c r="CH15" i="3"/>
  <c r="CA15" i="3" s="1"/>
  <c r="CB15" i="3"/>
  <c r="E115" i="3"/>
  <c r="E120" i="3"/>
  <c r="D128" i="3"/>
  <c r="C125" i="3"/>
  <c r="C128" i="3" s="1"/>
  <c r="C164" i="3"/>
  <c r="CL164" i="3" s="1"/>
  <c r="CF164" i="3" s="1"/>
  <c r="CG170" i="3"/>
  <c r="CA170" i="3" s="1"/>
  <c r="C170" i="3"/>
  <c r="CL170" i="3" s="1"/>
  <c r="CF170" i="3" s="1"/>
  <c r="CG202" i="3"/>
  <c r="CA202" i="3" s="1"/>
  <c r="CH202" i="3"/>
  <c r="CB202" i="3" s="1"/>
  <c r="CG220" i="3"/>
  <c r="CA220" i="3" s="1"/>
  <c r="CH220" i="3"/>
  <c r="CB220" i="3" s="1"/>
  <c r="CG198" i="4"/>
  <c r="CA198" i="4" s="1"/>
  <c r="CH198" i="4"/>
  <c r="CB198" i="4" s="1"/>
  <c r="C219" i="2"/>
  <c r="CL219" i="2" s="1"/>
  <c r="CF219" i="2" s="1"/>
  <c r="C220" i="2"/>
  <c r="CJ220" i="2" s="1"/>
  <c r="CD220" i="2" s="1"/>
  <c r="C223" i="2"/>
  <c r="CH226" i="2"/>
  <c r="CB226" i="2" s="1"/>
  <c r="CH228" i="2"/>
  <c r="CB228" i="2" s="1"/>
  <c r="CH230" i="2"/>
  <c r="CB230" i="2" s="1"/>
  <c r="C245" i="2"/>
  <c r="CG274" i="2"/>
  <c r="CA274" i="2" s="1"/>
  <c r="C286" i="2"/>
  <c r="C302" i="2"/>
  <c r="C64" i="3"/>
  <c r="C84" i="3"/>
  <c r="C96" i="3"/>
  <c r="C106" i="3"/>
  <c r="CA105" i="3" s="1"/>
  <c r="C119" i="3"/>
  <c r="I134" i="3"/>
  <c r="M134" i="3"/>
  <c r="C129" i="3"/>
  <c r="C133" i="3" s="1"/>
  <c r="E141" i="3"/>
  <c r="C178" i="3"/>
  <c r="CJ178" i="3" s="1"/>
  <c r="CD178" i="3" s="1"/>
  <c r="C185" i="3"/>
  <c r="C193" i="3"/>
  <c r="CJ193" i="3" s="1"/>
  <c r="CD193" i="3" s="1"/>
  <c r="CH195" i="3"/>
  <c r="CB195" i="3" s="1"/>
  <c r="CH197" i="3"/>
  <c r="CB197" i="3" s="1"/>
  <c r="CH199" i="3"/>
  <c r="CB199" i="3" s="1"/>
  <c r="CH201" i="3"/>
  <c r="CB201" i="3" s="1"/>
  <c r="C212" i="3"/>
  <c r="CG226" i="3"/>
  <c r="CA226" i="3" s="1"/>
  <c r="CH226" i="3"/>
  <c r="CB226" i="3" s="1"/>
  <c r="CG227" i="3"/>
  <c r="CA227" i="3" s="1"/>
  <c r="CH227" i="3"/>
  <c r="CB227" i="3" s="1"/>
  <c r="CG231" i="3"/>
  <c r="CA231" i="3" s="1"/>
  <c r="CH231" i="3"/>
  <c r="CB231" i="3" s="1"/>
  <c r="E120" i="4"/>
  <c r="C118" i="4"/>
  <c r="C120" i="4" s="1"/>
  <c r="CG166" i="4"/>
  <c r="CA166" i="4" s="1"/>
  <c r="C166" i="4"/>
  <c r="CL166" i="4" s="1"/>
  <c r="CF166" i="4" s="1"/>
  <c r="CG200" i="4"/>
  <c r="CA200" i="4" s="1"/>
  <c r="CH200" i="4"/>
  <c r="CB200" i="4" s="1"/>
  <c r="CG227" i="4"/>
  <c r="CA227" i="4" s="1"/>
  <c r="CH227" i="4"/>
  <c r="CB227" i="4" s="1"/>
  <c r="AV256" i="4"/>
  <c r="CI256" i="3"/>
  <c r="CC256" i="3" s="1"/>
  <c r="AV256" i="3" s="1"/>
  <c r="CG170" i="4"/>
  <c r="CA170" i="4" s="1"/>
  <c r="C170" i="4"/>
  <c r="CL170" i="4" s="1"/>
  <c r="CF170" i="4" s="1"/>
  <c r="CG202" i="4"/>
  <c r="CA202" i="4" s="1"/>
  <c r="CH202" i="4"/>
  <c r="CB202" i="4" s="1"/>
  <c r="CH209" i="4"/>
  <c r="CB209" i="4" s="1"/>
  <c r="C209" i="4"/>
  <c r="CI209" i="4" s="1"/>
  <c r="CC209" i="4" s="1"/>
  <c r="CG229" i="4"/>
  <c r="CA229" i="4" s="1"/>
  <c r="CH229" i="4"/>
  <c r="CB229" i="4" s="1"/>
  <c r="C224" i="2"/>
  <c r="CJ224" i="2" s="1"/>
  <c r="CD224" i="2" s="1"/>
  <c r="C225" i="2"/>
  <c r="C227" i="2"/>
  <c r="C229" i="2"/>
  <c r="C231" i="2"/>
  <c r="C237" i="2"/>
  <c r="CK274" i="2"/>
  <c r="CE274" i="2" s="1"/>
  <c r="C278" i="2"/>
  <c r="CJ278" i="2" s="1"/>
  <c r="CD278" i="2" s="1"/>
  <c r="B294" i="2"/>
  <c r="C72" i="3"/>
  <c r="C88" i="3"/>
  <c r="C113" i="3"/>
  <c r="C115" i="3" s="1"/>
  <c r="E128" i="3"/>
  <c r="G134" i="3"/>
  <c r="K134" i="3"/>
  <c r="O134" i="3"/>
  <c r="C144" i="3"/>
  <c r="C177" i="3"/>
  <c r="C186" i="3"/>
  <c r="CJ186" i="3" s="1"/>
  <c r="CD186" i="3" s="1"/>
  <c r="C189" i="3"/>
  <c r="C196" i="3"/>
  <c r="C198" i="3"/>
  <c r="C200" i="3"/>
  <c r="C202" i="3"/>
  <c r="C213" i="3"/>
  <c r="C221" i="3"/>
  <c r="CL221" i="3" s="1"/>
  <c r="CF221" i="3" s="1"/>
  <c r="C224" i="3"/>
  <c r="CJ224" i="3" s="1"/>
  <c r="CD224" i="3" s="1"/>
  <c r="CG225" i="3"/>
  <c r="CA225" i="3" s="1"/>
  <c r="CH225" i="3"/>
  <c r="CB225" i="3" s="1"/>
  <c r="CG229" i="3"/>
  <c r="CA229" i="3" s="1"/>
  <c r="CH229" i="3"/>
  <c r="CB229" i="3" s="1"/>
  <c r="CG174" i="4"/>
  <c r="CA174" i="4" s="1"/>
  <c r="C174" i="4"/>
  <c r="CL174" i="4" s="1"/>
  <c r="CF174" i="4" s="1"/>
  <c r="CG196" i="4"/>
  <c r="CA196" i="4" s="1"/>
  <c r="CH196" i="4"/>
  <c r="CB196" i="4" s="1"/>
  <c r="CG231" i="4"/>
  <c r="CA231" i="4" s="1"/>
  <c r="CH231" i="4"/>
  <c r="CB231" i="4" s="1"/>
  <c r="C229" i="3"/>
  <c r="C231" i="3"/>
  <c r="C237" i="3"/>
  <c r="CK274" i="3"/>
  <c r="CE274" i="3" s="1"/>
  <c r="C278" i="3"/>
  <c r="CJ278" i="3" s="1"/>
  <c r="CD278" i="3" s="1"/>
  <c r="B294" i="3"/>
  <c r="C64" i="4"/>
  <c r="C84" i="4"/>
  <c r="C96" i="4"/>
  <c r="C106" i="4"/>
  <c r="CA105" i="4" s="1"/>
  <c r="C119" i="4"/>
  <c r="C125" i="4"/>
  <c r="C128" i="4" s="1"/>
  <c r="C134" i="4" s="1"/>
  <c r="I134" i="4"/>
  <c r="M134" i="4"/>
  <c r="C129" i="4"/>
  <c r="C133" i="4" s="1"/>
  <c r="E141" i="4"/>
  <c r="C178" i="4"/>
  <c r="CJ178" i="4" s="1"/>
  <c r="CD178" i="4" s="1"/>
  <c r="C185" i="4"/>
  <c r="C193" i="4"/>
  <c r="CJ193" i="4" s="1"/>
  <c r="CD193" i="4" s="1"/>
  <c r="CH195" i="4"/>
  <c r="CB195" i="4" s="1"/>
  <c r="CH197" i="4"/>
  <c r="CB197" i="4" s="1"/>
  <c r="CH199" i="4"/>
  <c r="CB199" i="4" s="1"/>
  <c r="CH201" i="4"/>
  <c r="CB201" i="4" s="1"/>
  <c r="CH203" i="4"/>
  <c r="CB203" i="4" s="1"/>
  <c r="C219" i="4"/>
  <c r="CL219" i="4" s="1"/>
  <c r="CF219" i="4" s="1"/>
  <c r="C220" i="4"/>
  <c r="CJ220" i="4" s="1"/>
  <c r="CD220" i="4" s="1"/>
  <c r="C223" i="4"/>
  <c r="CH226" i="4"/>
  <c r="CB226" i="4" s="1"/>
  <c r="CH228" i="4"/>
  <c r="CB228" i="4" s="1"/>
  <c r="CH230" i="4"/>
  <c r="CB230" i="4" s="1"/>
  <c r="C245" i="4"/>
  <c r="CG274" i="4"/>
  <c r="CA274" i="4" s="1"/>
  <c r="C286" i="4"/>
  <c r="C302" i="4"/>
  <c r="E115" i="4"/>
  <c r="G121" i="4"/>
  <c r="K121" i="4"/>
  <c r="D120" i="4"/>
  <c r="D121" i="4" s="1"/>
  <c r="CI252" i="4"/>
  <c r="CC252" i="4" s="1"/>
  <c r="AV252" i="4" s="1"/>
  <c r="C219" i="3"/>
  <c r="CL219" i="3" s="1"/>
  <c r="CF219" i="3" s="1"/>
  <c r="C220" i="3"/>
  <c r="CJ220" i="3" s="1"/>
  <c r="CD220" i="3" s="1"/>
  <c r="C223" i="3"/>
  <c r="CH228" i="3"/>
  <c r="CB228" i="3" s="1"/>
  <c r="CH230" i="3"/>
  <c r="CB230" i="3" s="1"/>
  <c r="C245" i="3"/>
  <c r="CG274" i="3"/>
  <c r="CA274" i="3" s="1"/>
  <c r="C286" i="3"/>
  <c r="C302" i="3"/>
  <c r="CJ12" i="4"/>
  <c r="CC12" i="4" s="1"/>
  <c r="C72" i="4"/>
  <c r="C88" i="4"/>
  <c r="C113" i="4"/>
  <c r="C115" i="4" s="1"/>
  <c r="E128" i="4"/>
  <c r="G134" i="4"/>
  <c r="K134" i="4"/>
  <c r="O134" i="4"/>
  <c r="C144" i="4"/>
  <c r="C177" i="4"/>
  <c r="C186" i="4"/>
  <c r="CJ186" i="4" s="1"/>
  <c r="CD186" i="4" s="1"/>
  <c r="C189" i="4"/>
  <c r="C196" i="4"/>
  <c r="C198" i="4"/>
  <c r="C200" i="4"/>
  <c r="C202" i="4"/>
  <c r="CH219" i="4"/>
  <c r="CB219" i="4" s="1"/>
  <c r="C224" i="4"/>
  <c r="CJ224" i="4" s="1"/>
  <c r="CD224" i="4" s="1"/>
  <c r="C225" i="4"/>
  <c r="C227" i="4"/>
  <c r="C229" i="4"/>
  <c r="C231" i="4"/>
  <c r="C237" i="4"/>
  <c r="CK274" i="4"/>
  <c r="CE274" i="4" s="1"/>
  <c r="C278" i="4"/>
  <c r="CJ278" i="4" s="1"/>
  <c r="CD278" i="4" s="1"/>
  <c r="B294" i="4"/>
  <c r="CA99" i="4"/>
  <c r="E121" i="4"/>
  <c r="D133" i="4"/>
  <c r="D134" i="4" s="1"/>
  <c r="CM151" i="4"/>
  <c r="CK151" i="4"/>
  <c r="CE151" i="4" s="1"/>
  <c r="CI151" i="4"/>
  <c r="CC151" i="4" s="1"/>
  <c r="CN151" i="4"/>
  <c r="CL151" i="4"/>
  <c r="CF151" i="4" s="1"/>
  <c r="CJ151" i="4"/>
  <c r="CD151" i="4" s="1"/>
  <c r="CH151" i="4"/>
  <c r="CB151" i="4" s="1"/>
  <c r="CK153" i="4"/>
  <c r="CE153" i="4" s="1"/>
  <c r="CI153" i="4"/>
  <c r="CC153" i="4" s="1"/>
  <c r="CL153" i="4"/>
  <c r="CF153" i="4" s="1"/>
  <c r="CJ153" i="4"/>
  <c r="CD153" i="4" s="1"/>
  <c r="CH153" i="4"/>
  <c r="CB153" i="4" s="1"/>
  <c r="CK154" i="4"/>
  <c r="CE154" i="4" s="1"/>
  <c r="CI154" i="4"/>
  <c r="CC154" i="4" s="1"/>
  <c r="CL154" i="4"/>
  <c r="CF154" i="4" s="1"/>
  <c r="CJ154" i="4"/>
  <c r="CD154" i="4" s="1"/>
  <c r="CH154" i="4"/>
  <c r="CB154" i="4" s="1"/>
  <c r="AT154" i="4" s="1"/>
  <c r="CK155" i="4"/>
  <c r="CE155" i="4" s="1"/>
  <c r="CI155" i="4"/>
  <c r="CC155" i="4" s="1"/>
  <c r="CL155" i="4"/>
  <c r="CF155" i="4" s="1"/>
  <c r="CJ155" i="4"/>
  <c r="CD155" i="4" s="1"/>
  <c r="CH155" i="4"/>
  <c r="CB155" i="4" s="1"/>
  <c r="AT155" i="4" s="1"/>
  <c r="CK156" i="4"/>
  <c r="CE156" i="4" s="1"/>
  <c r="CI156" i="4"/>
  <c r="CC156" i="4" s="1"/>
  <c r="CL156" i="4"/>
  <c r="CF156" i="4" s="1"/>
  <c r="CJ156" i="4"/>
  <c r="CD156" i="4" s="1"/>
  <c r="CH156" i="4"/>
  <c r="CB156" i="4" s="1"/>
  <c r="CK157" i="4"/>
  <c r="CE157" i="4" s="1"/>
  <c r="CI157" i="4"/>
  <c r="CC157" i="4" s="1"/>
  <c r="CL157" i="4"/>
  <c r="CF157" i="4" s="1"/>
  <c r="CJ157" i="4"/>
  <c r="CD157" i="4" s="1"/>
  <c r="CH157" i="4"/>
  <c r="CB157" i="4" s="1"/>
  <c r="CK158" i="4"/>
  <c r="CE158" i="4" s="1"/>
  <c r="CI158" i="4"/>
  <c r="CC158" i="4" s="1"/>
  <c r="CL158" i="4"/>
  <c r="CF158" i="4" s="1"/>
  <c r="CJ158" i="4"/>
  <c r="CD158" i="4" s="1"/>
  <c r="CH158" i="4"/>
  <c r="CB158" i="4" s="1"/>
  <c r="CK159" i="4"/>
  <c r="CE159" i="4" s="1"/>
  <c r="CI159" i="4"/>
  <c r="CC159" i="4" s="1"/>
  <c r="CL159" i="4"/>
  <c r="CF159" i="4" s="1"/>
  <c r="CJ159" i="4"/>
  <c r="CD159" i="4" s="1"/>
  <c r="CH159" i="4"/>
  <c r="CB159" i="4" s="1"/>
  <c r="AT159" i="4" s="1"/>
  <c r="CK160" i="4"/>
  <c r="CE160" i="4" s="1"/>
  <c r="CI160" i="4"/>
  <c r="CC160" i="4" s="1"/>
  <c r="CL160" i="4"/>
  <c r="CF160" i="4" s="1"/>
  <c r="CJ160" i="4"/>
  <c r="CD160" i="4" s="1"/>
  <c r="CH160" i="4"/>
  <c r="CB160" i="4" s="1"/>
  <c r="CK161" i="4"/>
  <c r="CE161" i="4" s="1"/>
  <c r="CI161" i="4"/>
  <c r="CC161" i="4" s="1"/>
  <c r="CL161" i="4"/>
  <c r="CF161" i="4" s="1"/>
  <c r="CJ161" i="4"/>
  <c r="CD161" i="4" s="1"/>
  <c r="CH161" i="4"/>
  <c r="CB161" i="4" s="1"/>
  <c r="CL162" i="4"/>
  <c r="CF162" i="4" s="1"/>
  <c r="CJ162" i="4"/>
  <c r="CD162" i="4" s="1"/>
  <c r="CH162" i="4"/>
  <c r="CB162" i="4" s="1"/>
  <c r="CK162" i="4"/>
  <c r="CE162" i="4" s="1"/>
  <c r="CI162" i="4"/>
  <c r="CC162" i="4" s="1"/>
  <c r="CK14" i="4"/>
  <c r="CD14" i="4" s="1"/>
  <c r="Q14" i="4" s="1"/>
  <c r="CK12" i="4"/>
  <c r="CD12" i="4" s="1"/>
  <c r="Q12" i="4" s="1"/>
  <c r="CJ11" i="4"/>
  <c r="CC11" i="4" s="1"/>
  <c r="CB11" i="4"/>
  <c r="CK11" i="4"/>
  <c r="CD11" i="4" s="1"/>
  <c r="CJ13" i="4"/>
  <c r="CC13" i="4" s="1"/>
  <c r="CB13" i="4"/>
  <c r="CK13" i="4"/>
  <c r="CD13" i="4" s="1"/>
  <c r="CJ15" i="4"/>
  <c r="CC15" i="4" s="1"/>
  <c r="CB15" i="4"/>
  <c r="CK15" i="4"/>
  <c r="CD15" i="4" s="1"/>
  <c r="E133" i="4"/>
  <c r="E134" i="4" s="1"/>
  <c r="D141" i="4"/>
  <c r="C138" i="4"/>
  <c r="C141" i="4" s="1"/>
  <c r="AT156" i="4"/>
  <c r="AT158" i="4"/>
  <c r="AT160" i="4"/>
  <c r="CG162" i="4"/>
  <c r="CA162" i="4" s="1"/>
  <c r="CI163" i="4"/>
  <c r="CC163" i="4" s="1"/>
  <c r="CK163" i="4"/>
  <c r="CE163" i="4" s="1"/>
  <c r="CI164" i="4"/>
  <c r="CC164" i="4" s="1"/>
  <c r="CK164" i="4"/>
  <c r="CE164" i="4" s="1"/>
  <c r="CI165" i="4"/>
  <c r="CC165" i="4" s="1"/>
  <c r="CK165" i="4"/>
  <c r="CE165" i="4" s="1"/>
  <c r="CI166" i="4"/>
  <c r="CC166" i="4" s="1"/>
  <c r="CK166" i="4"/>
  <c r="CE166" i="4" s="1"/>
  <c r="CI167" i="4"/>
  <c r="CC167" i="4" s="1"/>
  <c r="CK167" i="4"/>
  <c r="CE167" i="4" s="1"/>
  <c r="CI168" i="4"/>
  <c r="CC168" i="4" s="1"/>
  <c r="CK168" i="4"/>
  <c r="CE168" i="4" s="1"/>
  <c r="CI169" i="4"/>
  <c r="CC169" i="4" s="1"/>
  <c r="CK169" i="4"/>
  <c r="CE169" i="4" s="1"/>
  <c r="CI170" i="4"/>
  <c r="CC170" i="4" s="1"/>
  <c r="CK170" i="4"/>
  <c r="CE170" i="4" s="1"/>
  <c r="CI171" i="4"/>
  <c r="CC171" i="4" s="1"/>
  <c r="CK171" i="4"/>
  <c r="CE171" i="4" s="1"/>
  <c r="CI172" i="4"/>
  <c r="CC172" i="4" s="1"/>
  <c r="CK172" i="4"/>
  <c r="CE172" i="4" s="1"/>
  <c r="CI173" i="4"/>
  <c r="CC173" i="4" s="1"/>
  <c r="CK173" i="4"/>
  <c r="CE173" i="4" s="1"/>
  <c r="CI174" i="4"/>
  <c r="CC174" i="4" s="1"/>
  <c r="CK174" i="4"/>
  <c r="CE174" i="4" s="1"/>
  <c r="CK175" i="4"/>
  <c r="CE175" i="4" s="1"/>
  <c r="CI175" i="4"/>
  <c r="CC175" i="4" s="1"/>
  <c r="CH175" i="4"/>
  <c r="CB175" i="4" s="1"/>
  <c r="CL175" i="4"/>
  <c r="CF175" i="4" s="1"/>
  <c r="CK177" i="4"/>
  <c r="CE177" i="4" s="1"/>
  <c r="CI177" i="4"/>
  <c r="CC177" i="4" s="1"/>
  <c r="CH177" i="4"/>
  <c r="CB177" i="4" s="1"/>
  <c r="CL177" i="4"/>
  <c r="CF177" i="4" s="1"/>
  <c r="CK179" i="4"/>
  <c r="CE179" i="4" s="1"/>
  <c r="CI179" i="4"/>
  <c r="CC179" i="4" s="1"/>
  <c r="CH179" i="4"/>
  <c r="CB179" i="4" s="1"/>
  <c r="CL179" i="4"/>
  <c r="CF179" i="4" s="1"/>
  <c r="CK181" i="4"/>
  <c r="CE181" i="4" s="1"/>
  <c r="CI181" i="4"/>
  <c r="CC181" i="4" s="1"/>
  <c r="CL181" i="4"/>
  <c r="CF181" i="4" s="1"/>
  <c r="CK183" i="4"/>
  <c r="CE183" i="4" s="1"/>
  <c r="CI183" i="4"/>
  <c r="CC183" i="4" s="1"/>
  <c r="CH183" i="4"/>
  <c r="CB183" i="4" s="1"/>
  <c r="CL183" i="4"/>
  <c r="CF183" i="4" s="1"/>
  <c r="CK185" i="4"/>
  <c r="CE185" i="4" s="1"/>
  <c r="CI185" i="4"/>
  <c r="CC185" i="4" s="1"/>
  <c r="CH185" i="4"/>
  <c r="CB185" i="4" s="1"/>
  <c r="CL185" i="4"/>
  <c r="CF185" i="4" s="1"/>
  <c r="CK187" i="4"/>
  <c r="CE187" i="4" s="1"/>
  <c r="CI187" i="4"/>
  <c r="CC187" i="4" s="1"/>
  <c r="CH187" i="4"/>
  <c r="CB187" i="4" s="1"/>
  <c r="CL187" i="4"/>
  <c r="CF187" i="4" s="1"/>
  <c r="CK189" i="4"/>
  <c r="CE189" i="4" s="1"/>
  <c r="CI189" i="4"/>
  <c r="CC189" i="4" s="1"/>
  <c r="CH189" i="4"/>
  <c r="CB189" i="4" s="1"/>
  <c r="CL189" i="4"/>
  <c r="CF189" i="4" s="1"/>
  <c r="CK196" i="4"/>
  <c r="CE196" i="4" s="1"/>
  <c r="CI196" i="4"/>
  <c r="CC196" i="4" s="1"/>
  <c r="CL196" i="4"/>
  <c r="CF196" i="4" s="1"/>
  <c r="CK198" i="4"/>
  <c r="CE198" i="4" s="1"/>
  <c r="CI198" i="4"/>
  <c r="CC198" i="4" s="1"/>
  <c r="CL198" i="4"/>
  <c r="CF198" i="4" s="1"/>
  <c r="CK200" i="4"/>
  <c r="CE200" i="4" s="1"/>
  <c r="CI200" i="4"/>
  <c r="CC200" i="4" s="1"/>
  <c r="CL200" i="4"/>
  <c r="CF200" i="4" s="1"/>
  <c r="CK202" i="4"/>
  <c r="CE202" i="4" s="1"/>
  <c r="CI202" i="4"/>
  <c r="CC202" i="4" s="1"/>
  <c r="CL202" i="4"/>
  <c r="CF202" i="4" s="1"/>
  <c r="CH204" i="4"/>
  <c r="CB204" i="4" s="1"/>
  <c r="C204" i="4"/>
  <c r="CG204" i="4"/>
  <c r="CA204" i="4" s="1"/>
  <c r="CL206" i="4"/>
  <c r="CF206" i="4" s="1"/>
  <c r="CJ206" i="4"/>
  <c r="CD206" i="4" s="1"/>
  <c r="CG206" i="4"/>
  <c r="CA206" i="4" s="1"/>
  <c r="CK206" i="4"/>
  <c r="CE206" i="4" s="1"/>
  <c r="CL208" i="4"/>
  <c r="CF208" i="4" s="1"/>
  <c r="CJ208" i="4"/>
  <c r="CD208" i="4" s="1"/>
  <c r="CG208" i="4"/>
  <c r="CA208" i="4" s="1"/>
  <c r="CK208" i="4"/>
  <c r="CE208" i="4" s="1"/>
  <c r="CL210" i="4"/>
  <c r="CF210" i="4" s="1"/>
  <c r="CJ210" i="4"/>
  <c r="CD210" i="4" s="1"/>
  <c r="CG210" i="4"/>
  <c r="CA210" i="4" s="1"/>
  <c r="CK210" i="4"/>
  <c r="CE210" i="4" s="1"/>
  <c r="CL212" i="4"/>
  <c r="CF212" i="4" s="1"/>
  <c r="CJ212" i="4"/>
  <c r="CD212" i="4" s="1"/>
  <c r="CI212" i="4"/>
  <c r="CC212" i="4" s="1"/>
  <c r="CL213" i="4"/>
  <c r="CF213" i="4" s="1"/>
  <c r="CJ213" i="4"/>
  <c r="CD213" i="4" s="1"/>
  <c r="CI213" i="4"/>
  <c r="CC213" i="4" s="1"/>
  <c r="CL214" i="4"/>
  <c r="CF214" i="4" s="1"/>
  <c r="CJ214" i="4"/>
  <c r="CD214" i="4" s="1"/>
  <c r="CI214" i="4"/>
  <c r="CC214" i="4" s="1"/>
  <c r="CL215" i="4"/>
  <c r="CF215" i="4" s="1"/>
  <c r="CJ215" i="4"/>
  <c r="CD215" i="4" s="1"/>
  <c r="CI215" i="4"/>
  <c r="CC215" i="4" s="1"/>
  <c r="CL216" i="4"/>
  <c r="CF216" i="4" s="1"/>
  <c r="CJ216" i="4"/>
  <c r="CD216" i="4" s="1"/>
  <c r="CG216" i="4"/>
  <c r="CA216" i="4" s="1"/>
  <c r="CK216" i="4"/>
  <c r="CE216" i="4" s="1"/>
  <c r="CK225" i="4"/>
  <c r="CE225" i="4" s="1"/>
  <c r="CI225" i="4"/>
  <c r="CC225" i="4" s="1"/>
  <c r="CJ225" i="4"/>
  <c r="CD225" i="4" s="1"/>
  <c r="CK227" i="4"/>
  <c r="CE227" i="4" s="1"/>
  <c r="CI227" i="4"/>
  <c r="CC227" i="4" s="1"/>
  <c r="CJ227" i="4"/>
  <c r="CD227" i="4" s="1"/>
  <c r="CK229" i="4"/>
  <c r="CE229" i="4" s="1"/>
  <c r="CI229" i="4"/>
  <c r="CC229" i="4" s="1"/>
  <c r="CJ229" i="4"/>
  <c r="CD229" i="4" s="1"/>
  <c r="CK231" i="4"/>
  <c r="CE231" i="4" s="1"/>
  <c r="CI231" i="4"/>
  <c r="CC231" i="4" s="1"/>
  <c r="CJ231" i="4"/>
  <c r="CD231" i="4" s="1"/>
  <c r="CH254" i="4"/>
  <c r="CB254" i="4" s="1"/>
  <c r="CI254" i="4"/>
  <c r="CC254" i="4" s="1"/>
  <c r="CH255" i="4"/>
  <c r="CB255" i="4" s="1"/>
  <c r="CJ275" i="4"/>
  <c r="CD275" i="4" s="1"/>
  <c r="CH275" i="4"/>
  <c r="CB275" i="4" s="1"/>
  <c r="CK275" i="4"/>
  <c r="CE275" i="4" s="1"/>
  <c r="CG275" i="4"/>
  <c r="CA275" i="4" s="1"/>
  <c r="CJ280" i="4"/>
  <c r="CD280" i="4" s="1"/>
  <c r="CH280" i="4"/>
  <c r="CI280" i="4"/>
  <c r="CG280" i="4"/>
  <c r="CA280" i="4" s="1"/>
  <c r="CH163" i="4"/>
  <c r="CB163" i="4" s="1"/>
  <c r="AT163" i="4" s="1"/>
  <c r="CJ163" i="4"/>
  <c r="CD163" i="4" s="1"/>
  <c r="CH164" i="4"/>
  <c r="CB164" i="4" s="1"/>
  <c r="CJ164" i="4"/>
  <c r="CD164" i="4" s="1"/>
  <c r="CH165" i="4"/>
  <c r="CB165" i="4" s="1"/>
  <c r="AT165" i="4" s="1"/>
  <c r="CJ165" i="4"/>
  <c r="CD165" i="4" s="1"/>
  <c r="CH166" i="4"/>
  <c r="CB166" i="4" s="1"/>
  <c r="CJ166" i="4"/>
  <c r="CD166" i="4" s="1"/>
  <c r="CH167" i="4"/>
  <c r="CB167" i="4" s="1"/>
  <c r="AT167" i="4" s="1"/>
  <c r="CJ167" i="4"/>
  <c r="CD167" i="4" s="1"/>
  <c r="CH168" i="4"/>
  <c r="CB168" i="4" s="1"/>
  <c r="CJ168" i="4"/>
  <c r="CD168" i="4" s="1"/>
  <c r="CH169" i="4"/>
  <c r="CB169" i="4" s="1"/>
  <c r="AT169" i="4" s="1"/>
  <c r="CJ169" i="4"/>
  <c r="CD169" i="4" s="1"/>
  <c r="CJ170" i="4"/>
  <c r="CD170" i="4" s="1"/>
  <c r="CJ171" i="4"/>
  <c r="CD171" i="4" s="1"/>
  <c r="CJ172" i="4"/>
  <c r="CD172" i="4" s="1"/>
  <c r="CJ173" i="4"/>
  <c r="CD173" i="4" s="1"/>
  <c r="CH174" i="4"/>
  <c r="CB174" i="4" s="1"/>
  <c r="CJ174" i="4"/>
  <c r="CD174" i="4" s="1"/>
  <c r="CJ175" i="4"/>
  <c r="CD175" i="4" s="1"/>
  <c r="CK176" i="4"/>
  <c r="CE176" i="4" s="1"/>
  <c r="CI176" i="4"/>
  <c r="CC176" i="4" s="1"/>
  <c r="CH176" i="4"/>
  <c r="CB176" i="4" s="1"/>
  <c r="CL176" i="4"/>
  <c r="CF176" i="4" s="1"/>
  <c r="CJ177" i="4"/>
  <c r="CD177" i="4" s="1"/>
  <c r="CK178" i="4"/>
  <c r="CE178" i="4" s="1"/>
  <c r="CI178" i="4"/>
  <c r="CC178" i="4" s="1"/>
  <c r="CH178" i="4"/>
  <c r="CB178" i="4" s="1"/>
  <c r="AT178" i="4" s="1"/>
  <c r="CL178" i="4"/>
  <c r="CF178" i="4" s="1"/>
  <c r="CJ179" i="4"/>
  <c r="CD179" i="4" s="1"/>
  <c r="CK180" i="4"/>
  <c r="CE180" i="4" s="1"/>
  <c r="CI180" i="4"/>
  <c r="CC180" i="4" s="1"/>
  <c r="AT180" i="4" s="1"/>
  <c r="CL180" i="4"/>
  <c r="CF180" i="4" s="1"/>
  <c r="CJ181" i="4"/>
  <c r="CD181" i="4" s="1"/>
  <c r="CK182" i="4"/>
  <c r="CE182" i="4" s="1"/>
  <c r="CI182" i="4"/>
  <c r="CC182" i="4" s="1"/>
  <c r="AT182" i="4" s="1"/>
  <c r="CL182" i="4"/>
  <c r="CF182" i="4" s="1"/>
  <c r="CJ183" i="4"/>
  <c r="CD183" i="4" s="1"/>
  <c r="CK184" i="4"/>
  <c r="CE184" i="4" s="1"/>
  <c r="CI184" i="4"/>
  <c r="CC184" i="4" s="1"/>
  <c r="AT184" i="4" s="1"/>
  <c r="CH184" i="4"/>
  <c r="CB184" i="4" s="1"/>
  <c r="CL184" i="4"/>
  <c r="CF184" i="4" s="1"/>
  <c r="CJ185" i="4"/>
  <c r="CD185" i="4" s="1"/>
  <c r="CK186" i="4"/>
  <c r="CE186" i="4" s="1"/>
  <c r="CI186" i="4"/>
  <c r="CC186" i="4" s="1"/>
  <c r="CH186" i="4"/>
  <c r="CB186" i="4" s="1"/>
  <c r="CL186" i="4"/>
  <c r="CF186" i="4" s="1"/>
  <c r="CJ187" i="4"/>
  <c r="CD187" i="4" s="1"/>
  <c r="CK188" i="4"/>
  <c r="CE188" i="4" s="1"/>
  <c r="CI188" i="4"/>
  <c r="CC188" i="4" s="1"/>
  <c r="CH188" i="4"/>
  <c r="CB188" i="4" s="1"/>
  <c r="CL188" i="4"/>
  <c r="CF188" i="4" s="1"/>
  <c r="CJ189" i="4"/>
  <c r="CD189" i="4" s="1"/>
  <c r="CM193" i="4"/>
  <c r="CN193" i="4" s="1"/>
  <c r="CK193" i="4"/>
  <c r="CE193" i="4" s="1"/>
  <c r="CI193" i="4"/>
  <c r="CC193" i="4" s="1"/>
  <c r="AW193" i="4" s="1"/>
  <c r="CL193" i="4"/>
  <c r="CF193" i="4" s="1"/>
  <c r="CK195" i="4"/>
  <c r="CE195" i="4" s="1"/>
  <c r="CI195" i="4"/>
  <c r="CC195" i="4" s="1"/>
  <c r="CL195" i="4"/>
  <c r="CF195" i="4" s="1"/>
  <c r="CJ196" i="4"/>
  <c r="CD196" i="4" s="1"/>
  <c r="CK197" i="4"/>
  <c r="CE197" i="4" s="1"/>
  <c r="CI197" i="4"/>
  <c r="CC197" i="4" s="1"/>
  <c r="CL197" i="4"/>
  <c r="CF197" i="4" s="1"/>
  <c r="CJ198" i="4"/>
  <c r="CD198" i="4" s="1"/>
  <c r="CK199" i="4"/>
  <c r="CE199" i="4" s="1"/>
  <c r="CI199" i="4"/>
  <c r="CC199" i="4" s="1"/>
  <c r="CL199" i="4"/>
  <c r="CF199" i="4" s="1"/>
  <c r="CJ200" i="4"/>
  <c r="CD200" i="4" s="1"/>
  <c r="CK201" i="4"/>
  <c r="CE201" i="4" s="1"/>
  <c r="CI201" i="4"/>
  <c r="CC201" i="4" s="1"/>
  <c r="CL201" i="4"/>
  <c r="CF201" i="4" s="1"/>
  <c r="CJ202" i="4"/>
  <c r="CD202" i="4" s="1"/>
  <c r="CK203" i="4"/>
  <c r="CE203" i="4" s="1"/>
  <c r="CI203" i="4"/>
  <c r="CC203" i="4" s="1"/>
  <c r="CL203" i="4"/>
  <c r="CF203" i="4" s="1"/>
  <c r="CL205" i="4"/>
  <c r="CF205" i="4" s="1"/>
  <c r="CJ205" i="4"/>
  <c r="CD205" i="4" s="1"/>
  <c r="CG205" i="4"/>
  <c r="CA205" i="4" s="1"/>
  <c r="CK205" i="4"/>
  <c r="CE205" i="4" s="1"/>
  <c r="CI206" i="4"/>
  <c r="CC206" i="4" s="1"/>
  <c r="CL207" i="4"/>
  <c r="CF207" i="4" s="1"/>
  <c r="CJ207" i="4"/>
  <c r="CD207" i="4" s="1"/>
  <c r="CG207" i="4"/>
  <c r="CA207" i="4" s="1"/>
  <c r="AW207" i="4" s="1"/>
  <c r="CK207" i="4"/>
  <c r="CE207" i="4" s="1"/>
  <c r="CI208" i="4"/>
  <c r="CC208" i="4" s="1"/>
  <c r="CL209" i="4"/>
  <c r="CF209" i="4" s="1"/>
  <c r="CJ209" i="4"/>
  <c r="CD209" i="4" s="1"/>
  <c r="CG209" i="4"/>
  <c r="CA209" i="4" s="1"/>
  <c r="CK209" i="4"/>
  <c r="CE209" i="4" s="1"/>
  <c r="CI210" i="4"/>
  <c r="CC210" i="4" s="1"/>
  <c r="CL211" i="4"/>
  <c r="CF211" i="4" s="1"/>
  <c r="CJ211" i="4"/>
  <c r="CD211" i="4" s="1"/>
  <c r="CG211" i="4"/>
  <c r="CA211" i="4" s="1"/>
  <c r="CK211" i="4"/>
  <c r="CE211" i="4" s="1"/>
  <c r="CK212" i="4"/>
  <c r="CE212" i="4" s="1"/>
  <c r="CK213" i="4"/>
  <c r="CE213" i="4" s="1"/>
  <c r="CK214" i="4"/>
  <c r="CE214" i="4" s="1"/>
  <c r="CK215" i="4"/>
  <c r="CE215" i="4" s="1"/>
  <c r="CI216" i="4"/>
  <c r="CC216" i="4" s="1"/>
  <c r="CK217" i="4"/>
  <c r="CE217" i="4" s="1"/>
  <c r="CI217" i="4"/>
  <c r="CC217" i="4" s="1"/>
  <c r="CJ217" i="4"/>
  <c r="CD217" i="4" s="1"/>
  <c r="CK219" i="4"/>
  <c r="CE219" i="4" s="1"/>
  <c r="CI219" i="4"/>
  <c r="CC219" i="4" s="1"/>
  <c r="CJ219" i="4"/>
  <c r="CD219" i="4" s="1"/>
  <c r="CK221" i="4"/>
  <c r="CE221" i="4" s="1"/>
  <c r="CI221" i="4"/>
  <c r="CC221" i="4" s="1"/>
  <c r="AW221" i="4" s="1"/>
  <c r="CJ221" i="4"/>
  <c r="CD221" i="4" s="1"/>
  <c r="CK223" i="4"/>
  <c r="CE223" i="4" s="1"/>
  <c r="CI223" i="4"/>
  <c r="CC223" i="4" s="1"/>
  <c r="CJ223" i="4"/>
  <c r="CD223" i="4" s="1"/>
  <c r="CL223" i="4"/>
  <c r="CF223" i="4" s="1"/>
  <c r="CL225" i="4"/>
  <c r="CF225" i="4" s="1"/>
  <c r="CL227" i="4"/>
  <c r="CF227" i="4" s="1"/>
  <c r="CL229" i="4"/>
  <c r="CF229" i="4" s="1"/>
  <c r="CL231" i="4"/>
  <c r="CF231" i="4" s="1"/>
  <c r="CH258" i="4"/>
  <c r="CB258" i="4" s="1"/>
  <c r="CI258" i="4"/>
  <c r="CC258" i="4" s="1"/>
  <c r="CH259" i="4"/>
  <c r="CB259" i="4" s="1"/>
  <c r="AV259" i="4" s="1"/>
  <c r="AY274" i="4"/>
  <c r="CI275" i="4"/>
  <c r="CC275" i="4" s="1"/>
  <c r="CK277" i="4"/>
  <c r="CE277" i="4" s="1"/>
  <c r="CI277" i="4"/>
  <c r="CC277" i="4" s="1"/>
  <c r="CG277" i="4"/>
  <c r="CA277" i="4" s="1"/>
  <c r="CJ277" i="4"/>
  <c r="CD277" i="4" s="1"/>
  <c r="CL277" i="4"/>
  <c r="CF277" i="4" s="1"/>
  <c r="CK280" i="4"/>
  <c r="CE280" i="4" s="1"/>
  <c r="CK218" i="4"/>
  <c r="CE218" i="4" s="1"/>
  <c r="CI218" i="4"/>
  <c r="CC218" i="4" s="1"/>
  <c r="CL218" i="4"/>
  <c r="CF218" i="4" s="1"/>
  <c r="CK220" i="4"/>
  <c r="CE220" i="4" s="1"/>
  <c r="CI220" i="4"/>
  <c r="CC220" i="4" s="1"/>
  <c r="CL220" i="4"/>
  <c r="CF220" i="4" s="1"/>
  <c r="CK222" i="4"/>
  <c r="CE222" i="4" s="1"/>
  <c r="CI222" i="4"/>
  <c r="CC222" i="4" s="1"/>
  <c r="AW222" i="4" s="1"/>
  <c r="CL222" i="4"/>
  <c r="CF222" i="4" s="1"/>
  <c r="CK224" i="4"/>
  <c r="CE224" i="4" s="1"/>
  <c r="CI224" i="4"/>
  <c r="CC224" i="4" s="1"/>
  <c r="CL224" i="4"/>
  <c r="CF224" i="4" s="1"/>
  <c r="CK226" i="4"/>
  <c r="CE226" i="4" s="1"/>
  <c r="CI226" i="4"/>
  <c r="CC226" i="4" s="1"/>
  <c r="CL226" i="4"/>
  <c r="CF226" i="4" s="1"/>
  <c r="CK228" i="4"/>
  <c r="CE228" i="4" s="1"/>
  <c r="CI228" i="4"/>
  <c r="CC228" i="4" s="1"/>
  <c r="CL228" i="4"/>
  <c r="CF228" i="4" s="1"/>
  <c r="CK230" i="4"/>
  <c r="CE230" i="4" s="1"/>
  <c r="CI230" i="4"/>
  <c r="CC230" i="4" s="1"/>
  <c r="AW230" i="4" s="1"/>
  <c r="CL230" i="4"/>
  <c r="CF230" i="4" s="1"/>
  <c r="CH253" i="4"/>
  <c r="CB253" i="4" s="1"/>
  <c r="AV253" i="4" s="1"/>
  <c r="AV255" i="4"/>
  <c r="CH257" i="4"/>
  <c r="CB257" i="4" s="1"/>
  <c r="AV257" i="4" s="1"/>
  <c r="CH260" i="4"/>
  <c r="CB260" i="4" s="1"/>
  <c r="CH262" i="4"/>
  <c r="CB262" i="4" s="1"/>
  <c r="CH264" i="4"/>
  <c r="CB264" i="4" s="1"/>
  <c r="CH266" i="4"/>
  <c r="CB266" i="4" s="1"/>
  <c r="AV266" i="4" s="1"/>
  <c r="CH268" i="4"/>
  <c r="CB268" i="4" s="1"/>
  <c r="CJ276" i="4"/>
  <c r="CD276" i="4" s="1"/>
  <c r="CH276" i="4"/>
  <c r="CB276" i="4" s="1"/>
  <c r="CK276" i="4"/>
  <c r="CE276" i="4" s="1"/>
  <c r="CG276" i="4"/>
  <c r="CA276" i="4" s="1"/>
  <c r="CI276" i="4"/>
  <c r="CC276" i="4" s="1"/>
  <c r="CJ279" i="4"/>
  <c r="CD279" i="4" s="1"/>
  <c r="CH279" i="4"/>
  <c r="CB279" i="4" s="1"/>
  <c r="CK279" i="4"/>
  <c r="CE279" i="4" s="1"/>
  <c r="CG279" i="4"/>
  <c r="CA279" i="4" s="1"/>
  <c r="CI279" i="4"/>
  <c r="CC279" i="4" s="1"/>
  <c r="AV260" i="4"/>
  <c r="CH261" i="4"/>
  <c r="CB261" i="4" s="1"/>
  <c r="AV261" i="4" s="1"/>
  <c r="AV262" i="4"/>
  <c r="CH263" i="4"/>
  <c r="CB263" i="4" s="1"/>
  <c r="AV263" i="4" s="1"/>
  <c r="AV264" i="4"/>
  <c r="CH265" i="4"/>
  <c r="CB265" i="4" s="1"/>
  <c r="AV265" i="4" s="1"/>
  <c r="CH267" i="4"/>
  <c r="CB267" i="4" s="1"/>
  <c r="AV267" i="4" s="1"/>
  <c r="AV268" i="4"/>
  <c r="CH269" i="4"/>
  <c r="CB269" i="4" s="1"/>
  <c r="AV269" i="4" s="1"/>
  <c r="CK278" i="4"/>
  <c r="CE278" i="4" s="1"/>
  <c r="CI278" i="4"/>
  <c r="CC278" i="4" s="1"/>
  <c r="CG278" i="4"/>
  <c r="CA278" i="4" s="1"/>
  <c r="CH278" i="4"/>
  <c r="CB278" i="4" s="1"/>
  <c r="CL278" i="4"/>
  <c r="CF278" i="4" s="1"/>
  <c r="CJ281" i="4"/>
  <c r="CD281" i="4" s="1"/>
  <c r="CH281" i="4"/>
  <c r="CG281" i="4"/>
  <c r="CA281" i="4" s="1"/>
  <c r="CK281" i="4"/>
  <c r="CE281" i="4" s="1"/>
  <c r="CJ12" i="3"/>
  <c r="CC12" i="3" s="1"/>
  <c r="CB12" i="3"/>
  <c r="CK12" i="3"/>
  <c r="CD12" i="3" s="1"/>
  <c r="CJ14" i="3"/>
  <c r="CC14" i="3" s="1"/>
  <c r="CB14" i="3"/>
  <c r="CK14" i="3"/>
  <c r="CD14" i="3" s="1"/>
  <c r="CA99" i="3"/>
  <c r="E121" i="3"/>
  <c r="D133" i="3"/>
  <c r="D134" i="3" s="1"/>
  <c r="CM151" i="3"/>
  <c r="CK151" i="3"/>
  <c r="CE151" i="3" s="1"/>
  <c r="CI151" i="3"/>
  <c r="CC151" i="3" s="1"/>
  <c r="CN151" i="3"/>
  <c r="CL151" i="3"/>
  <c r="CF151" i="3" s="1"/>
  <c r="CJ151" i="3"/>
  <c r="CD151" i="3" s="1"/>
  <c r="CH151" i="3"/>
  <c r="CB151" i="3" s="1"/>
  <c r="CK153" i="3"/>
  <c r="CE153" i="3" s="1"/>
  <c r="CI153" i="3"/>
  <c r="CC153" i="3" s="1"/>
  <c r="CL153" i="3"/>
  <c r="CF153" i="3" s="1"/>
  <c r="CJ153" i="3"/>
  <c r="CD153" i="3" s="1"/>
  <c r="CH153" i="3"/>
  <c r="CB153" i="3" s="1"/>
  <c r="AT153" i="3" s="1"/>
  <c r="CK154" i="3"/>
  <c r="CE154" i="3" s="1"/>
  <c r="CI154" i="3"/>
  <c r="CC154" i="3" s="1"/>
  <c r="CL154" i="3"/>
  <c r="CF154" i="3" s="1"/>
  <c r="CJ154" i="3"/>
  <c r="CD154" i="3" s="1"/>
  <c r="CH154" i="3"/>
  <c r="CB154" i="3" s="1"/>
  <c r="CK155" i="3"/>
  <c r="CE155" i="3" s="1"/>
  <c r="CI155" i="3"/>
  <c r="CC155" i="3" s="1"/>
  <c r="CL155" i="3"/>
  <c r="CF155" i="3" s="1"/>
  <c r="AT155" i="3" s="1"/>
  <c r="CJ155" i="3"/>
  <c r="CD155" i="3" s="1"/>
  <c r="CH155" i="3"/>
  <c r="CB155" i="3" s="1"/>
  <c r="CK156" i="3"/>
  <c r="CE156" i="3" s="1"/>
  <c r="CI156" i="3"/>
  <c r="CC156" i="3" s="1"/>
  <c r="CL156" i="3"/>
  <c r="CF156" i="3" s="1"/>
  <c r="CJ156" i="3"/>
  <c r="CD156" i="3" s="1"/>
  <c r="CH156" i="3"/>
  <c r="CB156" i="3" s="1"/>
  <c r="AT156" i="3" s="1"/>
  <c r="CK157" i="3"/>
  <c r="CE157" i="3" s="1"/>
  <c r="CI157" i="3"/>
  <c r="CC157" i="3" s="1"/>
  <c r="CL157" i="3"/>
  <c r="CF157" i="3" s="1"/>
  <c r="CJ157" i="3"/>
  <c r="CD157" i="3" s="1"/>
  <c r="CH157" i="3"/>
  <c r="CB157" i="3" s="1"/>
  <c r="AT157" i="3" s="1"/>
  <c r="CK158" i="3"/>
  <c r="CE158" i="3" s="1"/>
  <c r="CI158" i="3"/>
  <c r="CC158" i="3" s="1"/>
  <c r="CL158" i="3"/>
  <c r="CF158" i="3" s="1"/>
  <c r="CJ158" i="3"/>
  <c r="CD158" i="3" s="1"/>
  <c r="CH158" i="3"/>
  <c r="CB158" i="3" s="1"/>
  <c r="CK159" i="3"/>
  <c r="CE159" i="3" s="1"/>
  <c r="CI159" i="3"/>
  <c r="CC159" i="3" s="1"/>
  <c r="AT159" i="3" s="1"/>
  <c r="CL159" i="3"/>
  <c r="CF159" i="3" s="1"/>
  <c r="CJ159" i="3"/>
  <c r="CD159" i="3" s="1"/>
  <c r="CH159" i="3"/>
  <c r="CB159" i="3" s="1"/>
  <c r="CK160" i="3"/>
  <c r="CE160" i="3" s="1"/>
  <c r="CI160" i="3"/>
  <c r="CC160" i="3" s="1"/>
  <c r="CL160" i="3"/>
  <c r="CF160" i="3" s="1"/>
  <c r="CJ160" i="3"/>
  <c r="CD160" i="3" s="1"/>
  <c r="CH160" i="3"/>
  <c r="CB160" i="3" s="1"/>
  <c r="AT160" i="3" s="1"/>
  <c r="CK161" i="3"/>
  <c r="CE161" i="3" s="1"/>
  <c r="CI161" i="3"/>
  <c r="CC161" i="3" s="1"/>
  <c r="CL161" i="3"/>
  <c r="CF161" i="3" s="1"/>
  <c r="CJ161" i="3"/>
  <c r="CD161" i="3" s="1"/>
  <c r="CH161" i="3"/>
  <c r="CB161" i="3" s="1"/>
  <c r="AT161" i="3" s="1"/>
  <c r="CL162" i="3"/>
  <c r="CF162" i="3" s="1"/>
  <c r="CJ162" i="3"/>
  <c r="CD162" i="3" s="1"/>
  <c r="CH162" i="3"/>
  <c r="CB162" i="3" s="1"/>
  <c r="CK162" i="3"/>
  <c r="CE162" i="3" s="1"/>
  <c r="CI162" i="3"/>
  <c r="CC162" i="3" s="1"/>
  <c r="CH12" i="3"/>
  <c r="CA12" i="3" s="1"/>
  <c r="CH14" i="3"/>
  <c r="CA14" i="3" s="1"/>
  <c r="E133" i="3"/>
  <c r="E134" i="3" s="1"/>
  <c r="D141" i="3"/>
  <c r="C138" i="3"/>
  <c r="C141" i="3" s="1"/>
  <c r="AT154" i="3"/>
  <c r="AT158" i="3"/>
  <c r="CG162" i="3"/>
  <c r="CA162" i="3" s="1"/>
  <c r="AT162" i="3" s="1"/>
  <c r="CI163" i="3"/>
  <c r="CC163" i="3" s="1"/>
  <c r="CK163" i="3"/>
  <c r="CE163" i="3" s="1"/>
  <c r="CI164" i="3"/>
  <c r="CC164" i="3" s="1"/>
  <c r="CK164" i="3"/>
  <c r="CE164" i="3" s="1"/>
  <c r="CI165" i="3"/>
  <c r="CC165" i="3" s="1"/>
  <c r="CK165" i="3"/>
  <c r="CE165" i="3" s="1"/>
  <c r="CI166" i="3"/>
  <c r="CC166" i="3" s="1"/>
  <c r="CK166" i="3"/>
  <c r="CE166" i="3" s="1"/>
  <c r="CI167" i="3"/>
  <c r="CC167" i="3" s="1"/>
  <c r="CK167" i="3"/>
  <c r="CE167" i="3" s="1"/>
  <c r="CI168" i="3"/>
  <c r="CC168" i="3" s="1"/>
  <c r="CK168" i="3"/>
  <c r="CE168" i="3" s="1"/>
  <c r="CI169" i="3"/>
  <c r="CC169" i="3" s="1"/>
  <c r="CK169" i="3"/>
  <c r="CE169" i="3" s="1"/>
  <c r="CI170" i="3"/>
  <c r="CC170" i="3" s="1"/>
  <c r="CK170" i="3"/>
  <c r="CE170" i="3" s="1"/>
  <c r="CI171" i="3"/>
  <c r="CC171" i="3" s="1"/>
  <c r="CK171" i="3"/>
  <c r="CE171" i="3" s="1"/>
  <c r="CI172" i="3"/>
  <c r="CC172" i="3" s="1"/>
  <c r="CK172" i="3"/>
  <c r="CE172" i="3" s="1"/>
  <c r="CI173" i="3"/>
  <c r="CC173" i="3" s="1"/>
  <c r="CK173" i="3"/>
  <c r="CE173" i="3" s="1"/>
  <c r="CI174" i="3"/>
  <c r="CC174" i="3" s="1"/>
  <c r="CK174" i="3"/>
  <c r="CE174" i="3" s="1"/>
  <c r="CK175" i="3"/>
  <c r="CE175" i="3" s="1"/>
  <c r="CI175" i="3"/>
  <c r="CC175" i="3" s="1"/>
  <c r="CH175" i="3"/>
  <c r="CB175" i="3" s="1"/>
  <c r="CL175" i="3"/>
  <c r="CF175" i="3" s="1"/>
  <c r="CK177" i="3"/>
  <c r="CE177" i="3" s="1"/>
  <c r="CI177" i="3"/>
  <c r="CC177" i="3" s="1"/>
  <c r="CH177" i="3"/>
  <c r="CB177" i="3" s="1"/>
  <c r="CL177" i="3"/>
  <c r="CF177" i="3" s="1"/>
  <c r="CK179" i="3"/>
  <c r="CE179" i="3" s="1"/>
  <c r="CI179" i="3"/>
  <c r="CC179" i="3" s="1"/>
  <c r="CH179" i="3"/>
  <c r="CB179" i="3" s="1"/>
  <c r="CL179" i="3"/>
  <c r="CF179" i="3" s="1"/>
  <c r="CK181" i="3"/>
  <c r="CE181" i="3" s="1"/>
  <c r="CI181" i="3"/>
  <c r="CC181" i="3" s="1"/>
  <c r="CL181" i="3"/>
  <c r="CF181" i="3" s="1"/>
  <c r="CK183" i="3"/>
  <c r="CE183" i="3" s="1"/>
  <c r="CI183" i="3"/>
  <c r="CC183" i="3" s="1"/>
  <c r="CH183" i="3"/>
  <c r="CB183" i="3" s="1"/>
  <c r="CL183" i="3"/>
  <c r="CF183" i="3" s="1"/>
  <c r="CK185" i="3"/>
  <c r="CE185" i="3" s="1"/>
  <c r="CI185" i="3"/>
  <c r="CC185" i="3" s="1"/>
  <c r="CH185" i="3"/>
  <c r="CB185" i="3" s="1"/>
  <c r="CL185" i="3"/>
  <c r="CF185" i="3" s="1"/>
  <c r="CK187" i="3"/>
  <c r="CE187" i="3" s="1"/>
  <c r="CI187" i="3"/>
  <c r="CC187" i="3" s="1"/>
  <c r="CH187" i="3"/>
  <c r="CB187" i="3" s="1"/>
  <c r="CL187" i="3"/>
  <c r="CF187" i="3" s="1"/>
  <c r="CK189" i="3"/>
  <c r="CE189" i="3" s="1"/>
  <c r="CI189" i="3"/>
  <c r="CC189" i="3" s="1"/>
  <c r="CH189" i="3"/>
  <c r="CB189" i="3" s="1"/>
  <c r="CL189" i="3"/>
  <c r="CF189" i="3" s="1"/>
  <c r="CK196" i="3"/>
  <c r="CE196" i="3" s="1"/>
  <c r="CI196" i="3"/>
  <c r="CC196" i="3" s="1"/>
  <c r="CL196" i="3"/>
  <c r="CF196" i="3" s="1"/>
  <c r="CK198" i="3"/>
  <c r="CE198" i="3" s="1"/>
  <c r="CI198" i="3"/>
  <c r="CC198" i="3" s="1"/>
  <c r="CL198" i="3"/>
  <c r="CF198" i="3" s="1"/>
  <c r="CK200" i="3"/>
  <c r="CE200" i="3" s="1"/>
  <c r="CI200" i="3"/>
  <c r="CC200" i="3" s="1"/>
  <c r="CL200" i="3"/>
  <c r="CF200" i="3" s="1"/>
  <c r="CK202" i="3"/>
  <c r="CE202" i="3" s="1"/>
  <c r="CI202" i="3"/>
  <c r="CC202" i="3" s="1"/>
  <c r="CL202" i="3"/>
  <c r="CF202" i="3" s="1"/>
  <c r="CH204" i="3"/>
  <c r="CB204" i="3" s="1"/>
  <c r="C204" i="3"/>
  <c r="CG204" i="3"/>
  <c r="CA204" i="3" s="1"/>
  <c r="CL206" i="3"/>
  <c r="CF206" i="3" s="1"/>
  <c r="CJ206" i="3"/>
  <c r="CD206" i="3" s="1"/>
  <c r="CG206" i="3"/>
  <c r="CA206" i="3" s="1"/>
  <c r="CK206" i="3"/>
  <c r="CE206" i="3" s="1"/>
  <c r="CL208" i="3"/>
  <c r="CF208" i="3" s="1"/>
  <c r="CJ208" i="3"/>
  <c r="CD208" i="3" s="1"/>
  <c r="CG208" i="3"/>
  <c r="CA208" i="3" s="1"/>
  <c r="CK208" i="3"/>
  <c r="CE208" i="3" s="1"/>
  <c r="CL210" i="3"/>
  <c r="CF210" i="3" s="1"/>
  <c r="CJ210" i="3"/>
  <c r="CD210" i="3" s="1"/>
  <c r="CG210" i="3"/>
  <c r="CA210" i="3" s="1"/>
  <c r="CK210" i="3"/>
  <c r="CE210" i="3" s="1"/>
  <c r="CL212" i="3"/>
  <c r="CF212" i="3" s="1"/>
  <c r="CJ212" i="3"/>
  <c r="CD212" i="3" s="1"/>
  <c r="CI212" i="3"/>
  <c r="CC212" i="3" s="1"/>
  <c r="CL213" i="3"/>
  <c r="CF213" i="3" s="1"/>
  <c r="CJ213" i="3"/>
  <c r="CD213" i="3" s="1"/>
  <c r="CI213" i="3"/>
  <c r="CC213" i="3" s="1"/>
  <c r="CL214" i="3"/>
  <c r="CF214" i="3" s="1"/>
  <c r="CJ214" i="3"/>
  <c r="CD214" i="3" s="1"/>
  <c r="CI214" i="3"/>
  <c r="CC214" i="3" s="1"/>
  <c r="CL215" i="3"/>
  <c r="CF215" i="3" s="1"/>
  <c r="CJ215" i="3"/>
  <c r="CD215" i="3" s="1"/>
  <c r="CI215" i="3"/>
  <c r="CC215" i="3" s="1"/>
  <c r="CL216" i="3"/>
  <c r="CF216" i="3" s="1"/>
  <c r="CJ216" i="3"/>
  <c r="CD216" i="3" s="1"/>
  <c r="CG216" i="3"/>
  <c r="CA216" i="3" s="1"/>
  <c r="CK216" i="3"/>
  <c r="CE216" i="3" s="1"/>
  <c r="CK225" i="3"/>
  <c r="CE225" i="3" s="1"/>
  <c r="CI225" i="3"/>
  <c r="CC225" i="3" s="1"/>
  <c r="CJ225" i="3"/>
  <c r="CD225" i="3" s="1"/>
  <c r="CK227" i="3"/>
  <c r="CE227" i="3" s="1"/>
  <c r="CI227" i="3"/>
  <c r="CC227" i="3" s="1"/>
  <c r="CJ227" i="3"/>
  <c r="CD227" i="3" s="1"/>
  <c r="CK229" i="3"/>
  <c r="CE229" i="3" s="1"/>
  <c r="CI229" i="3"/>
  <c r="CC229" i="3" s="1"/>
  <c r="CJ229" i="3"/>
  <c r="CD229" i="3" s="1"/>
  <c r="CK231" i="3"/>
  <c r="CE231" i="3" s="1"/>
  <c r="CI231" i="3"/>
  <c r="CC231" i="3" s="1"/>
  <c r="CJ231" i="3"/>
  <c r="CD231" i="3" s="1"/>
  <c r="CH254" i="3"/>
  <c r="CB254" i="3" s="1"/>
  <c r="CI254" i="3"/>
  <c r="CC254" i="3" s="1"/>
  <c r="CH255" i="3"/>
  <c r="CB255" i="3" s="1"/>
  <c r="CJ275" i="3"/>
  <c r="CD275" i="3" s="1"/>
  <c r="CH275" i="3"/>
  <c r="CB275" i="3" s="1"/>
  <c r="CK275" i="3"/>
  <c r="CE275" i="3" s="1"/>
  <c r="CG275" i="3"/>
  <c r="CA275" i="3" s="1"/>
  <c r="CJ280" i="3"/>
  <c r="CD280" i="3" s="1"/>
  <c r="CH280" i="3"/>
  <c r="CI280" i="3"/>
  <c r="CG280" i="3"/>
  <c r="CA280" i="3" s="1"/>
  <c r="CH11" i="3"/>
  <c r="CK11" i="3"/>
  <c r="CD11" i="3" s="1"/>
  <c r="CK13" i="3"/>
  <c r="CD13" i="3" s="1"/>
  <c r="Q13" i="3" s="1"/>
  <c r="CK15" i="3"/>
  <c r="CD15" i="3" s="1"/>
  <c r="Q15" i="3" s="1"/>
  <c r="CH163" i="3"/>
  <c r="CB163" i="3" s="1"/>
  <c r="CJ163" i="3"/>
  <c r="CD163" i="3" s="1"/>
  <c r="CH164" i="3"/>
  <c r="CB164" i="3" s="1"/>
  <c r="AT164" i="3" s="1"/>
  <c r="CJ164" i="3"/>
  <c r="CD164" i="3" s="1"/>
  <c r="CH165" i="3"/>
  <c r="CB165" i="3" s="1"/>
  <c r="CJ165" i="3"/>
  <c r="CD165" i="3" s="1"/>
  <c r="CH166" i="3"/>
  <c r="CB166" i="3" s="1"/>
  <c r="AT166" i="3" s="1"/>
  <c r="CJ166" i="3"/>
  <c r="CD166" i="3" s="1"/>
  <c r="CH167" i="3"/>
  <c r="CB167" i="3" s="1"/>
  <c r="CJ167" i="3"/>
  <c r="CD167" i="3" s="1"/>
  <c r="CH168" i="3"/>
  <c r="CB168" i="3" s="1"/>
  <c r="AT168" i="3" s="1"/>
  <c r="CJ168" i="3"/>
  <c r="CD168" i="3" s="1"/>
  <c r="CH169" i="3"/>
  <c r="CB169" i="3" s="1"/>
  <c r="CJ169" i="3"/>
  <c r="CD169" i="3" s="1"/>
  <c r="CJ170" i="3"/>
  <c r="CD170" i="3" s="1"/>
  <c r="CJ171" i="3"/>
  <c r="CD171" i="3" s="1"/>
  <c r="CJ172" i="3"/>
  <c r="CD172" i="3" s="1"/>
  <c r="CJ173" i="3"/>
  <c r="CD173" i="3" s="1"/>
  <c r="CH174" i="3"/>
  <c r="CB174" i="3" s="1"/>
  <c r="AT174" i="3" s="1"/>
  <c r="CJ174" i="3"/>
  <c r="CD174" i="3" s="1"/>
  <c r="CJ175" i="3"/>
  <c r="CD175" i="3" s="1"/>
  <c r="CK176" i="3"/>
  <c r="CE176" i="3" s="1"/>
  <c r="CI176" i="3"/>
  <c r="CC176" i="3" s="1"/>
  <c r="CH176" i="3"/>
  <c r="CB176" i="3" s="1"/>
  <c r="CL176" i="3"/>
  <c r="CF176" i="3" s="1"/>
  <c r="CJ177" i="3"/>
  <c r="CD177" i="3" s="1"/>
  <c r="CK178" i="3"/>
  <c r="CE178" i="3" s="1"/>
  <c r="CI178" i="3"/>
  <c r="CC178" i="3" s="1"/>
  <c r="CH178" i="3"/>
  <c r="CB178" i="3" s="1"/>
  <c r="CL178" i="3"/>
  <c r="CF178" i="3" s="1"/>
  <c r="CJ179" i="3"/>
  <c r="CD179" i="3" s="1"/>
  <c r="CK180" i="3"/>
  <c r="CE180" i="3" s="1"/>
  <c r="CI180" i="3"/>
  <c r="CC180" i="3" s="1"/>
  <c r="CL180" i="3"/>
  <c r="CF180" i="3" s="1"/>
  <c r="CJ181" i="3"/>
  <c r="CD181" i="3" s="1"/>
  <c r="CK182" i="3"/>
  <c r="CE182" i="3" s="1"/>
  <c r="CI182" i="3"/>
  <c r="CC182" i="3" s="1"/>
  <c r="CL182" i="3"/>
  <c r="CF182" i="3" s="1"/>
  <c r="CJ183" i="3"/>
  <c r="CD183" i="3" s="1"/>
  <c r="CK184" i="3"/>
  <c r="CE184" i="3" s="1"/>
  <c r="CI184" i="3"/>
  <c r="CC184" i="3" s="1"/>
  <c r="CH184" i="3"/>
  <c r="CB184" i="3" s="1"/>
  <c r="AT184" i="3" s="1"/>
  <c r="CL184" i="3"/>
  <c r="CF184" i="3" s="1"/>
  <c r="CJ185" i="3"/>
  <c r="CD185" i="3" s="1"/>
  <c r="CK186" i="3"/>
  <c r="CE186" i="3" s="1"/>
  <c r="CI186" i="3"/>
  <c r="CC186" i="3" s="1"/>
  <c r="CH186" i="3"/>
  <c r="CB186" i="3" s="1"/>
  <c r="CL186" i="3"/>
  <c r="CF186" i="3" s="1"/>
  <c r="CJ187" i="3"/>
  <c r="CD187" i="3" s="1"/>
  <c r="CK188" i="3"/>
  <c r="CE188" i="3" s="1"/>
  <c r="CI188" i="3"/>
  <c r="CC188" i="3" s="1"/>
  <c r="CH188" i="3"/>
  <c r="CB188" i="3" s="1"/>
  <c r="CL188" i="3"/>
  <c r="CF188" i="3" s="1"/>
  <c r="CJ189" i="3"/>
  <c r="CD189" i="3" s="1"/>
  <c r="CM193" i="3"/>
  <c r="CN193" i="3" s="1"/>
  <c r="CK193" i="3"/>
  <c r="CE193" i="3" s="1"/>
  <c r="CI193" i="3"/>
  <c r="CC193" i="3" s="1"/>
  <c r="CL193" i="3"/>
  <c r="CF193" i="3" s="1"/>
  <c r="CK195" i="3"/>
  <c r="CE195" i="3" s="1"/>
  <c r="CI195" i="3"/>
  <c r="CC195" i="3" s="1"/>
  <c r="CL195" i="3"/>
  <c r="CF195" i="3" s="1"/>
  <c r="CJ196" i="3"/>
  <c r="CD196" i="3" s="1"/>
  <c r="CK197" i="3"/>
  <c r="CE197" i="3" s="1"/>
  <c r="CI197" i="3"/>
  <c r="CC197" i="3" s="1"/>
  <c r="CL197" i="3"/>
  <c r="CF197" i="3" s="1"/>
  <c r="CJ198" i="3"/>
  <c r="CD198" i="3" s="1"/>
  <c r="CK199" i="3"/>
  <c r="CE199" i="3" s="1"/>
  <c r="CI199" i="3"/>
  <c r="CC199" i="3" s="1"/>
  <c r="CL199" i="3"/>
  <c r="CF199" i="3" s="1"/>
  <c r="CJ200" i="3"/>
  <c r="CD200" i="3" s="1"/>
  <c r="CK201" i="3"/>
  <c r="CE201" i="3" s="1"/>
  <c r="CI201" i="3"/>
  <c r="CC201" i="3" s="1"/>
  <c r="CL201" i="3"/>
  <c r="CF201" i="3" s="1"/>
  <c r="CJ202" i="3"/>
  <c r="CD202" i="3" s="1"/>
  <c r="CK203" i="3"/>
  <c r="CE203" i="3" s="1"/>
  <c r="CI203" i="3"/>
  <c r="CC203" i="3" s="1"/>
  <c r="CL203" i="3"/>
  <c r="CF203" i="3" s="1"/>
  <c r="CL205" i="3"/>
  <c r="CF205" i="3" s="1"/>
  <c r="CJ205" i="3"/>
  <c r="CD205" i="3" s="1"/>
  <c r="CG205" i="3"/>
  <c r="CA205" i="3" s="1"/>
  <c r="CK205" i="3"/>
  <c r="CE205" i="3" s="1"/>
  <c r="CI206" i="3"/>
  <c r="CC206" i="3" s="1"/>
  <c r="CL207" i="3"/>
  <c r="CF207" i="3" s="1"/>
  <c r="CJ207" i="3"/>
  <c r="CD207" i="3" s="1"/>
  <c r="CG207" i="3"/>
  <c r="CA207" i="3" s="1"/>
  <c r="CK207" i="3"/>
  <c r="CE207" i="3" s="1"/>
  <c r="CI208" i="3"/>
  <c r="CC208" i="3" s="1"/>
  <c r="CL209" i="3"/>
  <c r="CF209" i="3" s="1"/>
  <c r="CJ209" i="3"/>
  <c r="CD209" i="3" s="1"/>
  <c r="CG209" i="3"/>
  <c r="CA209" i="3" s="1"/>
  <c r="AW209" i="3" s="1"/>
  <c r="CK209" i="3"/>
  <c r="CE209" i="3" s="1"/>
  <c r="CI210" i="3"/>
  <c r="CC210" i="3" s="1"/>
  <c r="CL211" i="3"/>
  <c r="CF211" i="3" s="1"/>
  <c r="CJ211" i="3"/>
  <c r="CD211" i="3" s="1"/>
  <c r="CG211" i="3"/>
  <c r="CA211" i="3" s="1"/>
  <c r="CK211" i="3"/>
  <c r="CE211" i="3" s="1"/>
  <c r="CK212" i="3"/>
  <c r="CE212" i="3" s="1"/>
  <c r="CK213" i="3"/>
  <c r="CE213" i="3" s="1"/>
  <c r="CK214" i="3"/>
  <c r="CE214" i="3" s="1"/>
  <c r="CK215" i="3"/>
  <c r="CE215" i="3" s="1"/>
  <c r="CI216" i="3"/>
  <c r="CC216" i="3" s="1"/>
  <c r="CK217" i="3"/>
  <c r="CE217" i="3" s="1"/>
  <c r="CI217" i="3"/>
  <c r="CC217" i="3" s="1"/>
  <c r="CJ217" i="3"/>
  <c r="CD217" i="3" s="1"/>
  <c r="CK219" i="3"/>
  <c r="CE219" i="3" s="1"/>
  <c r="CI219" i="3"/>
  <c r="CC219" i="3" s="1"/>
  <c r="AW219" i="3" s="1"/>
  <c r="CJ219" i="3"/>
  <c r="CD219" i="3" s="1"/>
  <c r="CK221" i="3"/>
  <c r="CE221" i="3" s="1"/>
  <c r="CI221" i="3"/>
  <c r="CC221" i="3" s="1"/>
  <c r="CJ221" i="3"/>
  <c r="CD221" i="3" s="1"/>
  <c r="CK223" i="3"/>
  <c r="CE223" i="3" s="1"/>
  <c r="CI223" i="3"/>
  <c r="CC223" i="3" s="1"/>
  <c r="CJ223" i="3"/>
  <c r="CD223" i="3" s="1"/>
  <c r="CL223" i="3"/>
  <c r="CF223" i="3" s="1"/>
  <c r="CL225" i="3"/>
  <c r="CF225" i="3" s="1"/>
  <c r="CL227" i="3"/>
  <c r="CF227" i="3" s="1"/>
  <c r="CL229" i="3"/>
  <c r="CF229" i="3" s="1"/>
  <c r="CL231" i="3"/>
  <c r="CF231" i="3" s="1"/>
  <c r="CH258" i="3"/>
  <c r="CB258" i="3" s="1"/>
  <c r="AV258" i="3" s="1"/>
  <c r="CI258" i="3"/>
  <c r="CC258" i="3" s="1"/>
  <c r="CH259" i="3"/>
  <c r="CB259" i="3" s="1"/>
  <c r="AY274" i="3"/>
  <c r="CI275" i="3"/>
  <c r="CC275" i="3" s="1"/>
  <c r="CK277" i="3"/>
  <c r="CE277" i="3" s="1"/>
  <c r="CI277" i="3"/>
  <c r="CC277" i="3" s="1"/>
  <c r="CG277" i="3"/>
  <c r="CA277" i="3" s="1"/>
  <c r="CJ277" i="3"/>
  <c r="CD277" i="3" s="1"/>
  <c r="CL277" i="3"/>
  <c r="CF277" i="3" s="1"/>
  <c r="CK280" i="3"/>
  <c r="CE280" i="3" s="1"/>
  <c r="CK218" i="3"/>
  <c r="CE218" i="3" s="1"/>
  <c r="CI218" i="3"/>
  <c r="CC218" i="3" s="1"/>
  <c r="CL218" i="3"/>
  <c r="CF218" i="3" s="1"/>
  <c r="CK220" i="3"/>
  <c r="CE220" i="3" s="1"/>
  <c r="CI220" i="3"/>
  <c r="CC220" i="3" s="1"/>
  <c r="AW220" i="3" s="1"/>
  <c r="CL220" i="3"/>
  <c r="CF220" i="3" s="1"/>
  <c r="CK222" i="3"/>
  <c r="CE222" i="3" s="1"/>
  <c r="CI222" i="3"/>
  <c r="CC222" i="3" s="1"/>
  <c r="CL222" i="3"/>
  <c r="CF222" i="3" s="1"/>
  <c r="CK224" i="3"/>
  <c r="CE224" i="3" s="1"/>
  <c r="CI224" i="3"/>
  <c r="CC224" i="3" s="1"/>
  <c r="CL224" i="3"/>
  <c r="CF224" i="3" s="1"/>
  <c r="CK226" i="3"/>
  <c r="CE226" i="3" s="1"/>
  <c r="CI226" i="3"/>
  <c r="CC226" i="3" s="1"/>
  <c r="CL226" i="3"/>
  <c r="CF226" i="3" s="1"/>
  <c r="CK228" i="3"/>
  <c r="CE228" i="3" s="1"/>
  <c r="CI228" i="3"/>
  <c r="CC228" i="3" s="1"/>
  <c r="AW228" i="3" s="1"/>
  <c r="CL228" i="3"/>
  <c r="CF228" i="3" s="1"/>
  <c r="CK230" i="3"/>
  <c r="CE230" i="3" s="1"/>
  <c r="CI230" i="3"/>
  <c r="CC230" i="3" s="1"/>
  <c r="CL230" i="3"/>
  <c r="CF230" i="3" s="1"/>
  <c r="CH253" i="3"/>
  <c r="CB253" i="3" s="1"/>
  <c r="AV253" i="3" s="1"/>
  <c r="AV255" i="3"/>
  <c r="CH257" i="3"/>
  <c r="CB257" i="3" s="1"/>
  <c r="AV257" i="3" s="1"/>
  <c r="AV259" i="3"/>
  <c r="CH260" i="3"/>
  <c r="CB260" i="3" s="1"/>
  <c r="CH262" i="3"/>
  <c r="CB262" i="3" s="1"/>
  <c r="CH264" i="3"/>
  <c r="CB264" i="3" s="1"/>
  <c r="CH266" i="3"/>
  <c r="CB266" i="3" s="1"/>
  <c r="AV266" i="3" s="1"/>
  <c r="CH268" i="3"/>
  <c r="CB268" i="3" s="1"/>
  <c r="CJ276" i="3"/>
  <c r="CD276" i="3" s="1"/>
  <c r="CH276" i="3"/>
  <c r="CB276" i="3" s="1"/>
  <c r="CK276" i="3"/>
  <c r="CE276" i="3" s="1"/>
  <c r="CG276" i="3"/>
  <c r="CA276" i="3" s="1"/>
  <c r="CI276" i="3"/>
  <c r="CC276" i="3" s="1"/>
  <c r="CJ279" i="3"/>
  <c r="CD279" i="3" s="1"/>
  <c r="CH279" i="3"/>
  <c r="CB279" i="3" s="1"/>
  <c r="CK279" i="3"/>
  <c r="CE279" i="3" s="1"/>
  <c r="CG279" i="3"/>
  <c r="CA279" i="3" s="1"/>
  <c r="CI279" i="3"/>
  <c r="CC279" i="3" s="1"/>
  <c r="AV260" i="3"/>
  <c r="CH261" i="3"/>
  <c r="CB261" i="3" s="1"/>
  <c r="AV261" i="3" s="1"/>
  <c r="AV262" i="3"/>
  <c r="CH263" i="3"/>
  <c r="CB263" i="3" s="1"/>
  <c r="AV263" i="3" s="1"/>
  <c r="AV264" i="3"/>
  <c r="CH265" i="3"/>
  <c r="CB265" i="3" s="1"/>
  <c r="AV265" i="3" s="1"/>
  <c r="CH267" i="3"/>
  <c r="CB267" i="3" s="1"/>
  <c r="AV267" i="3" s="1"/>
  <c r="AV268" i="3"/>
  <c r="CH269" i="3"/>
  <c r="CB269" i="3" s="1"/>
  <c r="AV269" i="3" s="1"/>
  <c r="CK278" i="3"/>
  <c r="CE278" i="3" s="1"/>
  <c r="CI278" i="3"/>
  <c r="CC278" i="3" s="1"/>
  <c r="CG278" i="3"/>
  <c r="CA278" i="3" s="1"/>
  <c r="CH278" i="3"/>
  <c r="CB278" i="3" s="1"/>
  <c r="CL278" i="3"/>
  <c r="CF278" i="3" s="1"/>
  <c r="CJ281" i="3"/>
  <c r="CD281" i="3" s="1"/>
  <c r="CH281" i="3"/>
  <c r="CG281" i="3"/>
  <c r="CA281" i="3" s="1"/>
  <c r="CK281" i="3"/>
  <c r="CE281" i="3" s="1"/>
  <c r="CJ12" i="2"/>
  <c r="CC12" i="2" s="1"/>
  <c r="CB12" i="2"/>
  <c r="CK12" i="2"/>
  <c r="CD12" i="2" s="1"/>
  <c r="CJ14" i="2"/>
  <c r="CC14" i="2" s="1"/>
  <c r="CB14" i="2"/>
  <c r="CK14" i="2"/>
  <c r="CD14" i="2" s="1"/>
  <c r="CA99" i="2"/>
  <c r="C121" i="2"/>
  <c r="E121" i="2"/>
  <c r="D133" i="2"/>
  <c r="D134" i="2" s="1"/>
  <c r="CM151" i="2"/>
  <c r="CK151" i="2"/>
  <c r="CE151" i="2" s="1"/>
  <c r="CI151" i="2"/>
  <c r="CC151" i="2" s="1"/>
  <c r="CN151" i="2"/>
  <c r="CL151" i="2"/>
  <c r="CF151" i="2" s="1"/>
  <c r="CJ151" i="2"/>
  <c r="CD151" i="2" s="1"/>
  <c r="CH151" i="2"/>
  <c r="CB151" i="2" s="1"/>
  <c r="CK153" i="2"/>
  <c r="CE153" i="2" s="1"/>
  <c r="CI153" i="2"/>
  <c r="CC153" i="2" s="1"/>
  <c r="CL153" i="2"/>
  <c r="CF153" i="2" s="1"/>
  <c r="CJ153" i="2"/>
  <c r="CD153" i="2" s="1"/>
  <c r="CH153" i="2"/>
  <c r="CB153" i="2" s="1"/>
  <c r="AT153" i="2" s="1"/>
  <c r="CK154" i="2"/>
  <c r="CE154" i="2" s="1"/>
  <c r="CI154" i="2"/>
  <c r="CC154" i="2" s="1"/>
  <c r="CL154" i="2"/>
  <c r="CF154" i="2" s="1"/>
  <c r="CJ154" i="2"/>
  <c r="CD154" i="2" s="1"/>
  <c r="AT154" i="2" s="1"/>
  <c r="CH154" i="2"/>
  <c r="CB154" i="2" s="1"/>
  <c r="CK155" i="2"/>
  <c r="CE155" i="2" s="1"/>
  <c r="CI155" i="2"/>
  <c r="CC155" i="2" s="1"/>
  <c r="CL155" i="2"/>
  <c r="CF155" i="2" s="1"/>
  <c r="CJ155" i="2"/>
  <c r="CD155" i="2" s="1"/>
  <c r="CH155" i="2"/>
  <c r="CB155" i="2" s="1"/>
  <c r="CK156" i="2"/>
  <c r="CE156" i="2" s="1"/>
  <c r="CI156" i="2"/>
  <c r="CC156" i="2" s="1"/>
  <c r="CL156" i="2"/>
  <c r="CF156" i="2" s="1"/>
  <c r="CJ156" i="2"/>
  <c r="CD156" i="2" s="1"/>
  <c r="CH156" i="2"/>
  <c r="CB156" i="2" s="1"/>
  <c r="CK157" i="2"/>
  <c r="CE157" i="2" s="1"/>
  <c r="CI157" i="2"/>
  <c r="CC157" i="2" s="1"/>
  <c r="CL157" i="2"/>
  <c r="CF157" i="2" s="1"/>
  <c r="CJ157" i="2"/>
  <c r="CD157" i="2" s="1"/>
  <c r="CH157" i="2"/>
  <c r="CB157" i="2" s="1"/>
  <c r="AT157" i="2" s="1"/>
  <c r="CK158" i="2"/>
  <c r="CE158" i="2" s="1"/>
  <c r="CI158" i="2"/>
  <c r="CC158" i="2" s="1"/>
  <c r="CL158" i="2"/>
  <c r="CF158" i="2" s="1"/>
  <c r="CJ158" i="2"/>
  <c r="CD158" i="2" s="1"/>
  <c r="AT158" i="2" s="1"/>
  <c r="CH158" i="2"/>
  <c r="CB158" i="2" s="1"/>
  <c r="CK159" i="2"/>
  <c r="CE159" i="2" s="1"/>
  <c r="CI159" i="2"/>
  <c r="CC159" i="2" s="1"/>
  <c r="CL159" i="2"/>
  <c r="CF159" i="2" s="1"/>
  <c r="CJ159" i="2"/>
  <c r="CD159" i="2" s="1"/>
  <c r="CH159" i="2"/>
  <c r="CB159" i="2" s="1"/>
  <c r="CK160" i="2"/>
  <c r="CE160" i="2" s="1"/>
  <c r="CI160" i="2"/>
  <c r="CC160" i="2" s="1"/>
  <c r="CL160" i="2"/>
  <c r="CF160" i="2" s="1"/>
  <c r="CJ160" i="2"/>
  <c r="CD160" i="2" s="1"/>
  <c r="CH160" i="2"/>
  <c r="CB160" i="2" s="1"/>
  <c r="AT160" i="2" s="1"/>
  <c r="CK161" i="2"/>
  <c r="CE161" i="2" s="1"/>
  <c r="CI161" i="2"/>
  <c r="CC161" i="2" s="1"/>
  <c r="CL161" i="2"/>
  <c r="CF161" i="2" s="1"/>
  <c r="CJ161" i="2"/>
  <c r="CD161" i="2" s="1"/>
  <c r="CH161" i="2"/>
  <c r="CB161" i="2" s="1"/>
  <c r="AT161" i="2" s="1"/>
  <c r="CL162" i="2"/>
  <c r="CF162" i="2" s="1"/>
  <c r="CJ162" i="2"/>
  <c r="CD162" i="2" s="1"/>
  <c r="CH162" i="2"/>
  <c r="CB162" i="2" s="1"/>
  <c r="CK162" i="2"/>
  <c r="CE162" i="2" s="1"/>
  <c r="CI162" i="2"/>
  <c r="CC162" i="2" s="1"/>
  <c r="CH12" i="2"/>
  <c r="CA12" i="2" s="1"/>
  <c r="CH14" i="2"/>
  <c r="CA14" i="2" s="1"/>
  <c r="E133" i="2"/>
  <c r="E134" i="2" s="1"/>
  <c r="D141" i="2"/>
  <c r="C138" i="2"/>
  <c r="C141" i="2" s="1"/>
  <c r="AT156" i="2"/>
  <c r="CG162" i="2"/>
  <c r="CA162" i="2" s="1"/>
  <c r="CI163" i="2"/>
  <c r="CC163" i="2" s="1"/>
  <c r="CK163" i="2"/>
  <c r="CE163" i="2" s="1"/>
  <c r="CI164" i="2"/>
  <c r="CC164" i="2" s="1"/>
  <c r="CK164" i="2"/>
  <c r="CE164" i="2" s="1"/>
  <c r="CI165" i="2"/>
  <c r="CC165" i="2" s="1"/>
  <c r="CK165" i="2"/>
  <c r="CE165" i="2" s="1"/>
  <c r="CI166" i="2"/>
  <c r="CC166" i="2" s="1"/>
  <c r="CK166" i="2"/>
  <c r="CE166" i="2" s="1"/>
  <c r="CI167" i="2"/>
  <c r="CC167" i="2" s="1"/>
  <c r="CK167" i="2"/>
  <c r="CE167" i="2" s="1"/>
  <c r="CI168" i="2"/>
  <c r="CC168" i="2" s="1"/>
  <c r="CK168" i="2"/>
  <c r="CE168" i="2" s="1"/>
  <c r="CI169" i="2"/>
  <c r="CC169" i="2" s="1"/>
  <c r="CK169" i="2"/>
  <c r="CE169" i="2" s="1"/>
  <c r="CI170" i="2"/>
  <c r="CC170" i="2" s="1"/>
  <c r="CK170" i="2"/>
  <c r="CE170" i="2" s="1"/>
  <c r="CI171" i="2"/>
  <c r="CC171" i="2" s="1"/>
  <c r="AT171" i="2" s="1"/>
  <c r="CK171" i="2"/>
  <c r="CE171" i="2" s="1"/>
  <c r="CI172" i="2"/>
  <c r="CC172" i="2" s="1"/>
  <c r="CK172" i="2"/>
  <c r="CE172" i="2" s="1"/>
  <c r="CI173" i="2"/>
  <c r="CC173" i="2" s="1"/>
  <c r="CK173" i="2"/>
  <c r="CE173" i="2" s="1"/>
  <c r="CI174" i="2"/>
  <c r="CC174" i="2" s="1"/>
  <c r="CK174" i="2"/>
  <c r="CE174" i="2" s="1"/>
  <c r="CK175" i="2"/>
  <c r="CE175" i="2" s="1"/>
  <c r="CI175" i="2"/>
  <c r="CC175" i="2" s="1"/>
  <c r="CH175" i="2"/>
  <c r="CB175" i="2" s="1"/>
  <c r="CL175" i="2"/>
  <c r="CF175" i="2" s="1"/>
  <c r="CK177" i="2"/>
  <c r="CE177" i="2" s="1"/>
  <c r="CI177" i="2"/>
  <c r="CC177" i="2" s="1"/>
  <c r="CH177" i="2"/>
  <c r="CB177" i="2" s="1"/>
  <c r="CL177" i="2"/>
  <c r="CF177" i="2" s="1"/>
  <c r="CK179" i="2"/>
  <c r="CE179" i="2" s="1"/>
  <c r="CI179" i="2"/>
  <c r="CC179" i="2" s="1"/>
  <c r="CH179" i="2"/>
  <c r="CB179" i="2" s="1"/>
  <c r="CL179" i="2"/>
  <c r="CF179" i="2" s="1"/>
  <c r="CK181" i="2"/>
  <c r="CE181" i="2" s="1"/>
  <c r="CI181" i="2"/>
  <c r="CC181" i="2" s="1"/>
  <c r="CL181" i="2"/>
  <c r="CF181" i="2" s="1"/>
  <c r="CK183" i="2"/>
  <c r="CE183" i="2" s="1"/>
  <c r="CI183" i="2"/>
  <c r="CC183" i="2" s="1"/>
  <c r="CH183" i="2"/>
  <c r="CB183" i="2" s="1"/>
  <c r="CL183" i="2"/>
  <c r="CF183" i="2" s="1"/>
  <c r="CK185" i="2"/>
  <c r="CE185" i="2" s="1"/>
  <c r="CI185" i="2"/>
  <c r="CC185" i="2" s="1"/>
  <c r="CH185" i="2"/>
  <c r="CB185" i="2" s="1"/>
  <c r="CL185" i="2"/>
  <c r="CF185" i="2" s="1"/>
  <c r="CK187" i="2"/>
  <c r="CE187" i="2" s="1"/>
  <c r="CI187" i="2"/>
  <c r="CC187" i="2" s="1"/>
  <c r="CH187" i="2"/>
  <c r="CB187" i="2" s="1"/>
  <c r="CL187" i="2"/>
  <c r="CF187" i="2" s="1"/>
  <c r="CK189" i="2"/>
  <c r="CE189" i="2" s="1"/>
  <c r="CI189" i="2"/>
  <c r="CC189" i="2" s="1"/>
  <c r="CH189" i="2"/>
  <c r="CB189" i="2" s="1"/>
  <c r="CL189" i="2"/>
  <c r="CF189" i="2" s="1"/>
  <c r="CK196" i="2"/>
  <c r="CE196" i="2" s="1"/>
  <c r="CI196" i="2"/>
  <c r="CC196" i="2" s="1"/>
  <c r="CL196" i="2"/>
  <c r="CF196" i="2" s="1"/>
  <c r="CK198" i="2"/>
  <c r="CE198" i="2" s="1"/>
  <c r="CI198" i="2"/>
  <c r="CC198" i="2" s="1"/>
  <c r="CL198" i="2"/>
  <c r="CF198" i="2" s="1"/>
  <c r="CK200" i="2"/>
  <c r="CE200" i="2" s="1"/>
  <c r="CI200" i="2"/>
  <c r="CC200" i="2" s="1"/>
  <c r="CL200" i="2"/>
  <c r="CF200" i="2" s="1"/>
  <c r="CK202" i="2"/>
  <c r="CE202" i="2" s="1"/>
  <c r="CI202" i="2"/>
  <c r="CC202" i="2" s="1"/>
  <c r="CL202" i="2"/>
  <c r="CF202" i="2" s="1"/>
  <c r="CH204" i="2"/>
  <c r="CB204" i="2" s="1"/>
  <c r="C204" i="2"/>
  <c r="CG204" i="2"/>
  <c r="CA204" i="2" s="1"/>
  <c r="CL206" i="2"/>
  <c r="CF206" i="2" s="1"/>
  <c r="CJ206" i="2"/>
  <c r="CD206" i="2" s="1"/>
  <c r="CG206" i="2"/>
  <c r="CA206" i="2" s="1"/>
  <c r="CK206" i="2"/>
  <c r="CE206" i="2" s="1"/>
  <c r="CL208" i="2"/>
  <c r="CF208" i="2" s="1"/>
  <c r="CJ208" i="2"/>
  <c r="CD208" i="2" s="1"/>
  <c r="CG208" i="2"/>
  <c r="CA208" i="2" s="1"/>
  <c r="AW208" i="2" s="1"/>
  <c r="CK208" i="2"/>
  <c r="CE208" i="2" s="1"/>
  <c r="CL210" i="2"/>
  <c r="CF210" i="2" s="1"/>
  <c r="CJ210" i="2"/>
  <c r="CD210" i="2" s="1"/>
  <c r="CG210" i="2"/>
  <c r="CA210" i="2" s="1"/>
  <c r="CK210" i="2"/>
  <c r="CE210" i="2" s="1"/>
  <c r="CL212" i="2"/>
  <c r="CF212" i="2" s="1"/>
  <c r="CJ212" i="2"/>
  <c r="CD212" i="2" s="1"/>
  <c r="CI212" i="2"/>
  <c r="CC212" i="2" s="1"/>
  <c r="AW212" i="2" s="1"/>
  <c r="CL213" i="2"/>
  <c r="CF213" i="2" s="1"/>
  <c r="CJ213" i="2"/>
  <c r="CD213" i="2" s="1"/>
  <c r="CI213" i="2"/>
  <c r="CC213" i="2" s="1"/>
  <c r="CL214" i="2"/>
  <c r="CF214" i="2" s="1"/>
  <c r="CJ214" i="2"/>
  <c r="CD214" i="2" s="1"/>
  <c r="CI214" i="2"/>
  <c r="CC214" i="2" s="1"/>
  <c r="CL215" i="2"/>
  <c r="CF215" i="2" s="1"/>
  <c r="CJ215" i="2"/>
  <c r="CD215" i="2" s="1"/>
  <c r="AW215" i="2" s="1"/>
  <c r="CI215" i="2"/>
  <c r="CC215" i="2" s="1"/>
  <c r="CL216" i="2"/>
  <c r="CF216" i="2" s="1"/>
  <c r="CJ216" i="2"/>
  <c r="CD216" i="2" s="1"/>
  <c r="CG216" i="2"/>
  <c r="CA216" i="2" s="1"/>
  <c r="AW216" i="2" s="1"/>
  <c r="CK216" i="2"/>
  <c r="CE216" i="2" s="1"/>
  <c r="CK225" i="2"/>
  <c r="CE225" i="2" s="1"/>
  <c r="CI225" i="2"/>
  <c r="CC225" i="2" s="1"/>
  <c r="CJ225" i="2"/>
  <c r="CD225" i="2" s="1"/>
  <c r="CK227" i="2"/>
  <c r="CE227" i="2" s="1"/>
  <c r="CI227" i="2"/>
  <c r="CC227" i="2" s="1"/>
  <c r="CJ227" i="2"/>
  <c r="CD227" i="2" s="1"/>
  <c r="CK229" i="2"/>
  <c r="CE229" i="2" s="1"/>
  <c r="CI229" i="2"/>
  <c r="CC229" i="2" s="1"/>
  <c r="CJ229" i="2"/>
  <c r="CD229" i="2" s="1"/>
  <c r="CK231" i="2"/>
  <c r="CE231" i="2" s="1"/>
  <c r="CI231" i="2"/>
  <c r="CC231" i="2" s="1"/>
  <c r="CJ231" i="2"/>
  <c r="CD231" i="2" s="1"/>
  <c r="CH254" i="2"/>
  <c r="CB254" i="2" s="1"/>
  <c r="CI254" i="2"/>
  <c r="CC254" i="2" s="1"/>
  <c r="CH255" i="2"/>
  <c r="CB255" i="2" s="1"/>
  <c r="CJ275" i="2"/>
  <c r="CD275" i="2" s="1"/>
  <c r="CH275" i="2"/>
  <c r="CB275" i="2" s="1"/>
  <c r="CK275" i="2"/>
  <c r="CE275" i="2" s="1"/>
  <c r="CG275" i="2"/>
  <c r="CA275" i="2" s="1"/>
  <c r="CJ280" i="2"/>
  <c r="CD280" i="2" s="1"/>
  <c r="CH280" i="2"/>
  <c r="CI280" i="2"/>
  <c r="CG280" i="2"/>
  <c r="CA280" i="2" s="1"/>
  <c r="CH11" i="2"/>
  <c r="CK11" i="2"/>
  <c r="CD11" i="2" s="1"/>
  <c r="CK13" i="2"/>
  <c r="CD13" i="2" s="1"/>
  <c r="Q13" i="2" s="1"/>
  <c r="CK15" i="2"/>
  <c r="CD15" i="2" s="1"/>
  <c r="Q15" i="2" s="1"/>
  <c r="CH163" i="2"/>
  <c r="CB163" i="2" s="1"/>
  <c r="CJ163" i="2"/>
  <c r="CD163" i="2" s="1"/>
  <c r="CH164" i="2"/>
  <c r="CB164" i="2" s="1"/>
  <c r="CJ164" i="2"/>
  <c r="CD164" i="2" s="1"/>
  <c r="CH165" i="2"/>
  <c r="CB165" i="2" s="1"/>
  <c r="CJ165" i="2"/>
  <c r="CD165" i="2" s="1"/>
  <c r="CH166" i="2"/>
  <c r="CB166" i="2" s="1"/>
  <c r="AT166" i="2" s="1"/>
  <c r="CJ166" i="2"/>
  <c r="CD166" i="2" s="1"/>
  <c r="CH167" i="2"/>
  <c r="CB167" i="2" s="1"/>
  <c r="CJ167" i="2"/>
  <c r="CD167" i="2" s="1"/>
  <c r="CH168" i="2"/>
  <c r="CB168" i="2" s="1"/>
  <c r="CJ168" i="2"/>
  <c r="CD168" i="2" s="1"/>
  <c r="CH169" i="2"/>
  <c r="CB169" i="2" s="1"/>
  <c r="CJ169" i="2"/>
  <c r="CD169" i="2" s="1"/>
  <c r="CJ170" i="2"/>
  <c r="CD170" i="2" s="1"/>
  <c r="CJ171" i="2"/>
  <c r="CD171" i="2" s="1"/>
  <c r="CJ172" i="2"/>
  <c r="CD172" i="2" s="1"/>
  <c r="CJ173" i="2"/>
  <c r="CD173" i="2" s="1"/>
  <c r="CH174" i="2"/>
  <c r="CB174" i="2" s="1"/>
  <c r="AT174" i="2" s="1"/>
  <c r="CJ174" i="2"/>
  <c r="CD174" i="2" s="1"/>
  <c r="CJ175" i="2"/>
  <c r="CD175" i="2" s="1"/>
  <c r="CK176" i="2"/>
  <c r="CE176" i="2" s="1"/>
  <c r="CI176" i="2"/>
  <c r="CC176" i="2" s="1"/>
  <c r="CH176" i="2"/>
  <c r="CB176" i="2" s="1"/>
  <c r="CL176" i="2"/>
  <c r="CF176" i="2" s="1"/>
  <c r="CJ177" i="2"/>
  <c r="CD177" i="2" s="1"/>
  <c r="CK178" i="2"/>
  <c r="CE178" i="2" s="1"/>
  <c r="CI178" i="2"/>
  <c r="CC178" i="2" s="1"/>
  <c r="CH178" i="2"/>
  <c r="CB178" i="2" s="1"/>
  <c r="CL178" i="2"/>
  <c r="CF178" i="2" s="1"/>
  <c r="CJ179" i="2"/>
  <c r="CD179" i="2" s="1"/>
  <c r="CK180" i="2"/>
  <c r="CE180" i="2" s="1"/>
  <c r="CI180" i="2"/>
  <c r="CC180" i="2" s="1"/>
  <c r="CL180" i="2"/>
  <c r="CF180" i="2" s="1"/>
  <c r="CJ181" i="2"/>
  <c r="CD181" i="2" s="1"/>
  <c r="CK182" i="2"/>
  <c r="CE182" i="2" s="1"/>
  <c r="CI182" i="2"/>
  <c r="CC182" i="2" s="1"/>
  <c r="CL182" i="2"/>
  <c r="CF182" i="2" s="1"/>
  <c r="CJ183" i="2"/>
  <c r="CD183" i="2" s="1"/>
  <c r="CK184" i="2"/>
  <c r="CE184" i="2" s="1"/>
  <c r="CI184" i="2"/>
  <c r="CC184" i="2" s="1"/>
  <c r="CH184" i="2"/>
  <c r="CB184" i="2" s="1"/>
  <c r="AT184" i="2" s="1"/>
  <c r="CL184" i="2"/>
  <c r="CF184" i="2" s="1"/>
  <c r="CJ185" i="2"/>
  <c r="CD185" i="2" s="1"/>
  <c r="CK186" i="2"/>
  <c r="CE186" i="2" s="1"/>
  <c r="CI186" i="2"/>
  <c r="CC186" i="2" s="1"/>
  <c r="CH186" i="2"/>
  <c r="CB186" i="2" s="1"/>
  <c r="CL186" i="2"/>
  <c r="CF186" i="2" s="1"/>
  <c r="CJ187" i="2"/>
  <c r="CD187" i="2" s="1"/>
  <c r="CK188" i="2"/>
  <c r="CE188" i="2" s="1"/>
  <c r="CI188" i="2"/>
  <c r="CC188" i="2" s="1"/>
  <c r="CH188" i="2"/>
  <c r="CB188" i="2" s="1"/>
  <c r="CL188" i="2"/>
  <c r="CF188" i="2" s="1"/>
  <c r="CJ189" i="2"/>
  <c r="CD189" i="2" s="1"/>
  <c r="CM193" i="2"/>
  <c r="CN193" i="2" s="1"/>
  <c r="CK193" i="2"/>
  <c r="CE193" i="2" s="1"/>
  <c r="CI193" i="2"/>
  <c r="CC193" i="2" s="1"/>
  <c r="CL193" i="2"/>
  <c r="CF193" i="2" s="1"/>
  <c r="CK195" i="2"/>
  <c r="CE195" i="2" s="1"/>
  <c r="CI195" i="2"/>
  <c r="CC195" i="2" s="1"/>
  <c r="CL195" i="2"/>
  <c r="CF195" i="2" s="1"/>
  <c r="CJ196" i="2"/>
  <c r="CD196" i="2" s="1"/>
  <c r="CK197" i="2"/>
  <c r="CE197" i="2" s="1"/>
  <c r="CI197" i="2"/>
  <c r="CC197" i="2" s="1"/>
  <c r="CL197" i="2"/>
  <c r="CF197" i="2" s="1"/>
  <c r="CJ198" i="2"/>
  <c r="CD198" i="2" s="1"/>
  <c r="CK199" i="2"/>
  <c r="CE199" i="2" s="1"/>
  <c r="CI199" i="2"/>
  <c r="CC199" i="2" s="1"/>
  <c r="CL199" i="2"/>
  <c r="CF199" i="2" s="1"/>
  <c r="CJ200" i="2"/>
  <c r="CD200" i="2" s="1"/>
  <c r="CK201" i="2"/>
  <c r="CE201" i="2" s="1"/>
  <c r="CI201" i="2"/>
  <c r="CC201" i="2" s="1"/>
  <c r="CL201" i="2"/>
  <c r="CF201" i="2" s="1"/>
  <c r="CJ202" i="2"/>
  <c r="CD202" i="2" s="1"/>
  <c r="CK203" i="2"/>
  <c r="CE203" i="2" s="1"/>
  <c r="CI203" i="2"/>
  <c r="CC203" i="2" s="1"/>
  <c r="CL203" i="2"/>
  <c r="CF203" i="2" s="1"/>
  <c r="CL205" i="2"/>
  <c r="CF205" i="2" s="1"/>
  <c r="CJ205" i="2"/>
  <c r="CD205" i="2" s="1"/>
  <c r="CG205" i="2"/>
  <c r="CA205" i="2" s="1"/>
  <c r="CK205" i="2"/>
  <c r="CE205" i="2" s="1"/>
  <c r="CI206" i="2"/>
  <c r="CC206" i="2" s="1"/>
  <c r="CL207" i="2"/>
  <c r="CF207" i="2" s="1"/>
  <c r="CJ207" i="2"/>
  <c r="CD207" i="2" s="1"/>
  <c r="CG207" i="2"/>
  <c r="CA207" i="2" s="1"/>
  <c r="CK207" i="2"/>
  <c r="CE207" i="2" s="1"/>
  <c r="CI208" i="2"/>
  <c r="CC208" i="2" s="1"/>
  <c r="CL209" i="2"/>
  <c r="CF209" i="2" s="1"/>
  <c r="CJ209" i="2"/>
  <c r="CD209" i="2" s="1"/>
  <c r="CG209" i="2"/>
  <c r="CA209" i="2" s="1"/>
  <c r="AW209" i="2" s="1"/>
  <c r="CK209" i="2"/>
  <c r="CE209" i="2" s="1"/>
  <c r="CI210" i="2"/>
  <c r="CC210" i="2" s="1"/>
  <c r="CL211" i="2"/>
  <c r="CF211" i="2" s="1"/>
  <c r="CJ211" i="2"/>
  <c r="CD211" i="2" s="1"/>
  <c r="CG211" i="2"/>
  <c r="CA211" i="2" s="1"/>
  <c r="CK211" i="2"/>
  <c r="CE211" i="2" s="1"/>
  <c r="CK212" i="2"/>
  <c r="CE212" i="2" s="1"/>
  <c r="CK213" i="2"/>
  <c r="CE213" i="2" s="1"/>
  <c r="CK214" i="2"/>
  <c r="CE214" i="2" s="1"/>
  <c r="CK215" i="2"/>
  <c r="CE215" i="2" s="1"/>
  <c r="CI216" i="2"/>
  <c r="CC216" i="2" s="1"/>
  <c r="CK217" i="2"/>
  <c r="CE217" i="2" s="1"/>
  <c r="CI217" i="2"/>
  <c r="CC217" i="2" s="1"/>
  <c r="CJ217" i="2"/>
  <c r="CD217" i="2" s="1"/>
  <c r="CK219" i="2"/>
  <c r="CE219" i="2" s="1"/>
  <c r="CI219" i="2"/>
  <c r="CC219" i="2" s="1"/>
  <c r="AW219" i="2" s="1"/>
  <c r="CJ219" i="2"/>
  <c r="CD219" i="2" s="1"/>
  <c r="CK221" i="2"/>
  <c r="CE221" i="2" s="1"/>
  <c r="CI221" i="2"/>
  <c r="CC221" i="2" s="1"/>
  <c r="CJ221" i="2"/>
  <c r="CD221" i="2" s="1"/>
  <c r="CK223" i="2"/>
  <c r="CE223" i="2" s="1"/>
  <c r="CI223" i="2"/>
  <c r="CC223" i="2" s="1"/>
  <c r="CJ223" i="2"/>
  <c r="CD223" i="2" s="1"/>
  <c r="CL223" i="2"/>
  <c r="CF223" i="2" s="1"/>
  <c r="CL225" i="2"/>
  <c r="CF225" i="2" s="1"/>
  <c r="CL227" i="2"/>
  <c r="CF227" i="2" s="1"/>
  <c r="CL229" i="2"/>
  <c r="CF229" i="2" s="1"/>
  <c r="CL231" i="2"/>
  <c r="CF231" i="2" s="1"/>
  <c r="CH258" i="2"/>
  <c r="CB258" i="2" s="1"/>
  <c r="CI258" i="2"/>
  <c r="CC258" i="2" s="1"/>
  <c r="CH259" i="2"/>
  <c r="CB259" i="2" s="1"/>
  <c r="AV259" i="2" s="1"/>
  <c r="AY274" i="2"/>
  <c r="CI275" i="2"/>
  <c r="CC275" i="2" s="1"/>
  <c r="CK277" i="2"/>
  <c r="CE277" i="2" s="1"/>
  <c r="CI277" i="2"/>
  <c r="CC277" i="2" s="1"/>
  <c r="CG277" i="2"/>
  <c r="CA277" i="2" s="1"/>
  <c r="CJ277" i="2"/>
  <c r="CD277" i="2" s="1"/>
  <c r="CL277" i="2"/>
  <c r="CF277" i="2" s="1"/>
  <c r="CK280" i="2"/>
  <c r="CE280" i="2" s="1"/>
  <c r="CK218" i="2"/>
  <c r="CE218" i="2" s="1"/>
  <c r="CI218" i="2"/>
  <c r="CC218" i="2" s="1"/>
  <c r="CL218" i="2"/>
  <c r="CF218" i="2" s="1"/>
  <c r="CK220" i="2"/>
  <c r="CE220" i="2" s="1"/>
  <c r="CI220" i="2"/>
  <c r="CC220" i="2" s="1"/>
  <c r="CL220" i="2"/>
  <c r="CF220" i="2" s="1"/>
  <c r="CK222" i="2"/>
  <c r="CE222" i="2" s="1"/>
  <c r="CI222" i="2"/>
  <c r="CC222" i="2" s="1"/>
  <c r="CL222" i="2"/>
  <c r="CF222" i="2" s="1"/>
  <c r="CK224" i="2"/>
  <c r="CE224" i="2" s="1"/>
  <c r="CI224" i="2"/>
  <c r="CC224" i="2" s="1"/>
  <c r="CL224" i="2"/>
  <c r="CF224" i="2" s="1"/>
  <c r="CK226" i="2"/>
  <c r="CE226" i="2" s="1"/>
  <c r="CI226" i="2"/>
  <c r="CC226" i="2" s="1"/>
  <c r="CL226" i="2"/>
  <c r="CF226" i="2" s="1"/>
  <c r="CK228" i="2"/>
  <c r="CE228" i="2" s="1"/>
  <c r="CI228" i="2"/>
  <c r="CC228" i="2" s="1"/>
  <c r="CL228" i="2"/>
  <c r="CF228" i="2" s="1"/>
  <c r="CK230" i="2"/>
  <c r="CE230" i="2" s="1"/>
  <c r="CI230" i="2"/>
  <c r="CC230" i="2" s="1"/>
  <c r="CL230" i="2"/>
  <c r="CF230" i="2" s="1"/>
  <c r="CH253" i="2"/>
  <c r="CB253" i="2" s="1"/>
  <c r="AV253" i="2" s="1"/>
  <c r="AV255" i="2"/>
  <c r="CH257" i="2"/>
  <c r="CB257" i="2" s="1"/>
  <c r="AV257" i="2" s="1"/>
  <c r="CH260" i="2"/>
  <c r="CB260" i="2" s="1"/>
  <c r="CH262" i="2"/>
  <c r="CB262" i="2" s="1"/>
  <c r="CH264" i="2"/>
  <c r="CB264" i="2" s="1"/>
  <c r="AV264" i="2" s="1"/>
  <c r="CH266" i="2"/>
  <c r="CB266" i="2" s="1"/>
  <c r="CH268" i="2"/>
  <c r="CB268" i="2" s="1"/>
  <c r="CJ276" i="2"/>
  <c r="CD276" i="2" s="1"/>
  <c r="CH276" i="2"/>
  <c r="CB276" i="2" s="1"/>
  <c r="CK276" i="2"/>
  <c r="CE276" i="2" s="1"/>
  <c r="CG276" i="2"/>
  <c r="CA276" i="2" s="1"/>
  <c r="CI276" i="2"/>
  <c r="CC276" i="2" s="1"/>
  <c r="CJ279" i="2"/>
  <c r="CD279" i="2" s="1"/>
  <c r="CH279" i="2"/>
  <c r="CB279" i="2" s="1"/>
  <c r="CK279" i="2"/>
  <c r="CE279" i="2" s="1"/>
  <c r="CG279" i="2"/>
  <c r="CA279" i="2" s="1"/>
  <c r="CI279" i="2"/>
  <c r="CC279" i="2" s="1"/>
  <c r="AV260" i="2"/>
  <c r="CH261" i="2"/>
  <c r="CB261" i="2" s="1"/>
  <c r="AV261" i="2" s="1"/>
  <c r="AV262" i="2"/>
  <c r="CH263" i="2"/>
  <c r="CB263" i="2" s="1"/>
  <c r="AV263" i="2" s="1"/>
  <c r="CH265" i="2"/>
  <c r="CB265" i="2" s="1"/>
  <c r="AV265" i="2" s="1"/>
  <c r="AV266" i="2"/>
  <c r="CH267" i="2"/>
  <c r="CB267" i="2" s="1"/>
  <c r="AV267" i="2" s="1"/>
  <c r="AV268" i="2"/>
  <c r="CH269" i="2"/>
  <c r="CB269" i="2" s="1"/>
  <c r="AV269" i="2" s="1"/>
  <c r="CK278" i="2"/>
  <c r="CE278" i="2" s="1"/>
  <c r="CI278" i="2"/>
  <c r="CC278" i="2" s="1"/>
  <c r="CG278" i="2"/>
  <c r="CA278" i="2" s="1"/>
  <c r="CH278" i="2"/>
  <c r="CB278" i="2" s="1"/>
  <c r="CL278" i="2"/>
  <c r="CF278" i="2" s="1"/>
  <c r="CJ281" i="2"/>
  <c r="CD281" i="2" s="1"/>
  <c r="CH281" i="2"/>
  <c r="CG281" i="2"/>
  <c r="CA281" i="2" s="1"/>
  <c r="CK281" i="2"/>
  <c r="CE281" i="2" s="1"/>
  <c r="E304" i="1"/>
  <c r="D304" i="1"/>
  <c r="C304" i="1" s="1"/>
  <c r="E303" i="1"/>
  <c r="D303" i="1"/>
  <c r="E302" i="1"/>
  <c r="C302" i="1" s="1"/>
  <c r="D302" i="1"/>
  <c r="E301" i="1"/>
  <c r="D301" i="1"/>
  <c r="C301" i="1" s="1"/>
  <c r="E300" i="1"/>
  <c r="D300" i="1"/>
  <c r="C300" i="1" s="1"/>
  <c r="E299" i="1"/>
  <c r="D299" i="1"/>
  <c r="D294" i="1"/>
  <c r="C294" i="1"/>
  <c r="B294" i="1"/>
  <c r="D293" i="1"/>
  <c r="C293" i="1"/>
  <c r="B293" i="1" s="1"/>
  <c r="E288" i="1"/>
  <c r="D288" i="1"/>
  <c r="E287" i="1"/>
  <c r="D287" i="1"/>
  <c r="E286" i="1"/>
  <c r="D286" i="1"/>
  <c r="E281" i="1"/>
  <c r="D281" i="1"/>
  <c r="E280" i="1"/>
  <c r="D280" i="1"/>
  <c r="E279" i="1"/>
  <c r="D279" i="1"/>
  <c r="E278" i="1"/>
  <c r="D278" i="1"/>
  <c r="E277" i="1"/>
  <c r="D277" i="1"/>
  <c r="E276" i="1"/>
  <c r="D276" i="1"/>
  <c r="E275" i="1"/>
  <c r="D275" i="1"/>
  <c r="E274" i="1"/>
  <c r="CK274" i="1" s="1"/>
  <c r="CE274" i="1" s="1"/>
  <c r="CG269" i="1"/>
  <c r="CA269" i="1" s="1"/>
  <c r="E269" i="1"/>
  <c r="D269" i="1"/>
  <c r="CG268" i="1"/>
  <c r="CA268" i="1" s="1"/>
  <c r="E268" i="1"/>
  <c r="D268" i="1"/>
  <c r="CG267" i="1"/>
  <c r="CA267" i="1" s="1"/>
  <c r="E267" i="1"/>
  <c r="D267" i="1"/>
  <c r="CG266" i="1"/>
  <c r="CA266" i="1" s="1"/>
  <c r="E266" i="1"/>
  <c r="D266" i="1"/>
  <c r="CG265" i="1"/>
  <c r="CA265" i="1" s="1"/>
  <c r="E265" i="1"/>
  <c r="D265" i="1"/>
  <c r="CG264" i="1"/>
  <c r="CA264" i="1" s="1"/>
  <c r="E264" i="1"/>
  <c r="D264" i="1"/>
  <c r="CG263" i="1"/>
  <c r="CA263" i="1" s="1"/>
  <c r="E263" i="1"/>
  <c r="D263" i="1"/>
  <c r="CG262" i="1"/>
  <c r="CA262" i="1" s="1"/>
  <c r="E262" i="1"/>
  <c r="D262" i="1"/>
  <c r="CG261" i="1"/>
  <c r="CA261" i="1" s="1"/>
  <c r="E261" i="1"/>
  <c r="D261" i="1"/>
  <c r="CG260" i="1"/>
  <c r="CA260" i="1" s="1"/>
  <c r="E260" i="1"/>
  <c r="C260" i="1" s="1"/>
  <c r="CH260" i="1" s="1"/>
  <c r="CB260" i="1" s="1"/>
  <c r="CG259" i="1"/>
  <c r="CA259" i="1" s="1"/>
  <c r="E259" i="1"/>
  <c r="C259" i="1" s="1"/>
  <c r="CG258" i="1"/>
  <c r="CA258" i="1" s="1"/>
  <c r="E258" i="1"/>
  <c r="C258" i="1" s="1"/>
  <c r="CH258" i="1" s="1"/>
  <c r="CB258" i="1" s="1"/>
  <c r="CG257" i="1"/>
  <c r="CA257" i="1" s="1"/>
  <c r="E257" i="1"/>
  <c r="C257" i="1" s="1"/>
  <c r="CG256" i="1"/>
  <c r="CA256" i="1" s="1"/>
  <c r="E256" i="1"/>
  <c r="C256" i="1" s="1"/>
  <c r="CH256" i="1" s="1"/>
  <c r="CB256" i="1" s="1"/>
  <c r="CG255" i="1"/>
  <c r="CA255" i="1" s="1"/>
  <c r="E255" i="1"/>
  <c r="C255" i="1" s="1"/>
  <c r="CG254" i="1"/>
  <c r="CA254" i="1" s="1"/>
  <c r="E254" i="1"/>
  <c r="C254" i="1" s="1"/>
  <c r="CH254" i="1" s="1"/>
  <c r="CB254" i="1" s="1"/>
  <c r="CG253" i="1"/>
  <c r="CA253" i="1" s="1"/>
  <c r="E253" i="1"/>
  <c r="C253" i="1" s="1"/>
  <c r="CG252" i="1"/>
  <c r="CA252" i="1" s="1"/>
  <c r="E252" i="1"/>
  <c r="C252" i="1" s="1"/>
  <c r="CH252" i="1" s="1"/>
  <c r="CB252" i="1" s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46" i="1"/>
  <c r="C246" i="1" s="1"/>
  <c r="D246" i="1"/>
  <c r="E245" i="1"/>
  <c r="D245" i="1"/>
  <c r="C245" i="1" s="1"/>
  <c r="E244" i="1"/>
  <c r="D244" i="1"/>
  <c r="C244" i="1" s="1"/>
  <c r="E243" i="1"/>
  <c r="D243" i="1"/>
  <c r="E238" i="1"/>
  <c r="D238" i="1"/>
  <c r="C238" i="1"/>
  <c r="E237" i="1"/>
  <c r="D237" i="1"/>
  <c r="C237" i="1" s="1"/>
  <c r="E236" i="1"/>
  <c r="D236" i="1"/>
  <c r="C236" i="1" s="1"/>
  <c r="E235" i="1"/>
  <c r="D235" i="1"/>
  <c r="E231" i="1"/>
  <c r="CG231" i="1" s="1"/>
  <c r="CA231" i="1" s="1"/>
  <c r="D231" i="1"/>
  <c r="E230" i="1"/>
  <c r="CG230" i="1" s="1"/>
  <c r="CA230" i="1" s="1"/>
  <c r="D230" i="1"/>
  <c r="E229" i="1"/>
  <c r="CG229" i="1" s="1"/>
  <c r="CA229" i="1" s="1"/>
  <c r="D229" i="1"/>
  <c r="E228" i="1"/>
  <c r="CG228" i="1" s="1"/>
  <c r="CA228" i="1" s="1"/>
  <c r="D228" i="1"/>
  <c r="E227" i="1"/>
  <c r="CG227" i="1" s="1"/>
  <c r="CA227" i="1" s="1"/>
  <c r="D227" i="1"/>
  <c r="E226" i="1"/>
  <c r="CG226" i="1" s="1"/>
  <c r="CA226" i="1" s="1"/>
  <c r="D226" i="1"/>
  <c r="E225" i="1"/>
  <c r="CG225" i="1" s="1"/>
  <c r="CA225" i="1" s="1"/>
  <c r="D225" i="1"/>
  <c r="E224" i="1"/>
  <c r="D224" i="1"/>
  <c r="E223" i="1"/>
  <c r="D223" i="1"/>
  <c r="E222" i="1"/>
  <c r="D222" i="1"/>
  <c r="E221" i="1"/>
  <c r="CG221" i="1" s="1"/>
  <c r="CA221" i="1" s="1"/>
  <c r="D221" i="1"/>
  <c r="E220" i="1"/>
  <c r="CG220" i="1" s="1"/>
  <c r="CA220" i="1" s="1"/>
  <c r="D220" i="1"/>
  <c r="E219" i="1"/>
  <c r="CG219" i="1" s="1"/>
  <c r="CA219" i="1" s="1"/>
  <c r="D219" i="1"/>
  <c r="E218" i="1"/>
  <c r="CG218" i="1" s="1"/>
  <c r="CA218" i="1" s="1"/>
  <c r="D218" i="1"/>
  <c r="E217" i="1"/>
  <c r="CG217" i="1" s="1"/>
  <c r="CA217" i="1" s="1"/>
  <c r="D217" i="1"/>
  <c r="E216" i="1"/>
  <c r="CG216" i="1" s="1"/>
  <c r="CA216" i="1" s="1"/>
  <c r="D216" i="1"/>
  <c r="E215" i="1"/>
  <c r="CG215" i="1" s="1"/>
  <c r="CA215" i="1" s="1"/>
  <c r="D215" i="1"/>
  <c r="E214" i="1"/>
  <c r="CG214" i="1" s="1"/>
  <c r="CA214" i="1" s="1"/>
  <c r="D214" i="1"/>
  <c r="E213" i="1"/>
  <c r="CG213" i="1" s="1"/>
  <c r="CA213" i="1" s="1"/>
  <c r="D213" i="1"/>
  <c r="E212" i="1"/>
  <c r="CG212" i="1" s="1"/>
  <c r="CA212" i="1" s="1"/>
  <c r="D212" i="1"/>
  <c r="E211" i="1"/>
  <c r="CG211" i="1" s="1"/>
  <c r="CA211" i="1" s="1"/>
  <c r="D211" i="1"/>
  <c r="E210" i="1"/>
  <c r="CG210" i="1" s="1"/>
  <c r="CA210" i="1" s="1"/>
  <c r="D210" i="1"/>
  <c r="E209" i="1"/>
  <c r="CG209" i="1" s="1"/>
  <c r="CA209" i="1" s="1"/>
  <c r="D209" i="1"/>
  <c r="E208" i="1"/>
  <c r="CG208" i="1" s="1"/>
  <c r="CA208" i="1" s="1"/>
  <c r="D208" i="1"/>
  <c r="E207" i="1"/>
  <c r="CG207" i="1" s="1"/>
  <c r="CA207" i="1" s="1"/>
  <c r="D207" i="1"/>
  <c r="E206" i="1"/>
  <c r="CG206" i="1" s="1"/>
  <c r="CA206" i="1" s="1"/>
  <c r="D206" i="1"/>
  <c r="E205" i="1"/>
  <c r="CG205" i="1" s="1"/>
  <c r="CA205" i="1" s="1"/>
  <c r="D205" i="1"/>
  <c r="E204" i="1"/>
  <c r="CG204" i="1" s="1"/>
  <c r="CA204" i="1" s="1"/>
  <c r="E203" i="1"/>
  <c r="CH203" i="1" s="1"/>
  <c r="CB203" i="1" s="1"/>
  <c r="D203" i="1"/>
  <c r="E202" i="1"/>
  <c r="CH202" i="1" s="1"/>
  <c r="CB202" i="1" s="1"/>
  <c r="D202" i="1"/>
  <c r="E201" i="1"/>
  <c r="CH201" i="1" s="1"/>
  <c r="CB201" i="1" s="1"/>
  <c r="D201" i="1"/>
  <c r="E200" i="1"/>
  <c r="CH200" i="1" s="1"/>
  <c r="CB200" i="1" s="1"/>
  <c r="D200" i="1"/>
  <c r="C200" i="1" s="1"/>
  <c r="CL200" i="1" s="1"/>
  <c r="CF200" i="1" s="1"/>
  <c r="E199" i="1"/>
  <c r="CH199" i="1" s="1"/>
  <c r="CB199" i="1" s="1"/>
  <c r="D199" i="1"/>
  <c r="E198" i="1"/>
  <c r="CH198" i="1" s="1"/>
  <c r="CB198" i="1" s="1"/>
  <c r="D198" i="1"/>
  <c r="E197" i="1"/>
  <c r="CH197" i="1" s="1"/>
  <c r="CB197" i="1" s="1"/>
  <c r="D197" i="1"/>
  <c r="E196" i="1"/>
  <c r="CH196" i="1" s="1"/>
  <c r="CB196" i="1" s="1"/>
  <c r="D196" i="1"/>
  <c r="C196" i="1" s="1"/>
  <c r="CL196" i="1" s="1"/>
  <c r="CF196" i="1" s="1"/>
  <c r="E195" i="1"/>
  <c r="CH195" i="1" s="1"/>
  <c r="CB195" i="1" s="1"/>
  <c r="D195" i="1"/>
  <c r="E193" i="1"/>
  <c r="CH193" i="1" s="1"/>
  <c r="CB193" i="1" s="1"/>
  <c r="D193" i="1"/>
  <c r="E189" i="1"/>
  <c r="CG189" i="1" s="1"/>
  <c r="CA189" i="1" s="1"/>
  <c r="D189" i="1"/>
  <c r="E188" i="1"/>
  <c r="CG188" i="1" s="1"/>
  <c r="CA188" i="1" s="1"/>
  <c r="D188" i="1"/>
  <c r="E187" i="1"/>
  <c r="CG187" i="1" s="1"/>
  <c r="CA187" i="1" s="1"/>
  <c r="D187" i="1"/>
  <c r="E186" i="1"/>
  <c r="CG186" i="1" s="1"/>
  <c r="CA186" i="1" s="1"/>
  <c r="D186" i="1"/>
  <c r="E185" i="1"/>
  <c r="CG185" i="1" s="1"/>
  <c r="CA185" i="1" s="1"/>
  <c r="D185" i="1"/>
  <c r="E184" i="1"/>
  <c r="CG184" i="1" s="1"/>
  <c r="CA184" i="1" s="1"/>
  <c r="D184" i="1"/>
  <c r="E183" i="1"/>
  <c r="CG183" i="1" s="1"/>
  <c r="CA183" i="1" s="1"/>
  <c r="D183" i="1"/>
  <c r="E182" i="1"/>
  <c r="D182" i="1"/>
  <c r="E181" i="1"/>
  <c r="D181" i="1"/>
  <c r="E180" i="1"/>
  <c r="D180" i="1"/>
  <c r="C180" i="1" s="1"/>
  <c r="CL180" i="1" s="1"/>
  <c r="CF180" i="1" s="1"/>
  <c r="E179" i="1"/>
  <c r="CG179" i="1" s="1"/>
  <c r="CA179" i="1" s="1"/>
  <c r="D179" i="1"/>
  <c r="E178" i="1"/>
  <c r="CG178" i="1" s="1"/>
  <c r="CA178" i="1" s="1"/>
  <c r="D178" i="1"/>
  <c r="E177" i="1"/>
  <c r="CG177" i="1" s="1"/>
  <c r="CA177" i="1" s="1"/>
  <c r="D177" i="1"/>
  <c r="E176" i="1"/>
  <c r="CG176" i="1" s="1"/>
  <c r="CA176" i="1" s="1"/>
  <c r="D176" i="1"/>
  <c r="E175" i="1"/>
  <c r="CG175" i="1" s="1"/>
  <c r="CA175" i="1" s="1"/>
  <c r="D175" i="1"/>
  <c r="E174" i="1"/>
  <c r="CG174" i="1" s="1"/>
  <c r="CA174" i="1" s="1"/>
  <c r="D174" i="1"/>
  <c r="E173" i="1"/>
  <c r="CG173" i="1" s="1"/>
  <c r="CA173" i="1" s="1"/>
  <c r="D173" i="1"/>
  <c r="E172" i="1"/>
  <c r="CG172" i="1" s="1"/>
  <c r="CA172" i="1" s="1"/>
  <c r="D172" i="1"/>
  <c r="E171" i="1"/>
  <c r="CG171" i="1" s="1"/>
  <c r="CA171" i="1" s="1"/>
  <c r="D171" i="1"/>
  <c r="E170" i="1"/>
  <c r="CG170" i="1" s="1"/>
  <c r="CA170" i="1" s="1"/>
  <c r="D170" i="1"/>
  <c r="E169" i="1"/>
  <c r="CG169" i="1" s="1"/>
  <c r="CA169" i="1" s="1"/>
  <c r="D169" i="1"/>
  <c r="E168" i="1"/>
  <c r="CG168" i="1" s="1"/>
  <c r="CA168" i="1" s="1"/>
  <c r="D168" i="1"/>
  <c r="E167" i="1"/>
  <c r="CG167" i="1" s="1"/>
  <c r="CA167" i="1" s="1"/>
  <c r="D167" i="1"/>
  <c r="E166" i="1"/>
  <c r="CG166" i="1" s="1"/>
  <c r="CA166" i="1" s="1"/>
  <c r="D166" i="1"/>
  <c r="E165" i="1"/>
  <c r="CG165" i="1" s="1"/>
  <c r="CA165" i="1" s="1"/>
  <c r="D165" i="1"/>
  <c r="E164" i="1"/>
  <c r="CG164" i="1" s="1"/>
  <c r="CA164" i="1" s="1"/>
  <c r="D164" i="1"/>
  <c r="E163" i="1"/>
  <c r="CG163" i="1" s="1"/>
  <c r="CA163" i="1" s="1"/>
  <c r="D163" i="1"/>
  <c r="E162" i="1"/>
  <c r="C162" i="1" s="1"/>
  <c r="E161" i="1"/>
  <c r="CG161" i="1" s="1"/>
  <c r="CA161" i="1" s="1"/>
  <c r="D161" i="1"/>
  <c r="E160" i="1"/>
  <c r="CG160" i="1" s="1"/>
  <c r="CA160" i="1" s="1"/>
  <c r="D160" i="1"/>
  <c r="E159" i="1"/>
  <c r="CG159" i="1" s="1"/>
  <c r="CA159" i="1" s="1"/>
  <c r="D159" i="1"/>
  <c r="E158" i="1"/>
  <c r="CG158" i="1" s="1"/>
  <c r="CA158" i="1" s="1"/>
  <c r="D158" i="1"/>
  <c r="E157" i="1"/>
  <c r="CG157" i="1" s="1"/>
  <c r="CA157" i="1" s="1"/>
  <c r="D157" i="1"/>
  <c r="E156" i="1"/>
  <c r="CG156" i="1" s="1"/>
  <c r="CA156" i="1" s="1"/>
  <c r="D156" i="1"/>
  <c r="E155" i="1"/>
  <c r="CG155" i="1" s="1"/>
  <c r="CA155" i="1" s="1"/>
  <c r="D155" i="1"/>
  <c r="E154" i="1"/>
  <c r="CG154" i="1" s="1"/>
  <c r="CA154" i="1" s="1"/>
  <c r="D154" i="1"/>
  <c r="E153" i="1"/>
  <c r="CG153" i="1" s="1"/>
  <c r="CA153" i="1" s="1"/>
  <c r="D153" i="1"/>
  <c r="E151" i="1"/>
  <c r="CG151" i="1" s="1"/>
  <c r="CA151" i="1" s="1"/>
  <c r="D151" i="1"/>
  <c r="E145" i="1"/>
  <c r="D145" i="1"/>
  <c r="C145" i="1" s="1"/>
  <c r="E144" i="1"/>
  <c r="D144" i="1"/>
  <c r="E143" i="1"/>
  <c r="C143" i="1" s="1"/>
  <c r="D143" i="1"/>
  <c r="E142" i="1"/>
  <c r="D142" i="1"/>
  <c r="C142" i="1" s="1"/>
  <c r="O141" i="1"/>
  <c r="N141" i="1"/>
  <c r="M141" i="1"/>
  <c r="L141" i="1"/>
  <c r="K141" i="1"/>
  <c r="J141" i="1"/>
  <c r="I141" i="1"/>
  <c r="H141" i="1"/>
  <c r="G141" i="1"/>
  <c r="F141" i="1"/>
  <c r="E140" i="1"/>
  <c r="D140" i="1"/>
  <c r="C140" i="1" s="1"/>
  <c r="E139" i="1"/>
  <c r="D139" i="1"/>
  <c r="C139" i="1" s="1"/>
  <c r="E138" i="1"/>
  <c r="D138" i="1"/>
  <c r="P133" i="1"/>
  <c r="O133" i="1"/>
  <c r="N133" i="1"/>
  <c r="M133" i="1"/>
  <c r="L133" i="1"/>
  <c r="K133" i="1"/>
  <c r="J133" i="1"/>
  <c r="I133" i="1"/>
  <c r="H133" i="1"/>
  <c r="G133" i="1"/>
  <c r="F133" i="1"/>
  <c r="E132" i="1"/>
  <c r="D132" i="1"/>
  <c r="C132" i="1" s="1"/>
  <c r="E131" i="1"/>
  <c r="D131" i="1"/>
  <c r="E130" i="1"/>
  <c r="C130" i="1" s="1"/>
  <c r="D130" i="1"/>
  <c r="E129" i="1"/>
  <c r="D129" i="1"/>
  <c r="C129" i="1" s="1"/>
  <c r="P128" i="1"/>
  <c r="O128" i="1"/>
  <c r="O134" i="1" s="1"/>
  <c r="N128" i="1"/>
  <c r="M128" i="1"/>
  <c r="M134" i="1" s="1"/>
  <c r="L128" i="1"/>
  <c r="K128" i="1"/>
  <c r="K134" i="1" s="1"/>
  <c r="J128" i="1"/>
  <c r="I128" i="1"/>
  <c r="I134" i="1" s="1"/>
  <c r="H128" i="1"/>
  <c r="G128" i="1"/>
  <c r="G134" i="1" s="1"/>
  <c r="F128" i="1"/>
  <c r="E127" i="1"/>
  <c r="C127" i="1" s="1"/>
  <c r="D127" i="1"/>
  <c r="E126" i="1"/>
  <c r="D126" i="1"/>
  <c r="C126" i="1" s="1"/>
  <c r="E125" i="1"/>
  <c r="D125" i="1"/>
  <c r="C125" i="1" s="1"/>
  <c r="M120" i="1"/>
  <c r="L120" i="1"/>
  <c r="K120" i="1"/>
  <c r="J120" i="1"/>
  <c r="I120" i="1"/>
  <c r="H120" i="1"/>
  <c r="G120" i="1"/>
  <c r="F120" i="1"/>
  <c r="E119" i="1"/>
  <c r="D119" i="1"/>
  <c r="E118" i="1"/>
  <c r="D118" i="1"/>
  <c r="C118" i="1"/>
  <c r="E117" i="1"/>
  <c r="D117" i="1"/>
  <c r="C117" i="1" s="1"/>
  <c r="E116" i="1"/>
  <c r="D116" i="1"/>
  <c r="D120" i="1" s="1"/>
  <c r="M115" i="1"/>
  <c r="M121" i="1" s="1"/>
  <c r="L115" i="1"/>
  <c r="L121" i="1" s="1"/>
  <c r="K115" i="1"/>
  <c r="K121" i="1" s="1"/>
  <c r="J115" i="1"/>
  <c r="J121" i="1" s="1"/>
  <c r="I115" i="1"/>
  <c r="I121" i="1" s="1"/>
  <c r="H115" i="1"/>
  <c r="H121" i="1" s="1"/>
  <c r="G115" i="1"/>
  <c r="G121" i="1" s="1"/>
  <c r="F115" i="1"/>
  <c r="F121" i="1" s="1"/>
  <c r="E114" i="1"/>
  <c r="D114" i="1"/>
  <c r="C114" i="1"/>
  <c r="E113" i="1"/>
  <c r="D113" i="1"/>
  <c r="C113" i="1" s="1"/>
  <c r="E112" i="1"/>
  <c r="D112" i="1"/>
  <c r="C112" i="1" s="1"/>
  <c r="C115" i="1" s="1"/>
  <c r="E108" i="1"/>
  <c r="D108" i="1"/>
  <c r="E107" i="1"/>
  <c r="C107" i="1" s="1"/>
  <c r="D107" i="1"/>
  <c r="E106" i="1"/>
  <c r="D106" i="1"/>
  <c r="C106" i="1" s="1"/>
  <c r="E105" i="1"/>
  <c r="D105" i="1"/>
  <c r="C105" i="1" s="1"/>
  <c r="E104" i="1"/>
  <c r="D104" i="1"/>
  <c r="C104" i="1" s="1"/>
  <c r="E99" i="1"/>
  <c r="D99" i="1"/>
  <c r="E98" i="1"/>
  <c r="D98" i="1"/>
  <c r="E97" i="1"/>
  <c r="D97" i="1"/>
  <c r="E96" i="1"/>
  <c r="D96" i="1"/>
  <c r="E95" i="1"/>
  <c r="D95" i="1"/>
  <c r="E94" i="1"/>
  <c r="D94" i="1"/>
  <c r="E89" i="1"/>
  <c r="D89" i="1"/>
  <c r="E88" i="1"/>
  <c r="D88" i="1"/>
  <c r="E87" i="1"/>
  <c r="D87" i="1"/>
  <c r="E86" i="1"/>
  <c r="D86" i="1"/>
  <c r="E85" i="1"/>
  <c r="D85" i="1"/>
  <c r="E84" i="1"/>
  <c r="D84" i="1"/>
  <c r="E79" i="1"/>
  <c r="C79" i="1" s="1"/>
  <c r="D79" i="1"/>
  <c r="E74" i="1"/>
  <c r="D74" i="1"/>
  <c r="C74" i="1" s="1"/>
  <c r="E73" i="1"/>
  <c r="D73" i="1"/>
  <c r="C73" i="1" s="1"/>
  <c r="E72" i="1"/>
  <c r="D72" i="1"/>
  <c r="E71" i="1"/>
  <c r="D71" i="1"/>
  <c r="C71" i="1"/>
  <c r="E66" i="1"/>
  <c r="D66" i="1"/>
  <c r="C66" i="1" s="1"/>
  <c r="E65" i="1"/>
  <c r="D65" i="1"/>
  <c r="C65" i="1" s="1"/>
  <c r="E64" i="1"/>
  <c r="D64" i="1"/>
  <c r="E63" i="1"/>
  <c r="D63" i="1"/>
  <c r="C63" i="1"/>
  <c r="CA59" i="1"/>
  <c r="CA58" i="1"/>
  <c r="C58" i="1"/>
  <c r="CA53" i="1"/>
  <c r="C52" i="1"/>
  <c r="CG52" i="1" s="1"/>
  <c r="CA52" i="1" s="1"/>
  <c r="O52" i="1" s="1"/>
  <c r="C51" i="1"/>
  <c r="CG51" i="1" s="1"/>
  <c r="CA51" i="1" s="1"/>
  <c r="O51" i="1" s="1"/>
  <c r="C50" i="1"/>
  <c r="CG50" i="1" s="1"/>
  <c r="CA50" i="1" s="1"/>
  <c r="O50" i="1" s="1"/>
  <c r="C49" i="1"/>
  <c r="CG49" i="1" s="1"/>
  <c r="CA49" i="1" s="1"/>
  <c r="O49" i="1" s="1"/>
  <c r="C48" i="1"/>
  <c r="CG48" i="1" s="1"/>
  <c r="CA48" i="1" s="1"/>
  <c r="O48" i="1" s="1"/>
  <c r="C47" i="1"/>
  <c r="CG47" i="1" s="1"/>
  <c r="CA47" i="1" s="1"/>
  <c r="O47" i="1" s="1"/>
  <c r="C46" i="1"/>
  <c r="CG46" i="1" s="1"/>
  <c r="CA46" i="1" s="1"/>
  <c r="O46" i="1" s="1"/>
  <c r="C45" i="1"/>
  <c r="CG45" i="1" s="1"/>
  <c r="CA45" i="1" s="1"/>
  <c r="O45" i="1" s="1"/>
  <c r="C44" i="1"/>
  <c r="CG44" i="1" s="1"/>
  <c r="CA44" i="1" s="1"/>
  <c r="O44" i="1" s="1"/>
  <c r="C43" i="1"/>
  <c r="CG43" i="1" s="1"/>
  <c r="CA43" i="1" s="1"/>
  <c r="O43" i="1" s="1"/>
  <c r="C42" i="1"/>
  <c r="CG42" i="1" s="1"/>
  <c r="CA42" i="1" s="1"/>
  <c r="O42" i="1" s="1"/>
  <c r="C41" i="1"/>
  <c r="CG41" i="1" s="1"/>
  <c r="CA41" i="1" s="1"/>
  <c r="O41" i="1" s="1"/>
  <c r="C40" i="1"/>
  <c r="CG40" i="1" s="1"/>
  <c r="CA40" i="1" s="1"/>
  <c r="O40" i="1" s="1"/>
  <c r="C39" i="1"/>
  <c r="CG39" i="1" s="1"/>
  <c r="CA39" i="1" s="1"/>
  <c r="O39" i="1" s="1"/>
  <c r="C38" i="1"/>
  <c r="CG38" i="1" s="1"/>
  <c r="CA38" i="1" s="1"/>
  <c r="O38" i="1" s="1"/>
  <c r="C37" i="1"/>
  <c r="CG37" i="1" s="1"/>
  <c r="CA37" i="1" s="1"/>
  <c r="O37" i="1" s="1"/>
  <c r="C36" i="1"/>
  <c r="CG36" i="1" s="1"/>
  <c r="CA36" i="1" s="1"/>
  <c r="O36" i="1" s="1"/>
  <c r="C35" i="1"/>
  <c r="CG35" i="1" s="1"/>
  <c r="CA35" i="1" s="1"/>
  <c r="O35" i="1" s="1"/>
  <c r="C34" i="1"/>
  <c r="CG34" i="1" s="1"/>
  <c r="CA34" i="1" s="1"/>
  <c r="O34" i="1" s="1"/>
  <c r="N33" i="1"/>
  <c r="M33" i="1"/>
  <c r="L33" i="1"/>
  <c r="K33" i="1"/>
  <c r="J33" i="1"/>
  <c r="I33" i="1"/>
  <c r="H33" i="1"/>
  <c r="G33" i="1"/>
  <c r="F33" i="1"/>
  <c r="E33" i="1"/>
  <c r="D33" i="1"/>
  <c r="C33" i="1" s="1"/>
  <c r="G29" i="1"/>
  <c r="G28" i="1"/>
  <c r="G27" i="1"/>
  <c r="G26" i="1"/>
  <c r="G25" i="1"/>
  <c r="G24" i="1"/>
  <c r="G23" i="1"/>
  <c r="G22" i="1"/>
  <c r="G21" i="1"/>
  <c r="G20" i="1"/>
  <c r="CD19" i="1"/>
  <c r="G19" i="1" s="1"/>
  <c r="CB15" i="1"/>
  <c r="C15" i="1"/>
  <c r="CH15" i="1" s="1"/>
  <c r="CA15" i="1" s="1"/>
  <c r="C14" i="1"/>
  <c r="CJ14" i="1" s="1"/>
  <c r="CC14" i="1" s="1"/>
  <c r="CB13" i="1"/>
  <c r="C13" i="1"/>
  <c r="CH13" i="1" s="1"/>
  <c r="CA13" i="1" s="1"/>
  <c r="C12" i="1"/>
  <c r="CJ12" i="1" s="1"/>
  <c r="CC12" i="1" s="1"/>
  <c r="CB11" i="1"/>
  <c r="C11" i="1"/>
  <c r="CJ11" i="1" s="1"/>
  <c r="CC11" i="1" s="1"/>
  <c r="A5" i="1"/>
  <c r="A4" i="1"/>
  <c r="A3" i="1"/>
  <c r="A2" i="1"/>
  <c r="C99" i="1" l="1"/>
  <c r="C151" i="1"/>
  <c r="CJ151" i="1" s="1"/>
  <c r="CD151" i="1" s="1"/>
  <c r="C171" i="1"/>
  <c r="CL171" i="1" s="1"/>
  <c r="CF171" i="1" s="1"/>
  <c r="C266" i="1"/>
  <c r="CI266" i="1" s="1"/>
  <c r="CC266" i="1" s="1"/>
  <c r="C169" i="1"/>
  <c r="CL169" i="1" s="1"/>
  <c r="CF169" i="1" s="1"/>
  <c r="C181" i="1"/>
  <c r="CL181" i="1" s="1"/>
  <c r="CF181" i="1" s="1"/>
  <c r="D251" i="1"/>
  <c r="C94" i="1"/>
  <c r="C96" i="1"/>
  <c r="C98" i="1"/>
  <c r="C197" i="1"/>
  <c r="CL197" i="1" s="1"/>
  <c r="CF197" i="1" s="1"/>
  <c r="C201" i="1"/>
  <c r="CL201" i="1" s="1"/>
  <c r="CF201" i="1" s="1"/>
  <c r="C203" i="1"/>
  <c r="CL203" i="1" s="1"/>
  <c r="CF203" i="1" s="1"/>
  <c r="C281" i="1"/>
  <c r="CK281" i="1" s="1"/>
  <c r="CE281" i="1" s="1"/>
  <c r="C278" i="1"/>
  <c r="CG278" i="1" s="1"/>
  <c r="CA278" i="1" s="1"/>
  <c r="C280" i="1"/>
  <c r="CK280" i="1" s="1"/>
  <c r="CE280" i="1" s="1"/>
  <c r="C288" i="1"/>
  <c r="C161" i="1"/>
  <c r="CL161" i="1" s="1"/>
  <c r="CF161" i="1" s="1"/>
  <c r="C173" i="1"/>
  <c r="CL173" i="1" s="1"/>
  <c r="CF173" i="1" s="1"/>
  <c r="C177" i="1"/>
  <c r="CL177" i="1" s="1"/>
  <c r="CF177" i="1" s="1"/>
  <c r="C179" i="1"/>
  <c r="CL179" i="1" s="1"/>
  <c r="CF179" i="1" s="1"/>
  <c r="C189" i="1"/>
  <c r="CL189" i="1" s="1"/>
  <c r="CF189" i="1" s="1"/>
  <c r="C195" i="1"/>
  <c r="CL195" i="1" s="1"/>
  <c r="CF195" i="1" s="1"/>
  <c r="C277" i="1"/>
  <c r="CH277" i="1" s="1"/>
  <c r="CB277" i="1" s="1"/>
  <c r="C279" i="1"/>
  <c r="CK279" i="1" s="1"/>
  <c r="CE279" i="1" s="1"/>
  <c r="E251" i="1"/>
  <c r="C89" i="1"/>
  <c r="C95" i="1"/>
  <c r="C97" i="1"/>
  <c r="C170" i="1"/>
  <c r="CL170" i="1" s="1"/>
  <c r="CF170" i="1" s="1"/>
  <c r="C199" i="1"/>
  <c r="CL199" i="1" s="1"/>
  <c r="CF199" i="1" s="1"/>
  <c r="C215" i="1"/>
  <c r="CJ215" i="1" s="1"/>
  <c r="CD215" i="1" s="1"/>
  <c r="C264" i="1"/>
  <c r="CH264" i="1" s="1"/>
  <c r="CB264" i="1" s="1"/>
  <c r="C268" i="1"/>
  <c r="CH268" i="1" s="1"/>
  <c r="CB268" i="1" s="1"/>
  <c r="C128" i="1"/>
  <c r="C193" i="1"/>
  <c r="CL193" i="1" s="1"/>
  <c r="CF193" i="1" s="1"/>
  <c r="C64" i="1"/>
  <c r="C84" i="1"/>
  <c r="C86" i="1"/>
  <c r="C88" i="1"/>
  <c r="C108" i="1"/>
  <c r="CA105" i="1" s="1"/>
  <c r="E115" i="1"/>
  <c r="E120" i="1"/>
  <c r="F134" i="1"/>
  <c r="J134" i="1"/>
  <c r="N134" i="1"/>
  <c r="E133" i="1"/>
  <c r="C131" i="1"/>
  <c r="D141" i="1"/>
  <c r="E141" i="1"/>
  <c r="C167" i="1"/>
  <c r="CL167" i="1" s="1"/>
  <c r="CF167" i="1" s="1"/>
  <c r="C172" i="1"/>
  <c r="CL172" i="1" s="1"/>
  <c r="CF172" i="1" s="1"/>
  <c r="C185" i="1"/>
  <c r="CL185" i="1" s="1"/>
  <c r="CF185" i="1" s="1"/>
  <c r="C187" i="1"/>
  <c r="CL187" i="1" s="1"/>
  <c r="CF187" i="1" s="1"/>
  <c r="C202" i="1"/>
  <c r="CL202" i="1" s="1"/>
  <c r="CF202" i="1" s="1"/>
  <c r="C231" i="1"/>
  <c r="CJ231" i="1" s="1"/>
  <c r="CD231" i="1" s="1"/>
  <c r="C243" i="1"/>
  <c r="C275" i="1"/>
  <c r="CK275" i="1" s="1"/>
  <c r="CE275" i="1" s="1"/>
  <c r="C286" i="1"/>
  <c r="C299" i="1"/>
  <c r="CJ13" i="1"/>
  <c r="CC13" i="1" s="1"/>
  <c r="CJ15" i="1"/>
  <c r="CC15" i="1" s="1"/>
  <c r="C72" i="1"/>
  <c r="C85" i="1"/>
  <c r="C87" i="1"/>
  <c r="C116" i="1"/>
  <c r="C119" i="1"/>
  <c r="E128" i="1"/>
  <c r="E134" i="1" s="1"/>
  <c r="H134" i="1"/>
  <c r="L134" i="1"/>
  <c r="P134" i="1"/>
  <c r="C144" i="1"/>
  <c r="C168" i="1"/>
  <c r="CL168" i="1" s="1"/>
  <c r="CF168" i="1" s="1"/>
  <c r="C188" i="1"/>
  <c r="CL188" i="1" s="1"/>
  <c r="CF188" i="1" s="1"/>
  <c r="C198" i="1"/>
  <c r="CL198" i="1" s="1"/>
  <c r="CF198" i="1" s="1"/>
  <c r="C211" i="1"/>
  <c r="CK211" i="1" s="1"/>
  <c r="CE211" i="1" s="1"/>
  <c r="C213" i="1"/>
  <c r="CI213" i="1" s="1"/>
  <c r="CC213" i="1" s="1"/>
  <c r="C235" i="1"/>
  <c r="C276" i="1"/>
  <c r="CK276" i="1" s="1"/>
  <c r="CE276" i="1" s="1"/>
  <c r="C287" i="1"/>
  <c r="C303" i="1"/>
  <c r="C121" i="4"/>
  <c r="AW228" i="2"/>
  <c r="AW226" i="2"/>
  <c r="AW220" i="2"/>
  <c r="AW218" i="2"/>
  <c r="AT186" i="2"/>
  <c r="AW202" i="2"/>
  <c r="AY281" i="3"/>
  <c r="AY276" i="3"/>
  <c r="AW226" i="3"/>
  <c r="AW218" i="3"/>
  <c r="AT186" i="3"/>
  <c r="AW212" i="3"/>
  <c r="AW196" i="3"/>
  <c r="AT173" i="3"/>
  <c r="AT171" i="3"/>
  <c r="AW228" i="4"/>
  <c r="AW220" i="4"/>
  <c r="AW214" i="4"/>
  <c r="AW200" i="4"/>
  <c r="AT177" i="4"/>
  <c r="AT175" i="4"/>
  <c r="AT172" i="4"/>
  <c r="AT170" i="4"/>
  <c r="A315" i="4"/>
  <c r="Q15" i="4"/>
  <c r="Q13" i="4"/>
  <c r="AW231" i="2"/>
  <c r="AW196" i="2"/>
  <c r="AT173" i="2"/>
  <c r="AT167" i="2"/>
  <c r="AT163" i="2"/>
  <c r="AW213" i="3"/>
  <c r="AW198" i="3"/>
  <c r="AW202" i="4"/>
  <c r="C134" i="3"/>
  <c r="AW230" i="2"/>
  <c r="AW224" i="2"/>
  <c r="AT169" i="2"/>
  <c r="AT165" i="2"/>
  <c r="AW213" i="2"/>
  <c r="AW198" i="2"/>
  <c r="AW230" i="3"/>
  <c r="AW193" i="3"/>
  <c r="AT178" i="3"/>
  <c r="AT169" i="3"/>
  <c r="AT167" i="3"/>
  <c r="AT165" i="3"/>
  <c r="AT163" i="3"/>
  <c r="AW214" i="3"/>
  <c r="AW200" i="3"/>
  <c r="AT175" i="3"/>
  <c r="AT172" i="3"/>
  <c r="AT170" i="3"/>
  <c r="Q14" i="3"/>
  <c r="AT151" i="3"/>
  <c r="AT188" i="4"/>
  <c r="AT176" i="4"/>
  <c r="AW215" i="4"/>
  <c r="AW212" i="4"/>
  <c r="AW210" i="4"/>
  <c r="AW206" i="4"/>
  <c r="AW196" i="4"/>
  <c r="AT173" i="4"/>
  <c r="AT171" i="4"/>
  <c r="Q11" i="4"/>
  <c r="C134" i="2"/>
  <c r="A315" i="2" s="1"/>
  <c r="AY281" i="2"/>
  <c r="AY276" i="2"/>
  <c r="AV258" i="2"/>
  <c r="AW205" i="2"/>
  <c r="AW203" i="2"/>
  <c r="AW201" i="2"/>
  <c r="AW199" i="2"/>
  <c r="AW197" i="2"/>
  <c r="AW195" i="2"/>
  <c r="AW193" i="2"/>
  <c r="AT188" i="2"/>
  <c r="AT178" i="2"/>
  <c r="AT176" i="2"/>
  <c r="AW227" i="2"/>
  <c r="AW214" i="2"/>
  <c r="AW200" i="2"/>
  <c r="AT179" i="2"/>
  <c r="AT175" i="2"/>
  <c r="AT172" i="2"/>
  <c r="AT170" i="2"/>
  <c r="AT168" i="2"/>
  <c r="AT164" i="2"/>
  <c r="Q12" i="2"/>
  <c r="AT159" i="2"/>
  <c r="AT155" i="2"/>
  <c r="AW224" i="3"/>
  <c r="AW205" i="3"/>
  <c r="AW203" i="3"/>
  <c r="AW201" i="3"/>
  <c r="AW199" i="3"/>
  <c r="AW197" i="3"/>
  <c r="AW195" i="3"/>
  <c r="AT188" i="3"/>
  <c r="AT176" i="3"/>
  <c r="AW215" i="3"/>
  <c r="AW202" i="3"/>
  <c r="Q12" i="3"/>
  <c r="AY279" i="4"/>
  <c r="AW226" i="4"/>
  <c r="AW218" i="4"/>
  <c r="AV258" i="4"/>
  <c r="AW217" i="4"/>
  <c r="AW211" i="4"/>
  <c r="AW203" i="4"/>
  <c r="AW201" i="4"/>
  <c r="AW199" i="4"/>
  <c r="AW197" i="4"/>
  <c r="AW195" i="4"/>
  <c r="AT186" i="4"/>
  <c r="AT174" i="4"/>
  <c r="AT168" i="4"/>
  <c r="AT166" i="4"/>
  <c r="AT164" i="4"/>
  <c r="AW213" i="4"/>
  <c r="AW198" i="4"/>
  <c r="AT161" i="4"/>
  <c r="AT157" i="4"/>
  <c r="AT153" i="4"/>
  <c r="C120" i="3"/>
  <c r="C121" i="3" s="1"/>
  <c r="D121" i="3"/>
  <c r="C262" i="1"/>
  <c r="C261" i="1"/>
  <c r="CI261" i="1" s="1"/>
  <c r="CC261" i="1" s="1"/>
  <c r="C263" i="1"/>
  <c r="CI263" i="1" s="1"/>
  <c r="CC263" i="1" s="1"/>
  <c r="C265" i="1"/>
  <c r="CH265" i="1" s="1"/>
  <c r="CB265" i="1" s="1"/>
  <c r="C267" i="1"/>
  <c r="CH267" i="1" s="1"/>
  <c r="CB267" i="1" s="1"/>
  <c r="C269" i="1"/>
  <c r="CH269" i="1" s="1"/>
  <c r="CB269" i="1" s="1"/>
  <c r="CH216" i="1"/>
  <c r="CB216" i="1" s="1"/>
  <c r="CH217" i="1"/>
  <c r="CB217" i="1" s="1"/>
  <c r="CH218" i="1"/>
  <c r="CB218" i="1" s="1"/>
  <c r="CH219" i="1"/>
  <c r="CB219" i="1" s="1"/>
  <c r="CH220" i="1"/>
  <c r="CB220" i="1" s="1"/>
  <c r="CH221" i="1"/>
  <c r="CB221" i="1" s="1"/>
  <c r="CH225" i="1"/>
  <c r="CB225" i="1" s="1"/>
  <c r="CH226" i="1"/>
  <c r="CB226" i="1" s="1"/>
  <c r="CH227" i="1"/>
  <c r="CB227" i="1" s="1"/>
  <c r="CH228" i="1"/>
  <c r="CB228" i="1" s="1"/>
  <c r="CH229" i="1"/>
  <c r="CB229" i="1" s="1"/>
  <c r="CH230" i="1"/>
  <c r="CB230" i="1" s="1"/>
  <c r="CH231" i="1"/>
  <c r="CB231" i="1" s="1"/>
  <c r="C212" i="1"/>
  <c r="CJ212" i="1" s="1"/>
  <c r="CD212" i="1" s="1"/>
  <c r="C214" i="1"/>
  <c r="CK214" i="1" s="1"/>
  <c r="CE214" i="1" s="1"/>
  <c r="C216" i="1"/>
  <c r="CI216" i="1" s="1"/>
  <c r="CC216" i="1" s="1"/>
  <c r="C217" i="1"/>
  <c r="CJ217" i="1" s="1"/>
  <c r="CD217" i="1" s="1"/>
  <c r="C218" i="1"/>
  <c r="CJ218" i="1" s="1"/>
  <c r="CD218" i="1" s="1"/>
  <c r="C219" i="1"/>
  <c r="CK219" i="1" s="1"/>
  <c r="CE219" i="1" s="1"/>
  <c r="C220" i="1"/>
  <c r="CK220" i="1" s="1"/>
  <c r="CE220" i="1" s="1"/>
  <c r="C221" i="1"/>
  <c r="CJ221" i="1" s="1"/>
  <c r="CD221" i="1" s="1"/>
  <c r="C222" i="1"/>
  <c r="CJ222" i="1" s="1"/>
  <c r="CD222" i="1" s="1"/>
  <c r="C223" i="1"/>
  <c r="CK223" i="1" s="1"/>
  <c r="CE223" i="1" s="1"/>
  <c r="C224" i="1"/>
  <c r="CJ224" i="1" s="1"/>
  <c r="CD224" i="1" s="1"/>
  <c r="C225" i="1"/>
  <c r="CJ225" i="1" s="1"/>
  <c r="CD225" i="1" s="1"/>
  <c r="C226" i="1"/>
  <c r="CJ226" i="1" s="1"/>
  <c r="CD226" i="1" s="1"/>
  <c r="C227" i="1"/>
  <c r="CK227" i="1" s="1"/>
  <c r="CE227" i="1" s="1"/>
  <c r="C228" i="1"/>
  <c r="CL228" i="1" s="1"/>
  <c r="CF228" i="1" s="1"/>
  <c r="C229" i="1"/>
  <c r="CJ229" i="1" s="1"/>
  <c r="CD229" i="1" s="1"/>
  <c r="C230" i="1"/>
  <c r="CJ230" i="1" s="1"/>
  <c r="CD230" i="1" s="1"/>
  <c r="CH205" i="1"/>
  <c r="CB205" i="1" s="1"/>
  <c r="CH206" i="1"/>
  <c r="CB206" i="1" s="1"/>
  <c r="CH207" i="1"/>
  <c r="CB207" i="1" s="1"/>
  <c r="CH208" i="1"/>
  <c r="CB208" i="1" s="1"/>
  <c r="CH209" i="1"/>
  <c r="CB209" i="1" s="1"/>
  <c r="CH210" i="1"/>
  <c r="CB210" i="1" s="1"/>
  <c r="CH211" i="1"/>
  <c r="CB211" i="1" s="1"/>
  <c r="C205" i="1"/>
  <c r="CJ205" i="1" s="1"/>
  <c r="CD205" i="1" s="1"/>
  <c r="C206" i="1"/>
  <c r="CK206" i="1" s="1"/>
  <c r="CE206" i="1" s="1"/>
  <c r="C207" i="1"/>
  <c r="CI207" i="1" s="1"/>
  <c r="CC207" i="1" s="1"/>
  <c r="C208" i="1"/>
  <c r="CJ208" i="1" s="1"/>
  <c r="CD208" i="1" s="1"/>
  <c r="C209" i="1"/>
  <c r="CJ209" i="1" s="1"/>
  <c r="CD209" i="1" s="1"/>
  <c r="C210" i="1"/>
  <c r="CK210" i="1" s="1"/>
  <c r="CE210" i="1" s="1"/>
  <c r="CH204" i="1"/>
  <c r="CB204" i="1" s="1"/>
  <c r="C204" i="1"/>
  <c r="CK204" i="1" s="1"/>
  <c r="CE204" i="1" s="1"/>
  <c r="C183" i="1"/>
  <c r="CL183" i="1" s="1"/>
  <c r="CF183" i="1" s="1"/>
  <c r="C184" i="1"/>
  <c r="CL184" i="1" s="1"/>
  <c r="CF184" i="1" s="1"/>
  <c r="C175" i="1"/>
  <c r="CL175" i="1" s="1"/>
  <c r="CF175" i="1" s="1"/>
  <c r="C176" i="1"/>
  <c r="CL176" i="1" s="1"/>
  <c r="CF176" i="1" s="1"/>
  <c r="C164" i="1"/>
  <c r="CL164" i="1" s="1"/>
  <c r="CF164" i="1" s="1"/>
  <c r="C166" i="1"/>
  <c r="CL166" i="1" s="1"/>
  <c r="CF166" i="1" s="1"/>
  <c r="C174" i="1"/>
  <c r="CL174" i="1" s="1"/>
  <c r="CF174" i="1" s="1"/>
  <c r="C178" i="1"/>
  <c r="CL178" i="1" s="1"/>
  <c r="CF178" i="1" s="1"/>
  <c r="C182" i="1"/>
  <c r="CL182" i="1" s="1"/>
  <c r="CF182" i="1" s="1"/>
  <c r="C186" i="1"/>
  <c r="CL186" i="1" s="1"/>
  <c r="CF186" i="1" s="1"/>
  <c r="C165" i="1"/>
  <c r="CL165" i="1" s="1"/>
  <c r="CF165" i="1" s="1"/>
  <c r="C163" i="1"/>
  <c r="CL163" i="1" s="1"/>
  <c r="CF163" i="1" s="1"/>
  <c r="C153" i="1"/>
  <c r="C154" i="1"/>
  <c r="CI154" i="1" s="1"/>
  <c r="CC154" i="1" s="1"/>
  <c r="C155" i="1"/>
  <c r="CJ155" i="1" s="1"/>
  <c r="CD155" i="1" s="1"/>
  <c r="C156" i="1"/>
  <c r="CL156" i="1" s="1"/>
  <c r="CF156" i="1" s="1"/>
  <c r="C157" i="1"/>
  <c r="CI157" i="1" s="1"/>
  <c r="CC157" i="1" s="1"/>
  <c r="C158" i="1"/>
  <c r="CI158" i="1" s="1"/>
  <c r="CC158" i="1" s="1"/>
  <c r="C159" i="1"/>
  <c r="CL159" i="1" s="1"/>
  <c r="CF159" i="1" s="1"/>
  <c r="C160" i="1"/>
  <c r="CL160" i="1" s="1"/>
  <c r="CF160" i="1" s="1"/>
  <c r="AY278" i="4"/>
  <c r="AW231" i="4"/>
  <c r="AW227" i="4"/>
  <c r="AW216" i="4"/>
  <c r="AW208" i="4"/>
  <c r="CL204" i="4"/>
  <c r="CF204" i="4" s="1"/>
  <c r="CJ204" i="4"/>
  <c r="CD204" i="4" s="1"/>
  <c r="AW204" i="4" s="1"/>
  <c r="CI204" i="4"/>
  <c r="CC204" i="4" s="1"/>
  <c r="CK204" i="4"/>
  <c r="CE204" i="4" s="1"/>
  <c r="AT179" i="4"/>
  <c r="AY281" i="4"/>
  <c r="AY276" i="4"/>
  <c r="AW224" i="4"/>
  <c r="AY277" i="4"/>
  <c r="AW223" i="4"/>
  <c r="AW219" i="4"/>
  <c r="AW209" i="4"/>
  <c r="AW205" i="4"/>
  <c r="AY280" i="4"/>
  <c r="AY275" i="4"/>
  <c r="AV254" i="4"/>
  <c r="AW229" i="4"/>
  <c r="AW225" i="4"/>
  <c r="AT189" i="4"/>
  <c r="AT187" i="4"/>
  <c r="AT185" i="4"/>
  <c r="AT183" i="4"/>
  <c r="AT181" i="4"/>
  <c r="AT162" i="4"/>
  <c r="AT151" i="4"/>
  <c r="B315" i="4"/>
  <c r="AY277" i="3"/>
  <c r="AW223" i="3"/>
  <c r="AW231" i="3"/>
  <c r="AW227" i="3"/>
  <c r="AW216" i="3"/>
  <c r="AW210" i="3"/>
  <c r="AW208" i="3"/>
  <c r="AW206" i="3"/>
  <c r="CL204" i="3"/>
  <c r="CF204" i="3" s="1"/>
  <c r="CJ204" i="3"/>
  <c r="CD204" i="3" s="1"/>
  <c r="CI204" i="3"/>
  <c r="CC204" i="3" s="1"/>
  <c r="CK204" i="3"/>
  <c r="CE204" i="3" s="1"/>
  <c r="AW204" i="3" s="1"/>
  <c r="AT179" i="3"/>
  <c r="AT177" i="3"/>
  <c r="AY278" i="3"/>
  <c r="AY279" i="3"/>
  <c r="AW222" i="3"/>
  <c r="AW221" i="3"/>
  <c r="AW217" i="3"/>
  <c r="AW211" i="3"/>
  <c r="AW207" i="3"/>
  <c r="AT182" i="3"/>
  <c r="AT180" i="3"/>
  <c r="B315" i="3"/>
  <c r="CA11" i="3"/>
  <c r="Q11" i="3" s="1"/>
  <c r="AY280" i="3"/>
  <c r="AY275" i="3"/>
  <c r="AV254" i="3"/>
  <c r="AW229" i="3"/>
  <c r="AW225" i="3"/>
  <c r="AT189" i="3"/>
  <c r="AT187" i="3"/>
  <c r="AT185" i="3"/>
  <c r="AT183" i="3"/>
  <c r="AT181" i="3"/>
  <c r="AY277" i="2"/>
  <c r="AW223" i="2"/>
  <c r="AW210" i="2"/>
  <c r="AW206" i="2"/>
  <c r="CL204" i="2"/>
  <c r="CF204" i="2" s="1"/>
  <c r="CJ204" i="2"/>
  <c r="CD204" i="2" s="1"/>
  <c r="CI204" i="2"/>
  <c r="CC204" i="2" s="1"/>
  <c r="CK204" i="2"/>
  <c r="CE204" i="2" s="1"/>
  <c r="AW204" i="2" s="1"/>
  <c r="AT177" i="2"/>
  <c r="AY278" i="2"/>
  <c r="AY279" i="2"/>
  <c r="AW222" i="2"/>
  <c r="AW221" i="2"/>
  <c r="AW217" i="2"/>
  <c r="AW211" i="2"/>
  <c r="AW207" i="2"/>
  <c r="AT182" i="2"/>
  <c r="AT180" i="2"/>
  <c r="CA11" i="2"/>
  <c r="Q11" i="2" s="1"/>
  <c r="AY280" i="2"/>
  <c r="AY275" i="2"/>
  <c r="AV254" i="2"/>
  <c r="AW229" i="2"/>
  <c r="AW225" i="2"/>
  <c r="AT189" i="2"/>
  <c r="AT187" i="2"/>
  <c r="AT185" i="2"/>
  <c r="AT183" i="2"/>
  <c r="AT181" i="2"/>
  <c r="AT162" i="2"/>
  <c r="Q14" i="2"/>
  <c r="AT151" i="2"/>
  <c r="CI253" i="1"/>
  <c r="CC253" i="1" s="1"/>
  <c r="CH253" i="1"/>
  <c r="CB253" i="1" s="1"/>
  <c r="CI255" i="1"/>
  <c r="CC255" i="1" s="1"/>
  <c r="CH255" i="1"/>
  <c r="CB255" i="1" s="1"/>
  <c r="CI257" i="1"/>
  <c r="CC257" i="1" s="1"/>
  <c r="CH257" i="1"/>
  <c r="CB257" i="1" s="1"/>
  <c r="CI259" i="1"/>
  <c r="CC259" i="1" s="1"/>
  <c r="CH259" i="1"/>
  <c r="CB259" i="1" s="1"/>
  <c r="C133" i="1"/>
  <c r="C134" i="1" s="1"/>
  <c r="CK151" i="1"/>
  <c r="CE151" i="1" s="1"/>
  <c r="CH151" i="1"/>
  <c r="CB151" i="1" s="1"/>
  <c r="CJ154" i="1"/>
  <c r="CD154" i="1" s="1"/>
  <c r="CK158" i="1"/>
  <c r="CE158" i="1" s="1"/>
  <c r="CL158" i="1"/>
  <c r="CF158" i="1" s="1"/>
  <c r="CL162" i="1"/>
  <c r="CF162" i="1" s="1"/>
  <c r="CJ162" i="1"/>
  <c r="CD162" i="1" s="1"/>
  <c r="CH162" i="1"/>
  <c r="CB162" i="1" s="1"/>
  <c r="CK162" i="1"/>
  <c r="CE162" i="1" s="1"/>
  <c r="CI162" i="1"/>
  <c r="CC162" i="1" s="1"/>
  <c r="CJ206" i="1"/>
  <c r="CD206" i="1" s="1"/>
  <c r="CL210" i="1"/>
  <c r="CF210" i="1" s="1"/>
  <c r="CJ210" i="1"/>
  <c r="CD210" i="1" s="1"/>
  <c r="CJ214" i="1"/>
  <c r="CD214" i="1" s="1"/>
  <c r="CL219" i="1"/>
  <c r="CF219" i="1" s="1"/>
  <c r="CJ219" i="1"/>
  <c r="CD219" i="1" s="1"/>
  <c r="CI223" i="1"/>
  <c r="CC223" i="1" s="1"/>
  <c r="CL223" i="1"/>
  <c r="CF223" i="1" s="1"/>
  <c r="CI227" i="1"/>
  <c r="CC227" i="1" s="1"/>
  <c r="CH262" i="1"/>
  <c r="CB262" i="1" s="1"/>
  <c r="CI262" i="1"/>
  <c r="CC262" i="1" s="1"/>
  <c r="CH12" i="1"/>
  <c r="CA12" i="1" s="1"/>
  <c r="CK12" i="1"/>
  <c r="CD12" i="1" s="1"/>
  <c r="CH14" i="1"/>
  <c r="CA14" i="1" s="1"/>
  <c r="CK14" i="1"/>
  <c r="CD14" i="1" s="1"/>
  <c r="D115" i="1"/>
  <c r="D121" i="1" s="1"/>
  <c r="D128" i="1"/>
  <c r="D133" i="1"/>
  <c r="CG162" i="1"/>
  <c r="CA162" i="1" s="1"/>
  <c r="CK169" i="1"/>
  <c r="CE169" i="1" s="1"/>
  <c r="CI171" i="1"/>
  <c r="CC171" i="1" s="1"/>
  <c r="CI180" i="1"/>
  <c r="CC180" i="1" s="1"/>
  <c r="CK180" i="1"/>
  <c r="CE180" i="1" s="1"/>
  <c r="CK184" i="1"/>
  <c r="CE184" i="1" s="1"/>
  <c r="CG193" i="1"/>
  <c r="CA193" i="1" s="1"/>
  <c r="CG195" i="1"/>
  <c r="CA195" i="1" s="1"/>
  <c r="CG196" i="1"/>
  <c r="CA196" i="1" s="1"/>
  <c r="CI196" i="1"/>
  <c r="CC196" i="1" s="1"/>
  <c r="CK196" i="1"/>
  <c r="CE196" i="1" s="1"/>
  <c r="CG197" i="1"/>
  <c r="CA197" i="1" s="1"/>
  <c r="CG198" i="1"/>
  <c r="CA198" i="1" s="1"/>
  <c r="CG199" i="1"/>
  <c r="CA199" i="1" s="1"/>
  <c r="CG200" i="1"/>
  <c r="CA200" i="1" s="1"/>
  <c r="CI200" i="1"/>
  <c r="CC200" i="1" s="1"/>
  <c r="CK200" i="1"/>
  <c r="CE200" i="1" s="1"/>
  <c r="CG201" i="1"/>
  <c r="CA201" i="1" s="1"/>
  <c r="CG202" i="1"/>
  <c r="CA202" i="1" s="1"/>
  <c r="CG203" i="1"/>
  <c r="CA203" i="1" s="1"/>
  <c r="CK203" i="1"/>
  <c r="CE203" i="1" s="1"/>
  <c r="CI252" i="1"/>
  <c r="CC252" i="1" s="1"/>
  <c r="AV252" i="1" s="1"/>
  <c r="CI254" i="1"/>
  <c r="CC254" i="1" s="1"/>
  <c r="AV254" i="1" s="1"/>
  <c r="CI256" i="1"/>
  <c r="CC256" i="1" s="1"/>
  <c r="AV256" i="1" s="1"/>
  <c r="CI258" i="1"/>
  <c r="CC258" i="1" s="1"/>
  <c r="AV258" i="1" s="1"/>
  <c r="CI260" i="1"/>
  <c r="CC260" i="1" s="1"/>
  <c r="AV260" i="1" s="1"/>
  <c r="CH274" i="1"/>
  <c r="CB274" i="1" s="1"/>
  <c r="CH11" i="1"/>
  <c r="CK11" i="1"/>
  <c r="CD11" i="1" s="1"/>
  <c r="CB12" i="1"/>
  <c r="CK13" i="1"/>
  <c r="CD13" i="1" s="1"/>
  <c r="Q13" i="1" s="1"/>
  <c r="CB14" i="1"/>
  <c r="CK15" i="1"/>
  <c r="CD15" i="1" s="1"/>
  <c r="Q15" i="1" s="1"/>
  <c r="C138" i="1"/>
  <c r="C141" i="1" s="1"/>
  <c r="CH166" i="1"/>
  <c r="CB166" i="1" s="1"/>
  <c r="CJ166" i="1"/>
  <c r="CD166" i="1" s="1"/>
  <c r="CJ171" i="1"/>
  <c r="CD171" i="1" s="1"/>
  <c r="CJ180" i="1"/>
  <c r="CD180" i="1" s="1"/>
  <c r="CH184" i="1"/>
  <c r="CB184" i="1" s="1"/>
  <c r="CJ196" i="1"/>
  <c r="CD196" i="1" s="1"/>
  <c r="CJ200" i="1"/>
  <c r="CD200" i="1" s="1"/>
  <c r="C274" i="1"/>
  <c r="CJ274" i="1" s="1"/>
  <c r="CD274" i="1" s="1"/>
  <c r="CG274" i="1"/>
  <c r="CA274" i="1" s="1"/>
  <c r="CI274" i="1"/>
  <c r="CC274" i="1" s="1"/>
  <c r="CK172" i="1" l="1"/>
  <c r="CE172" i="1" s="1"/>
  <c r="CI201" i="1"/>
  <c r="CC201" i="1" s="1"/>
  <c r="CK188" i="1"/>
  <c r="CE188" i="1" s="1"/>
  <c r="CH266" i="1"/>
  <c r="CB266" i="1" s="1"/>
  <c r="AV266" i="1" s="1"/>
  <c r="CL154" i="1"/>
  <c r="CF154" i="1" s="1"/>
  <c r="CH188" i="1"/>
  <c r="CB188" i="1" s="1"/>
  <c r="CI280" i="1"/>
  <c r="CJ280" i="1"/>
  <c r="CD280" i="1" s="1"/>
  <c r="CK171" i="1"/>
  <c r="CE171" i="1" s="1"/>
  <c r="CI276" i="1"/>
  <c r="CC276" i="1" s="1"/>
  <c r="CJ203" i="1"/>
  <c r="CD203" i="1" s="1"/>
  <c r="CI203" i="1"/>
  <c r="CC203" i="1" s="1"/>
  <c r="AW203" i="1" s="1"/>
  <c r="CI169" i="1"/>
  <c r="CC169" i="1" s="1"/>
  <c r="CJ185" i="1"/>
  <c r="CD185" i="1" s="1"/>
  <c r="CJ169" i="1"/>
  <c r="CD169" i="1" s="1"/>
  <c r="CK164" i="1"/>
  <c r="CE164" i="1" s="1"/>
  <c r="CI215" i="1"/>
  <c r="CC215" i="1" s="1"/>
  <c r="CJ198" i="1"/>
  <c r="CD198" i="1" s="1"/>
  <c r="CH169" i="1"/>
  <c r="CB169" i="1" s="1"/>
  <c r="CI208" i="1"/>
  <c r="CC208" i="1" s="1"/>
  <c r="CI268" i="1"/>
  <c r="CC268" i="1" s="1"/>
  <c r="AV268" i="1" s="1"/>
  <c r="CL211" i="1"/>
  <c r="CF211" i="1" s="1"/>
  <c r="CK207" i="1"/>
  <c r="CE207" i="1" s="1"/>
  <c r="CI161" i="1"/>
  <c r="CC161" i="1" s="1"/>
  <c r="CL151" i="1"/>
  <c r="CF151" i="1" s="1"/>
  <c r="CI151" i="1"/>
  <c r="CC151" i="1" s="1"/>
  <c r="CJ187" i="1"/>
  <c r="CD187" i="1" s="1"/>
  <c r="CJ174" i="1"/>
  <c r="CD174" i="1" s="1"/>
  <c r="CJ281" i="1"/>
  <c r="CD281" i="1" s="1"/>
  <c r="CJ211" i="1"/>
  <c r="CD211" i="1" s="1"/>
  <c r="CH161" i="1"/>
  <c r="CB161" i="1" s="1"/>
  <c r="CL155" i="1"/>
  <c r="CF155" i="1" s="1"/>
  <c r="CI197" i="1"/>
  <c r="CC197" i="1" s="1"/>
  <c r="CI217" i="1"/>
  <c r="CC217" i="1" s="1"/>
  <c r="CK213" i="1"/>
  <c r="CE213" i="1" s="1"/>
  <c r="CJ202" i="1"/>
  <c r="CD202" i="1" s="1"/>
  <c r="CJ189" i="1"/>
  <c r="CD189" i="1" s="1"/>
  <c r="CI199" i="1"/>
  <c r="CC199" i="1" s="1"/>
  <c r="CK181" i="1"/>
  <c r="CE181" i="1" s="1"/>
  <c r="CK176" i="1"/>
  <c r="CE176" i="1" s="1"/>
  <c r="CI231" i="1"/>
  <c r="CC231" i="1" s="1"/>
  <c r="CJ220" i="1"/>
  <c r="CD220" i="1" s="1"/>
  <c r="CK216" i="1"/>
  <c r="CE216" i="1" s="1"/>
  <c r="CK161" i="1"/>
  <c r="CE161" i="1" s="1"/>
  <c r="CH157" i="1"/>
  <c r="CB157" i="1" s="1"/>
  <c r="CG281" i="1"/>
  <c r="CA281" i="1" s="1"/>
  <c r="CJ181" i="1"/>
  <c r="CD181" i="1" s="1"/>
  <c r="CJ170" i="1"/>
  <c r="CD170" i="1" s="1"/>
  <c r="CI181" i="1"/>
  <c r="CC181" i="1" s="1"/>
  <c r="CI160" i="1"/>
  <c r="CC160" i="1" s="1"/>
  <c r="CK156" i="1"/>
  <c r="CE156" i="1" s="1"/>
  <c r="CI269" i="1"/>
  <c r="CC269" i="1" s="1"/>
  <c r="CI176" i="1"/>
  <c r="CC176" i="1" s="1"/>
  <c r="CI172" i="1"/>
  <c r="CC172" i="1" s="1"/>
  <c r="CL229" i="1"/>
  <c r="CF229" i="1" s="1"/>
  <c r="CK160" i="1"/>
  <c r="CE160" i="1" s="1"/>
  <c r="CH278" i="1"/>
  <c r="CB278" i="1" s="1"/>
  <c r="CJ177" i="1"/>
  <c r="CD177" i="1" s="1"/>
  <c r="CJ168" i="1"/>
  <c r="CD168" i="1" s="1"/>
  <c r="CH163" i="1"/>
  <c r="CB163" i="1" s="1"/>
  <c r="CK277" i="1"/>
  <c r="CE277" i="1" s="1"/>
  <c r="CL204" i="1"/>
  <c r="CF204" i="1" s="1"/>
  <c r="CI193" i="1"/>
  <c r="CC193" i="1" s="1"/>
  <c r="CK175" i="1"/>
  <c r="CE175" i="1" s="1"/>
  <c r="CK167" i="1"/>
  <c r="CE167" i="1" s="1"/>
  <c r="CI229" i="1"/>
  <c r="CC229" i="1" s="1"/>
  <c r="CI225" i="1"/>
  <c r="CC225" i="1" s="1"/>
  <c r="CL221" i="1"/>
  <c r="CF221" i="1" s="1"/>
  <c r="CI159" i="1"/>
  <c r="CC159" i="1" s="1"/>
  <c r="CH156" i="1"/>
  <c r="CB156" i="1" s="1"/>
  <c r="CH263" i="1"/>
  <c r="CB263" i="1" s="1"/>
  <c r="AV263" i="1" s="1"/>
  <c r="C251" i="1"/>
  <c r="A315" i="1" s="1"/>
  <c r="CG280" i="1"/>
  <c r="CA280" i="1" s="1"/>
  <c r="CJ201" i="1"/>
  <c r="CD201" i="1" s="1"/>
  <c r="CJ193" i="1"/>
  <c r="CD193" i="1" s="1"/>
  <c r="CJ172" i="1"/>
  <c r="CD172" i="1" s="1"/>
  <c r="CJ163" i="1"/>
  <c r="CD163" i="1" s="1"/>
  <c r="CH280" i="1"/>
  <c r="CI188" i="1"/>
  <c r="CC188" i="1" s="1"/>
  <c r="CL225" i="1"/>
  <c r="CF225" i="1" s="1"/>
  <c r="CJ188" i="1"/>
  <c r="CD188" i="1" s="1"/>
  <c r="CH177" i="1"/>
  <c r="CB177" i="1" s="1"/>
  <c r="CI277" i="1"/>
  <c r="CC277" i="1" s="1"/>
  <c r="CK201" i="1"/>
  <c r="CE201" i="1" s="1"/>
  <c r="CI178" i="1"/>
  <c r="CC178" i="1" s="1"/>
  <c r="CK173" i="1"/>
  <c r="CE173" i="1" s="1"/>
  <c r="CK165" i="1"/>
  <c r="CE165" i="1" s="1"/>
  <c r="CL231" i="1"/>
  <c r="CF231" i="1" s="1"/>
  <c r="CI228" i="1"/>
  <c r="CC228" i="1" s="1"/>
  <c r="CL224" i="1"/>
  <c r="CF224" i="1" s="1"/>
  <c r="CI221" i="1"/>
  <c r="CC221" i="1" s="1"/>
  <c r="CL217" i="1"/>
  <c r="CF217" i="1" s="1"/>
  <c r="CL208" i="1"/>
  <c r="CF208" i="1" s="1"/>
  <c r="CH160" i="1"/>
  <c r="CB160" i="1" s="1"/>
  <c r="CI156" i="1"/>
  <c r="CC156" i="1" s="1"/>
  <c r="CL215" i="1"/>
  <c r="CF215" i="1" s="1"/>
  <c r="CI275" i="1"/>
  <c r="CC275" i="1" s="1"/>
  <c r="CH189" i="1"/>
  <c r="CB189" i="1" s="1"/>
  <c r="CH187" i="1"/>
  <c r="CB187" i="1" s="1"/>
  <c r="CJ175" i="1"/>
  <c r="CD175" i="1" s="1"/>
  <c r="CJ173" i="1"/>
  <c r="CD173" i="1" s="1"/>
  <c r="CJ167" i="1"/>
  <c r="CD167" i="1" s="1"/>
  <c r="CJ165" i="1"/>
  <c r="CD165" i="1" s="1"/>
  <c r="CH281" i="1"/>
  <c r="CI278" i="1"/>
  <c r="CC278" i="1" s="1"/>
  <c r="CJ275" i="1"/>
  <c r="CD275" i="1" s="1"/>
  <c r="CK202" i="1"/>
  <c r="CE202" i="1" s="1"/>
  <c r="CI195" i="1"/>
  <c r="CC195" i="1" s="1"/>
  <c r="CK189" i="1"/>
  <c r="CE189" i="1" s="1"/>
  <c r="CK187" i="1"/>
  <c r="CE187" i="1" s="1"/>
  <c r="CK174" i="1"/>
  <c r="CE174" i="1" s="1"/>
  <c r="CK170" i="1"/>
  <c r="CE170" i="1" s="1"/>
  <c r="CK168" i="1"/>
  <c r="CE168" i="1" s="1"/>
  <c r="CK166" i="1"/>
  <c r="CE166" i="1" s="1"/>
  <c r="CJ228" i="1"/>
  <c r="CD228" i="1" s="1"/>
  <c r="CJ227" i="1"/>
  <c r="CD227" i="1" s="1"/>
  <c r="CK224" i="1"/>
  <c r="CE224" i="1" s="1"/>
  <c r="CI220" i="1"/>
  <c r="CC220" i="1" s="1"/>
  <c r="CI219" i="1"/>
  <c r="CC219" i="1" s="1"/>
  <c r="AW219" i="1" s="1"/>
  <c r="CL216" i="1"/>
  <c r="CF216" i="1" s="1"/>
  <c r="CL214" i="1"/>
  <c r="CF214" i="1" s="1"/>
  <c r="CI211" i="1"/>
  <c r="CC211" i="1" s="1"/>
  <c r="CI210" i="1"/>
  <c r="CC210" i="1" s="1"/>
  <c r="AW210" i="1" s="1"/>
  <c r="CL207" i="1"/>
  <c r="CF207" i="1" s="1"/>
  <c r="CL206" i="1"/>
  <c r="CF206" i="1" s="1"/>
  <c r="CJ161" i="1"/>
  <c r="CD161" i="1" s="1"/>
  <c r="CJ159" i="1"/>
  <c r="CD159" i="1" s="1"/>
  <c r="CH158" i="1"/>
  <c r="CB158" i="1" s="1"/>
  <c r="CH155" i="1"/>
  <c r="CB155" i="1" s="1"/>
  <c r="CK155" i="1"/>
  <c r="CE155" i="1" s="1"/>
  <c r="CK154" i="1"/>
  <c r="CE154" i="1" s="1"/>
  <c r="CI267" i="1"/>
  <c r="CC267" i="1" s="1"/>
  <c r="AV267" i="1" s="1"/>
  <c r="CH261" i="1"/>
  <c r="CB261" i="1" s="1"/>
  <c r="AV261" i="1" s="1"/>
  <c r="CL213" i="1"/>
  <c r="CF213" i="1" s="1"/>
  <c r="CA99" i="1"/>
  <c r="CJ197" i="1"/>
  <c r="CD197" i="1" s="1"/>
  <c r="CH174" i="1"/>
  <c r="CB174" i="1" s="1"/>
  <c r="CH168" i="1"/>
  <c r="CB168" i="1" s="1"/>
  <c r="CK278" i="1"/>
  <c r="CE278" i="1" s="1"/>
  <c r="CK195" i="1"/>
  <c r="CE195" i="1" s="1"/>
  <c r="CI175" i="1"/>
  <c r="CC175" i="1" s="1"/>
  <c r="CI173" i="1"/>
  <c r="CC173" i="1" s="1"/>
  <c r="CI167" i="1"/>
  <c r="CC167" i="1" s="1"/>
  <c r="CI165" i="1"/>
  <c r="CC165" i="1" s="1"/>
  <c r="CK228" i="1"/>
  <c r="CE228" i="1" s="1"/>
  <c r="CI224" i="1"/>
  <c r="CC224" i="1" s="1"/>
  <c r="CL220" i="1"/>
  <c r="CF220" i="1" s="1"/>
  <c r="CJ216" i="1"/>
  <c r="CD216" i="1" s="1"/>
  <c r="AW216" i="1" s="1"/>
  <c r="CJ207" i="1"/>
  <c r="CD207" i="1" s="1"/>
  <c r="CH159" i="1"/>
  <c r="CB159" i="1" s="1"/>
  <c r="CK159" i="1"/>
  <c r="CE159" i="1" s="1"/>
  <c r="CI155" i="1"/>
  <c r="CC155" i="1" s="1"/>
  <c r="CJ213" i="1"/>
  <c r="CD213" i="1" s="1"/>
  <c r="CI281" i="1"/>
  <c r="CJ278" i="1"/>
  <c r="CD278" i="1" s="1"/>
  <c r="CG275" i="1"/>
  <c r="CA275" i="1" s="1"/>
  <c r="CJ199" i="1"/>
  <c r="CD199" i="1" s="1"/>
  <c r="CJ195" i="1"/>
  <c r="CD195" i="1" s="1"/>
  <c r="CJ186" i="1"/>
  <c r="CD186" i="1" s="1"/>
  <c r="CH175" i="1"/>
  <c r="CB175" i="1" s="1"/>
  <c r="CH167" i="1"/>
  <c r="CB167" i="1" s="1"/>
  <c r="CH165" i="1"/>
  <c r="CB165" i="1" s="1"/>
  <c r="CH275" i="1"/>
  <c r="CB275" i="1" s="1"/>
  <c r="CI202" i="1"/>
  <c r="CC202" i="1" s="1"/>
  <c r="AW202" i="1" s="1"/>
  <c r="CK199" i="1"/>
  <c r="CE199" i="1" s="1"/>
  <c r="CK197" i="1"/>
  <c r="CE197" i="1" s="1"/>
  <c r="CI189" i="1"/>
  <c r="CC189" i="1" s="1"/>
  <c r="CI187" i="1"/>
  <c r="CC187" i="1" s="1"/>
  <c r="CI174" i="1"/>
  <c r="CC174" i="1" s="1"/>
  <c r="CI170" i="1"/>
  <c r="CC170" i="1" s="1"/>
  <c r="CI168" i="1"/>
  <c r="CC168" i="1" s="1"/>
  <c r="CI166" i="1"/>
  <c r="CC166" i="1" s="1"/>
  <c r="CL227" i="1"/>
  <c r="CF227" i="1" s="1"/>
  <c r="CJ223" i="1"/>
  <c r="CD223" i="1" s="1"/>
  <c r="CI214" i="1"/>
  <c r="CC214" i="1" s="1"/>
  <c r="CI206" i="1"/>
  <c r="CC206" i="1" s="1"/>
  <c r="CJ158" i="1"/>
  <c r="CD158" i="1" s="1"/>
  <c r="CH154" i="1"/>
  <c r="CB154" i="1" s="1"/>
  <c r="CM151" i="1"/>
  <c r="CG276" i="1"/>
  <c r="CA276" i="1" s="1"/>
  <c r="CH279" i="1"/>
  <c r="CB279" i="1" s="1"/>
  <c r="CI183" i="1"/>
  <c r="CC183" i="1" s="1"/>
  <c r="CL226" i="1"/>
  <c r="CF226" i="1" s="1"/>
  <c r="CL218" i="1"/>
  <c r="CF218" i="1" s="1"/>
  <c r="CL205" i="1"/>
  <c r="CF205" i="1" s="1"/>
  <c r="CK157" i="1"/>
  <c r="CE157" i="1" s="1"/>
  <c r="CJ183" i="1"/>
  <c r="CD183" i="1" s="1"/>
  <c r="CJ179" i="1"/>
  <c r="CD179" i="1" s="1"/>
  <c r="CK185" i="1"/>
  <c r="CE185" i="1" s="1"/>
  <c r="CI179" i="1"/>
  <c r="CC179" i="1" s="1"/>
  <c r="CH153" i="1"/>
  <c r="CB153" i="1" s="1"/>
  <c r="AV269" i="1"/>
  <c r="CH183" i="1"/>
  <c r="CB183" i="1" s="1"/>
  <c r="CH276" i="1"/>
  <c r="CB276" i="1" s="1"/>
  <c r="CI185" i="1"/>
  <c r="CC185" i="1" s="1"/>
  <c r="CL230" i="1"/>
  <c r="CF230" i="1" s="1"/>
  <c r="CL222" i="1"/>
  <c r="CF222" i="1" s="1"/>
  <c r="CL212" i="1"/>
  <c r="CF212" i="1" s="1"/>
  <c r="CL209" i="1"/>
  <c r="CF209" i="1" s="1"/>
  <c r="CK153" i="1"/>
  <c r="CE153" i="1" s="1"/>
  <c r="CN151" i="1"/>
  <c r="AT151" i="1" s="1"/>
  <c r="AV257" i="1"/>
  <c r="AV253" i="1"/>
  <c r="CK182" i="1"/>
  <c r="CE182" i="1" s="1"/>
  <c r="CI164" i="1"/>
  <c r="CC164" i="1" s="1"/>
  <c r="CI230" i="1"/>
  <c r="CC230" i="1" s="1"/>
  <c r="CI226" i="1"/>
  <c r="CC226" i="1" s="1"/>
  <c r="CI222" i="1"/>
  <c r="CC222" i="1" s="1"/>
  <c r="CI218" i="1"/>
  <c r="CC218" i="1" s="1"/>
  <c r="CI212" i="1"/>
  <c r="CC212" i="1" s="1"/>
  <c r="CI209" i="1"/>
  <c r="CC209" i="1" s="1"/>
  <c r="CI205" i="1"/>
  <c r="CC205" i="1" s="1"/>
  <c r="CJ157" i="1"/>
  <c r="CD157" i="1" s="1"/>
  <c r="CJ153" i="1"/>
  <c r="CD153" i="1" s="1"/>
  <c r="CI265" i="1"/>
  <c r="CC265" i="1" s="1"/>
  <c r="AV265" i="1" s="1"/>
  <c r="CL277" i="1"/>
  <c r="CF277" i="1" s="1"/>
  <c r="CI279" i="1"/>
  <c r="CC279" i="1" s="1"/>
  <c r="CJ277" i="1"/>
  <c r="CD277" i="1" s="1"/>
  <c r="CH185" i="1"/>
  <c r="CB185" i="1" s="1"/>
  <c r="CJ182" i="1"/>
  <c r="CD182" i="1" s="1"/>
  <c r="CH179" i="1"/>
  <c r="CB179" i="1" s="1"/>
  <c r="CJ176" i="1"/>
  <c r="CD176" i="1" s="1"/>
  <c r="CJ164" i="1"/>
  <c r="CD164" i="1" s="1"/>
  <c r="CG277" i="1"/>
  <c r="CA277" i="1" s="1"/>
  <c r="CJ204" i="1"/>
  <c r="CD204" i="1" s="1"/>
  <c r="CK198" i="1"/>
  <c r="CE198" i="1" s="1"/>
  <c r="CM193" i="1"/>
  <c r="CN193" i="1" s="1"/>
  <c r="CI182" i="1"/>
  <c r="CC182" i="1" s="1"/>
  <c r="AT182" i="1" s="1"/>
  <c r="CK177" i="1"/>
  <c r="CE177" i="1" s="1"/>
  <c r="CK163" i="1"/>
  <c r="CE163" i="1" s="1"/>
  <c r="CI264" i="1"/>
  <c r="CC264" i="1" s="1"/>
  <c r="AV264" i="1" s="1"/>
  <c r="CK231" i="1"/>
  <c r="CE231" i="1" s="1"/>
  <c r="CK230" i="1"/>
  <c r="CE230" i="1" s="1"/>
  <c r="CK229" i="1"/>
  <c r="CE229" i="1" s="1"/>
  <c r="CK226" i="1"/>
  <c r="CE226" i="1" s="1"/>
  <c r="CK225" i="1"/>
  <c r="CE225" i="1" s="1"/>
  <c r="AW225" i="1" s="1"/>
  <c r="CK222" i="1"/>
  <c r="CE222" i="1" s="1"/>
  <c r="CK221" i="1"/>
  <c r="CE221" i="1" s="1"/>
  <c r="CK218" i="1"/>
  <c r="CE218" i="1" s="1"/>
  <c r="CK217" i="1"/>
  <c r="CE217" i="1" s="1"/>
  <c r="AW217" i="1" s="1"/>
  <c r="CK212" i="1"/>
  <c r="CE212" i="1" s="1"/>
  <c r="CK209" i="1"/>
  <c r="CE209" i="1" s="1"/>
  <c r="CK208" i="1"/>
  <c r="CE208" i="1" s="1"/>
  <c r="CK205" i="1"/>
  <c r="CE205" i="1" s="1"/>
  <c r="CJ160" i="1"/>
  <c r="CD160" i="1" s="1"/>
  <c r="CL157" i="1"/>
  <c r="CF157" i="1" s="1"/>
  <c r="CJ156" i="1"/>
  <c r="CD156" i="1" s="1"/>
  <c r="CL153" i="1"/>
  <c r="CF153" i="1" s="1"/>
  <c r="CK215" i="1"/>
  <c r="CE215" i="1" s="1"/>
  <c r="CL278" i="1"/>
  <c r="CF278" i="1" s="1"/>
  <c r="CG279" i="1"/>
  <c r="CA279" i="1" s="1"/>
  <c r="CI204" i="1"/>
  <c r="CC204" i="1" s="1"/>
  <c r="CH178" i="1"/>
  <c r="CB178" i="1" s="1"/>
  <c r="CH176" i="1"/>
  <c r="CB176" i="1" s="1"/>
  <c r="CH164" i="1"/>
  <c r="CB164" i="1" s="1"/>
  <c r="CJ279" i="1"/>
  <c r="CD279" i="1" s="1"/>
  <c r="CJ276" i="1"/>
  <c r="CD276" i="1" s="1"/>
  <c r="CI198" i="1"/>
  <c r="CC198" i="1" s="1"/>
  <c r="AW198" i="1" s="1"/>
  <c r="CK193" i="1"/>
  <c r="CE193" i="1" s="1"/>
  <c r="CK183" i="1"/>
  <c r="CE183" i="1" s="1"/>
  <c r="CK179" i="1"/>
  <c r="CE179" i="1" s="1"/>
  <c r="CI177" i="1"/>
  <c r="CC177" i="1" s="1"/>
  <c r="CI163" i="1"/>
  <c r="CC163" i="1" s="1"/>
  <c r="CI153" i="1"/>
  <c r="CC153" i="1" s="1"/>
  <c r="C120" i="1"/>
  <c r="C121" i="1" s="1"/>
  <c r="E121" i="1"/>
  <c r="A315" i="3"/>
  <c r="AY274" i="1"/>
  <c r="AV259" i="1"/>
  <c r="AV255" i="1"/>
  <c r="AV262" i="1"/>
  <c r="AW211" i="1"/>
  <c r="CJ184" i="1"/>
  <c r="CD184" i="1" s="1"/>
  <c r="CI186" i="1"/>
  <c r="CC186" i="1" s="1"/>
  <c r="CI184" i="1"/>
  <c r="CC184" i="1" s="1"/>
  <c r="CH186" i="1"/>
  <c r="CB186" i="1" s="1"/>
  <c r="CJ178" i="1"/>
  <c r="CD178" i="1" s="1"/>
  <c r="CK186" i="1"/>
  <c r="CE186" i="1" s="1"/>
  <c r="CK178" i="1"/>
  <c r="CE178" i="1" s="1"/>
  <c r="AT180" i="1"/>
  <c r="AT171" i="1"/>
  <c r="B315" i="2"/>
  <c r="CA11" i="1"/>
  <c r="Q11" i="1" s="1"/>
  <c r="Q14" i="1"/>
  <c r="Q12" i="1"/>
  <c r="AW223" i="1"/>
  <c r="AW200" i="1"/>
  <c r="AW196" i="1"/>
  <c r="AT162" i="1"/>
  <c r="D134" i="1"/>
  <c r="AW201" i="1" l="1"/>
  <c r="AW214" i="1"/>
  <c r="AY280" i="1"/>
  <c r="AT169" i="1"/>
  <c r="AT157" i="1"/>
  <c r="AT187" i="1"/>
  <c r="AW231" i="1"/>
  <c r="AT164" i="1"/>
  <c r="AW208" i="1"/>
  <c r="AT185" i="1"/>
  <c r="AT167" i="1"/>
  <c r="AT154" i="1"/>
  <c r="AT188" i="1"/>
  <c r="AT181" i="1"/>
  <c r="AW222" i="1"/>
  <c r="AW218" i="1"/>
  <c r="AW206" i="1"/>
  <c r="AT175" i="1"/>
  <c r="AT158" i="1"/>
  <c r="AW207" i="1"/>
  <c r="AW227" i="1"/>
  <c r="AW224" i="1"/>
  <c r="AT173" i="1"/>
  <c r="AY281" i="1"/>
  <c r="AW226" i="1"/>
  <c r="AW193" i="1"/>
  <c r="AT184" i="1"/>
  <c r="AT174" i="1"/>
  <c r="AW229" i="1"/>
  <c r="AW212" i="1"/>
  <c r="AT159" i="1"/>
  <c r="AT168" i="1"/>
  <c r="AW213" i="1"/>
  <c r="AT161" i="1"/>
  <c r="AW220" i="1"/>
  <c r="AT156" i="1"/>
  <c r="AT172" i="1"/>
  <c r="AW195" i="1"/>
  <c r="AT176" i="1"/>
  <c r="AW221" i="1"/>
  <c r="AW215" i="1"/>
  <c r="AW205" i="1"/>
  <c r="AT166" i="1"/>
  <c r="AY275" i="1"/>
  <c r="AT155" i="1"/>
  <c r="AT165" i="1"/>
  <c r="AW197" i="1"/>
  <c r="AT170" i="1"/>
  <c r="AW209" i="1"/>
  <c r="AT189" i="1"/>
  <c r="AW228" i="1"/>
  <c r="AT160" i="1"/>
  <c r="AW199" i="1"/>
  <c r="AT177" i="1"/>
  <c r="AY278" i="1"/>
  <c r="AT163" i="1"/>
  <c r="AY277" i="1"/>
  <c r="AW230" i="1"/>
  <c r="AT179" i="1"/>
  <c r="AT183" i="1"/>
  <c r="AT153" i="1"/>
  <c r="AY276" i="1"/>
  <c r="AY279" i="1"/>
  <c r="AW204" i="1"/>
  <c r="AT186" i="1"/>
  <c r="B315" i="1"/>
  <c r="AT178" i="1"/>
</calcChain>
</file>

<file path=xl/sharedStrings.xml><?xml version="1.0" encoding="utf-8"?>
<sst xmlns="http://schemas.openxmlformats.org/spreadsheetml/2006/main" count="14690" uniqueCount="314">
  <si>
    <t>SERVICIO DE SALUD</t>
  </si>
  <si>
    <t>REM-A05.   INGRESOS Y EGRESOS POR CONDICIÓN Y PROBLEMAS DE SALUD</t>
  </si>
  <si>
    <t>SECCIÓN A: INGRESOS DE GESTANTES A PROGRAMA PRENATAL</t>
  </si>
  <si>
    <t>CONDICIÓN</t>
  </si>
  <si>
    <t xml:space="preserve">TOTAL      </t>
  </si>
  <si>
    <t>POR DE EDAD (en años)</t>
  </si>
  <si>
    <t>Victima de violencia de genero</t>
  </si>
  <si>
    <t>Pueblos Originarios</t>
  </si>
  <si>
    <t>Migrantes</t>
  </si>
  <si>
    <t>Menor 
de 15</t>
  </si>
  <si>
    <t xml:space="preserve">15 - 19 </t>
  </si>
  <si>
    <t>20 - 24</t>
  </si>
  <si>
    <t>25 - 29</t>
  </si>
  <si>
    <t>30 - 34</t>
  </si>
  <si>
    <t>35 - 39</t>
  </si>
  <si>
    <t>40 - 44</t>
  </si>
  <si>
    <t>45 - 49</t>
  </si>
  <si>
    <t>50 - 54</t>
  </si>
  <si>
    <t>55 y más</t>
  </si>
  <si>
    <t>GESTANTES INGRESADAS</t>
  </si>
  <si>
    <t>PRIMIGESTAS INGRESADAS</t>
  </si>
  <si>
    <t>GESTANTES INGRESADAS ANTES DE LAS 14 SEMANAS</t>
  </si>
  <si>
    <t>GESTANTES CON EMBARAZO NO PLANIFICADO</t>
  </si>
  <si>
    <t>GESTANTES CON EXAMEN DE CHAGAS INFORMADO</t>
  </si>
  <si>
    <t>SECCIÓN B: INGRESO DE GESTANTES CON PATOLOGÍA DE ALTO RIESGO OBSTÉTRICO A LA UNIDAD DE ARO  (Nivel Secundario)</t>
  </si>
  <si>
    <t>PATOLOGÍA</t>
  </si>
  <si>
    <t>Nº de Ingreso a ARO</t>
  </si>
  <si>
    <t>Victima de violencia de género</t>
  </si>
  <si>
    <t>Nº DE GESTANTES INGRESADAS</t>
  </si>
  <si>
    <t>PREECLAMPSIA (PE)</t>
  </si>
  <si>
    <t>SÍNDROME HIPERTENSIVO DEL EMBARAZO (SHE)</t>
  </si>
  <si>
    <t>FACTORES DE RIESGO Y CONDICIONANTES DE PARTO PREMATURO</t>
  </si>
  <si>
    <t>RETARDO CRECIMIENTO INTRAUTERINO (RCIU)</t>
  </si>
  <si>
    <t>SÍFILIS</t>
  </si>
  <si>
    <t>VIH</t>
  </si>
  <si>
    <t>DIABETES</t>
  </si>
  <si>
    <t>CESÁREA ANTERIOR</t>
  </si>
  <si>
    <t>MALFORMACIÓN CONGÉNITA</t>
  </si>
  <si>
    <t>OTRAS PATOLOGÍAS DEL EMBARAZO</t>
  </si>
  <si>
    <t>SECCIÓN C: INGRESOS A PROGRAMA DE REGULACIÓN DE FERTILIDAD Y SALUD SEXUAL.</t>
  </si>
  <si>
    <t>MÉTODOS</t>
  </si>
  <si>
    <t>Espacios Amigables</t>
  </si>
  <si>
    <t>TOTAL REGULACIÓN DE FERTILIDAD</t>
  </si>
  <si>
    <t>D . I . U T con Cobre</t>
  </si>
  <si>
    <t>D . I . U con Levonorgestrel</t>
  </si>
  <si>
    <t>HORMONAL</t>
  </si>
  <si>
    <t>Oral Combinado</t>
  </si>
  <si>
    <t>Oral Progestágeno</t>
  </si>
  <si>
    <t>Inyectable Combinado</t>
  </si>
  <si>
    <t>Inyectable Progestágeno</t>
  </si>
  <si>
    <t>Implante Etonogestrel (3 años)</t>
  </si>
  <si>
    <t>Implante Levonorgestrel (5 años)</t>
  </si>
  <si>
    <t xml:space="preserve"> SÓLO PRESERVATIVO MAC                                                                                                                                                                                                                                                 </t>
  </si>
  <si>
    <t>Mujer</t>
  </si>
  <si>
    <t>Hombres</t>
  </si>
  <si>
    <t>ESTERILIZACIÓN QUIRÚRGICA</t>
  </si>
  <si>
    <t xml:space="preserve"> Método de Regulación de Fertilidad más Preservativos</t>
  </si>
  <si>
    <t>Gestantes que reciben preservativo</t>
  </si>
  <si>
    <t>PRESERVATIVO/PRACTICA SEXUAL SEGURA</t>
  </si>
  <si>
    <t>LUBRICANTES</t>
  </si>
  <si>
    <t>CONDÓN FEMENINO</t>
  </si>
  <si>
    <t xml:space="preserve">SECCIÓN D: INGRESOS A PROGRAMA CONTROL DE CLIMATERIO </t>
  </si>
  <si>
    <t>CONCEPTO</t>
  </si>
  <si>
    <t>TOTAL</t>
  </si>
  <si>
    <t>INGRESOS</t>
  </si>
  <si>
    <t>SECCIÓN E:  INGRESOS  A CONTROL DE SALUD DE RECIÉN NACIDOS</t>
  </si>
  <si>
    <t>EDAD</t>
  </si>
  <si>
    <t>NIÑOS</t>
  </si>
  <si>
    <t>NIÑAS</t>
  </si>
  <si>
    <t>MENORES DE 28 DÍAS</t>
  </si>
  <si>
    <t xml:space="preserve">SECCIÓN F:  INGRESOS Y EGRESOS A SALA DE ESTIMULACIÓN SERVICIO ITINERANTE Y ATENCIÓN DOMICILIARIA </t>
  </si>
  <si>
    <t xml:space="preserve">NIÑO / A (CON) </t>
  </si>
  <si>
    <t xml:space="preserve">TOTAL    </t>
  </si>
  <si>
    <t xml:space="preserve">INGRESOS SALA DE ESTIMULACIÓN  </t>
  </si>
  <si>
    <t>SERVICIO ITINERANTE EN CENTRO DE SALUD</t>
  </si>
  <si>
    <t xml:space="preserve">ATENCIÓN DOMICILIARIA </t>
  </si>
  <si>
    <t>EGRESOS</t>
  </si>
  <si>
    <t>INASISTENTE</t>
  </si>
  <si>
    <t xml:space="preserve">RESULTADOS DE LA REEVALUACIÓN POST EGRESO </t>
  </si>
  <si>
    <t>Menor 7 meses</t>
  </si>
  <si>
    <t xml:space="preserve"> 7 - 11 meses</t>
  </si>
  <si>
    <t>12 - 17 meses</t>
  </si>
  <si>
    <t>18 - 23 meses</t>
  </si>
  <si>
    <t>24 - 47 meses</t>
  </si>
  <si>
    <t>48 - 59 meses</t>
  </si>
  <si>
    <t xml:space="preserve"> 7 a 59 meses</t>
  </si>
  <si>
    <t>7 a 59 meses</t>
  </si>
  <si>
    <t>MOTIVO EGRESO</t>
  </si>
  <si>
    <t>Ambos Sexos</t>
  </si>
  <si>
    <t>Mujeres</t>
  </si>
  <si>
    <t>Cumplimiento de tratamiento</t>
  </si>
  <si>
    <t>Otros</t>
  </si>
  <si>
    <t>Recuperado</t>
  </si>
  <si>
    <t>No Recuperado</t>
  </si>
  <si>
    <t>NORMAL CON REZAGO</t>
  </si>
  <si>
    <t>RIESGO</t>
  </si>
  <si>
    <t>RETRASO</t>
  </si>
  <si>
    <t>OTRA VULNERABILIDAD</t>
  </si>
  <si>
    <t>SECCIÓN F.1: REINGRESOS Y EGRESOS POR SEGUNDA VEZ A MODALIDAD DE ESTIMULACIÓN EN EL CENTRO DE SALUD</t>
  </si>
  <si>
    <t>REINGRESOS A MODALIDAD DE ESTIMULACIÓN  EN CENTRO DE SALUD</t>
  </si>
  <si>
    <t xml:space="preserve"> EGRESOS POR SEGUNDA VEZ Y RESULTADOS DE LA REEVALUACIÓN POST EGRESO </t>
  </si>
  <si>
    <t>RESULTADO DE REEVALUACIÓN</t>
  </si>
  <si>
    <t>SECCIÓN G: INGRESOS DE NIÑOS Y NIÑAS CON NECESIDADES ESPECIALES DE BAJA COMPLEJIDAD A CONTROL DE SALUD INFANTIL EN APS</t>
  </si>
  <si>
    <t>NANEAS</t>
  </si>
  <si>
    <t xml:space="preserve">POR EDAD </t>
  </si>
  <si>
    <t xml:space="preserve"> 0  -  4</t>
  </si>
  <si>
    <t xml:space="preserve"> 5  -  9</t>
  </si>
  <si>
    <t xml:space="preserve"> 10 - 14  </t>
  </si>
  <si>
    <t>15 a 19</t>
  </si>
  <si>
    <t>SECCIÓN H: INGRESOS AL PSCV</t>
  </si>
  <si>
    <t>15 - 19</t>
  </si>
  <si>
    <t>20-24</t>
  </si>
  <si>
    <t>25 a 29</t>
  </si>
  <si>
    <t>30 a 34</t>
  </si>
  <si>
    <t>35 a 39</t>
  </si>
  <si>
    <t>40 a 44</t>
  </si>
  <si>
    <t>45 a 49</t>
  </si>
  <si>
    <t>50 a 54</t>
  </si>
  <si>
    <t>55 a 59</t>
  </si>
  <si>
    <t>60 a 64</t>
  </si>
  <si>
    <t>65 a 69</t>
  </si>
  <si>
    <t>70 a 74</t>
  </si>
  <si>
    <t>75 a 79</t>
  </si>
  <si>
    <t>80 y más</t>
  </si>
  <si>
    <t>INGRESOS AL PSCV</t>
  </si>
  <si>
    <t>PROGRAMA DE SALUD CARDIOVASCULAR</t>
  </si>
  <si>
    <t>HIPERTENSIÓN ARTERIAL</t>
  </si>
  <si>
    <t>DIABETES MELLITUS</t>
  </si>
  <si>
    <t>DISLIPIDEMIA</t>
  </si>
  <si>
    <t>ANTECEDENTES ENF. CARDIOVASCULAR ATEROSCLERÓTICA</t>
  </si>
  <si>
    <t>TABAQUISMO</t>
  </si>
  <si>
    <t>SECCIÓN I: EGRESOS  DEL PSCV</t>
  </si>
  <si>
    <t>CAUSAL DE EGRESO</t>
  </si>
  <si>
    <t>Abandono</t>
  </si>
  <si>
    <t>Traslado</t>
  </si>
  <si>
    <t>Fallecimiento</t>
  </si>
  <si>
    <t>No cumple criterio</t>
  </si>
  <si>
    <t>EGRESOS DEL PSCV</t>
  </si>
  <si>
    <t>SECCIÓN J: INGRESOS Y EGRESOS AL PROGRAMA DE PACIENTES CON DEPENDENCIA LEVE, MODERADA Y SEVERA</t>
  </si>
  <si>
    <t>&lt; 20 años</t>
  </si>
  <si>
    <t>Altas</t>
  </si>
  <si>
    <t>Abandono/
Traslado</t>
  </si>
  <si>
    <t>DEPENDENCIA LEVE</t>
  </si>
  <si>
    <t>DEPENDENCIA MODERADA</t>
  </si>
  <si>
    <t>DEPENDENCIA GRAVE Y TOTAL</t>
  </si>
  <si>
    <t>ONCOLÓGICO</t>
  </si>
  <si>
    <t>NO ONCOLÓGICO</t>
  </si>
  <si>
    <t xml:space="preserve">DEPENDENCIA SEVERA CON  ESCARAS </t>
  </si>
  <si>
    <t>SECCIÓN K: INGRESOS AL PROGRAMA DEL ADULTO MAYOR SEGÚN CONDICIÓN DE FUNCIONALIDAD Y DEPENDENCIA</t>
  </si>
  <si>
    <t>EFAM</t>
  </si>
  <si>
    <t>AUTOVALENTE SIN RIESGO</t>
  </si>
  <si>
    <t>AUTOVALENTE CON RIESGO</t>
  </si>
  <si>
    <t xml:space="preserve">RIESGO DE DEPENDENCIA </t>
  </si>
  <si>
    <t>SUBTOTAL</t>
  </si>
  <si>
    <t>BARTHEL</t>
  </si>
  <si>
    <t>DEPENDIENTE LEVE</t>
  </si>
  <si>
    <t>DEPENDIENTE MODERADO</t>
  </si>
  <si>
    <t xml:space="preserve">DEPENDIENTE GRAVE </t>
  </si>
  <si>
    <t>DEPENDIENTE TOTAL</t>
  </si>
  <si>
    <t xml:space="preserve">TOTAL  </t>
  </si>
  <si>
    <t>SECCIÓN L: EGRESOS DEL PROGRAMA DEL ADULTO MAYOR SEGÚN CONDICIÓN DE FUNCIONALIDAD Y DEPENDENCIA</t>
  </si>
  <si>
    <t>SECCIÓN M: INGRESOS Y EGRESOS DEL  PROGRAMA MÁS ADULTOS MAYORES AUTOVALENTES</t>
  </si>
  <si>
    <t>INGRESO</t>
  </si>
  <si>
    <t>TOTAL INGRESOS</t>
  </si>
  <si>
    <t>EGRESO</t>
  </si>
  <si>
    <t>COMPLETA CICLO</t>
  </si>
  <si>
    <t>ABANDONO</t>
  </si>
  <si>
    <t xml:space="preserve">TRASLADO </t>
  </si>
  <si>
    <t>FALLECIMIENTO</t>
  </si>
  <si>
    <t>* Los pacientes de 60 a 64 años, no debe desagregarse por condición de funcionalidad, por ello sólo se registran en la primera fila (Autovalente sin riesgo).</t>
  </si>
  <si>
    <t>** Para la desagregación por funcionalidad se contabiliza desde 65 y mas años.Sólo para el cálculo del total de los ingresos se contabiliza el rango de 60 - 64 años.</t>
  </si>
  <si>
    <t>SECCIÓN N: INGRESOS AL PROGRAMA DE SALUD  MENTAL EN APS /ESPECIALIDAD</t>
  </si>
  <si>
    <t>MOTIVO DE INGRESO</t>
  </si>
  <si>
    <t>0 - 4</t>
  </si>
  <si>
    <t>5 - 9</t>
  </si>
  <si>
    <t>10 - 14</t>
  </si>
  <si>
    <t>GESTANTES</t>
  </si>
  <si>
    <t>MADRE DE HIJO MENOR DE 5 AÑOS</t>
  </si>
  <si>
    <t>PUEBLOS ORIGINARIOS</t>
  </si>
  <si>
    <t>Niños, Niñas, Adolescentes y Jóvenes Población SENAME</t>
  </si>
  <si>
    <t>MIGRANTES</t>
  </si>
  <si>
    <t>INGRESOS AL PROGRAMA</t>
  </si>
  <si>
    <t>FACTORES DE RIESGO Y CONDICIONANTES DE LA SALUD MENTAL</t>
  </si>
  <si>
    <t>VIOLENCIA</t>
  </si>
  <si>
    <t>VICTIMA</t>
  </si>
  <si>
    <t>AGRESOR / A</t>
  </si>
  <si>
    <t>ABUSO SEXUAL</t>
  </si>
  <si>
    <t>SUICIDIO</t>
  </si>
  <si>
    <t>IDEACIÓN</t>
  </si>
  <si>
    <t>INTENTO</t>
  </si>
  <si>
    <t xml:space="preserve">PERSONAS CON DIAGNÓSTICOS DE TRASTORNOS MENTALES </t>
  </si>
  <si>
    <t>TRASTORNOS DEL HUMOR
(AFECTIVOS)</t>
  </si>
  <si>
    <t>DEPRESIÓN LEVE</t>
  </si>
  <si>
    <t>DEPRESIÓN MODERADA</t>
  </si>
  <si>
    <t>DEPRESIÓN GRAVE</t>
  </si>
  <si>
    <t>DEPRESIÓN POST PARTO</t>
  </si>
  <si>
    <t>TRASTORNO BIPOLAR</t>
  </si>
  <si>
    <t>DEPRESIÓN REFRACTARIA</t>
  </si>
  <si>
    <t>DEPRESIÓN GRAVE CON PSICOSIS</t>
  </si>
  <si>
    <t>DEPRESIÓN  CON ALTO RIESGO SUICIDA</t>
  </si>
  <si>
    <t>TRASTORNOS MENTALES Y DEL COMPORTAMIENTO DEBIDO A CONSUMO SUSTANCIAS PSICOTRÓPICAS</t>
  </si>
  <si>
    <t>CONSUMO PERJUDICIAL O DEPENDENCIA DE ALCOHOL</t>
  </si>
  <si>
    <t>CONSUMO PERJUDICIAL O DEPENDENCIA COMO DROGA PRINCIPAL</t>
  </si>
  <si>
    <t>POLICONSUMO</t>
  </si>
  <si>
    <t>TRASTORNOS DEL COMPORTAMIENTO Y DE LAS EMOCIONES DE COMIENZO HABITUAL EN LA INFANCIA Y ADOLESCENCIA</t>
  </si>
  <si>
    <t>TRASTORNO HIPERCINÉTICOS</t>
  </si>
  <si>
    <t>TRASTORNO DISOCIAL DESAFIANTE Y OPOSICIONISTA</t>
  </si>
  <si>
    <t>TRASTORNO DE ANSIEDAD DE SEPARACIÓN EN LA INFANCIA</t>
  </si>
  <si>
    <t>OTROS TRASTORNOS DEL COMPORTAMIENTO Y DE LAS EMOCIONES DE COMIENZO HABITUAL EN LA INFANCIA Y ADOLESCENCIA</t>
  </si>
  <si>
    <t>TRASTORNOS DE ANSIEDAD</t>
  </si>
  <si>
    <t>TRASTORNO DE ESTRÉS POST TRAUMATICO</t>
  </si>
  <si>
    <t xml:space="preserve">TRASTORNO DE PÁNICO CON AGOROFOBIA </t>
  </si>
  <si>
    <t xml:space="preserve">TRASTORNO DE PÁNICO SIN AGOROFOBIA </t>
  </si>
  <si>
    <t>FOBIAS SOCIALES</t>
  </si>
  <si>
    <t>TRASTORNOS DE ANSIEDAD GENERALIZADA</t>
  </si>
  <si>
    <t>OTROS TRASTORNOS DE ANSIEDAD</t>
  </si>
  <si>
    <t>DEMENCIAS (INCLUYE ALZHEIMER)</t>
  </si>
  <si>
    <t>LEVE</t>
  </si>
  <si>
    <t>MODERADO</t>
  </si>
  <si>
    <t>AVANZADO</t>
  </si>
  <si>
    <t>ESQUIZOFRENIA</t>
  </si>
  <si>
    <t>TRASTORNOS DE LA CONDUCTA ALIMENTARIA</t>
  </si>
  <si>
    <t>RETRASO MENTAL</t>
  </si>
  <si>
    <t>TRASTORNO DE PERSONALIDAD</t>
  </si>
  <si>
    <t>TRASTORNO GENERALIZADOS DEL DESARROLLO</t>
  </si>
  <si>
    <t>EPILEPSIA</t>
  </si>
  <si>
    <t>OTRAS</t>
  </si>
  <si>
    <t>SECCIÓN O: EGRESOS DEL PROGRAMA DE SALUD  MENTAL POR ALTAS CLÍNICAS EN APS /ESPECIALIDAD</t>
  </si>
  <si>
    <t>MOTIVO DE EGRESO</t>
  </si>
  <si>
    <t>MADRE DE NIÑO MENOR DE 5 AÑOS</t>
  </si>
  <si>
    <t>Niños, Niñas, Adolescentes y Jóvenes Población  SENAME</t>
  </si>
  <si>
    <t>EGRESOS DEL PROGRAMA</t>
  </si>
  <si>
    <t xml:space="preserve">VIOLENCIA </t>
  </si>
  <si>
    <t>VÍCTIMA</t>
  </si>
  <si>
    <t>TRASTORNO DE ESTRÉS POST TRAUMÁTICO</t>
  </si>
  <si>
    <t>SECCIÓN P:  INGRESOS Y EGRESOS AL COMPONENTE ALCOHOL Y DROGA EN APS/ESPECIALIDAD</t>
  </si>
  <si>
    <t>5 - 9 años</t>
  </si>
  <si>
    <t>10 - 14 años</t>
  </si>
  <si>
    <t>15 - 19 años</t>
  </si>
  <si>
    <t>20 - 24 años</t>
  </si>
  <si>
    <t>25 - 29 años</t>
  </si>
  <si>
    <t>30 - 34 años</t>
  </si>
  <si>
    <t>35 -39 años</t>
  </si>
  <si>
    <t>40 -44 años</t>
  </si>
  <si>
    <t>45 -49 años</t>
  </si>
  <si>
    <t>50 -54 años</t>
  </si>
  <si>
    <t>55 -59 años</t>
  </si>
  <si>
    <t>60 -64 años</t>
  </si>
  <si>
    <t>65 -69 años</t>
  </si>
  <si>
    <t>70 -74 años</t>
  </si>
  <si>
    <t>75 -79 años</t>
  </si>
  <si>
    <t>80 años y más</t>
  </si>
  <si>
    <t xml:space="preserve">PLAN AMBULATORIO BÁSICO </t>
  </si>
  <si>
    <t>PLAN AMBULATORIO INTENSIVO</t>
  </si>
  <si>
    <t>SECCIÓN Q:  PROGRAMA DE REHABILITACIÓN (PERSONAS CON TRASTORNOS PSIQUIÁTRICOS)</t>
  </si>
  <si>
    <t>TIPO DE PROGRAMA</t>
  </si>
  <si>
    <t>RUBRO</t>
  </si>
  <si>
    <t>GRUPOS DE EDAD (en años)</t>
  </si>
  <si>
    <t>Beneficiarios</t>
  </si>
  <si>
    <t>55 - 59</t>
  </si>
  <si>
    <t>60 - 64</t>
  </si>
  <si>
    <t>65 - 69</t>
  </si>
  <si>
    <t>70 - 74</t>
  </si>
  <si>
    <t>75 - 79</t>
  </si>
  <si>
    <t>80 y mas</t>
  </si>
  <si>
    <t>PROGRAMA DE REHABILITACIÓN TIPO I</t>
  </si>
  <si>
    <t>PROGRAMA DE REHABILITACIÓN TIPO II</t>
  </si>
  <si>
    <t>SECCIÓN R: INGRESOS Y EGRESOS A PROGRAMA INFECCIÓN POR TRANSMISIÓN SEXUAL (Uso de establecimientos que realizan atención de ITS)</t>
  </si>
  <si>
    <t>PATOLOGÍAS</t>
  </si>
  <si>
    <t xml:space="preserve">TOTAL </t>
  </si>
  <si>
    <t>INGRESOS POR EDAD</t>
  </si>
  <si>
    <t>TRANS</t>
  </si>
  <si>
    <t>0 a 4</t>
  </si>
  <si>
    <t>Total</t>
  </si>
  <si>
    <t>Por alta</t>
  </si>
  <si>
    <t>Por abandono</t>
  </si>
  <si>
    <t xml:space="preserve">Hombres </t>
  </si>
  <si>
    <t>Masculino</t>
  </si>
  <si>
    <t>Femenino</t>
  </si>
  <si>
    <t>TOTAL DE INGRESOS</t>
  </si>
  <si>
    <t>GONORREA</t>
  </si>
  <si>
    <t>CONDILOMA</t>
  </si>
  <si>
    <t>HERPES</t>
  </si>
  <si>
    <t>CHLAMYDIAS</t>
  </si>
  <si>
    <t>URETRITIS NO GONOCÓCICA</t>
  </si>
  <si>
    <t>LINFOGRANULOMA</t>
  </si>
  <si>
    <t>CHANCROIDE</t>
  </si>
  <si>
    <t>OTRAS ITS</t>
  </si>
  <si>
    <t>NO GESTANTES</t>
  </si>
  <si>
    <t>SECCIÓN S: INGRESOS Y EGRESOS DEL PROGRAMA DE VIH/SIDA (Uso exclusivo Centros de Atención VIH-SIDA)</t>
  </si>
  <si>
    <t>POR EDAD (en meses - años)</t>
  </si>
  <si>
    <t>Menor de 6 meses</t>
  </si>
  <si>
    <t>6 a 11 meses</t>
  </si>
  <si>
    <t>12-24 meses</t>
  </si>
  <si>
    <t>3 a 4</t>
  </si>
  <si>
    <t>5 a 9</t>
  </si>
  <si>
    <t>TOTAL EGRESOS</t>
  </si>
  <si>
    <t>EGRESOS POR FALLECIMIENTO (INCLUÍDO EN TOTAL EGRESOS)</t>
  </si>
  <si>
    <t>EGRESOS POR ALTA HIJO VIH (-) DE MADRE VIH +INCLUÍDO EN TOTAL EGRESOS</t>
  </si>
  <si>
    <t>EVALUACIÓN MOVILIDAD PROGRAMA</t>
  </si>
  <si>
    <t>ABANDONO CONTROLES</t>
  </si>
  <si>
    <t>ABANDONO TRATAMIENTO</t>
  </si>
  <si>
    <t>ABANDONO DE LA ATENCION</t>
  </si>
  <si>
    <t>SECCIÓN T: INGRESOS Y EGRESOS POR COMERCIO SEXUAL (Uso exclusivo de Unidades Control Comercio Sexual)</t>
  </si>
  <si>
    <t>INASISTENTES</t>
  </si>
  <si>
    <t>SECCIÓN U. INGRESOS Y EGRESOS PROGRAMA DE ACOMPAÑAMIENTO PSICOSOCIAL EN ATENCIÓN PRIMARIA</t>
  </si>
  <si>
    <t>ACTIVIDAD</t>
  </si>
  <si>
    <t xml:space="preserve">TOTAL               </t>
  </si>
  <si>
    <t>GRUPOS DE EDAD  (en años)</t>
  </si>
  <si>
    <t>SECCIÓN V. INGRESOS  INTEGRALES DE PERSONAS CON CONDICIONES CRÓNICAS EN ATENCIÓN PRIMARIA</t>
  </si>
  <si>
    <t>RIESGO LEVE (G1)</t>
  </si>
  <si>
    <t>RIESGO MODERADO (G2)</t>
  </si>
  <si>
    <t>RIESGO ALTO (G3)</t>
  </si>
  <si>
    <t>PLAN DE CUIDADO ELABORADO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</si>
</sst>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11"/>
      <name val="Verdana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8"/>
      <name val="Verdana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9"/>
      <name val="Verdana"/>
      <family val="2"/>
    </font>
    <font>
      <sz val="10"/>
      <name val="Arial"/>
      <family val="2"/>
    </font>
    <font>
      <sz val="7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</patternFill>
    </fill>
    <fill>
      <patternFill patternType="solid">
        <fgColor rgb="FFCCFFCC"/>
        <bgColor indexed="64"/>
      </patternFill>
    </fill>
  </fills>
  <borders count="51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 style="hair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/>
      <top style="double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hair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thin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double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double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hair">
        <color auto="1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/>
      <right style="hair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auto="1"/>
      </right>
      <top style="thin">
        <color theme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</borders>
  <cellStyleXfs count="4">
    <xf numFmtId="0" fontId="0" fillId="0" borderId="0"/>
    <xf numFmtId="0" fontId="7" fillId="2" borderId="1" applyNumberFormat="0" applyFont="0" applyAlignment="0" applyProtection="0"/>
    <xf numFmtId="0" fontId="10" fillId="0" borderId="0"/>
    <xf numFmtId="0" fontId="10" fillId="11" borderId="136" applyNumberFormat="0" applyFont="0" applyAlignment="0" applyProtection="0"/>
  </cellStyleXfs>
  <cellXfs count="1829">
    <xf numFmtId="0" fontId="0" fillId="0" borderId="0" xfId="0"/>
    <xf numFmtId="1" fontId="1" fillId="3" borderId="0" xfId="0" applyNumberFormat="1" applyFont="1" applyFill="1"/>
    <xf numFmtId="1" fontId="2" fillId="3" borderId="0" xfId="0" applyNumberFormat="1" applyFont="1" applyFill="1"/>
    <xf numFmtId="1" fontId="2" fillId="3" borderId="0" xfId="0" applyNumberFormat="1" applyFont="1" applyFill="1" applyProtection="1">
      <protection locked="0"/>
    </xf>
    <xf numFmtId="1" fontId="2" fillId="4" borderId="0" xfId="0" applyNumberFormat="1" applyFont="1" applyFill="1" applyProtection="1">
      <protection locked="0"/>
    </xf>
    <xf numFmtId="1" fontId="2" fillId="3" borderId="2" xfId="0" applyNumberFormat="1" applyFont="1" applyFill="1" applyBorder="1"/>
    <xf numFmtId="1" fontId="3" fillId="3" borderId="0" xfId="0" applyNumberFormat="1" applyFont="1" applyFill="1" applyAlignment="1">
      <alignment vertical="center" wrapText="1"/>
    </xf>
    <xf numFmtId="1" fontId="4" fillId="3" borderId="0" xfId="0" applyNumberFormat="1" applyFont="1" applyFill="1"/>
    <xf numFmtId="1" fontId="4" fillId="3" borderId="2" xfId="0" applyNumberFormat="1" applyFont="1" applyFill="1" applyBorder="1"/>
    <xf numFmtId="1" fontId="3" fillId="3" borderId="0" xfId="0" applyNumberFormat="1" applyFont="1" applyFill="1" applyAlignment="1">
      <alignment horizontal="center" vertical="center" wrapText="1"/>
    </xf>
    <xf numFmtId="1" fontId="5" fillId="3" borderId="0" xfId="0" applyNumberFormat="1" applyFont="1" applyFill="1"/>
    <xf numFmtId="1" fontId="6" fillId="3" borderId="0" xfId="0" applyNumberFormat="1" applyFont="1" applyFill="1"/>
    <xf numFmtId="1" fontId="2" fillId="5" borderId="0" xfId="0" applyNumberFormat="1" applyFont="1" applyFill="1"/>
    <xf numFmtId="1" fontId="4" fillId="5" borderId="0" xfId="0" applyNumberFormat="1" applyFont="1" applyFill="1"/>
    <xf numFmtId="1" fontId="2" fillId="6" borderId="0" xfId="0" applyNumberFormat="1" applyFont="1" applyFill="1" applyProtection="1">
      <protection locked="0"/>
    </xf>
    <xf numFmtId="1" fontId="6" fillId="5" borderId="0" xfId="0" applyNumberFormat="1" applyFont="1" applyFill="1"/>
    <xf numFmtId="1" fontId="4" fillId="0" borderId="2" xfId="0" applyNumberFormat="1" applyFont="1" applyBorder="1"/>
    <xf numFmtId="1" fontId="6" fillId="0" borderId="12" xfId="0" applyNumberFormat="1" applyFont="1" applyBorder="1" applyAlignment="1">
      <alignment horizontal="center" vertical="center" wrapText="1"/>
    </xf>
    <xf numFmtId="1" fontId="6" fillId="0" borderId="13" xfId="0" applyNumberFormat="1" applyFont="1" applyBorder="1" applyAlignment="1">
      <alignment horizontal="center" vertical="center"/>
    </xf>
    <xf numFmtId="1" fontId="6" fillId="0" borderId="14" xfId="0" applyNumberFormat="1" applyFont="1" applyBorder="1" applyAlignment="1">
      <alignment horizontal="center" vertical="center"/>
    </xf>
    <xf numFmtId="1" fontId="2" fillId="5" borderId="15" xfId="0" applyNumberFormat="1" applyFont="1" applyFill="1" applyBorder="1"/>
    <xf numFmtId="1" fontId="6" fillId="3" borderId="2" xfId="0" applyNumberFormat="1" applyFont="1" applyFill="1" applyBorder="1"/>
    <xf numFmtId="1" fontId="6" fillId="0" borderId="2" xfId="0" applyNumberFormat="1" applyFont="1" applyBorder="1"/>
    <xf numFmtId="1" fontId="6" fillId="3" borderId="16" xfId="0" applyNumberFormat="1" applyFont="1" applyFill="1" applyBorder="1"/>
    <xf numFmtId="1" fontId="6" fillId="7" borderId="17" xfId="0" applyNumberFormat="1" applyFont="1" applyFill="1" applyBorder="1" applyProtection="1">
      <protection locked="0"/>
    </xf>
    <xf numFmtId="1" fontId="6" fillId="7" borderId="18" xfId="0" applyNumberFormat="1" applyFont="1" applyFill="1" applyBorder="1" applyProtection="1">
      <protection locked="0"/>
    </xf>
    <xf numFmtId="1" fontId="6" fillId="7" borderId="19" xfId="0" applyNumberFormat="1" applyFont="1" applyFill="1" applyBorder="1" applyProtection="1">
      <protection locked="0"/>
    </xf>
    <xf numFmtId="1" fontId="6" fillId="7" borderId="20" xfId="0" applyNumberFormat="1" applyFont="1" applyFill="1" applyBorder="1" applyProtection="1">
      <protection locked="0"/>
    </xf>
    <xf numFmtId="1" fontId="6" fillId="7" borderId="21" xfId="0" applyNumberFormat="1" applyFont="1" applyFill="1" applyBorder="1" applyProtection="1">
      <protection locked="0"/>
    </xf>
    <xf numFmtId="1" fontId="6" fillId="7" borderId="22" xfId="0" applyNumberFormat="1" applyFont="1" applyFill="1" applyBorder="1" applyProtection="1">
      <protection locked="0"/>
    </xf>
    <xf numFmtId="1" fontId="6" fillId="5" borderId="23" xfId="0" applyNumberFormat="1" applyFont="1" applyFill="1" applyBorder="1" applyAlignment="1" applyProtection="1">
      <alignment vertical="center"/>
      <protection locked="0"/>
    </xf>
    <xf numFmtId="1" fontId="6" fillId="5" borderId="0" xfId="0" applyNumberFormat="1" applyFont="1" applyFill="1" applyAlignment="1">
      <alignment vertical="top" wrapText="1"/>
    </xf>
    <xf numFmtId="1" fontId="2" fillId="4" borderId="0" xfId="0" applyNumberFormat="1" applyFont="1" applyFill="1" applyProtection="1"/>
    <xf numFmtId="1" fontId="2" fillId="6" borderId="0" xfId="0" applyNumberFormat="1" applyFont="1" applyFill="1" applyProtection="1"/>
    <xf numFmtId="1" fontId="6" fillId="3" borderId="24" xfId="0" applyNumberFormat="1" applyFont="1" applyFill="1" applyBorder="1"/>
    <xf numFmtId="1" fontId="6" fillId="7" borderId="25" xfId="0" applyNumberFormat="1" applyFont="1" applyFill="1" applyBorder="1" applyProtection="1">
      <protection locked="0"/>
    </xf>
    <xf numFmtId="1" fontId="6" fillId="7" borderId="26" xfId="0" applyNumberFormat="1" applyFont="1" applyFill="1" applyBorder="1" applyProtection="1">
      <protection locked="0"/>
    </xf>
    <xf numFmtId="1" fontId="6" fillId="7" borderId="27" xfId="0" applyNumberFormat="1" applyFont="1" applyFill="1" applyBorder="1" applyProtection="1">
      <protection locked="0"/>
    </xf>
    <xf numFmtId="1" fontId="6" fillId="7" borderId="28" xfId="0" applyNumberFormat="1" applyFont="1" applyFill="1" applyBorder="1" applyProtection="1">
      <protection locked="0"/>
    </xf>
    <xf numFmtId="1" fontId="6" fillId="7" borderId="29" xfId="0" applyNumberFormat="1" applyFont="1" applyFill="1" applyBorder="1" applyProtection="1">
      <protection locked="0"/>
    </xf>
    <xf numFmtId="1" fontId="6" fillId="7" borderId="30" xfId="0" applyNumberFormat="1" applyFont="1" applyFill="1" applyBorder="1" applyProtection="1">
      <protection locked="0"/>
    </xf>
    <xf numFmtId="1" fontId="6" fillId="3" borderId="34" xfId="0" applyNumberFormat="1" applyFont="1" applyFill="1" applyBorder="1"/>
    <xf numFmtId="1" fontId="6" fillId="7" borderId="35" xfId="0" applyNumberFormat="1" applyFont="1" applyFill="1" applyBorder="1" applyProtection="1">
      <protection locked="0"/>
    </xf>
    <xf numFmtId="1" fontId="6" fillId="7" borderId="36" xfId="0" applyNumberFormat="1" applyFont="1" applyFill="1" applyBorder="1" applyProtection="1">
      <protection locked="0"/>
    </xf>
    <xf numFmtId="1" fontId="6" fillId="7" borderId="37" xfId="0" applyNumberFormat="1" applyFont="1" applyFill="1" applyBorder="1" applyProtection="1">
      <protection locked="0"/>
    </xf>
    <xf numFmtId="1" fontId="6" fillId="7" borderId="38" xfId="0" applyNumberFormat="1" applyFont="1" applyFill="1" applyBorder="1" applyProtection="1">
      <protection locked="0"/>
    </xf>
    <xf numFmtId="1" fontId="6" fillId="7" borderId="33" xfId="0" applyNumberFormat="1" applyFont="1" applyFill="1" applyBorder="1" applyProtection="1">
      <protection locked="0"/>
    </xf>
    <xf numFmtId="1" fontId="6" fillId="7" borderId="39" xfId="0" applyNumberFormat="1" applyFont="1" applyFill="1" applyBorder="1" applyProtection="1">
      <protection locked="0"/>
    </xf>
    <xf numFmtId="1" fontId="6" fillId="3" borderId="41" xfId="0" applyNumberFormat="1" applyFont="1" applyFill="1" applyBorder="1"/>
    <xf numFmtId="1" fontId="6" fillId="7" borderId="12" xfId="0" applyNumberFormat="1" applyFont="1" applyFill="1" applyBorder="1" applyProtection="1">
      <protection locked="0"/>
    </xf>
    <xf numFmtId="1" fontId="6" fillId="7" borderId="13" xfId="0" applyNumberFormat="1" applyFont="1" applyFill="1" applyBorder="1" applyProtection="1">
      <protection locked="0"/>
    </xf>
    <xf numFmtId="1" fontId="6" fillId="7" borderId="42" xfId="0" applyNumberFormat="1" applyFont="1" applyFill="1" applyBorder="1" applyProtection="1">
      <protection locked="0"/>
    </xf>
    <xf numFmtId="1" fontId="6" fillId="7" borderId="14" xfId="0" applyNumberFormat="1" applyFont="1" applyFill="1" applyBorder="1" applyProtection="1">
      <protection locked="0"/>
    </xf>
    <xf numFmtId="1" fontId="6" fillId="7" borderId="40" xfId="0" applyNumberFormat="1" applyFont="1" applyFill="1" applyBorder="1" applyProtection="1">
      <protection locked="0"/>
    </xf>
    <xf numFmtId="1" fontId="6" fillId="7" borderId="43" xfId="0" applyNumberFormat="1" applyFont="1" applyFill="1" applyBorder="1" applyProtection="1">
      <protection locked="0"/>
    </xf>
    <xf numFmtId="1" fontId="6" fillId="7" borderId="41" xfId="0" applyNumberFormat="1" applyFont="1" applyFill="1" applyBorder="1" applyProtection="1">
      <protection locked="0"/>
    </xf>
    <xf numFmtId="1" fontId="2" fillId="4" borderId="0" xfId="0" applyNumberFormat="1" applyFont="1" applyFill="1" applyAlignment="1" applyProtection="1">
      <alignment wrapText="1"/>
      <protection locked="0"/>
    </xf>
    <xf numFmtId="1" fontId="6" fillId="7" borderId="45" xfId="0" applyNumberFormat="1" applyFont="1" applyFill="1" applyBorder="1" applyProtection="1">
      <protection locked="0"/>
    </xf>
    <xf numFmtId="1" fontId="6" fillId="7" borderId="24" xfId="0" applyNumberFormat="1" applyFont="1" applyFill="1" applyBorder="1" applyProtection="1">
      <protection locked="0"/>
    </xf>
    <xf numFmtId="1" fontId="6" fillId="7" borderId="48" xfId="0" applyNumberFormat="1" applyFont="1" applyFill="1" applyBorder="1" applyProtection="1">
      <protection locked="0"/>
    </xf>
    <xf numFmtId="1" fontId="4" fillId="3" borderId="49" xfId="0" applyNumberFormat="1" applyFont="1" applyFill="1" applyBorder="1"/>
    <xf numFmtId="1" fontId="2" fillId="3" borderId="50" xfId="0" applyNumberFormat="1" applyFont="1" applyFill="1" applyBorder="1"/>
    <xf numFmtId="1" fontId="6" fillId="3" borderId="51" xfId="0" applyNumberFormat="1" applyFont="1" applyFill="1" applyBorder="1"/>
    <xf numFmtId="1" fontId="6" fillId="3" borderId="23" xfId="0" applyNumberFormat="1" applyFont="1" applyFill="1" applyBorder="1"/>
    <xf numFmtId="1" fontId="6" fillId="0" borderId="40" xfId="0" applyNumberFormat="1" applyFont="1" applyBorder="1" applyAlignment="1">
      <alignment horizontal="center" vertical="center" wrapText="1"/>
    </xf>
    <xf numFmtId="1" fontId="2" fillId="0" borderId="52" xfId="0" applyNumberFormat="1" applyFont="1" applyBorder="1"/>
    <xf numFmtId="1" fontId="2" fillId="0" borderId="0" xfId="0" applyNumberFormat="1" applyFont="1"/>
    <xf numFmtId="1" fontId="2" fillId="0" borderId="15" xfId="0" applyNumberFormat="1" applyFont="1" applyBorder="1"/>
    <xf numFmtId="1" fontId="2" fillId="0" borderId="53" xfId="0" applyNumberFormat="1" applyFont="1" applyBorder="1"/>
    <xf numFmtId="1" fontId="2" fillId="0" borderId="54" xfId="0" applyNumberFormat="1" applyFont="1" applyBorder="1"/>
    <xf numFmtId="1" fontId="6" fillId="3" borderId="49" xfId="0" applyNumberFormat="1" applyFont="1" applyFill="1" applyBorder="1"/>
    <xf numFmtId="1" fontId="6" fillId="0" borderId="41" xfId="0" applyNumberFormat="1" applyFont="1" applyBorder="1"/>
    <xf numFmtId="1" fontId="6" fillId="0" borderId="12" xfId="0" applyNumberFormat="1" applyFont="1" applyBorder="1"/>
    <xf numFmtId="1" fontId="6" fillId="0" borderId="13" xfId="0" applyNumberFormat="1" applyFont="1" applyBorder="1"/>
    <xf numFmtId="1" fontId="6" fillId="0" borderId="14" xfId="0" applyNumberFormat="1" applyFont="1" applyBorder="1"/>
    <xf numFmtId="1" fontId="6" fillId="0" borderId="40" xfId="0" applyNumberFormat="1" applyFont="1" applyBorder="1"/>
    <xf numFmtId="1" fontId="2" fillId="0" borderId="55" xfId="0" applyNumberFormat="1" applyFont="1" applyBorder="1"/>
    <xf numFmtId="1" fontId="2" fillId="0" borderId="56" xfId="0" applyNumberFormat="1" applyFont="1" applyBorder="1"/>
    <xf numFmtId="1" fontId="2" fillId="0" borderId="57" xfId="0" applyNumberFormat="1" applyFont="1" applyBorder="1"/>
    <xf numFmtId="1" fontId="6" fillId="0" borderId="16" xfId="0" applyNumberFormat="1" applyFont="1" applyBorder="1"/>
    <xf numFmtId="1" fontId="1" fillId="3" borderId="0" xfId="0" applyNumberFormat="1" applyFont="1" applyFill="1" applyAlignment="1">
      <alignment wrapText="1"/>
    </xf>
    <xf numFmtId="1" fontId="6" fillId="0" borderId="48" xfId="0" applyNumberFormat="1" applyFont="1" applyBorder="1"/>
    <xf numFmtId="1" fontId="6" fillId="7" borderId="58" xfId="0" applyNumberFormat="1" applyFont="1" applyFill="1" applyBorder="1" applyProtection="1">
      <protection locked="0"/>
    </xf>
    <xf numFmtId="1" fontId="6" fillId="7" borderId="59" xfId="0" applyNumberFormat="1" applyFont="1" applyFill="1" applyBorder="1" applyProtection="1">
      <protection locked="0"/>
    </xf>
    <xf numFmtId="1" fontId="6" fillId="7" borderId="60" xfId="0" applyNumberFormat="1" applyFont="1" applyFill="1" applyBorder="1" applyProtection="1">
      <protection locked="0"/>
    </xf>
    <xf numFmtId="1" fontId="6" fillId="7" borderId="47" xfId="0" applyNumberFormat="1" applyFont="1" applyFill="1" applyBorder="1" applyProtection="1">
      <protection locked="0"/>
    </xf>
    <xf numFmtId="1" fontId="1" fillId="3" borderId="0" xfId="0" applyNumberFormat="1" applyFont="1" applyFill="1" applyAlignment="1">
      <alignment horizontal="left" wrapText="1"/>
    </xf>
    <xf numFmtId="1" fontId="6" fillId="0" borderId="16" xfId="0" applyNumberFormat="1" applyFont="1" applyFill="1" applyBorder="1" applyAlignment="1" applyProtection="1">
      <alignment horizontal="left" wrapText="1"/>
      <protection hidden="1"/>
    </xf>
    <xf numFmtId="1" fontId="6" fillId="0" borderId="24" xfId="0" applyNumberFormat="1" applyFont="1" applyFill="1" applyBorder="1" applyAlignment="1" applyProtection="1">
      <alignment horizontal="left" wrapText="1"/>
      <protection hidden="1"/>
    </xf>
    <xf numFmtId="1" fontId="6" fillId="0" borderId="24" xfId="0" applyNumberFormat="1" applyFont="1" applyBorder="1"/>
    <xf numFmtId="1" fontId="6" fillId="0" borderId="48" xfId="0" applyNumberFormat="1" applyFont="1" applyFill="1" applyBorder="1" applyAlignment="1" applyProtection="1">
      <alignment horizontal="left" wrapText="1"/>
      <protection hidden="1"/>
    </xf>
    <xf numFmtId="1" fontId="6" fillId="0" borderId="11" xfId="0" applyNumberFormat="1" applyFont="1" applyBorder="1"/>
    <xf numFmtId="1" fontId="6" fillId="7" borderId="61" xfId="0" applyNumberFormat="1" applyFont="1" applyFill="1" applyBorder="1" applyProtection="1">
      <protection locked="0"/>
    </xf>
    <xf numFmtId="1" fontId="6" fillId="7" borderId="62" xfId="0" applyNumberFormat="1" applyFont="1" applyFill="1" applyBorder="1" applyProtection="1">
      <protection locked="0"/>
    </xf>
    <xf numFmtId="1" fontId="6" fillId="7" borderId="63" xfId="0" applyNumberFormat="1" applyFont="1" applyFill="1" applyBorder="1" applyProtection="1">
      <protection locked="0"/>
    </xf>
    <xf numFmtId="1" fontId="6" fillId="7" borderId="10" xfId="0" applyNumberFormat="1" applyFont="1" applyFill="1" applyBorder="1" applyProtection="1">
      <protection locked="0"/>
    </xf>
    <xf numFmtId="1" fontId="6" fillId="0" borderId="21" xfId="0" applyNumberFormat="1" applyFont="1" applyFill="1" applyBorder="1" applyAlignment="1" applyProtection="1">
      <alignment horizontal="left" wrapText="1"/>
      <protection hidden="1"/>
    </xf>
    <xf numFmtId="1" fontId="6" fillId="0" borderId="64" xfId="0" applyNumberFormat="1" applyFont="1" applyFill="1" applyBorder="1" applyAlignment="1" applyProtection="1">
      <alignment horizontal="left" wrapText="1"/>
      <protection hidden="1"/>
    </xf>
    <xf numFmtId="1" fontId="6" fillId="0" borderId="66" xfId="0" applyNumberFormat="1" applyFont="1" applyFill="1" applyBorder="1" applyAlignment="1" applyProtection="1">
      <alignment horizontal="left" wrapText="1"/>
      <protection hidden="1"/>
    </xf>
    <xf numFmtId="1" fontId="6" fillId="0" borderId="67" xfId="0" applyNumberFormat="1" applyFont="1" applyBorder="1"/>
    <xf numFmtId="1" fontId="6" fillId="7" borderId="68" xfId="0" applyNumberFormat="1" applyFont="1" applyFill="1" applyBorder="1" applyProtection="1">
      <protection locked="0"/>
    </xf>
    <xf numFmtId="1" fontId="6" fillId="7" borderId="69" xfId="0" applyNumberFormat="1" applyFont="1" applyFill="1" applyBorder="1" applyProtection="1">
      <protection locked="0"/>
    </xf>
    <xf numFmtId="1" fontId="6" fillId="7" borderId="70" xfId="0" applyNumberFormat="1" applyFont="1" applyFill="1" applyBorder="1" applyProtection="1">
      <protection locked="0"/>
    </xf>
    <xf numFmtId="1" fontId="6" fillId="7" borderId="66" xfId="0" applyNumberFormat="1" applyFont="1" applyFill="1" applyBorder="1" applyProtection="1">
      <protection locked="0"/>
    </xf>
    <xf numFmtId="1" fontId="6" fillId="0" borderId="0" xfId="0" applyNumberFormat="1" applyFont="1" applyBorder="1"/>
    <xf numFmtId="1" fontId="6" fillId="0" borderId="45" xfId="0" applyNumberFormat="1" applyFont="1" applyBorder="1"/>
    <xf numFmtId="1" fontId="6" fillId="7" borderId="71" xfId="0" applyNumberFormat="1" applyFont="1" applyFill="1" applyBorder="1" applyProtection="1">
      <protection locked="0"/>
    </xf>
    <xf numFmtId="1" fontId="6" fillId="7" borderId="72" xfId="0" applyNumberFormat="1" applyFont="1" applyFill="1" applyBorder="1" applyProtection="1">
      <protection locked="0"/>
    </xf>
    <xf numFmtId="1" fontId="6" fillId="7" borderId="73" xfId="0" applyNumberFormat="1" applyFont="1" applyFill="1" applyBorder="1" applyProtection="1">
      <protection locked="0"/>
    </xf>
    <xf numFmtId="1" fontId="6" fillId="7" borderId="64" xfId="0" applyNumberFormat="1" applyFont="1" applyFill="1" applyBorder="1" applyProtection="1">
      <protection locked="0"/>
    </xf>
    <xf numFmtId="1" fontId="6" fillId="0" borderId="34" xfId="0" applyNumberFormat="1" applyFont="1" applyFill="1" applyBorder="1" applyAlignment="1" applyProtection="1">
      <alignment horizontal="left" wrapText="1"/>
      <protection hidden="1"/>
    </xf>
    <xf numFmtId="1" fontId="6" fillId="0" borderId="11" xfId="0" applyNumberFormat="1" applyFont="1" applyFill="1" applyBorder="1" applyAlignment="1" applyProtection="1">
      <alignment horizontal="left" wrapText="1"/>
      <protection hidden="1"/>
    </xf>
    <xf numFmtId="1" fontId="5" fillId="3" borderId="74" xfId="0" applyNumberFormat="1" applyFont="1" applyFill="1" applyBorder="1"/>
    <xf numFmtId="1" fontId="4" fillId="3" borderId="56" xfId="0" applyNumberFormat="1" applyFont="1" applyFill="1" applyBorder="1"/>
    <xf numFmtId="1" fontId="6" fillId="0" borderId="6" xfId="0" applyNumberFormat="1" applyFont="1" applyBorder="1" applyAlignment="1">
      <alignment horizontal="center" vertical="center" wrapText="1"/>
    </xf>
    <xf numFmtId="1" fontId="6" fillId="0" borderId="41" xfId="0" applyNumberFormat="1" applyFont="1" applyBorder="1" applyAlignment="1">
      <alignment horizontal="center" vertical="center" wrapText="1"/>
    </xf>
    <xf numFmtId="1" fontId="6" fillId="0" borderId="6" xfId="0" applyNumberFormat="1" applyFont="1" applyBorder="1" applyAlignment="1">
      <alignment horizontal="left"/>
    </xf>
    <xf numFmtId="1" fontId="5" fillId="0" borderId="74" xfId="0" applyNumberFormat="1" applyFont="1" applyBorder="1"/>
    <xf numFmtId="1" fontId="2" fillId="3" borderId="75" xfId="0" applyNumberFormat="1" applyFont="1" applyFill="1" applyBorder="1"/>
    <xf numFmtId="1" fontId="6" fillId="5" borderId="0" xfId="0" applyNumberFormat="1" applyFont="1" applyFill="1" applyBorder="1" applyAlignment="1" applyProtection="1">
      <alignment vertical="center"/>
      <protection locked="0"/>
    </xf>
    <xf numFmtId="1" fontId="6" fillId="0" borderId="0" xfId="0" applyNumberFormat="1" applyFont="1"/>
    <xf numFmtId="1" fontId="6" fillId="0" borderId="43" xfId="0" applyNumberFormat="1" applyFont="1" applyBorder="1" applyAlignment="1">
      <alignment horizontal="center" vertical="center" wrapText="1"/>
    </xf>
    <xf numFmtId="1" fontId="6" fillId="3" borderId="0" xfId="0" applyNumberFormat="1" applyFont="1" applyFill="1" applyAlignment="1">
      <alignment wrapText="1"/>
    </xf>
    <xf numFmtId="1" fontId="6" fillId="3" borderId="2" xfId="0" applyNumberFormat="1" applyFont="1" applyFill="1" applyBorder="1" applyAlignment="1">
      <alignment wrapText="1"/>
    </xf>
    <xf numFmtId="1" fontId="6" fillId="0" borderId="2" xfId="0" applyNumberFormat="1" applyFont="1" applyBorder="1" applyAlignment="1">
      <alignment wrapText="1"/>
    </xf>
    <xf numFmtId="1" fontId="6" fillId="0" borderId="6" xfId="0" applyNumberFormat="1" applyFont="1" applyBorder="1" applyAlignment="1">
      <alignment horizontal="center" vertical="center" wrapText="1"/>
    </xf>
    <xf numFmtId="1" fontId="6" fillId="0" borderId="40" xfId="0" applyNumberFormat="1" applyFont="1" applyBorder="1" applyAlignment="1">
      <alignment horizontal="center" vertical="center" wrapText="1"/>
    </xf>
    <xf numFmtId="1" fontId="6" fillId="3" borderId="0" xfId="0" applyNumberFormat="1" applyFont="1" applyFill="1" applyAlignment="1" applyProtection="1">
      <alignment wrapText="1"/>
      <protection locked="0"/>
    </xf>
    <xf numFmtId="1" fontId="6" fillId="0" borderId="13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79" xfId="0" applyNumberFormat="1" applyFont="1" applyBorder="1" applyAlignment="1">
      <alignment horizontal="center" vertical="center" wrapText="1"/>
    </xf>
    <xf numFmtId="1" fontId="6" fillId="0" borderId="7" xfId="0" applyNumberFormat="1" applyFont="1" applyBorder="1" applyAlignment="1">
      <alignment horizontal="center" vertical="center" wrapText="1"/>
    </xf>
    <xf numFmtId="1" fontId="6" fillId="0" borderId="17" xfId="0" applyNumberFormat="1" applyFont="1" applyBorder="1"/>
    <xf numFmtId="1" fontId="6" fillId="0" borderId="18" xfId="0" applyNumberFormat="1" applyFont="1" applyBorder="1"/>
    <xf numFmtId="1" fontId="6" fillId="0" borderId="21" xfId="0" applyNumberFormat="1" applyFont="1" applyBorder="1"/>
    <xf numFmtId="1" fontId="6" fillId="7" borderId="80" xfId="0" applyNumberFormat="1" applyFont="1" applyFill="1" applyBorder="1" applyProtection="1">
      <protection locked="0"/>
    </xf>
    <xf numFmtId="1" fontId="6" fillId="7" borderId="81" xfId="0" applyNumberFormat="1" applyFont="1" applyFill="1" applyBorder="1" applyProtection="1">
      <protection locked="0"/>
    </xf>
    <xf numFmtId="1" fontId="6" fillId="7" borderId="44" xfId="0" applyNumberFormat="1" applyFont="1" applyFill="1" applyBorder="1" applyProtection="1">
      <protection locked="0"/>
    </xf>
    <xf numFmtId="1" fontId="6" fillId="7" borderId="16" xfId="0" applyNumberFormat="1" applyFont="1" applyFill="1" applyBorder="1" applyProtection="1">
      <protection locked="0"/>
    </xf>
    <xf numFmtId="1" fontId="6" fillId="0" borderId="25" xfId="0" applyNumberFormat="1" applyFont="1" applyBorder="1"/>
    <xf numFmtId="1" fontId="6" fillId="0" borderId="26" xfId="0" applyNumberFormat="1" applyFont="1" applyBorder="1"/>
    <xf numFmtId="1" fontId="6" fillId="0" borderId="29" xfId="0" applyNumberFormat="1" applyFont="1" applyBorder="1"/>
    <xf numFmtId="1" fontId="6" fillId="7" borderId="82" xfId="0" applyNumberFormat="1" applyFont="1" applyFill="1" applyBorder="1" applyProtection="1">
      <protection locked="0"/>
    </xf>
    <xf numFmtId="1" fontId="6" fillId="7" borderId="83" xfId="0" applyNumberFormat="1" applyFont="1" applyFill="1" applyBorder="1" applyProtection="1">
      <protection locked="0"/>
    </xf>
    <xf numFmtId="1" fontId="6" fillId="7" borderId="31" xfId="0" applyNumberFormat="1" applyFont="1" applyFill="1" applyBorder="1" applyProtection="1">
      <protection locked="0"/>
    </xf>
    <xf numFmtId="1" fontId="6" fillId="0" borderId="61" xfId="0" applyNumberFormat="1" applyFont="1" applyBorder="1"/>
    <xf numFmtId="1" fontId="6" fillId="0" borderId="62" xfId="0" applyNumberFormat="1" applyFont="1" applyBorder="1"/>
    <xf numFmtId="1" fontId="6" fillId="0" borderId="10" xfId="0" applyNumberFormat="1" applyFont="1" applyBorder="1"/>
    <xf numFmtId="1" fontId="6" fillId="7" borderId="84" xfId="0" applyNumberFormat="1" applyFont="1" applyFill="1" applyBorder="1" applyProtection="1">
      <protection locked="0"/>
    </xf>
    <xf numFmtId="1" fontId="6" fillId="7" borderId="85" xfId="0" applyNumberFormat="1" applyFont="1" applyFill="1" applyBorder="1" applyProtection="1">
      <protection locked="0"/>
    </xf>
    <xf numFmtId="1" fontId="6" fillId="7" borderId="46" xfId="0" applyNumberFormat="1" applyFont="1" applyFill="1" applyBorder="1" applyProtection="1">
      <protection locked="0"/>
    </xf>
    <xf numFmtId="1" fontId="6" fillId="8" borderId="11" xfId="0" applyNumberFormat="1" applyFont="1" applyFill="1" applyBorder="1"/>
    <xf numFmtId="1" fontId="6" fillId="0" borderId="8" xfId="0" applyNumberFormat="1" applyFont="1" applyBorder="1" applyAlignment="1">
      <alignment horizontal="center" vertical="center" wrapText="1"/>
    </xf>
    <xf numFmtId="1" fontId="6" fillId="0" borderId="56" xfId="0" applyNumberFormat="1" applyFont="1" applyBorder="1" applyAlignment="1" applyProtection="1">
      <alignment wrapText="1"/>
      <protection locked="0"/>
    </xf>
    <xf numFmtId="1" fontId="6" fillId="0" borderId="56" xfId="0" applyNumberFormat="1" applyFont="1" applyBorder="1" applyAlignment="1">
      <alignment wrapText="1"/>
    </xf>
    <xf numFmtId="1" fontId="5" fillId="0" borderId="0" xfId="0" applyNumberFormat="1" applyFont="1"/>
    <xf numFmtId="1" fontId="6" fillId="3" borderId="56" xfId="0" applyNumberFormat="1" applyFont="1" applyFill="1" applyBorder="1" applyAlignment="1">
      <alignment wrapText="1"/>
    </xf>
    <xf numFmtId="1" fontId="2" fillId="3" borderId="0" xfId="0" applyNumberFormat="1" applyFont="1" applyFill="1" applyAlignment="1">
      <alignment wrapText="1"/>
    </xf>
    <xf numFmtId="1" fontId="6" fillId="0" borderId="0" xfId="0" applyNumberFormat="1" applyFont="1" applyAlignment="1">
      <alignment wrapText="1"/>
    </xf>
    <xf numFmtId="1" fontId="6" fillId="0" borderId="74" xfId="0" applyNumberFormat="1" applyFont="1" applyBorder="1" applyAlignment="1">
      <alignment wrapText="1"/>
    </xf>
    <xf numFmtId="1" fontId="6" fillId="0" borderId="54" xfId="0" applyNumberFormat="1" applyFont="1" applyBorder="1" applyAlignment="1">
      <alignment wrapText="1"/>
    </xf>
    <xf numFmtId="1" fontId="6" fillId="0" borderId="79" xfId="0" applyNumberFormat="1" applyFont="1" applyBorder="1" applyAlignment="1">
      <alignment horizontal="center" vertical="center"/>
    </xf>
    <xf numFmtId="1" fontId="2" fillId="3" borderId="0" xfId="0" applyNumberFormat="1" applyFont="1" applyFill="1" applyBorder="1"/>
    <xf numFmtId="1" fontId="6" fillId="3" borderId="0" xfId="0" applyNumberFormat="1" applyFont="1" applyFill="1" applyBorder="1"/>
    <xf numFmtId="1" fontId="6" fillId="3" borderId="12" xfId="1" applyNumberFormat="1" applyFont="1" applyFill="1" applyBorder="1"/>
    <xf numFmtId="1" fontId="6" fillId="3" borderId="13" xfId="1" applyNumberFormat="1" applyFont="1" applyFill="1" applyBorder="1"/>
    <xf numFmtId="1" fontId="6" fillId="3" borderId="87" xfId="1" applyNumberFormat="1" applyFont="1" applyFill="1" applyBorder="1"/>
    <xf numFmtId="1" fontId="5" fillId="3" borderId="88" xfId="0" applyNumberFormat="1" applyFont="1" applyFill="1" applyBorder="1"/>
    <xf numFmtId="1" fontId="6" fillId="5" borderId="2" xfId="0" applyNumberFormat="1" applyFont="1" applyFill="1" applyBorder="1"/>
    <xf numFmtId="1" fontId="2" fillId="5" borderId="50" xfId="0" applyNumberFormat="1" applyFont="1" applyFill="1" applyBorder="1"/>
    <xf numFmtId="1" fontId="6" fillId="5" borderId="56" xfId="0" applyNumberFormat="1" applyFont="1" applyFill="1" applyBorder="1"/>
    <xf numFmtId="1" fontId="6" fillId="0" borderId="89" xfId="0" applyNumberFormat="1" applyFont="1" applyBorder="1" applyAlignment="1">
      <alignment horizontal="center" vertical="center" wrapText="1"/>
    </xf>
    <xf numFmtId="1" fontId="6" fillId="0" borderId="90" xfId="0" applyNumberFormat="1" applyFont="1" applyBorder="1"/>
    <xf numFmtId="1" fontId="6" fillId="3" borderId="0" xfId="0" applyNumberFormat="1" applyFont="1" applyFill="1" applyProtection="1">
      <protection locked="0"/>
    </xf>
    <xf numFmtId="1" fontId="6" fillId="0" borderId="55" xfId="0" applyNumberFormat="1" applyFont="1" applyBorder="1"/>
    <xf numFmtId="1" fontId="6" fillId="0" borderId="16" xfId="0" applyNumberFormat="1" applyFont="1" applyBorder="1" applyAlignment="1">
      <alignment horizontal="left"/>
    </xf>
    <xf numFmtId="1" fontId="6" fillId="0" borderId="91" xfId="0" applyNumberFormat="1" applyFont="1" applyBorder="1"/>
    <xf numFmtId="1" fontId="6" fillId="0" borderId="24" xfId="0" applyNumberFormat="1" applyFont="1" applyBorder="1" applyAlignment="1">
      <alignment horizontal="left"/>
    </xf>
    <xf numFmtId="1" fontId="6" fillId="5" borderId="55" xfId="0" applyNumberFormat="1" applyFont="1" applyFill="1" applyBorder="1"/>
    <xf numFmtId="1" fontId="4" fillId="5" borderId="2" xfId="0" applyNumberFormat="1" applyFont="1" applyFill="1" applyBorder="1"/>
    <xf numFmtId="1" fontId="6" fillId="0" borderId="24" xfId="0" applyNumberFormat="1" applyFont="1" applyBorder="1" applyAlignment="1">
      <alignment horizontal="left" wrapText="1"/>
    </xf>
    <xf numFmtId="1" fontId="6" fillId="0" borderId="48" xfId="0" applyNumberFormat="1" applyFont="1" applyBorder="1" applyAlignment="1">
      <alignment horizontal="left"/>
    </xf>
    <xf numFmtId="1" fontId="6" fillId="0" borderId="58" xfId="0" applyNumberFormat="1" applyFont="1" applyBorder="1"/>
    <xf numFmtId="1" fontId="6" fillId="0" borderId="59" xfId="0" applyNumberFormat="1" applyFont="1" applyBorder="1"/>
    <xf numFmtId="1" fontId="6" fillId="0" borderId="47" xfId="0" applyNumberFormat="1" applyFont="1" applyBorder="1"/>
    <xf numFmtId="1" fontId="6" fillId="7" borderId="92" xfId="0" applyNumberFormat="1" applyFont="1" applyFill="1" applyBorder="1" applyProtection="1">
      <protection locked="0"/>
    </xf>
    <xf numFmtId="1" fontId="6" fillId="5" borderId="0" xfId="0" applyNumberFormat="1" applyFont="1" applyFill="1" applyAlignment="1" applyProtection="1">
      <alignment vertical="top"/>
      <protection locked="0"/>
    </xf>
    <xf numFmtId="1" fontId="6" fillId="0" borderId="4" xfId="0" applyNumberFormat="1" applyFont="1" applyBorder="1" applyAlignment="1">
      <alignment horizontal="center" vertical="center" wrapText="1"/>
    </xf>
    <xf numFmtId="1" fontId="6" fillId="0" borderId="94" xfId="0" applyNumberFormat="1" applyFont="1" applyBorder="1" applyAlignment="1">
      <alignment horizontal="center" vertical="center" wrapText="1"/>
    </xf>
    <xf numFmtId="1" fontId="4" fillId="5" borderId="0" xfId="0" applyNumberFormat="1" applyFont="1" applyFill="1" applyProtection="1">
      <protection locked="0"/>
    </xf>
    <xf numFmtId="1" fontId="4" fillId="5" borderId="56" xfId="0" applyNumberFormat="1" applyFont="1" applyFill="1" applyBorder="1"/>
    <xf numFmtId="1" fontId="4" fillId="5" borderId="2" xfId="0" applyNumberFormat="1" applyFont="1" applyFill="1" applyBorder="1" applyProtection="1">
      <protection locked="0"/>
    </xf>
    <xf numFmtId="1" fontId="4" fillId="5" borderId="49" xfId="0" applyNumberFormat="1" applyFont="1" applyFill="1" applyBorder="1"/>
    <xf numFmtId="1" fontId="2" fillId="5" borderId="2" xfId="0" applyNumberFormat="1" applyFont="1" applyFill="1" applyBorder="1"/>
    <xf numFmtId="1" fontId="6" fillId="5" borderId="2" xfId="0" applyNumberFormat="1" applyFont="1" applyFill="1" applyBorder="1" applyProtection="1">
      <protection locked="0"/>
    </xf>
    <xf numFmtId="1" fontId="6" fillId="5" borderId="49" xfId="0" applyNumberFormat="1" applyFont="1" applyFill="1" applyBorder="1"/>
    <xf numFmtId="0" fontId="8" fillId="0" borderId="0" xfId="0" applyFont="1" applyProtection="1">
      <protection locked="0"/>
    </xf>
    <xf numFmtId="1" fontId="6" fillId="5" borderId="0" xfId="0" applyNumberFormat="1" applyFont="1" applyFill="1" applyProtection="1">
      <protection locked="0"/>
    </xf>
    <xf numFmtId="1" fontId="6" fillId="0" borderId="35" xfId="0" applyNumberFormat="1" applyFont="1" applyBorder="1"/>
    <xf numFmtId="1" fontId="6" fillId="0" borderId="36" xfId="0" applyNumberFormat="1" applyFont="1" applyBorder="1"/>
    <xf numFmtId="1" fontId="6" fillId="0" borderId="33" xfId="0" applyNumberFormat="1" applyFont="1" applyBorder="1"/>
    <xf numFmtId="1" fontId="6" fillId="7" borderId="95" xfId="0" applyNumberFormat="1" applyFont="1" applyFill="1" applyBorder="1" applyProtection="1">
      <protection locked="0"/>
    </xf>
    <xf numFmtId="1" fontId="6" fillId="7" borderId="34" xfId="0" applyNumberFormat="1" applyFont="1" applyFill="1" applyBorder="1" applyProtection="1">
      <protection locked="0"/>
    </xf>
    <xf numFmtId="1" fontId="4" fillId="5" borderId="52" xfId="0" applyNumberFormat="1" applyFont="1" applyFill="1" applyBorder="1"/>
    <xf numFmtId="1" fontId="2" fillId="5" borderId="0" xfId="0" applyNumberFormat="1" applyFont="1" applyFill="1" applyProtection="1">
      <protection locked="0"/>
    </xf>
    <xf numFmtId="1" fontId="6" fillId="7" borderId="96" xfId="0" applyNumberFormat="1" applyFont="1" applyFill="1" applyBorder="1" applyProtection="1">
      <protection locked="0"/>
    </xf>
    <xf numFmtId="1" fontId="6" fillId="7" borderId="11" xfId="0" applyNumberFormat="1" applyFont="1" applyFill="1" applyBorder="1" applyProtection="1">
      <protection locked="0"/>
    </xf>
    <xf numFmtId="1" fontId="2" fillId="3" borderId="7" xfId="0" applyNumberFormat="1" applyFont="1" applyFill="1" applyBorder="1"/>
    <xf numFmtId="1" fontId="6" fillId="0" borderId="50" xfId="0" applyNumberFormat="1" applyFont="1" applyBorder="1"/>
    <xf numFmtId="1" fontId="6" fillId="0" borderId="97" xfId="0" applyNumberFormat="1" applyFont="1" applyBorder="1"/>
    <xf numFmtId="1" fontId="6" fillId="0" borderId="97" xfId="0" applyNumberFormat="1" applyFont="1" applyBorder="1" applyProtection="1">
      <protection locked="0"/>
    </xf>
    <xf numFmtId="1" fontId="6" fillId="0" borderId="34" xfId="0" applyNumberFormat="1" applyFont="1" applyBorder="1" applyAlignment="1" applyProtection="1">
      <alignment vertical="center" wrapText="1"/>
      <protection hidden="1"/>
    </xf>
    <xf numFmtId="1" fontId="6" fillId="3" borderId="23" xfId="0" applyNumberFormat="1" applyFont="1" applyFill="1" applyBorder="1" applyProtection="1">
      <protection locked="0"/>
    </xf>
    <xf numFmtId="1" fontId="6" fillId="0" borderId="71" xfId="0" applyNumberFormat="1" applyFont="1" applyBorder="1"/>
    <xf numFmtId="1" fontId="6" fillId="0" borderId="72" xfId="0" applyNumberFormat="1" applyFont="1" applyBorder="1"/>
    <xf numFmtId="1" fontId="6" fillId="0" borderId="64" xfId="0" applyNumberFormat="1" applyFont="1" applyBorder="1"/>
    <xf numFmtId="1" fontId="6" fillId="0" borderId="34" xfId="0" applyNumberFormat="1" applyFont="1" applyBorder="1"/>
    <xf numFmtId="1" fontId="2" fillId="3" borderId="0" xfId="0" applyNumberFormat="1" applyFont="1" applyFill="1" applyAlignment="1" applyProtection="1">
      <alignment wrapText="1"/>
      <protection locked="0"/>
    </xf>
    <xf numFmtId="1" fontId="2" fillId="5" borderId="0" xfId="0" applyNumberFormat="1" applyFont="1" applyFill="1" applyAlignment="1">
      <alignment wrapText="1"/>
    </xf>
    <xf numFmtId="1" fontId="4" fillId="5" borderId="98" xfId="0" applyNumberFormat="1" applyFont="1" applyFill="1" applyBorder="1"/>
    <xf numFmtId="1" fontId="4" fillId="0" borderId="50" xfId="0" applyNumberFormat="1" applyFont="1" applyBorder="1"/>
    <xf numFmtId="1" fontId="6" fillId="5" borderId="50" xfId="0" applyNumberFormat="1" applyFont="1" applyFill="1" applyBorder="1"/>
    <xf numFmtId="1" fontId="6" fillId="3" borderId="50" xfId="0" applyNumberFormat="1" applyFont="1" applyFill="1" applyBorder="1"/>
    <xf numFmtId="1" fontId="6" fillId="5" borderId="50" xfId="0" applyNumberFormat="1" applyFont="1" applyFill="1" applyBorder="1" applyAlignment="1">
      <alignment horizontal="center" vertical="center" wrapText="1"/>
    </xf>
    <xf numFmtId="1" fontId="6" fillId="5" borderId="2" xfId="0" applyNumberFormat="1" applyFont="1" applyFill="1" applyBorder="1" applyAlignment="1">
      <alignment horizontal="center" vertical="center" wrapText="1"/>
    </xf>
    <xf numFmtId="1" fontId="6" fillId="5" borderId="56" xfId="0" applyNumberFormat="1" applyFont="1" applyFill="1" applyBorder="1" applyProtection="1">
      <protection locked="0"/>
    </xf>
    <xf numFmtId="1" fontId="4" fillId="0" borderId="56" xfId="0" applyNumberFormat="1" applyFont="1" applyBorder="1"/>
    <xf numFmtId="1" fontId="6" fillId="3" borderId="56" xfId="0" applyNumberFormat="1" applyFont="1" applyFill="1" applyBorder="1"/>
    <xf numFmtId="1" fontId="6" fillId="0" borderId="99" xfId="0" applyNumberFormat="1" applyFont="1" applyBorder="1" applyAlignment="1">
      <alignment horizontal="center" vertical="center" wrapText="1"/>
    </xf>
    <xf numFmtId="1" fontId="6" fillId="5" borderId="50" xfId="0" applyNumberFormat="1" applyFont="1" applyFill="1" applyBorder="1" applyProtection="1">
      <protection locked="0"/>
    </xf>
    <xf numFmtId="1" fontId="6" fillId="5" borderId="49" xfId="0" applyNumberFormat="1" applyFont="1" applyFill="1" applyBorder="1" applyProtection="1">
      <protection locked="0"/>
    </xf>
    <xf numFmtId="1" fontId="6" fillId="0" borderId="17" xfId="0" applyNumberFormat="1" applyFont="1" applyBorder="1" applyAlignment="1">
      <alignment horizontal="right" vertical="center" wrapText="1"/>
    </xf>
    <xf numFmtId="1" fontId="6" fillId="0" borderId="18" xfId="0" applyNumberFormat="1" applyFont="1" applyBorder="1" applyAlignment="1">
      <alignment horizontal="right"/>
    </xf>
    <xf numFmtId="1" fontId="6" fillId="0" borderId="21" xfId="0" applyNumberFormat="1" applyFont="1" applyBorder="1" applyAlignment="1">
      <alignment horizontal="right"/>
    </xf>
    <xf numFmtId="1" fontId="6" fillId="7" borderId="100" xfId="0" applyNumberFormat="1" applyFont="1" applyFill="1" applyBorder="1" applyProtection="1">
      <protection locked="0"/>
    </xf>
    <xf numFmtId="1" fontId="6" fillId="7" borderId="101" xfId="0" applyNumberFormat="1" applyFont="1" applyFill="1" applyBorder="1" applyProtection="1">
      <protection locked="0"/>
    </xf>
    <xf numFmtId="1" fontId="6" fillId="0" borderId="25" xfId="0" applyNumberFormat="1" applyFont="1" applyBorder="1" applyAlignment="1">
      <alignment horizontal="right"/>
    </xf>
    <xf numFmtId="1" fontId="6" fillId="0" borderId="26" xfId="0" applyNumberFormat="1" applyFont="1" applyBorder="1" applyAlignment="1">
      <alignment horizontal="right"/>
    </xf>
    <xf numFmtId="1" fontId="6" fillId="0" borderId="29" xfId="0" applyNumberFormat="1" applyFont="1" applyBorder="1" applyAlignment="1">
      <alignment horizontal="right"/>
    </xf>
    <xf numFmtId="1" fontId="6" fillId="7" borderId="102" xfId="0" applyNumberFormat="1" applyFont="1" applyFill="1" applyBorder="1" applyProtection="1">
      <protection locked="0"/>
    </xf>
    <xf numFmtId="1" fontId="6" fillId="7" borderId="103" xfId="0" applyNumberFormat="1" applyFont="1" applyFill="1" applyBorder="1" applyProtection="1">
      <protection locked="0"/>
    </xf>
    <xf numFmtId="1" fontId="6" fillId="0" borderId="35" xfId="0" applyNumberFormat="1" applyFont="1" applyBorder="1" applyAlignment="1">
      <alignment horizontal="right"/>
    </xf>
    <xf numFmtId="1" fontId="6" fillId="0" borderId="36" xfId="0" applyNumberFormat="1" applyFont="1" applyBorder="1" applyAlignment="1">
      <alignment horizontal="right"/>
    </xf>
    <xf numFmtId="1" fontId="6" fillId="0" borderId="33" xfId="0" applyNumberFormat="1" applyFont="1" applyBorder="1" applyAlignment="1">
      <alignment horizontal="right"/>
    </xf>
    <xf numFmtId="1" fontId="6" fillId="7" borderId="104" xfId="0" applyNumberFormat="1" applyFont="1" applyFill="1" applyBorder="1" applyProtection="1">
      <protection locked="0"/>
    </xf>
    <xf numFmtId="1" fontId="6" fillId="7" borderId="105" xfId="0" applyNumberFormat="1" applyFont="1" applyFill="1" applyBorder="1" applyProtection="1">
      <protection locked="0"/>
    </xf>
    <xf numFmtId="1" fontId="6" fillId="0" borderId="12" xfId="0" applyNumberFormat="1" applyFont="1" applyBorder="1" applyAlignment="1">
      <alignment horizontal="right"/>
    </xf>
    <xf numFmtId="1" fontId="6" fillId="0" borderId="13" xfId="0" applyNumberFormat="1" applyFont="1" applyBorder="1" applyAlignment="1">
      <alignment horizontal="right"/>
    </xf>
    <xf numFmtId="1" fontId="6" fillId="0" borderId="40" xfId="0" applyNumberFormat="1" applyFont="1" applyBorder="1" applyAlignment="1">
      <alignment horizontal="right"/>
    </xf>
    <xf numFmtId="1" fontId="6" fillId="0" borderId="7" xfId="0" applyNumberFormat="1" applyFont="1" applyBorder="1" applyAlignment="1">
      <alignment horizontal="right"/>
    </xf>
    <xf numFmtId="1" fontId="6" fillId="0" borderId="99" xfId="0" applyNumberFormat="1" applyFont="1" applyBorder="1" applyAlignment="1">
      <alignment horizontal="right"/>
    </xf>
    <xf numFmtId="1" fontId="6" fillId="0" borderId="71" xfId="0" applyNumberFormat="1" applyFont="1" applyBorder="1" applyAlignment="1">
      <alignment horizontal="right"/>
    </xf>
    <xf numFmtId="1" fontId="6" fillId="0" borderId="72" xfId="0" applyNumberFormat="1" applyFont="1" applyBorder="1" applyAlignment="1">
      <alignment horizontal="right"/>
    </xf>
    <xf numFmtId="1" fontId="6" fillId="0" borderId="64" xfId="0" applyNumberFormat="1" applyFont="1" applyBorder="1" applyAlignment="1">
      <alignment horizontal="right"/>
    </xf>
    <xf numFmtId="1" fontId="6" fillId="7" borderId="106" xfId="0" applyNumberFormat="1" applyFont="1" applyFill="1" applyBorder="1" applyProtection="1">
      <protection locked="0"/>
    </xf>
    <xf numFmtId="1" fontId="6" fillId="7" borderId="107" xfId="0" applyNumberFormat="1" applyFont="1" applyFill="1" applyBorder="1" applyProtection="1">
      <protection locked="0"/>
    </xf>
    <xf numFmtId="1" fontId="6" fillId="0" borderId="61" xfId="0" applyNumberFormat="1" applyFont="1" applyBorder="1" applyAlignment="1">
      <alignment horizontal="right"/>
    </xf>
    <xf numFmtId="1" fontId="6" fillId="0" borderId="62" xfId="0" applyNumberFormat="1" applyFont="1" applyBorder="1" applyAlignment="1">
      <alignment horizontal="right"/>
    </xf>
    <xf numFmtId="1" fontId="6" fillId="0" borderId="10" xfId="0" applyNumberFormat="1" applyFont="1" applyBorder="1" applyAlignment="1">
      <alignment horizontal="right"/>
    </xf>
    <xf numFmtId="1" fontId="6" fillId="0" borderId="75" xfId="0" applyNumberFormat="1" applyFont="1" applyBorder="1" applyAlignment="1">
      <alignment horizontal="right"/>
    </xf>
    <xf numFmtId="1" fontId="6" fillId="0" borderId="108" xfId="0" applyNumberFormat="1" applyFont="1" applyBorder="1" applyAlignment="1">
      <alignment horizontal="right"/>
    </xf>
    <xf numFmtId="1" fontId="6" fillId="0" borderId="49" xfId="0" applyNumberFormat="1" applyFont="1" applyBorder="1"/>
    <xf numFmtId="1" fontId="6" fillId="0" borderId="109" xfId="0" applyNumberFormat="1" applyFont="1" applyBorder="1" applyAlignment="1">
      <alignment horizontal="center" vertical="center" wrapText="1"/>
    </xf>
    <xf numFmtId="1" fontId="6" fillId="0" borderId="5" xfId="0" applyNumberFormat="1" applyFont="1" applyBorder="1"/>
    <xf numFmtId="1" fontId="6" fillId="7" borderId="110" xfId="0" applyNumberFormat="1" applyFont="1" applyFill="1" applyBorder="1" applyProtection="1">
      <protection locked="0"/>
    </xf>
    <xf numFmtId="1" fontId="2" fillId="0" borderId="2" xfId="0" applyNumberFormat="1" applyFont="1" applyBorder="1"/>
    <xf numFmtId="1" fontId="2" fillId="0" borderId="2" xfId="0" applyNumberFormat="1" applyFont="1" applyBorder="1" applyProtection="1">
      <protection locked="0"/>
    </xf>
    <xf numFmtId="1" fontId="2" fillId="4" borderId="2" xfId="0" applyNumberFormat="1" applyFont="1" applyFill="1" applyBorder="1" applyProtection="1">
      <protection locked="0"/>
    </xf>
    <xf numFmtId="1" fontId="2" fillId="6" borderId="2" xfId="0" applyNumberFormat="1" applyFont="1" applyFill="1" applyBorder="1" applyProtection="1">
      <protection locked="0"/>
    </xf>
    <xf numFmtId="1" fontId="6" fillId="0" borderId="51" xfId="0" applyNumberFormat="1" applyFont="1" applyBorder="1"/>
    <xf numFmtId="1" fontId="6" fillId="8" borderId="25" xfId="0" applyNumberFormat="1" applyFont="1" applyFill="1" applyBorder="1"/>
    <xf numFmtId="1" fontId="6" fillId="8" borderId="29" xfId="0" applyNumberFormat="1" applyFont="1" applyFill="1" applyBorder="1"/>
    <xf numFmtId="1" fontId="6" fillId="7" borderId="111" xfId="0" applyNumberFormat="1" applyFont="1" applyFill="1" applyBorder="1" applyProtection="1">
      <protection locked="0"/>
    </xf>
    <xf numFmtId="1" fontId="6" fillId="8" borderId="58" xfId="0" applyNumberFormat="1" applyFont="1" applyFill="1" applyBorder="1"/>
    <xf numFmtId="1" fontId="6" fillId="8" borderId="47" xfId="0" applyNumberFormat="1" applyFont="1" applyFill="1" applyBorder="1"/>
    <xf numFmtId="1" fontId="6" fillId="0" borderId="68" xfId="0" applyNumberFormat="1" applyFont="1" applyBorder="1"/>
    <xf numFmtId="1" fontId="6" fillId="0" borderId="69" xfId="0" applyNumberFormat="1" applyFont="1" applyBorder="1"/>
    <xf numFmtId="1" fontId="6" fillId="0" borderId="66" xfId="0" applyNumberFormat="1" applyFont="1" applyBorder="1"/>
    <xf numFmtId="1" fontId="6" fillId="0" borderId="112" xfId="0" applyNumberFormat="1" applyFont="1" applyBorder="1"/>
    <xf numFmtId="1" fontId="6" fillId="0" borderId="113" xfId="0" applyNumberFormat="1" applyFont="1" applyBorder="1"/>
    <xf numFmtId="1" fontId="6" fillId="0" borderId="115" xfId="0" applyNumberFormat="1" applyFont="1" applyBorder="1"/>
    <xf numFmtId="1" fontId="6" fillId="0" borderId="116" xfId="0" applyNumberFormat="1" applyFont="1" applyBorder="1"/>
    <xf numFmtId="1" fontId="6" fillId="0" borderId="78" xfId="0" applyNumberFormat="1" applyFont="1" applyBorder="1"/>
    <xf numFmtId="1" fontId="6" fillId="7" borderId="117" xfId="0" applyNumberFormat="1" applyFont="1" applyFill="1" applyBorder="1" applyProtection="1">
      <protection locked="0"/>
    </xf>
    <xf numFmtId="1" fontId="6" fillId="7" borderId="118" xfId="0" applyNumberFormat="1" applyFont="1" applyFill="1" applyBorder="1" applyProtection="1">
      <protection locked="0"/>
    </xf>
    <xf numFmtId="1" fontId="6" fillId="7" borderId="0" xfId="0" applyNumberFormat="1" applyFont="1" applyFill="1" applyProtection="1">
      <protection locked="0"/>
    </xf>
    <xf numFmtId="1" fontId="6" fillId="7" borderId="119" xfId="0" applyNumberFormat="1" applyFont="1" applyFill="1" applyBorder="1" applyProtection="1">
      <protection locked="0"/>
    </xf>
    <xf numFmtId="1" fontId="6" fillId="5" borderId="57" xfId="0" applyNumberFormat="1" applyFont="1" applyFill="1" applyBorder="1"/>
    <xf numFmtId="1" fontId="6" fillId="0" borderId="57" xfId="0" applyNumberFormat="1" applyFont="1" applyBorder="1"/>
    <xf numFmtId="1" fontId="6" fillId="0" borderId="71" xfId="0" applyNumberFormat="1" applyFont="1" applyBorder="1" applyAlignment="1">
      <alignment horizontal="right" vertical="center" wrapText="1"/>
    </xf>
    <xf numFmtId="1" fontId="6" fillId="0" borderId="58" xfId="0" applyNumberFormat="1" applyFont="1" applyBorder="1" applyAlignment="1">
      <alignment horizontal="right"/>
    </xf>
    <xf numFmtId="1" fontId="6" fillId="0" borderId="59" xfId="0" applyNumberFormat="1" applyFont="1" applyBorder="1" applyAlignment="1">
      <alignment horizontal="right"/>
    </xf>
    <xf numFmtId="1" fontId="6" fillId="0" borderId="47" xfId="0" applyNumberFormat="1" applyFont="1" applyBorder="1" applyAlignment="1">
      <alignment horizontal="right"/>
    </xf>
    <xf numFmtId="1" fontId="4" fillId="3" borderId="0" xfId="0" applyNumberFormat="1" applyFont="1" applyFill="1" applyProtection="1">
      <protection locked="0"/>
    </xf>
    <xf numFmtId="1" fontId="4" fillId="0" borderId="91" xfId="0" applyNumberFormat="1" applyFont="1" applyBorder="1"/>
    <xf numFmtId="1" fontId="4" fillId="0" borderId="57" xfId="0" applyNumberFormat="1" applyFont="1" applyBorder="1"/>
    <xf numFmtId="1" fontId="4" fillId="0" borderId="15" xfId="0" applyNumberFormat="1" applyFont="1" applyBorder="1"/>
    <xf numFmtId="1" fontId="4" fillId="0" borderId="74" xfId="0" applyNumberFormat="1" applyFont="1" applyBorder="1"/>
    <xf numFmtId="1" fontId="4" fillId="0" borderId="53" xfId="0" applyNumberFormat="1" applyFont="1" applyBorder="1"/>
    <xf numFmtId="1" fontId="6" fillId="0" borderId="12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center" vertical="center"/>
    </xf>
    <xf numFmtId="1" fontId="6" fillId="0" borderId="75" xfId="0" applyNumberFormat="1" applyFont="1" applyBorder="1" applyAlignment="1">
      <alignment horizontal="center" vertical="center"/>
    </xf>
    <xf numFmtId="1" fontId="6" fillId="0" borderId="12" xfId="0" applyNumberFormat="1" applyFont="1" applyBorder="1" applyAlignment="1">
      <alignment wrapText="1"/>
    </xf>
    <xf numFmtId="1" fontId="6" fillId="0" borderId="13" xfId="0" applyNumberFormat="1" applyFont="1" applyBorder="1" applyAlignment="1">
      <alignment wrapText="1"/>
    </xf>
    <xf numFmtId="1" fontId="6" fillId="0" borderId="78" xfId="0" applyNumberFormat="1" applyFont="1" applyBorder="1" applyAlignment="1">
      <alignment wrapText="1"/>
    </xf>
    <xf numFmtId="1" fontId="6" fillId="7" borderId="78" xfId="0" applyNumberFormat="1" applyFont="1" applyFill="1" applyBorder="1" applyProtection="1">
      <protection locked="0"/>
    </xf>
    <xf numFmtId="1" fontId="6" fillId="7" borderId="51" xfId="0" applyNumberFormat="1" applyFont="1" applyFill="1" applyBorder="1" applyProtection="1">
      <protection locked="0"/>
    </xf>
    <xf numFmtId="1" fontId="6" fillId="9" borderId="6" xfId="0" applyNumberFormat="1" applyFont="1" applyFill="1" applyBorder="1" applyAlignment="1">
      <alignment horizontal="center"/>
    </xf>
    <xf numFmtId="1" fontId="6" fillId="9" borderId="7" xfId="0" applyNumberFormat="1" applyFont="1" applyFill="1" applyBorder="1" applyAlignment="1">
      <alignment horizontal="center"/>
    </xf>
    <xf numFmtId="1" fontId="6" fillId="9" borderId="40" xfId="0" applyNumberFormat="1" applyFont="1" applyFill="1" applyBorder="1" applyAlignment="1">
      <alignment horizontal="center"/>
    </xf>
    <xf numFmtId="1" fontId="6" fillId="0" borderId="21" xfId="0" applyNumberFormat="1" applyFont="1" applyBorder="1" applyAlignment="1">
      <alignment vertical="center" wrapText="1"/>
    </xf>
    <xf numFmtId="1" fontId="6" fillId="0" borderId="17" xfId="0" applyNumberFormat="1" applyFont="1" applyBorder="1" applyAlignment="1">
      <alignment wrapText="1"/>
    </xf>
    <xf numFmtId="1" fontId="6" fillId="0" borderId="18" xfId="0" applyNumberFormat="1" applyFont="1" applyBorder="1" applyAlignment="1">
      <alignment wrapText="1"/>
    </xf>
    <xf numFmtId="1" fontId="6" fillId="0" borderId="21" xfId="0" applyNumberFormat="1" applyFont="1" applyBorder="1" applyAlignment="1">
      <alignment wrapText="1"/>
    </xf>
    <xf numFmtId="1" fontId="6" fillId="0" borderId="47" xfId="0" applyNumberFormat="1" applyFont="1" applyBorder="1" applyAlignment="1">
      <alignment vertical="center" wrapText="1"/>
    </xf>
    <xf numFmtId="1" fontId="6" fillId="0" borderId="61" xfId="0" applyNumberFormat="1" applyFont="1" applyBorder="1" applyAlignment="1">
      <alignment wrapText="1"/>
    </xf>
    <xf numFmtId="1" fontId="6" fillId="0" borderId="62" xfId="0" applyNumberFormat="1" applyFont="1" applyBorder="1" applyAlignment="1">
      <alignment wrapText="1"/>
    </xf>
    <xf numFmtId="1" fontId="6" fillId="0" borderId="10" xfId="0" applyNumberFormat="1" applyFont="1" applyBorder="1" applyAlignment="1">
      <alignment wrapText="1"/>
    </xf>
    <xf numFmtId="1" fontId="6" fillId="7" borderId="75" xfId="0" applyNumberFormat="1" applyFont="1" applyFill="1" applyBorder="1" applyProtection="1">
      <protection locked="0"/>
    </xf>
    <xf numFmtId="1" fontId="6" fillId="7" borderId="122" xfId="0" applyNumberFormat="1" applyFont="1" applyFill="1" applyBorder="1" applyProtection="1">
      <protection locked="0"/>
    </xf>
    <xf numFmtId="1" fontId="6" fillId="0" borderId="40" xfId="0" applyNumberFormat="1" applyFont="1" applyBorder="1" applyAlignment="1">
      <alignment wrapText="1"/>
    </xf>
    <xf numFmtId="1" fontId="6" fillId="7" borderId="7" xfId="0" applyNumberFormat="1" applyFont="1" applyFill="1" applyBorder="1" applyProtection="1">
      <protection locked="0"/>
    </xf>
    <xf numFmtId="1" fontId="6" fillId="0" borderId="115" xfId="0" applyNumberFormat="1" applyFont="1" applyBorder="1" applyAlignment="1">
      <alignment wrapText="1"/>
    </xf>
    <xf numFmtId="1" fontId="6" fillId="0" borderId="116" xfId="0" applyNumberFormat="1" applyFont="1" applyBorder="1" applyAlignment="1">
      <alignment wrapText="1"/>
    </xf>
    <xf numFmtId="1" fontId="6" fillId="7" borderId="115" xfId="0" applyNumberFormat="1" applyFont="1" applyFill="1" applyBorder="1" applyProtection="1">
      <protection locked="0"/>
    </xf>
    <xf numFmtId="1" fontId="1" fillId="0" borderId="6" xfId="0" applyNumberFormat="1" applyFont="1" applyBorder="1" applyAlignment="1">
      <alignment horizontal="left" vertical="center"/>
    </xf>
    <xf numFmtId="1" fontId="1" fillId="0" borderId="7" xfId="0" applyNumberFormat="1" applyFont="1" applyBorder="1" applyAlignment="1">
      <alignment horizontal="left" vertical="center"/>
    </xf>
    <xf numFmtId="1" fontId="6" fillId="0" borderId="64" xfId="0" applyNumberFormat="1" applyFont="1" applyBorder="1" applyAlignment="1">
      <alignment vertical="center" wrapText="1"/>
    </xf>
    <xf numFmtId="1" fontId="6" fillId="0" borderId="71" xfId="0" applyNumberFormat="1" applyFont="1" applyBorder="1" applyAlignment="1">
      <alignment wrapText="1"/>
    </xf>
    <xf numFmtId="1" fontId="6" fillId="0" borderId="72" xfId="0" applyNumberFormat="1" applyFont="1" applyBorder="1" applyAlignment="1">
      <alignment wrapText="1"/>
    </xf>
    <xf numFmtId="1" fontId="6" fillId="0" borderId="64" xfId="0" applyNumberFormat="1" applyFont="1" applyBorder="1" applyAlignment="1">
      <alignment wrapText="1"/>
    </xf>
    <xf numFmtId="1" fontId="6" fillId="7" borderId="123" xfId="0" applyNumberFormat="1" applyFont="1" applyFill="1" applyBorder="1" applyProtection="1">
      <protection locked="0"/>
    </xf>
    <xf numFmtId="1" fontId="6" fillId="0" borderId="29" xfId="0" applyNumberFormat="1" applyFont="1" applyBorder="1" applyAlignment="1">
      <alignment vertical="center" wrapText="1"/>
    </xf>
    <xf numFmtId="1" fontId="6" fillId="0" borderId="25" xfId="0" applyNumberFormat="1" applyFont="1" applyBorder="1" applyAlignment="1">
      <alignment wrapText="1"/>
    </xf>
    <xf numFmtId="1" fontId="6" fillId="0" borderId="26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7" borderId="124" xfId="0" applyNumberFormat="1" applyFont="1" applyFill="1" applyBorder="1" applyProtection="1">
      <protection locked="0"/>
    </xf>
    <xf numFmtId="1" fontId="6" fillId="0" borderId="36" xfId="0" applyNumberFormat="1" applyFont="1" applyBorder="1" applyAlignment="1">
      <alignment wrapText="1"/>
    </xf>
    <xf numFmtId="1" fontId="6" fillId="7" borderId="125" xfId="0" applyNumberFormat="1" applyFont="1" applyFill="1" applyBorder="1" applyProtection="1">
      <protection locked="0"/>
    </xf>
    <xf numFmtId="1" fontId="6" fillId="0" borderId="102" xfId="0" applyNumberFormat="1" applyFont="1" applyBorder="1" applyAlignment="1">
      <alignment horizontal="left" vertical="center" wrapText="1"/>
    </xf>
    <xf numFmtId="1" fontId="6" fillId="8" borderId="116" xfId="0" applyNumberFormat="1" applyFont="1" applyFill="1" applyBorder="1"/>
    <xf numFmtId="1" fontId="6" fillId="0" borderId="106" xfId="2" applyNumberFormat="1" applyFont="1" applyBorder="1" applyAlignment="1">
      <alignment horizontal="left" vertical="center" wrapText="1"/>
    </xf>
    <xf numFmtId="1" fontId="6" fillId="0" borderId="102" xfId="2" applyNumberFormat="1" applyFont="1" applyBorder="1" applyAlignment="1">
      <alignment horizontal="left" vertical="center" wrapText="1"/>
    </xf>
    <xf numFmtId="1" fontId="6" fillId="0" borderId="104" xfId="2" applyNumberFormat="1" applyFont="1" applyBorder="1" applyAlignment="1">
      <alignment horizontal="left" vertical="center" wrapText="1"/>
    </xf>
    <xf numFmtId="1" fontId="6" fillId="0" borderId="35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100" xfId="0" applyNumberFormat="1" applyFont="1" applyBorder="1" applyAlignment="1">
      <alignment horizontal="left" vertical="center" wrapText="1"/>
    </xf>
    <xf numFmtId="1" fontId="6" fillId="7" borderId="4" xfId="0" applyNumberFormat="1" applyFont="1" applyFill="1" applyBorder="1" applyProtection="1">
      <protection locked="0"/>
    </xf>
    <xf numFmtId="1" fontId="6" fillId="0" borderId="58" xfId="0" applyNumberFormat="1" applyFont="1" applyBorder="1" applyAlignment="1">
      <alignment wrapText="1"/>
    </xf>
    <xf numFmtId="1" fontId="6" fillId="0" borderId="59" xfId="0" applyNumberFormat="1" applyFont="1" applyBorder="1" applyAlignment="1">
      <alignment wrapText="1"/>
    </xf>
    <xf numFmtId="1" fontId="6" fillId="0" borderId="47" xfId="0" applyNumberFormat="1" applyFont="1" applyBorder="1" applyAlignment="1">
      <alignment wrapText="1"/>
    </xf>
    <xf numFmtId="1" fontId="6" fillId="7" borderId="126" xfId="0" applyNumberFormat="1" applyFont="1" applyFill="1" applyBorder="1" applyProtection="1">
      <protection locked="0"/>
    </xf>
    <xf numFmtId="1" fontId="6" fillId="7" borderId="121" xfId="0" applyNumberFormat="1" applyFont="1" applyFill="1" applyBorder="1" applyProtection="1">
      <protection locked="0"/>
    </xf>
    <xf numFmtId="1" fontId="6" fillId="8" borderId="17" xfId="0" applyNumberFormat="1" applyFont="1" applyFill="1" applyBorder="1"/>
    <xf numFmtId="1" fontId="6" fillId="8" borderId="21" xfId="0" applyNumberFormat="1" applyFont="1" applyFill="1" applyBorder="1"/>
    <xf numFmtId="1" fontId="6" fillId="8" borderId="80" xfId="0" applyNumberFormat="1" applyFont="1" applyFill="1" applyBorder="1"/>
    <xf numFmtId="1" fontId="6" fillId="8" borderId="16" xfId="0" applyNumberFormat="1" applyFont="1" applyFill="1" applyBorder="1"/>
    <xf numFmtId="1" fontId="6" fillId="8" borderId="82" xfId="0" applyNumberFormat="1" applyFont="1" applyFill="1" applyBorder="1"/>
    <xf numFmtId="1" fontId="6" fillId="8" borderId="51" xfId="0" applyNumberFormat="1" applyFont="1" applyFill="1" applyBorder="1"/>
    <xf numFmtId="1" fontId="6" fillId="8" borderId="33" xfId="0" applyNumberFormat="1" applyFont="1" applyFill="1" applyBorder="1"/>
    <xf numFmtId="1" fontId="6" fillId="8" borderId="61" xfId="0" applyNumberFormat="1" applyFont="1" applyFill="1" applyBorder="1"/>
    <xf numFmtId="1" fontId="6" fillId="8" borderId="10" xfId="0" applyNumberFormat="1" applyFont="1" applyFill="1" applyBorder="1"/>
    <xf numFmtId="1" fontId="6" fillId="0" borderId="0" xfId="0" applyNumberFormat="1" applyFont="1" applyAlignment="1">
      <alignment horizontal="left" vertical="center" wrapText="1"/>
    </xf>
    <xf numFmtId="1" fontId="6" fillId="0" borderId="106" xfId="0" applyNumberFormat="1" applyFont="1" applyBorder="1" applyAlignment="1">
      <alignment horizontal="left" vertical="center" wrapText="1"/>
    </xf>
    <xf numFmtId="1" fontId="6" fillId="0" borderId="75" xfId="0" applyNumberFormat="1" applyFont="1" applyBorder="1" applyAlignment="1">
      <alignment horizontal="left" vertical="center" wrapText="1"/>
    </xf>
    <xf numFmtId="1" fontId="6" fillId="8" borderId="4" xfId="0" applyNumberFormat="1" applyFont="1" applyFill="1" applyBorder="1"/>
    <xf numFmtId="1" fontId="6" fillId="8" borderId="78" xfId="0" applyNumberFormat="1" applyFont="1" applyFill="1" applyBorder="1"/>
    <xf numFmtId="1" fontId="6" fillId="0" borderId="126" xfId="0" applyNumberFormat="1" applyFont="1" applyBorder="1" applyAlignment="1">
      <alignment horizontal="left" vertical="center" wrapText="1"/>
    </xf>
    <xf numFmtId="1" fontId="6" fillId="10" borderId="121" xfId="0" applyNumberFormat="1" applyFont="1" applyFill="1" applyBorder="1" applyProtection="1">
      <protection locked="0"/>
    </xf>
    <xf numFmtId="1" fontId="6" fillId="10" borderId="48" xfId="0" applyNumberFormat="1" applyFont="1" applyFill="1" applyBorder="1" applyProtection="1">
      <protection locked="0"/>
    </xf>
    <xf numFmtId="1" fontId="6" fillId="0" borderId="109" xfId="0" applyNumberFormat="1" applyFont="1" applyBorder="1" applyAlignment="1">
      <alignment horizontal="center" vertical="center"/>
    </xf>
    <xf numFmtId="1" fontId="11" fillId="0" borderId="99" xfId="0" applyNumberFormat="1" applyFont="1" applyBorder="1" applyAlignment="1">
      <alignment horizontal="center" vertical="center" wrapText="1"/>
    </xf>
    <xf numFmtId="1" fontId="11" fillId="0" borderId="109" xfId="0" applyNumberFormat="1" applyFont="1" applyBorder="1" applyAlignment="1">
      <alignment horizontal="center" vertical="center" wrapText="1"/>
    </xf>
    <xf numFmtId="1" fontId="11" fillId="0" borderId="40" xfId="0" applyNumberFormat="1" applyFont="1" applyBorder="1" applyAlignment="1">
      <alignment horizontal="center" vertical="center" wrapText="1"/>
    </xf>
    <xf numFmtId="1" fontId="1" fillId="0" borderId="6" xfId="0" applyNumberFormat="1" applyFont="1" applyBorder="1" applyAlignment="1">
      <alignment horizontal="left" vertical="center"/>
    </xf>
    <xf numFmtId="1" fontId="6" fillId="7" borderId="108" xfId="0" applyNumberFormat="1" applyFont="1" applyFill="1" applyBorder="1" applyProtection="1">
      <protection locked="0"/>
    </xf>
    <xf numFmtId="1" fontId="6" fillId="7" borderId="127" xfId="0" applyNumberFormat="1" applyFont="1" applyFill="1" applyBorder="1" applyProtection="1">
      <protection locked="0"/>
    </xf>
    <xf numFmtId="1" fontId="6" fillId="9" borderId="3" xfId="0" applyNumberFormat="1" applyFont="1" applyFill="1" applyBorder="1"/>
    <xf numFmtId="1" fontId="6" fillId="9" borderId="76" xfId="0" applyNumberFormat="1" applyFont="1" applyFill="1" applyBorder="1"/>
    <xf numFmtId="1" fontId="6" fillId="9" borderId="128" xfId="0" applyNumberFormat="1" applyFont="1" applyFill="1" applyBorder="1"/>
    <xf numFmtId="1" fontId="6" fillId="9" borderId="129" xfId="0" applyNumberFormat="1" applyFont="1" applyFill="1" applyBorder="1"/>
    <xf numFmtId="1" fontId="6" fillId="9" borderId="4" xfId="0" applyNumberFormat="1" applyFont="1" applyFill="1" applyBorder="1"/>
    <xf numFmtId="1" fontId="6" fillId="0" borderId="16" xfId="0" applyNumberFormat="1" applyFont="1" applyBorder="1" applyAlignment="1">
      <alignment vertical="center" wrapText="1"/>
    </xf>
    <xf numFmtId="1" fontId="6" fillId="0" borderId="48" xfId="0" applyNumberFormat="1" applyFont="1" applyBorder="1" applyAlignment="1">
      <alignment vertical="center" wrapText="1"/>
    </xf>
    <xf numFmtId="1" fontId="6" fillId="7" borderId="130" xfId="0" applyNumberFormat="1" applyFont="1" applyFill="1" applyBorder="1" applyProtection="1">
      <protection locked="0"/>
    </xf>
    <xf numFmtId="1" fontId="6" fillId="0" borderId="109" xfId="0" applyNumberFormat="1" applyFont="1" applyBorder="1" applyAlignment="1">
      <alignment wrapText="1"/>
    </xf>
    <xf numFmtId="1" fontId="6" fillId="7" borderId="109" xfId="0" applyNumberFormat="1" applyFont="1" applyFill="1" applyBorder="1" applyProtection="1">
      <protection locked="0"/>
    </xf>
    <xf numFmtId="1" fontId="6" fillId="0" borderId="10" xfId="0" applyNumberFormat="1" applyFont="1" applyBorder="1" applyAlignment="1">
      <alignment vertical="center" wrapText="1"/>
    </xf>
    <xf numFmtId="1" fontId="6" fillId="7" borderId="131" xfId="0" applyNumberFormat="1" applyFont="1" applyFill="1" applyBorder="1" applyProtection="1">
      <protection locked="0"/>
    </xf>
    <xf numFmtId="1" fontId="6" fillId="7" borderId="132" xfId="0" applyNumberFormat="1" applyFont="1" applyFill="1" applyBorder="1" applyProtection="1">
      <protection locked="0"/>
    </xf>
    <xf numFmtId="1" fontId="6" fillId="0" borderId="45" xfId="0" applyNumberFormat="1" applyFont="1" applyBorder="1" applyAlignment="1">
      <alignment horizontal="left" vertical="center" wrapText="1"/>
    </xf>
    <xf numFmtId="1" fontId="6" fillId="0" borderId="24" xfId="0" applyNumberFormat="1" applyFont="1" applyBorder="1" applyAlignment="1">
      <alignment horizontal="left" vertical="center" wrapText="1"/>
    </xf>
    <xf numFmtId="1" fontId="6" fillId="0" borderId="27" xfId="0" applyNumberFormat="1" applyFont="1" applyBorder="1" applyAlignment="1">
      <alignment horizontal="left" vertical="center" wrapText="1"/>
    </xf>
    <xf numFmtId="1" fontId="6" fillId="8" borderId="26" xfId="0" applyNumberFormat="1" applyFont="1" applyFill="1" applyBorder="1"/>
    <xf numFmtId="1" fontId="6" fillId="0" borderId="24" xfId="2" applyNumberFormat="1" applyFont="1" applyBorder="1" applyAlignment="1">
      <alignment horizontal="left" vertical="center" wrapText="1"/>
    </xf>
    <xf numFmtId="1" fontId="6" fillId="0" borderId="34" xfId="2" applyNumberFormat="1" applyFont="1" applyBorder="1" applyAlignment="1">
      <alignment horizontal="left" vertical="center" wrapText="1"/>
    </xf>
    <xf numFmtId="1" fontId="6" fillId="0" borderId="19" xfId="0" applyNumberFormat="1" applyFont="1" applyBorder="1" applyAlignment="1">
      <alignment horizontal="left" vertical="center" wrapText="1"/>
    </xf>
    <xf numFmtId="1" fontId="6" fillId="7" borderId="79" xfId="0" applyNumberFormat="1" applyFont="1" applyFill="1" applyBorder="1" applyProtection="1">
      <protection locked="0"/>
    </xf>
    <xf numFmtId="1" fontId="6" fillId="0" borderId="30" xfId="0" applyNumberFormat="1" applyFont="1" applyBorder="1" applyAlignment="1">
      <alignment vertical="center" wrapText="1"/>
    </xf>
    <xf numFmtId="1" fontId="6" fillId="8" borderId="100" xfId="0" applyNumberFormat="1" applyFont="1" applyFill="1" applyBorder="1"/>
    <xf numFmtId="1" fontId="6" fillId="0" borderId="24" xfId="0" applyNumberFormat="1" applyFont="1" applyBorder="1" applyAlignment="1">
      <alignment vertical="center" wrapText="1"/>
    </xf>
    <xf numFmtId="1" fontId="6" fillId="8" borderId="102" xfId="0" applyNumberFormat="1" applyFont="1" applyFill="1" applyBorder="1"/>
    <xf numFmtId="1" fontId="6" fillId="8" borderId="24" xfId="0" applyNumberFormat="1" applyFont="1" applyFill="1" applyBorder="1"/>
    <xf numFmtId="1" fontId="6" fillId="8" borderId="126" xfId="0" applyNumberFormat="1" applyFont="1" applyFill="1" applyBorder="1"/>
    <xf numFmtId="1" fontId="6" fillId="8" borderId="48" xfId="0" applyNumberFormat="1" applyFont="1" applyFill="1" applyBorder="1"/>
    <xf numFmtId="1" fontId="6" fillId="0" borderId="44" xfId="0" applyNumberFormat="1" applyFont="1" applyBorder="1" applyAlignment="1">
      <alignment horizontal="left" vertical="center" wrapText="1"/>
    </xf>
    <xf numFmtId="1" fontId="6" fillId="0" borderId="133" xfId="0" applyNumberFormat="1" applyFont="1" applyBorder="1" applyAlignment="1">
      <alignment horizontal="left" vertical="center" wrapText="1"/>
    </xf>
    <xf numFmtId="1" fontId="6" fillId="8" borderId="64" xfId="0" applyNumberFormat="1" applyFont="1" applyFill="1" applyBorder="1"/>
    <xf numFmtId="1" fontId="6" fillId="8" borderId="45" xfId="0" applyNumberFormat="1" applyFont="1" applyFill="1" applyBorder="1"/>
    <xf numFmtId="1" fontId="6" fillId="0" borderId="31" xfId="0" applyNumberFormat="1" applyFont="1" applyBorder="1" applyAlignment="1">
      <alignment horizontal="left" vertical="center" wrapText="1"/>
    </xf>
    <xf numFmtId="1" fontId="6" fillId="0" borderId="46" xfId="0" applyNumberFormat="1" applyFont="1" applyBorder="1" applyAlignment="1">
      <alignment horizontal="left" vertical="center" wrapText="1"/>
    </xf>
    <xf numFmtId="1" fontId="6" fillId="10" borderId="47" xfId="0" applyNumberFormat="1" applyFont="1" applyFill="1" applyBorder="1" applyProtection="1">
      <protection locked="0"/>
    </xf>
    <xf numFmtId="1" fontId="6" fillId="3" borderId="0" xfId="0" applyNumberFormat="1" applyFont="1" applyFill="1" applyProtection="1">
      <protection hidden="1"/>
    </xf>
    <xf numFmtId="1" fontId="6" fillId="0" borderId="40" xfId="0" applyNumberFormat="1" applyFont="1" applyBorder="1" applyAlignment="1">
      <alignment horizontal="center" vertical="center"/>
    </xf>
    <xf numFmtId="1" fontId="6" fillId="0" borderId="79" xfId="0" applyNumberFormat="1" applyFont="1" applyBorder="1" applyAlignment="1" applyProtection="1">
      <alignment horizontal="center" vertical="center" wrapText="1"/>
      <protection hidden="1"/>
    </xf>
    <xf numFmtId="1" fontId="6" fillId="0" borderId="134" xfId="0" applyNumberFormat="1" applyFont="1" applyBorder="1" applyAlignment="1" applyProtection="1">
      <alignment horizontal="center" vertical="center" wrapText="1"/>
      <protection hidden="1"/>
    </xf>
    <xf numFmtId="1" fontId="6" fillId="0" borderId="78" xfId="0" applyNumberFormat="1" applyFont="1" applyBorder="1" applyAlignment="1">
      <alignment horizontal="center" vertical="center" wrapText="1"/>
    </xf>
    <xf numFmtId="1" fontId="6" fillId="0" borderId="79" xfId="0" applyNumberFormat="1" applyFont="1" applyBorder="1" applyAlignment="1" applyProtection="1">
      <alignment horizontal="center" vertical="center"/>
      <protection hidden="1"/>
    </xf>
    <xf numFmtId="1" fontId="6" fillId="0" borderId="4" xfId="0" applyNumberFormat="1" applyFont="1" applyBorder="1" applyAlignment="1" applyProtection="1">
      <alignment horizontal="center" vertical="center"/>
      <protection hidden="1"/>
    </xf>
    <xf numFmtId="1" fontId="6" fillId="0" borderId="5" xfId="0" applyNumberFormat="1" applyFont="1" applyBorder="1" applyAlignment="1" applyProtection="1">
      <alignment horizontal="center" vertical="center"/>
      <protection hidden="1"/>
    </xf>
    <xf numFmtId="1" fontId="6" fillId="0" borderId="12" xfId="0" applyNumberFormat="1" applyFont="1" applyBorder="1" applyAlignment="1" applyProtection="1">
      <alignment horizontal="center" vertical="center"/>
      <protection hidden="1"/>
    </xf>
    <xf numFmtId="1" fontId="6" fillId="0" borderId="5" xfId="0" applyNumberFormat="1" applyFont="1" applyBorder="1" applyAlignment="1" applyProtection="1">
      <alignment horizontal="left" vertical="center" wrapText="1"/>
      <protection hidden="1"/>
    </xf>
    <xf numFmtId="1" fontId="6" fillId="0" borderId="79" xfId="0" applyNumberFormat="1" applyFont="1" applyBorder="1" applyAlignment="1">
      <alignment horizontal="right" wrapText="1"/>
    </xf>
    <xf numFmtId="1" fontId="6" fillId="0" borderId="134" xfId="0" applyNumberFormat="1" applyFont="1" applyBorder="1" applyAlignment="1">
      <alignment horizontal="right" wrapText="1"/>
    </xf>
    <xf numFmtId="1" fontId="6" fillId="0" borderId="48" xfId="0" applyNumberFormat="1" applyFont="1" applyBorder="1" applyAlignment="1" applyProtection="1">
      <alignment horizontal="left" vertical="center" wrapText="1"/>
      <protection hidden="1"/>
    </xf>
    <xf numFmtId="1" fontId="6" fillId="0" borderId="58" xfId="0" applyNumberFormat="1" applyFont="1" applyBorder="1" applyAlignment="1">
      <alignment horizontal="right" wrapText="1"/>
    </xf>
    <xf numFmtId="1" fontId="6" fillId="0" borderId="59" xfId="0" applyNumberFormat="1" applyFont="1" applyBorder="1" applyAlignment="1">
      <alignment horizontal="right" wrapText="1"/>
    </xf>
    <xf numFmtId="1" fontId="6" fillId="0" borderId="51" xfId="0" applyNumberFormat="1" applyFont="1" applyBorder="1" applyAlignment="1" applyProtection="1">
      <alignment horizontal="left" vertical="center" wrapText="1"/>
      <protection hidden="1"/>
    </xf>
    <xf numFmtId="1" fontId="6" fillId="0" borderId="115" xfId="0" applyNumberFormat="1" applyFont="1" applyBorder="1" applyAlignment="1">
      <alignment horizontal="right" wrapText="1"/>
    </xf>
    <xf numFmtId="1" fontId="6" fillId="0" borderId="116" xfId="0" applyNumberFormat="1" applyFont="1" applyBorder="1" applyAlignment="1">
      <alignment horizontal="right" wrapText="1"/>
    </xf>
    <xf numFmtId="1" fontId="6" fillId="0" borderId="14" xfId="0" applyNumberFormat="1" applyFont="1" applyBorder="1" applyAlignment="1">
      <alignment horizontal="center" vertical="center" wrapText="1"/>
    </xf>
    <xf numFmtId="1" fontId="6" fillId="0" borderId="43" xfId="0" applyNumberFormat="1" applyFont="1" applyBorder="1" applyAlignment="1">
      <alignment wrapText="1"/>
    </xf>
    <xf numFmtId="1" fontId="6" fillId="0" borderId="14" xfId="0" applyNumberFormat="1" applyFont="1" applyBorder="1" applyAlignment="1">
      <alignment wrapText="1"/>
    </xf>
    <xf numFmtId="1" fontId="6" fillId="0" borderId="7" xfId="0" applyNumberFormat="1" applyFont="1" applyBorder="1" applyAlignment="1">
      <alignment wrapText="1"/>
    </xf>
    <xf numFmtId="1" fontId="6" fillId="0" borderId="41" xfId="0" applyNumberFormat="1" applyFont="1" applyBorder="1" applyAlignment="1">
      <alignment wrapText="1"/>
    </xf>
    <xf numFmtId="1" fontId="6" fillId="0" borderId="23" xfId="0" applyNumberFormat="1" applyFont="1" applyBorder="1" applyAlignment="1">
      <alignment vertical="center"/>
    </xf>
    <xf numFmtId="1" fontId="6" fillId="8" borderId="18" xfId="0" applyNumberFormat="1" applyFont="1" applyFill="1" applyBorder="1" applyAlignment="1">
      <alignment wrapText="1"/>
    </xf>
    <xf numFmtId="1" fontId="6" fillId="8" borderId="135" xfId="0" applyNumberFormat="1" applyFont="1" applyFill="1" applyBorder="1"/>
    <xf numFmtId="1" fontId="2" fillId="4" borderId="0" xfId="0" applyNumberFormat="1" applyFont="1" applyFill="1" applyAlignment="1" applyProtection="1">
      <alignment wrapText="1"/>
    </xf>
    <xf numFmtId="1" fontId="6" fillId="0" borderId="133" xfId="0" applyNumberFormat="1" applyFont="1" applyBorder="1"/>
    <xf numFmtId="1" fontId="6" fillId="8" borderId="72" xfId="0" applyNumberFormat="1" applyFont="1" applyFill="1" applyBorder="1" applyAlignment="1">
      <alignment wrapText="1"/>
    </xf>
    <xf numFmtId="1" fontId="6" fillId="8" borderId="71" xfId="0" applyNumberFormat="1" applyFont="1" applyFill="1" applyBorder="1"/>
    <xf numFmtId="1" fontId="6" fillId="8" borderId="110" xfId="0" applyNumberFormat="1" applyFont="1" applyFill="1" applyBorder="1"/>
    <xf numFmtId="1" fontId="6" fillId="0" borderId="31" xfId="0" applyNumberFormat="1" applyFont="1" applyBorder="1"/>
    <xf numFmtId="1" fontId="6" fillId="0" borderId="46" xfId="0" applyNumberFormat="1" applyFont="1" applyBorder="1"/>
    <xf numFmtId="1" fontId="6" fillId="8" borderId="59" xfId="0" applyNumberFormat="1" applyFont="1" applyFill="1" applyBorder="1" applyAlignment="1">
      <alignment wrapText="1"/>
    </xf>
    <xf numFmtId="1" fontId="6" fillId="8" borderId="85" xfId="0" applyNumberFormat="1" applyFont="1" applyFill="1" applyBorder="1"/>
    <xf numFmtId="1" fontId="6" fillId="8" borderId="84" xfId="0" applyNumberFormat="1" applyFont="1" applyFill="1" applyBorder="1"/>
    <xf numFmtId="1" fontId="6" fillId="11" borderId="137" xfId="3" applyNumberFormat="1" applyFont="1" applyBorder="1" applyProtection="1">
      <protection locked="0"/>
    </xf>
    <xf numFmtId="1" fontId="6" fillId="11" borderId="138" xfId="3" applyNumberFormat="1" applyFont="1" applyBorder="1" applyProtection="1">
      <protection locked="0"/>
    </xf>
    <xf numFmtId="1" fontId="6" fillId="11" borderId="139" xfId="3" applyNumberFormat="1" applyFont="1" applyBorder="1" applyProtection="1">
      <protection locked="0"/>
    </xf>
    <xf numFmtId="1" fontId="6" fillId="11" borderId="140" xfId="3" applyNumberFormat="1" applyFont="1" applyBorder="1" applyProtection="1">
      <protection locked="0"/>
    </xf>
    <xf numFmtId="1" fontId="6" fillId="11" borderId="141" xfId="3" applyNumberFormat="1" applyFont="1" applyBorder="1" applyProtection="1">
      <protection locked="0"/>
    </xf>
    <xf numFmtId="1" fontId="6" fillId="11" borderId="142" xfId="3" applyNumberFormat="1" applyFont="1" applyBorder="1" applyProtection="1">
      <protection locked="0"/>
    </xf>
    <xf numFmtId="1" fontId="6" fillId="7" borderId="143" xfId="0" applyNumberFormat="1" applyFont="1" applyFill="1" applyBorder="1" applyProtection="1">
      <protection locked="0"/>
    </xf>
    <xf numFmtId="1" fontId="6" fillId="7" borderId="144" xfId="0" applyNumberFormat="1" applyFont="1" applyFill="1" applyBorder="1" applyProtection="1">
      <protection locked="0"/>
    </xf>
    <xf numFmtId="1" fontId="6" fillId="0" borderId="75" xfId="0" applyNumberFormat="1" applyFont="1" applyBorder="1" applyAlignment="1">
      <alignment horizontal="center" vertical="center"/>
    </xf>
    <xf numFmtId="1" fontId="6" fillId="0" borderId="134" xfId="0" applyNumberFormat="1" applyFont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 vertical="center"/>
    </xf>
    <xf numFmtId="1" fontId="6" fillId="9" borderId="18" xfId="0" applyNumberFormat="1" applyFont="1" applyFill="1" applyBorder="1"/>
    <xf numFmtId="1" fontId="6" fillId="9" borderId="81" xfId="0" applyNumberFormat="1" applyFont="1" applyFill="1" applyBorder="1" applyProtection="1"/>
    <xf numFmtId="1" fontId="6" fillId="9" borderId="17" xfId="0" applyNumberFormat="1" applyFont="1" applyFill="1" applyBorder="1" applyProtection="1"/>
    <xf numFmtId="1" fontId="6" fillId="9" borderId="21" xfId="0" applyNumberFormat="1" applyFont="1" applyFill="1" applyBorder="1" applyProtection="1"/>
    <xf numFmtId="1" fontId="6" fillId="9" borderId="100" xfId="0" applyNumberFormat="1" applyFont="1" applyFill="1" applyBorder="1" applyProtection="1"/>
    <xf numFmtId="1" fontId="6" fillId="0" borderId="10" xfId="0" applyNumberFormat="1" applyFont="1" applyBorder="1" applyAlignment="1">
      <alignment horizontal="left"/>
    </xf>
    <xf numFmtId="1" fontId="6" fillId="0" borderId="145" xfId="0" applyNumberFormat="1" applyFont="1" applyBorder="1"/>
    <xf numFmtId="1" fontId="6" fillId="0" borderId="146" xfId="0" applyNumberFormat="1" applyFont="1" applyBorder="1"/>
    <xf numFmtId="1" fontId="6" fillId="0" borderId="147" xfId="0" applyNumberFormat="1" applyFont="1" applyBorder="1"/>
    <xf numFmtId="1" fontId="6" fillId="7" borderId="129" xfId="0" applyNumberFormat="1" applyFont="1" applyFill="1" applyBorder="1" applyProtection="1">
      <protection locked="0"/>
    </xf>
    <xf numFmtId="1" fontId="6" fillId="7" borderId="76" xfId="0" applyNumberFormat="1" applyFont="1" applyFill="1" applyBorder="1" applyProtection="1">
      <protection locked="0"/>
    </xf>
    <xf numFmtId="1" fontId="6" fillId="7" borderId="5" xfId="0" applyNumberFormat="1" applyFont="1" applyFill="1" applyBorder="1" applyProtection="1">
      <protection locked="0"/>
    </xf>
    <xf numFmtId="1" fontId="6" fillId="0" borderId="119" xfId="0" applyNumberFormat="1" applyFont="1" applyBorder="1"/>
    <xf numFmtId="1" fontId="6" fillId="0" borderId="149" xfId="0" applyNumberFormat="1" applyFont="1" applyBorder="1"/>
    <xf numFmtId="1" fontId="6" fillId="0" borderId="150" xfId="0" applyNumberFormat="1" applyFont="1" applyBorder="1"/>
    <xf numFmtId="1" fontId="6" fillId="7" borderId="151" xfId="0" applyNumberFormat="1" applyFont="1" applyFill="1" applyBorder="1" applyProtection="1">
      <protection locked="0"/>
    </xf>
    <xf numFmtId="1" fontId="6" fillId="7" borderId="150" xfId="0" applyNumberFormat="1" applyFont="1" applyFill="1" applyBorder="1" applyProtection="1">
      <protection locked="0"/>
    </xf>
    <xf numFmtId="1" fontId="6" fillId="7" borderId="148" xfId="0" applyNumberFormat="1" applyFont="1" applyFill="1" applyBorder="1" applyProtection="1">
      <protection locked="0"/>
    </xf>
    <xf numFmtId="1" fontId="6" fillId="7" borderId="152" xfId="0" applyNumberFormat="1" applyFont="1" applyFill="1" applyBorder="1" applyProtection="1">
      <protection locked="0"/>
    </xf>
    <xf numFmtId="1" fontId="6" fillId="7" borderId="112" xfId="0" applyNumberFormat="1" applyFont="1" applyFill="1" applyBorder="1" applyProtection="1">
      <protection locked="0"/>
    </xf>
    <xf numFmtId="1" fontId="6" fillId="7" borderId="155" xfId="0" applyNumberFormat="1" applyFont="1" applyFill="1" applyBorder="1" applyProtection="1">
      <protection locked="0"/>
    </xf>
    <xf numFmtId="1" fontId="6" fillId="8" borderId="68" xfId="0" applyNumberFormat="1" applyFont="1" applyFill="1" applyBorder="1"/>
    <xf numFmtId="1" fontId="6" fillId="8" borderId="66" xfId="0" applyNumberFormat="1" applyFont="1" applyFill="1" applyBorder="1"/>
    <xf numFmtId="1" fontId="6" fillId="7" borderId="67" xfId="0" applyNumberFormat="1" applyFont="1" applyFill="1" applyBorder="1" applyProtection="1">
      <protection locked="0"/>
    </xf>
    <xf numFmtId="1" fontId="6" fillId="0" borderId="79" xfId="0" applyNumberFormat="1" applyFont="1" applyBorder="1" applyAlignment="1">
      <alignment horizontal="center" vertical="center" wrapText="1"/>
    </xf>
    <xf numFmtId="1" fontId="6" fillId="0" borderId="156" xfId="0" applyNumberFormat="1" applyFont="1" applyBorder="1" applyAlignment="1">
      <alignment horizontal="center" vertical="center" wrapText="1"/>
    </xf>
    <xf numFmtId="1" fontId="6" fillId="0" borderId="157" xfId="0" applyNumberFormat="1" applyFont="1" applyBorder="1" applyAlignment="1">
      <alignment horizontal="center" vertical="center" wrapText="1"/>
    </xf>
    <xf numFmtId="1" fontId="6" fillId="0" borderId="158" xfId="0" applyNumberFormat="1" applyFont="1" applyBorder="1" applyAlignment="1">
      <alignment horizontal="center" vertical="center" wrapText="1"/>
    </xf>
    <xf numFmtId="1" fontId="6" fillId="0" borderId="159" xfId="0" applyNumberFormat="1" applyFont="1" applyBorder="1" applyAlignment="1">
      <alignment horizontal="center" vertical="center" wrapText="1"/>
    </xf>
    <xf numFmtId="1" fontId="6" fillId="0" borderId="79" xfId="0" applyNumberFormat="1" applyFont="1" applyBorder="1"/>
    <xf numFmtId="1" fontId="6" fillId="0" borderId="134" xfId="0" applyNumberFormat="1" applyFont="1" applyBorder="1"/>
    <xf numFmtId="1" fontId="6" fillId="0" borderId="4" xfId="0" applyNumberFormat="1" applyFont="1" applyBorder="1" applyAlignment="1">
      <alignment wrapText="1"/>
    </xf>
    <xf numFmtId="1" fontId="6" fillId="7" borderId="94" xfId="0" applyNumberFormat="1" applyFont="1" applyFill="1" applyBorder="1" applyProtection="1">
      <protection locked="0"/>
    </xf>
    <xf numFmtId="1" fontId="6" fillId="7" borderId="4" xfId="0" applyNumberFormat="1" applyFont="1" applyFill="1" applyBorder="1" applyAlignment="1" applyProtection="1">
      <alignment horizontal="center"/>
      <protection locked="0"/>
    </xf>
    <xf numFmtId="1" fontId="4" fillId="5" borderId="160" xfId="0" applyNumberFormat="1" applyFont="1" applyFill="1" applyBorder="1"/>
    <xf numFmtId="1" fontId="6" fillId="0" borderId="162" xfId="0" applyNumberFormat="1" applyFont="1" applyBorder="1"/>
    <xf numFmtId="1" fontId="6" fillId="0" borderId="163" xfId="0" applyNumberFormat="1" applyFont="1" applyBorder="1"/>
    <xf numFmtId="1" fontId="6" fillId="0" borderId="164" xfId="0" applyNumberFormat="1" applyFont="1" applyBorder="1" applyAlignment="1">
      <alignment wrapText="1"/>
    </xf>
    <xf numFmtId="1" fontId="6" fillId="7" borderId="162" xfId="0" applyNumberFormat="1" applyFont="1" applyFill="1" applyBorder="1" applyProtection="1">
      <protection locked="0"/>
    </xf>
    <xf numFmtId="1" fontId="6" fillId="7" borderId="165" xfId="0" applyNumberFormat="1" applyFont="1" applyFill="1" applyBorder="1" applyProtection="1">
      <protection locked="0"/>
    </xf>
    <xf numFmtId="1" fontId="6" fillId="7" borderId="166" xfId="0" applyNumberFormat="1" applyFont="1" applyFill="1" applyBorder="1" applyProtection="1">
      <protection locked="0"/>
    </xf>
    <xf numFmtId="1" fontId="6" fillId="7" borderId="164" xfId="0" applyNumberFormat="1" applyFont="1" applyFill="1" applyBorder="1" applyProtection="1">
      <protection locked="0"/>
    </xf>
    <xf numFmtId="1" fontId="6" fillId="7" borderId="167" xfId="0" applyNumberFormat="1" applyFont="1" applyFill="1" applyBorder="1" applyProtection="1">
      <protection locked="0"/>
    </xf>
    <xf numFmtId="1" fontId="6" fillId="7" borderId="168" xfId="0" applyNumberFormat="1" applyFont="1" applyFill="1" applyBorder="1" applyProtection="1">
      <protection locked="0"/>
    </xf>
    <xf numFmtId="1" fontId="6" fillId="7" borderId="169" xfId="0" applyNumberFormat="1" applyFont="1" applyFill="1" applyBorder="1" applyProtection="1">
      <protection locked="0"/>
    </xf>
    <xf numFmtId="1" fontId="6" fillId="7" borderId="170" xfId="0" applyNumberFormat="1" applyFont="1" applyFill="1" applyBorder="1" applyProtection="1">
      <protection locked="0"/>
    </xf>
    <xf numFmtId="1" fontId="5" fillId="0" borderId="171" xfId="0" applyNumberFormat="1" applyFont="1" applyBorder="1"/>
    <xf numFmtId="1" fontId="2" fillId="0" borderId="172" xfId="0" applyNumberFormat="1" applyFont="1" applyBorder="1"/>
    <xf numFmtId="1" fontId="2" fillId="3" borderId="172" xfId="0" applyNumberFormat="1" applyFont="1" applyFill="1" applyBorder="1"/>
    <xf numFmtId="1" fontId="6" fillId="3" borderId="10" xfId="0" applyNumberFormat="1" applyFont="1" applyFill="1" applyBorder="1" applyProtection="1">
      <protection hidden="1"/>
    </xf>
    <xf numFmtId="1" fontId="6" fillId="0" borderId="51" xfId="0" applyNumberFormat="1" applyFont="1" applyBorder="1" applyAlignment="1">
      <alignment horizontal="center" vertical="center"/>
    </xf>
    <xf numFmtId="1" fontId="6" fillId="0" borderId="127" xfId="0" applyNumberFormat="1" applyFont="1" applyBorder="1" applyAlignment="1">
      <alignment horizontal="center" vertical="center"/>
    </xf>
    <xf numFmtId="1" fontId="6" fillId="0" borderId="176" xfId="0" applyNumberFormat="1" applyFont="1" applyBorder="1" applyAlignment="1">
      <alignment horizontal="left" vertical="center" wrapText="1"/>
    </xf>
    <xf numFmtId="1" fontId="6" fillId="0" borderId="176" xfId="0" applyNumberFormat="1" applyFont="1" applyBorder="1" applyAlignment="1">
      <alignment horizontal="right" wrapText="1"/>
    </xf>
    <xf numFmtId="1" fontId="6" fillId="0" borderId="177" xfId="0" applyNumberFormat="1" applyFont="1" applyBorder="1" applyAlignment="1">
      <alignment horizontal="right" wrapText="1"/>
    </xf>
    <xf numFmtId="1" fontId="6" fillId="0" borderId="178" xfId="0" applyNumberFormat="1" applyFont="1" applyBorder="1" applyAlignment="1">
      <alignment horizontal="right"/>
    </xf>
    <xf numFmtId="1" fontId="6" fillId="7" borderId="179" xfId="0" applyNumberFormat="1" applyFont="1" applyFill="1" applyBorder="1" applyProtection="1">
      <protection locked="0"/>
    </xf>
    <xf numFmtId="1" fontId="6" fillId="7" borderId="178" xfId="0" applyNumberFormat="1" applyFont="1" applyFill="1" applyBorder="1" applyProtection="1">
      <protection locked="0"/>
    </xf>
    <xf numFmtId="1" fontId="6" fillId="7" borderId="180" xfId="0" applyNumberFormat="1" applyFont="1" applyFill="1" applyBorder="1" applyProtection="1">
      <protection locked="0"/>
    </xf>
    <xf numFmtId="1" fontId="6" fillId="7" borderId="181" xfId="0" applyNumberFormat="1" applyFont="1" applyFill="1" applyBorder="1" applyProtection="1">
      <protection locked="0"/>
    </xf>
    <xf numFmtId="1" fontId="6" fillId="0" borderId="11" xfId="0" applyNumberFormat="1" applyFont="1" applyBorder="1" applyAlignment="1">
      <alignment horizontal="left" vertical="center" wrapText="1"/>
    </xf>
    <xf numFmtId="1" fontId="6" fillId="0" borderId="11" xfId="0" applyNumberFormat="1" applyFont="1" applyBorder="1" applyAlignment="1">
      <alignment horizontal="right" wrapText="1"/>
    </xf>
    <xf numFmtId="1" fontId="6" fillId="0" borderId="127" xfId="0" applyNumberFormat="1" applyFont="1" applyBorder="1" applyAlignment="1">
      <alignment horizontal="right" wrapText="1"/>
    </xf>
    <xf numFmtId="1" fontId="6" fillId="7" borderId="182" xfId="0" applyNumberFormat="1" applyFont="1" applyFill="1" applyBorder="1" applyProtection="1">
      <protection locked="0"/>
    </xf>
    <xf numFmtId="1" fontId="5" fillId="5" borderId="0" xfId="0" applyNumberFormat="1" applyFont="1" applyFill="1" applyBorder="1"/>
    <xf numFmtId="1" fontId="2" fillId="0" borderId="0" xfId="0" applyNumberFormat="1" applyFont="1" applyBorder="1"/>
    <xf numFmtId="1" fontId="6" fillId="0" borderId="134" xfId="0" applyNumberFormat="1" applyFont="1" applyBorder="1" applyAlignment="1">
      <alignment horizontal="center" vertical="center" wrapText="1"/>
    </xf>
    <xf numFmtId="1" fontId="6" fillId="0" borderId="77" xfId="0" applyNumberFormat="1" applyFont="1" applyBorder="1" applyAlignment="1">
      <alignment horizontal="center" vertical="center"/>
    </xf>
    <xf numFmtId="1" fontId="6" fillId="0" borderId="156" xfId="0" applyNumberFormat="1" applyFont="1" applyBorder="1" applyAlignment="1">
      <alignment horizontal="center" vertical="center"/>
    </xf>
    <xf numFmtId="1" fontId="6" fillId="0" borderId="176" xfId="0" applyNumberFormat="1" applyFont="1" applyBorder="1"/>
    <xf numFmtId="1" fontId="6" fillId="0" borderId="179" xfId="0" applyNumberFormat="1" applyFont="1" applyBorder="1" applyAlignment="1">
      <alignment horizontal="right" wrapText="1"/>
    </xf>
    <xf numFmtId="1" fontId="6" fillId="0" borderId="180" xfId="0" applyNumberFormat="1" applyFont="1" applyBorder="1" applyAlignment="1">
      <alignment horizontal="right"/>
    </xf>
    <xf numFmtId="1" fontId="6" fillId="7" borderId="183" xfId="0" applyNumberFormat="1" applyFont="1" applyFill="1" applyBorder="1" applyProtection="1">
      <protection locked="0"/>
    </xf>
    <xf numFmtId="1" fontId="6" fillId="0" borderId="24" xfId="0" applyNumberFormat="1" applyFont="1" applyBorder="1" applyAlignment="1">
      <alignment horizontal="right" wrapText="1"/>
    </xf>
    <xf numFmtId="1" fontId="6" fillId="0" borderId="25" xfId="0" applyNumberFormat="1" applyFont="1" applyBorder="1" applyAlignment="1">
      <alignment horizontal="right" wrapText="1"/>
    </xf>
    <xf numFmtId="1" fontId="6" fillId="0" borderId="30" xfId="0" applyNumberFormat="1" applyFont="1" applyBorder="1" applyAlignment="1">
      <alignment horizontal="right"/>
    </xf>
    <xf numFmtId="1" fontId="6" fillId="0" borderId="11" xfId="0" applyNumberFormat="1" applyFont="1" applyBorder="1" applyAlignment="1">
      <alignment horizontal="left" vertical="center" wrapText="1"/>
    </xf>
    <xf numFmtId="1" fontId="6" fillId="0" borderId="48" xfId="0" applyNumberFormat="1" applyFont="1" applyBorder="1" applyAlignment="1">
      <alignment horizontal="right" wrapText="1"/>
    </xf>
    <xf numFmtId="1" fontId="6" fillId="0" borderId="35" xfId="0" applyNumberFormat="1" applyFont="1" applyBorder="1" applyAlignment="1">
      <alignment horizontal="right" wrapText="1"/>
    </xf>
    <xf numFmtId="1" fontId="6" fillId="0" borderId="92" xfId="0" applyNumberFormat="1" applyFont="1" applyBorder="1" applyAlignment="1">
      <alignment horizontal="right"/>
    </xf>
    <xf numFmtId="1" fontId="6" fillId="0" borderId="111" xfId="0" applyNumberFormat="1" applyFont="1" applyBorder="1" applyAlignment="1">
      <alignment horizontal="right"/>
    </xf>
    <xf numFmtId="1" fontId="2" fillId="12" borderId="0" xfId="0" applyNumberFormat="1" applyFont="1" applyFill="1"/>
    <xf numFmtId="1" fontId="6" fillId="7" borderId="184" xfId="0" applyNumberFormat="1" applyFont="1" applyFill="1" applyBorder="1" applyProtection="1">
      <protection locked="0"/>
    </xf>
    <xf numFmtId="1" fontId="6" fillId="7" borderId="185" xfId="0" applyNumberFormat="1" applyFont="1" applyFill="1" applyBorder="1" applyProtection="1">
      <protection locked="0"/>
    </xf>
    <xf numFmtId="1" fontId="6" fillId="7" borderId="186" xfId="0" applyNumberFormat="1" applyFont="1" applyFill="1" applyBorder="1" applyProtection="1">
      <protection locked="0"/>
    </xf>
    <xf numFmtId="1" fontId="6" fillId="0" borderId="188" xfId="0" applyNumberFormat="1" applyFont="1" applyBorder="1" applyAlignment="1">
      <alignment horizontal="center" vertical="center" wrapText="1"/>
    </xf>
    <xf numFmtId="1" fontId="6" fillId="7" borderId="195" xfId="0" applyNumberFormat="1" applyFont="1" applyFill="1" applyBorder="1" applyProtection="1">
      <protection locked="0"/>
    </xf>
    <xf numFmtId="1" fontId="6" fillId="7" borderId="194" xfId="0" applyNumberFormat="1" applyFont="1" applyFill="1" applyBorder="1" applyProtection="1">
      <protection locked="0"/>
    </xf>
    <xf numFmtId="1" fontId="6" fillId="7" borderId="196" xfId="0" applyNumberFormat="1" applyFont="1" applyFill="1" applyBorder="1" applyProtection="1">
      <protection locked="0"/>
    </xf>
    <xf numFmtId="1" fontId="6" fillId="7" borderId="197" xfId="0" applyNumberFormat="1" applyFont="1" applyFill="1" applyBorder="1" applyProtection="1">
      <protection locked="0"/>
    </xf>
    <xf numFmtId="1" fontId="2" fillId="3" borderId="192" xfId="0" applyNumberFormat="1" applyFont="1" applyFill="1" applyBorder="1"/>
    <xf numFmtId="1" fontId="4" fillId="3" borderId="192" xfId="0" applyNumberFormat="1" applyFont="1" applyFill="1" applyBorder="1"/>
    <xf numFmtId="1" fontId="4" fillId="0" borderId="192" xfId="0" applyNumberFormat="1" applyFont="1" applyBorder="1"/>
    <xf numFmtId="1" fontId="6" fillId="0" borderId="189" xfId="0" applyNumberFormat="1" applyFont="1" applyBorder="1" applyAlignment="1">
      <alignment horizontal="center" vertical="center"/>
    </xf>
    <xf numFmtId="1" fontId="6" fillId="0" borderId="191" xfId="0" applyNumberFormat="1" applyFont="1" applyBorder="1" applyAlignment="1">
      <alignment horizontal="center" vertical="center"/>
    </xf>
    <xf numFmtId="1" fontId="6" fillId="3" borderId="192" xfId="0" applyNumberFormat="1" applyFont="1" applyFill="1" applyBorder="1"/>
    <xf numFmtId="1" fontId="6" fillId="0" borderId="192" xfId="0" applyNumberFormat="1" applyFont="1" applyBorder="1"/>
    <xf numFmtId="1" fontId="6" fillId="3" borderId="193" xfId="0" applyNumberFormat="1" applyFont="1" applyFill="1" applyBorder="1"/>
    <xf numFmtId="1" fontId="6" fillId="5" borderId="23" xfId="0" applyNumberFormat="1" applyFont="1" applyFill="1" applyBorder="1" applyAlignment="1" applyProtection="1">
      <alignment vertical="center"/>
    </xf>
    <xf numFmtId="1" fontId="6" fillId="3" borderId="187" xfId="0" applyNumberFormat="1" applyFont="1" applyFill="1" applyBorder="1"/>
    <xf numFmtId="1" fontId="6" fillId="7" borderId="188" xfId="0" applyNumberFormat="1" applyFont="1" applyFill="1" applyBorder="1" applyProtection="1">
      <protection locked="0"/>
    </xf>
    <xf numFmtId="1" fontId="6" fillId="7" borderId="189" xfId="0" applyNumberFormat="1" applyFont="1" applyFill="1" applyBorder="1" applyProtection="1">
      <protection locked="0"/>
    </xf>
    <xf numFmtId="1" fontId="6" fillId="7" borderId="191" xfId="0" applyNumberFormat="1" applyFont="1" applyFill="1" applyBorder="1" applyProtection="1">
      <protection locked="0"/>
    </xf>
    <xf numFmtId="1" fontId="6" fillId="7" borderId="190" xfId="0" applyNumberFormat="1" applyFont="1" applyFill="1" applyBorder="1" applyProtection="1">
      <protection locked="0"/>
    </xf>
    <xf numFmtId="1" fontId="6" fillId="7" borderId="187" xfId="0" applyNumberFormat="1" applyFont="1" applyFill="1" applyBorder="1" applyProtection="1">
      <protection locked="0"/>
    </xf>
    <xf numFmtId="1" fontId="6" fillId="3" borderId="198" xfId="0" applyNumberFormat="1" applyFont="1" applyFill="1" applyBorder="1"/>
    <xf numFmtId="1" fontId="6" fillId="0" borderId="198" xfId="0" applyNumberFormat="1" applyFont="1" applyBorder="1"/>
    <xf numFmtId="1" fontId="2" fillId="3" borderId="198" xfId="0" applyNumberFormat="1" applyFont="1" applyFill="1" applyBorder="1"/>
    <xf numFmtId="1" fontId="4" fillId="3" borderId="198" xfId="0" applyNumberFormat="1" applyFont="1" applyFill="1" applyBorder="1"/>
    <xf numFmtId="1" fontId="4" fillId="3" borderId="201" xfId="0" applyNumberFormat="1" applyFont="1" applyFill="1" applyBorder="1"/>
    <xf numFmtId="1" fontId="2" fillId="3" borderId="202" xfId="0" applyNumberFormat="1" applyFont="1" applyFill="1" applyBorder="1"/>
    <xf numFmtId="1" fontId="4" fillId="0" borderId="198" xfId="0" applyNumberFormat="1" applyFont="1" applyBorder="1"/>
    <xf numFmtId="1" fontId="6" fillId="0" borderId="203" xfId="0" applyNumberFormat="1" applyFont="1" applyBorder="1" applyAlignment="1">
      <alignment horizontal="center" vertical="center" wrapText="1"/>
    </xf>
    <xf numFmtId="1" fontId="6" fillId="0" borderId="204" xfId="0" applyNumberFormat="1" applyFont="1" applyBorder="1" applyAlignment="1">
      <alignment horizontal="center" vertical="center"/>
    </xf>
    <xf numFmtId="1" fontId="6" fillId="0" borderId="205" xfId="0" applyNumberFormat="1" applyFont="1" applyBorder="1" applyAlignment="1">
      <alignment horizontal="center" vertical="center"/>
    </xf>
    <xf numFmtId="1" fontId="6" fillId="3" borderId="201" xfId="0" applyNumberFormat="1" applyFont="1" applyFill="1" applyBorder="1"/>
    <xf numFmtId="1" fontId="6" fillId="0" borderId="206" xfId="0" applyNumberFormat="1" applyFont="1" applyBorder="1"/>
    <xf numFmtId="1" fontId="6" fillId="0" borderId="203" xfId="0" applyNumberFormat="1" applyFont="1" applyBorder="1"/>
    <xf numFmtId="1" fontId="6" fillId="0" borderId="204" xfId="0" applyNumberFormat="1" applyFont="1" applyBorder="1"/>
    <xf numFmtId="1" fontId="6" fillId="0" borderId="205" xfId="0" applyNumberFormat="1" applyFont="1" applyBorder="1"/>
    <xf numFmtId="1" fontId="2" fillId="0" borderId="207" xfId="0" applyNumberFormat="1" applyFont="1" applyBorder="1"/>
    <xf numFmtId="1" fontId="2" fillId="0" borderId="208" xfId="0" applyNumberFormat="1" applyFont="1" applyBorder="1"/>
    <xf numFmtId="1" fontId="2" fillId="0" borderId="209" xfId="0" applyNumberFormat="1" applyFont="1" applyBorder="1"/>
    <xf numFmtId="1" fontId="6" fillId="0" borderId="210" xfId="0" applyNumberFormat="1" applyFont="1" applyBorder="1"/>
    <xf numFmtId="1" fontId="6" fillId="7" borderId="211" xfId="0" applyNumberFormat="1" applyFont="1" applyFill="1" applyBorder="1" applyProtection="1">
      <protection locked="0"/>
    </xf>
    <xf numFmtId="1" fontId="6" fillId="7" borderId="212" xfId="0" applyNumberFormat="1" applyFont="1" applyFill="1" applyBorder="1" applyProtection="1">
      <protection locked="0"/>
    </xf>
    <xf numFmtId="1" fontId="6" fillId="7" borderId="213" xfId="0" applyNumberFormat="1" applyFont="1" applyFill="1" applyBorder="1" applyProtection="1">
      <protection locked="0"/>
    </xf>
    <xf numFmtId="1" fontId="6" fillId="7" borderId="200" xfId="0" applyNumberFormat="1" applyFont="1" applyFill="1" applyBorder="1" applyProtection="1">
      <protection locked="0"/>
    </xf>
    <xf numFmtId="1" fontId="6" fillId="0" borderId="210" xfId="0" applyNumberFormat="1" applyFont="1" applyFill="1" applyBorder="1" applyAlignment="1" applyProtection="1">
      <alignment horizontal="left" wrapText="1"/>
      <protection hidden="1"/>
    </xf>
    <xf numFmtId="1" fontId="6" fillId="0" borderId="200" xfId="0" applyNumberFormat="1" applyFont="1" applyFill="1" applyBorder="1" applyAlignment="1" applyProtection="1">
      <alignment horizontal="left" wrapText="1"/>
      <protection hidden="1"/>
    </xf>
    <xf numFmtId="1" fontId="4" fillId="3" borderId="208" xfId="0" applyNumberFormat="1" applyFont="1" applyFill="1" applyBorder="1"/>
    <xf numFmtId="1" fontId="6" fillId="0" borderId="206" xfId="0" applyNumberFormat="1" applyFont="1" applyBorder="1" applyAlignment="1">
      <alignment horizontal="center" vertical="center" wrapText="1"/>
    </xf>
    <xf numFmtId="1" fontId="6" fillId="7" borderId="206" xfId="0" applyNumberFormat="1" applyFont="1" applyFill="1" applyBorder="1" applyProtection="1">
      <protection locked="0"/>
    </xf>
    <xf numFmtId="1" fontId="6" fillId="0" borderId="214" xfId="0" applyNumberFormat="1" applyFont="1" applyBorder="1" applyAlignment="1">
      <alignment horizontal="center" vertical="center" wrapText="1"/>
    </xf>
    <xf numFmtId="1" fontId="6" fillId="3" borderId="198" xfId="0" applyNumberFormat="1" applyFont="1" applyFill="1" applyBorder="1" applyAlignment="1">
      <alignment wrapText="1"/>
    </xf>
    <xf numFmtId="1" fontId="6" fillId="0" borderId="198" xfId="0" applyNumberFormat="1" applyFont="1" applyBorder="1" applyAlignment="1">
      <alignment wrapText="1"/>
    </xf>
    <xf numFmtId="1" fontId="6" fillId="7" borderId="203" xfId="0" applyNumberFormat="1" applyFont="1" applyFill="1" applyBorder="1" applyProtection="1">
      <protection locked="0"/>
    </xf>
    <xf numFmtId="1" fontId="6" fillId="0" borderId="204" xfId="0" applyNumberFormat="1" applyFont="1" applyBorder="1" applyAlignment="1">
      <alignment horizontal="center" vertical="center" wrapText="1"/>
    </xf>
    <xf numFmtId="1" fontId="6" fillId="0" borderId="211" xfId="0" applyNumberFormat="1" applyFont="1" applyBorder="1"/>
    <xf numFmtId="1" fontId="6" fillId="0" borderId="212" xfId="0" applyNumberFormat="1" applyFont="1" applyBorder="1"/>
    <xf numFmtId="1" fontId="6" fillId="0" borderId="200" xfId="0" applyNumberFormat="1" applyFont="1" applyBorder="1"/>
    <xf numFmtId="1" fontId="6" fillId="7" borderId="216" xfId="0" applyNumberFormat="1" applyFont="1" applyFill="1" applyBorder="1" applyProtection="1">
      <protection locked="0"/>
    </xf>
    <xf numFmtId="1" fontId="6" fillId="7" borderId="217" xfId="0" applyNumberFormat="1" applyFont="1" applyFill="1" applyBorder="1" applyProtection="1">
      <protection locked="0"/>
    </xf>
    <xf numFmtId="1" fontId="6" fillId="7" borderId="199" xfId="0" applyNumberFormat="1" applyFont="1" applyFill="1" applyBorder="1" applyProtection="1">
      <protection locked="0"/>
    </xf>
    <xf numFmtId="1" fontId="6" fillId="7" borderId="210" xfId="0" applyNumberFormat="1" applyFont="1" applyFill="1" applyBorder="1" applyProtection="1">
      <protection locked="0"/>
    </xf>
    <xf numFmtId="1" fontId="6" fillId="0" borderId="208" xfId="0" applyNumberFormat="1" applyFont="1" applyBorder="1" applyAlignment="1" applyProtection="1">
      <alignment wrapText="1"/>
      <protection locked="0"/>
    </xf>
    <xf numFmtId="1" fontId="6" fillId="0" borderId="208" xfId="0" applyNumberFormat="1" applyFont="1" applyBorder="1" applyAlignment="1">
      <alignment wrapText="1"/>
    </xf>
    <xf numFmtId="1" fontId="6" fillId="3" borderId="208" xfId="0" applyNumberFormat="1" applyFont="1" applyFill="1" applyBorder="1" applyAlignment="1">
      <alignment wrapText="1"/>
    </xf>
    <xf numFmtId="1" fontId="6" fillId="3" borderId="203" xfId="1" applyNumberFormat="1" applyFont="1" applyFill="1" applyBorder="1"/>
    <xf numFmtId="1" fontId="6" fillId="3" borderId="204" xfId="1" applyNumberFormat="1" applyFont="1" applyFill="1" applyBorder="1"/>
    <xf numFmtId="1" fontId="6" fillId="7" borderId="214" xfId="0" applyNumberFormat="1" applyFont="1" applyFill="1" applyBorder="1" applyProtection="1">
      <protection locked="0"/>
    </xf>
    <xf numFmtId="1" fontId="6" fillId="5" borderId="198" xfId="0" applyNumberFormat="1" applyFont="1" applyFill="1" applyBorder="1"/>
    <xf numFmtId="1" fontId="2" fillId="5" borderId="202" xfId="0" applyNumberFormat="1" applyFont="1" applyFill="1" applyBorder="1"/>
    <xf numFmtId="1" fontId="6" fillId="5" borderId="208" xfId="0" applyNumberFormat="1" applyFont="1" applyFill="1" applyBorder="1"/>
    <xf numFmtId="1" fontId="6" fillId="0" borderId="219" xfId="0" applyNumberFormat="1" applyFont="1" applyBorder="1"/>
    <xf numFmtId="1" fontId="6" fillId="7" borderId="220" xfId="0" applyNumberFormat="1" applyFont="1" applyFill="1" applyBorder="1" applyProtection="1">
      <protection locked="0"/>
    </xf>
    <xf numFmtId="1" fontId="6" fillId="0" borderId="207" xfId="0" applyNumberFormat="1" applyFont="1" applyBorder="1"/>
    <xf numFmtId="1" fontId="6" fillId="0" borderId="210" xfId="0" applyNumberFormat="1" applyFont="1" applyBorder="1" applyAlignment="1">
      <alignment horizontal="left"/>
    </xf>
    <xf numFmtId="1" fontId="6" fillId="0" borderId="221" xfId="0" applyNumberFormat="1" applyFont="1" applyBorder="1"/>
    <xf numFmtId="1" fontId="6" fillId="5" borderId="207" xfId="0" applyNumberFormat="1" applyFont="1" applyFill="1" applyBorder="1"/>
    <xf numFmtId="1" fontId="4" fillId="5" borderId="198" xfId="0" applyNumberFormat="1" applyFont="1" applyFill="1" applyBorder="1"/>
    <xf numFmtId="1" fontId="4" fillId="5" borderId="208" xfId="0" applyNumberFormat="1" applyFont="1" applyFill="1" applyBorder="1"/>
    <xf numFmtId="1" fontId="4" fillId="5" borderId="198" xfId="0" applyNumberFormat="1" applyFont="1" applyFill="1" applyBorder="1" applyProtection="1">
      <protection locked="0"/>
    </xf>
    <xf numFmtId="1" fontId="4" fillId="5" borderId="201" xfId="0" applyNumberFormat="1" applyFont="1" applyFill="1" applyBorder="1"/>
    <xf numFmtId="1" fontId="2" fillId="5" borderId="198" xfId="0" applyNumberFormat="1" applyFont="1" applyFill="1" applyBorder="1"/>
    <xf numFmtId="1" fontId="6" fillId="5" borderId="198" xfId="0" applyNumberFormat="1" applyFont="1" applyFill="1" applyBorder="1" applyProtection="1">
      <protection locked="0"/>
    </xf>
    <xf numFmtId="1" fontId="6" fillId="5" borderId="201" xfId="0" applyNumberFormat="1" applyFont="1" applyFill="1" applyBorder="1"/>
    <xf numFmtId="1" fontId="6" fillId="0" borderId="202" xfId="0" applyNumberFormat="1" applyFont="1" applyBorder="1"/>
    <xf numFmtId="1" fontId="6" fillId="0" borderId="223" xfId="0" applyNumberFormat="1" applyFont="1" applyBorder="1"/>
    <xf numFmtId="1" fontId="6" fillId="0" borderId="223" xfId="0" applyNumberFormat="1" applyFont="1" applyBorder="1" applyProtection="1">
      <protection locked="0"/>
    </xf>
    <xf numFmtId="1" fontId="4" fillId="0" borderId="202" xfId="0" applyNumberFormat="1" applyFont="1" applyBorder="1"/>
    <xf numFmtId="1" fontId="6" fillId="5" borderId="202" xfId="0" applyNumberFormat="1" applyFont="1" applyFill="1" applyBorder="1"/>
    <xf numFmtId="1" fontId="6" fillId="3" borderId="202" xfId="0" applyNumberFormat="1" applyFont="1" applyFill="1" applyBorder="1"/>
    <xf numFmtId="1" fontId="6" fillId="5" borderId="202" xfId="0" applyNumberFormat="1" applyFont="1" applyFill="1" applyBorder="1" applyAlignment="1">
      <alignment horizontal="center" vertical="center" wrapText="1"/>
    </xf>
    <xf numFmtId="1" fontId="6" fillId="5" borderId="198" xfId="0" applyNumberFormat="1" applyFont="1" applyFill="1" applyBorder="1" applyAlignment="1">
      <alignment horizontal="center" vertical="center" wrapText="1"/>
    </xf>
    <xf numFmtId="1" fontId="6" fillId="5" borderId="208" xfId="0" applyNumberFormat="1" applyFont="1" applyFill="1" applyBorder="1" applyProtection="1">
      <protection locked="0"/>
    </xf>
    <xf numFmtId="1" fontId="4" fillId="0" borderId="208" xfId="0" applyNumberFormat="1" applyFont="1" applyBorder="1"/>
    <xf numFmtId="1" fontId="6" fillId="3" borderId="208" xfId="0" applyNumberFormat="1" applyFont="1" applyFill="1" applyBorder="1"/>
    <xf numFmtId="1" fontId="6" fillId="0" borderId="224" xfId="0" applyNumberFormat="1" applyFont="1" applyBorder="1" applyAlignment="1">
      <alignment horizontal="center" vertical="center" wrapText="1"/>
    </xf>
    <xf numFmtId="1" fontId="6" fillId="5" borderId="201" xfId="0" applyNumberFormat="1" applyFont="1" applyFill="1" applyBorder="1" applyProtection="1">
      <protection locked="0"/>
    </xf>
    <xf numFmtId="1" fontId="6" fillId="0" borderId="211" xfId="0" applyNumberFormat="1" applyFont="1" applyBorder="1" applyAlignment="1">
      <alignment horizontal="right" vertical="center" wrapText="1"/>
    </xf>
    <xf numFmtId="1" fontId="6" fillId="0" borderId="212" xfId="0" applyNumberFormat="1" applyFont="1" applyBorder="1" applyAlignment="1">
      <alignment horizontal="right"/>
    </xf>
    <xf numFmtId="1" fontId="6" fillId="0" borderId="200" xfId="0" applyNumberFormat="1" applyFont="1" applyBorder="1" applyAlignment="1">
      <alignment horizontal="right"/>
    </xf>
    <xf numFmtId="1" fontId="6" fillId="7" borderId="225" xfId="0" applyNumberFormat="1" applyFont="1" applyFill="1" applyBorder="1" applyProtection="1">
      <protection locked="0"/>
    </xf>
    <xf numFmtId="1" fontId="6" fillId="7" borderId="226" xfId="0" applyNumberFormat="1" applyFont="1" applyFill="1" applyBorder="1" applyProtection="1">
      <protection locked="0"/>
    </xf>
    <xf numFmtId="1" fontId="6" fillId="5" borderId="202" xfId="0" applyNumberFormat="1" applyFont="1" applyFill="1" applyBorder="1" applyProtection="1">
      <protection locked="0"/>
    </xf>
    <xf numFmtId="1" fontId="6" fillId="0" borderId="203" xfId="0" applyNumberFormat="1" applyFont="1" applyBorder="1" applyAlignment="1">
      <alignment horizontal="right"/>
    </xf>
    <xf numFmtId="1" fontId="6" fillId="0" borderId="204" xfId="0" applyNumberFormat="1" applyFont="1" applyBorder="1" applyAlignment="1">
      <alignment horizontal="right"/>
    </xf>
    <xf numFmtId="1" fontId="6" fillId="0" borderId="224" xfId="0" applyNumberFormat="1" applyFont="1" applyBorder="1" applyAlignment="1">
      <alignment horizontal="right"/>
    </xf>
    <xf numFmtId="1" fontId="6" fillId="0" borderId="201" xfId="0" applyNumberFormat="1" applyFont="1" applyBorder="1"/>
    <xf numFmtId="1" fontId="2" fillId="0" borderId="198" xfId="0" applyNumberFormat="1" applyFont="1" applyBorder="1"/>
    <xf numFmtId="1" fontId="2" fillId="0" borderId="198" xfId="0" applyNumberFormat="1" applyFont="1" applyBorder="1" applyProtection="1">
      <protection locked="0"/>
    </xf>
    <xf numFmtId="1" fontId="2" fillId="4" borderId="198" xfId="0" applyNumberFormat="1" applyFont="1" applyFill="1" applyBorder="1" applyProtection="1">
      <protection locked="0"/>
    </xf>
    <xf numFmtId="1" fontId="2" fillId="6" borderId="198" xfId="0" applyNumberFormat="1" applyFont="1" applyFill="1" applyBorder="1" applyProtection="1">
      <protection locked="0"/>
    </xf>
    <xf numFmtId="1" fontId="6" fillId="5" borderId="209" xfId="0" applyNumberFormat="1" applyFont="1" applyFill="1" applyBorder="1"/>
    <xf numFmtId="1" fontId="6" fillId="0" borderId="209" xfId="0" applyNumberFormat="1" applyFont="1" applyBorder="1"/>
    <xf numFmtId="1" fontId="4" fillId="0" borderId="221" xfId="0" applyNumberFormat="1" applyFont="1" applyBorder="1"/>
    <xf numFmtId="1" fontId="4" fillId="0" borderId="209" xfId="0" applyNumberFormat="1" applyFont="1" applyBorder="1"/>
    <xf numFmtId="1" fontId="6" fillId="0" borderId="203" xfId="0" applyNumberFormat="1" applyFont="1" applyBorder="1" applyAlignment="1">
      <alignment horizontal="center" vertical="center"/>
    </xf>
    <xf numFmtId="1" fontId="6" fillId="0" borderId="203" xfId="0" applyNumberFormat="1" applyFont="1" applyBorder="1" applyAlignment="1">
      <alignment wrapText="1"/>
    </xf>
    <xf numFmtId="1" fontId="6" fillId="0" borderId="204" xfId="0" applyNumberFormat="1" applyFont="1" applyBorder="1" applyAlignment="1">
      <alignment wrapText="1"/>
    </xf>
    <xf numFmtId="1" fontId="6" fillId="7" borderId="228" xfId="0" applyNumberFormat="1" applyFont="1" applyFill="1" applyBorder="1" applyProtection="1">
      <protection locked="0"/>
    </xf>
    <xf numFmtId="1" fontId="6" fillId="5" borderId="0" xfId="0" applyNumberFormat="1" applyFont="1" applyFill="1" applyAlignment="1">
      <alignment vertical="top"/>
    </xf>
    <xf numFmtId="1" fontId="6" fillId="0" borderId="200" xfId="0" applyNumberFormat="1" applyFont="1" applyBorder="1" applyAlignment="1">
      <alignment vertical="center" wrapText="1"/>
    </xf>
    <xf numFmtId="1" fontId="6" fillId="0" borderId="211" xfId="0" applyNumberFormat="1" applyFont="1" applyBorder="1" applyAlignment="1">
      <alignment wrapText="1"/>
    </xf>
    <xf numFmtId="1" fontId="6" fillId="0" borderId="212" xfId="0" applyNumberFormat="1" applyFont="1" applyBorder="1" applyAlignment="1">
      <alignment wrapText="1"/>
    </xf>
    <xf numFmtId="1" fontId="6" fillId="0" borderId="200" xfId="0" applyNumberFormat="1" applyFont="1" applyBorder="1" applyAlignment="1">
      <alignment wrapText="1"/>
    </xf>
    <xf numFmtId="1" fontId="6" fillId="7" borderId="227" xfId="0" applyNumberFormat="1" applyFont="1" applyFill="1" applyBorder="1" applyProtection="1">
      <protection locked="0"/>
    </xf>
    <xf numFmtId="1" fontId="6" fillId="0" borderId="225" xfId="0" applyNumberFormat="1" applyFont="1" applyBorder="1" applyAlignment="1">
      <alignment horizontal="left" vertical="center" wrapText="1"/>
    </xf>
    <xf numFmtId="1" fontId="6" fillId="8" borderId="211" xfId="0" applyNumberFormat="1" applyFont="1" applyFill="1" applyBorder="1"/>
    <xf numFmtId="1" fontId="6" fillId="8" borderId="200" xfId="0" applyNumberFormat="1" applyFont="1" applyFill="1" applyBorder="1"/>
    <xf numFmtId="1" fontId="6" fillId="8" borderId="216" xfId="0" applyNumberFormat="1" applyFont="1" applyFill="1" applyBorder="1"/>
    <xf numFmtId="1" fontId="6" fillId="8" borderId="210" xfId="0" applyNumberFormat="1" applyFont="1" applyFill="1" applyBorder="1"/>
    <xf numFmtId="1" fontId="11" fillId="0" borderId="224" xfId="0" applyNumberFormat="1" applyFont="1" applyBorder="1" applyAlignment="1">
      <alignment horizontal="center" vertical="center" wrapText="1"/>
    </xf>
    <xf numFmtId="1" fontId="6" fillId="0" borderId="210" xfId="0" applyNumberFormat="1" applyFont="1" applyBorder="1" applyAlignment="1">
      <alignment vertical="center" wrapText="1"/>
    </xf>
    <xf numFmtId="1" fontId="6" fillId="7" borderId="224" xfId="0" applyNumberFormat="1" applyFont="1" applyFill="1" applyBorder="1" applyProtection="1">
      <protection locked="0"/>
    </xf>
    <xf numFmtId="1" fontId="6" fillId="0" borderId="229" xfId="0" applyNumberFormat="1" applyFont="1" applyBorder="1" applyAlignment="1">
      <alignment horizontal="left" vertical="center" wrapText="1"/>
    </xf>
    <xf numFmtId="1" fontId="6" fillId="8" borderId="225" xfId="0" applyNumberFormat="1" applyFont="1" applyFill="1" applyBorder="1"/>
    <xf numFmtId="1" fontId="6" fillId="0" borderId="199" xfId="0" applyNumberFormat="1" applyFont="1" applyBorder="1" applyAlignment="1">
      <alignment horizontal="left" vertical="center" wrapText="1"/>
    </xf>
    <xf numFmtId="1" fontId="6" fillId="0" borderId="203" xfId="0" applyNumberFormat="1" applyFont="1" applyBorder="1" applyAlignment="1" applyProtection="1">
      <alignment horizontal="center" vertical="center"/>
      <protection hidden="1"/>
    </xf>
    <xf numFmtId="1" fontId="6" fillId="0" borderId="205" xfId="0" applyNumberFormat="1" applyFont="1" applyBorder="1" applyAlignment="1">
      <alignment horizontal="center" vertical="center" wrapText="1"/>
    </xf>
    <xf numFmtId="1" fontId="6" fillId="0" borderId="214" xfId="0" applyNumberFormat="1" applyFont="1" applyBorder="1" applyAlignment="1">
      <alignment wrapText="1"/>
    </xf>
    <xf numFmtId="1" fontId="6" fillId="0" borderId="205" xfId="0" applyNumberFormat="1" applyFont="1" applyBorder="1" applyAlignment="1">
      <alignment wrapText="1"/>
    </xf>
    <xf numFmtId="1" fontId="6" fillId="0" borderId="206" xfId="0" applyNumberFormat="1" applyFont="1" applyBorder="1" applyAlignment="1">
      <alignment wrapText="1"/>
    </xf>
    <xf numFmtId="1" fontId="6" fillId="8" borderId="212" xfId="0" applyNumberFormat="1" applyFont="1" applyFill="1" applyBorder="1" applyAlignment="1">
      <alignment wrapText="1"/>
    </xf>
    <xf numFmtId="1" fontId="6" fillId="9" borderId="212" xfId="0" applyNumberFormat="1" applyFont="1" applyFill="1" applyBorder="1"/>
    <xf numFmtId="1" fontId="6" fillId="9" borderId="217" xfId="0" applyNumberFormat="1" applyFont="1" applyFill="1" applyBorder="1" applyProtection="1"/>
    <xf numFmtId="1" fontId="6" fillId="9" borderId="211" xfId="0" applyNumberFormat="1" applyFont="1" applyFill="1" applyBorder="1" applyProtection="1"/>
    <xf numFmtId="1" fontId="6" fillId="9" borderId="200" xfId="0" applyNumberFormat="1" applyFont="1" applyFill="1" applyBorder="1" applyProtection="1"/>
    <xf numFmtId="1" fontId="6" fillId="9" borderId="225" xfId="0" applyNumberFormat="1" applyFont="1" applyFill="1" applyBorder="1" applyProtection="1"/>
    <xf numFmtId="1" fontId="6" fillId="0" borderId="230" xfId="0" applyNumberFormat="1" applyFont="1" applyBorder="1"/>
    <xf numFmtId="1" fontId="6" fillId="0" borderId="231" xfId="0" applyNumberFormat="1" applyFont="1" applyBorder="1"/>
    <xf numFmtId="1" fontId="6" fillId="0" borderId="232" xfId="0" applyNumberFormat="1" applyFont="1" applyBorder="1"/>
    <xf numFmtId="1" fontId="6" fillId="0" borderId="233" xfId="0" applyNumberFormat="1" applyFont="1" applyBorder="1" applyAlignment="1">
      <alignment horizontal="center" vertical="center" wrapText="1"/>
    </xf>
    <xf numFmtId="1" fontId="6" fillId="0" borderId="234" xfId="0" applyNumberFormat="1" applyFont="1" applyBorder="1" applyAlignment="1">
      <alignment horizontal="center" vertical="center" wrapText="1"/>
    </xf>
    <xf numFmtId="1" fontId="6" fillId="0" borderId="235" xfId="0" applyNumberFormat="1" applyFont="1" applyBorder="1" applyAlignment="1">
      <alignment horizontal="center" vertical="center" wrapText="1"/>
    </xf>
    <xf numFmtId="1" fontId="6" fillId="0" borderId="236" xfId="0" applyNumberFormat="1" applyFont="1" applyBorder="1" applyAlignment="1">
      <alignment horizontal="center" vertical="center" wrapText="1"/>
    </xf>
    <xf numFmtId="1" fontId="4" fillId="5" borderId="237" xfId="0" applyNumberFormat="1" applyFont="1" applyFill="1" applyBorder="1"/>
    <xf numFmtId="1" fontId="5" fillId="0" borderId="238" xfId="0" applyNumberFormat="1" applyFont="1" applyBorder="1"/>
    <xf numFmtId="1" fontId="2" fillId="0" borderId="239" xfId="0" applyNumberFormat="1" applyFont="1" applyBorder="1"/>
    <xf numFmtId="1" fontId="2" fillId="3" borderId="239" xfId="0" applyNumberFormat="1" applyFont="1" applyFill="1" applyBorder="1"/>
    <xf numFmtId="1" fontId="6" fillId="0" borderId="240" xfId="0" applyNumberFormat="1" applyFont="1" applyBorder="1" applyAlignment="1">
      <alignment horizontal="left" vertical="center" wrapText="1"/>
    </xf>
    <xf numFmtId="1" fontId="6" fillId="0" borderId="240" xfId="0" applyNumberFormat="1" applyFont="1" applyBorder="1" applyAlignment="1">
      <alignment horizontal="right" wrapText="1"/>
    </xf>
    <xf numFmtId="1" fontId="6" fillId="0" borderId="241" xfId="0" applyNumberFormat="1" applyFont="1" applyBorder="1" applyAlignment="1">
      <alignment horizontal="right" wrapText="1"/>
    </xf>
    <xf numFmtId="1" fontId="6" fillId="0" borderId="242" xfId="0" applyNumberFormat="1" applyFont="1" applyBorder="1" applyAlignment="1">
      <alignment horizontal="right"/>
    </xf>
    <xf numFmtId="1" fontId="6" fillId="7" borderId="243" xfId="0" applyNumberFormat="1" applyFont="1" applyFill="1" applyBorder="1" applyProtection="1">
      <protection locked="0"/>
    </xf>
    <xf numFmtId="1" fontId="6" fillId="7" borderId="242" xfId="0" applyNumberFormat="1" applyFont="1" applyFill="1" applyBorder="1" applyProtection="1">
      <protection locked="0"/>
    </xf>
    <xf numFmtId="1" fontId="6" fillId="7" borderId="244" xfId="0" applyNumberFormat="1" applyFont="1" applyFill="1" applyBorder="1" applyProtection="1">
      <protection locked="0"/>
    </xf>
    <xf numFmtId="1" fontId="6" fillId="7" borderId="245" xfId="0" applyNumberFormat="1" applyFont="1" applyFill="1" applyBorder="1" applyProtection="1">
      <protection locked="0"/>
    </xf>
    <xf numFmtId="1" fontId="6" fillId="0" borderId="215" xfId="0" applyNumberFormat="1" applyFont="1" applyBorder="1" applyAlignment="1">
      <alignment horizontal="center" vertical="center"/>
    </xf>
    <xf numFmtId="1" fontId="6" fillId="0" borderId="233" xfId="0" applyNumberFormat="1" applyFont="1" applyBorder="1" applyAlignment="1">
      <alignment horizontal="center" vertical="center"/>
    </xf>
    <xf numFmtId="1" fontId="6" fillId="0" borderId="240" xfId="0" applyNumberFormat="1" applyFont="1" applyBorder="1"/>
    <xf numFmtId="1" fontId="6" fillId="0" borderId="243" xfId="0" applyNumberFormat="1" applyFont="1" applyBorder="1" applyAlignment="1">
      <alignment horizontal="right" wrapText="1"/>
    </xf>
    <xf numFmtId="1" fontId="6" fillId="0" borderId="244" xfId="0" applyNumberFormat="1" applyFont="1" applyBorder="1" applyAlignment="1">
      <alignment horizontal="right"/>
    </xf>
    <xf numFmtId="1" fontId="6" fillId="7" borderId="246" xfId="0" applyNumberFormat="1" applyFont="1" applyFill="1" applyBorder="1" applyProtection="1">
      <protection locked="0"/>
    </xf>
    <xf numFmtId="1" fontId="2" fillId="3" borderId="237" xfId="0" applyNumberFormat="1" applyFont="1" applyFill="1" applyBorder="1"/>
    <xf numFmtId="1" fontId="4" fillId="3" borderId="237" xfId="0" applyNumberFormat="1" applyFont="1" applyFill="1" applyBorder="1"/>
    <xf numFmtId="1" fontId="4" fillId="0" borderId="237" xfId="0" applyNumberFormat="1" applyFont="1" applyBorder="1"/>
    <xf numFmtId="1" fontId="6" fillId="0" borderId="234" xfId="0" applyNumberFormat="1" applyFont="1" applyBorder="1" applyAlignment="1">
      <alignment horizontal="center" vertical="center"/>
    </xf>
    <xf numFmtId="1" fontId="6" fillId="0" borderId="236" xfId="0" applyNumberFormat="1" applyFont="1" applyBorder="1" applyAlignment="1">
      <alignment horizontal="center" vertical="center"/>
    </xf>
    <xf numFmtId="1" fontId="6" fillId="3" borderId="237" xfId="0" applyNumberFormat="1" applyFont="1" applyFill="1" applyBorder="1"/>
    <xf numFmtId="1" fontId="6" fillId="0" borderId="237" xfId="0" applyNumberFormat="1" applyFont="1" applyBorder="1"/>
    <xf numFmtId="1" fontId="6" fillId="3" borderId="240" xfId="0" applyNumberFormat="1" applyFont="1" applyFill="1" applyBorder="1"/>
    <xf numFmtId="1" fontId="6" fillId="7" borderId="247" xfId="0" applyNumberFormat="1" applyFont="1" applyFill="1" applyBorder="1" applyProtection="1">
      <protection locked="0"/>
    </xf>
    <xf numFmtId="1" fontId="6" fillId="7" borderId="248" xfId="0" applyNumberFormat="1" applyFont="1" applyFill="1" applyBorder="1" applyProtection="1">
      <protection locked="0"/>
    </xf>
    <xf numFmtId="1" fontId="6" fillId="3" borderId="215" xfId="0" applyNumberFormat="1" applyFont="1" applyFill="1" applyBorder="1"/>
    <xf numFmtId="1" fontId="6" fillId="7" borderId="233" xfId="0" applyNumberFormat="1" applyFont="1" applyFill="1" applyBorder="1" applyProtection="1">
      <protection locked="0"/>
    </xf>
    <xf numFmtId="1" fontId="6" fillId="7" borderId="234" xfId="0" applyNumberFormat="1" applyFont="1" applyFill="1" applyBorder="1" applyProtection="1">
      <protection locked="0"/>
    </xf>
    <xf numFmtId="1" fontId="6" fillId="7" borderId="249" xfId="0" applyNumberFormat="1" applyFont="1" applyFill="1" applyBorder="1" applyProtection="1">
      <protection locked="0"/>
    </xf>
    <xf numFmtId="1" fontId="6" fillId="7" borderId="236" xfId="0" applyNumberFormat="1" applyFont="1" applyFill="1" applyBorder="1" applyProtection="1">
      <protection locked="0"/>
    </xf>
    <xf numFmtId="1" fontId="6" fillId="7" borderId="235" xfId="0" applyNumberFormat="1" applyFont="1" applyFill="1" applyBorder="1" applyProtection="1">
      <protection locked="0"/>
    </xf>
    <xf numFmtId="1" fontId="6" fillId="7" borderId="215" xfId="0" applyNumberFormat="1" applyFont="1" applyFill="1" applyBorder="1" applyProtection="1">
      <protection locked="0"/>
    </xf>
    <xf numFmtId="1" fontId="6" fillId="3" borderId="237" xfId="0" applyNumberFormat="1" applyFont="1" applyFill="1" applyBorder="1" applyAlignment="1">
      <alignment wrapText="1"/>
    </xf>
    <xf numFmtId="1" fontId="6" fillId="0" borderId="237" xfId="0" applyNumberFormat="1" applyFont="1" applyBorder="1" applyAlignment="1">
      <alignment wrapText="1"/>
    </xf>
    <xf numFmtId="1" fontId="6" fillId="5" borderId="237" xfId="0" applyNumberFormat="1" applyFont="1" applyFill="1" applyBorder="1"/>
    <xf numFmtId="1" fontId="4" fillId="5" borderId="237" xfId="0" applyNumberFormat="1" applyFont="1" applyFill="1" applyBorder="1" applyProtection="1">
      <protection locked="0"/>
    </xf>
    <xf numFmtId="1" fontId="2" fillId="5" borderId="237" xfId="0" applyNumberFormat="1" applyFont="1" applyFill="1" applyBorder="1"/>
    <xf numFmtId="1" fontId="6" fillId="5" borderId="237" xfId="0" applyNumberFormat="1" applyFont="1" applyFill="1" applyBorder="1" applyProtection="1">
      <protection locked="0"/>
    </xf>
    <xf numFmtId="1" fontId="6" fillId="5" borderId="237" xfId="0" applyNumberFormat="1" applyFont="1" applyFill="1" applyBorder="1" applyAlignment="1">
      <alignment horizontal="center" vertical="center" wrapText="1"/>
    </xf>
    <xf numFmtId="1" fontId="2" fillId="0" borderId="237" xfId="0" applyNumberFormat="1" applyFont="1" applyBorder="1"/>
    <xf numFmtId="1" fontId="2" fillId="0" borderId="237" xfId="0" applyNumberFormat="1" applyFont="1" applyBorder="1" applyProtection="1">
      <protection locked="0"/>
    </xf>
    <xf numFmtId="1" fontId="2" fillId="4" borderId="237" xfId="0" applyNumberFormat="1" applyFont="1" applyFill="1" applyBorder="1" applyProtection="1">
      <protection locked="0"/>
    </xf>
    <xf numFmtId="1" fontId="2" fillId="6" borderId="237" xfId="0" applyNumberFormat="1" applyFont="1" applyFill="1" applyBorder="1" applyProtection="1">
      <protection locked="0"/>
    </xf>
    <xf numFmtId="1" fontId="6" fillId="0" borderId="251" xfId="0" applyNumberFormat="1" applyFont="1" applyBorder="1" applyAlignment="1">
      <alignment horizontal="center" vertical="center" wrapText="1"/>
    </xf>
    <xf numFmtId="1" fontId="6" fillId="0" borderId="252" xfId="0" applyNumberFormat="1" applyFont="1" applyBorder="1" applyAlignment="1">
      <alignment horizontal="center" vertical="center" wrapText="1"/>
    </xf>
    <xf numFmtId="1" fontId="6" fillId="0" borderId="253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 wrapText="1"/>
    </xf>
    <xf numFmtId="1" fontId="4" fillId="5" borderId="255" xfId="0" applyNumberFormat="1" applyFont="1" applyFill="1" applyBorder="1"/>
    <xf numFmtId="1" fontId="5" fillId="0" borderId="256" xfId="0" applyNumberFormat="1" applyFont="1" applyBorder="1"/>
    <xf numFmtId="1" fontId="2" fillId="0" borderId="257" xfId="0" applyNumberFormat="1" applyFont="1" applyBorder="1"/>
    <xf numFmtId="1" fontId="2" fillId="3" borderId="257" xfId="0" applyNumberFormat="1" applyFont="1" applyFill="1" applyBorder="1"/>
    <xf numFmtId="1" fontId="6" fillId="0" borderId="258" xfId="0" applyNumberFormat="1" applyFont="1" applyBorder="1" applyAlignment="1">
      <alignment horizontal="left" vertical="center" wrapText="1"/>
    </xf>
    <xf numFmtId="1" fontId="6" fillId="0" borderId="258" xfId="0" applyNumberFormat="1" applyFont="1" applyBorder="1" applyAlignment="1">
      <alignment horizontal="right" wrapText="1"/>
    </xf>
    <xf numFmtId="1" fontId="6" fillId="0" borderId="259" xfId="0" applyNumberFormat="1" applyFont="1" applyBorder="1" applyAlignment="1">
      <alignment horizontal="right" wrapText="1"/>
    </xf>
    <xf numFmtId="1" fontId="6" fillId="0" borderId="260" xfId="0" applyNumberFormat="1" applyFont="1" applyBorder="1" applyAlignment="1">
      <alignment horizontal="right"/>
    </xf>
    <xf numFmtId="1" fontId="6" fillId="7" borderId="261" xfId="0" applyNumberFormat="1" applyFont="1" applyFill="1" applyBorder="1" applyProtection="1">
      <protection locked="0"/>
    </xf>
    <xf numFmtId="1" fontId="6" fillId="7" borderId="260" xfId="0" applyNumberFormat="1" applyFont="1" applyFill="1" applyBorder="1" applyProtection="1">
      <protection locked="0"/>
    </xf>
    <xf numFmtId="1" fontId="6" fillId="7" borderId="262" xfId="0" applyNumberFormat="1" applyFont="1" applyFill="1" applyBorder="1" applyProtection="1">
      <protection locked="0"/>
    </xf>
    <xf numFmtId="1" fontId="6" fillId="7" borderId="263" xfId="0" applyNumberFormat="1" applyFont="1" applyFill="1" applyBorder="1" applyProtection="1">
      <protection locked="0"/>
    </xf>
    <xf numFmtId="1" fontId="6" fillId="0" borderId="250" xfId="0" applyNumberFormat="1" applyFont="1" applyBorder="1" applyAlignment="1">
      <alignment horizontal="center" vertical="center"/>
    </xf>
    <xf numFmtId="1" fontId="6" fillId="0" borderId="251" xfId="0" applyNumberFormat="1" applyFont="1" applyBorder="1" applyAlignment="1">
      <alignment horizontal="center" vertical="center"/>
    </xf>
    <xf numFmtId="1" fontId="6" fillId="0" borderId="258" xfId="0" applyNumberFormat="1" applyFont="1" applyBorder="1"/>
    <xf numFmtId="1" fontId="6" fillId="0" borderId="261" xfId="0" applyNumberFormat="1" applyFont="1" applyBorder="1" applyAlignment="1">
      <alignment horizontal="right" wrapText="1"/>
    </xf>
    <xf numFmtId="1" fontId="6" fillId="0" borderId="262" xfId="0" applyNumberFormat="1" applyFont="1" applyBorder="1" applyAlignment="1">
      <alignment horizontal="right"/>
    </xf>
    <xf numFmtId="1" fontId="6" fillId="7" borderId="264" xfId="0" applyNumberFormat="1" applyFont="1" applyFill="1" applyBorder="1" applyProtection="1">
      <protection locked="0"/>
    </xf>
    <xf numFmtId="1" fontId="2" fillId="3" borderId="255" xfId="0" applyNumberFormat="1" applyFont="1" applyFill="1" applyBorder="1"/>
    <xf numFmtId="1" fontId="4" fillId="3" borderId="255" xfId="0" applyNumberFormat="1" applyFont="1" applyFill="1" applyBorder="1"/>
    <xf numFmtId="1" fontId="4" fillId="0" borderId="255" xfId="0" applyNumberFormat="1" applyFont="1" applyBorder="1"/>
    <xf numFmtId="1" fontId="6" fillId="0" borderId="252" xfId="0" applyNumberFormat="1" applyFont="1" applyBorder="1" applyAlignment="1">
      <alignment horizontal="center" vertical="center"/>
    </xf>
    <xf numFmtId="1" fontId="6" fillId="0" borderId="254" xfId="0" applyNumberFormat="1" applyFont="1" applyBorder="1" applyAlignment="1">
      <alignment horizontal="center" vertical="center"/>
    </xf>
    <xf numFmtId="1" fontId="6" fillId="3" borderId="255" xfId="0" applyNumberFormat="1" applyFont="1" applyFill="1" applyBorder="1"/>
    <xf numFmtId="1" fontId="6" fillId="0" borderId="255" xfId="0" applyNumberFormat="1" applyFont="1" applyBorder="1"/>
    <xf numFmtId="1" fontId="6" fillId="3" borderId="258" xfId="0" applyNumberFormat="1" applyFont="1" applyFill="1" applyBorder="1"/>
    <xf numFmtId="1" fontId="6" fillId="7" borderId="265" xfId="0" applyNumberFormat="1" applyFont="1" applyFill="1" applyBorder="1" applyProtection="1">
      <protection locked="0"/>
    </xf>
    <xf numFmtId="1" fontId="6" fillId="7" borderId="266" xfId="0" applyNumberFormat="1" applyFont="1" applyFill="1" applyBorder="1" applyProtection="1">
      <protection locked="0"/>
    </xf>
    <xf numFmtId="1" fontId="6" fillId="3" borderId="250" xfId="0" applyNumberFormat="1" applyFont="1" applyFill="1" applyBorder="1"/>
    <xf numFmtId="1" fontId="6" fillId="7" borderId="251" xfId="0" applyNumberFormat="1" applyFont="1" applyFill="1" applyBorder="1" applyProtection="1">
      <protection locked="0"/>
    </xf>
    <xf numFmtId="1" fontId="6" fillId="7" borderId="252" xfId="0" applyNumberFormat="1" applyFont="1" applyFill="1" applyBorder="1" applyProtection="1">
      <protection locked="0"/>
    </xf>
    <xf numFmtId="1" fontId="6" fillId="7" borderId="267" xfId="0" applyNumberFormat="1" applyFont="1" applyFill="1" applyBorder="1" applyProtection="1">
      <protection locked="0"/>
    </xf>
    <xf numFmtId="1" fontId="6" fillId="7" borderId="254" xfId="0" applyNumberFormat="1" applyFont="1" applyFill="1" applyBorder="1" applyProtection="1">
      <protection locked="0"/>
    </xf>
    <xf numFmtId="1" fontId="6" fillId="7" borderId="253" xfId="0" applyNumberFormat="1" applyFont="1" applyFill="1" applyBorder="1" applyProtection="1">
      <protection locked="0"/>
    </xf>
    <xf numFmtId="1" fontId="6" fillId="7" borderId="250" xfId="0" applyNumberFormat="1" applyFont="1" applyFill="1" applyBorder="1" applyProtection="1">
      <protection locked="0"/>
    </xf>
    <xf numFmtId="1" fontId="6" fillId="3" borderId="255" xfId="0" applyNumberFormat="1" applyFont="1" applyFill="1" applyBorder="1" applyAlignment="1">
      <alignment wrapText="1"/>
    </xf>
    <xf numFmtId="1" fontId="6" fillId="0" borderId="255" xfId="0" applyNumberFormat="1" applyFont="1" applyBorder="1" applyAlignment="1">
      <alignment wrapText="1"/>
    </xf>
    <xf numFmtId="1" fontId="6" fillId="0" borderId="269" xfId="0" applyNumberFormat="1" applyFont="1" applyBorder="1" applyAlignment="1">
      <alignment horizontal="center" vertical="center" wrapText="1"/>
    </xf>
    <xf numFmtId="1" fontId="6" fillId="0" borderId="270" xfId="0" applyNumberFormat="1" applyFont="1" applyBorder="1" applyAlignment="1">
      <alignment horizontal="center" vertical="center" wrapText="1"/>
    </xf>
    <xf numFmtId="1" fontId="6" fillId="0" borderId="271" xfId="0" applyNumberFormat="1" applyFont="1" applyBorder="1" applyAlignment="1">
      <alignment horizontal="center" vertical="center" wrapText="1"/>
    </xf>
    <xf numFmtId="1" fontId="6" fillId="0" borderId="272" xfId="0" applyNumberFormat="1" applyFont="1" applyBorder="1" applyAlignment="1">
      <alignment horizontal="center" vertical="center" wrapText="1"/>
    </xf>
    <xf numFmtId="1" fontId="4" fillId="5" borderId="273" xfId="0" applyNumberFormat="1" applyFont="1" applyFill="1" applyBorder="1"/>
    <xf numFmtId="1" fontId="5" fillId="0" borderId="274" xfId="0" applyNumberFormat="1" applyFont="1" applyBorder="1"/>
    <xf numFmtId="1" fontId="2" fillId="0" borderId="275" xfId="0" applyNumberFormat="1" applyFont="1" applyBorder="1"/>
    <xf numFmtId="1" fontId="2" fillId="3" borderId="275" xfId="0" applyNumberFormat="1" applyFont="1" applyFill="1" applyBorder="1"/>
    <xf numFmtId="1" fontId="6" fillId="0" borderId="276" xfId="0" applyNumberFormat="1" applyFont="1" applyBorder="1" applyAlignment="1">
      <alignment horizontal="left" vertical="center" wrapText="1"/>
    </xf>
    <xf numFmtId="1" fontId="6" fillId="0" borderId="276" xfId="0" applyNumberFormat="1" applyFont="1" applyBorder="1" applyAlignment="1">
      <alignment horizontal="right" wrapText="1"/>
    </xf>
    <xf numFmtId="1" fontId="6" fillId="0" borderId="277" xfId="0" applyNumberFormat="1" applyFont="1" applyBorder="1" applyAlignment="1">
      <alignment horizontal="right" wrapText="1"/>
    </xf>
    <xf numFmtId="1" fontId="6" fillId="0" borderId="278" xfId="0" applyNumberFormat="1" applyFont="1" applyBorder="1" applyAlignment="1">
      <alignment horizontal="right"/>
    </xf>
    <xf numFmtId="1" fontId="6" fillId="7" borderId="279" xfId="0" applyNumberFormat="1" applyFont="1" applyFill="1" applyBorder="1" applyProtection="1">
      <protection locked="0"/>
    </xf>
    <xf numFmtId="1" fontId="6" fillId="7" borderId="278" xfId="0" applyNumberFormat="1" applyFont="1" applyFill="1" applyBorder="1" applyProtection="1">
      <protection locked="0"/>
    </xf>
    <xf numFmtId="1" fontId="6" fillId="7" borderId="280" xfId="0" applyNumberFormat="1" applyFont="1" applyFill="1" applyBorder="1" applyProtection="1">
      <protection locked="0"/>
    </xf>
    <xf numFmtId="1" fontId="6" fillId="7" borderId="281" xfId="0" applyNumberFormat="1" applyFont="1" applyFill="1" applyBorder="1" applyProtection="1">
      <protection locked="0"/>
    </xf>
    <xf numFmtId="1" fontId="6" fillId="0" borderId="268" xfId="0" applyNumberFormat="1" applyFont="1" applyBorder="1" applyAlignment="1">
      <alignment horizontal="center" vertical="center"/>
    </xf>
    <xf numFmtId="1" fontId="6" fillId="0" borderId="269" xfId="0" applyNumberFormat="1" applyFont="1" applyBorder="1" applyAlignment="1">
      <alignment horizontal="center" vertical="center"/>
    </xf>
    <xf numFmtId="1" fontId="6" fillId="0" borderId="276" xfId="0" applyNumberFormat="1" applyFont="1" applyBorder="1"/>
    <xf numFmtId="1" fontId="6" fillId="0" borderId="279" xfId="0" applyNumberFormat="1" applyFont="1" applyBorder="1" applyAlignment="1">
      <alignment horizontal="right" wrapText="1"/>
    </xf>
    <xf numFmtId="1" fontId="6" fillId="0" borderId="280" xfId="0" applyNumberFormat="1" applyFont="1" applyBorder="1" applyAlignment="1">
      <alignment horizontal="right"/>
    </xf>
    <xf numFmtId="1" fontId="6" fillId="7" borderId="282" xfId="0" applyNumberFormat="1" applyFont="1" applyFill="1" applyBorder="1" applyProtection="1">
      <protection locked="0"/>
    </xf>
    <xf numFmtId="1" fontId="6" fillId="0" borderId="24" xfId="0" applyNumberFormat="1" applyFont="1" applyBorder="1" applyAlignment="1">
      <alignment horizontal="left"/>
    </xf>
    <xf numFmtId="1" fontId="6" fillId="0" borderId="4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3" fillId="3" borderId="0" xfId="0" applyNumberFormat="1" applyFont="1" applyFill="1" applyAlignment="1">
      <alignment horizontal="center" vertical="center" wrapText="1"/>
    </xf>
    <xf numFmtId="1" fontId="6" fillId="0" borderId="4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center" vertical="center"/>
    </xf>
    <xf numFmtId="1" fontId="6" fillId="0" borderId="40" xfId="0" applyNumberFormat="1" applyFont="1" applyBorder="1" applyAlignment="1">
      <alignment horizontal="center" vertical="center"/>
    </xf>
    <xf numFmtId="1" fontId="6" fillId="0" borderId="29" xfId="0" applyNumberFormat="1" applyFont="1" applyBorder="1" applyAlignment="1">
      <alignment wrapText="1"/>
    </xf>
    <xf numFmtId="1" fontId="6" fillId="0" borderId="78" xfId="0" applyNumberFormat="1" applyFont="1" applyBorder="1" applyAlignment="1">
      <alignment horizontal="center" vertical="center" wrapText="1"/>
    </xf>
    <xf numFmtId="1" fontId="6" fillId="0" borderId="6" xfId="0" applyNumberFormat="1" applyFont="1" applyBorder="1" applyAlignment="1">
      <alignment horizontal="center" vertical="center" wrapText="1"/>
    </xf>
    <xf numFmtId="1" fontId="6" fillId="0" borderId="40" xfId="0" applyNumberFormat="1" applyFont="1" applyBorder="1" applyAlignment="1">
      <alignment horizontal="center" vertical="center" wrapText="1"/>
    </xf>
    <xf numFmtId="1" fontId="6" fillId="0" borderId="7" xfId="0" applyNumberFormat="1" applyFont="1" applyBorder="1" applyAlignment="1">
      <alignment horizontal="center" vertical="center" wrapText="1"/>
    </xf>
    <xf numFmtId="1" fontId="6" fillId="0" borderId="29" xfId="0" applyNumberFormat="1" applyFont="1" applyBorder="1" applyAlignment="1">
      <alignment vertical="center" wrapText="1"/>
    </xf>
    <xf numFmtId="1" fontId="6" fillId="0" borderId="47" xfId="0" applyNumberFormat="1" applyFont="1" applyBorder="1" applyAlignment="1">
      <alignment vertical="center" wrapText="1"/>
    </xf>
    <xf numFmtId="1" fontId="6" fillId="0" borderId="8" xfId="0" applyNumberFormat="1" applyFont="1" applyBorder="1" applyAlignment="1">
      <alignment horizontal="center" vertical="center" wrapText="1"/>
    </xf>
    <xf numFmtId="1" fontId="6" fillId="0" borderId="33" xfId="0" applyNumberFormat="1" applyFont="1" applyBorder="1" applyAlignment="1">
      <alignment wrapText="1"/>
    </xf>
    <xf numFmtId="1" fontId="6" fillId="0" borderId="10" xfId="0" applyNumberFormat="1" applyFont="1" applyBorder="1" applyAlignment="1">
      <alignment horizontal="left"/>
    </xf>
    <xf numFmtId="1" fontId="1" fillId="0" borderId="7" xfId="0" applyNumberFormat="1" applyFont="1" applyBorder="1" applyAlignment="1">
      <alignment horizontal="left" vertical="center"/>
    </xf>
    <xf numFmtId="1" fontId="6" fillId="0" borderId="31" xfId="0" applyNumberFormat="1" applyFont="1" applyBorder="1" applyAlignment="1">
      <alignment horizontal="left" vertical="center" wrapText="1"/>
    </xf>
    <xf numFmtId="1" fontId="6" fillId="0" borderId="46" xfId="0" applyNumberFormat="1" applyFont="1" applyBorder="1" applyAlignment="1">
      <alignment horizontal="left" vertical="center" wrapText="1"/>
    </xf>
    <xf numFmtId="1" fontId="1" fillId="0" borderId="6" xfId="0" applyNumberFormat="1" applyFont="1" applyBorder="1" applyAlignment="1">
      <alignment horizontal="left" vertical="center"/>
    </xf>
    <xf numFmtId="1" fontId="6" fillId="0" borderId="5" xfId="0" applyNumberFormat="1" applyFont="1" applyBorder="1" applyAlignment="1" applyProtection="1">
      <alignment horizontal="center" vertical="center"/>
      <protection hidden="1"/>
    </xf>
    <xf numFmtId="1" fontId="6" fillId="0" borderId="75" xfId="0" applyNumberFormat="1" applyFont="1" applyBorder="1" applyAlignment="1">
      <alignment horizontal="center" vertical="center"/>
    </xf>
    <xf numFmtId="1" fontId="6" fillId="0" borderId="51" xfId="0" applyNumberFormat="1" applyFont="1" applyBorder="1" applyAlignment="1">
      <alignment horizontal="center" vertical="center"/>
    </xf>
    <xf numFmtId="1" fontId="6" fillId="0" borderId="79" xfId="0" applyNumberFormat="1" applyFont="1" applyBorder="1" applyAlignment="1">
      <alignment horizontal="center" vertical="center" wrapText="1"/>
    </xf>
    <xf numFmtId="1" fontId="6" fillId="0" borderId="11" xfId="0" applyNumberFormat="1" applyFont="1" applyBorder="1" applyAlignment="1">
      <alignment horizontal="left" vertical="center" wrapText="1"/>
    </xf>
    <xf numFmtId="1" fontId="6" fillId="0" borderId="134" xfId="0" applyNumberFormat="1" applyFont="1" applyBorder="1" applyAlignment="1">
      <alignment horizontal="center" vertical="center" wrapText="1"/>
    </xf>
    <xf numFmtId="1" fontId="6" fillId="7" borderId="283" xfId="0" applyNumberFormat="1" applyFont="1" applyFill="1" applyBorder="1" applyAlignment="1" applyProtection="1">
      <protection locked="0"/>
    </xf>
    <xf numFmtId="1" fontId="6" fillId="0" borderId="6" xfId="0" applyNumberFormat="1" applyFont="1" applyBorder="1" applyAlignment="1">
      <alignment horizontal="center" vertical="center" wrapText="1"/>
    </xf>
    <xf numFmtId="1" fontId="6" fillId="0" borderId="40" xfId="0" applyNumberFormat="1" applyFont="1" applyBorder="1" applyAlignment="1">
      <alignment horizontal="center" vertical="center" wrapText="1"/>
    </xf>
    <xf numFmtId="1" fontId="6" fillId="0" borderId="11" xfId="0" applyNumberFormat="1" applyFont="1" applyBorder="1" applyAlignment="1">
      <alignment horizontal="left" vertical="center" wrapText="1"/>
    </xf>
    <xf numFmtId="1" fontId="6" fillId="0" borderId="4" xfId="0" applyNumberFormat="1" applyFont="1" applyBorder="1" applyAlignment="1">
      <alignment horizontal="center" vertical="center" wrapText="1"/>
    </xf>
    <xf numFmtId="1" fontId="6" fillId="0" borderId="78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7" xfId="0" applyNumberFormat="1" applyFont="1" applyBorder="1" applyAlignment="1">
      <alignment horizontal="center" vertical="center" wrapText="1"/>
    </xf>
    <xf numFmtId="1" fontId="6" fillId="0" borderId="79" xfId="0" applyNumberFormat="1" applyFont="1" applyBorder="1" applyAlignment="1">
      <alignment horizontal="center" vertical="center" wrapText="1"/>
    </xf>
    <xf numFmtId="1" fontId="6" fillId="0" borderId="134" xfId="0" applyNumberFormat="1" applyFont="1" applyBorder="1" applyAlignment="1">
      <alignment horizontal="center" vertical="center" wrapText="1"/>
    </xf>
    <xf numFmtId="1" fontId="6" fillId="0" borderId="51" xfId="0" applyNumberFormat="1" applyFont="1" applyBorder="1" applyAlignment="1">
      <alignment horizontal="center" vertical="center"/>
    </xf>
    <xf numFmtId="1" fontId="6" fillId="0" borderId="8" xfId="0" applyNumberFormat="1" applyFont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 vertical="center"/>
    </xf>
    <xf numFmtId="1" fontId="6" fillId="0" borderId="75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center" vertical="center"/>
    </xf>
    <xf numFmtId="1" fontId="6" fillId="0" borderId="40" xfId="0" applyNumberFormat="1" applyFont="1" applyBorder="1" applyAlignment="1">
      <alignment horizontal="center" vertical="center"/>
    </xf>
    <xf numFmtId="1" fontId="6" fillId="0" borderId="5" xfId="0" applyNumberFormat="1" applyFont="1" applyBorder="1" applyAlignment="1" applyProtection="1">
      <alignment horizontal="center" vertical="center"/>
      <protection hidden="1"/>
    </xf>
    <xf numFmtId="1" fontId="6" fillId="0" borderId="31" xfId="0" applyNumberFormat="1" applyFont="1" applyBorder="1" applyAlignment="1">
      <alignment horizontal="left" vertical="center" wrapText="1"/>
    </xf>
    <xf numFmtId="1" fontId="6" fillId="0" borderId="46" xfId="0" applyNumberFormat="1" applyFont="1" applyBorder="1" applyAlignment="1">
      <alignment horizontal="left" vertical="center" wrapText="1"/>
    </xf>
    <xf numFmtId="1" fontId="1" fillId="0" borderId="6" xfId="0" applyNumberFormat="1" applyFont="1" applyBorder="1" applyAlignment="1">
      <alignment horizontal="left" vertical="center"/>
    </xf>
    <xf numFmtId="1" fontId="1" fillId="0" borderId="7" xfId="0" applyNumberFormat="1" applyFont="1" applyBorder="1" applyAlignment="1">
      <alignment horizontal="left" vertical="center"/>
    </xf>
    <xf numFmtId="1" fontId="6" fillId="0" borderId="33" xfId="0" applyNumberFormat="1" applyFont="1" applyBorder="1" applyAlignment="1">
      <alignment wrapText="1"/>
    </xf>
    <xf numFmtId="1" fontId="6" fillId="0" borderId="10" xfId="0" applyNumberFormat="1" applyFont="1" applyBorder="1" applyAlignment="1">
      <alignment horizontal="left"/>
    </xf>
    <xf numFmtId="1" fontId="6" fillId="0" borderId="29" xfId="0" applyNumberFormat="1" applyFont="1" applyBorder="1" applyAlignment="1">
      <alignment vertical="center" wrapText="1"/>
    </xf>
    <xf numFmtId="1" fontId="6" fillId="0" borderId="47" xfId="0" applyNumberFormat="1" applyFont="1" applyBorder="1" applyAlignment="1">
      <alignment vertical="center" wrapText="1"/>
    </xf>
    <xf numFmtId="1" fontId="6" fillId="0" borderId="29" xfId="0" applyNumberFormat="1" applyFont="1" applyBorder="1" applyAlignment="1">
      <alignment wrapText="1"/>
    </xf>
    <xf numFmtId="1" fontId="6" fillId="0" borderId="24" xfId="0" applyNumberFormat="1" applyFont="1" applyBorder="1" applyAlignment="1">
      <alignment horizontal="left"/>
    </xf>
    <xf numFmtId="1" fontId="3" fillId="3" borderId="0" xfId="0" applyNumberFormat="1" applyFont="1" applyFill="1" applyAlignment="1">
      <alignment horizontal="center" vertical="center" wrapText="1"/>
    </xf>
    <xf numFmtId="1" fontId="2" fillId="3" borderId="273" xfId="0" applyNumberFormat="1" applyFont="1" applyFill="1" applyBorder="1"/>
    <xf numFmtId="1" fontId="4" fillId="3" borderId="273" xfId="0" applyNumberFormat="1" applyFont="1" applyFill="1" applyBorder="1"/>
    <xf numFmtId="1" fontId="4" fillId="0" borderId="273" xfId="0" applyNumberFormat="1" applyFont="1" applyBorder="1"/>
    <xf numFmtId="1" fontId="6" fillId="0" borderId="270" xfId="0" applyNumberFormat="1" applyFont="1" applyBorder="1" applyAlignment="1">
      <alignment horizontal="center" vertical="center"/>
    </xf>
    <xf numFmtId="1" fontId="6" fillId="0" borderId="272" xfId="0" applyNumberFormat="1" applyFont="1" applyBorder="1" applyAlignment="1">
      <alignment horizontal="center" vertical="center"/>
    </xf>
    <xf numFmtId="1" fontId="6" fillId="3" borderId="273" xfId="0" applyNumberFormat="1" applyFont="1" applyFill="1" applyBorder="1"/>
    <xf numFmtId="1" fontId="6" fillId="0" borderId="273" xfId="0" applyNumberFormat="1" applyFont="1" applyBorder="1"/>
    <xf numFmtId="1" fontId="6" fillId="3" borderId="283" xfId="0" applyNumberFormat="1" applyFont="1" applyFill="1" applyBorder="1"/>
    <xf numFmtId="1" fontId="6" fillId="3" borderId="268" xfId="0" applyNumberFormat="1" applyFont="1" applyFill="1" applyBorder="1"/>
    <xf numFmtId="1" fontId="6" fillId="7" borderId="269" xfId="0" applyNumberFormat="1" applyFont="1" applyFill="1" applyBorder="1" applyProtection="1">
      <protection locked="0"/>
    </xf>
    <xf numFmtId="1" fontId="6" fillId="7" borderId="270" xfId="0" applyNumberFormat="1" applyFont="1" applyFill="1" applyBorder="1" applyProtection="1">
      <protection locked="0"/>
    </xf>
    <xf numFmtId="1" fontId="6" fillId="7" borderId="272" xfId="0" applyNumberFormat="1" applyFont="1" applyFill="1" applyBorder="1" applyProtection="1">
      <protection locked="0"/>
    </xf>
    <xf numFmtId="1" fontId="6" fillId="7" borderId="271" xfId="0" applyNumberFormat="1" applyFont="1" applyFill="1" applyBorder="1" applyProtection="1">
      <protection locked="0"/>
    </xf>
    <xf numFmtId="1" fontId="6" fillId="7" borderId="268" xfId="0" applyNumberFormat="1" applyFont="1" applyFill="1" applyBorder="1" applyProtection="1">
      <protection locked="0"/>
    </xf>
    <xf numFmtId="1" fontId="6" fillId="3" borderId="284" xfId="0" applyNumberFormat="1" applyFont="1" applyFill="1" applyBorder="1"/>
    <xf numFmtId="1" fontId="6" fillId="0" borderId="284" xfId="0" applyNumberFormat="1" applyFont="1" applyBorder="1"/>
    <xf numFmtId="1" fontId="2" fillId="3" borderId="284" xfId="0" applyNumberFormat="1" applyFont="1" applyFill="1" applyBorder="1"/>
    <xf numFmtId="1" fontId="4" fillId="3" borderId="287" xfId="0" applyNumberFormat="1" applyFont="1" applyFill="1" applyBorder="1"/>
    <xf numFmtId="1" fontId="4" fillId="3" borderId="284" xfId="0" applyNumberFormat="1" applyFont="1" applyFill="1" applyBorder="1"/>
    <xf numFmtId="1" fontId="2" fillId="3" borderId="288" xfId="0" applyNumberFormat="1" applyFont="1" applyFill="1" applyBorder="1"/>
    <xf numFmtId="1" fontId="4" fillId="0" borderId="284" xfId="0" applyNumberFormat="1" applyFont="1" applyBorder="1"/>
    <xf numFmtId="1" fontId="6" fillId="0" borderId="289" xfId="0" applyNumberFormat="1" applyFont="1" applyBorder="1" applyAlignment="1">
      <alignment horizontal="center" vertical="center" wrapText="1"/>
    </xf>
    <xf numFmtId="1" fontId="6" fillId="0" borderId="290" xfId="0" applyNumberFormat="1" applyFont="1" applyBorder="1" applyAlignment="1">
      <alignment horizontal="center" vertical="center"/>
    </xf>
    <xf numFmtId="1" fontId="6" fillId="0" borderId="291" xfId="0" applyNumberFormat="1" applyFont="1" applyBorder="1" applyAlignment="1">
      <alignment horizontal="center" vertical="center"/>
    </xf>
    <xf numFmtId="1" fontId="6" fillId="3" borderId="287" xfId="0" applyNumberFormat="1" applyFont="1" applyFill="1" applyBorder="1"/>
    <xf numFmtId="1" fontId="6" fillId="0" borderId="292" xfId="0" applyNumberFormat="1" applyFont="1" applyBorder="1"/>
    <xf numFmtId="1" fontId="6" fillId="0" borderId="289" xfId="0" applyNumberFormat="1" applyFont="1" applyBorder="1"/>
    <xf numFmtId="1" fontId="6" fillId="0" borderId="290" xfId="0" applyNumberFormat="1" applyFont="1" applyBorder="1"/>
    <xf numFmtId="1" fontId="6" fillId="0" borderId="291" xfId="0" applyNumberFormat="1" applyFont="1" applyBorder="1"/>
    <xf numFmtId="1" fontId="2" fillId="0" borderId="293" xfId="0" applyNumberFormat="1" applyFont="1" applyBorder="1"/>
    <xf numFmtId="1" fontId="2" fillId="0" borderId="294" xfId="0" applyNumberFormat="1" applyFont="1" applyBorder="1"/>
    <xf numFmtId="1" fontId="2" fillId="0" borderId="295" xfId="0" applyNumberFormat="1" applyFont="1" applyBorder="1"/>
    <xf numFmtId="1" fontId="6" fillId="0" borderId="296" xfId="0" applyNumberFormat="1" applyFont="1" applyBorder="1"/>
    <xf numFmtId="1" fontId="6" fillId="7" borderId="297" xfId="0" applyNumberFormat="1" applyFont="1" applyFill="1" applyBorder="1" applyProtection="1">
      <protection locked="0"/>
    </xf>
    <xf numFmtId="1" fontId="6" fillId="7" borderId="298" xfId="0" applyNumberFormat="1" applyFont="1" applyFill="1" applyBorder="1" applyProtection="1">
      <protection locked="0"/>
    </xf>
    <xf numFmtId="1" fontId="6" fillId="7" borderId="299" xfId="0" applyNumberFormat="1" applyFont="1" applyFill="1" applyBorder="1" applyProtection="1">
      <protection locked="0"/>
    </xf>
    <xf numFmtId="1" fontId="6" fillId="7" borderId="286" xfId="0" applyNumberFormat="1" applyFont="1" applyFill="1" applyBorder="1" applyProtection="1">
      <protection locked="0"/>
    </xf>
    <xf numFmtId="1" fontId="6" fillId="0" borderId="296" xfId="0" applyNumberFormat="1" applyFont="1" applyFill="1" applyBorder="1" applyAlignment="1" applyProtection="1">
      <alignment horizontal="left" wrapText="1"/>
      <protection hidden="1"/>
    </xf>
    <xf numFmtId="1" fontId="6" fillId="0" borderId="286" xfId="0" applyNumberFormat="1" applyFont="1" applyFill="1" applyBorder="1" applyAlignment="1" applyProtection="1">
      <alignment horizontal="left" wrapText="1"/>
      <protection hidden="1"/>
    </xf>
    <xf numFmtId="1" fontId="4" fillId="3" borderId="294" xfId="0" applyNumberFormat="1" applyFont="1" applyFill="1" applyBorder="1"/>
    <xf numFmtId="1" fontId="6" fillId="0" borderId="292" xfId="0" applyNumberFormat="1" applyFont="1" applyBorder="1" applyAlignment="1">
      <alignment horizontal="center" vertical="center" wrapText="1"/>
    </xf>
    <xf numFmtId="1" fontId="6" fillId="7" borderId="292" xfId="0" applyNumberFormat="1" applyFont="1" applyFill="1" applyBorder="1" applyProtection="1">
      <protection locked="0"/>
    </xf>
    <xf numFmtId="1" fontId="6" fillId="0" borderId="300" xfId="0" applyNumberFormat="1" applyFont="1" applyBorder="1" applyAlignment="1">
      <alignment horizontal="center" vertical="center" wrapText="1"/>
    </xf>
    <xf numFmtId="1" fontId="6" fillId="3" borderId="284" xfId="0" applyNumberFormat="1" applyFont="1" applyFill="1" applyBorder="1" applyAlignment="1">
      <alignment wrapText="1"/>
    </xf>
    <xf numFmtId="1" fontId="6" fillId="0" borderId="284" xfId="0" applyNumberFormat="1" applyFont="1" applyBorder="1" applyAlignment="1">
      <alignment wrapText="1"/>
    </xf>
    <xf numFmtId="1" fontId="6" fillId="7" borderId="289" xfId="0" applyNumberFormat="1" applyFont="1" applyFill="1" applyBorder="1" applyProtection="1">
      <protection locked="0"/>
    </xf>
    <xf numFmtId="1" fontId="6" fillId="0" borderId="290" xfId="0" applyNumberFormat="1" applyFont="1" applyBorder="1" applyAlignment="1">
      <alignment horizontal="center" vertical="center" wrapText="1"/>
    </xf>
    <xf numFmtId="1" fontId="6" fillId="0" borderId="297" xfId="0" applyNumberFormat="1" applyFont="1" applyBorder="1"/>
    <xf numFmtId="1" fontId="6" fillId="0" borderId="298" xfId="0" applyNumberFormat="1" applyFont="1" applyBorder="1"/>
    <xf numFmtId="1" fontId="6" fillId="0" borderId="286" xfId="0" applyNumberFormat="1" applyFont="1" applyBorder="1"/>
    <xf numFmtId="1" fontId="6" fillId="7" borderId="302" xfId="0" applyNumberFormat="1" applyFont="1" applyFill="1" applyBorder="1" applyProtection="1">
      <protection locked="0"/>
    </xf>
    <xf numFmtId="1" fontId="6" fillId="7" borderId="303" xfId="0" applyNumberFormat="1" applyFont="1" applyFill="1" applyBorder="1" applyProtection="1">
      <protection locked="0"/>
    </xf>
    <xf numFmtId="1" fontId="6" fillId="7" borderId="285" xfId="0" applyNumberFormat="1" applyFont="1" applyFill="1" applyBorder="1" applyProtection="1">
      <protection locked="0"/>
    </xf>
    <xf numFmtId="1" fontId="6" fillId="7" borderId="296" xfId="0" applyNumberFormat="1" applyFont="1" applyFill="1" applyBorder="1" applyProtection="1">
      <protection locked="0"/>
    </xf>
    <xf numFmtId="1" fontId="6" fillId="0" borderId="294" xfId="0" applyNumberFormat="1" applyFont="1" applyBorder="1" applyAlignment="1" applyProtection="1">
      <alignment wrapText="1"/>
      <protection locked="0"/>
    </xf>
    <xf numFmtId="1" fontId="6" fillId="0" borderId="294" xfId="0" applyNumberFormat="1" applyFont="1" applyBorder="1" applyAlignment="1">
      <alignment wrapText="1"/>
    </xf>
    <xf numFmtId="1" fontId="6" fillId="3" borderId="294" xfId="0" applyNumberFormat="1" applyFont="1" applyFill="1" applyBorder="1" applyAlignment="1">
      <alignment wrapText="1"/>
    </xf>
    <xf numFmtId="1" fontId="6" fillId="3" borderId="289" xfId="1" applyNumberFormat="1" applyFont="1" applyFill="1" applyBorder="1"/>
    <xf numFmtId="1" fontId="6" fillId="3" borderId="290" xfId="1" applyNumberFormat="1" applyFont="1" applyFill="1" applyBorder="1"/>
    <xf numFmtId="1" fontId="6" fillId="7" borderId="300" xfId="0" applyNumberFormat="1" applyFont="1" applyFill="1" applyBorder="1" applyProtection="1">
      <protection locked="0"/>
    </xf>
    <xf numFmtId="1" fontId="6" fillId="5" borderId="284" xfId="0" applyNumberFormat="1" applyFont="1" applyFill="1" applyBorder="1"/>
    <xf numFmtId="1" fontId="2" fillId="5" borderId="288" xfId="0" applyNumberFormat="1" applyFont="1" applyFill="1" applyBorder="1"/>
    <xf numFmtId="1" fontId="6" fillId="5" borderId="294" xfId="0" applyNumberFormat="1" applyFont="1" applyFill="1" applyBorder="1"/>
    <xf numFmtId="1" fontId="6" fillId="0" borderId="305" xfId="0" applyNumberFormat="1" applyFont="1" applyBorder="1"/>
    <xf numFmtId="1" fontId="6" fillId="7" borderId="306" xfId="0" applyNumberFormat="1" applyFont="1" applyFill="1" applyBorder="1" applyProtection="1">
      <protection locked="0"/>
    </xf>
    <xf numFmtId="1" fontId="6" fillId="0" borderId="293" xfId="0" applyNumberFormat="1" applyFont="1" applyBorder="1"/>
    <xf numFmtId="1" fontId="6" fillId="0" borderId="296" xfId="0" applyNumberFormat="1" applyFont="1" applyBorder="1" applyAlignment="1">
      <alignment horizontal="left"/>
    </xf>
    <xf numFmtId="1" fontId="6" fillId="0" borderId="307" xfId="0" applyNumberFormat="1" applyFont="1" applyBorder="1"/>
    <xf numFmtId="1" fontId="6" fillId="5" borderId="293" xfId="0" applyNumberFormat="1" applyFont="1" applyFill="1" applyBorder="1"/>
    <xf numFmtId="1" fontId="4" fillId="5" borderId="284" xfId="0" applyNumberFormat="1" applyFont="1" applyFill="1" applyBorder="1"/>
    <xf numFmtId="1" fontId="4" fillId="5" borderId="294" xfId="0" applyNumberFormat="1" applyFont="1" applyFill="1" applyBorder="1"/>
    <xf numFmtId="1" fontId="4" fillId="5" borderId="284" xfId="0" applyNumberFormat="1" applyFont="1" applyFill="1" applyBorder="1" applyProtection="1">
      <protection locked="0"/>
    </xf>
    <xf numFmtId="1" fontId="4" fillId="5" borderId="287" xfId="0" applyNumberFormat="1" applyFont="1" applyFill="1" applyBorder="1"/>
    <xf numFmtId="1" fontId="2" fillId="5" borderId="284" xfId="0" applyNumberFormat="1" applyFont="1" applyFill="1" applyBorder="1"/>
    <xf numFmtId="1" fontId="6" fillId="5" borderId="284" xfId="0" applyNumberFormat="1" applyFont="1" applyFill="1" applyBorder="1" applyProtection="1">
      <protection locked="0"/>
    </xf>
    <xf numFmtId="1" fontId="6" fillId="5" borderId="287" xfId="0" applyNumberFormat="1" applyFont="1" applyFill="1" applyBorder="1"/>
    <xf numFmtId="1" fontId="6" fillId="0" borderId="288" xfId="0" applyNumberFormat="1" applyFont="1" applyBorder="1"/>
    <xf numFmtId="1" fontId="6" fillId="0" borderId="309" xfId="0" applyNumberFormat="1" applyFont="1" applyBorder="1"/>
    <xf numFmtId="1" fontId="6" fillId="0" borderId="309" xfId="0" applyNumberFormat="1" applyFont="1" applyBorder="1" applyProtection="1">
      <protection locked="0"/>
    </xf>
    <xf numFmtId="1" fontId="4" fillId="0" borderId="288" xfId="0" applyNumberFormat="1" applyFont="1" applyBorder="1"/>
    <xf numFmtId="1" fontId="6" fillId="5" borderId="288" xfId="0" applyNumberFormat="1" applyFont="1" applyFill="1" applyBorder="1"/>
    <xf numFmtId="1" fontId="6" fillId="3" borderId="288" xfId="0" applyNumberFormat="1" applyFont="1" applyFill="1" applyBorder="1"/>
    <xf numFmtId="1" fontId="6" fillId="5" borderId="288" xfId="0" applyNumberFormat="1" applyFont="1" applyFill="1" applyBorder="1" applyAlignment="1">
      <alignment horizontal="center" vertical="center" wrapText="1"/>
    </xf>
    <xf numFmtId="1" fontId="6" fillId="5" borderId="284" xfId="0" applyNumberFormat="1" applyFont="1" applyFill="1" applyBorder="1" applyAlignment="1">
      <alignment horizontal="center" vertical="center" wrapText="1"/>
    </xf>
    <xf numFmtId="1" fontId="6" fillId="5" borderId="294" xfId="0" applyNumberFormat="1" applyFont="1" applyFill="1" applyBorder="1" applyProtection="1">
      <protection locked="0"/>
    </xf>
    <xf numFmtId="1" fontId="4" fillId="0" borderId="294" xfId="0" applyNumberFormat="1" applyFont="1" applyBorder="1"/>
    <xf numFmtId="1" fontId="6" fillId="3" borderId="294" xfId="0" applyNumberFormat="1" applyFont="1" applyFill="1" applyBorder="1"/>
    <xf numFmtId="1" fontId="6" fillId="0" borderId="310" xfId="0" applyNumberFormat="1" applyFont="1" applyBorder="1" applyAlignment="1">
      <alignment horizontal="center" vertical="center" wrapText="1"/>
    </xf>
    <xf numFmtId="1" fontId="6" fillId="5" borderId="288" xfId="0" applyNumberFormat="1" applyFont="1" applyFill="1" applyBorder="1" applyProtection="1">
      <protection locked="0"/>
    </xf>
    <xf numFmtId="1" fontId="6" fillId="5" borderId="287" xfId="0" applyNumberFormat="1" applyFont="1" applyFill="1" applyBorder="1" applyProtection="1">
      <protection locked="0"/>
    </xf>
    <xf numFmtId="1" fontId="6" fillId="0" borderId="297" xfId="0" applyNumberFormat="1" applyFont="1" applyBorder="1" applyAlignment="1">
      <alignment horizontal="right" vertical="center" wrapText="1"/>
    </xf>
    <xf numFmtId="1" fontId="6" fillId="0" borderId="298" xfId="0" applyNumberFormat="1" applyFont="1" applyBorder="1" applyAlignment="1">
      <alignment horizontal="right"/>
    </xf>
    <xf numFmtId="1" fontId="6" fillId="0" borderId="286" xfId="0" applyNumberFormat="1" applyFont="1" applyBorder="1" applyAlignment="1">
      <alignment horizontal="right"/>
    </xf>
    <xf numFmtId="1" fontId="6" fillId="7" borderId="311" xfId="0" applyNumberFormat="1" applyFont="1" applyFill="1" applyBorder="1" applyProtection="1">
      <protection locked="0"/>
    </xf>
    <xf numFmtId="1" fontId="6" fillId="7" borderId="312" xfId="0" applyNumberFormat="1" applyFont="1" applyFill="1" applyBorder="1" applyProtection="1">
      <protection locked="0"/>
    </xf>
    <xf numFmtId="1" fontId="6" fillId="0" borderId="289" xfId="0" applyNumberFormat="1" applyFont="1" applyBorder="1" applyAlignment="1">
      <alignment horizontal="right"/>
    </xf>
    <xf numFmtId="1" fontId="6" fillId="0" borderId="290" xfId="0" applyNumberFormat="1" applyFont="1" applyBorder="1" applyAlignment="1">
      <alignment horizontal="right"/>
    </xf>
    <xf numFmtId="1" fontId="6" fillId="0" borderId="310" xfId="0" applyNumberFormat="1" applyFont="1" applyBorder="1" applyAlignment="1">
      <alignment horizontal="right"/>
    </xf>
    <xf numFmtId="1" fontId="6" fillId="0" borderId="287" xfId="0" applyNumberFormat="1" applyFont="1" applyBorder="1"/>
    <xf numFmtId="1" fontId="2" fillId="0" borderId="284" xfId="0" applyNumberFormat="1" applyFont="1" applyBorder="1"/>
    <xf numFmtId="1" fontId="2" fillId="0" borderId="284" xfId="0" applyNumberFormat="1" applyFont="1" applyBorder="1" applyProtection="1">
      <protection locked="0"/>
    </xf>
    <xf numFmtId="1" fontId="2" fillId="4" borderId="284" xfId="0" applyNumberFormat="1" applyFont="1" applyFill="1" applyBorder="1" applyProtection="1">
      <protection locked="0"/>
    </xf>
    <xf numFmtId="1" fontId="2" fillId="6" borderId="284" xfId="0" applyNumberFormat="1" applyFont="1" applyFill="1" applyBorder="1" applyProtection="1">
      <protection locked="0"/>
    </xf>
    <xf numFmtId="1" fontId="6" fillId="5" borderId="295" xfId="0" applyNumberFormat="1" applyFont="1" applyFill="1" applyBorder="1"/>
    <xf numFmtId="1" fontId="6" fillId="0" borderId="295" xfId="0" applyNumberFormat="1" applyFont="1" applyBorder="1"/>
    <xf numFmtId="1" fontId="4" fillId="0" borderId="307" xfId="0" applyNumberFormat="1" applyFont="1" applyBorder="1"/>
    <xf numFmtId="1" fontId="4" fillId="0" borderId="295" xfId="0" applyNumberFormat="1" applyFont="1" applyBorder="1"/>
    <xf numFmtId="1" fontId="6" fillId="0" borderId="289" xfId="0" applyNumberFormat="1" applyFont="1" applyBorder="1" applyAlignment="1">
      <alignment horizontal="center" vertical="center"/>
    </xf>
    <xf numFmtId="1" fontId="6" fillId="0" borderId="289" xfId="0" applyNumberFormat="1" applyFont="1" applyBorder="1" applyAlignment="1">
      <alignment wrapText="1"/>
    </xf>
    <xf numFmtId="1" fontId="6" fillId="0" borderId="290" xfId="0" applyNumberFormat="1" applyFont="1" applyBorder="1" applyAlignment="1">
      <alignment wrapText="1"/>
    </xf>
    <xf numFmtId="1" fontId="6" fillId="7" borderId="314" xfId="0" applyNumberFormat="1" applyFont="1" applyFill="1" applyBorder="1" applyProtection="1">
      <protection locked="0"/>
    </xf>
    <xf numFmtId="1" fontId="6" fillId="0" borderId="286" xfId="0" applyNumberFormat="1" applyFont="1" applyBorder="1" applyAlignment="1">
      <alignment vertical="center" wrapText="1"/>
    </xf>
    <xf numFmtId="1" fontId="6" fillId="0" borderId="297" xfId="0" applyNumberFormat="1" applyFont="1" applyBorder="1" applyAlignment="1">
      <alignment wrapText="1"/>
    </xf>
    <xf numFmtId="1" fontId="6" fillId="0" borderId="298" xfId="0" applyNumberFormat="1" applyFont="1" applyBorder="1" applyAlignment="1">
      <alignment wrapText="1"/>
    </xf>
    <xf numFmtId="1" fontId="6" fillId="0" borderId="286" xfId="0" applyNumberFormat="1" applyFont="1" applyBorder="1" applyAlignment="1">
      <alignment wrapText="1"/>
    </xf>
    <xf numFmtId="1" fontId="6" fillId="7" borderId="313" xfId="0" applyNumberFormat="1" applyFont="1" applyFill="1" applyBorder="1" applyProtection="1">
      <protection locked="0"/>
    </xf>
    <xf numFmtId="1" fontId="6" fillId="0" borderId="311" xfId="0" applyNumberFormat="1" applyFont="1" applyBorder="1" applyAlignment="1">
      <alignment horizontal="left" vertical="center" wrapText="1"/>
    </xf>
    <xf numFmtId="1" fontId="6" fillId="8" borderId="297" xfId="0" applyNumberFormat="1" applyFont="1" applyFill="1" applyBorder="1"/>
    <xf numFmtId="1" fontId="6" fillId="8" borderId="286" xfId="0" applyNumberFormat="1" applyFont="1" applyFill="1" applyBorder="1"/>
    <xf numFmtId="1" fontId="6" fillId="8" borderId="302" xfId="0" applyNumberFormat="1" applyFont="1" applyFill="1" applyBorder="1"/>
    <xf numFmtId="1" fontId="6" fillId="8" borderId="296" xfId="0" applyNumberFormat="1" applyFont="1" applyFill="1" applyBorder="1"/>
    <xf numFmtId="1" fontId="11" fillId="0" borderId="310" xfId="0" applyNumberFormat="1" applyFont="1" applyBorder="1" applyAlignment="1">
      <alignment horizontal="center" vertical="center" wrapText="1"/>
    </xf>
    <xf numFmtId="1" fontId="6" fillId="0" borderId="296" xfId="0" applyNumberFormat="1" applyFont="1" applyBorder="1" applyAlignment="1">
      <alignment vertical="center" wrapText="1"/>
    </xf>
    <xf numFmtId="1" fontId="6" fillId="7" borderId="310" xfId="0" applyNumberFormat="1" applyFont="1" applyFill="1" applyBorder="1" applyProtection="1">
      <protection locked="0"/>
    </xf>
    <xf numFmtId="1" fontId="6" fillId="0" borderId="315" xfId="0" applyNumberFormat="1" applyFont="1" applyBorder="1" applyAlignment="1">
      <alignment horizontal="left" vertical="center" wrapText="1"/>
    </xf>
    <xf numFmtId="1" fontId="6" fillId="8" borderId="311" xfId="0" applyNumberFormat="1" applyFont="1" applyFill="1" applyBorder="1"/>
    <xf numFmtId="1" fontId="6" fillId="0" borderId="285" xfId="0" applyNumberFormat="1" applyFont="1" applyBorder="1" applyAlignment="1">
      <alignment horizontal="left" vertical="center" wrapText="1"/>
    </xf>
    <xf numFmtId="1" fontId="6" fillId="0" borderId="289" xfId="0" applyNumberFormat="1" applyFont="1" applyBorder="1" applyAlignment="1" applyProtection="1">
      <alignment horizontal="center" vertical="center"/>
      <protection hidden="1"/>
    </xf>
    <xf numFmtId="1" fontId="6" fillId="0" borderId="291" xfId="0" applyNumberFormat="1" applyFont="1" applyBorder="1" applyAlignment="1">
      <alignment horizontal="center" vertical="center" wrapText="1"/>
    </xf>
    <xf numFmtId="1" fontId="6" fillId="0" borderId="300" xfId="0" applyNumberFormat="1" applyFont="1" applyBorder="1" applyAlignment="1">
      <alignment wrapText="1"/>
    </xf>
    <xf numFmtId="1" fontId="6" fillId="0" borderId="291" xfId="0" applyNumberFormat="1" applyFont="1" applyBorder="1" applyAlignment="1">
      <alignment wrapText="1"/>
    </xf>
    <xf numFmtId="1" fontId="6" fillId="0" borderId="292" xfId="0" applyNumberFormat="1" applyFont="1" applyBorder="1" applyAlignment="1">
      <alignment wrapText="1"/>
    </xf>
    <xf numFmtId="1" fontId="6" fillId="8" borderId="298" xfId="0" applyNumberFormat="1" applyFont="1" applyFill="1" applyBorder="1" applyAlignment="1">
      <alignment wrapText="1"/>
    </xf>
    <xf numFmtId="1" fontId="6" fillId="9" borderId="298" xfId="0" applyNumberFormat="1" applyFont="1" applyFill="1" applyBorder="1"/>
    <xf numFmtId="1" fontId="6" fillId="9" borderId="303" xfId="0" applyNumberFormat="1" applyFont="1" applyFill="1" applyBorder="1" applyProtection="1"/>
    <xf numFmtId="1" fontId="6" fillId="9" borderId="297" xfId="0" applyNumberFormat="1" applyFont="1" applyFill="1" applyBorder="1" applyProtection="1"/>
    <xf numFmtId="1" fontId="6" fillId="9" borderId="286" xfId="0" applyNumberFormat="1" applyFont="1" applyFill="1" applyBorder="1" applyProtection="1"/>
    <xf numFmtId="1" fontId="6" fillId="9" borderId="311" xfId="0" applyNumberFormat="1" applyFont="1" applyFill="1" applyBorder="1" applyProtection="1"/>
    <xf numFmtId="1" fontId="6" fillId="0" borderId="316" xfId="0" applyNumberFormat="1" applyFont="1" applyBorder="1"/>
    <xf numFmtId="1" fontId="6" fillId="0" borderId="317" xfId="0" applyNumberFormat="1" applyFont="1" applyBorder="1"/>
    <xf numFmtId="1" fontId="6" fillId="0" borderId="318" xfId="0" applyNumberFormat="1" applyFont="1" applyBorder="1"/>
    <xf numFmtId="1" fontId="6" fillId="0" borderId="319" xfId="0" applyNumberFormat="1" applyFont="1" applyBorder="1" applyAlignment="1">
      <alignment horizontal="center" vertical="center" wrapText="1"/>
    </xf>
    <xf numFmtId="1" fontId="6" fillId="0" borderId="320" xfId="0" applyNumberFormat="1" applyFont="1" applyBorder="1" applyAlignment="1">
      <alignment horizontal="center" vertical="center" wrapText="1"/>
    </xf>
    <xf numFmtId="1" fontId="6" fillId="0" borderId="321" xfId="0" applyNumberFormat="1" applyFont="1" applyBorder="1" applyAlignment="1">
      <alignment horizontal="center" vertical="center" wrapText="1"/>
    </xf>
    <xf numFmtId="1" fontId="6" fillId="0" borderId="322" xfId="0" applyNumberFormat="1" applyFont="1" applyBorder="1" applyAlignment="1">
      <alignment horizontal="center" vertical="center" wrapText="1"/>
    </xf>
    <xf numFmtId="1" fontId="4" fillId="5" borderId="323" xfId="0" applyNumberFormat="1" applyFont="1" applyFill="1" applyBorder="1"/>
    <xf numFmtId="1" fontId="5" fillId="0" borderId="324" xfId="0" applyNumberFormat="1" applyFont="1" applyBorder="1"/>
    <xf numFmtId="1" fontId="2" fillId="0" borderId="325" xfId="0" applyNumberFormat="1" applyFont="1" applyBorder="1"/>
    <xf numFmtId="1" fontId="2" fillId="3" borderId="325" xfId="0" applyNumberFormat="1" applyFont="1" applyFill="1" applyBorder="1"/>
    <xf numFmtId="1" fontId="6" fillId="0" borderId="326" xfId="0" applyNumberFormat="1" applyFont="1" applyBorder="1" applyAlignment="1">
      <alignment horizontal="left" vertical="center" wrapText="1"/>
    </xf>
    <xf numFmtId="1" fontId="6" fillId="0" borderId="326" xfId="0" applyNumberFormat="1" applyFont="1" applyBorder="1" applyAlignment="1">
      <alignment horizontal="right" wrapText="1"/>
    </xf>
    <xf numFmtId="1" fontId="6" fillId="0" borderId="327" xfId="0" applyNumberFormat="1" applyFont="1" applyBorder="1" applyAlignment="1">
      <alignment horizontal="right" wrapText="1"/>
    </xf>
    <xf numFmtId="1" fontId="6" fillId="0" borderId="328" xfId="0" applyNumberFormat="1" applyFont="1" applyBorder="1" applyAlignment="1">
      <alignment horizontal="right"/>
    </xf>
    <xf numFmtId="1" fontId="6" fillId="7" borderId="329" xfId="0" applyNumberFormat="1" applyFont="1" applyFill="1" applyBorder="1" applyProtection="1">
      <protection locked="0"/>
    </xf>
    <xf numFmtId="1" fontId="6" fillId="7" borderId="328" xfId="0" applyNumberFormat="1" applyFont="1" applyFill="1" applyBorder="1" applyProtection="1">
      <protection locked="0"/>
    </xf>
    <xf numFmtId="1" fontId="6" fillId="7" borderId="330" xfId="0" applyNumberFormat="1" applyFont="1" applyFill="1" applyBorder="1" applyProtection="1">
      <protection locked="0"/>
    </xf>
    <xf numFmtId="1" fontId="6" fillId="7" borderId="331" xfId="0" applyNumberFormat="1" applyFont="1" applyFill="1" applyBorder="1" applyProtection="1">
      <protection locked="0"/>
    </xf>
    <xf numFmtId="1" fontId="6" fillId="0" borderId="301" xfId="0" applyNumberFormat="1" applyFont="1" applyBorder="1" applyAlignment="1">
      <alignment horizontal="center" vertical="center"/>
    </xf>
    <xf numFmtId="1" fontId="6" fillId="0" borderId="319" xfId="0" applyNumberFormat="1" applyFont="1" applyBorder="1" applyAlignment="1">
      <alignment horizontal="center" vertical="center"/>
    </xf>
    <xf numFmtId="1" fontId="6" fillId="0" borderId="326" xfId="0" applyNumberFormat="1" applyFont="1" applyBorder="1"/>
    <xf numFmtId="1" fontId="6" fillId="0" borderId="329" xfId="0" applyNumberFormat="1" applyFont="1" applyBorder="1" applyAlignment="1">
      <alignment horizontal="right" wrapText="1"/>
    </xf>
    <xf numFmtId="1" fontId="6" fillId="0" borderId="330" xfId="0" applyNumberFormat="1" applyFont="1" applyBorder="1" applyAlignment="1">
      <alignment horizontal="right"/>
    </xf>
    <xf numFmtId="1" fontId="6" fillId="7" borderId="332" xfId="0" applyNumberFormat="1" applyFont="1" applyFill="1" applyBorder="1" applyProtection="1">
      <protection locked="0"/>
    </xf>
    <xf numFmtId="1" fontId="2" fillId="3" borderId="323" xfId="0" applyNumberFormat="1" applyFont="1" applyFill="1" applyBorder="1"/>
    <xf numFmtId="1" fontId="4" fillId="3" borderId="323" xfId="0" applyNumberFormat="1" applyFont="1" applyFill="1" applyBorder="1"/>
    <xf numFmtId="1" fontId="4" fillId="0" borderId="323" xfId="0" applyNumberFormat="1" applyFont="1" applyBorder="1"/>
    <xf numFmtId="1" fontId="6" fillId="0" borderId="320" xfId="0" applyNumberFormat="1" applyFont="1" applyBorder="1" applyAlignment="1">
      <alignment horizontal="center" vertical="center"/>
    </xf>
    <xf numFmtId="1" fontId="6" fillId="0" borderId="322" xfId="0" applyNumberFormat="1" applyFont="1" applyBorder="1" applyAlignment="1">
      <alignment horizontal="center" vertical="center"/>
    </xf>
    <xf numFmtId="1" fontId="6" fillId="3" borderId="323" xfId="0" applyNumberFormat="1" applyFont="1" applyFill="1" applyBorder="1"/>
    <xf numFmtId="1" fontId="6" fillId="0" borderId="323" xfId="0" applyNumberFormat="1" applyFont="1" applyBorder="1"/>
    <xf numFmtId="1" fontId="6" fillId="3" borderId="326" xfId="0" applyNumberFormat="1" applyFont="1" applyFill="1" applyBorder="1"/>
    <xf numFmtId="1" fontId="6" fillId="7" borderId="333" xfId="0" applyNumberFormat="1" applyFont="1" applyFill="1" applyBorder="1" applyProtection="1">
      <protection locked="0"/>
    </xf>
    <xf numFmtId="1" fontId="6" fillId="7" borderId="334" xfId="0" applyNumberFormat="1" applyFont="1" applyFill="1" applyBorder="1" applyProtection="1">
      <protection locked="0"/>
    </xf>
    <xf numFmtId="1" fontId="6" fillId="3" borderId="301" xfId="0" applyNumberFormat="1" applyFont="1" applyFill="1" applyBorder="1"/>
    <xf numFmtId="1" fontId="6" fillId="7" borderId="319" xfId="0" applyNumberFormat="1" applyFont="1" applyFill="1" applyBorder="1" applyProtection="1">
      <protection locked="0"/>
    </xf>
    <xf numFmtId="1" fontId="6" fillId="7" borderId="320" xfId="0" applyNumberFormat="1" applyFont="1" applyFill="1" applyBorder="1" applyProtection="1">
      <protection locked="0"/>
    </xf>
    <xf numFmtId="1" fontId="6" fillId="7" borderId="335" xfId="0" applyNumberFormat="1" applyFont="1" applyFill="1" applyBorder="1" applyProtection="1">
      <protection locked="0"/>
    </xf>
    <xf numFmtId="1" fontId="6" fillId="7" borderId="322" xfId="0" applyNumberFormat="1" applyFont="1" applyFill="1" applyBorder="1" applyProtection="1">
      <protection locked="0"/>
    </xf>
    <xf numFmtId="1" fontId="6" fillId="7" borderId="321" xfId="0" applyNumberFormat="1" applyFont="1" applyFill="1" applyBorder="1" applyProtection="1">
      <protection locked="0"/>
    </xf>
    <xf numFmtId="1" fontId="6" fillId="7" borderId="301" xfId="0" applyNumberFormat="1" applyFont="1" applyFill="1" applyBorder="1" applyProtection="1">
      <protection locked="0"/>
    </xf>
    <xf numFmtId="1" fontId="6" fillId="3" borderId="323" xfId="0" applyNumberFormat="1" applyFont="1" applyFill="1" applyBorder="1" applyAlignment="1">
      <alignment wrapText="1"/>
    </xf>
    <xf numFmtId="1" fontId="6" fillId="0" borderId="323" xfId="0" applyNumberFormat="1" applyFont="1" applyBorder="1" applyAlignment="1">
      <alignment wrapText="1"/>
    </xf>
    <xf numFmtId="1" fontId="6" fillId="5" borderId="323" xfId="0" applyNumberFormat="1" applyFont="1" applyFill="1" applyBorder="1"/>
    <xf numFmtId="1" fontId="6" fillId="0" borderId="337" xfId="0" applyNumberFormat="1" applyFont="1" applyBorder="1" applyAlignment="1">
      <alignment horizontal="center" vertical="center" wrapText="1"/>
    </xf>
    <xf numFmtId="1" fontId="6" fillId="0" borderId="338" xfId="0" applyNumberFormat="1" applyFont="1" applyBorder="1" applyAlignment="1">
      <alignment horizontal="center" vertical="center" wrapText="1"/>
    </xf>
    <xf numFmtId="1" fontId="6" fillId="0" borderId="339" xfId="0" applyNumberFormat="1" applyFont="1" applyBorder="1" applyAlignment="1">
      <alignment horizontal="center" vertical="center" wrapText="1"/>
    </xf>
    <xf numFmtId="1" fontId="6" fillId="0" borderId="340" xfId="0" applyNumberFormat="1" applyFont="1" applyBorder="1" applyAlignment="1">
      <alignment horizontal="center" vertical="center" wrapText="1"/>
    </xf>
    <xf numFmtId="1" fontId="4" fillId="5" borderId="341" xfId="0" applyNumberFormat="1" applyFont="1" applyFill="1" applyBorder="1"/>
    <xf numFmtId="1" fontId="5" fillId="0" borderId="342" xfId="0" applyNumberFormat="1" applyFont="1" applyBorder="1"/>
    <xf numFmtId="1" fontId="2" fillId="0" borderId="343" xfId="0" applyNumberFormat="1" applyFont="1" applyBorder="1"/>
    <xf numFmtId="1" fontId="2" fillId="3" borderId="343" xfId="0" applyNumberFormat="1" applyFont="1" applyFill="1" applyBorder="1"/>
    <xf numFmtId="1" fontId="6" fillId="0" borderId="344" xfId="0" applyNumberFormat="1" applyFont="1" applyBorder="1" applyAlignment="1">
      <alignment horizontal="left" vertical="center" wrapText="1"/>
    </xf>
    <xf numFmtId="1" fontId="6" fillId="0" borderId="344" xfId="0" applyNumberFormat="1" applyFont="1" applyBorder="1" applyAlignment="1">
      <alignment horizontal="right" wrapText="1"/>
    </xf>
    <xf numFmtId="1" fontId="6" fillId="0" borderId="345" xfId="0" applyNumberFormat="1" applyFont="1" applyBorder="1" applyAlignment="1">
      <alignment horizontal="right" wrapText="1"/>
    </xf>
    <xf numFmtId="1" fontId="6" fillId="0" borderId="346" xfId="0" applyNumberFormat="1" applyFont="1" applyBorder="1" applyAlignment="1">
      <alignment horizontal="right"/>
    </xf>
    <xf numFmtId="1" fontId="6" fillId="7" borderId="347" xfId="0" applyNumberFormat="1" applyFont="1" applyFill="1" applyBorder="1" applyProtection="1">
      <protection locked="0"/>
    </xf>
    <xf numFmtId="1" fontId="6" fillId="7" borderId="346" xfId="0" applyNumberFormat="1" applyFont="1" applyFill="1" applyBorder="1" applyProtection="1">
      <protection locked="0"/>
    </xf>
    <xf numFmtId="1" fontId="6" fillId="7" borderId="348" xfId="0" applyNumberFormat="1" applyFont="1" applyFill="1" applyBorder="1" applyProtection="1">
      <protection locked="0"/>
    </xf>
    <xf numFmtId="1" fontId="6" fillId="7" borderId="349" xfId="0" applyNumberFormat="1" applyFont="1" applyFill="1" applyBorder="1" applyProtection="1">
      <protection locked="0"/>
    </xf>
    <xf numFmtId="1" fontId="6" fillId="0" borderId="336" xfId="0" applyNumberFormat="1" applyFont="1" applyBorder="1" applyAlignment="1">
      <alignment horizontal="center" vertical="center"/>
    </xf>
    <xf numFmtId="1" fontId="6" fillId="0" borderId="337" xfId="0" applyNumberFormat="1" applyFont="1" applyBorder="1" applyAlignment="1">
      <alignment horizontal="center" vertical="center"/>
    </xf>
    <xf numFmtId="1" fontId="6" fillId="0" borderId="344" xfId="0" applyNumberFormat="1" applyFont="1" applyBorder="1"/>
    <xf numFmtId="1" fontId="6" fillId="0" borderId="347" xfId="0" applyNumberFormat="1" applyFont="1" applyBorder="1" applyAlignment="1">
      <alignment horizontal="right" wrapText="1"/>
    </xf>
    <xf numFmtId="1" fontId="6" fillId="0" borderId="348" xfId="0" applyNumberFormat="1" applyFont="1" applyBorder="1" applyAlignment="1">
      <alignment horizontal="right"/>
    </xf>
    <xf numFmtId="1" fontId="6" fillId="7" borderId="350" xfId="0" applyNumberFormat="1" applyFont="1" applyFill="1" applyBorder="1" applyProtection="1">
      <protection locked="0"/>
    </xf>
    <xf numFmtId="1" fontId="2" fillId="3" borderId="341" xfId="0" applyNumberFormat="1" applyFont="1" applyFill="1" applyBorder="1"/>
    <xf numFmtId="1" fontId="4" fillId="3" borderId="341" xfId="0" applyNumberFormat="1" applyFont="1" applyFill="1" applyBorder="1"/>
    <xf numFmtId="1" fontId="4" fillId="0" borderId="341" xfId="0" applyNumberFormat="1" applyFont="1" applyBorder="1"/>
    <xf numFmtId="1" fontId="6" fillId="0" borderId="338" xfId="0" applyNumberFormat="1" applyFont="1" applyBorder="1" applyAlignment="1">
      <alignment horizontal="center" vertical="center"/>
    </xf>
    <xf numFmtId="1" fontId="6" fillId="0" borderId="340" xfId="0" applyNumberFormat="1" applyFont="1" applyBorder="1" applyAlignment="1">
      <alignment horizontal="center" vertical="center"/>
    </xf>
    <xf numFmtId="1" fontId="6" fillId="3" borderId="341" xfId="0" applyNumberFormat="1" applyFont="1" applyFill="1" applyBorder="1"/>
    <xf numFmtId="1" fontId="6" fillId="0" borderId="341" xfId="0" applyNumberFormat="1" applyFont="1" applyBorder="1"/>
    <xf numFmtId="1" fontId="6" fillId="3" borderId="344" xfId="0" applyNumberFormat="1" applyFont="1" applyFill="1" applyBorder="1"/>
    <xf numFmtId="1" fontId="6" fillId="7" borderId="351" xfId="0" applyNumberFormat="1" applyFont="1" applyFill="1" applyBorder="1" applyProtection="1">
      <protection locked="0"/>
    </xf>
    <xf numFmtId="1" fontId="6" fillId="7" borderId="352" xfId="0" applyNumberFormat="1" applyFont="1" applyFill="1" applyBorder="1" applyProtection="1">
      <protection locked="0"/>
    </xf>
    <xf numFmtId="1" fontId="6" fillId="3" borderId="336" xfId="0" applyNumberFormat="1" applyFont="1" applyFill="1" applyBorder="1"/>
    <xf numFmtId="1" fontId="6" fillId="7" borderId="337" xfId="0" applyNumberFormat="1" applyFont="1" applyFill="1" applyBorder="1" applyProtection="1">
      <protection locked="0"/>
    </xf>
    <xf numFmtId="1" fontId="6" fillId="7" borderId="338" xfId="0" applyNumberFormat="1" applyFont="1" applyFill="1" applyBorder="1" applyProtection="1">
      <protection locked="0"/>
    </xf>
    <xf numFmtId="1" fontId="6" fillId="7" borderId="353" xfId="0" applyNumberFormat="1" applyFont="1" applyFill="1" applyBorder="1" applyProtection="1">
      <protection locked="0"/>
    </xf>
    <xf numFmtId="1" fontId="6" fillId="7" borderId="340" xfId="0" applyNumberFormat="1" applyFont="1" applyFill="1" applyBorder="1" applyProtection="1">
      <protection locked="0"/>
    </xf>
    <xf numFmtId="1" fontId="6" fillId="7" borderId="339" xfId="0" applyNumberFormat="1" applyFont="1" applyFill="1" applyBorder="1" applyProtection="1">
      <protection locked="0"/>
    </xf>
    <xf numFmtId="1" fontId="6" fillId="7" borderId="336" xfId="0" applyNumberFormat="1" applyFont="1" applyFill="1" applyBorder="1" applyProtection="1">
      <protection locked="0"/>
    </xf>
    <xf numFmtId="1" fontId="6" fillId="3" borderId="341" xfId="0" applyNumberFormat="1" applyFont="1" applyFill="1" applyBorder="1" applyAlignment="1">
      <alignment wrapText="1"/>
    </xf>
    <xf numFmtId="1" fontId="6" fillId="0" borderId="341" xfId="0" applyNumberFormat="1" applyFont="1" applyBorder="1" applyAlignment="1">
      <alignment wrapText="1"/>
    </xf>
    <xf numFmtId="1" fontId="6" fillId="5" borderId="341" xfId="0" applyNumberFormat="1" applyFont="1" applyFill="1" applyBorder="1"/>
    <xf numFmtId="1" fontId="4" fillId="5" borderId="341" xfId="0" applyNumberFormat="1" applyFont="1" applyFill="1" applyBorder="1" applyProtection="1">
      <protection locked="0"/>
    </xf>
    <xf numFmtId="1" fontId="2" fillId="5" borderId="341" xfId="0" applyNumberFormat="1" applyFont="1" applyFill="1" applyBorder="1"/>
    <xf numFmtId="1" fontId="6" fillId="5" borderId="341" xfId="0" applyNumberFormat="1" applyFont="1" applyFill="1" applyBorder="1" applyProtection="1">
      <protection locked="0"/>
    </xf>
    <xf numFmtId="1" fontId="6" fillId="5" borderId="341" xfId="0" applyNumberFormat="1" applyFont="1" applyFill="1" applyBorder="1" applyAlignment="1">
      <alignment horizontal="center" vertical="center" wrapText="1"/>
    </xf>
    <xf numFmtId="1" fontId="2" fillId="0" borderId="341" xfId="0" applyNumberFormat="1" applyFont="1" applyBorder="1"/>
    <xf numFmtId="1" fontId="2" fillId="0" borderId="341" xfId="0" applyNumberFormat="1" applyFont="1" applyBorder="1" applyProtection="1">
      <protection locked="0"/>
    </xf>
    <xf numFmtId="1" fontId="2" fillId="4" borderId="341" xfId="0" applyNumberFormat="1" applyFont="1" applyFill="1" applyBorder="1" applyProtection="1">
      <protection locked="0"/>
    </xf>
    <xf numFmtId="1" fontId="2" fillId="6" borderId="341" xfId="0" applyNumberFormat="1" applyFont="1" applyFill="1" applyBorder="1" applyProtection="1">
      <protection locked="0"/>
    </xf>
    <xf numFmtId="1" fontId="6" fillId="0" borderId="355" xfId="0" applyNumberFormat="1" applyFont="1" applyBorder="1" applyAlignment="1">
      <alignment horizontal="center" vertical="center" wrapText="1"/>
    </xf>
    <xf numFmtId="1" fontId="6" fillId="0" borderId="356" xfId="0" applyNumberFormat="1" applyFont="1" applyBorder="1" applyAlignment="1">
      <alignment horizontal="center" vertical="center" wrapText="1"/>
    </xf>
    <xf numFmtId="1" fontId="6" fillId="0" borderId="357" xfId="0" applyNumberFormat="1" applyFont="1" applyBorder="1" applyAlignment="1">
      <alignment horizontal="center" vertical="center" wrapText="1"/>
    </xf>
    <xf numFmtId="1" fontId="6" fillId="0" borderId="358" xfId="0" applyNumberFormat="1" applyFont="1" applyBorder="1" applyAlignment="1">
      <alignment horizontal="center" vertical="center" wrapText="1"/>
    </xf>
    <xf numFmtId="1" fontId="4" fillId="5" borderId="359" xfId="0" applyNumberFormat="1" applyFont="1" applyFill="1" applyBorder="1"/>
    <xf numFmtId="1" fontId="5" fillId="0" borderId="360" xfId="0" applyNumberFormat="1" applyFont="1" applyBorder="1"/>
    <xf numFmtId="1" fontId="2" fillId="0" borderId="361" xfId="0" applyNumberFormat="1" applyFont="1" applyBorder="1"/>
    <xf numFmtId="1" fontId="2" fillId="3" borderId="361" xfId="0" applyNumberFormat="1" applyFont="1" applyFill="1" applyBorder="1"/>
    <xf numFmtId="1" fontId="6" fillId="0" borderId="362" xfId="0" applyNumberFormat="1" applyFont="1" applyBorder="1" applyAlignment="1">
      <alignment horizontal="left" vertical="center" wrapText="1"/>
    </xf>
    <xf numFmtId="1" fontId="6" fillId="0" borderId="362" xfId="0" applyNumberFormat="1" applyFont="1" applyBorder="1" applyAlignment="1">
      <alignment horizontal="right" wrapText="1"/>
    </xf>
    <xf numFmtId="1" fontId="6" fillId="0" borderId="363" xfId="0" applyNumberFormat="1" applyFont="1" applyBorder="1" applyAlignment="1">
      <alignment horizontal="right" wrapText="1"/>
    </xf>
    <xf numFmtId="1" fontId="6" fillId="0" borderId="364" xfId="0" applyNumberFormat="1" applyFont="1" applyBorder="1" applyAlignment="1">
      <alignment horizontal="right"/>
    </xf>
    <xf numFmtId="1" fontId="6" fillId="7" borderId="365" xfId="0" applyNumberFormat="1" applyFont="1" applyFill="1" applyBorder="1" applyProtection="1">
      <protection locked="0"/>
    </xf>
    <xf numFmtId="1" fontId="6" fillId="7" borderId="364" xfId="0" applyNumberFormat="1" applyFont="1" applyFill="1" applyBorder="1" applyProtection="1">
      <protection locked="0"/>
    </xf>
    <xf numFmtId="1" fontId="6" fillId="7" borderId="366" xfId="0" applyNumberFormat="1" applyFont="1" applyFill="1" applyBorder="1" applyProtection="1">
      <protection locked="0"/>
    </xf>
    <xf numFmtId="1" fontId="6" fillId="7" borderId="367" xfId="0" applyNumberFormat="1" applyFont="1" applyFill="1" applyBorder="1" applyProtection="1">
      <protection locked="0"/>
    </xf>
    <xf numFmtId="1" fontId="6" fillId="0" borderId="354" xfId="0" applyNumberFormat="1" applyFont="1" applyBorder="1" applyAlignment="1">
      <alignment horizontal="center" vertical="center"/>
    </xf>
    <xf numFmtId="1" fontId="6" fillId="0" borderId="355" xfId="0" applyNumberFormat="1" applyFont="1" applyBorder="1" applyAlignment="1">
      <alignment horizontal="center" vertical="center"/>
    </xf>
    <xf numFmtId="1" fontId="6" fillId="0" borderId="362" xfId="0" applyNumberFormat="1" applyFont="1" applyBorder="1"/>
    <xf numFmtId="1" fontId="6" fillId="0" borderId="365" xfId="0" applyNumberFormat="1" applyFont="1" applyBorder="1" applyAlignment="1">
      <alignment horizontal="right" wrapText="1"/>
    </xf>
    <xf numFmtId="1" fontId="6" fillId="0" borderId="366" xfId="0" applyNumberFormat="1" applyFont="1" applyBorder="1" applyAlignment="1">
      <alignment horizontal="right"/>
    </xf>
    <xf numFmtId="1" fontId="6" fillId="7" borderId="368" xfId="0" applyNumberFormat="1" applyFont="1" applyFill="1" applyBorder="1" applyProtection="1">
      <protection locked="0"/>
    </xf>
    <xf numFmtId="1" fontId="2" fillId="3" borderId="359" xfId="0" applyNumberFormat="1" applyFont="1" applyFill="1" applyBorder="1"/>
    <xf numFmtId="1" fontId="4" fillId="3" borderId="359" xfId="0" applyNumberFormat="1" applyFont="1" applyFill="1" applyBorder="1"/>
    <xf numFmtId="1" fontId="4" fillId="0" borderId="359" xfId="0" applyNumberFormat="1" applyFont="1" applyBorder="1"/>
    <xf numFmtId="1" fontId="6" fillId="0" borderId="356" xfId="0" applyNumberFormat="1" applyFont="1" applyBorder="1" applyAlignment="1">
      <alignment horizontal="center" vertical="center"/>
    </xf>
    <xf numFmtId="1" fontId="6" fillId="0" borderId="358" xfId="0" applyNumberFormat="1" applyFont="1" applyBorder="1" applyAlignment="1">
      <alignment horizontal="center" vertical="center"/>
    </xf>
    <xf numFmtId="1" fontId="6" fillId="3" borderId="359" xfId="0" applyNumberFormat="1" applyFont="1" applyFill="1" applyBorder="1"/>
    <xf numFmtId="1" fontId="6" fillId="0" borderId="359" xfId="0" applyNumberFormat="1" applyFont="1" applyBorder="1"/>
    <xf numFmtId="1" fontId="6" fillId="3" borderId="362" xfId="0" applyNumberFormat="1" applyFont="1" applyFill="1" applyBorder="1"/>
    <xf numFmtId="1" fontId="6" fillId="7" borderId="369" xfId="0" applyNumberFormat="1" applyFont="1" applyFill="1" applyBorder="1" applyProtection="1">
      <protection locked="0"/>
    </xf>
    <xf numFmtId="1" fontId="6" fillId="7" borderId="370" xfId="0" applyNumberFormat="1" applyFont="1" applyFill="1" applyBorder="1" applyProtection="1">
      <protection locked="0"/>
    </xf>
    <xf numFmtId="1" fontId="6" fillId="3" borderId="354" xfId="0" applyNumberFormat="1" applyFont="1" applyFill="1" applyBorder="1"/>
    <xf numFmtId="1" fontId="6" fillId="7" borderId="355" xfId="0" applyNumberFormat="1" applyFont="1" applyFill="1" applyBorder="1" applyProtection="1">
      <protection locked="0"/>
    </xf>
    <xf numFmtId="1" fontId="6" fillId="7" borderId="356" xfId="0" applyNumberFormat="1" applyFont="1" applyFill="1" applyBorder="1" applyProtection="1">
      <protection locked="0"/>
    </xf>
    <xf numFmtId="1" fontId="6" fillId="7" borderId="371" xfId="0" applyNumberFormat="1" applyFont="1" applyFill="1" applyBorder="1" applyProtection="1">
      <protection locked="0"/>
    </xf>
    <xf numFmtId="1" fontId="6" fillId="7" borderId="358" xfId="0" applyNumberFormat="1" applyFont="1" applyFill="1" applyBorder="1" applyProtection="1">
      <protection locked="0"/>
    </xf>
    <xf numFmtId="1" fontId="6" fillId="7" borderId="357" xfId="0" applyNumberFormat="1" applyFont="1" applyFill="1" applyBorder="1" applyProtection="1">
      <protection locked="0"/>
    </xf>
    <xf numFmtId="1" fontId="6" fillId="7" borderId="354" xfId="0" applyNumberFormat="1" applyFont="1" applyFill="1" applyBorder="1" applyProtection="1">
      <protection locked="0"/>
    </xf>
    <xf numFmtId="1" fontId="6" fillId="5" borderId="359" xfId="0" applyNumberFormat="1" applyFont="1" applyFill="1" applyBorder="1"/>
    <xf numFmtId="1" fontId="6" fillId="0" borderId="373" xfId="0" applyNumberFormat="1" applyFont="1" applyBorder="1" applyAlignment="1">
      <alignment horizontal="center" vertical="center" wrapText="1"/>
    </xf>
    <xf numFmtId="1" fontId="6" fillId="0" borderId="374" xfId="0" applyNumberFormat="1" applyFont="1" applyBorder="1" applyAlignment="1">
      <alignment horizontal="center" vertical="center" wrapText="1"/>
    </xf>
    <xf numFmtId="1" fontId="6" fillId="0" borderId="375" xfId="0" applyNumberFormat="1" applyFont="1" applyBorder="1" applyAlignment="1">
      <alignment horizontal="center" vertical="center" wrapText="1"/>
    </xf>
    <xf numFmtId="1" fontId="6" fillId="0" borderId="376" xfId="0" applyNumberFormat="1" applyFont="1" applyBorder="1" applyAlignment="1">
      <alignment horizontal="center" vertical="center" wrapText="1"/>
    </xf>
    <xf numFmtId="1" fontId="4" fillId="5" borderId="377" xfId="0" applyNumberFormat="1" applyFont="1" applyFill="1" applyBorder="1"/>
    <xf numFmtId="1" fontId="5" fillId="0" borderId="378" xfId="0" applyNumberFormat="1" applyFont="1" applyBorder="1"/>
    <xf numFmtId="1" fontId="2" fillId="0" borderId="379" xfId="0" applyNumberFormat="1" applyFont="1" applyBorder="1"/>
    <xf numFmtId="1" fontId="2" fillId="3" borderId="379" xfId="0" applyNumberFormat="1" applyFont="1" applyFill="1" applyBorder="1"/>
    <xf numFmtId="1" fontId="6" fillId="0" borderId="380" xfId="0" applyNumberFormat="1" applyFont="1" applyBorder="1" applyAlignment="1">
      <alignment horizontal="left" vertical="center" wrapText="1"/>
    </xf>
    <xf numFmtId="1" fontId="6" fillId="0" borderId="380" xfId="0" applyNumberFormat="1" applyFont="1" applyBorder="1" applyAlignment="1">
      <alignment horizontal="right" wrapText="1"/>
    </xf>
    <xf numFmtId="1" fontId="6" fillId="0" borderId="381" xfId="0" applyNumberFormat="1" applyFont="1" applyBorder="1" applyAlignment="1">
      <alignment horizontal="right" wrapText="1"/>
    </xf>
    <xf numFmtId="1" fontId="6" fillId="0" borderId="382" xfId="0" applyNumberFormat="1" applyFont="1" applyBorder="1" applyAlignment="1">
      <alignment horizontal="right"/>
    </xf>
    <xf numFmtId="1" fontId="6" fillId="7" borderId="383" xfId="0" applyNumberFormat="1" applyFont="1" applyFill="1" applyBorder="1" applyProtection="1">
      <protection locked="0"/>
    </xf>
    <xf numFmtId="1" fontId="6" fillId="7" borderId="382" xfId="0" applyNumberFormat="1" applyFont="1" applyFill="1" applyBorder="1" applyProtection="1">
      <protection locked="0"/>
    </xf>
    <xf numFmtId="1" fontId="6" fillId="7" borderId="384" xfId="0" applyNumberFormat="1" applyFont="1" applyFill="1" applyBorder="1" applyProtection="1">
      <protection locked="0"/>
    </xf>
    <xf numFmtId="1" fontId="6" fillId="7" borderId="385" xfId="0" applyNumberFormat="1" applyFont="1" applyFill="1" applyBorder="1" applyProtection="1">
      <protection locked="0"/>
    </xf>
    <xf numFmtId="1" fontId="6" fillId="0" borderId="372" xfId="0" applyNumberFormat="1" applyFont="1" applyBorder="1" applyAlignment="1">
      <alignment horizontal="center" vertical="center"/>
    </xf>
    <xf numFmtId="1" fontId="6" fillId="0" borderId="373" xfId="0" applyNumberFormat="1" applyFont="1" applyBorder="1" applyAlignment="1">
      <alignment horizontal="center" vertical="center"/>
    </xf>
    <xf numFmtId="1" fontId="6" fillId="0" borderId="380" xfId="0" applyNumberFormat="1" applyFont="1" applyBorder="1"/>
    <xf numFmtId="1" fontId="6" fillId="0" borderId="383" xfId="0" applyNumberFormat="1" applyFont="1" applyBorder="1" applyAlignment="1">
      <alignment horizontal="right" wrapText="1"/>
    </xf>
    <xf numFmtId="1" fontId="6" fillId="0" borderId="384" xfId="0" applyNumberFormat="1" applyFont="1" applyBorder="1" applyAlignment="1">
      <alignment horizontal="right"/>
    </xf>
    <xf numFmtId="1" fontId="6" fillId="7" borderId="386" xfId="0" applyNumberFormat="1" applyFont="1" applyFill="1" applyBorder="1" applyProtection="1">
      <protection locked="0"/>
    </xf>
    <xf numFmtId="1" fontId="2" fillId="3" borderId="377" xfId="0" applyNumberFormat="1" applyFont="1" applyFill="1" applyBorder="1"/>
    <xf numFmtId="1" fontId="4" fillId="3" borderId="377" xfId="0" applyNumberFormat="1" applyFont="1" applyFill="1" applyBorder="1"/>
    <xf numFmtId="1" fontId="4" fillId="0" borderId="377" xfId="0" applyNumberFormat="1" applyFont="1" applyBorder="1"/>
    <xf numFmtId="1" fontId="6" fillId="0" borderId="374" xfId="0" applyNumberFormat="1" applyFont="1" applyBorder="1" applyAlignment="1">
      <alignment horizontal="center" vertical="center"/>
    </xf>
    <xf numFmtId="1" fontId="6" fillId="0" borderId="376" xfId="0" applyNumberFormat="1" applyFont="1" applyBorder="1" applyAlignment="1">
      <alignment horizontal="center" vertical="center"/>
    </xf>
    <xf numFmtId="1" fontId="6" fillId="3" borderId="377" xfId="0" applyNumberFormat="1" applyFont="1" applyFill="1" applyBorder="1"/>
    <xf numFmtId="1" fontId="6" fillId="0" borderId="377" xfId="0" applyNumberFormat="1" applyFont="1" applyBorder="1"/>
    <xf numFmtId="1" fontId="6" fillId="3" borderId="380" xfId="0" applyNumberFormat="1" applyFont="1" applyFill="1" applyBorder="1"/>
    <xf numFmtId="1" fontId="6" fillId="7" borderId="387" xfId="0" applyNumberFormat="1" applyFont="1" applyFill="1" applyBorder="1" applyProtection="1">
      <protection locked="0"/>
    </xf>
    <xf numFmtId="1" fontId="6" fillId="7" borderId="388" xfId="0" applyNumberFormat="1" applyFont="1" applyFill="1" applyBorder="1" applyProtection="1">
      <protection locked="0"/>
    </xf>
    <xf numFmtId="1" fontId="6" fillId="3" borderId="372" xfId="0" applyNumberFormat="1" applyFont="1" applyFill="1" applyBorder="1"/>
    <xf numFmtId="1" fontId="6" fillId="7" borderId="373" xfId="0" applyNumberFormat="1" applyFont="1" applyFill="1" applyBorder="1" applyProtection="1">
      <protection locked="0"/>
    </xf>
    <xf numFmtId="1" fontId="6" fillId="7" borderId="374" xfId="0" applyNumberFormat="1" applyFont="1" applyFill="1" applyBorder="1" applyProtection="1">
      <protection locked="0"/>
    </xf>
    <xf numFmtId="1" fontId="6" fillId="7" borderId="389" xfId="0" applyNumberFormat="1" applyFont="1" applyFill="1" applyBorder="1" applyProtection="1">
      <protection locked="0"/>
    </xf>
    <xf numFmtId="1" fontId="6" fillId="7" borderId="376" xfId="0" applyNumberFormat="1" applyFont="1" applyFill="1" applyBorder="1" applyProtection="1">
      <protection locked="0"/>
    </xf>
    <xf numFmtId="1" fontId="6" fillId="7" borderId="375" xfId="0" applyNumberFormat="1" applyFont="1" applyFill="1" applyBorder="1" applyProtection="1">
      <protection locked="0"/>
    </xf>
    <xf numFmtId="1" fontId="6" fillId="7" borderId="372" xfId="0" applyNumberFormat="1" applyFont="1" applyFill="1" applyBorder="1" applyProtection="1">
      <protection locked="0"/>
    </xf>
    <xf numFmtId="1" fontId="6" fillId="3" borderId="377" xfId="0" applyNumberFormat="1" applyFont="1" applyFill="1" applyBorder="1" applyAlignment="1">
      <alignment wrapText="1"/>
    </xf>
    <xf numFmtId="1" fontId="6" fillId="0" borderId="377" xfId="0" applyNumberFormat="1" applyFont="1" applyBorder="1" applyAlignment="1">
      <alignment wrapText="1"/>
    </xf>
    <xf numFmtId="1" fontId="6" fillId="5" borderId="377" xfId="0" applyNumberFormat="1" applyFont="1" applyFill="1" applyBorder="1"/>
    <xf numFmtId="1" fontId="4" fillId="5" borderId="377" xfId="0" applyNumberFormat="1" applyFont="1" applyFill="1" applyBorder="1" applyProtection="1">
      <protection locked="0"/>
    </xf>
    <xf numFmtId="1" fontId="2" fillId="5" borderId="377" xfId="0" applyNumberFormat="1" applyFont="1" applyFill="1" applyBorder="1"/>
    <xf numFmtId="1" fontId="6" fillId="5" borderId="377" xfId="0" applyNumberFormat="1" applyFont="1" applyFill="1" applyBorder="1" applyProtection="1">
      <protection locked="0"/>
    </xf>
    <xf numFmtId="1" fontId="6" fillId="5" borderId="377" xfId="0" applyNumberFormat="1" applyFont="1" applyFill="1" applyBorder="1" applyAlignment="1">
      <alignment horizontal="center" vertical="center" wrapText="1"/>
    </xf>
    <xf numFmtId="1" fontId="2" fillId="0" borderId="377" xfId="0" applyNumberFormat="1" applyFont="1" applyBorder="1"/>
    <xf numFmtId="1" fontId="2" fillId="0" borderId="377" xfId="0" applyNumberFormat="1" applyFont="1" applyBorder="1" applyProtection="1">
      <protection locked="0"/>
    </xf>
    <xf numFmtId="1" fontId="2" fillId="4" borderId="377" xfId="0" applyNumberFormat="1" applyFont="1" applyFill="1" applyBorder="1" applyProtection="1">
      <protection locked="0"/>
    </xf>
    <xf numFmtId="1" fontId="2" fillId="6" borderId="377" xfId="0" applyNumberFormat="1" applyFont="1" applyFill="1" applyBorder="1" applyProtection="1">
      <protection locked="0"/>
    </xf>
    <xf numFmtId="1" fontId="6" fillId="0" borderId="391" xfId="0" applyNumberFormat="1" applyFont="1" applyBorder="1" applyAlignment="1">
      <alignment horizontal="center" vertical="center" wrapText="1"/>
    </xf>
    <xf numFmtId="1" fontId="6" fillId="0" borderId="392" xfId="0" applyNumberFormat="1" applyFont="1" applyBorder="1" applyAlignment="1">
      <alignment horizontal="center" vertical="center" wrapText="1"/>
    </xf>
    <xf numFmtId="1" fontId="6" fillId="0" borderId="393" xfId="0" applyNumberFormat="1" applyFont="1" applyBorder="1" applyAlignment="1">
      <alignment horizontal="center" vertical="center" wrapText="1"/>
    </xf>
    <xf numFmtId="1" fontId="6" fillId="0" borderId="394" xfId="0" applyNumberFormat="1" applyFont="1" applyBorder="1" applyAlignment="1">
      <alignment horizontal="center" vertical="center" wrapText="1"/>
    </xf>
    <xf numFmtId="1" fontId="4" fillId="5" borderId="395" xfId="0" applyNumberFormat="1" applyFont="1" applyFill="1" applyBorder="1"/>
    <xf numFmtId="1" fontId="5" fillId="0" borderId="396" xfId="0" applyNumberFormat="1" applyFont="1" applyBorder="1"/>
    <xf numFmtId="1" fontId="2" fillId="0" borderId="397" xfId="0" applyNumberFormat="1" applyFont="1" applyBorder="1"/>
    <xf numFmtId="1" fontId="2" fillId="3" borderId="397" xfId="0" applyNumberFormat="1" applyFont="1" applyFill="1" applyBorder="1"/>
    <xf numFmtId="1" fontId="6" fillId="0" borderId="398" xfId="0" applyNumberFormat="1" applyFont="1" applyBorder="1" applyAlignment="1">
      <alignment horizontal="left" vertical="center" wrapText="1"/>
    </xf>
    <xf numFmtId="1" fontId="6" fillId="0" borderId="398" xfId="0" applyNumberFormat="1" applyFont="1" applyBorder="1" applyAlignment="1">
      <alignment horizontal="right" wrapText="1"/>
    </xf>
    <xf numFmtId="1" fontId="6" fillId="0" borderId="399" xfId="0" applyNumberFormat="1" applyFont="1" applyBorder="1" applyAlignment="1">
      <alignment horizontal="right" wrapText="1"/>
    </xf>
    <xf numFmtId="1" fontId="6" fillId="0" borderId="400" xfId="0" applyNumberFormat="1" applyFont="1" applyBorder="1" applyAlignment="1">
      <alignment horizontal="right"/>
    </xf>
    <xf numFmtId="1" fontId="6" fillId="7" borderId="401" xfId="0" applyNumberFormat="1" applyFont="1" applyFill="1" applyBorder="1" applyProtection="1">
      <protection locked="0"/>
    </xf>
    <xf numFmtId="1" fontId="6" fillId="7" borderId="400" xfId="0" applyNumberFormat="1" applyFont="1" applyFill="1" applyBorder="1" applyProtection="1">
      <protection locked="0"/>
    </xf>
    <xf numFmtId="1" fontId="6" fillId="7" borderId="402" xfId="0" applyNumberFormat="1" applyFont="1" applyFill="1" applyBorder="1" applyProtection="1">
      <protection locked="0"/>
    </xf>
    <xf numFmtId="1" fontId="6" fillId="7" borderId="403" xfId="0" applyNumberFormat="1" applyFont="1" applyFill="1" applyBorder="1" applyProtection="1">
      <protection locked="0"/>
    </xf>
    <xf numFmtId="1" fontId="6" fillId="0" borderId="390" xfId="0" applyNumberFormat="1" applyFont="1" applyBorder="1" applyAlignment="1">
      <alignment horizontal="center" vertical="center"/>
    </xf>
    <xf numFmtId="1" fontId="6" fillId="0" borderId="391" xfId="0" applyNumberFormat="1" applyFont="1" applyBorder="1" applyAlignment="1">
      <alignment horizontal="center" vertical="center"/>
    </xf>
    <xf numFmtId="1" fontId="6" fillId="0" borderId="398" xfId="0" applyNumberFormat="1" applyFont="1" applyBorder="1"/>
    <xf numFmtId="1" fontId="6" fillId="0" borderId="401" xfId="0" applyNumberFormat="1" applyFont="1" applyBorder="1" applyAlignment="1">
      <alignment horizontal="right" wrapText="1"/>
    </xf>
    <xf numFmtId="1" fontId="6" fillId="0" borderId="402" xfId="0" applyNumberFormat="1" applyFont="1" applyBorder="1" applyAlignment="1">
      <alignment horizontal="right"/>
    </xf>
    <xf numFmtId="1" fontId="6" fillId="7" borderId="404" xfId="0" applyNumberFormat="1" applyFont="1" applyFill="1" applyBorder="1" applyProtection="1">
      <protection locked="0"/>
    </xf>
    <xf numFmtId="1" fontId="2" fillId="3" borderId="395" xfId="0" applyNumberFormat="1" applyFont="1" applyFill="1" applyBorder="1"/>
    <xf numFmtId="1" fontId="4" fillId="3" borderId="395" xfId="0" applyNumberFormat="1" applyFont="1" applyFill="1" applyBorder="1"/>
    <xf numFmtId="1" fontId="4" fillId="0" borderId="395" xfId="0" applyNumberFormat="1" applyFont="1" applyBorder="1"/>
    <xf numFmtId="1" fontId="6" fillId="0" borderId="392" xfId="0" applyNumberFormat="1" applyFont="1" applyBorder="1" applyAlignment="1">
      <alignment horizontal="center" vertical="center"/>
    </xf>
    <xf numFmtId="1" fontId="6" fillId="0" borderId="394" xfId="0" applyNumberFormat="1" applyFont="1" applyBorder="1" applyAlignment="1">
      <alignment horizontal="center" vertical="center"/>
    </xf>
    <xf numFmtId="1" fontId="6" fillId="3" borderId="395" xfId="0" applyNumberFormat="1" applyFont="1" applyFill="1" applyBorder="1"/>
    <xf numFmtId="1" fontId="6" fillId="0" borderId="395" xfId="0" applyNumberFormat="1" applyFont="1" applyBorder="1"/>
    <xf numFmtId="1" fontId="6" fillId="3" borderId="398" xfId="0" applyNumberFormat="1" applyFont="1" applyFill="1" applyBorder="1"/>
    <xf numFmtId="1" fontId="6" fillId="7" borderId="405" xfId="0" applyNumberFormat="1" applyFont="1" applyFill="1" applyBorder="1" applyProtection="1">
      <protection locked="0"/>
    </xf>
    <xf numFmtId="1" fontId="6" fillId="7" borderId="406" xfId="0" applyNumberFormat="1" applyFont="1" applyFill="1" applyBorder="1" applyProtection="1">
      <protection locked="0"/>
    </xf>
    <xf numFmtId="1" fontId="6" fillId="3" borderId="390" xfId="0" applyNumberFormat="1" applyFont="1" applyFill="1" applyBorder="1"/>
    <xf numFmtId="1" fontId="6" fillId="7" borderId="391" xfId="0" applyNumberFormat="1" applyFont="1" applyFill="1" applyBorder="1" applyProtection="1">
      <protection locked="0"/>
    </xf>
    <xf numFmtId="1" fontId="6" fillId="7" borderId="392" xfId="0" applyNumberFormat="1" applyFont="1" applyFill="1" applyBorder="1" applyProtection="1">
      <protection locked="0"/>
    </xf>
    <xf numFmtId="1" fontId="6" fillId="7" borderId="407" xfId="0" applyNumberFormat="1" applyFont="1" applyFill="1" applyBorder="1" applyProtection="1">
      <protection locked="0"/>
    </xf>
    <xf numFmtId="1" fontId="6" fillId="7" borderId="394" xfId="0" applyNumberFormat="1" applyFont="1" applyFill="1" applyBorder="1" applyProtection="1">
      <protection locked="0"/>
    </xf>
    <xf numFmtId="1" fontId="6" fillId="7" borderId="393" xfId="0" applyNumberFormat="1" applyFont="1" applyFill="1" applyBorder="1" applyProtection="1">
      <protection locked="0"/>
    </xf>
    <xf numFmtId="1" fontId="6" fillId="7" borderId="390" xfId="0" applyNumberFormat="1" applyFont="1" applyFill="1" applyBorder="1" applyProtection="1">
      <protection locked="0"/>
    </xf>
    <xf numFmtId="1" fontId="6" fillId="3" borderId="395" xfId="0" applyNumberFormat="1" applyFont="1" applyFill="1" applyBorder="1" applyAlignment="1">
      <alignment wrapText="1"/>
    </xf>
    <xf numFmtId="1" fontId="6" fillId="0" borderId="395" xfId="0" applyNumberFormat="1" applyFont="1" applyBorder="1" applyAlignment="1">
      <alignment wrapText="1"/>
    </xf>
    <xf numFmtId="1" fontId="6" fillId="5" borderId="395" xfId="0" applyNumberFormat="1" applyFont="1" applyFill="1" applyBorder="1"/>
    <xf numFmtId="1" fontId="6" fillId="0" borderId="409" xfId="0" applyNumberFormat="1" applyFont="1" applyBorder="1" applyAlignment="1">
      <alignment horizontal="center" vertical="center" wrapText="1"/>
    </xf>
    <xf numFmtId="1" fontId="6" fillId="0" borderId="410" xfId="0" applyNumberFormat="1" applyFont="1" applyBorder="1" applyAlignment="1">
      <alignment horizontal="center" vertical="center" wrapText="1"/>
    </xf>
    <xf numFmtId="1" fontId="6" fillId="0" borderId="411" xfId="0" applyNumberFormat="1" applyFont="1" applyBorder="1" applyAlignment="1">
      <alignment horizontal="center" vertical="center" wrapText="1"/>
    </xf>
    <xf numFmtId="1" fontId="6" fillId="0" borderId="412" xfId="0" applyNumberFormat="1" applyFont="1" applyBorder="1" applyAlignment="1">
      <alignment horizontal="center" vertical="center" wrapText="1"/>
    </xf>
    <xf numFmtId="1" fontId="4" fillId="5" borderId="413" xfId="0" applyNumberFormat="1" applyFont="1" applyFill="1" applyBorder="1"/>
    <xf numFmtId="1" fontId="5" fillId="0" borderId="414" xfId="0" applyNumberFormat="1" applyFont="1" applyBorder="1"/>
    <xf numFmtId="1" fontId="2" fillId="0" borderId="415" xfId="0" applyNumberFormat="1" applyFont="1" applyBorder="1"/>
    <xf numFmtId="1" fontId="2" fillId="3" borderId="415" xfId="0" applyNumberFormat="1" applyFont="1" applyFill="1" applyBorder="1"/>
    <xf numFmtId="1" fontId="6" fillId="0" borderId="416" xfId="0" applyNumberFormat="1" applyFont="1" applyBorder="1" applyAlignment="1">
      <alignment horizontal="left" vertical="center" wrapText="1"/>
    </xf>
    <xf numFmtId="1" fontId="6" fillId="0" borderId="416" xfId="0" applyNumberFormat="1" applyFont="1" applyBorder="1" applyAlignment="1">
      <alignment horizontal="right" wrapText="1"/>
    </xf>
    <xf numFmtId="1" fontId="6" fillId="0" borderId="417" xfId="0" applyNumberFormat="1" applyFont="1" applyBorder="1" applyAlignment="1">
      <alignment horizontal="right" wrapText="1"/>
    </xf>
    <xf numFmtId="1" fontId="6" fillId="0" borderId="418" xfId="0" applyNumberFormat="1" applyFont="1" applyBorder="1" applyAlignment="1">
      <alignment horizontal="right"/>
    </xf>
    <xf numFmtId="1" fontId="6" fillId="7" borderId="419" xfId="0" applyNumberFormat="1" applyFont="1" applyFill="1" applyBorder="1" applyProtection="1">
      <protection locked="0"/>
    </xf>
    <xf numFmtId="1" fontId="6" fillId="7" borderId="418" xfId="0" applyNumberFormat="1" applyFont="1" applyFill="1" applyBorder="1" applyProtection="1">
      <protection locked="0"/>
    </xf>
    <xf numFmtId="1" fontId="6" fillId="7" borderId="420" xfId="0" applyNumberFormat="1" applyFont="1" applyFill="1" applyBorder="1" applyProtection="1">
      <protection locked="0"/>
    </xf>
    <xf numFmtId="1" fontId="6" fillId="7" borderId="421" xfId="0" applyNumberFormat="1" applyFont="1" applyFill="1" applyBorder="1" applyProtection="1">
      <protection locked="0"/>
    </xf>
    <xf numFmtId="1" fontId="6" fillId="0" borderId="408" xfId="0" applyNumberFormat="1" applyFont="1" applyBorder="1" applyAlignment="1">
      <alignment horizontal="center" vertical="center"/>
    </xf>
    <xf numFmtId="1" fontId="6" fillId="0" borderId="409" xfId="0" applyNumberFormat="1" applyFont="1" applyBorder="1" applyAlignment="1">
      <alignment horizontal="center" vertical="center"/>
    </xf>
    <xf numFmtId="1" fontId="6" fillId="0" borderId="416" xfId="0" applyNumberFormat="1" applyFont="1" applyBorder="1"/>
    <xf numFmtId="1" fontId="6" fillId="0" borderId="419" xfId="0" applyNumberFormat="1" applyFont="1" applyBorder="1" applyAlignment="1">
      <alignment horizontal="right" wrapText="1"/>
    </xf>
    <xf numFmtId="1" fontId="6" fillId="0" borderId="420" xfId="0" applyNumberFormat="1" applyFont="1" applyBorder="1" applyAlignment="1">
      <alignment horizontal="right"/>
    </xf>
    <xf numFmtId="1" fontId="6" fillId="7" borderId="422" xfId="0" applyNumberFormat="1" applyFont="1" applyFill="1" applyBorder="1" applyProtection="1">
      <protection locked="0"/>
    </xf>
    <xf numFmtId="1" fontId="2" fillId="3" borderId="413" xfId="0" applyNumberFormat="1" applyFont="1" applyFill="1" applyBorder="1"/>
    <xf numFmtId="1" fontId="4" fillId="3" borderId="413" xfId="0" applyNumberFormat="1" applyFont="1" applyFill="1" applyBorder="1"/>
    <xf numFmtId="1" fontId="4" fillId="0" borderId="413" xfId="0" applyNumberFormat="1" applyFont="1" applyBorder="1"/>
    <xf numFmtId="1" fontId="6" fillId="0" borderId="410" xfId="0" applyNumberFormat="1" applyFont="1" applyBorder="1" applyAlignment="1">
      <alignment horizontal="center" vertical="center"/>
    </xf>
    <xf numFmtId="1" fontId="6" fillId="0" borderId="412" xfId="0" applyNumberFormat="1" applyFont="1" applyBorder="1" applyAlignment="1">
      <alignment horizontal="center" vertical="center"/>
    </xf>
    <xf numFmtId="1" fontId="6" fillId="3" borderId="413" xfId="0" applyNumberFormat="1" applyFont="1" applyFill="1" applyBorder="1"/>
    <xf numFmtId="1" fontId="6" fillId="0" borderId="413" xfId="0" applyNumberFormat="1" applyFont="1" applyBorder="1"/>
    <xf numFmtId="1" fontId="6" fillId="3" borderId="416" xfId="0" applyNumberFormat="1" applyFont="1" applyFill="1" applyBorder="1"/>
    <xf numFmtId="1" fontId="6" fillId="7" borderId="423" xfId="0" applyNumberFormat="1" applyFont="1" applyFill="1" applyBorder="1" applyProtection="1">
      <protection locked="0"/>
    </xf>
    <xf numFmtId="1" fontId="6" fillId="7" borderId="424" xfId="0" applyNumberFormat="1" applyFont="1" applyFill="1" applyBorder="1" applyProtection="1">
      <protection locked="0"/>
    </xf>
    <xf numFmtId="1" fontId="6" fillId="3" borderId="408" xfId="0" applyNumberFormat="1" applyFont="1" applyFill="1" applyBorder="1"/>
    <xf numFmtId="1" fontId="6" fillId="7" borderId="409" xfId="0" applyNumberFormat="1" applyFont="1" applyFill="1" applyBorder="1" applyProtection="1">
      <protection locked="0"/>
    </xf>
    <xf numFmtId="1" fontId="6" fillId="7" borderId="410" xfId="0" applyNumberFormat="1" applyFont="1" applyFill="1" applyBorder="1" applyProtection="1">
      <protection locked="0"/>
    </xf>
    <xf numFmtId="1" fontId="6" fillId="7" borderId="425" xfId="0" applyNumberFormat="1" applyFont="1" applyFill="1" applyBorder="1" applyProtection="1">
      <protection locked="0"/>
    </xf>
    <xf numFmtId="1" fontId="6" fillId="7" borderId="412" xfId="0" applyNumberFormat="1" applyFont="1" applyFill="1" applyBorder="1" applyProtection="1">
      <protection locked="0"/>
    </xf>
    <xf numFmtId="1" fontId="6" fillId="7" borderId="411" xfId="0" applyNumberFormat="1" applyFont="1" applyFill="1" applyBorder="1" applyProtection="1">
      <protection locked="0"/>
    </xf>
    <xf numFmtId="1" fontId="6" fillId="7" borderId="408" xfId="0" applyNumberFormat="1" applyFont="1" applyFill="1" applyBorder="1" applyProtection="1">
      <protection locked="0"/>
    </xf>
    <xf numFmtId="1" fontId="6" fillId="0" borderId="419" xfId="0" applyNumberFormat="1" applyFont="1" applyBorder="1"/>
    <xf numFmtId="1" fontId="6" fillId="0" borderId="422" xfId="0" applyNumberFormat="1" applyFont="1" applyBorder="1"/>
    <xf numFmtId="1" fontId="6" fillId="0" borderId="418" xfId="0" applyNumberFormat="1" applyFont="1" applyBorder="1"/>
    <xf numFmtId="1" fontId="6" fillId="7" borderId="426" xfId="0" applyNumberFormat="1" applyFont="1" applyFill="1" applyBorder="1" applyProtection="1">
      <protection locked="0"/>
    </xf>
    <xf numFmtId="1" fontId="6" fillId="7" borderId="417" xfId="0" applyNumberFormat="1" applyFont="1" applyFill="1" applyBorder="1" applyProtection="1">
      <protection locked="0"/>
    </xf>
    <xf numFmtId="1" fontId="6" fillId="7" borderId="416" xfId="0" applyNumberFormat="1" applyFont="1" applyFill="1" applyBorder="1" applyProtection="1">
      <protection locked="0"/>
    </xf>
    <xf numFmtId="1" fontId="6" fillId="0" borderId="427" xfId="0" applyNumberFormat="1" applyFont="1" applyBorder="1" applyAlignment="1" applyProtection="1">
      <alignment wrapText="1"/>
      <protection locked="0"/>
    </xf>
    <xf numFmtId="1" fontId="6" fillId="0" borderId="427" xfId="0" applyNumberFormat="1" applyFont="1" applyBorder="1" applyAlignment="1">
      <alignment wrapText="1"/>
    </xf>
    <xf numFmtId="1" fontId="6" fillId="3" borderId="427" xfId="0" applyNumberFormat="1" applyFont="1" applyFill="1" applyBorder="1" applyAlignment="1">
      <alignment wrapText="1"/>
    </xf>
    <xf numFmtId="1" fontId="2" fillId="3" borderId="428" xfId="0" applyNumberFormat="1" applyFont="1" applyFill="1" applyBorder="1"/>
    <xf numFmtId="1" fontId="6" fillId="3" borderId="409" xfId="1" applyNumberFormat="1" applyFont="1" applyFill="1" applyBorder="1"/>
    <xf numFmtId="1" fontId="6" fillId="3" borderId="410" xfId="1" applyNumberFormat="1" applyFont="1" applyFill="1" applyBorder="1"/>
    <xf numFmtId="1" fontId="6" fillId="5" borderId="413" xfId="0" applyNumberFormat="1" applyFont="1" applyFill="1" applyBorder="1"/>
    <xf numFmtId="1" fontId="2" fillId="5" borderId="428" xfId="0" applyNumberFormat="1" applyFont="1" applyFill="1" applyBorder="1"/>
    <xf numFmtId="1" fontId="4" fillId="5" borderId="413" xfId="0" applyNumberFormat="1" applyFont="1" applyFill="1" applyBorder="1" applyProtection="1">
      <protection locked="0"/>
    </xf>
    <xf numFmtId="1" fontId="2" fillId="5" borderId="413" xfId="0" applyNumberFormat="1" applyFont="1" applyFill="1" applyBorder="1"/>
    <xf numFmtId="1" fontId="6" fillId="5" borderId="413" xfId="0" applyNumberFormat="1" applyFont="1" applyFill="1" applyBorder="1" applyProtection="1">
      <protection locked="0"/>
    </xf>
    <xf numFmtId="1" fontId="6" fillId="5" borderId="413" xfId="0" applyNumberFormat="1" applyFont="1" applyFill="1" applyBorder="1" applyAlignment="1">
      <alignment horizontal="center" vertical="center" wrapText="1"/>
    </xf>
    <xf numFmtId="1" fontId="2" fillId="0" borderId="413" xfId="0" applyNumberFormat="1" applyFont="1" applyBorder="1"/>
    <xf numFmtId="1" fontId="2" fillId="0" borderId="413" xfId="0" applyNumberFormat="1" applyFont="1" applyBorder="1" applyProtection="1">
      <protection locked="0"/>
    </xf>
    <xf numFmtId="1" fontId="2" fillId="4" borderId="413" xfId="0" applyNumberFormat="1" applyFont="1" applyFill="1" applyBorder="1" applyProtection="1">
      <protection locked="0"/>
    </xf>
    <xf numFmtId="1" fontId="2" fillId="6" borderId="413" xfId="0" applyNumberFormat="1" applyFont="1" applyFill="1" applyBorder="1" applyProtection="1">
      <protection locked="0"/>
    </xf>
    <xf numFmtId="1" fontId="6" fillId="0" borderId="430" xfId="0" applyNumberFormat="1" applyFont="1" applyBorder="1" applyAlignment="1">
      <alignment horizontal="center" vertical="center" wrapText="1"/>
    </xf>
    <xf numFmtId="1" fontId="6" fillId="0" borderId="431" xfId="0" applyNumberFormat="1" applyFont="1" applyBorder="1" applyAlignment="1">
      <alignment horizontal="center" vertical="center" wrapText="1"/>
    </xf>
    <xf numFmtId="1" fontId="6" fillId="0" borderId="432" xfId="0" applyNumberFormat="1" applyFont="1" applyBorder="1" applyAlignment="1">
      <alignment horizontal="center" vertical="center" wrapText="1"/>
    </xf>
    <xf numFmtId="1" fontId="6" fillId="0" borderId="433" xfId="0" applyNumberFormat="1" applyFont="1" applyBorder="1" applyAlignment="1">
      <alignment horizontal="center" vertical="center" wrapText="1"/>
    </xf>
    <xf numFmtId="1" fontId="4" fillId="5" borderId="434" xfId="0" applyNumberFormat="1" applyFont="1" applyFill="1" applyBorder="1"/>
    <xf numFmtId="1" fontId="5" fillId="0" borderId="435" xfId="0" applyNumberFormat="1" applyFont="1" applyBorder="1"/>
    <xf numFmtId="1" fontId="2" fillId="0" borderId="436" xfId="0" applyNumberFormat="1" applyFont="1" applyBorder="1"/>
    <xf numFmtId="1" fontId="2" fillId="3" borderId="436" xfId="0" applyNumberFormat="1" applyFont="1" applyFill="1" applyBorder="1"/>
    <xf numFmtId="1" fontId="6" fillId="0" borderId="437" xfId="0" applyNumberFormat="1" applyFont="1" applyBorder="1" applyAlignment="1">
      <alignment horizontal="left" vertical="center" wrapText="1"/>
    </xf>
    <xf numFmtId="1" fontId="6" fillId="0" borderId="437" xfId="0" applyNumberFormat="1" applyFont="1" applyBorder="1" applyAlignment="1">
      <alignment horizontal="right" wrapText="1"/>
    </xf>
    <xf numFmtId="1" fontId="6" fillId="0" borderId="438" xfId="0" applyNumberFormat="1" applyFont="1" applyBorder="1" applyAlignment="1">
      <alignment horizontal="right" wrapText="1"/>
    </xf>
    <xf numFmtId="1" fontId="6" fillId="0" borderId="439" xfId="0" applyNumberFormat="1" applyFont="1" applyBorder="1" applyAlignment="1">
      <alignment horizontal="right"/>
    </xf>
    <xf numFmtId="1" fontId="6" fillId="7" borderId="440" xfId="0" applyNumberFormat="1" applyFont="1" applyFill="1" applyBorder="1" applyProtection="1">
      <protection locked="0"/>
    </xf>
    <xf numFmtId="1" fontId="6" fillId="7" borderId="439" xfId="0" applyNumberFormat="1" applyFont="1" applyFill="1" applyBorder="1" applyProtection="1">
      <protection locked="0"/>
    </xf>
    <xf numFmtId="1" fontId="6" fillId="7" borderId="441" xfId="0" applyNumberFormat="1" applyFont="1" applyFill="1" applyBorder="1" applyProtection="1">
      <protection locked="0"/>
    </xf>
    <xf numFmtId="1" fontId="6" fillId="7" borderId="442" xfId="0" applyNumberFormat="1" applyFont="1" applyFill="1" applyBorder="1" applyProtection="1">
      <protection locked="0"/>
    </xf>
    <xf numFmtId="1" fontId="6" fillId="0" borderId="429" xfId="0" applyNumberFormat="1" applyFont="1" applyBorder="1" applyAlignment="1">
      <alignment horizontal="center" vertical="center"/>
    </xf>
    <xf numFmtId="1" fontId="6" fillId="0" borderId="430" xfId="0" applyNumberFormat="1" applyFont="1" applyBorder="1" applyAlignment="1">
      <alignment horizontal="center" vertical="center"/>
    </xf>
    <xf numFmtId="1" fontId="6" fillId="0" borderId="437" xfId="0" applyNumberFormat="1" applyFont="1" applyBorder="1"/>
    <xf numFmtId="1" fontId="6" fillId="0" borderId="440" xfId="0" applyNumberFormat="1" applyFont="1" applyBorder="1" applyAlignment="1">
      <alignment horizontal="right" wrapText="1"/>
    </xf>
    <xf numFmtId="1" fontId="6" fillId="0" borderId="441" xfId="0" applyNumberFormat="1" applyFont="1" applyBorder="1" applyAlignment="1">
      <alignment horizontal="right"/>
    </xf>
    <xf numFmtId="1" fontId="6" fillId="7" borderId="443" xfId="0" applyNumberFormat="1" applyFont="1" applyFill="1" applyBorder="1" applyProtection="1">
      <protection locked="0"/>
    </xf>
    <xf numFmtId="1" fontId="2" fillId="3" borderId="434" xfId="0" applyNumberFormat="1" applyFont="1" applyFill="1" applyBorder="1"/>
    <xf numFmtId="1" fontId="4" fillId="3" borderId="434" xfId="0" applyNumberFormat="1" applyFont="1" applyFill="1" applyBorder="1"/>
    <xf numFmtId="1" fontId="4" fillId="0" borderId="434" xfId="0" applyNumberFormat="1" applyFont="1" applyBorder="1"/>
    <xf numFmtId="1" fontId="6" fillId="0" borderId="431" xfId="0" applyNumberFormat="1" applyFont="1" applyBorder="1" applyAlignment="1">
      <alignment horizontal="center" vertical="center"/>
    </xf>
    <xf numFmtId="1" fontId="6" fillId="0" borderId="433" xfId="0" applyNumberFormat="1" applyFont="1" applyBorder="1" applyAlignment="1">
      <alignment horizontal="center" vertical="center"/>
    </xf>
    <xf numFmtId="1" fontId="6" fillId="3" borderId="434" xfId="0" applyNumberFormat="1" applyFont="1" applyFill="1" applyBorder="1"/>
    <xf numFmtId="1" fontId="6" fillId="0" borderId="434" xfId="0" applyNumberFormat="1" applyFont="1" applyBorder="1"/>
    <xf numFmtId="1" fontId="6" fillId="3" borderId="437" xfId="0" applyNumberFormat="1" applyFont="1" applyFill="1" applyBorder="1"/>
    <xf numFmtId="1" fontId="6" fillId="7" borderId="444" xfId="0" applyNumberFormat="1" applyFont="1" applyFill="1" applyBorder="1" applyProtection="1">
      <protection locked="0"/>
    </xf>
    <xf numFmtId="1" fontId="6" fillId="7" borderId="445" xfId="0" applyNumberFormat="1" applyFont="1" applyFill="1" applyBorder="1" applyProtection="1">
      <protection locked="0"/>
    </xf>
    <xf numFmtId="1" fontId="6" fillId="3" borderId="429" xfId="0" applyNumberFormat="1" applyFont="1" applyFill="1" applyBorder="1"/>
    <xf numFmtId="1" fontId="6" fillId="7" borderId="430" xfId="0" applyNumberFormat="1" applyFont="1" applyFill="1" applyBorder="1" applyProtection="1">
      <protection locked="0"/>
    </xf>
    <xf numFmtId="1" fontId="6" fillId="7" borderId="431" xfId="0" applyNumberFormat="1" applyFont="1" applyFill="1" applyBorder="1" applyProtection="1">
      <protection locked="0"/>
    </xf>
    <xf numFmtId="1" fontId="6" fillId="7" borderId="446" xfId="0" applyNumberFormat="1" applyFont="1" applyFill="1" applyBorder="1" applyProtection="1">
      <protection locked="0"/>
    </xf>
    <xf numFmtId="1" fontId="6" fillId="7" borderId="433" xfId="0" applyNumberFormat="1" applyFont="1" applyFill="1" applyBorder="1" applyProtection="1">
      <protection locked="0"/>
    </xf>
    <xf numFmtId="1" fontId="6" fillId="7" borderId="432" xfId="0" applyNumberFormat="1" applyFont="1" applyFill="1" applyBorder="1" applyProtection="1">
      <protection locked="0"/>
    </xf>
    <xf numFmtId="1" fontId="6" fillId="7" borderId="429" xfId="0" applyNumberFormat="1" applyFont="1" applyFill="1" applyBorder="1" applyProtection="1">
      <protection locked="0"/>
    </xf>
    <xf numFmtId="1" fontId="6" fillId="3" borderId="434" xfId="0" applyNumberFormat="1" applyFont="1" applyFill="1" applyBorder="1" applyAlignment="1">
      <alignment wrapText="1"/>
    </xf>
    <xf numFmtId="1" fontId="6" fillId="0" borderId="434" xfId="0" applyNumberFormat="1" applyFont="1" applyBorder="1" applyAlignment="1">
      <alignment wrapText="1"/>
    </xf>
    <xf numFmtId="1" fontId="6" fillId="5" borderId="434" xfId="0" applyNumberFormat="1" applyFont="1" applyFill="1" applyBorder="1"/>
    <xf numFmtId="1" fontId="4" fillId="5" borderId="434" xfId="0" applyNumberFormat="1" applyFont="1" applyFill="1" applyBorder="1" applyProtection="1">
      <protection locked="0"/>
    </xf>
    <xf numFmtId="1" fontId="2" fillId="5" borderId="434" xfId="0" applyNumberFormat="1" applyFont="1" applyFill="1" applyBorder="1"/>
    <xf numFmtId="1" fontId="6" fillId="5" borderId="434" xfId="0" applyNumberFormat="1" applyFont="1" applyFill="1" applyBorder="1" applyProtection="1">
      <protection locked="0"/>
    </xf>
    <xf numFmtId="1" fontId="6" fillId="5" borderId="434" xfId="0" applyNumberFormat="1" applyFont="1" applyFill="1" applyBorder="1" applyAlignment="1">
      <alignment horizontal="center" vertical="center" wrapText="1"/>
    </xf>
    <xf numFmtId="1" fontId="2" fillId="0" borderId="434" xfId="0" applyNumberFormat="1" applyFont="1" applyBorder="1"/>
    <xf numFmtId="1" fontId="2" fillId="0" borderId="434" xfId="0" applyNumberFormat="1" applyFont="1" applyBorder="1" applyProtection="1">
      <protection locked="0"/>
    </xf>
    <xf numFmtId="1" fontId="2" fillId="4" borderId="434" xfId="0" applyNumberFormat="1" applyFont="1" applyFill="1" applyBorder="1" applyProtection="1">
      <protection locked="0"/>
    </xf>
    <xf numFmtId="1" fontId="2" fillId="6" borderId="434" xfId="0" applyNumberFormat="1" applyFont="1" applyFill="1" applyBorder="1" applyProtection="1">
      <protection locked="0"/>
    </xf>
    <xf numFmtId="1" fontId="6" fillId="0" borderId="448" xfId="0" applyNumberFormat="1" applyFont="1" applyBorder="1" applyAlignment="1">
      <alignment horizontal="center" vertical="center" wrapText="1"/>
    </xf>
    <xf numFmtId="1" fontId="6" fillId="0" borderId="449" xfId="0" applyNumberFormat="1" applyFont="1" applyBorder="1" applyAlignment="1">
      <alignment horizontal="center" vertical="center" wrapText="1"/>
    </xf>
    <xf numFmtId="1" fontId="6" fillId="0" borderId="450" xfId="0" applyNumberFormat="1" applyFont="1" applyBorder="1" applyAlignment="1">
      <alignment horizontal="center" vertical="center" wrapText="1"/>
    </xf>
    <xf numFmtId="1" fontId="6" fillId="0" borderId="451" xfId="0" applyNumberFormat="1" applyFont="1" applyBorder="1" applyAlignment="1">
      <alignment horizontal="center" vertical="center" wrapText="1"/>
    </xf>
    <xf numFmtId="1" fontId="4" fillId="5" borderId="452" xfId="0" applyNumberFormat="1" applyFont="1" applyFill="1" applyBorder="1"/>
    <xf numFmtId="1" fontId="5" fillId="0" borderId="453" xfId="0" applyNumberFormat="1" applyFont="1" applyBorder="1"/>
    <xf numFmtId="1" fontId="2" fillId="0" borderId="454" xfId="0" applyNumberFormat="1" applyFont="1" applyBorder="1"/>
    <xf numFmtId="1" fontId="2" fillId="3" borderId="454" xfId="0" applyNumberFormat="1" applyFont="1" applyFill="1" applyBorder="1"/>
    <xf numFmtId="1" fontId="6" fillId="0" borderId="455" xfId="0" applyNumberFormat="1" applyFont="1" applyBorder="1" applyAlignment="1">
      <alignment horizontal="left" vertical="center" wrapText="1"/>
    </xf>
    <xf numFmtId="1" fontId="6" fillId="0" borderId="455" xfId="0" applyNumberFormat="1" applyFont="1" applyBorder="1" applyAlignment="1">
      <alignment horizontal="right" wrapText="1"/>
    </xf>
    <xf numFmtId="1" fontId="6" fillId="0" borderId="456" xfId="0" applyNumberFormat="1" applyFont="1" applyBorder="1" applyAlignment="1">
      <alignment horizontal="right" wrapText="1"/>
    </xf>
    <xf numFmtId="1" fontId="6" fillId="0" borderId="457" xfId="0" applyNumberFormat="1" applyFont="1" applyBorder="1" applyAlignment="1">
      <alignment horizontal="right"/>
    </xf>
    <xf numFmtId="1" fontId="6" fillId="7" borderId="458" xfId="0" applyNumberFormat="1" applyFont="1" applyFill="1" applyBorder="1" applyProtection="1">
      <protection locked="0"/>
    </xf>
    <xf numFmtId="1" fontId="6" fillId="7" borderId="457" xfId="0" applyNumberFormat="1" applyFont="1" applyFill="1" applyBorder="1" applyProtection="1">
      <protection locked="0"/>
    </xf>
    <xf numFmtId="1" fontId="6" fillId="7" borderId="459" xfId="0" applyNumberFormat="1" applyFont="1" applyFill="1" applyBorder="1" applyProtection="1">
      <protection locked="0"/>
    </xf>
    <xf numFmtId="1" fontId="6" fillId="7" borderId="460" xfId="0" applyNumberFormat="1" applyFont="1" applyFill="1" applyBorder="1" applyProtection="1">
      <protection locked="0"/>
    </xf>
    <xf numFmtId="1" fontId="6" fillId="0" borderId="447" xfId="0" applyNumberFormat="1" applyFont="1" applyBorder="1" applyAlignment="1">
      <alignment horizontal="center" vertical="center"/>
    </xf>
    <xf numFmtId="1" fontId="6" fillId="0" borderId="448" xfId="0" applyNumberFormat="1" applyFont="1" applyBorder="1" applyAlignment="1">
      <alignment horizontal="center" vertical="center"/>
    </xf>
    <xf numFmtId="1" fontId="6" fillId="0" borderId="455" xfId="0" applyNumberFormat="1" applyFont="1" applyBorder="1"/>
    <xf numFmtId="1" fontId="6" fillId="0" borderId="458" xfId="0" applyNumberFormat="1" applyFont="1" applyBorder="1" applyAlignment="1">
      <alignment horizontal="right" wrapText="1"/>
    </xf>
    <xf numFmtId="1" fontId="6" fillId="0" borderId="459" xfId="0" applyNumberFormat="1" applyFont="1" applyBorder="1" applyAlignment="1">
      <alignment horizontal="right"/>
    </xf>
    <xf numFmtId="1" fontId="6" fillId="7" borderId="461" xfId="0" applyNumberFormat="1" applyFont="1" applyFill="1" applyBorder="1" applyProtection="1">
      <protection locked="0"/>
    </xf>
    <xf numFmtId="1" fontId="6" fillId="0" borderId="16" xfId="0" applyNumberFormat="1" applyFont="1" applyBorder="1" applyAlignment="1">
      <alignment horizontal="left"/>
    </xf>
    <xf numFmtId="1" fontId="6" fillId="0" borderId="24" xfId="0" applyNumberFormat="1" applyFont="1" applyBorder="1" applyAlignment="1">
      <alignment horizontal="left"/>
    </xf>
    <xf numFmtId="1" fontId="6" fillId="0" borderId="31" xfId="0" applyNumberFormat="1" applyFont="1" applyBorder="1" applyAlignment="1">
      <alignment horizontal="left" wrapText="1"/>
    </xf>
    <xf numFmtId="1" fontId="6" fillId="0" borderId="29" xfId="0" applyNumberFormat="1" applyFont="1" applyBorder="1" applyAlignment="1">
      <alignment horizontal="left" wrapText="1"/>
    </xf>
    <xf numFmtId="1" fontId="6" fillId="0" borderId="32" xfId="0" applyNumberFormat="1" applyFont="1" applyBorder="1" applyAlignment="1">
      <alignment horizontal="left" wrapText="1"/>
    </xf>
    <xf numFmtId="1" fontId="6" fillId="0" borderId="33" xfId="0" applyNumberFormat="1" applyFont="1" applyBorder="1" applyAlignment="1">
      <alignment horizontal="left" wrapText="1"/>
    </xf>
    <xf numFmtId="1" fontId="6" fillId="0" borderId="6" xfId="0" applyNumberFormat="1" applyFont="1" applyBorder="1" applyAlignment="1">
      <alignment horizontal="left" wrapText="1"/>
    </xf>
    <xf numFmtId="1" fontId="6" fillId="0" borderId="40" xfId="0" applyNumberFormat="1" applyFont="1" applyBorder="1" applyAlignment="1">
      <alignment horizontal="left" wrapText="1"/>
    </xf>
    <xf numFmtId="1" fontId="6" fillId="0" borderId="3" xfId="0" applyNumberFormat="1" applyFont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 vertical="center" wrapText="1"/>
    </xf>
    <xf numFmtId="1" fontId="6" fillId="0" borderId="9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3" fillId="3" borderId="0" xfId="0" applyNumberFormat="1" applyFont="1" applyFill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/>
    </xf>
    <xf numFmtId="1" fontId="6" fillId="0" borderId="4" xfId="0" applyNumberFormat="1" applyFont="1" applyBorder="1" applyAlignment="1">
      <alignment horizontal="center" vertical="center"/>
    </xf>
    <xf numFmtId="1" fontId="6" fillId="0" borderId="9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center" vertical="center"/>
    </xf>
    <xf numFmtId="1" fontId="6" fillId="0" borderId="5" xfId="0" applyNumberFormat="1" applyFont="1" applyBorder="1" applyAlignment="1">
      <alignment horizontal="center" vertical="center" wrapText="1"/>
    </xf>
    <xf numFmtId="1" fontId="6" fillId="0" borderId="11" xfId="0" applyNumberFormat="1" applyFont="1" applyBorder="1" applyAlignment="1">
      <alignment horizontal="center" vertical="center" wrapText="1"/>
    </xf>
    <xf numFmtId="1" fontId="6" fillId="0" borderId="6" xfId="0" applyNumberFormat="1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1" fontId="6" fillId="0" borderId="40" xfId="0" applyNumberFormat="1" applyFont="1" applyBorder="1" applyAlignment="1">
      <alignment horizontal="center" vertical="center"/>
    </xf>
    <xf numFmtId="1" fontId="6" fillId="0" borderId="31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0" borderId="6" xfId="0" applyNumberFormat="1" applyFont="1" applyBorder="1" applyAlignment="1">
      <alignment horizontal="center" wrapText="1"/>
    </xf>
    <xf numFmtId="1" fontId="6" fillId="0" borderId="40" xfId="0" applyNumberFormat="1" applyFont="1" applyBorder="1" applyAlignment="1">
      <alignment horizontal="center" wrapText="1"/>
    </xf>
    <xf numFmtId="1" fontId="6" fillId="0" borderId="44" xfId="0" applyNumberFormat="1" applyFont="1" applyBorder="1" applyAlignment="1">
      <alignment wrapText="1"/>
    </xf>
    <xf numFmtId="1" fontId="6" fillId="0" borderId="21" xfId="0" applyNumberFormat="1" applyFont="1" applyBorder="1" applyAlignment="1">
      <alignment wrapText="1"/>
    </xf>
    <xf numFmtId="1" fontId="6" fillId="0" borderId="41" xfId="0" applyNumberFormat="1" applyFont="1" applyBorder="1" applyAlignment="1">
      <alignment horizontal="center" vertical="center"/>
    </xf>
    <xf numFmtId="1" fontId="6" fillId="0" borderId="44" xfId="0" applyNumberFormat="1" applyFont="1" applyBorder="1" applyAlignment="1">
      <alignment horizontal="left"/>
    </xf>
    <xf numFmtId="1" fontId="6" fillId="0" borderId="21" xfId="0" applyNumberFormat="1" applyFont="1" applyBorder="1" applyAlignment="1">
      <alignment horizontal="left"/>
    </xf>
    <xf numFmtId="1" fontId="6" fillId="0" borderId="46" xfId="0" applyNumberFormat="1" applyFont="1" applyBorder="1" applyAlignment="1">
      <alignment horizontal="left"/>
    </xf>
    <xf numFmtId="1" fontId="6" fillId="0" borderId="47" xfId="0" applyNumberFormat="1" applyFont="1" applyBorder="1" applyAlignment="1">
      <alignment horizontal="left"/>
    </xf>
    <xf numFmtId="1" fontId="6" fillId="0" borderId="51" xfId="0" applyNumberFormat="1" applyFont="1" applyBorder="1" applyAlignment="1">
      <alignment horizontal="center" vertical="center" wrapText="1"/>
    </xf>
    <xf numFmtId="1" fontId="6" fillId="0" borderId="16" xfId="0" applyNumberFormat="1" applyFont="1" applyFill="1" applyBorder="1" applyAlignment="1" applyProtection="1">
      <alignment horizontal="center" vertical="center" wrapText="1"/>
      <protection hidden="1"/>
    </xf>
    <xf numFmtId="1" fontId="6" fillId="0" borderId="65" xfId="0" applyNumberFormat="1" applyFont="1" applyBorder="1" applyAlignment="1" applyProtection="1">
      <alignment horizontal="center" vertical="center" wrapText="1"/>
      <protection hidden="1"/>
    </xf>
    <xf numFmtId="1" fontId="6" fillId="0" borderId="46" xfId="0" applyNumberFormat="1" applyFont="1" applyBorder="1" applyAlignment="1">
      <alignment horizontal="left" wrapText="1"/>
    </xf>
    <xf numFmtId="1" fontId="6" fillId="0" borderId="47" xfId="0" applyNumberFormat="1" applyFont="1" applyBorder="1" applyAlignment="1">
      <alignment horizontal="left" wrapText="1"/>
    </xf>
    <xf numFmtId="1" fontId="6" fillId="0" borderId="6" xfId="0" applyNumberFormat="1" applyFont="1" applyBorder="1" applyAlignment="1">
      <alignment horizontal="left" vertical="center"/>
    </xf>
    <xf numFmtId="1" fontId="6" fillId="0" borderId="40" xfId="0" applyNumberFormat="1" applyFont="1" applyBorder="1" applyAlignment="1">
      <alignment horizontal="left" vertical="center"/>
    </xf>
    <xf numFmtId="1" fontId="6" fillId="0" borderId="23" xfId="0" applyNumberFormat="1" applyFont="1" applyBorder="1" applyAlignment="1">
      <alignment horizontal="center" vertical="center" wrapText="1"/>
    </xf>
    <xf numFmtId="1" fontId="6" fillId="0" borderId="78" xfId="0" applyNumberFormat="1" applyFont="1" applyBorder="1" applyAlignment="1">
      <alignment horizontal="center" vertical="center" wrapText="1"/>
    </xf>
    <xf numFmtId="1" fontId="6" fillId="0" borderId="76" xfId="0" applyNumberFormat="1" applyFont="1" applyBorder="1" applyAlignment="1">
      <alignment horizontal="center" vertical="center" wrapText="1"/>
    </xf>
    <xf numFmtId="1" fontId="6" fillId="0" borderId="75" xfId="0" applyNumberFormat="1" applyFont="1" applyBorder="1" applyAlignment="1">
      <alignment horizontal="center" vertical="center" wrapText="1"/>
    </xf>
    <xf numFmtId="1" fontId="6" fillId="5" borderId="6" xfId="0" applyNumberFormat="1" applyFont="1" applyFill="1" applyBorder="1" applyAlignment="1">
      <alignment horizontal="center" vertical="center" wrapText="1"/>
    </xf>
    <xf numFmtId="1" fontId="6" fillId="5" borderId="7" xfId="0" applyNumberFormat="1" applyFont="1" applyFill="1" applyBorder="1" applyAlignment="1">
      <alignment horizontal="center" vertical="center" wrapText="1"/>
    </xf>
    <xf numFmtId="1" fontId="6" fillId="5" borderId="40" xfId="0" applyNumberFormat="1" applyFont="1" applyFill="1" applyBorder="1" applyAlignment="1">
      <alignment horizontal="center" vertical="center" wrapText="1"/>
    </xf>
    <xf numFmtId="1" fontId="6" fillId="0" borderId="6" xfId="0" applyNumberFormat="1" applyFont="1" applyBorder="1" applyAlignment="1">
      <alignment horizontal="center" vertical="center" wrapText="1"/>
    </xf>
    <xf numFmtId="1" fontId="6" fillId="0" borderId="40" xfId="0" applyNumberFormat="1" applyFont="1" applyBorder="1" applyAlignment="1">
      <alignment horizontal="center" vertical="center" wrapText="1"/>
    </xf>
    <xf numFmtId="1" fontId="6" fillId="0" borderId="7" xfId="0" applyNumberFormat="1" applyFont="1" applyBorder="1" applyAlignment="1">
      <alignment horizontal="center" vertical="center" wrapText="1"/>
    </xf>
    <xf numFmtId="1" fontId="6" fillId="0" borderId="9" xfId="0" applyNumberFormat="1" applyFont="1" applyBorder="1" applyAlignment="1">
      <alignment horizontal="left" vertical="center"/>
    </xf>
    <xf numFmtId="1" fontId="6" fillId="0" borderId="10" xfId="0" applyNumberFormat="1" applyFont="1" applyBorder="1" applyAlignment="1">
      <alignment horizontal="left" vertical="center"/>
    </xf>
    <xf numFmtId="1" fontId="6" fillId="0" borderId="5" xfId="0" applyNumberFormat="1" applyFont="1" applyFill="1" applyBorder="1" applyAlignment="1" applyProtection="1">
      <alignment horizontal="center" vertical="center" wrapText="1"/>
      <protection hidden="1"/>
    </xf>
    <xf numFmtId="1" fontId="6" fillId="0" borderId="11" xfId="0" applyNumberFormat="1" applyFont="1" applyFill="1" applyBorder="1" applyAlignment="1" applyProtection="1">
      <alignment horizontal="center" vertical="center" wrapText="1"/>
      <protection hidden="1"/>
    </xf>
    <xf numFmtId="1" fontId="6" fillId="0" borderId="7" xfId="0" applyNumberFormat="1" applyFont="1" applyFill="1" applyBorder="1" applyAlignment="1" applyProtection="1">
      <alignment horizontal="left" vertical="center" wrapText="1"/>
      <protection hidden="1"/>
    </xf>
    <xf numFmtId="1" fontId="6" fillId="0" borderId="40" xfId="0" applyNumberFormat="1" applyFont="1" applyFill="1" applyBorder="1" applyAlignment="1" applyProtection="1">
      <alignment horizontal="left" vertical="center" wrapText="1"/>
      <protection hidden="1"/>
    </xf>
    <xf numFmtId="1" fontId="6" fillId="3" borderId="77" xfId="0" applyNumberFormat="1" applyFont="1" applyFill="1" applyBorder="1" applyAlignment="1">
      <alignment horizontal="center" vertical="center" wrapText="1"/>
    </xf>
    <xf numFmtId="1" fontId="6" fillId="0" borderId="77" xfId="0" applyNumberFormat="1" applyFont="1" applyBorder="1" applyAlignment="1">
      <alignment horizontal="center" vertical="center" wrapText="1"/>
    </xf>
    <xf numFmtId="1" fontId="6" fillId="0" borderId="41" xfId="0" applyNumberFormat="1" applyFont="1" applyBorder="1" applyAlignment="1">
      <alignment horizontal="center" vertical="center" wrapText="1"/>
    </xf>
    <xf numFmtId="1" fontId="6" fillId="3" borderId="3" xfId="0" applyNumberFormat="1" applyFont="1" applyFill="1" applyBorder="1" applyAlignment="1">
      <alignment horizontal="center" vertical="center" wrapText="1"/>
    </xf>
    <xf numFmtId="1" fontId="6" fillId="3" borderId="4" xfId="0" applyNumberFormat="1" applyFont="1" applyFill="1" applyBorder="1" applyAlignment="1">
      <alignment horizontal="center" vertical="center" wrapText="1"/>
    </xf>
    <xf numFmtId="1" fontId="6" fillId="3" borderId="9" xfId="0" applyNumberFormat="1" applyFont="1" applyFill="1" applyBorder="1" applyAlignment="1">
      <alignment horizontal="center" vertical="center" wrapText="1"/>
    </xf>
    <xf numFmtId="1" fontId="6" fillId="3" borderId="10" xfId="0" applyNumberFormat="1" applyFont="1" applyFill="1" applyBorder="1" applyAlignment="1">
      <alignment horizontal="center" vertical="center" wrapText="1"/>
    </xf>
    <xf numFmtId="1" fontId="6" fillId="0" borderId="44" xfId="0" applyNumberFormat="1" applyFont="1" applyFill="1" applyBorder="1" applyAlignment="1">
      <alignment vertical="center" wrapText="1"/>
    </xf>
    <xf numFmtId="1" fontId="6" fillId="0" borderId="21" xfId="0" applyNumberFormat="1" applyFont="1" applyFill="1" applyBorder="1" applyAlignment="1">
      <alignment vertical="center" wrapText="1"/>
    </xf>
    <xf numFmtId="1" fontId="6" fillId="0" borderId="31" xfId="0" applyNumberFormat="1" applyFont="1" applyBorder="1" applyAlignment="1">
      <alignment vertical="center" wrapText="1"/>
    </xf>
    <xf numFmtId="1" fontId="6" fillId="0" borderId="29" xfId="0" applyNumberFormat="1" applyFont="1" applyBorder="1" applyAlignment="1">
      <alignment vertical="center" wrapText="1"/>
    </xf>
    <xf numFmtId="1" fontId="6" fillId="0" borderId="46" xfId="0" applyNumberFormat="1" applyFont="1" applyBorder="1" applyAlignment="1">
      <alignment vertical="center" wrapText="1"/>
    </xf>
    <xf numFmtId="1" fontId="6" fillId="0" borderId="47" xfId="0" applyNumberFormat="1" applyFont="1" applyBorder="1" applyAlignment="1">
      <alignment vertical="center" wrapText="1"/>
    </xf>
    <xf numFmtId="1" fontId="6" fillId="5" borderId="8" xfId="0" applyNumberFormat="1" applyFont="1" applyFill="1" applyBorder="1" applyAlignment="1">
      <alignment horizontal="center" vertical="center" wrapText="1"/>
    </xf>
    <xf numFmtId="1" fontId="6" fillId="3" borderId="86" xfId="0" applyNumberFormat="1" applyFont="1" applyFill="1" applyBorder="1" applyAlignment="1">
      <alignment horizontal="center" vertical="center" wrapText="1"/>
    </xf>
    <xf numFmtId="1" fontId="6" fillId="3" borderId="7" xfId="0" applyNumberFormat="1" applyFont="1" applyFill="1" applyBorder="1" applyAlignment="1">
      <alignment horizontal="center" vertical="center" wrapText="1"/>
    </xf>
    <xf numFmtId="1" fontId="6" fillId="3" borderId="40" xfId="0" applyNumberFormat="1" applyFont="1" applyFill="1" applyBorder="1" applyAlignment="1">
      <alignment horizontal="center" vertical="center" wrapText="1"/>
    </xf>
    <xf numFmtId="1" fontId="6" fillId="0" borderId="23" xfId="0" applyNumberFormat="1" applyFont="1" applyBorder="1" applyAlignment="1">
      <alignment horizontal="center" vertical="center"/>
    </xf>
    <xf numFmtId="1" fontId="6" fillId="0" borderId="78" xfId="0" applyNumberFormat="1" applyFont="1" applyBorder="1" applyAlignment="1">
      <alignment horizontal="center" vertical="center"/>
    </xf>
    <xf numFmtId="1" fontId="6" fillId="0" borderId="0" xfId="0" applyNumberFormat="1" applyFont="1" applyAlignment="1">
      <alignment horizontal="center" vertical="center" wrapText="1"/>
    </xf>
    <xf numFmtId="1" fontId="6" fillId="0" borderId="8" xfId="0" applyNumberFormat="1" applyFont="1" applyBorder="1" applyAlignment="1">
      <alignment horizontal="center" vertical="center" wrapText="1"/>
    </xf>
    <xf numFmtId="1" fontId="6" fillId="0" borderId="93" xfId="0" applyNumberFormat="1" applyFont="1" applyBorder="1" applyAlignment="1">
      <alignment horizontal="center" vertical="center" wrapText="1"/>
    </xf>
    <xf numFmtId="1" fontId="6" fillId="0" borderId="86" xfId="0" applyNumberFormat="1" applyFont="1" applyBorder="1" applyAlignment="1">
      <alignment horizontal="center"/>
    </xf>
    <xf numFmtId="1" fontId="6" fillId="0" borderId="7" xfId="0" applyNumberFormat="1" applyFont="1" applyBorder="1" applyAlignment="1">
      <alignment horizontal="center"/>
    </xf>
    <xf numFmtId="1" fontId="6" fillId="0" borderId="40" xfId="0" applyNumberFormat="1" applyFont="1" applyBorder="1" applyAlignment="1">
      <alignment horizontal="center"/>
    </xf>
    <xf numFmtId="1" fontId="6" fillId="0" borderId="41" xfId="0" applyNumberFormat="1" applyFont="1" applyBorder="1" applyAlignment="1">
      <alignment horizontal="center"/>
    </xf>
    <xf numFmtId="1" fontId="9" fillId="0" borderId="4" xfId="0" applyNumberFormat="1" applyFont="1" applyBorder="1" applyAlignment="1">
      <alignment horizontal="center" vertical="center"/>
    </xf>
    <xf numFmtId="1" fontId="9" fillId="0" borderId="78" xfId="0" applyNumberFormat="1" applyFont="1" applyBorder="1" applyAlignment="1">
      <alignment horizontal="center" vertical="center"/>
    </xf>
    <xf numFmtId="1" fontId="9" fillId="0" borderId="10" xfId="0" applyNumberFormat="1" applyFont="1" applyBorder="1" applyAlignment="1">
      <alignment horizontal="center" vertical="center"/>
    </xf>
    <xf numFmtId="1" fontId="1" fillId="0" borderId="41" xfId="0" applyNumberFormat="1" applyFont="1" applyBorder="1" applyAlignment="1">
      <alignment horizontal="left"/>
    </xf>
    <xf numFmtId="1" fontId="6" fillId="5" borderId="52" xfId="0" applyNumberFormat="1" applyFont="1" applyFill="1" applyBorder="1" applyAlignment="1">
      <alignment horizontal="center" vertical="center" wrapText="1"/>
    </xf>
    <xf numFmtId="1" fontId="6" fillId="5" borderId="54" xfId="0" applyNumberFormat="1" applyFont="1" applyFill="1" applyBorder="1" applyAlignment="1">
      <alignment horizontal="center" vertical="center" wrapText="1"/>
    </xf>
    <xf numFmtId="1" fontId="6" fillId="0" borderId="44" xfId="0" applyNumberFormat="1" applyFont="1" applyBorder="1" applyAlignment="1">
      <alignment horizontal="left" wrapText="1"/>
    </xf>
    <xf numFmtId="1" fontId="6" fillId="0" borderId="21" xfId="0" applyNumberFormat="1" applyFont="1" applyBorder="1" applyAlignment="1">
      <alignment horizontal="left" wrapText="1"/>
    </xf>
    <xf numFmtId="1" fontId="6" fillId="0" borderId="32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5" xfId="0" applyNumberFormat="1" applyFont="1" applyBorder="1" applyAlignment="1">
      <alignment horizontal="left" vertical="center"/>
    </xf>
    <xf numFmtId="1" fontId="6" fillId="0" borderId="11" xfId="0" applyNumberFormat="1" applyFont="1" applyBorder="1" applyAlignment="1">
      <alignment horizontal="left" vertical="center"/>
    </xf>
    <xf numFmtId="1" fontId="6" fillId="0" borderId="9" xfId="0" applyNumberFormat="1" applyFont="1" applyBorder="1" applyAlignment="1">
      <alignment horizontal="left"/>
    </xf>
    <xf numFmtId="1" fontId="6" fillId="0" borderId="10" xfId="0" applyNumberFormat="1" applyFont="1" applyBorder="1" applyAlignment="1">
      <alignment horizontal="left"/>
    </xf>
    <xf numFmtId="1" fontId="6" fillId="5" borderId="2" xfId="0" applyNumberFormat="1" applyFont="1" applyFill="1" applyBorder="1" applyAlignment="1">
      <alignment horizontal="center" vertical="center" wrapText="1"/>
    </xf>
    <xf numFmtId="1" fontId="1" fillId="0" borderId="11" xfId="0" applyNumberFormat="1" applyFont="1" applyBorder="1" applyAlignment="1">
      <alignment horizontal="left"/>
    </xf>
    <xf numFmtId="1" fontId="6" fillId="0" borderId="86" xfId="0" applyNumberFormat="1" applyFont="1" applyBorder="1" applyAlignment="1">
      <alignment horizontal="center" vertical="center" wrapText="1"/>
    </xf>
    <xf numFmtId="1" fontId="6" fillId="0" borderId="66" xfId="0" applyNumberFormat="1" applyFont="1" applyBorder="1" applyAlignment="1">
      <alignment horizontal="center" vertical="center"/>
    </xf>
    <xf numFmtId="1" fontId="6" fillId="0" borderId="114" xfId="0" applyNumberFormat="1" applyFont="1" applyBorder="1" applyAlignment="1">
      <alignment horizontal="center" vertical="center"/>
    </xf>
    <xf numFmtId="1" fontId="1" fillId="0" borderId="7" xfId="0" applyNumberFormat="1" applyFont="1" applyBorder="1" applyAlignment="1">
      <alignment horizontal="left" vertical="center"/>
    </xf>
    <xf numFmtId="1" fontId="1" fillId="0" borderId="40" xfId="0" applyNumberFormat="1" applyFont="1" applyBorder="1" applyAlignment="1">
      <alignment horizontal="left" vertical="center"/>
    </xf>
    <xf numFmtId="1" fontId="1" fillId="0" borderId="6" xfId="0" applyNumberFormat="1" applyFont="1" applyBorder="1" applyAlignment="1">
      <alignment horizontal="left" vertical="center" wrapText="1"/>
    </xf>
    <xf numFmtId="1" fontId="1" fillId="0" borderId="40" xfId="0" applyNumberFormat="1" applyFont="1" applyBorder="1" applyAlignment="1">
      <alignment horizontal="left" vertical="center" wrapText="1"/>
    </xf>
    <xf numFmtId="1" fontId="6" fillId="0" borderId="16" xfId="0" applyNumberFormat="1" applyFont="1" applyBorder="1" applyAlignment="1">
      <alignment horizontal="left" vertical="center" wrapText="1"/>
    </xf>
    <xf numFmtId="1" fontId="6" fillId="0" borderId="48" xfId="0" applyNumberFormat="1" applyFont="1" applyBorder="1" applyAlignment="1">
      <alignment horizontal="left" vertical="center" wrapText="1"/>
    </xf>
    <xf numFmtId="1" fontId="6" fillId="0" borderId="6" xfId="0" applyNumberFormat="1" applyFont="1" applyBorder="1" applyAlignment="1">
      <alignment horizontal="left" vertical="center" wrapText="1"/>
    </xf>
    <xf numFmtId="1" fontId="6" fillId="0" borderId="40" xfId="0" applyNumberFormat="1" applyFont="1" applyBorder="1" applyAlignment="1">
      <alignment horizontal="left" vertical="center" wrapText="1"/>
    </xf>
    <xf numFmtId="1" fontId="6" fillId="0" borderId="120" xfId="0" applyNumberFormat="1" applyFont="1" applyBorder="1" applyAlignment="1">
      <alignment horizontal="center" vertical="center" wrapText="1"/>
    </xf>
    <xf numFmtId="1" fontId="6" fillId="0" borderId="121" xfId="0" applyNumberFormat="1" applyFont="1" applyBorder="1" applyAlignment="1">
      <alignment horizontal="center" vertical="center" wrapText="1"/>
    </xf>
    <xf numFmtId="1" fontId="6" fillId="0" borderId="16" xfId="0" applyNumberFormat="1" applyFont="1" applyBorder="1" applyAlignment="1">
      <alignment horizontal="center" vertical="center" wrapText="1"/>
    </xf>
    <xf numFmtId="1" fontId="6" fillId="0" borderId="48" xfId="0" applyNumberFormat="1" applyFont="1" applyBorder="1" applyAlignment="1">
      <alignment horizontal="center" vertical="center" wrapText="1"/>
    </xf>
    <xf numFmtId="1" fontId="6" fillId="0" borderId="31" xfId="0" applyNumberFormat="1" applyFont="1" applyBorder="1" applyAlignment="1">
      <alignment horizontal="left" vertical="center" wrapText="1"/>
    </xf>
    <xf numFmtId="1" fontId="6" fillId="0" borderId="29" xfId="0" applyNumberFormat="1" applyFont="1" applyBorder="1" applyAlignment="1">
      <alignment horizontal="left" vertical="center" wrapText="1"/>
    </xf>
    <xf numFmtId="1" fontId="6" fillId="0" borderId="46" xfId="0" applyNumberFormat="1" applyFont="1" applyBorder="1" applyAlignment="1">
      <alignment horizontal="left" vertical="center" wrapText="1"/>
    </xf>
    <xf numFmtId="1" fontId="6" fillId="0" borderId="47" xfId="0" applyNumberFormat="1" applyFont="1" applyBorder="1" applyAlignment="1">
      <alignment horizontal="left" vertical="center" wrapText="1"/>
    </xf>
    <xf numFmtId="1" fontId="6" fillId="0" borderId="44" xfId="0" applyNumberFormat="1" applyFont="1" applyBorder="1" applyAlignment="1">
      <alignment horizontal="left" vertical="center" wrapText="1"/>
    </xf>
    <xf numFmtId="1" fontId="6" fillId="0" borderId="21" xfId="0" applyNumberFormat="1" applyFont="1" applyBorder="1" applyAlignment="1">
      <alignment horizontal="left" vertical="center" wrapText="1"/>
    </xf>
    <xf numFmtId="1" fontId="1" fillId="0" borderId="6" xfId="0" applyNumberFormat="1" applyFont="1" applyBorder="1" applyAlignment="1">
      <alignment horizontal="left" vertical="center"/>
    </xf>
    <xf numFmtId="1" fontId="9" fillId="0" borderId="86" xfId="0" applyNumberFormat="1" applyFont="1" applyBorder="1" applyAlignment="1">
      <alignment horizontal="center" vertical="center" wrapText="1"/>
    </xf>
    <xf numFmtId="1" fontId="9" fillId="0" borderId="7" xfId="0" applyNumberFormat="1" applyFont="1" applyBorder="1" applyAlignment="1">
      <alignment horizontal="center" vertical="center" wrapText="1"/>
    </xf>
    <xf numFmtId="1" fontId="9" fillId="0" borderId="40" xfId="0" applyNumberFormat="1" applyFont="1" applyBorder="1" applyAlignment="1">
      <alignment horizontal="center" vertical="center" wrapText="1"/>
    </xf>
    <xf numFmtId="1" fontId="6" fillId="0" borderId="21" xfId="0" applyNumberFormat="1" applyFont="1" applyBorder="1" applyAlignment="1">
      <alignment horizontal="center" vertical="center" wrapText="1"/>
    </xf>
    <xf numFmtId="1" fontId="6" fillId="0" borderId="47" xfId="0" applyNumberFormat="1" applyFont="1" applyBorder="1" applyAlignment="1">
      <alignment horizontal="center" vertical="center" wrapText="1"/>
    </xf>
    <xf numFmtId="1" fontId="6" fillId="0" borderId="24" xfId="0" applyNumberFormat="1" applyFont="1" applyBorder="1" applyAlignment="1">
      <alignment horizontal="center" vertical="center" wrapText="1"/>
    </xf>
    <xf numFmtId="1" fontId="6" fillId="0" borderId="5" xfId="0" applyNumberFormat="1" applyFont="1" applyBorder="1" applyAlignment="1">
      <alignment horizontal="center" vertical="center"/>
    </xf>
    <xf numFmtId="1" fontId="6" fillId="0" borderId="11" xfId="0" applyNumberFormat="1" applyFont="1" applyBorder="1" applyAlignment="1">
      <alignment horizontal="center" vertical="center"/>
    </xf>
    <xf numFmtId="1" fontId="6" fillId="0" borderId="5" xfId="0" applyNumberFormat="1" applyFont="1" applyBorder="1" applyAlignment="1" applyProtection="1">
      <alignment horizontal="center" vertical="center"/>
      <protection hidden="1"/>
    </xf>
    <xf numFmtId="1" fontId="6" fillId="0" borderId="51" xfId="0" applyNumberFormat="1" applyFont="1" applyBorder="1" applyAlignment="1" applyProtection="1">
      <alignment horizontal="center" vertical="center"/>
      <protection hidden="1"/>
    </xf>
    <xf numFmtId="1" fontId="6" fillId="0" borderId="11" xfId="0" applyNumberFormat="1" applyFont="1" applyBorder="1" applyAlignment="1" applyProtection="1">
      <alignment horizontal="center" vertical="center"/>
      <protection hidden="1"/>
    </xf>
    <xf numFmtId="1" fontId="6" fillId="0" borderId="4" xfId="0" applyNumberFormat="1" applyFont="1" applyBorder="1" applyAlignment="1" applyProtection="1">
      <alignment horizontal="center" vertical="center" wrapText="1"/>
      <protection hidden="1"/>
    </xf>
    <xf numFmtId="1" fontId="6" fillId="0" borderId="78" xfId="0" applyNumberFormat="1" applyFont="1" applyBorder="1" applyAlignment="1" applyProtection="1">
      <alignment horizontal="center" vertical="center" wrapText="1"/>
      <protection hidden="1"/>
    </xf>
    <xf numFmtId="1" fontId="6" fillId="0" borderId="10" xfId="0" applyNumberFormat="1" applyFont="1" applyBorder="1" applyAlignment="1" applyProtection="1">
      <alignment horizontal="center" vertical="center" wrapText="1"/>
      <protection hidden="1"/>
    </xf>
    <xf numFmtId="1" fontId="6" fillId="0" borderId="6" xfId="0" applyNumberFormat="1" applyFont="1" applyBorder="1" applyAlignment="1" applyProtection="1">
      <alignment horizontal="center" vertical="center"/>
      <protection hidden="1"/>
    </xf>
    <xf numFmtId="1" fontId="6" fillId="0" borderId="7" xfId="0" applyNumberFormat="1" applyFont="1" applyBorder="1" applyAlignment="1" applyProtection="1">
      <alignment horizontal="center" vertical="center"/>
      <protection hidden="1"/>
    </xf>
    <xf numFmtId="1" fontId="6" fillId="0" borderId="40" xfId="0" applyNumberFormat="1" applyFont="1" applyBorder="1" applyAlignment="1" applyProtection="1">
      <alignment horizontal="center" vertical="center"/>
      <protection hidden="1"/>
    </xf>
    <xf numFmtId="1" fontId="6" fillId="0" borderId="5" xfId="0" applyNumberFormat="1" applyFont="1" applyBorder="1" applyAlignment="1" applyProtection="1">
      <alignment horizontal="center" vertical="center" wrapText="1"/>
      <protection hidden="1"/>
    </xf>
    <xf numFmtId="1" fontId="6" fillId="0" borderId="11" xfId="0" applyNumberFormat="1" applyFont="1" applyBorder="1" applyAlignment="1" applyProtection="1">
      <alignment horizontal="center" vertical="center" wrapText="1"/>
      <protection hidden="1"/>
    </xf>
    <xf numFmtId="1" fontId="6" fillId="0" borderId="51" xfId="0" applyNumberFormat="1" applyFont="1" applyBorder="1" applyAlignment="1" applyProtection="1">
      <alignment horizontal="center" vertical="center" wrapText="1"/>
      <protection hidden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5" borderId="4" xfId="0" applyNumberFormat="1" applyFont="1" applyFill="1" applyBorder="1" applyAlignment="1">
      <alignment horizontal="center" vertical="center" wrapText="1"/>
    </xf>
    <xf numFmtId="1" fontId="6" fillId="5" borderId="9" xfId="0" applyNumberFormat="1" applyFont="1" applyFill="1" applyBorder="1" applyAlignment="1">
      <alignment horizontal="center" vertical="center" wrapText="1"/>
    </xf>
    <xf numFmtId="1" fontId="6" fillId="5" borderId="10" xfId="0" applyNumberFormat="1" applyFont="1" applyFill="1" applyBorder="1" applyAlignment="1">
      <alignment horizontal="center" vertical="center" wrapText="1"/>
    </xf>
    <xf numFmtId="1" fontId="6" fillId="0" borderId="129" xfId="0" applyNumberFormat="1" applyFont="1" applyBorder="1" applyAlignment="1">
      <alignment horizontal="center" vertical="center" wrapText="1"/>
    </xf>
    <xf numFmtId="1" fontId="6" fillId="0" borderId="127" xfId="0" applyNumberFormat="1" applyFont="1" applyBorder="1" applyAlignment="1">
      <alignment horizontal="center" vertical="center" wrapText="1"/>
    </xf>
    <xf numFmtId="1" fontId="6" fillId="0" borderId="6" xfId="0" applyNumberFormat="1" applyFont="1" applyBorder="1" applyAlignment="1">
      <alignment vertical="center" wrapText="1"/>
    </xf>
    <xf numFmtId="1" fontId="6" fillId="0" borderId="40" xfId="0" applyNumberFormat="1" applyFont="1" applyBorder="1" applyAlignment="1">
      <alignment vertical="center" wrapText="1"/>
    </xf>
    <xf numFmtId="1" fontId="6" fillId="0" borderId="0" xfId="0" applyNumberFormat="1" applyFont="1" applyAlignment="1">
      <alignment horizontal="center" vertical="center"/>
    </xf>
    <xf numFmtId="1" fontId="6" fillId="0" borderId="51" xfId="0" applyNumberFormat="1" applyFont="1" applyBorder="1" applyAlignment="1">
      <alignment horizontal="left"/>
    </xf>
    <xf numFmtId="1" fontId="6" fillId="0" borderId="23" xfId="0" applyNumberFormat="1" applyFont="1" applyBorder="1" applyAlignment="1">
      <alignment horizontal="left"/>
    </xf>
    <xf numFmtId="1" fontId="6" fillId="0" borderId="117" xfId="0" applyNumberFormat="1" applyFont="1" applyBorder="1" applyAlignment="1">
      <alignment horizontal="left"/>
    </xf>
    <xf numFmtId="1" fontId="6" fillId="0" borderId="148" xfId="0" applyNumberFormat="1" applyFont="1" applyBorder="1" applyAlignment="1">
      <alignment horizontal="left"/>
    </xf>
    <xf numFmtId="1" fontId="6" fillId="0" borderId="76" xfId="0" applyNumberFormat="1" applyFont="1" applyBorder="1" applyAlignment="1">
      <alignment horizontal="center" vertical="center"/>
    </xf>
    <xf numFmtId="1" fontId="6" fillId="0" borderId="75" xfId="0" applyNumberFormat="1" applyFont="1" applyBorder="1" applyAlignment="1">
      <alignment horizontal="center" vertical="center"/>
    </xf>
    <xf numFmtId="1" fontId="6" fillId="0" borderId="153" xfId="0" applyNumberFormat="1" applyFont="1" applyBorder="1" applyAlignment="1">
      <alignment horizontal="left" wrapText="1"/>
    </xf>
    <xf numFmtId="1" fontId="6" fillId="0" borderId="154" xfId="0" applyNumberFormat="1" applyFont="1" applyBorder="1" applyAlignment="1">
      <alignment horizontal="left" wrapText="1"/>
    </xf>
    <xf numFmtId="1" fontId="6" fillId="0" borderId="51" xfId="0" applyNumberFormat="1" applyFont="1" applyBorder="1" applyAlignment="1">
      <alignment horizontal="center" vertical="center"/>
    </xf>
    <xf numFmtId="1" fontId="6" fillId="0" borderId="77" xfId="0" applyNumberFormat="1" applyFont="1" applyBorder="1" applyAlignment="1">
      <alignment horizontal="center" vertical="center"/>
    </xf>
    <xf numFmtId="1" fontId="6" fillId="5" borderId="76" xfId="0" applyNumberFormat="1" applyFont="1" applyFill="1" applyBorder="1" applyAlignment="1">
      <alignment horizontal="center" vertical="center" wrapText="1"/>
    </xf>
    <xf numFmtId="1" fontId="6" fillId="5" borderId="75" xfId="0" applyNumberFormat="1" applyFont="1" applyFill="1" applyBorder="1" applyAlignment="1">
      <alignment horizontal="center" vertical="center" wrapText="1"/>
    </xf>
    <xf numFmtId="1" fontId="6" fillId="0" borderId="79" xfId="0" applyNumberFormat="1" applyFont="1" applyBorder="1" applyAlignment="1">
      <alignment horizontal="center" vertical="center" wrapText="1"/>
    </xf>
    <xf numFmtId="1" fontId="6" fillId="0" borderId="115" xfId="0" applyNumberFormat="1" applyFont="1" applyBorder="1" applyAlignment="1">
      <alignment horizontal="center" vertical="center" wrapText="1"/>
    </xf>
    <xf numFmtId="1" fontId="6" fillId="0" borderId="61" xfId="0" applyNumberFormat="1" applyFont="1" applyBorder="1" applyAlignment="1">
      <alignment horizontal="center" vertical="center" wrapText="1"/>
    </xf>
    <xf numFmtId="1" fontId="6" fillId="0" borderId="173" xfId="0" applyNumberFormat="1" applyFont="1" applyBorder="1" applyAlignment="1">
      <alignment horizontal="center" vertical="center" wrapText="1"/>
    </xf>
    <xf numFmtId="1" fontId="6" fillId="0" borderId="174" xfId="0" applyNumberFormat="1" applyFont="1" applyBorder="1" applyAlignment="1">
      <alignment horizontal="center" vertical="center" wrapText="1"/>
    </xf>
    <xf numFmtId="1" fontId="6" fillId="0" borderId="175" xfId="0" applyNumberFormat="1" applyFont="1" applyBorder="1" applyAlignment="1">
      <alignment horizontal="center" vertical="center" wrapText="1"/>
    </xf>
    <xf numFmtId="1" fontId="6" fillId="0" borderId="5" xfId="0" applyNumberFormat="1" applyFont="1" applyBorder="1" applyAlignment="1">
      <alignment horizontal="left"/>
    </xf>
    <xf numFmtId="1" fontId="6" fillId="0" borderId="161" xfId="0" applyNumberFormat="1" applyFont="1" applyBorder="1" applyAlignment="1">
      <alignment horizontal="left"/>
    </xf>
    <xf numFmtId="1" fontId="6" fillId="0" borderId="11" xfId="0" applyNumberFormat="1" applyFont="1" applyBorder="1" applyAlignment="1">
      <alignment horizontal="left"/>
    </xf>
    <xf numFmtId="1" fontId="6" fillId="0" borderId="5" xfId="0" applyNumberFormat="1" applyFont="1" applyBorder="1" applyAlignment="1">
      <alignment horizontal="left" vertical="center" wrapText="1"/>
    </xf>
    <xf numFmtId="1" fontId="6" fillId="0" borderId="51" xfId="0" applyNumberFormat="1" applyFont="1" applyBorder="1" applyAlignment="1">
      <alignment horizontal="left" vertical="center" wrapText="1"/>
    </xf>
    <xf numFmtId="1" fontId="6" fillId="0" borderId="11" xfId="0" applyNumberFormat="1" applyFont="1" applyBorder="1" applyAlignment="1">
      <alignment horizontal="left" vertical="center" wrapText="1"/>
    </xf>
    <xf numFmtId="1" fontId="6" fillId="5" borderId="5" xfId="0" applyNumberFormat="1" applyFont="1" applyFill="1" applyBorder="1" applyAlignment="1">
      <alignment horizontal="left" vertical="center" wrapText="1"/>
    </xf>
    <xf numFmtId="1" fontId="6" fillId="5" borderId="51" xfId="0" applyNumberFormat="1" applyFont="1" applyFill="1" applyBorder="1" applyAlignment="1">
      <alignment horizontal="left" vertical="center" wrapText="1"/>
    </xf>
    <xf numFmtId="1" fontId="6" fillId="5" borderId="11" xfId="0" applyNumberFormat="1" applyFont="1" applyFill="1" applyBorder="1" applyAlignment="1">
      <alignment horizontal="left" vertical="center" wrapText="1"/>
    </xf>
    <xf numFmtId="1" fontId="6" fillId="0" borderId="134" xfId="0" applyNumberFormat="1" applyFont="1" applyBorder="1" applyAlignment="1">
      <alignment horizontal="center" vertical="center" wrapText="1"/>
    </xf>
    <xf numFmtId="1" fontId="6" fillId="0" borderId="116" xfId="0" applyNumberFormat="1" applyFont="1" applyBorder="1" applyAlignment="1">
      <alignment horizontal="center" vertical="center" wrapText="1"/>
    </xf>
    <xf numFmtId="1" fontId="6" fillId="0" borderId="62" xfId="0" applyNumberFormat="1" applyFont="1" applyBorder="1" applyAlignment="1">
      <alignment horizontal="center" vertical="center" wrapText="1"/>
    </xf>
    <xf numFmtId="1" fontId="6" fillId="0" borderId="193" xfId="0" applyNumberFormat="1" applyFont="1" applyBorder="1" applyAlignment="1">
      <alignment horizontal="left"/>
    </xf>
    <xf numFmtId="1" fontId="6" fillId="0" borderId="199" xfId="0" applyNumberFormat="1" applyFont="1" applyBorder="1" applyAlignment="1">
      <alignment wrapText="1"/>
    </xf>
    <xf numFmtId="1" fontId="6" fillId="0" borderId="200" xfId="0" applyNumberFormat="1" applyFont="1" applyBorder="1" applyAlignment="1">
      <alignment wrapText="1"/>
    </xf>
    <xf numFmtId="1" fontId="6" fillId="0" borderId="206" xfId="0" applyNumberFormat="1" applyFont="1" applyBorder="1" applyAlignment="1">
      <alignment horizontal="center" vertical="center"/>
    </xf>
    <xf numFmtId="1" fontId="6" fillId="0" borderId="199" xfId="0" applyNumberFormat="1" applyFont="1" applyBorder="1" applyAlignment="1">
      <alignment horizontal="left"/>
    </xf>
    <xf numFmtId="1" fontId="6" fillId="0" borderId="200" xfId="0" applyNumberFormat="1" applyFont="1" applyBorder="1" applyAlignment="1">
      <alignment horizontal="left"/>
    </xf>
    <xf numFmtId="1" fontId="6" fillId="0" borderId="210" xfId="0" applyNumberFormat="1" applyFont="1" applyFill="1" applyBorder="1" applyAlignment="1" applyProtection="1">
      <alignment horizontal="center" vertical="center" wrapText="1"/>
      <protection hidden="1"/>
    </xf>
    <xf numFmtId="1" fontId="6" fillId="3" borderId="215" xfId="0" applyNumberFormat="1" applyFont="1" applyFill="1" applyBorder="1" applyAlignment="1">
      <alignment horizontal="center" vertical="center" wrapText="1"/>
    </xf>
    <xf numFmtId="1" fontId="6" fillId="0" borderId="215" xfId="0" applyNumberFormat="1" applyFont="1" applyBorder="1" applyAlignment="1">
      <alignment horizontal="center" vertical="center" wrapText="1"/>
    </xf>
    <xf numFmtId="1" fontId="6" fillId="0" borderId="206" xfId="0" applyNumberFormat="1" applyFont="1" applyBorder="1" applyAlignment="1">
      <alignment horizontal="center" vertical="center" wrapText="1"/>
    </xf>
    <xf numFmtId="1" fontId="6" fillId="0" borderId="199" xfId="0" applyNumberFormat="1" applyFont="1" applyFill="1" applyBorder="1" applyAlignment="1">
      <alignment vertical="center" wrapText="1"/>
    </xf>
    <xf numFmtId="1" fontId="6" fillId="0" borderId="200" xfId="0" applyNumberFormat="1" applyFont="1" applyFill="1" applyBorder="1" applyAlignment="1">
      <alignment vertical="center" wrapText="1"/>
    </xf>
    <xf numFmtId="1" fontId="6" fillId="3" borderId="218" xfId="0" applyNumberFormat="1" applyFont="1" applyFill="1" applyBorder="1" applyAlignment="1">
      <alignment horizontal="center" vertical="center" wrapText="1"/>
    </xf>
    <xf numFmtId="1" fontId="6" fillId="0" borderId="222" xfId="0" applyNumberFormat="1" applyFont="1" applyBorder="1" applyAlignment="1">
      <alignment horizontal="center" vertical="center" wrapText="1"/>
    </xf>
    <xf numFmtId="1" fontId="6" fillId="0" borderId="218" xfId="0" applyNumberFormat="1" applyFont="1" applyBorder="1" applyAlignment="1">
      <alignment horizontal="center"/>
    </xf>
    <xf numFmtId="1" fontId="6" fillId="0" borderId="206" xfId="0" applyNumberFormat="1" applyFont="1" applyBorder="1" applyAlignment="1">
      <alignment horizontal="center"/>
    </xf>
    <xf numFmtId="1" fontId="1" fillId="0" borderId="206" xfId="0" applyNumberFormat="1" applyFont="1" applyBorder="1" applyAlignment="1">
      <alignment horizontal="left"/>
    </xf>
    <xf numFmtId="1" fontId="6" fillId="0" borderId="199" xfId="0" applyNumberFormat="1" applyFont="1" applyBorder="1" applyAlignment="1">
      <alignment horizontal="left" wrapText="1"/>
    </xf>
    <xf numFmtId="1" fontId="6" fillId="0" borderId="200" xfId="0" applyNumberFormat="1" applyFont="1" applyBorder="1" applyAlignment="1">
      <alignment horizontal="left" wrapText="1"/>
    </xf>
    <xf numFmtId="1" fontId="6" fillId="5" borderId="198" xfId="0" applyNumberFormat="1" applyFont="1" applyFill="1" applyBorder="1" applyAlignment="1">
      <alignment horizontal="center" vertical="center" wrapText="1"/>
    </xf>
    <xf numFmtId="1" fontId="6" fillId="0" borderId="218" xfId="0" applyNumberFormat="1" applyFont="1" applyBorder="1" applyAlignment="1">
      <alignment horizontal="center" vertical="center" wrapText="1"/>
    </xf>
    <xf numFmtId="1" fontId="6" fillId="0" borderId="210" xfId="0" applyNumberFormat="1" applyFont="1" applyBorder="1" applyAlignment="1">
      <alignment horizontal="left" vertical="center" wrapText="1"/>
    </xf>
    <xf numFmtId="1" fontId="6" fillId="0" borderId="227" xfId="0" applyNumberFormat="1" applyFont="1" applyBorder="1" applyAlignment="1">
      <alignment horizontal="center" vertical="center" wrapText="1"/>
    </xf>
    <xf numFmtId="1" fontId="6" fillId="0" borderId="210" xfId="0" applyNumberFormat="1" applyFont="1" applyBorder="1" applyAlignment="1">
      <alignment horizontal="center" vertical="center" wrapText="1"/>
    </xf>
    <xf numFmtId="1" fontId="6" fillId="0" borderId="199" xfId="0" applyNumberFormat="1" applyFont="1" applyBorder="1" applyAlignment="1">
      <alignment horizontal="left" vertical="center" wrapText="1"/>
    </xf>
    <xf numFmtId="1" fontId="6" fillId="0" borderId="200" xfId="0" applyNumberFormat="1" applyFont="1" applyBorder="1" applyAlignment="1">
      <alignment horizontal="left" vertical="center" wrapText="1"/>
    </xf>
    <xf numFmtId="1" fontId="9" fillId="0" borderId="218" xfId="0" applyNumberFormat="1" applyFont="1" applyBorder="1" applyAlignment="1">
      <alignment horizontal="center" vertical="center" wrapText="1"/>
    </xf>
    <xf numFmtId="1" fontId="6" fillId="0" borderId="200" xfId="0" applyNumberFormat="1" applyFont="1" applyBorder="1" applyAlignment="1">
      <alignment horizontal="center" vertical="center" wrapText="1"/>
    </xf>
    <xf numFmtId="1" fontId="6" fillId="0" borderId="215" xfId="0" applyNumberFormat="1" applyFont="1" applyBorder="1" applyAlignment="1">
      <alignment horizontal="center" vertical="center"/>
    </xf>
    <xf numFmtId="1" fontId="6" fillId="0" borderId="240" xfId="0" applyNumberFormat="1" applyFont="1" applyBorder="1" applyAlignment="1">
      <alignment horizontal="left"/>
    </xf>
    <xf numFmtId="1" fontId="6" fillId="3" borderId="250" xfId="0" applyNumberFormat="1" applyFont="1" applyFill="1" applyBorder="1" applyAlignment="1">
      <alignment horizontal="center" vertical="center" wrapText="1"/>
    </xf>
    <xf numFmtId="1" fontId="6" fillId="0" borderId="250" xfId="0" applyNumberFormat="1" applyFont="1" applyBorder="1" applyAlignment="1">
      <alignment horizontal="center" vertical="center" wrapText="1"/>
    </xf>
    <xf numFmtId="1" fontId="6" fillId="5" borderId="237" xfId="0" applyNumberFormat="1" applyFont="1" applyFill="1" applyBorder="1" applyAlignment="1">
      <alignment horizontal="center" vertical="center" wrapText="1"/>
    </xf>
    <xf numFmtId="1" fontId="6" fillId="0" borderId="250" xfId="0" applyNumberFormat="1" applyFont="1" applyBorder="1" applyAlignment="1">
      <alignment horizontal="center" vertical="center"/>
    </xf>
    <xf numFmtId="1" fontId="6" fillId="0" borderId="258" xfId="0" applyNumberFormat="1" applyFont="1" applyBorder="1" applyAlignment="1">
      <alignment horizontal="left"/>
    </xf>
    <xf numFmtId="1" fontId="6" fillId="3" borderId="268" xfId="0" applyNumberFormat="1" applyFont="1" applyFill="1" applyBorder="1" applyAlignment="1">
      <alignment horizontal="center" vertical="center" wrapText="1"/>
    </xf>
    <xf numFmtId="1" fontId="6" fillId="0" borderId="268" xfId="0" applyNumberFormat="1" applyFont="1" applyBorder="1" applyAlignment="1">
      <alignment horizontal="center" vertical="center" wrapText="1"/>
    </xf>
    <xf numFmtId="1" fontId="6" fillId="0" borderId="268" xfId="0" applyNumberFormat="1" applyFont="1" applyBorder="1" applyAlignment="1">
      <alignment horizontal="center" vertical="center"/>
    </xf>
    <xf numFmtId="1" fontId="6" fillId="0" borderId="283" xfId="0" applyNumberFormat="1" applyFont="1" applyBorder="1" applyAlignment="1">
      <alignment horizontal="left"/>
    </xf>
    <xf numFmtId="1" fontId="6" fillId="0" borderId="285" xfId="0" applyNumberFormat="1" applyFont="1" applyBorder="1" applyAlignment="1">
      <alignment wrapText="1"/>
    </xf>
    <xf numFmtId="1" fontId="6" fillId="0" borderId="286" xfId="0" applyNumberFormat="1" applyFont="1" applyBorder="1" applyAlignment="1">
      <alignment wrapText="1"/>
    </xf>
    <xf numFmtId="1" fontId="6" fillId="0" borderId="292" xfId="0" applyNumberFormat="1" applyFont="1" applyBorder="1" applyAlignment="1">
      <alignment horizontal="center" vertical="center"/>
    </xf>
    <xf numFmtId="1" fontId="6" fillId="0" borderId="285" xfId="0" applyNumberFormat="1" applyFont="1" applyBorder="1" applyAlignment="1">
      <alignment horizontal="left"/>
    </xf>
    <xf numFmtId="1" fontId="6" fillId="0" borderId="286" xfId="0" applyNumberFormat="1" applyFont="1" applyBorder="1" applyAlignment="1">
      <alignment horizontal="left"/>
    </xf>
    <xf numFmtId="1" fontId="6" fillId="0" borderId="296" xfId="0" applyNumberFormat="1" applyFont="1" applyFill="1" applyBorder="1" applyAlignment="1" applyProtection="1">
      <alignment horizontal="center" vertical="center" wrapText="1"/>
      <protection hidden="1"/>
    </xf>
    <xf numFmtId="1" fontId="6" fillId="3" borderId="301" xfId="0" applyNumberFormat="1" applyFont="1" applyFill="1" applyBorder="1" applyAlignment="1">
      <alignment horizontal="center" vertical="center" wrapText="1"/>
    </xf>
    <xf numFmtId="1" fontId="6" fillId="0" borderId="301" xfId="0" applyNumberFormat="1" applyFont="1" applyBorder="1" applyAlignment="1">
      <alignment horizontal="center" vertical="center" wrapText="1"/>
    </xf>
    <xf numFmtId="1" fontId="6" fillId="0" borderId="292" xfId="0" applyNumberFormat="1" applyFont="1" applyBorder="1" applyAlignment="1">
      <alignment horizontal="center" vertical="center" wrapText="1"/>
    </xf>
    <xf numFmtId="1" fontId="6" fillId="0" borderId="285" xfId="0" applyNumberFormat="1" applyFont="1" applyFill="1" applyBorder="1" applyAlignment="1">
      <alignment vertical="center" wrapText="1"/>
    </xf>
    <xf numFmtId="1" fontId="6" fillId="0" borderId="286" xfId="0" applyNumberFormat="1" applyFont="1" applyFill="1" applyBorder="1" applyAlignment="1">
      <alignment vertical="center" wrapText="1"/>
    </xf>
    <xf numFmtId="1" fontId="6" fillId="3" borderId="304" xfId="0" applyNumberFormat="1" applyFont="1" applyFill="1" applyBorder="1" applyAlignment="1">
      <alignment horizontal="center" vertical="center" wrapText="1"/>
    </xf>
    <xf numFmtId="1" fontId="6" fillId="0" borderId="308" xfId="0" applyNumberFormat="1" applyFont="1" applyBorder="1" applyAlignment="1">
      <alignment horizontal="center" vertical="center" wrapText="1"/>
    </xf>
    <xf numFmtId="1" fontId="6" fillId="0" borderId="304" xfId="0" applyNumberFormat="1" applyFont="1" applyBorder="1" applyAlignment="1">
      <alignment horizontal="center"/>
    </xf>
    <xf numFmtId="1" fontId="6" fillId="0" borderId="292" xfId="0" applyNumberFormat="1" applyFont="1" applyBorder="1" applyAlignment="1">
      <alignment horizontal="center"/>
    </xf>
    <xf numFmtId="1" fontId="1" fillId="0" borderId="292" xfId="0" applyNumberFormat="1" applyFont="1" applyBorder="1" applyAlignment="1">
      <alignment horizontal="left"/>
    </xf>
    <xf numFmtId="1" fontId="6" fillId="0" borderId="285" xfId="0" applyNumberFormat="1" applyFont="1" applyBorder="1" applyAlignment="1">
      <alignment horizontal="left" wrapText="1"/>
    </xf>
    <xf numFmtId="1" fontId="6" fillId="0" borderId="286" xfId="0" applyNumberFormat="1" applyFont="1" applyBorder="1" applyAlignment="1">
      <alignment horizontal="left" wrapText="1"/>
    </xf>
    <xf numFmtId="1" fontId="6" fillId="5" borderId="284" xfId="0" applyNumberFormat="1" applyFont="1" applyFill="1" applyBorder="1" applyAlignment="1">
      <alignment horizontal="center" vertical="center" wrapText="1"/>
    </xf>
    <xf numFmtId="1" fontId="6" fillId="0" borderId="304" xfId="0" applyNumberFormat="1" applyFont="1" applyBorder="1" applyAlignment="1">
      <alignment horizontal="center" vertical="center" wrapText="1"/>
    </xf>
    <xf numFmtId="1" fontId="6" fillId="0" borderId="296" xfId="0" applyNumberFormat="1" applyFont="1" applyBorder="1" applyAlignment="1">
      <alignment horizontal="left" vertical="center" wrapText="1"/>
    </xf>
    <xf numFmtId="1" fontId="6" fillId="0" borderId="313" xfId="0" applyNumberFormat="1" applyFont="1" applyBorder="1" applyAlignment="1">
      <alignment horizontal="center" vertical="center" wrapText="1"/>
    </xf>
    <xf numFmtId="1" fontId="6" fillId="0" borderId="296" xfId="0" applyNumberFormat="1" applyFont="1" applyBorder="1" applyAlignment="1">
      <alignment horizontal="center" vertical="center" wrapText="1"/>
    </xf>
    <xf numFmtId="1" fontId="6" fillId="0" borderId="285" xfId="0" applyNumberFormat="1" applyFont="1" applyBorder="1" applyAlignment="1">
      <alignment horizontal="left" vertical="center" wrapText="1"/>
    </xf>
    <xf numFmtId="1" fontId="6" fillId="0" borderId="286" xfId="0" applyNumberFormat="1" applyFont="1" applyBorder="1" applyAlignment="1">
      <alignment horizontal="left" vertical="center" wrapText="1"/>
    </xf>
    <xf numFmtId="1" fontId="9" fillId="0" borderId="304" xfId="0" applyNumberFormat="1" applyFont="1" applyBorder="1" applyAlignment="1">
      <alignment horizontal="center" vertical="center" wrapText="1"/>
    </xf>
    <xf numFmtId="1" fontId="6" fillId="0" borderId="286" xfId="0" applyNumberFormat="1" applyFont="1" applyBorder="1" applyAlignment="1">
      <alignment horizontal="center" vertical="center" wrapText="1"/>
    </xf>
    <xf numFmtId="1" fontId="6" fillId="0" borderId="301" xfId="0" applyNumberFormat="1" applyFont="1" applyBorder="1" applyAlignment="1">
      <alignment horizontal="center" vertical="center"/>
    </xf>
    <xf numFmtId="1" fontId="6" fillId="0" borderId="326" xfId="0" applyNumberFormat="1" applyFont="1" applyBorder="1" applyAlignment="1">
      <alignment horizontal="left"/>
    </xf>
    <xf numFmtId="1" fontId="6" fillId="3" borderId="336" xfId="0" applyNumberFormat="1" applyFont="1" applyFill="1" applyBorder="1" applyAlignment="1">
      <alignment horizontal="center" vertical="center" wrapText="1"/>
    </xf>
    <xf numFmtId="1" fontId="6" fillId="0" borderId="336" xfId="0" applyNumberFormat="1" applyFont="1" applyBorder="1" applyAlignment="1">
      <alignment horizontal="center" vertical="center" wrapText="1"/>
    </xf>
    <xf numFmtId="1" fontId="6" fillId="0" borderId="336" xfId="0" applyNumberFormat="1" applyFont="1" applyBorder="1" applyAlignment="1">
      <alignment horizontal="center" vertical="center"/>
    </xf>
    <xf numFmtId="1" fontId="6" fillId="0" borderId="344" xfId="0" applyNumberFormat="1" applyFont="1" applyBorder="1" applyAlignment="1">
      <alignment horizontal="left"/>
    </xf>
    <xf numFmtId="1" fontId="6" fillId="3" borderId="354" xfId="0" applyNumberFormat="1" applyFont="1" applyFill="1" applyBorder="1" applyAlignment="1">
      <alignment horizontal="center" vertical="center" wrapText="1"/>
    </xf>
    <xf numFmtId="1" fontId="6" fillId="0" borderId="354" xfId="0" applyNumberFormat="1" applyFont="1" applyBorder="1" applyAlignment="1">
      <alignment horizontal="center" vertical="center" wrapText="1"/>
    </xf>
    <xf numFmtId="1" fontId="6" fillId="5" borderId="341" xfId="0" applyNumberFormat="1" applyFont="1" applyFill="1" applyBorder="1" applyAlignment="1">
      <alignment horizontal="center" vertical="center" wrapText="1"/>
    </xf>
    <xf numFmtId="1" fontId="6" fillId="0" borderId="354" xfId="0" applyNumberFormat="1" applyFont="1" applyBorder="1" applyAlignment="1">
      <alignment horizontal="center" vertical="center"/>
    </xf>
    <xf numFmtId="1" fontId="6" fillId="0" borderId="362" xfId="0" applyNumberFormat="1" applyFont="1" applyBorder="1" applyAlignment="1">
      <alignment horizontal="left"/>
    </xf>
    <xf numFmtId="1" fontId="6" fillId="0" borderId="372" xfId="0" applyNumberFormat="1" applyFont="1" applyBorder="1" applyAlignment="1">
      <alignment horizontal="center" vertical="center"/>
    </xf>
    <xf numFmtId="1" fontId="6" fillId="0" borderId="372" xfId="0" applyNumberFormat="1" applyFont="1" applyBorder="1" applyAlignment="1">
      <alignment horizontal="center" vertical="center" wrapText="1"/>
    </xf>
    <xf numFmtId="1" fontId="6" fillId="0" borderId="380" xfId="0" applyNumberFormat="1" applyFont="1" applyBorder="1" applyAlignment="1">
      <alignment horizontal="left"/>
    </xf>
    <xf numFmtId="1" fontId="6" fillId="3" borderId="390" xfId="0" applyNumberFormat="1" applyFont="1" applyFill="1" applyBorder="1" applyAlignment="1">
      <alignment horizontal="center" vertical="center" wrapText="1"/>
    </xf>
    <xf numFmtId="1" fontId="6" fillId="0" borderId="390" xfId="0" applyNumberFormat="1" applyFont="1" applyBorder="1" applyAlignment="1">
      <alignment horizontal="center" vertical="center" wrapText="1"/>
    </xf>
    <xf numFmtId="1" fontId="6" fillId="5" borderId="377" xfId="0" applyNumberFormat="1" applyFont="1" applyFill="1" applyBorder="1" applyAlignment="1">
      <alignment horizontal="center" vertical="center" wrapText="1"/>
    </xf>
    <xf numFmtId="1" fontId="6" fillId="0" borderId="390" xfId="0" applyNumberFormat="1" applyFont="1" applyBorder="1" applyAlignment="1">
      <alignment horizontal="center" vertical="center"/>
    </xf>
    <xf numFmtId="1" fontId="6" fillId="0" borderId="398" xfId="0" applyNumberFormat="1" applyFont="1" applyBorder="1" applyAlignment="1">
      <alignment horizontal="left"/>
    </xf>
    <xf numFmtId="1" fontId="6" fillId="3" borderId="408" xfId="0" applyNumberFormat="1" applyFont="1" applyFill="1" applyBorder="1" applyAlignment="1">
      <alignment horizontal="center" vertical="center" wrapText="1"/>
    </xf>
    <xf numFmtId="1" fontId="6" fillId="0" borderId="408" xfId="0" applyNumberFormat="1" applyFont="1" applyBorder="1" applyAlignment="1">
      <alignment horizontal="center" vertical="center" wrapText="1"/>
    </xf>
    <xf numFmtId="1" fontId="6" fillId="0" borderId="408" xfId="0" applyNumberFormat="1" applyFont="1" applyBorder="1" applyAlignment="1">
      <alignment horizontal="center" vertical="center"/>
    </xf>
    <xf numFmtId="1" fontId="6" fillId="0" borderId="416" xfId="0" applyNumberFormat="1" applyFont="1" applyBorder="1" applyAlignment="1">
      <alignment horizontal="left"/>
    </xf>
    <xf numFmtId="1" fontId="6" fillId="0" borderId="421" xfId="0" applyNumberFormat="1" applyFont="1" applyFill="1" applyBorder="1" applyAlignment="1">
      <alignment vertical="center" wrapText="1"/>
    </xf>
    <xf numFmtId="1" fontId="6" fillId="0" borderId="418" xfId="0" applyNumberFormat="1" applyFont="1" applyFill="1" applyBorder="1" applyAlignment="1">
      <alignment vertical="center" wrapText="1"/>
    </xf>
    <xf numFmtId="1" fontId="6" fillId="5" borderId="413" xfId="0" applyNumberFormat="1" applyFont="1" applyFill="1" applyBorder="1" applyAlignment="1">
      <alignment horizontal="center" vertical="center" wrapText="1"/>
    </xf>
    <xf numFmtId="1" fontId="6" fillId="0" borderId="429" xfId="0" applyNumberFormat="1" applyFont="1" applyBorder="1" applyAlignment="1">
      <alignment horizontal="center" vertical="center"/>
    </xf>
    <xf numFmtId="1" fontId="6" fillId="0" borderId="429" xfId="0" applyNumberFormat="1" applyFont="1" applyBorder="1" applyAlignment="1">
      <alignment horizontal="center" vertical="center" wrapText="1"/>
    </xf>
    <xf numFmtId="1" fontId="6" fillId="0" borderId="437" xfId="0" applyNumberFormat="1" applyFont="1" applyBorder="1" applyAlignment="1">
      <alignment horizontal="left"/>
    </xf>
    <xf numFmtId="1" fontId="6" fillId="3" borderId="447" xfId="0" applyNumberFormat="1" applyFont="1" applyFill="1" applyBorder="1" applyAlignment="1">
      <alignment horizontal="center" vertical="center" wrapText="1"/>
    </xf>
    <xf numFmtId="1" fontId="6" fillId="0" borderId="447" xfId="0" applyNumberFormat="1" applyFont="1" applyBorder="1" applyAlignment="1">
      <alignment horizontal="center" vertical="center" wrapText="1"/>
    </xf>
    <xf numFmtId="1" fontId="6" fillId="5" borderId="434" xfId="0" applyNumberFormat="1" applyFont="1" applyFill="1" applyBorder="1" applyAlignment="1">
      <alignment horizontal="center" vertical="center" wrapText="1"/>
    </xf>
    <xf numFmtId="1" fontId="6" fillId="0" borderId="447" xfId="0" applyNumberFormat="1" applyFont="1" applyBorder="1" applyAlignment="1">
      <alignment horizontal="center" vertical="center"/>
    </xf>
    <xf numFmtId="1" fontId="2" fillId="3" borderId="452" xfId="0" applyNumberFormat="1" applyFont="1" applyFill="1" applyBorder="1"/>
    <xf numFmtId="1" fontId="4" fillId="3" borderId="452" xfId="0" applyNumberFormat="1" applyFont="1" applyFill="1" applyBorder="1"/>
    <xf numFmtId="1" fontId="4" fillId="0" borderId="452" xfId="0" applyNumberFormat="1" applyFont="1" applyBorder="1"/>
    <xf numFmtId="1" fontId="6" fillId="0" borderId="449" xfId="0" applyNumberFormat="1" applyFont="1" applyBorder="1" applyAlignment="1">
      <alignment horizontal="center" vertical="center"/>
    </xf>
    <xf numFmtId="1" fontId="6" fillId="0" borderId="451" xfId="0" applyNumberFormat="1" applyFont="1" applyBorder="1" applyAlignment="1">
      <alignment horizontal="center" vertical="center"/>
    </xf>
    <xf numFmtId="1" fontId="6" fillId="3" borderId="452" xfId="0" applyNumberFormat="1" applyFont="1" applyFill="1" applyBorder="1"/>
    <xf numFmtId="1" fontId="6" fillId="0" borderId="452" xfId="0" applyNumberFormat="1" applyFont="1" applyBorder="1"/>
    <xf numFmtId="1" fontId="6" fillId="0" borderId="455" xfId="0" applyNumberFormat="1" applyFont="1" applyBorder="1" applyAlignment="1">
      <alignment horizontal="left"/>
    </xf>
    <xf numFmtId="1" fontId="6" fillId="3" borderId="455" xfId="0" applyNumberFormat="1" applyFont="1" applyFill="1" applyBorder="1"/>
    <xf numFmtId="1" fontId="6" fillId="3" borderId="447" xfId="0" applyNumberFormat="1" applyFont="1" applyFill="1" applyBorder="1"/>
    <xf numFmtId="1" fontId="6" fillId="7" borderId="448" xfId="0" applyNumberFormat="1" applyFont="1" applyFill="1" applyBorder="1" applyProtection="1">
      <protection locked="0"/>
    </xf>
    <xf numFmtId="1" fontId="6" fillId="7" borderId="449" xfId="0" applyNumberFormat="1" applyFont="1" applyFill="1" applyBorder="1" applyProtection="1">
      <protection locked="0"/>
    </xf>
    <xf numFmtId="1" fontId="6" fillId="7" borderId="451" xfId="0" applyNumberFormat="1" applyFont="1" applyFill="1" applyBorder="1" applyProtection="1">
      <protection locked="0"/>
    </xf>
    <xf numFmtId="1" fontId="6" fillId="7" borderId="450" xfId="0" applyNumberFormat="1" applyFont="1" applyFill="1" applyBorder="1" applyProtection="1">
      <protection locked="0"/>
    </xf>
    <xf numFmtId="1" fontId="6" fillId="7" borderId="447" xfId="0" applyNumberFormat="1" applyFont="1" applyFill="1" applyBorder="1" applyProtection="1">
      <protection locked="0"/>
    </xf>
    <xf numFmtId="1" fontId="6" fillId="3" borderId="462" xfId="0" applyNumberFormat="1" applyFont="1" applyFill="1" applyBorder="1"/>
    <xf numFmtId="1" fontId="6" fillId="0" borderId="462" xfId="0" applyNumberFormat="1" applyFont="1" applyBorder="1"/>
    <xf numFmtId="1" fontId="2" fillId="3" borderId="462" xfId="0" applyNumberFormat="1" applyFont="1" applyFill="1" applyBorder="1"/>
    <xf numFmtId="1" fontId="6" fillId="0" borderId="463" xfId="0" applyNumberFormat="1" applyFont="1" applyBorder="1" applyAlignment="1">
      <alignment wrapText="1"/>
    </xf>
    <xf numFmtId="1" fontId="6" fillId="0" borderId="464" xfId="0" applyNumberFormat="1" applyFont="1" applyBorder="1" applyAlignment="1">
      <alignment wrapText="1"/>
    </xf>
    <xf numFmtId="1" fontId="4" fillId="3" borderId="465" xfId="0" applyNumberFormat="1" applyFont="1" applyFill="1" applyBorder="1"/>
    <xf numFmtId="1" fontId="4" fillId="3" borderId="462" xfId="0" applyNumberFormat="1" applyFont="1" applyFill="1" applyBorder="1"/>
    <xf numFmtId="1" fontId="2" fillId="3" borderId="466" xfId="0" applyNumberFormat="1" applyFont="1" applyFill="1" applyBorder="1"/>
    <xf numFmtId="1" fontId="4" fillId="0" borderId="462" xfId="0" applyNumberFormat="1" applyFont="1" applyBorder="1"/>
    <xf numFmtId="1" fontId="6" fillId="0" borderId="467" xfId="0" applyNumberFormat="1" applyFont="1" applyBorder="1" applyAlignment="1">
      <alignment horizontal="center" vertical="center" wrapText="1"/>
    </xf>
    <xf numFmtId="1" fontId="6" fillId="0" borderId="468" xfId="0" applyNumberFormat="1" applyFont="1" applyBorder="1" applyAlignment="1">
      <alignment horizontal="center" vertical="center"/>
    </xf>
    <xf numFmtId="1" fontId="6" fillId="0" borderId="469" xfId="0" applyNumberFormat="1" applyFont="1" applyBorder="1" applyAlignment="1">
      <alignment horizontal="center" vertical="center"/>
    </xf>
    <xf numFmtId="1" fontId="6" fillId="3" borderId="465" xfId="0" applyNumberFormat="1" applyFont="1" applyFill="1" applyBorder="1"/>
    <xf numFmtId="1" fontId="6" fillId="0" borderId="470" xfId="0" applyNumberFormat="1" applyFont="1" applyBorder="1" applyAlignment="1">
      <alignment horizontal="center" vertical="center"/>
    </xf>
    <xf numFmtId="1" fontId="6" fillId="0" borderId="470" xfId="0" applyNumberFormat="1" applyFont="1" applyBorder="1"/>
    <xf numFmtId="1" fontId="6" fillId="0" borderId="467" xfId="0" applyNumberFormat="1" applyFont="1" applyBorder="1"/>
    <xf numFmtId="1" fontId="6" fillId="0" borderId="468" xfId="0" applyNumberFormat="1" applyFont="1" applyBorder="1"/>
    <xf numFmtId="1" fontId="6" fillId="0" borderId="469" xfId="0" applyNumberFormat="1" applyFont="1" applyBorder="1"/>
    <xf numFmtId="1" fontId="2" fillId="0" borderId="471" xfId="0" applyNumberFormat="1" applyFont="1" applyBorder="1"/>
    <xf numFmtId="1" fontId="2" fillId="0" borderId="472" xfId="0" applyNumberFormat="1" applyFont="1" applyBorder="1"/>
    <xf numFmtId="1" fontId="2" fillId="0" borderId="473" xfId="0" applyNumberFormat="1" applyFont="1" applyBorder="1"/>
    <xf numFmtId="1" fontId="6" fillId="0" borderId="463" xfId="0" applyNumberFormat="1" applyFont="1" applyBorder="1" applyAlignment="1">
      <alignment horizontal="left"/>
    </xf>
    <xf numFmtId="1" fontId="6" fillId="0" borderId="464" xfId="0" applyNumberFormat="1" applyFont="1" applyBorder="1" applyAlignment="1">
      <alignment horizontal="left"/>
    </xf>
    <xf numFmtId="1" fontId="6" fillId="0" borderId="474" xfId="0" applyNumberFormat="1" applyFont="1" applyBorder="1"/>
    <xf numFmtId="1" fontId="6" fillId="7" borderId="475" xfId="0" applyNumberFormat="1" applyFont="1" applyFill="1" applyBorder="1" applyProtection="1">
      <protection locked="0"/>
    </xf>
    <xf numFmtId="1" fontId="6" fillId="7" borderId="476" xfId="0" applyNumberFormat="1" applyFont="1" applyFill="1" applyBorder="1" applyProtection="1">
      <protection locked="0"/>
    </xf>
    <xf numFmtId="1" fontId="6" fillId="7" borderId="477" xfId="0" applyNumberFormat="1" applyFont="1" applyFill="1" applyBorder="1" applyProtection="1">
      <protection locked="0"/>
    </xf>
    <xf numFmtId="1" fontId="6" fillId="7" borderId="464" xfId="0" applyNumberFormat="1" applyFont="1" applyFill="1" applyBorder="1" applyProtection="1">
      <protection locked="0"/>
    </xf>
    <xf numFmtId="1" fontId="6" fillId="0" borderId="474" xfId="0" applyNumberFormat="1" applyFont="1" applyFill="1" applyBorder="1" applyAlignment="1" applyProtection="1">
      <alignment horizontal="left" wrapText="1"/>
      <protection hidden="1"/>
    </xf>
    <xf numFmtId="1" fontId="6" fillId="0" borderId="464" xfId="0" applyNumberFormat="1" applyFont="1" applyFill="1" applyBorder="1" applyAlignment="1" applyProtection="1">
      <alignment horizontal="left" wrapText="1"/>
      <protection hidden="1"/>
    </xf>
    <xf numFmtId="1" fontId="6" fillId="0" borderId="474" xfId="0" applyNumberFormat="1" applyFont="1" applyFill="1" applyBorder="1" applyAlignment="1" applyProtection="1">
      <alignment horizontal="center" vertical="center" wrapText="1"/>
      <protection hidden="1"/>
    </xf>
    <xf numFmtId="1" fontId="4" fillId="3" borderId="472" xfId="0" applyNumberFormat="1" applyFont="1" applyFill="1" applyBorder="1"/>
    <xf numFmtId="1" fontId="6" fillId="0" borderId="470" xfId="0" applyNumberFormat="1" applyFont="1" applyBorder="1" applyAlignment="1">
      <alignment horizontal="center" vertical="center" wrapText="1"/>
    </xf>
    <xf numFmtId="1" fontId="6" fillId="7" borderId="470" xfId="0" applyNumberFormat="1" applyFont="1" applyFill="1" applyBorder="1" applyProtection="1">
      <protection locked="0"/>
    </xf>
    <xf numFmtId="1" fontId="6" fillId="0" borderId="478" xfId="0" applyNumberFormat="1" applyFont="1" applyBorder="1" applyAlignment="1">
      <alignment horizontal="center" vertical="center" wrapText="1"/>
    </xf>
    <xf numFmtId="1" fontId="6" fillId="3" borderId="462" xfId="0" applyNumberFormat="1" applyFont="1" applyFill="1" applyBorder="1" applyAlignment="1">
      <alignment wrapText="1"/>
    </xf>
    <xf numFmtId="1" fontId="6" fillId="0" borderId="462" xfId="0" applyNumberFormat="1" applyFont="1" applyBorder="1" applyAlignment="1">
      <alignment wrapText="1"/>
    </xf>
    <xf numFmtId="1" fontId="6" fillId="7" borderId="467" xfId="0" applyNumberFormat="1" applyFont="1" applyFill="1" applyBorder="1" applyProtection="1">
      <protection locked="0"/>
    </xf>
    <xf numFmtId="1" fontId="6" fillId="3" borderId="470" xfId="0" applyNumberFormat="1" applyFont="1" applyFill="1" applyBorder="1" applyAlignment="1">
      <alignment horizontal="center" vertical="center" wrapText="1"/>
    </xf>
    <xf numFmtId="1" fontId="6" fillId="0" borderId="470" xfId="0" applyNumberFormat="1" applyFont="1" applyBorder="1" applyAlignment="1">
      <alignment horizontal="center" vertical="center" wrapText="1"/>
    </xf>
    <xf numFmtId="1" fontId="6" fillId="0" borderId="479" xfId="0" applyNumberFormat="1" applyFont="1" applyBorder="1" applyAlignment="1">
      <alignment horizontal="center" vertical="center" wrapText="1"/>
    </xf>
    <xf numFmtId="1" fontId="6" fillId="0" borderId="468" xfId="0" applyNumberFormat="1" applyFont="1" applyBorder="1" applyAlignment="1">
      <alignment horizontal="center" vertical="center" wrapText="1"/>
    </xf>
    <xf numFmtId="1" fontId="6" fillId="0" borderId="463" xfId="0" applyNumberFormat="1" applyFont="1" applyFill="1" applyBorder="1" applyAlignment="1">
      <alignment vertical="center" wrapText="1"/>
    </xf>
    <xf numFmtId="1" fontId="6" fillId="0" borderId="464" xfId="0" applyNumberFormat="1" applyFont="1" applyFill="1" applyBorder="1" applyAlignment="1">
      <alignment vertical="center" wrapText="1"/>
    </xf>
    <xf numFmtId="1" fontId="6" fillId="0" borderId="475" xfId="0" applyNumberFormat="1" applyFont="1" applyBorder="1"/>
    <xf numFmtId="1" fontId="6" fillId="0" borderId="476" xfId="0" applyNumberFormat="1" applyFont="1" applyBorder="1"/>
    <xf numFmtId="1" fontId="6" fillId="0" borderId="464" xfId="0" applyNumberFormat="1" applyFont="1" applyBorder="1"/>
    <xf numFmtId="1" fontId="6" fillId="7" borderId="480" xfId="0" applyNumberFormat="1" applyFont="1" applyFill="1" applyBorder="1" applyProtection="1">
      <protection locked="0"/>
    </xf>
    <xf numFmtId="1" fontId="6" fillId="7" borderId="481" xfId="0" applyNumberFormat="1" applyFont="1" applyFill="1" applyBorder="1" applyProtection="1">
      <protection locked="0"/>
    </xf>
    <xf numFmtId="1" fontId="6" fillId="7" borderId="463" xfId="0" applyNumberFormat="1" applyFont="1" applyFill="1" applyBorder="1" applyProtection="1">
      <protection locked="0"/>
    </xf>
    <xf numFmtId="1" fontId="6" fillId="7" borderId="474" xfId="0" applyNumberFormat="1" applyFont="1" applyFill="1" applyBorder="1" applyProtection="1">
      <protection locked="0"/>
    </xf>
    <xf numFmtId="1" fontId="6" fillId="3" borderId="482" xfId="0" applyNumberFormat="1" applyFont="1" applyFill="1" applyBorder="1" applyAlignment="1">
      <alignment horizontal="center" vertical="center" wrapText="1"/>
    </xf>
    <xf numFmtId="1" fontId="6" fillId="0" borderId="472" xfId="0" applyNumberFormat="1" applyFont="1" applyBorder="1" applyAlignment="1" applyProtection="1">
      <alignment wrapText="1"/>
      <protection locked="0"/>
    </xf>
    <xf numFmtId="1" fontId="6" fillId="0" borderId="472" xfId="0" applyNumberFormat="1" applyFont="1" applyBorder="1" applyAlignment="1">
      <alignment wrapText="1"/>
    </xf>
    <xf numFmtId="1" fontId="6" fillId="3" borderId="472" xfId="0" applyNumberFormat="1" applyFont="1" applyFill="1" applyBorder="1" applyAlignment="1">
      <alignment wrapText="1"/>
    </xf>
    <xf numFmtId="1" fontId="6" fillId="3" borderId="467" xfId="1" applyNumberFormat="1" applyFont="1" applyFill="1" applyBorder="1"/>
    <xf numFmtId="1" fontId="6" fillId="3" borderId="468" xfId="1" applyNumberFormat="1" applyFont="1" applyFill="1" applyBorder="1"/>
    <xf numFmtId="1" fontId="6" fillId="7" borderId="478" xfId="0" applyNumberFormat="1" applyFont="1" applyFill="1" applyBorder="1" applyProtection="1">
      <protection locked="0"/>
    </xf>
    <xf numFmtId="1" fontId="6" fillId="5" borderId="462" xfId="0" applyNumberFormat="1" applyFont="1" applyFill="1" applyBorder="1"/>
    <xf numFmtId="1" fontId="2" fillId="5" borderId="466" xfId="0" applyNumberFormat="1" applyFont="1" applyFill="1" applyBorder="1"/>
    <xf numFmtId="1" fontId="6" fillId="5" borderId="472" xfId="0" applyNumberFormat="1" applyFont="1" applyFill="1" applyBorder="1"/>
    <xf numFmtId="1" fontId="6" fillId="0" borderId="483" xfId="0" applyNumberFormat="1" applyFont="1" applyBorder="1"/>
    <xf numFmtId="1" fontId="6" fillId="7" borderId="484" xfId="0" applyNumberFormat="1" applyFont="1" applyFill="1" applyBorder="1" applyProtection="1">
      <protection locked="0"/>
    </xf>
    <xf numFmtId="1" fontId="6" fillId="0" borderId="471" xfId="0" applyNumberFormat="1" applyFont="1" applyBorder="1"/>
    <xf numFmtId="1" fontId="6" fillId="0" borderId="474" xfId="0" applyNumberFormat="1" applyFont="1" applyBorder="1" applyAlignment="1">
      <alignment horizontal="left"/>
    </xf>
    <xf numFmtId="1" fontId="6" fillId="0" borderId="485" xfId="0" applyNumberFormat="1" applyFont="1" applyBorder="1"/>
    <xf numFmtId="1" fontId="6" fillId="5" borderId="471" xfId="0" applyNumberFormat="1" applyFont="1" applyFill="1" applyBorder="1"/>
    <xf numFmtId="1" fontId="4" fillId="5" borderId="462" xfId="0" applyNumberFormat="1" applyFont="1" applyFill="1" applyBorder="1"/>
    <xf numFmtId="1" fontId="6" fillId="0" borderId="486" xfId="0" applyNumberFormat="1" applyFont="1" applyBorder="1" applyAlignment="1">
      <alignment horizontal="center" vertical="center" wrapText="1"/>
    </xf>
    <xf numFmtId="1" fontId="6" fillId="0" borderId="482" xfId="0" applyNumberFormat="1" applyFont="1" applyBorder="1" applyAlignment="1">
      <alignment horizontal="center"/>
    </xf>
    <xf numFmtId="1" fontId="4" fillId="5" borderId="472" xfId="0" applyNumberFormat="1" applyFont="1" applyFill="1" applyBorder="1"/>
    <xf numFmtId="1" fontId="4" fillId="5" borderId="462" xfId="0" applyNumberFormat="1" applyFont="1" applyFill="1" applyBorder="1" applyProtection="1">
      <protection locked="0"/>
    </xf>
    <xf numFmtId="1" fontId="4" fillId="5" borderId="465" xfId="0" applyNumberFormat="1" applyFont="1" applyFill="1" applyBorder="1"/>
    <xf numFmtId="1" fontId="2" fillId="5" borderId="462" xfId="0" applyNumberFormat="1" applyFont="1" applyFill="1" applyBorder="1"/>
    <xf numFmtId="1" fontId="6" fillId="5" borderId="462" xfId="0" applyNumberFormat="1" applyFont="1" applyFill="1" applyBorder="1" applyProtection="1">
      <protection locked="0"/>
    </xf>
    <xf numFmtId="1" fontId="6" fillId="5" borderId="465" xfId="0" applyNumberFormat="1" applyFont="1" applyFill="1" applyBorder="1"/>
    <xf numFmtId="1" fontId="6" fillId="0" borderId="470" xfId="0" applyNumberFormat="1" applyFont="1" applyBorder="1" applyAlignment="1">
      <alignment horizontal="center"/>
    </xf>
    <xf numFmtId="1" fontId="6" fillId="0" borderId="463" xfId="0" applyNumberFormat="1" applyFont="1" applyBorder="1" applyAlignment="1">
      <alignment horizontal="left" wrapText="1"/>
    </xf>
    <xf numFmtId="1" fontId="6" fillId="0" borderId="464" xfId="0" applyNumberFormat="1" applyFont="1" applyBorder="1" applyAlignment="1">
      <alignment horizontal="left" wrapText="1"/>
    </xf>
    <xf numFmtId="1" fontId="6" fillId="0" borderId="466" xfId="0" applyNumberFormat="1" applyFont="1" applyBorder="1"/>
    <xf numFmtId="1" fontId="6" fillId="0" borderId="487" xfId="0" applyNumberFormat="1" applyFont="1" applyBorder="1"/>
    <xf numFmtId="1" fontId="6" fillId="0" borderId="487" xfId="0" applyNumberFormat="1" applyFont="1" applyBorder="1" applyProtection="1">
      <protection locked="0"/>
    </xf>
    <xf numFmtId="1" fontId="1" fillId="0" borderId="470" xfId="0" applyNumberFormat="1" applyFont="1" applyBorder="1" applyAlignment="1">
      <alignment horizontal="left"/>
    </xf>
    <xf numFmtId="1" fontId="4" fillId="0" borderId="466" xfId="0" applyNumberFormat="1" applyFont="1" applyBorder="1"/>
    <xf numFmtId="1" fontId="6" fillId="5" borderId="462" xfId="0" applyNumberFormat="1" applyFont="1" applyFill="1" applyBorder="1" applyAlignment="1">
      <alignment horizontal="center" vertical="center" wrapText="1"/>
    </xf>
    <xf numFmtId="1" fontId="6" fillId="5" borderId="466" xfId="0" applyNumberFormat="1" applyFont="1" applyFill="1" applyBorder="1"/>
    <xf numFmtId="1" fontId="6" fillId="3" borderId="466" xfId="0" applyNumberFormat="1" applyFont="1" applyFill="1" applyBorder="1"/>
    <xf numFmtId="1" fontId="6" fillId="5" borderId="466" xfId="0" applyNumberFormat="1" applyFont="1" applyFill="1" applyBorder="1" applyAlignment="1">
      <alignment horizontal="center" vertical="center" wrapText="1"/>
    </xf>
    <xf numFmtId="1" fontId="6" fillId="5" borderId="462" xfId="0" applyNumberFormat="1" applyFont="1" applyFill="1" applyBorder="1" applyAlignment="1">
      <alignment horizontal="center" vertical="center" wrapText="1"/>
    </xf>
    <xf numFmtId="1" fontId="6" fillId="0" borderId="482" xfId="0" applyNumberFormat="1" applyFont="1" applyBorder="1" applyAlignment="1">
      <alignment horizontal="center" vertical="center" wrapText="1"/>
    </xf>
    <xf numFmtId="1" fontId="6" fillId="5" borderId="472" xfId="0" applyNumberFormat="1" applyFont="1" applyFill="1" applyBorder="1" applyProtection="1">
      <protection locked="0"/>
    </xf>
    <xf numFmtId="1" fontId="4" fillId="0" borderId="472" xfId="0" applyNumberFormat="1" applyFont="1" applyBorder="1"/>
    <xf numFmtId="1" fontId="6" fillId="3" borderId="472" xfId="0" applyNumberFormat="1" applyFont="1" applyFill="1" applyBorder="1"/>
    <xf numFmtId="1" fontId="6" fillId="0" borderId="488" xfId="0" applyNumberFormat="1" applyFont="1" applyBorder="1" applyAlignment="1">
      <alignment horizontal="center" vertical="center" wrapText="1"/>
    </xf>
    <xf numFmtId="1" fontId="6" fillId="5" borderId="466" xfId="0" applyNumberFormat="1" applyFont="1" applyFill="1" applyBorder="1" applyProtection="1">
      <protection locked="0"/>
    </xf>
    <xf numFmtId="1" fontId="6" fillId="5" borderId="465" xfId="0" applyNumberFormat="1" applyFont="1" applyFill="1" applyBorder="1" applyProtection="1">
      <protection locked="0"/>
    </xf>
    <xf numFmtId="1" fontId="6" fillId="0" borderId="475" xfId="0" applyNumberFormat="1" applyFont="1" applyBorder="1" applyAlignment="1">
      <alignment horizontal="right" vertical="center" wrapText="1"/>
    </xf>
    <xf numFmtId="1" fontId="6" fillId="0" borderId="476" xfId="0" applyNumberFormat="1" applyFont="1" applyBorder="1" applyAlignment="1">
      <alignment horizontal="right"/>
    </xf>
    <xf numFmtId="1" fontId="6" fillId="0" borderId="464" xfId="0" applyNumberFormat="1" applyFont="1" applyBorder="1" applyAlignment="1">
      <alignment horizontal="right"/>
    </xf>
    <xf numFmtId="1" fontId="6" fillId="7" borderId="489" xfId="0" applyNumberFormat="1" applyFont="1" applyFill="1" applyBorder="1" applyProtection="1">
      <protection locked="0"/>
    </xf>
    <xf numFmtId="1" fontId="6" fillId="7" borderId="490" xfId="0" applyNumberFormat="1" applyFont="1" applyFill="1" applyBorder="1" applyProtection="1">
      <protection locked="0"/>
    </xf>
    <xf numFmtId="1" fontId="6" fillId="0" borderId="467" xfId="0" applyNumberFormat="1" applyFont="1" applyBorder="1" applyAlignment="1">
      <alignment horizontal="right"/>
    </xf>
    <xf numFmtId="1" fontId="6" fillId="0" borderId="468" xfId="0" applyNumberFormat="1" applyFont="1" applyBorder="1" applyAlignment="1">
      <alignment horizontal="right"/>
    </xf>
    <xf numFmtId="1" fontId="6" fillId="0" borderId="488" xfId="0" applyNumberFormat="1" applyFont="1" applyBorder="1" applyAlignment="1">
      <alignment horizontal="right"/>
    </xf>
    <xf numFmtId="1" fontId="6" fillId="0" borderId="465" xfId="0" applyNumberFormat="1" applyFont="1" applyBorder="1"/>
    <xf numFmtId="1" fontId="2" fillId="0" borderId="462" xfId="0" applyNumberFormat="1" applyFont="1" applyBorder="1"/>
    <xf numFmtId="1" fontId="2" fillId="0" borderId="462" xfId="0" applyNumberFormat="1" applyFont="1" applyBorder="1" applyProtection="1">
      <protection locked="0"/>
    </xf>
    <xf numFmtId="1" fontId="2" fillId="4" borderId="462" xfId="0" applyNumberFormat="1" applyFont="1" applyFill="1" applyBorder="1" applyProtection="1">
      <protection locked="0"/>
    </xf>
    <xf numFmtId="1" fontId="2" fillId="6" borderId="462" xfId="0" applyNumberFormat="1" applyFont="1" applyFill="1" applyBorder="1" applyProtection="1">
      <protection locked="0"/>
    </xf>
    <xf numFmtId="1" fontId="6" fillId="5" borderId="473" xfId="0" applyNumberFormat="1" applyFont="1" applyFill="1" applyBorder="1"/>
    <xf numFmtId="1" fontId="6" fillId="0" borderId="473" xfId="0" applyNumberFormat="1" applyFont="1" applyBorder="1"/>
    <xf numFmtId="1" fontId="4" fillId="0" borderId="485" xfId="0" applyNumberFormat="1" applyFont="1" applyBorder="1"/>
    <xf numFmtId="1" fontId="4" fillId="0" borderId="473" xfId="0" applyNumberFormat="1" applyFont="1" applyBorder="1"/>
    <xf numFmtId="1" fontId="6" fillId="0" borderId="491" xfId="0" applyNumberFormat="1" applyFont="1" applyBorder="1" applyAlignment="1">
      <alignment horizontal="center" vertical="center" wrapText="1"/>
    </xf>
    <xf numFmtId="1" fontId="6" fillId="0" borderId="474" xfId="0" applyNumberFormat="1" applyFont="1" applyBorder="1" applyAlignment="1">
      <alignment horizontal="center" vertical="center" wrapText="1"/>
    </xf>
    <xf numFmtId="1" fontId="6" fillId="0" borderId="467" xfId="0" applyNumberFormat="1" applyFont="1" applyBorder="1" applyAlignment="1">
      <alignment horizontal="center" vertical="center"/>
    </xf>
    <xf numFmtId="1" fontId="6" fillId="0" borderId="467" xfId="0" applyNumberFormat="1" applyFont="1" applyBorder="1" applyAlignment="1">
      <alignment wrapText="1"/>
    </xf>
    <xf numFmtId="1" fontId="6" fillId="0" borderId="468" xfId="0" applyNumberFormat="1" applyFont="1" applyBorder="1" applyAlignment="1">
      <alignment wrapText="1"/>
    </xf>
    <xf numFmtId="1" fontId="6" fillId="7" borderId="492" xfId="0" applyNumberFormat="1" applyFont="1" applyFill="1" applyBorder="1" applyProtection="1">
      <protection locked="0"/>
    </xf>
    <xf numFmtId="1" fontId="6" fillId="0" borderId="474" xfId="0" applyNumberFormat="1" applyFont="1" applyBorder="1" applyAlignment="1">
      <alignment horizontal="left" vertical="center" wrapText="1"/>
    </xf>
    <xf numFmtId="1" fontId="6" fillId="0" borderId="464" xfId="0" applyNumberFormat="1" applyFont="1" applyBorder="1" applyAlignment="1">
      <alignment vertical="center" wrapText="1"/>
    </xf>
    <xf numFmtId="1" fontId="6" fillId="0" borderId="475" xfId="0" applyNumberFormat="1" applyFont="1" applyBorder="1" applyAlignment="1">
      <alignment wrapText="1"/>
    </xf>
    <xf numFmtId="1" fontId="6" fillId="0" borderId="476" xfId="0" applyNumberFormat="1" applyFont="1" applyBorder="1" applyAlignment="1">
      <alignment wrapText="1"/>
    </xf>
    <xf numFmtId="1" fontId="6" fillId="0" borderId="464" xfId="0" applyNumberFormat="1" applyFont="1" applyBorder="1" applyAlignment="1">
      <alignment wrapText="1"/>
    </xf>
    <xf numFmtId="1" fontId="6" fillId="7" borderId="491" xfId="0" applyNumberFormat="1" applyFont="1" applyFill="1" applyBorder="1" applyProtection="1">
      <protection locked="0"/>
    </xf>
    <xf numFmtId="1" fontId="6" fillId="0" borderId="489" xfId="0" applyNumberFormat="1" applyFont="1" applyBorder="1" applyAlignment="1">
      <alignment horizontal="left" vertical="center" wrapText="1"/>
    </xf>
    <xf numFmtId="1" fontId="6" fillId="8" borderId="475" xfId="0" applyNumberFormat="1" applyFont="1" applyFill="1" applyBorder="1"/>
    <xf numFmtId="1" fontId="6" fillId="8" borderId="464" xfId="0" applyNumberFormat="1" applyFont="1" applyFill="1" applyBorder="1"/>
    <xf numFmtId="1" fontId="6" fillId="8" borderId="480" xfId="0" applyNumberFormat="1" applyFont="1" applyFill="1" applyBorder="1"/>
    <xf numFmtId="1" fontId="6" fillId="8" borderId="474" xfId="0" applyNumberFormat="1" applyFont="1" applyFill="1" applyBorder="1"/>
    <xf numFmtId="1" fontId="6" fillId="0" borderId="463" xfId="0" applyNumberFormat="1" applyFont="1" applyBorder="1" applyAlignment="1">
      <alignment horizontal="left" vertical="center" wrapText="1"/>
    </xf>
    <xf numFmtId="1" fontId="6" fillId="0" borderId="464" xfId="0" applyNumberFormat="1" applyFont="1" applyBorder="1" applyAlignment="1">
      <alignment horizontal="left" vertical="center" wrapText="1"/>
    </xf>
    <xf numFmtId="1" fontId="9" fillId="0" borderId="482" xfId="0" applyNumberFormat="1" applyFont="1" applyBorder="1" applyAlignment="1">
      <alignment horizontal="center" vertical="center" wrapText="1"/>
    </xf>
    <xf numFmtId="1" fontId="6" fillId="0" borderId="464" xfId="0" applyNumberFormat="1" applyFont="1" applyBorder="1" applyAlignment="1">
      <alignment horizontal="center" vertical="center" wrapText="1"/>
    </xf>
    <xf numFmtId="1" fontId="11" fillId="0" borderId="488" xfId="0" applyNumberFormat="1" applyFont="1" applyBorder="1" applyAlignment="1">
      <alignment horizontal="center" vertical="center" wrapText="1"/>
    </xf>
    <xf numFmtId="1" fontId="6" fillId="0" borderId="474" xfId="0" applyNumberFormat="1" applyFont="1" applyBorder="1" applyAlignment="1">
      <alignment vertical="center" wrapText="1"/>
    </xf>
    <xf numFmtId="1" fontId="6" fillId="7" borderId="488" xfId="0" applyNumberFormat="1" applyFont="1" applyFill="1" applyBorder="1" applyProtection="1">
      <protection locked="0"/>
    </xf>
    <xf numFmtId="1" fontId="6" fillId="0" borderId="493" xfId="0" applyNumberFormat="1" applyFont="1" applyBorder="1" applyAlignment="1">
      <alignment horizontal="left" vertical="center" wrapText="1"/>
    </xf>
    <xf numFmtId="1" fontId="6" fillId="8" borderId="489" xfId="0" applyNumberFormat="1" applyFont="1" applyFill="1" applyBorder="1"/>
    <xf numFmtId="1" fontId="6" fillId="0" borderId="463" xfId="0" applyNumberFormat="1" applyFont="1" applyBorder="1" applyAlignment="1">
      <alignment horizontal="left" vertical="center" wrapText="1"/>
    </xf>
    <xf numFmtId="1" fontId="6" fillId="0" borderId="467" xfId="0" applyNumberFormat="1" applyFont="1" applyBorder="1" applyAlignment="1" applyProtection="1">
      <alignment horizontal="center" vertical="center"/>
      <protection hidden="1"/>
    </xf>
    <xf numFmtId="1" fontId="6" fillId="0" borderId="469" xfId="0" applyNumberFormat="1" applyFont="1" applyBorder="1" applyAlignment="1">
      <alignment horizontal="center" vertical="center" wrapText="1"/>
    </xf>
    <xf numFmtId="1" fontId="6" fillId="0" borderId="478" xfId="0" applyNumberFormat="1" applyFont="1" applyBorder="1" applyAlignment="1">
      <alignment wrapText="1"/>
    </xf>
    <xf numFmtId="1" fontId="6" fillId="0" borderId="469" xfId="0" applyNumberFormat="1" applyFont="1" applyBorder="1" applyAlignment="1">
      <alignment wrapText="1"/>
    </xf>
    <xf numFmtId="1" fontId="6" fillId="0" borderId="470" xfId="0" applyNumberFormat="1" applyFont="1" applyBorder="1" applyAlignment="1">
      <alignment wrapText="1"/>
    </xf>
    <xf numFmtId="1" fontId="6" fillId="8" borderId="476" xfId="0" applyNumberFormat="1" applyFont="1" applyFill="1" applyBorder="1" applyAlignment="1">
      <alignment wrapText="1"/>
    </xf>
    <xf numFmtId="1" fontId="6" fillId="9" borderId="476" xfId="0" applyNumberFormat="1" applyFont="1" applyFill="1" applyBorder="1"/>
    <xf numFmtId="1" fontId="6" fillId="9" borderId="481" xfId="0" applyNumberFormat="1" applyFont="1" applyFill="1" applyBorder="1" applyProtection="1"/>
    <xf numFmtId="1" fontId="6" fillId="9" borderId="475" xfId="0" applyNumberFormat="1" applyFont="1" applyFill="1" applyBorder="1" applyProtection="1"/>
    <xf numFmtId="1" fontId="6" fillId="9" borderId="464" xfId="0" applyNumberFormat="1" applyFont="1" applyFill="1" applyBorder="1" applyProtection="1"/>
    <xf numFmtId="1" fontId="6" fillId="9" borderId="489" xfId="0" applyNumberFormat="1" applyFont="1" applyFill="1" applyBorder="1" applyProtection="1"/>
    <xf numFmtId="1" fontId="6" fillId="0" borderId="494" xfId="0" applyNumberFormat="1" applyFont="1" applyBorder="1"/>
    <xf numFmtId="1" fontId="6" fillId="0" borderId="495" xfId="0" applyNumberFormat="1" applyFont="1" applyBorder="1"/>
    <xf numFmtId="1" fontId="6" fillId="0" borderId="496" xfId="0" applyNumberFormat="1" applyFont="1" applyBorder="1"/>
    <xf numFmtId="1" fontId="6" fillId="0" borderId="479" xfId="0" applyNumberFormat="1" applyFont="1" applyBorder="1" applyAlignment="1">
      <alignment horizontal="center" vertical="center"/>
    </xf>
    <xf numFmtId="1" fontId="6" fillId="0" borderId="497" xfId="0" applyNumberFormat="1" applyFont="1" applyBorder="1" applyAlignment="1">
      <alignment horizontal="center" vertical="center" wrapText="1"/>
    </xf>
    <xf numFmtId="1" fontId="6" fillId="0" borderId="498" xfId="0" applyNumberFormat="1" applyFont="1" applyBorder="1" applyAlignment="1">
      <alignment horizontal="center" vertical="center" wrapText="1"/>
    </xf>
    <xf numFmtId="1" fontId="6" fillId="0" borderId="499" xfId="0" applyNumberFormat="1" applyFont="1" applyBorder="1" applyAlignment="1">
      <alignment horizontal="center" vertical="center" wrapText="1"/>
    </xf>
    <xf numFmtId="1" fontId="6" fillId="0" borderId="500" xfId="0" applyNumberFormat="1" applyFont="1" applyBorder="1" applyAlignment="1">
      <alignment horizontal="center" vertical="center" wrapText="1"/>
    </xf>
    <xf numFmtId="1" fontId="4" fillId="5" borderId="501" xfId="0" applyNumberFormat="1" applyFont="1" applyFill="1" applyBorder="1"/>
    <xf numFmtId="1" fontId="5" fillId="0" borderId="502" xfId="0" applyNumberFormat="1" applyFont="1" applyBorder="1"/>
    <xf numFmtId="1" fontId="2" fillId="0" borderId="503" xfId="0" applyNumberFormat="1" applyFont="1" applyBorder="1"/>
    <xf numFmtId="1" fontId="2" fillId="3" borderId="503" xfId="0" applyNumberFormat="1" applyFont="1" applyFill="1" applyBorder="1"/>
    <xf numFmtId="1" fontId="6" fillId="0" borderId="504" xfId="0" applyNumberFormat="1" applyFont="1" applyBorder="1" applyAlignment="1">
      <alignment horizontal="left" vertical="center" wrapText="1"/>
    </xf>
    <xf numFmtId="1" fontId="6" fillId="0" borderId="504" xfId="0" applyNumberFormat="1" applyFont="1" applyBorder="1" applyAlignment="1">
      <alignment horizontal="right" wrapText="1"/>
    </xf>
    <xf numFmtId="1" fontId="6" fillId="0" borderId="505" xfId="0" applyNumberFormat="1" applyFont="1" applyBorder="1" applyAlignment="1">
      <alignment horizontal="right" wrapText="1"/>
    </xf>
    <xf numFmtId="1" fontId="6" fillId="0" borderId="506" xfId="0" applyNumberFormat="1" applyFont="1" applyBorder="1" applyAlignment="1">
      <alignment horizontal="right"/>
    </xf>
    <xf numFmtId="1" fontId="6" fillId="7" borderId="507" xfId="0" applyNumberFormat="1" applyFont="1" applyFill="1" applyBorder="1" applyProtection="1">
      <protection locked="0"/>
    </xf>
    <xf numFmtId="1" fontId="6" fillId="7" borderId="506" xfId="0" applyNumberFormat="1" applyFont="1" applyFill="1" applyBorder="1" applyProtection="1">
      <protection locked="0"/>
    </xf>
    <xf numFmtId="1" fontId="6" fillId="7" borderId="508" xfId="0" applyNumberFormat="1" applyFont="1" applyFill="1" applyBorder="1" applyProtection="1">
      <protection locked="0"/>
    </xf>
    <xf numFmtId="1" fontId="6" fillId="7" borderId="509" xfId="0" applyNumberFormat="1" applyFont="1" applyFill="1" applyBorder="1" applyProtection="1">
      <protection locked="0"/>
    </xf>
    <xf numFmtId="1" fontId="6" fillId="0" borderId="479" xfId="0" applyNumberFormat="1" applyFont="1" applyBorder="1" applyAlignment="1">
      <alignment horizontal="center" vertical="center"/>
    </xf>
    <xf numFmtId="1" fontId="6" fillId="0" borderId="497" xfId="0" applyNumberFormat="1" applyFont="1" applyBorder="1" applyAlignment="1">
      <alignment horizontal="center" vertical="center"/>
    </xf>
    <xf numFmtId="1" fontId="6" fillId="0" borderId="504" xfId="0" applyNumberFormat="1" applyFont="1" applyBorder="1"/>
    <xf numFmtId="1" fontId="6" fillId="0" borderId="507" xfId="0" applyNumberFormat="1" applyFont="1" applyBorder="1" applyAlignment="1">
      <alignment horizontal="right" wrapText="1"/>
    </xf>
    <xf numFmtId="1" fontId="6" fillId="0" borderId="508" xfId="0" applyNumberFormat="1" applyFont="1" applyBorder="1" applyAlignment="1">
      <alignment horizontal="right"/>
    </xf>
    <xf numFmtId="1" fontId="6" fillId="7" borderId="510" xfId="0" applyNumberFormat="1" applyFont="1" applyFill="1" applyBorder="1" applyProtection="1">
      <protection locked="0"/>
    </xf>
  </cellXfs>
  <cellStyles count="4">
    <cellStyle name="Normal" xfId="0" builtinId="0"/>
    <cellStyle name="Normal 2" xfId="2"/>
    <cellStyle name="Notas 2 2" xfId="3"/>
    <cellStyle name="Notas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LETRABAJO%20A&#209;O%202020\REM%20OFICIALES%20A&#209;O%202020\ULTIMA%20VERSION%20SA_20_V1.2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2020\116108A09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2020\116108SA1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2020\116108SA1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20/REM%20MENSUAL/DICIEMBRE/116108SA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LETRABAJO%20A&#209;O%202020\REM%20OFICIALES%20A&#209;O%202020\ENERO\116108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LETRABAJO%20A&#209;O%202020\REM%20OFICIALES%20A&#209;O%202020\FEBRERO\116108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LETRABAJO%20A&#209;O%202020\REM%20OFICIALES%20A&#209;O%202020\MARZO\116108A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2020\116108A0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2020\116108A0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2020\116108A0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2020\116108A0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2020\116108A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</row>
        <row r="6">
          <cell r="B6">
            <v>0</v>
          </cell>
          <cell r="C6">
            <v>0</v>
          </cell>
          <cell r="D6">
            <v>0</v>
          </cell>
        </row>
        <row r="7">
          <cell r="B7">
            <v>2020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</sheetData>
      <sheetData sheetId="2"/>
      <sheetData sheetId="3">
        <row r="75">
          <cell r="C7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2020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2020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2020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2020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2020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</sheetData>
      <sheetData sheetId="2"/>
      <sheetData sheetId="3">
        <row r="75">
          <cell r="C7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2020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</sheetData>
      <sheetData sheetId="2"/>
      <sheetData sheetId="3">
        <row r="75">
          <cell r="C7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2020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</sheetData>
      <sheetData sheetId="2"/>
      <sheetData sheetId="3">
        <row r="75">
          <cell r="C7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2020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2020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2020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2020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2020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15"/>
  <sheetViews>
    <sheetView workbookViewId="0">
      <selection activeCell="B299" sqref="B299"/>
    </sheetView>
  </sheetViews>
  <sheetFormatPr baseColWidth="10" defaultColWidth="11.42578125" defaultRowHeight="14.25" x14ac:dyDescent="0.2"/>
  <cols>
    <col min="1" max="1" width="37.140625" style="2" customWidth="1"/>
    <col min="2" max="2" width="44.42578125" style="2" customWidth="1"/>
    <col min="3" max="3" width="11.85546875" style="2" customWidth="1"/>
    <col min="4" max="4" width="12.42578125" style="2" customWidth="1"/>
    <col min="5" max="11" width="11.42578125" style="2"/>
    <col min="12" max="12" width="13.140625" style="2" customWidth="1"/>
    <col min="13" max="15" width="11.42578125" style="2" customWidth="1"/>
    <col min="16" max="17" width="11.42578125" style="2"/>
    <col min="18" max="18" width="12.85546875" style="2" customWidth="1"/>
    <col min="19" max="19" width="11.42578125" style="2"/>
    <col min="20" max="20" width="12.42578125" style="2" customWidth="1"/>
    <col min="21" max="21" width="11.42578125" style="2"/>
    <col min="22" max="22" width="12.42578125" style="2" customWidth="1"/>
    <col min="23" max="23" width="11.42578125" style="2"/>
    <col min="24" max="24" width="11.85546875" style="2" customWidth="1"/>
    <col min="25" max="33" width="11.42578125" style="2"/>
    <col min="34" max="34" width="13" style="2" customWidth="1"/>
    <col min="35" max="35" width="11.7109375" style="2" customWidth="1"/>
    <col min="36" max="36" width="13" style="2" customWidth="1"/>
    <col min="37" max="41" width="11.42578125" style="2"/>
    <col min="42" max="42" width="12.140625" style="2" customWidth="1"/>
    <col min="43" max="49" width="11.42578125" style="2"/>
    <col min="50" max="50" width="11.7109375" style="2" customWidth="1"/>
    <col min="51" max="66" width="11.42578125" style="2"/>
    <col min="67" max="72" width="11.42578125" style="2" customWidth="1"/>
    <col min="73" max="77" width="11.7109375" style="2" customWidth="1"/>
    <col min="78" max="78" width="11.140625" style="3" hidden="1" customWidth="1"/>
    <col min="79" max="104" width="11.140625" style="4" hidden="1" customWidth="1"/>
    <col min="105" max="129" width="11.42578125" style="2" hidden="1" customWidth="1"/>
    <col min="130" max="16384" width="11.42578125" style="2"/>
  </cols>
  <sheetData>
    <row r="1" spans="1:92" s="2" customFormat="1" x14ac:dyDescent="0.2">
      <c r="A1" s="1" t="s">
        <v>0</v>
      </c>
      <c r="B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</row>
    <row r="2" spans="1:92" s="2" customFormat="1" x14ac:dyDescent="0.2">
      <c r="A2" s="1" t="str">
        <f>CONCATENATE("COMUNA: ",[1]NOMBRE!B2," - ","( ",[1]NOMBRE!C2,[1]NOMBRE!D2,[1]NOMBRE!E2,[1]NOMBRE!F2,[1]NOMBRE!G2," )")</f>
        <v>COMUNA:  - (  )</v>
      </c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</row>
    <row r="3" spans="1:92" s="2" customFormat="1" x14ac:dyDescent="0.2">
      <c r="A3" s="1" t="str">
        <f>CONCATENATE("ESTABLECIMIENTO/ESTRATEGIA: ",[1]NOMBRE!B3," - ","( ",[1]NOMBRE!C3,[1]NOMBRE!D3,[1]NOMBRE!E3,[1]NOMBRE!F3,[1]NOMBRE!G3,[1]NOMBRE!H3," )")</f>
        <v>ESTABLECIMIENTO/ESTRATEGIA:  - (  )</v>
      </c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</row>
    <row r="4" spans="1:92" s="2" customFormat="1" x14ac:dyDescent="0.2">
      <c r="A4" s="1" t="str">
        <f>CONCATENATE("MES: ",[1]NOMBRE!B6," - ","( ",[1]NOMBRE!C6,[1]NOMBRE!D6," )")</f>
        <v>MES:  - (  )</v>
      </c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</row>
    <row r="5" spans="1:92" s="2" customFormat="1" x14ac:dyDescent="0.2">
      <c r="A5" s="1" t="str">
        <f>CONCATENATE("AÑO: ",[1]NOMBRE!B7)</f>
        <v>AÑO: 2020</v>
      </c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B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</row>
    <row r="6" spans="1:92" s="2" customFormat="1" ht="15" x14ac:dyDescent="0.2">
      <c r="A6" s="1370" t="s">
        <v>1</v>
      </c>
      <c r="B6" s="1370"/>
      <c r="C6" s="1370"/>
      <c r="D6" s="1370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1370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5"/>
      <c r="BZ6" s="3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</row>
    <row r="7" spans="1:92" s="2" customFormat="1" ht="15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5"/>
      <c r="BZ7" s="3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</row>
    <row r="8" spans="1:92" s="2" customFormat="1" x14ac:dyDescent="0.2">
      <c r="A8" s="10" t="s">
        <v>2</v>
      </c>
      <c r="B8" s="11"/>
      <c r="C8" s="11"/>
      <c r="D8" s="11"/>
      <c r="E8" s="11"/>
      <c r="F8" s="11"/>
      <c r="G8" s="11"/>
      <c r="H8" s="11"/>
      <c r="I8" s="11"/>
      <c r="Q8" s="12"/>
      <c r="R8" s="12"/>
      <c r="S8" s="12"/>
      <c r="T8" s="12"/>
      <c r="U8" s="12"/>
      <c r="V8" s="12"/>
      <c r="W8" s="12"/>
      <c r="X8" s="13"/>
      <c r="Y8" s="13"/>
      <c r="Z8" s="13"/>
      <c r="AA8" s="13"/>
      <c r="AB8" s="13"/>
      <c r="AC8" s="13"/>
      <c r="AD8" s="7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5"/>
      <c r="CA8" s="4"/>
      <c r="CB8" s="4"/>
      <c r="CC8" s="4"/>
      <c r="CD8" s="4"/>
      <c r="CE8" s="4"/>
      <c r="CF8" s="4"/>
      <c r="CG8" s="14"/>
      <c r="CH8" s="14"/>
      <c r="CI8" s="14"/>
      <c r="CJ8" s="14"/>
      <c r="CK8" s="14"/>
      <c r="CL8" s="14"/>
      <c r="CM8" s="14"/>
      <c r="CN8" s="14"/>
    </row>
    <row r="9" spans="1:92" s="2" customFormat="1" x14ac:dyDescent="0.2">
      <c r="A9" s="1371" t="s">
        <v>3</v>
      </c>
      <c r="B9" s="1372"/>
      <c r="C9" s="1375" t="s">
        <v>4</v>
      </c>
      <c r="D9" s="1377" t="s">
        <v>5</v>
      </c>
      <c r="E9" s="1378"/>
      <c r="F9" s="1378"/>
      <c r="G9" s="1378"/>
      <c r="H9" s="1378"/>
      <c r="I9" s="1378"/>
      <c r="J9" s="1378"/>
      <c r="K9" s="1378"/>
      <c r="L9" s="1378"/>
      <c r="M9" s="1379"/>
      <c r="N9" s="1367" t="s">
        <v>6</v>
      </c>
      <c r="O9" s="1375" t="s">
        <v>7</v>
      </c>
      <c r="P9" s="1375" t="s">
        <v>8</v>
      </c>
      <c r="Q9" s="15"/>
      <c r="R9" s="15"/>
      <c r="S9" s="15"/>
      <c r="T9" s="15"/>
      <c r="U9" s="15"/>
      <c r="V9" s="15"/>
      <c r="W9" s="13"/>
      <c r="X9" s="13"/>
      <c r="Y9" s="13"/>
      <c r="Z9" s="13"/>
      <c r="AA9" s="13"/>
      <c r="AB9" s="13"/>
      <c r="AC9" s="13"/>
      <c r="AD9" s="7"/>
      <c r="AE9" s="7"/>
      <c r="AF9" s="8"/>
      <c r="AG9" s="8"/>
      <c r="AH9" s="8"/>
      <c r="AI9" s="8"/>
      <c r="AJ9" s="8"/>
      <c r="AK9" s="8"/>
      <c r="AL9" s="8"/>
      <c r="AM9" s="8"/>
      <c r="AN9" s="8"/>
      <c r="AO9" s="8"/>
      <c r="AP9" s="16"/>
      <c r="AQ9" s="16"/>
      <c r="AR9" s="16"/>
      <c r="AS9" s="16"/>
      <c r="AT9" s="16"/>
      <c r="AU9" s="16"/>
      <c r="AV9" s="16"/>
      <c r="AW9" s="16"/>
      <c r="AX9" s="5"/>
      <c r="BZ9" s="3"/>
      <c r="CA9" s="4"/>
      <c r="CB9" s="4"/>
      <c r="CC9" s="4"/>
      <c r="CD9" s="4"/>
      <c r="CE9" s="4"/>
      <c r="CF9" s="4"/>
      <c r="CG9" s="14"/>
      <c r="CH9" s="14"/>
      <c r="CI9" s="14"/>
      <c r="CJ9" s="14"/>
      <c r="CK9" s="14"/>
      <c r="CL9" s="14"/>
      <c r="CM9" s="14"/>
      <c r="CN9" s="14"/>
    </row>
    <row r="10" spans="1:92" s="2" customFormat="1" ht="21" x14ac:dyDescent="0.2">
      <c r="A10" s="1373"/>
      <c r="B10" s="1374"/>
      <c r="C10" s="1376"/>
      <c r="D10" s="17" t="s">
        <v>9</v>
      </c>
      <c r="E10" s="18" t="s">
        <v>10</v>
      </c>
      <c r="F10" s="18" t="s">
        <v>11</v>
      </c>
      <c r="G10" s="18" t="s">
        <v>12</v>
      </c>
      <c r="H10" s="18" t="s">
        <v>13</v>
      </c>
      <c r="I10" s="18" t="s">
        <v>14</v>
      </c>
      <c r="J10" s="18" t="s">
        <v>15</v>
      </c>
      <c r="K10" s="18" t="s">
        <v>16</v>
      </c>
      <c r="L10" s="18" t="s">
        <v>17</v>
      </c>
      <c r="M10" s="19" t="s">
        <v>18</v>
      </c>
      <c r="N10" s="1369"/>
      <c r="O10" s="1376"/>
      <c r="P10" s="1376"/>
      <c r="Q10" s="12"/>
      <c r="R10" s="20"/>
      <c r="S10" s="20"/>
      <c r="T10" s="20"/>
      <c r="U10" s="20"/>
      <c r="V10" s="15"/>
      <c r="W10" s="15"/>
      <c r="X10" s="15"/>
      <c r="Y10" s="15"/>
      <c r="Z10" s="15"/>
      <c r="AA10" s="15"/>
      <c r="AB10" s="15"/>
      <c r="AC10" s="15"/>
      <c r="AD10" s="11"/>
      <c r="AE10" s="11"/>
      <c r="AF10" s="21"/>
      <c r="AG10" s="21"/>
      <c r="AH10" s="21"/>
      <c r="AI10" s="21"/>
      <c r="AJ10" s="21"/>
      <c r="AK10" s="21"/>
      <c r="AL10" s="21"/>
      <c r="AM10" s="21"/>
      <c r="AN10" s="21"/>
      <c r="AO10" s="22"/>
      <c r="AP10" s="22"/>
      <c r="AQ10" s="22"/>
      <c r="AR10" s="22"/>
      <c r="AS10" s="22"/>
      <c r="AT10" s="22"/>
      <c r="AU10" s="22"/>
      <c r="AV10" s="22"/>
      <c r="AW10" s="22"/>
      <c r="AX10" s="5"/>
      <c r="BZ10" s="3"/>
      <c r="CA10" s="4"/>
      <c r="CB10" s="4"/>
      <c r="CC10" s="4"/>
      <c r="CD10" s="4"/>
      <c r="CE10" s="4"/>
      <c r="CF10" s="4"/>
      <c r="CG10" s="14"/>
      <c r="CH10" s="14"/>
      <c r="CI10" s="14"/>
      <c r="CJ10" s="14"/>
      <c r="CK10" s="14"/>
      <c r="CL10" s="14"/>
      <c r="CM10" s="14"/>
      <c r="CN10" s="14"/>
    </row>
    <row r="11" spans="1:92" s="2" customFormat="1" x14ac:dyDescent="0.2">
      <c r="A11" s="1358" t="s">
        <v>19</v>
      </c>
      <c r="B11" s="1358"/>
      <c r="C11" s="23">
        <f>SUM(D11:M11)</f>
        <v>0</v>
      </c>
      <c r="D11" s="24"/>
      <c r="E11" s="25"/>
      <c r="F11" s="25"/>
      <c r="G11" s="25"/>
      <c r="H11" s="25"/>
      <c r="I11" s="25"/>
      <c r="J11" s="25"/>
      <c r="K11" s="25"/>
      <c r="L11" s="26"/>
      <c r="M11" s="27"/>
      <c r="N11" s="28"/>
      <c r="O11" s="29"/>
      <c r="P11" s="29"/>
      <c r="Q11" s="30" t="str">
        <f>CA11&amp;CB11&amp;CC11&amp;CD11</f>
        <v/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15"/>
      <c r="AD11" s="11"/>
      <c r="AE11" s="11"/>
      <c r="AF11" s="21"/>
      <c r="AG11" s="21"/>
      <c r="AH11" s="21"/>
      <c r="AI11" s="21"/>
      <c r="AJ11" s="21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5"/>
      <c r="BZ11" s="3"/>
      <c r="CA11" s="32" t="str">
        <f>IF(CH11=1,"* El número de víctima de Violencia de Género NO DEBE ser diferente al Total. ","")</f>
        <v/>
      </c>
      <c r="CB11" s="32" t="str">
        <f>IF(AND(C11&lt;&gt;0,OR(O11="",P11="")),"* No olvide digitar los campos Pueblo Originario y/o Migrantes (Digite CEROS si no tiene). ","")</f>
        <v/>
      </c>
      <c r="CC11" s="32" t="str">
        <f>IF(CJ11=1,"* Pueblo Originario y/o Migrantes NO DEBEN ser Mayor al Total. ","")</f>
        <v/>
      </c>
      <c r="CD11" s="32" t="str">
        <f>IF(CK11=1,"* Total Gestantes Ingresadas a control prenatal debe ser Mayor o Igual que el Total de Evaluaciones a Gestantes de REM A03 Sección B2. ","")</f>
        <v/>
      </c>
      <c r="CE11" s="4"/>
      <c r="CF11" s="4"/>
      <c r="CG11" s="14"/>
      <c r="CH11" s="33">
        <f>IF(C11&lt;N11,1,0)</f>
        <v>0</v>
      </c>
      <c r="CI11" s="14"/>
      <c r="CJ11" s="33">
        <f>IF(OR(C11&lt;O11,C11&lt;P11),1,0)</f>
        <v>0</v>
      </c>
      <c r="CK11" s="33">
        <f>IF(C11&lt;[1]A03!C75,1,0)</f>
        <v>0</v>
      </c>
      <c r="CL11" s="14"/>
      <c r="CM11" s="14"/>
      <c r="CN11" s="14"/>
    </row>
    <row r="12" spans="1:92" s="2" customFormat="1" x14ac:dyDescent="0.2">
      <c r="A12" s="1359" t="s">
        <v>20</v>
      </c>
      <c r="B12" s="1359"/>
      <c r="C12" s="34">
        <f>SUM(D12:M12)</f>
        <v>0</v>
      </c>
      <c r="D12" s="35"/>
      <c r="E12" s="36"/>
      <c r="F12" s="36"/>
      <c r="G12" s="36"/>
      <c r="H12" s="36"/>
      <c r="I12" s="36"/>
      <c r="J12" s="36"/>
      <c r="K12" s="36"/>
      <c r="L12" s="37"/>
      <c r="M12" s="38"/>
      <c r="N12" s="39"/>
      <c r="O12" s="40"/>
      <c r="P12" s="40"/>
      <c r="Q12" s="30" t="str">
        <f>CA12&amp;CB12&amp;CC12&amp;CD12</f>
        <v/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15"/>
      <c r="AD12" s="11"/>
      <c r="AE12" s="11"/>
      <c r="AF12" s="21"/>
      <c r="AG12" s="21"/>
      <c r="AH12" s="21"/>
      <c r="AI12" s="21"/>
      <c r="AJ12" s="21"/>
      <c r="AK12" s="22"/>
      <c r="AL12" s="22"/>
      <c r="AM12" s="22"/>
      <c r="AN12" s="22"/>
      <c r="AO12" s="21"/>
      <c r="AP12" s="21"/>
      <c r="AQ12" s="22"/>
      <c r="AR12" s="22"/>
      <c r="AS12" s="22"/>
      <c r="AT12" s="22"/>
      <c r="AU12" s="22"/>
      <c r="AV12" s="22"/>
      <c r="AW12" s="22"/>
      <c r="AX12" s="5"/>
      <c r="BZ12" s="3"/>
      <c r="CA12" s="32" t="str">
        <f>IF(CH12=1,"* El número de víctima de Violencia de Género NO DEBE ser diferente al Total. ","")</f>
        <v/>
      </c>
      <c r="CB12" s="32" t="str">
        <f>IF(AND(C12&lt;&gt;0,OR(O12="",P12="")),"* No olvide digitar los campos Pueblo Originario y/o Migrantes (Digite CEROS si no tiene). ","")</f>
        <v/>
      </c>
      <c r="CC12" s="32" t="str">
        <f>IF(CJ12=1,"* Pueblo Originario y/o Migrantes NO DEBEN ser Mayor al Total. ","")</f>
        <v/>
      </c>
      <c r="CD12" s="32" t="str">
        <f>IF(CK12=1,"* Total Gestantes debe ser Mayor o Igual a "&amp;A12&amp;".","")</f>
        <v/>
      </c>
      <c r="CE12" s="4"/>
      <c r="CF12" s="4"/>
      <c r="CG12" s="14"/>
      <c r="CH12" s="33">
        <f>IF(C12&lt;N12,1,0)</f>
        <v>0</v>
      </c>
      <c r="CI12" s="14"/>
      <c r="CJ12" s="33">
        <f>IF(OR(C12&lt;O12,C12&lt;P12),1,0)</f>
        <v>0</v>
      </c>
      <c r="CK12" s="33">
        <f>IF($C$11&lt;C12,1,0)</f>
        <v>0</v>
      </c>
      <c r="CL12" s="14"/>
      <c r="CM12" s="14"/>
      <c r="CN12" s="14"/>
    </row>
    <row r="13" spans="1:92" s="2" customFormat="1" x14ac:dyDescent="0.2">
      <c r="A13" s="1360" t="s">
        <v>21</v>
      </c>
      <c r="B13" s="1361"/>
      <c r="C13" s="34">
        <f>SUM(D13:M13)</f>
        <v>0</v>
      </c>
      <c r="D13" s="35"/>
      <c r="E13" s="36"/>
      <c r="F13" s="36"/>
      <c r="G13" s="36"/>
      <c r="H13" s="36"/>
      <c r="I13" s="36"/>
      <c r="J13" s="36"/>
      <c r="K13" s="36"/>
      <c r="L13" s="37"/>
      <c r="M13" s="38"/>
      <c r="N13" s="39"/>
      <c r="O13" s="40"/>
      <c r="P13" s="40"/>
      <c r="Q13" s="30" t="str">
        <f>CA13&amp;CB13&amp;CC13&amp;CD13</f>
        <v/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15"/>
      <c r="AD13" s="11"/>
      <c r="AE13" s="11"/>
      <c r="AF13" s="21"/>
      <c r="AG13" s="21"/>
      <c r="AH13" s="21"/>
      <c r="AI13" s="21"/>
      <c r="AJ13" s="21"/>
      <c r="AK13" s="22"/>
      <c r="AL13" s="22"/>
      <c r="AM13" s="22"/>
      <c r="AN13" s="22"/>
      <c r="AO13" s="21"/>
      <c r="AP13" s="21"/>
      <c r="AQ13" s="21"/>
      <c r="AR13" s="22"/>
      <c r="AS13" s="22"/>
      <c r="AT13" s="22"/>
      <c r="AU13" s="22"/>
      <c r="AV13" s="22"/>
      <c r="AW13" s="22"/>
      <c r="AX13" s="5"/>
      <c r="BZ13" s="3"/>
      <c r="CA13" s="32" t="str">
        <f>IF(CH13=1,"* El número de víctima de Violencia de Género NO DEBE ser diferente al Total. ","")</f>
        <v/>
      </c>
      <c r="CB13" s="32" t="str">
        <f>IF(AND(C13&lt;&gt;0,OR(O13="",P13="")),"* No olvide digitar los campos Pueblo Originario y/o Migrantes (Digite CEROS si no tiene). ","")</f>
        <v/>
      </c>
      <c r="CC13" s="32" t="str">
        <f>IF(CJ13=1,"* Pueblo Originario y/o Migrantes NO DEBEN ser Mayor al Total. ","")</f>
        <v/>
      </c>
      <c r="CD13" s="32" t="str">
        <f>IF(CK13=1,"* Total Gestantes debe ser Mayor o Igual a "&amp;A13&amp;".","")</f>
        <v/>
      </c>
      <c r="CE13" s="4"/>
      <c r="CF13" s="4"/>
      <c r="CG13" s="14"/>
      <c r="CH13" s="33">
        <f>IF(C13&lt;N13,1,0)</f>
        <v>0</v>
      </c>
      <c r="CI13" s="14"/>
      <c r="CJ13" s="33">
        <f>IF(OR(C13&lt;O13,C13&lt;P13),1,0)</f>
        <v>0</v>
      </c>
      <c r="CK13" s="33">
        <f>IF($C$11&lt;C13,1,0)</f>
        <v>0</v>
      </c>
      <c r="CL13" s="14"/>
      <c r="CM13" s="14"/>
      <c r="CN13" s="14"/>
    </row>
    <row r="14" spans="1:92" s="2" customFormat="1" x14ac:dyDescent="0.2">
      <c r="A14" s="1362" t="s">
        <v>22</v>
      </c>
      <c r="B14" s="1363"/>
      <c r="C14" s="41">
        <f>SUM(D14:M14)</f>
        <v>0</v>
      </c>
      <c r="D14" s="42"/>
      <c r="E14" s="43"/>
      <c r="F14" s="43"/>
      <c r="G14" s="43"/>
      <c r="H14" s="43"/>
      <c r="I14" s="43"/>
      <c r="J14" s="43"/>
      <c r="K14" s="43"/>
      <c r="L14" s="44"/>
      <c r="M14" s="45"/>
      <c r="N14" s="46"/>
      <c r="O14" s="47"/>
      <c r="P14" s="47"/>
      <c r="Q14" s="30" t="str">
        <f>CA14&amp;CB14&amp;CC14&amp;CD14</f>
        <v/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15"/>
      <c r="AD14" s="11"/>
      <c r="AE14" s="11"/>
      <c r="AF14" s="21"/>
      <c r="AG14" s="21"/>
      <c r="AH14" s="21"/>
      <c r="AI14" s="21"/>
      <c r="AJ14" s="21"/>
      <c r="AK14" s="21"/>
      <c r="AL14" s="21"/>
      <c r="AM14" s="21"/>
      <c r="AN14" s="21"/>
      <c r="AO14" s="22"/>
      <c r="AP14" s="22"/>
      <c r="AQ14" s="22"/>
      <c r="AR14" s="22"/>
      <c r="AS14" s="22"/>
      <c r="AT14" s="22"/>
      <c r="AU14" s="22"/>
      <c r="AV14" s="22"/>
      <c r="AW14" s="22"/>
      <c r="AX14" s="5"/>
      <c r="BZ14" s="3"/>
      <c r="CA14" s="32" t="str">
        <f>IF(CH14=1,"* El número de víctima de Violencia de Género NO DEBE ser diferente al Total. ","")</f>
        <v/>
      </c>
      <c r="CB14" s="32" t="str">
        <f>IF(AND(C14&lt;&gt;0,OR(O14="",P14="")),"* No olvide digitar los campos Pueblo Originario y/o Migrantes (Digite CEROS si no tiene). ","")</f>
        <v/>
      </c>
      <c r="CC14" s="32" t="str">
        <f>IF(CJ14=1,"* Pueblo Originario y/o Migrantes NO DEBEN ser Mayor al Total. ","")</f>
        <v/>
      </c>
      <c r="CD14" s="32" t="str">
        <f>IF(CK14=1,"* Total Gestantes debe ser Mayor o Igual a "&amp;A14&amp;".","")</f>
        <v/>
      </c>
      <c r="CE14" s="4"/>
      <c r="CF14" s="4"/>
      <c r="CG14" s="14"/>
      <c r="CH14" s="33">
        <f>IF(C14&lt;N14,1,0)</f>
        <v>0</v>
      </c>
      <c r="CI14" s="14"/>
      <c r="CJ14" s="33">
        <f>IF(OR(C14&lt;O14,C14&lt;P14),1,0)</f>
        <v>0</v>
      </c>
      <c r="CK14" s="33">
        <f>IF($C$11&lt;C14,1,0)</f>
        <v>0</v>
      </c>
      <c r="CL14" s="14"/>
      <c r="CM14" s="14"/>
      <c r="CN14" s="14"/>
    </row>
    <row r="15" spans="1:92" s="2" customFormat="1" x14ac:dyDescent="0.2">
      <c r="A15" s="1364" t="s">
        <v>23</v>
      </c>
      <c r="B15" s="1365"/>
      <c r="C15" s="48">
        <f>SUM(D15:M15)</f>
        <v>0</v>
      </c>
      <c r="D15" s="49"/>
      <c r="E15" s="50"/>
      <c r="F15" s="50"/>
      <c r="G15" s="50"/>
      <c r="H15" s="50"/>
      <c r="I15" s="50"/>
      <c r="J15" s="50"/>
      <c r="K15" s="50"/>
      <c r="L15" s="51"/>
      <c r="M15" s="52"/>
      <c r="N15" s="53"/>
      <c r="O15" s="54"/>
      <c r="P15" s="54"/>
      <c r="Q15" s="30" t="str">
        <f>CA15&amp;CB15&amp;CC15&amp;CD15</f>
        <v/>
      </c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15"/>
      <c r="AD15" s="11"/>
      <c r="AE15" s="11"/>
      <c r="AF15" s="21"/>
      <c r="AG15" s="21"/>
      <c r="AH15" s="21"/>
      <c r="AI15" s="21"/>
      <c r="AJ15" s="21"/>
      <c r="AK15" s="21"/>
      <c r="AL15" s="21"/>
      <c r="AM15" s="21"/>
      <c r="AN15" s="21"/>
      <c r="AO15" s="22"/>
      <c r="AP15" s="22"/>
      <c r="AQ15" s="22"/>
      <c r="AR15" s="22"/>
      <c r="AS15" s="22"/>
      <c r="AT15" s="22"/>
      <c r="AU15" s="22"/>
      <c r="AV15" s="22"/>
      <c r="AW15" s="22"/>
      <c r="AX15" s="5"/>
      <c r="BZ15" s="3"/>
      <c r="CA15" s="32" t="str">
        <f>IF(CH15=1,"* El número de víctima de Violencia de Género NO DEBE ser diferente al Total. ","")</f>
        <v/>
      </c>
      <c r="CB15" s="32" t="str">
        <f>IF(AND(C15&lt;&gt;0,OR(O15="",P15="")),"* No olvide digitar los campos Pueblo Originario y/o Migrantes (Digite CEROS si no tiene). ","")</f>
        <v/>
      </c>
      <c r="CC15" s="32" t="str">
        <f>IF(CJ15=1,"* Pueblo Originario y/o Migrantes NO DEBEN ser Mayor al Total. ","")</f>
        <v/>
      </c>
      <c r="CD15" s="32" t="str">
        <f>IF(CK15=1,"* Total Gestantes debe ser Mayor o Igual a "&amp;A15&amp;".","")</f>
        <v/>
      </c>
      <c r="CE15" s="4"/>
      <c r="CF15" s="4"/>
      <c r="CG15" s="14"/>
      <c r="CH15" s="33">
        <f>IF(C15&lt;N15,1,0)</f>
        <v>0</v>
      </c>
      <c r="CI15" s="14"/>
      <c r="CJ15" s="33">
        <f>IF(OR(C15&lt;O15,C15&lt;P15),1,0)</f>
        <v>0</v>
      </c>
      <c r="CK15" s="33">
        <f>IF($C$11&lt;C15,1,0)</f>
        <v>0</v>
      </c>
      <c r="CL15" s="14"/>
      <c r="CM15" s="14"/>
      <c r="CN15" s="14"/>
    </row>
    <row r="16" spans="1:92" s="2" customFormat="1" x14ac:dyDescent="0.2">
      <c r="A16" s="10" t="s">
        <v>24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1"/>
      <c r="P16" s="11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5"/>
      <c r="CA16" s="4"/>
      <c r="CB16" s="4"/>
      <c r="CC16" s="4"/>
      <c r="CD16" s="4"/>
      <c r="CE16" s="4"/>
      <c r="CF16" s="4"/>
      <c r="CG16" s="14"/>
      <c r="CH16" s="14"/>
      <c r="CI16" s="14"/>
      <c r="CJ16" s="14"/>
      <c r="CK16" s="14"/>
      <c r="CL16" s="14"/>
      <c r="CM16" s="14"/>
      <c r="CN16" s="14"/>
    </row>
    <row r="17" spans="1:92" s="2" customFormat="1" x14ac:dyDescent="0.2">
      <c r="A17" s="1366" t="s">
        <v>25</v>
      </c>
      <c r="B17" s="1367"/>
      <c r="C17" s="1375" t="s">
        <v>26</v>
      </c>
      <c r="D17" s="1375" t="s">
        <v>27</v>
      </c>
      <c r="E17" s="1375" t="s">
        <v>7</v>
      </c>
      <c r="F17" s="1375" t="s">
        <v>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1"/>
      <c r="AE17" s="21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5"/>
      <c r="BZ17" s="3"/>
      <c r="CA17" s="4"/>
      <c r="CB17" s="4"/>
      <c r="CC17" s="4"/>
      <c r="CD17" s="4"/>
      <c r="CE17" s="4"/>
      <c r="CF17" s="4"/>
      <c r="CG17" s="14"/>
      <c r="CH17" s="14"/>
      <c r="CI17" s="14"/>
      <c r="CJ17" s="14"/>
      <c r="CK17" s="14"/>
      <c r="CL17" s="14"/>
      <c r="CM17" s="14"/>
      <c r="CN17" s="14"/>
    </row>
    <row r="18" spans="1:92" s="2" customFormat="1" x14ac:dyDescent="0.2">
      <c r="A18" s="1368"/>
      <c r="B18" s="1369"/>
      <c r="C18" s="1376"/>
      <c r="D18" s="1376"/>
      <c r="E18" s="1376"/>
      <c r="F18" s="1376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1"/>
      <c r="AE18" s="21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5"/>
      <c r="BZ18" s="3"/>
      <c r="CA18" s="4"/>
      <c r="CB18" s="4"/>
      <c r="CC18" s="4"/>
      <c r="CD18" s="4"/>
      <c r="CE18" s="4"/>
      <c r="CF18" s="4"/>
      <c r="CG18" s="14"/>
      <c r="CH18" s="14"/>
      <c r="CI18" s="14"/>
      <c r="CJ18" s="14"/>
      <c r="CK18" s="14"/>
      <c r="CL18" s="14"/>
      <c r="CM18" s="14"/>
      <c r="CN18" s="14"/>
    </row>
    <row r="19" spans="1:92" s="2" customFormat="1" x14ac:dyDescent="0.2">
      <c r="A19" s="1383" t="s">
        <v>28</v>
      </c>
      <c r="B19" s="1384"/>
      <c r="C19" s="832">
        <f>SUM(ENERO:DICIEMBRE!C19)</f>
        <v>909</v>
      </c>
      <c r="D19" s="832">
        <f>SUM(ENERO:DICIEMBRE!D19)</f>
        <v>2</v>
      </c>
      <c r="E19" s="832">
        <f>SUM(ENERO:DICIEMBRE!E19)</f>
        <v>12</v>
      </c>
      <c r="F19" s="832">
        <f>SUM(ENERO:DICIEMBRE!F19)</f>
        <v>32</v>
      </c>
      <c r="G19" s="30" t="str">
        <f t="shared" ref="G19:G29" si="0">CA19&amp;CB19&amp;CC19&amp;CD19</f>
        <v/>
      </c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1"/>
      <c r="AE19" s="21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5"/>
      <c r="BZ19" s="3"/>
      <c r="CA19" s="56"/>
      <c r="CB19" s="56"/>
      <c r="CC19" s="56"/>
      <c r="CD19" s="32" t="str">
        <f>IF(AND(SUM(C20:C29)&lt;&gt;0,C19=0),"* No olvide registrar número de gestantes ingresadas. ","")</f>
        <v/>
      </c>
      <c r="CE19" s="4"/>
      <c r="CF19" s="4"/>
      <c r="CG19" s="14">
        <v>0</v>
      </c>
      <c r="CH19" s="14"/>
      <c r="CI19" s="14">
        <v>0</v>
      </c>
      <c r="CJ19" s="14"/>
      <c r="CK19" s="14"/>
      <c r="CL19" s="14"/>
      <c r="CM19" s="14"/>
      <c r="CN19" s="14"/>
    </row>
    <row r="20" spans="1:92" s="2" customFormat="1" x14ac:dyDescent="0.2">
      <c r="A20" s="1385" t="s">
        <v>29</v>
      </c>
      <c r="B20" s="1386"/>
      <c r="C20" s="832">
        <f>SUM(ENERO:DICIEMBRE!C20)</f>
        <v>1</v>
      </c>
      <c r="D20" s="832">
        <f>SUM(ENERO:DICIEMBRE!D20)</f>
        <v>0</v>
      </c>
      <c r="E20" s="832">
        <f>SUM(ENERO:DICIEMBRE!E20)</f>
        <v>0</v>
      </c>
      <c r="F20" s="832">
        <f>SUM(ENERO:DICIEMBRE!F20)</f>
        <v>0</v>
      </c>
      <c r="G20" s="30" t="str">
        <f t="shared" si="0"/>
        <v/>
      </c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1"/>
      <c r="AE20" s="21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5"/>
      <c r="BZ20" s="3"/>
      <c r="CA20" s="4"/>
      <c r="CB20" s="4"/>
      <c r="CC20" s="4"/>
      <c r="CD20" s="4"/>
      <c r="CE20" s="4"/>
      <c r="CF20" s="4"/>
      <c r="CG20" s="14">
        <v>0</v>
      </c>
      <c r="CH20" s="14"/>
      <c r="CI20" s="14">
        <v>0</v>
      </c>
      <c r="CJ20" s="14"/>
      <c r="CK20" s="14"/>
      <c r="CL20" s="14"/>
      <c r="CM20" s="14"/>
      <c r="CN20" s="14"/>
    </row>
    <row r="21" spans="1:92" s="2" customFormat="1" x14ac:dyDescent="0.2">
      <c r="A21" s="1360" t="s">
        <v>30</v>
      </c>
      <c r="B21" s="1361"/>
      <c r="C21" s="832">
        <f>SUM(ENERO:DICIEMBRE!C21)</f>
        <v>57</v>
      </c>
      <c r="D21" s="832">
        <f>SUM(ENERO:DICIEMBRE!D21)</f>
        <v>0</v>
      </c>
      <c r="E21" s="832">
        <f>SUM(ENERO:DICIEMBRE!E21)</f>
        <v>1</v>
      </c>
      <c r="F21" s="832">
        <f>SUM(ENERO:DICIEMBRE!F21)</f>
        <v>5</v>
      </c>
      <c r="G21" s="30" t="str">
        <f t="shared" si="0"/>
        <v/>
      </c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1"/>
      <c r="AE21" s="21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5"/>
      <c r="BZ21" s="3"/>
      <c r="CA21" s="56"/>
      <c r="CB21" s="56"/>
      <c r="CC21" s="56"/>
      <c r="CD21" s="4"/>
      <c r="CE21" s="4"/>
      <c r="CF21" s="4"/>
      <c r="CG21" s="14">
        <v>0</v>
      </c>
      <c r="CH21" s="14"/>
      <c r="CI21" s="14">
        <v>0</v>
      </c>
      <c r="CJ21" s="14"/>
      <c r="CK21" s="14"/>
      <c r="CL21" s="14"/>
      <c r="CM21" s="14"/>
      <c r="CN21" s="14"/>
    </row>
    <row r="22" spans="1:92" s="2" customFormat="1" x14ac:dyDescent="0.2">
      <c r="A22" s="1360" t="s">
        <v>31</v>
      </c>
      <c r="B22" s="1361"/>
      <c r="C22" s="832">
        <f>SUM(ENERO:DICIEMBRE!C22)</f>
        <v>103</v>
      </c>
      <c r="D22" s="832">
        <f>SUM(ENERO:DICIEMBRE!D22)</f>
        <v>0</v>
      </c>
      <c r="E22" s="832">
        <f>SUM(ENERO:DICIEMBRE!E22)</f>
        <v>1</v>
      </c>
      <c r="F22" s="832">
        <f>SUM(ENERO:DICIEMBRE!F22)</f>
        <v>4</v>
      </c>
      <c r="G22" s="30" t="str">
        <f t="shared" si="0"/>
        <v/>
      </c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1"/>
      <c r="AE22" s="21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5"/>
      <c r="BZ22" s="3"/>
      <c r="CA22" s="4"/>
      <c r="CB22" s="4"/>
      <c r="CC22" s="4"/>
      <c r="CD22" s="4"/>
      <c r="CE22" s="4"/>
      <c r="CF22" s="4"/>
      <c r="CG22" s="14">
        <v>0</v>
      </c>
      <c r="CH22" s="14"/>
      <c r="CI22" s="14">
        <v>0</v>
      </c>
      <c r="CJ22" s="14"/>
      <c r="CK22" s="14"/>
      <c r="CL22" s="14"/>
      <c r="CM22" s="14"/>
      <c r="CN22" s="14"/>
    </row>
    <row r="23" spans="1:92" s="2" customFormat="1" x14ac:dyDescent="0.2">
      <c r="A23" s="1381" t="s">
        <v>32</v>
      </c>
      <c r="B23" s="1382"/>
      <c r="C23" s="832">
        <f>SUM(ENERO:DICIEMBRE!C23)</f>
        <v>25</v>
      </c>
      <c r="D23" s="832">
        <f>SUM(ENERO:DICIEMBRE!D23)</f>
        <v>0</v>
      </c>
      <c r="E23" s="832">
        <f>SUM(ENERO:DICIEMBRE!E23)</f>
        <v>0</v>
      </c>
      <c r="F23" s="832">
        <f>SUM(ENERO:DICIEMBRE!F23)</f>
        <v>4</v>
      </c>
      <c r="G23" s="30" t="str">
        <f t="shared" si="0"/>
        <v/>
      </c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1"/>
      <c r="AE23" s="21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5"/>
      <c r="BZ23" s="3"/>
      <c r="CA23" s="4"/>
      <c r="CB23" s="4"/>
      <c r="CC23" s="4"/>
      <c r="CD23" s="4"/>
      <c r="CE23" s="4"/>
      <c r="CF23" s="4"/>
      <c r="CG23" s="14">
        <v>0</v>
      </c>
      <c r="CH23" s="14"/>
      <c r="CI23" s="14">
        <v>0</v>
      </c>
      <c r="CJ23" s="14"/>
      <c r="CK23" s="14"/>
      <c r="CL23" s="14"/>
      <c r="CM23" s="14"/>
      <c r="CN23" s="14"/>
    </row>
    <row r="24" spans="1:92" s="2" customFormat="1" x14ac:dyDescent="0.2">
      <c r="A24" s="1381" t="s">
        <v>33</v>
      </c>
      <c r="B24" s="1382"/>
      <c r="C24" s="832">
        <f>SUM(ENERO:DICIEMBRE!C24)</f>
        <v>6</v>
      </c>
      <c r="D24" s="832">
        <f>SUM(ENERO:DICIEMBRE!D24)</f>
        <v>0</v>
      </c>
      <c r="E24" s="832">
        <f>SUM(ENERO:DICIEMBRE!E24)</f>
        <v>0</v>
      </c>
      <c r="F24" s="832">
        <f>SUM(ENERO:DICIEMBRE!F24)</f>
        <v>0</v>
      </c>
      <c r="G24" s="30" t="str">
        <f t="shared" si="0"/>
        <v/>
      </c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1"/>
      <c r="AE24" s="21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5"/>
      <c r="BZ24" s="3"/>
      <c r="CA24" s="4"/>
      <c r="CB24" s="4"/>
      <c r="CC24" s="4"/>
      <c r="CD24" s="4"/>
      <c r="CE24" s="4"/>
      <c r="CF24" s="4"/>
      <c r="CG24" s="14">
        <v>0</v>
      </c>
      <c r="CH24" s="14"/>
      <c r="CI24" s="14">
        <v>0</v>
      </c>
      <c r="CJ24" s="14"/>
      <c r="CK24" s="14"/>
      <c r="CL24" s="14"/>
      <c r="CM24" s="14"/>
      <c r="CN24" s="14"/>
    </row>
    <row r="25" spans="1:92" s="2" customFormat="1" x14ac:dyDescent="0.2">
      <c r="A25" s="1381" t="s">
        <v>34</v>
      </c>
      <c r="B25" s="1382"/>
      <c r="C25" s="832">
        <f>SUM(ENERO:DICIEMBRE!C25)</f>
        <v>4</v>
      </c>
      <c r="D25" s="832">
        <f>SUM(ENERO:DICIEMBRE!D25)</f>
        <v>0</v>
      </c>
      <c r="E25" s="832">
        <f>SUM(ENERO:DICIEMBRE!E25)</f>
        <v>0</v>
      </c>
      <c r="F25" s="832">
        <f>SUM(ENERO:DICIEMBRE!F25)</f>
        <v>1</v>
      </c>
      <c r="G25" s="30" t="str">
        <f t="shared" si="0"/>
        <v/>
      </c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1"/>
      <c r="AE25" s="21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5"/>
      <c r="BZ25" s="3"/>
      <c r="CA25" s="4"/>
      <c r="CB25" s="4"/>
      <c r="CC25" s="4"/>
      <c r="CD25" s="4"/>
      <c r="CE25" s="4"/>
      <c r="CF25" s="4"/>
      <c r="CG25" s="14">
        <v>0</v>
      </c>
      <c r="CH25" s="14"/>
      <c r="CI25" s="14">
        <v>0</v>
      </c>
      <c r="CJ25" s="14"/>
      <c r="CK25" s="14"/>
      <c r="CL25" s="14"/>
      <c r="CM25" s="14"/>
      <c r="CN25" s="14"/>
    </row>
    <row r="26" spans="1:92" s="2" customFormat="1" x14ac:dyDescent="0.2">
      <c r="A26" s="1381" t="s">
        <v>35</v>
      </c>
      <c r="B26" s="1382"/>
      <c r="C26" s="832">
        <f>SUM(ENERO:DICIEMBRE!C26)</f>
        <v>149</v>
      </c>
      <c r="D26" s="832">
        <f>SUM(ENERO:DICIEMBRE!D26)</f>
        <v>0</v>
      </c>
      <c r="E26" s="832">
        <f>SUM(ENERO:DICIEMBRE!E26)</f>
        <v>1</v>
      </c>
      <c r="F26" s="832">
        <f>SUM(ENERO:DICIEMBRE!F26)</f>
        <v>5</v>
      </c>
      <c r="G26" s="30" t="str">
        <f t="shared" si="0"/>
        <v/>
      </c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1"/>
      <c r="AE26" s="21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5"/>
      <c r="BZ26" s="3"/>
      <c r="CA26" s="4"/>
      <c r="CB26" s="4"/>
      <c r="CC26" s="4"/>
      <c r="CD26" s="4"/>
      <c r="CE26" s="4"/>
      <c r="CF26" s="4"/>
      <c r="CG26" s="14">
        <v>0</v>
      </c>
      <c r="CH26" s="14"/>
      <c r="CI26" s="14">
        <v>0</v>
      </c>
      <c r="CJ26" s="14"/>
      <c r="CK26" s="14"/>
      <c r="CL26" s="14"/>
      <c r="CM26" s="14"/>
      <c r="CN26" s="14"/>
    </row>
    <row r="27" spans="1:92" s="2" customFormat="1" x14ac:dyDescent="0.2">
      <c r="A27" s="1381" t="s">
        <v>36</v>
      </c>
      <c r="B27" s="1382"/>
      <c r="C27" s="832">
        <f>SUM(ENERO:DICIEMBRE!C27)</f>
        <v>184</v>
      </c>
      <c r="D27" s="832">
        <f>SUM(ENERO:DICIEMBRE!D27)</f>
        <v>1</v>
      </c>
      <c r="E27" s="832">
        <f>SUM(ENERO:DICIEMBRE!E27)</f>
        <v>2</v>
      </c>
      <c r="F27" s="832">
        <f>SUM(ENERO:DICIEMBRE!F27)</f>
        <v>2</v>
      </c>
      <c r="G27" s="30" t="str">
        <f t="shared" si="0"/>
        <v/>
      </c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1"/>
      <c r="AE27" s="21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5"/>
      <c r="BZ27" s="3"/>
      <c r="CA27" s="4"/>
      <c r="CB27" s="4"/>
      <c r="CC27" s="4"/>
      <c r="CD27" s="4"/>
      <c r="CE27" s="4"/>
      <c r="CF27" s="4"/>
      <c r="CG27" s="14">
        <v>0</v>
      </c>
      <c r="CH27" s="14"/>
      <c r="CI27" s="14">
        <v>0</v>
      </c>
      <c r="CJ27" s="14"/>
      <c r="CK27" s="14"/>
      <c r="CL27" s="14"/>
      <c r="CM27" s="14"/>
      <c r="CN27" s="14"/>
    </row>
    <row r="28" spans="1:92" s="2" customFormat="1" x14ac:dyDescent="0.2">
      <c r="A28" s="1381" t="s">
        <v>37</v>
      </c>
      <c r="B28" s="1382"/>
      <c r="C28" s="832">
        <f>SUM(ENERO:DICIEMBRE!C28)</f>
        <v>6</v>
      </c>
      <c r="D28" s="832">
        <f>SUM(ENERO:DICIEMBRE!D28)</f>
        <v>0</v>
      </c>
      <c r="E28" s="832">
        <f>SUM(ENERO:DICIEMBRE!E28)</f>
        <v>1</v>
      </c>
      <c r="F28" s="832">
        <f>SUM(ENERO:DICIEMBRE!F28)</f>
        <v>0</v>
      </c>
      <c r="G28" s="30" t="str">
        <f t="shared" si="0"/>
        <v/>
      </c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1"/>
      <c r="AE28" s="21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5"/>
      <c r="BZ28" s="3"/>
      <c r="CA28" s="4"/>
      <c r="CB28" s="4"/>
      <c r="CC28" s="4"/>
      <c r="CD28" s="4"/>
      <c r="CE28" s="4"/>
      <c r="CF28" s="4"/>
      <c r="CG28" s="14">
        <v>0</v>
      </c>
      <c r="CH28" s="14"/>
      <c r="CI28" s="14">
        <v>0</v>
      </c>
      <c r="CJ28" s="14"/>
      <c r="CK28" s="14"/>
      <c r="CL28" s="14"/>
      <c r="CM28" s="14"/>
      <c r="CN28" s="14"/>
    </row>
    <row r="29" spans="1:92" s="2" customFormat="1" x14ac:dyDescent="0.2">
      <c r="A29" s="1395" t="s">
        <v>38</v>
      </c>
      <c r="B29" s="1396"/>
      <c r="C29" s="832">
        <f>SUM(ENERO:DICIEMBRE!C29)</f>
        <v>374</v>
      </c>
      <c r="D29" s="832">
        <f>SUM(ENERO:DICIEMBRE!D29)</f>
        <v>1</v>
      </c>
      <c r="E29" s="832">
        <f>SUM(ENERO:DICIEMBRE!E29)</f>
        <v>6</v>
      </c>
      <c r="F29" s="832">
        <f>SUM(ENERO:DICIEMBRE!F29)</f>
        <v>11</v>
      </c>
      <c r="G29" s="30" t="str">
        <f t="shared" si="0"/>
        <v/>
      </c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15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7"/>
      <c r="AE29" s="8"/>
      <c r="AF29" s="8"/>
      <c r="AG29" s="8"/>
      <c r="AH29" s="60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61"/>
      <c r="BZ29" s="3"/>
      <c r="CA29" s="4"/>
      <c r="CB29" s="4"/>
      <c r="CC29" s="4"/>
      <c r="CD29" s="4"/>
      <c r="CE29" s="4"/>
      <c r="CF29" s="4"/>
      <c r="CG29" s="14">
        <v>0</v>
      </c>
      <c r="CH29" s="14"/>
      <c r="CI29" s="14">
        <v>0</v>
      </c>
      <c r="CJ29" s="14"/>
      <c r="CK29" s="14"/>
      <c r="CL29" s="14"/>
      <c r="CM29" s="14"/>
      <c r="CN29" s="14"/>
    </row>
    <row r="30" spans="1:92" s="2" customFormat="1" x14ac:dyDescent="0.2">
      <c r="A30" s="10" t="s">
        <v>39</v>
      </c>
      <c r="B30" s="62"/>
      <c r="C30" s="63"/>
      <c r="D30" s="11"/>
      <c r="E30" s="11"/>
      <c r="F30" s="1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7"/>
      <c r="AE30" s="8"/>
      <c r="AF30" s="8"/>
      <c r="AG30" s="8"/>
      <c r="AH30" s="60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61"/>
      <c r="CA30" s="4"/>
      <c r="CB30" s="4"/>
      <c r="CC30" s="4"/>
      <c r="CD30" s="4"/>
      <c r="CE30" s="4"/>
      <c r="CF30" s="4"/>
      <c r="CG30" s="14"/>
      <c r="CH30" s="14"/>
      <c r="CI30" s="14"/>
      <c r="CJ30" s="14"/>
      <c r="CK30" s="14"/>
      <c r="CL30" s="14"/>
      <c r="CM30" s="14"/>
      <c r="CN30" s="14"/>
    </row>
    <row r="31" spans="1:92" s="2" customFormat="1" x14ac:dyDescent="0.2">
      <c r="A31" s="1371" t="s">
        <v>40</v>
      </c>
      <c r="B31" s="1372"/>
      <c r="C31" s="1375" t="s">
        <v>4</v>
      </c>
      <c r="D31" s="1377" t="s">
        <v>5</v>
      </c>
      <c r="E31" s="1378"/>
      <c r="F31" s="1378"/>
      <c r="G31" s="1378"/>
      <c r="H31" s="1378"/>
      <c r="I31" s="1378"/>
      <c r="J31" s="1378"/>
      <c r="K31" s="1378"/>
      <c r="L31" s="1378"/>
      <c r="M31" s="1378"/>
      <c r="N31" s="1380"/>
      <c r="O31" s="11"/>
      <c r="P31" s="11"/>
      <c r="Q31" s="11"/>
      <c r="R31" s="11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8"/>
      <c r="AG31" s="8"/>
      <c r="AH31" s="8"/>
      <c r="AI31" s="60"/>
      <c r="AJ31" s="8"/>
      <c r="AK31" s="8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61"/>
      <c r="CA31" s="4"/>
      <c r="CB31" s="4"/>
      <c r="CC31" s="4"/>
      <c r="CD31" s="4"/>
      <c r="CE31" s="4"/>
      <c r="CF31" s="4"/>
      <c r="CG31" s="14"/>
      <c r="CH31" s="14"/>
      <c r="CI31" s="14"/>
      <c r="CJ31" s="14"/>
      <c r="CK31" s="14"/>
      <c r="CL31" s="14"/>
      <c r="CM31" s="14"/>
      <c r="CN31" s="14"/>
    </row>
    <row r="32" spans="1:92" s="2" customFormat="1" ht="21" x14ac:dyDescent="0.2">
      <c r="A32" s="1373"/>
      <c r="B32" s="1374"/>
      <c r="C32" s="1376"/>
      <c r="D32" s="17" t="s">
        <v>9</v>
      </c>
      <c r="E32" s="18" t="s">
        <v>10</v>
      </c>
      <c r="F32" s="18" t="s">
        <v>11</v>
      </c>
      <c r="G32" s="18" t="s">
        <v>12</v>
      </c>
      <c r="H32" s="18" t="s">
        <v>13</v>
      </c>
      <c r="I32" s="18" t="s">
        <v>14</v>
      </c>
      <c r="J32" s="18" t="s">
        <v>15</v>
      </c>
      <c r="K32" s="18" t="s">
        <v>16</v>
      </c>
      <c r="L32" s="18" t="s">
        <v>17</v>
      </c>
      <c r="M32" s="19" t="s">
        <v>18</v>
      </c>
      <c r="N32" s="64" t="s">
        <v>41</v>
      </c>
      <c r="O32" s="65"/>
      <c r="P32" s="66"/>
      <c r="Q32" s="67"/>
      <c r="R32" s="68"/>
      <c r="S32" s="68"/>
      <c r="T32" s="67"/>
      <c r="U32" s="69"/>
      <c r="V32" s="66"/>
      <c r="W32" s="11"/>
      <c r="X32" s="11"/>
      <c r="Y32" s="11"/>
      <c r="Z32" s="11"/>
      <c r="AA32" s="11"/>
      <c r="AB32" s="11"/>
      <c r="AC32" s="11"/>
      <c r="AD32" s="11"/>
      <c r="AE32" s="11"/>
      <c r="AF32" s="21"/>
      <c r="AG32" s="21"/>
      <c r="AH32" s="21"/>
      <c r="AI32" s="70"/>
      <c r="AJ32" s="21"/>
      <c r="AK32" s="21"/>
      <c r="AL32" s="21"/>
      <c r="AM32" s="21"/>
      <c r="AN32" s="21"/>
      <c r="AO32" s="21"/>
      <c r="AP32" s="21"/>
      <c r="AQ32" s="22"/>
      <c r="AR32" s="22"/>
      <c r="AS32" s="22"/>
      <c r="AT32" s="22"/>
      <c r="AU32" s="22"/>
      <c r="AV32" s="22"/>
      <c r="AW32" s="22"/>
      <c r="AX32" s="61"/>
      <c r="CA32" s="4"/>
      <c r="CB32" s="4"/>
      <c r="CC32" s="4"/>
      <c r="CD32" s="4"/>
      <c r="CE32" s="4"/>
      <c r="CF32" s="4"/>
      <c r="CG32" s="14"/>
      <c r="CH32" s="14"/>
      <c r="CI32" s="14"/>
      <c r="CJ32" s="14"/>
      <c r="CK32" s="14"/>
      <c r="CL32" s="14"/>
      <c r="CM32" s="14"/>
      <c r="CN32" s="14"/>
    </row>
    <row r="33" spans="1:92" s="2" customFormat="1" x14ac:dyDescent="0.2">
      <c r="A33" s="1387" t="s">
        <v>42</v>
      </c>
      <c r="B33" s="1387"/>
      <c r="C33" s="71">
        <f t="shared" ref="C33:C52" si="1">SUM(D33:M33)</f>
        <v>0</v>
      </c>
      <c r="D33" s="72">
        <f t="shared" ref="D33:N33" si="2">SUM(D34:D45,D48:D49,D52)</f>
        <v>0</v>
      </c>
      <c r="E33" s="73">
        <f t="shared" si="2"/>
        <v>0</v>
      </c>
      <c r="F33" s="73">
        <f t="shared" si="2"/>
        <v>0</v>
      </c>
      <c r="G33" s="73">
        <f t="shared" si="2"/>
        <v>0</v>
      </c>
      <c r="H33" s="73">
        <f t="shared" si="2"/>
        <v>0</v>
      </c>
      <c r="I33" s="73">
        <f t="shared" si="2"/>
        <v>0</v>
      </c>
      <c r="J33" s="73">
        <f t="shared" si="2"/>
        <v>0</v>
      </c>
      <c r="K33" s="73">
        <f t="shared" si="2"/>
        <v>0</v>
      </c>
      <c r="L33" s="73">
        <f t="shared" si="2"/>
        <v>0</v>
      </c>
      <c r="M33" s="74">
        <f t="shared" si="2"/>
        <v>0</v>
      </c>
      <c r="N33" s="75">
        <f t="shared" si="2"/>
        <v>0</v>
      </c>
      <c r="O33" s="76"/>
      <c r="P33" s="77"/>
      <c r="Q33" s="78"/>
      <c r="R33" s="67"/>
      <c r="S33" s="67"/>
      <c r="T33" s="78"/>
      <c r="U33" s="78"/>
      <c r="V33" s="78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21"/>
      <c r="AK33" s="21"/>
      <c r="AL33" s="21"/>
      <c r="AM33" s="21"/>
      <c r="AN33" s="21"/>
      <c r="AO33" s="21"/>
      <c r="AP33" s="21"/>
      <c r="AQ33" s="22"/>
      <c r="AR33" s="22"/>
      <c r="AS33" s="22"/>
      <c r="AT33" s="22"/>
      <c r="AU33" s="22"/>
      <c r="AV33" s="22"/>
      <c r="AW33" s="22"/>
      <c r="CA33" s="4"/>
      <c r="CB33" s="4"/>
      <c r="CC33" s="4"/>
      <c r="CD33" s="4"/>
      <c r="CE33" s="4"/>
      <c r="CF33" s="4"/>
      <c r="CG33" s="14"/>
      <c r="CH33" s="14"/>
      <c r="CI33" s="14"/>
      <c r="CJ33" s="14"/>
      <c r="CK33" s="14"/>
      <c r="CL33" s="14"/>
      <c r="CM33" s="14"/>
      <c r="CN33" s="14"/>
    </row>
    <row r="34" spans="1:92" s="2" customFormat="1" x14ac:dyDescent="0.2">
      <c r="A34" s="1388" t="s">
        <v>43</v>
      </c>
      <c r="B34" s="1389"/>
      <c r="C34" s="79">
        <f t="shared" si="1"/>
        <v>0</v>
      </c>
      <c r="D34" s="24"/>
      <c r="E34" s="25"/>
      <c r="F34" s="25"/>
      <c r="G34" s="25"/>
      <c r="H34" s="25"/>
      <c r="I34" s="25"/>
      <c r="J34" s="25"/>
      <c r="K34" s="25"/>
      <c r="L34" s="25"/>
      <c r="M34" s="27"/>
      <c r="N34" s="28"/>
      <c r="O34" s="30" t="str">
        <f t="shared" ref="O34:O52" si="3">CA34</f>
        <v/>
      </c>
      <c r="P34" s="80"/>
      <c r="Q34" s="80"/>
      <c r="R34" s="80"/>
      <c r="S34" s="80"/>
      <c r="T34" s="80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21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CA34" s="4" t="str">
        <f t="shared" ref="CA34:CA52" si="4">IF(CG34=1,"* No olvide digitar la columna Espacios Amigables (Digite Cero si no tiene). ","")</f>
        <v/>
      </c>
      <c r="CB34" s="4"/>
      <c r="CC34" s="4"/>
      <c r="CD34" s="4"/>
      <c r="CE34" s="4"/>
      <c r="CF34" s="4"/>
      <c r="CG34" s="14">
        <f t="shared" ref="CG34:CG52" si="5">IF(AND(C34&lt;&gt;0,N34=""),1,0)</f>
        <v>0</v>
      </c>
      <c r="CH34" s="14"/>
      <c r="CI34" s="14"/>
      <c r="CJ34" s="14"/>
      <c r="CK34" s="14"/>
      <c r="CL34" s="14"/>
      <c r="CM34" s="14"/>
      <c r="CN34" s="14"/>
    </row>
    <row r="35" spans="1:92" s="2" customFormat="1" x14ac:dyDescent="0.2">
      <c r="A35" s="1390" t="s">
        <v>44</v>
      </c>
      <c r="B35" s="1391"/>
      <c r="C35" s="81">
        <f t="shared" si="1"/>
        <v>0</v>
      </c>
      <c r="D35" s="82"/>
      <c r="E35" s="83"/>
      <c r="F35" s="83"/>
      <c r="G35" s="83"/>
      <c r="H35" s="83"/>
      <c r="I35" s="83"/>
      <c r="J35" s="83"/>
      <c r="K35" s="83"/>
      <c r="L35" s="83"/>
      <c r="M35" s="84"/>
      <c r="N35" s="85"/>
      <c r="O35" s="30" t="str">
        <f t="shared" si="3"/>
        <v/>
      </c>
      <c r="P35" s="86"/>
      <c r="Q35" s="86"/>
      <c r="R35" s="86"/>
      <c r="S35" s="86"/>
      <c r="T35" s="86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21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CA35" s="4" t="str">
        <f t="shared" si="4"/>
        <v/>
      </c>
      <c r="CB35" s="4"/>
      <c r="CC35" s="4"/>
      <c r="CD35" s="4"/>
      <c r="CE35" s="4"/>
      <c r="CF35" s="4"/>
      <c r="CG35" s="14">
        <f t="shared" si="5"/>
        <v>0</v>
      </c>
      <c r="CH35" s="14"/>
      <c r="CI35" s="14"/>
      <c r="CJ35" s="14"/>
      <c r="CK35" s="14"/>
      <c r="CL35" s="14"/>
      <c r="CM35" s="14"/>
      <c r="CN35" s="14"/>
    </row>
    <row r="36" spans="1:92" s="2" customFormat="1" x14ac:dyDescent="0.2">
      <c r="A36" s="1375" t="s">
        <v>45</v>
      </c>
      <c r="B36" s="87" t="s">
        <v>46</v>
      </c>
      <c r="C36" s="79">
        <f t="shared" si="1"/>
        <v>0</v>
      </c>
      <c r="D36" s="24"/>
      <c r="E36" s="25"/>
      <c r="F36" s="25"/>
      <c r="G36" s="25"/>
      <c r="H36" s="25"/>
      <c r="I36" s="25"/>
      <c r="J36" s="25"/>
      <c r="K36" s="25"/>
      <c r="L36" s="25"/>
      <c r="M36" s="27"/>
      <c r="N36" s="28"/>
      <c r="O36" s="30" t="str">
        <f t="shared" si="3"/>
        <v/>
      </c>
      <c r="P36" s="80"/>
      <c r="Q36" s="80"/>
      <c r="R36" s="80"/>
      <c r="S36" s="80"/>
      <c r="T36" s="80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21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CA36" s="4" t="str">
        <f t="shared" si="4"/>
        <v/>
      </c>
      <c r="CB36" s="4"/>
      <c r="CC36" s="4"/>
      <c r="CD36" s="4"/>
      <c r="CE36" s="4"/>
      <c r="CF36" s="4"/>
      <c r="CG36" s="14">
        <f t="shared" si="5"/>
        <v>0</v>
      </c>
      <c r="CH36" s="14"/>
      <c r="CI36" s="14"/>
      <c r="CJ36" s="14"/>
      <c r="CK36" s="14"/>
      <c r="CL36" s="14"/>
      <c r="CM36" s="14"/>
      <c r="CN36" s="14"/>
    </row>
    <row r="37" spans="1:92" s="2" customFormat="1" x14ac:dyDescent="0.2">
      <c r="A37" s="1392"/>
      <c r="B37" s="88" t="s">
        <v>47</v>
      </c>
      <c r="C37" s="89">
        <f t="shared" si="1"/>
        <v>0</v>
      </c>
      <c r="D37" s="35"/>
      <c r="E37" s="36"/>
      <c r="F37" s="36"/>
      <c r="G37" s="36"/>
      <c r="H37" s="36"/>
      <c r="I37" s="36"/>
      <c r="J37" s="36"/>
      <c r="K37" s="36"/>
      <c r="L37" s="36"/>
      <c r="M37" s="38"/>
      <c r="N37" s="39"/>
      <c r="O37" s="30" t="str">
        <f t="shared" si="3"/>
        <v/>
      </c>
      <c r="P37" s="80"/>
      <c r="Q37" s="80"/>
      <c r="R37" s="80"/>
      <c r="S37" s="80"/>
      <c r="T37" s="80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21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CA37" s="4" t="str">
        <f t="shared" si="4"/>
        <v/>
      </c>
      <c r="CB37" s="4"/>
      <c r="CC37" s="4"/>
      <c r="CD37" s="4"/>
      <c r="CE37" s="4"/>
      <c r="CF37" s="4"/>
      <c r="CG37" s="14">
        <f t="shared" si="5"/>
        <v>0</v>
      </c>
      <c r="CH37" s="14"/>
      <c r="CI37" s="14"/>
      <c r="CJ37" s="14"/>
      <c r="CK37" s="14"/>
      <c r="CL37" s="14"/>
      <c r="CM37" s="14"/>
      <c r="CN37" s="14"/>
    </row>
    <row r="38" spans="1:92" s="2" customFormat="1" x14ac:dyDescent="0.2">
      <c r="A38" s="1392"/>
      <c r="B38" s="88" t="s">
        <v>48</v>
      </c>
      <c r="C38" s="89">
        <f t="shared" si="1"/>
        <v>0</v>
      </c>
      <c r="D38" s="35"/>
      <c r="E38" s="36"/>
      <c r="F38" s="36"/>
      <c r="G38" s="36"/>
      <c r="H38" s="36"/>
      <c r="I38" s="36"/>
      <c r="J38" s="36"/>
      <c r="K38" s="36"/>
      <c r="L38" s="36"/>
      <c r="M38" s="38"/>
      <c r="N38" s="39"/>
      <c r="O38" s="30" t="str">
        <f t="shared" si="3"/>
        <v/>
      </c>
      <c r="P38" s="80"/>
      <c r="Q38" s="80"/>
      <c r="R38" s="80"/>
      <c r="S38" s="80"/>
      <c r="T38" s="80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21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CA38" s="4" t="str">
        <f t="shared" si="4"/>
        <v/>
      </c>
      <c r="CB38" s="4"/>
      <c r="CC38" s="4"/>
      <c r="CD38" s="4"/>
      <c r="CE38" s="4"/>
      <c r="CF38" s="4"/>
      <c r="CG38" s="14">
        <f t="shared" si="5"/>
        <v>0</v>
      </c>
      <c r="CH38" s="14"/>
      <c r="CI38" s="14"/>
      <c r="CJ38" s="14"/>
      <c r="CK38" s="14"/>
      <c r="CL38" s="14"/>
      <c r="CM38" s="14"/>
      <c r="CN38" s="14"/>
    </row>
    <row r="39" spans="1:92" s="2" customFormat="1" x14ac:dyDescent="0.2">
      <c r="A39" s="1392"/>
      <c r="B39" s="88" t="s">
        <v>49</v>
      </c>
      <c r="C39" s="89">
        <f t="shared" si="1"/>
        <v>0</v>
      </c>
      <c r="D39" s="35"/>
      <c r="E39" s="36"/>
      <c r="F39" s="36"/>
      <c r="G39" s="36"/>
      <c r="H39" s="36"/>
      <c r="I39" s="36"/>
      <c r="J39" s="36"/>
      <c r="K39" s="36"/>
      <c r="L39" s="36"/>
      <c r="M39" s="38"/>
      <c r="N39" s="39"/>
      <c r="O39" s="30" t="str">
        <f t="shared" si="3"/>
        <v/>
      </c>
      <c r="P39" s="80"/>
      <c r="Q39" s="80"/>
      <c r="R39" s="80"/>
      <c r="S39" s="80"/>
      <c r="T39" s="80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21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CA39" s="4" t="str">
        <f t="shared" si="4"/>
        <v/>
      </c>
      <c r="CB39" s="4"/>
      <c r="CC39" s="4"/>
      <c r="CD39" s="4"/>
      <c r="CE39" s="4"/>
      <c r="CF39" s="4"/>
      <c r="CG39" s="14">
        <f t="shared" si="5"/>
        <v>0</v>
      </c>
      <c r="CH39" s="14"/>
      <c r="CI39" s="14"/>
      <c r="CJ39" s="14"/>
      <c r="CK39" s="14"/>
      <c r="CL39" s="14"/>
      <c r="CM39" s="14"/>
      <c r="CN39" s="14"/>
    </row>
    <row r="40" spans="1:92" s="2" customFormat="1" x14ac:dyDescent="0.2">
      <c r="A40" s="1392"/>
      <c r="B40" s="88" t="s">
        <v>50</v>
      </c>
      <c r="C40" s="89">
        <f t="shared" si="1"/>
        <v>0</v>
      </c>
      <c r="D40" s="35"/>
      <c r="E40" s="36"/>
      <c r="F40" s="36"/>
      <c r="G40" s="36"/>
      <c r="H40" s="36"/>
      <c r="I40" s="36"/>
      <c r="J40" s="36"/>
      <c r="K40" s="36"/>
      <c r="L40" s="36"/>
      <c r="M40" s="38"/>
      <c r="N40" s="39"/>
      <c r="O40" s="30" t="str">
        <f t="shared" si="3"/>
        <v/>
      </c>
      <c r="P40" s="80"/>
      <c r="Q40" s="80"/>
      <c r="R40" s="80"/>
      <c r="S40" s="80"/>
      <c r="T40" s="80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21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CA40" s="4" t="str">
        <f t="shared" si="4"/>
        <v/>
      </c>
      <c r="CB40" s="4"/>
      <c r="CC40" s="4"/>
      <c r="CD40" s="4"/>
      <c r="CE40" s="4"/>
      <c r="CF40" s="4"/>
      <c r="CG40" s="14">
        <f t="shared" si="5"/>
        <v>0</v>
      </c>
      <c r="CH40" s="14"/>
      <c r="CI40" s="14"/>
      <c r="CJ40" s="14"/>
      <c r="CK40" s="14"/>
      <c r="CL40" s="14"/>
      <c r="CM40" s="14"/>
      <c r="CN40" s="14"/>
    </row>
    <row r="41" spans="1:92" s="2" customFormat="1" x14ac:dyDescent="0.2">
      <c r="A41" s="1376"/>
      <c r="B41" s="90" t="s">
        <v>51</v>
      </c>
      <c r="C41" s="91">
        <f t="shared" si="1"/>
        <v>0</v>
      </c>
      <c r="D41" s="92"/>
      <c r="E41" s="93"/>
      <c r="F41" s="93"/>
      <c r="G41" s="93"/>
      <c r="H41" s="93"/>
      <c r="I41" s="93"/>
      <c r="J41" s="93"/>
      <c r="K41" s="93"/>
      <c r="L41" s="93"/>
      <c r="M41" s="94"/>
      <c r="N41" s="95"/>
      <c r="O41" s="30" t="str">
        <f t="shared" si="3"/>
        <v/>
      </c>
      <c r="P41" s="80"/>
      <c r="Q41" s="80"/>
      <c r="R41" s="80"/>
      <c r="S41" s="80"/>
      <c r="T41" s="80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21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CA41" s="4" t="str">
        <f t="shared" si="4"/>
        <v/>
      </c>
      <c r="CB41" s="4"/>
      <c r="CC41" s="4"/>
      <c r="CD41" s="4"/>
      <c r="CE41" s="4"/>
      <c r="CF41" s="4"/>
      <c r="CG41" s="14">
        <f t="shared" si="5"/>
        <v>0</v>
      </c>
      <c r="CH41" s="14"/>
      <c r="CI41" s="14"/>
      <c r="CJ41" s="14"/>
      <c r="CK41" s="14"/>
      <c r="CL41" s="14"/>
      <c r="CM41" s="14"/>
      <c r="CN41" s="14"/>
    </row>
    <row r="42" spans="1:92" s="2" customFormat="1" x14ac:dyDescent="0.2">
      <c r="A42" s="1375" t="s">
        <v>52</v>
      </c>
      <c r="B42" s="96" t="s">
        <v>53</v>
      </c>
      <c r="C42" s="79">
        <f t="shared" si="1"/>
        <v>0</v>
      </c>
      <c r="D42" s="24"/>
      <c r="E42" s="25"/>
      <c r="F42" s="25"/>
      <c r="G42" s="25"/>
      <c r="H42" s="25"/>
      <c r="I42" s="25"/>
      <c r="J42" s="25"/>
      <c r="K42" s="25"/>
      <c r="L42" s="25"/>
      <c r="M42" s="27"/>
      <c r="N42" s="28"/>
      <c r="O42" s="30" t="str">
        <f t="shared" si="3"/>
        <v/>
      </c>
      <c r="P42" s="80"/>
      <c r="Q42" s="80"/>
      <c r="R42" s="80"/>
      <c r="S42" s="80"/>
      <c r="T42" s="80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21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CA42" s="4" t="str">
        <f t="shared" si="4"/>
        <v/>
      </c>
      <c r="CB42" s="4"/>
      <c r="CC42" s="4"/>
      <c r="CD42" s="4"/>
      <c r="CE42" s="4"/>
      <c r="CF42" s="4"/>
      <c r="CG42" s="14">
        <f t="shared" si="5"/>
        <v>0</v>
      </c>
      <c r="CH42" s="14"/>
      <c r="CI42" s="14"/>
      <c r="CJ42" s="14"/>
      <c r="CK42" s="14"/>
      <c r="CL42" s="14"/>
      <c r="CM42" s="14"/>
      <c r="CN42" s="14"/>
    </row>
    <row r="43" spans="1:92" s="2" customFormat="1" x14ac:dyDescent="0.2">
      <c r="A43" s="1376"/>
      <c r="B43" s="90" t="s">
        <v>54</v>
      </c>
      <c r="C43" s="81">
        <f t="shared" si="1"/>
        <v>0</v>
      </c>
      <c r="D43" s="82"/>
      <c r="E43" s="83"/>
      <c r="F43" s="83"/>
      <c r="G43" s="83"/>
      <c r="H43" s="83"/>
      <c r="I43" s="83"/>
      <c r="J43" s="83"/>
      <c r="K43" s="83"/>
      <c r="L43" s="83"/>
      <c r="M43" s="84"/>
      <c r="N43" s="85"/>
      <c r="O43" s="30" t="str">
        <f t="shared" si="3"/>
        <v/>
      </c>
      <c r="P43" s="80"/>
      <c r="Q43" s="80"/>
      <c r="R43" s="80"/>
      <c r="S43" s="80"/>
      <c r="T43" s="80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21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CA43" s="4" t="str">
        <f t="shared" si="4"/>
        <v/>
      </c>
      <c r="CB43" s="4"/>
      <c r="CC43" s="4"/>
      <c r="CD43" s="4"/>
      <c r="CE43" s="4"/>
      <c r="CF43" s="4"/>
      <c r="CG43" s="14">
        <f t="shared" si="5"/>
        <v>0</v>
      </c>
      <c r="CH43" s="14"/>
      <c r="CI43" s="14"/>
      <c r="CJ43" s="14"/>
      <c r="CK43" s="14"/>
      <c r="CL43" s="14"/>
      <c r="CM43" s="14"/>
      <c r="CN43" s="14"/>
    </row>
    <row r="44" spans="1:92" s="2" customFormat="1" x14ac:dyDescent="0.2">
      <c r="A44" s="1393" t="s">
        <v>55</v>
      </c>
      <c r="B44" s="97" t="s">
        <v>53</v>
      </c>
      <c r="C44" s="79">
        <f t="shared" si="1"/>
        <v>0</v>
      </c>
      <c r="D44" s="24"/>
      <c r="E44" s="25"/>
      <c r="F44" s="25"/>
      <c r="G44" s="25"/>
      <c r="H44" s="25"/>
      <c r="I44" s="25"/>
      <c r="J44" s="25"/>
      <c r="K44" s="25"/>
      <c r="L44" s="25"/>
      <c r="M44" s="27"/>
      <c r="N44" s="28"/>
      <c r="O44" s="30" t="str">
        <f t="shared" si="3"/>
        <v/>
      </c>
      <c r="P44" s="80"/>
      <c r="Q44" s="80"/>
      <c r="R44" s="80"/>
      <c r="S44" s="80"/>
      <c r="T44" s="80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21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CA44" s="4" t="str">
        <f t="shared" si="4"/>
        <v/>
      </c>
      <c r="CB44" s="4"/>
      <c r="CC44" s="4"/>
      <c r="CD44" s="4"/>
      <c r="CE44" s="4"/>
      <c r="CF44" s="4"/>
      <c r="CG44" s="14">
        <f t="shared" si="5"/>
        <v>0</v>
      </c>
      <c r="CH44" s="14"/>
      <c r="CI44" s="14"/>
      <c r="CJ44" s="14"/>
      <c r="CK44" s="14"/>
      <c r="CL44" s="14"/>
      <c r="CM44" s="14"/>
      <c r="CN44" s="14"/>
    </row>
    <row r="45" spans="1:92" s="2" customFormat="1" ht="15" thickBot="1" x14ac:dyDescent="0.25">
      <c r="A45" s="1394"/>
      <c r="B45" s="98" t="s">
        <v>54</v>
      </c>
      <c r="C45" s="99">
        <f t="shared" si="1"/>
        <v>0</v>
      </c>
      <c r="D45" s="100"/>
      <c r="E45" s="101"/>
      <c r="F45" s="101"/>
      <c r="G45" s="101"/>
      <c r="H45" s="101"/>
      <c r="I45" s="101"/>
      <c r="J45" s="101"/>
      <c r="K45" s="101"/>
      <c r="L45" s="101"/>
      <c r="M45" s="102"/>
      <c r="N45" s="103"/>
      <c r="O45" s="30" t="str">
        <f t="shared" si="3"/>
        <v/>
      </c>
      <c r="P45" s="80"/>
      <c r="Q45" s="80"/>
      <c r="R45" s="80"/>
      <c r="S45" s="80"/>
      <c r="T45" s="80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21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104"/>
      <c r="CA45" s="4" t="str">
        <f t="shared" si="4"/>
        <v/>
      </c>
      <c r="CB45" s="4"/>
      <c r="CC45" s="4"/>
      <c r="CD45" s="4"/>
      <c r="CE45" s="4"/>
      <c r="CF45" s="4"/>
      <c r="CG45" s="14">
        <f t="shared" si="5"/>
        <v>0</v>
      </c>
      <c r="CH45" s="14"/>
      <c r="CI45" s="14"/>
      <c r="CJ45" s="14"/>
      <c r="CK45" s="14"/>
      <c r="CL45" s="14"/>
      <c r="CM45" s="14"/>
      <c r="CN45" s="14"/>
    </row>
    <row r="46" spans="1:92" s="2" customFormat="1" ht="15" thickTop="1" x14ac:dyDescent="0.2">
      <c r="A46" s="1409" t="s">
        <v>56</v>
      </c>
      <c r="B46" s="1410"/>
      <c r="C46" s="105">
        <f t="shared" si="1"/>
        <v>0</v>
      </c>
      <c r="D46" s="106"/>
      <c r="E46" s="107"/>
      <c r="F46" s="107"/>
      <c r="G46" s="107"/>
      <c r="H46" s="107"/>
      <c r="I46" s="107"/>
      <c r="J46" s="107"/>
      <c r="K46" s="107"/>
      <c r="L46" s="107"/>
      <c r="M46" s="108"/>
      <c r="N46" s="109"/>
      <c r="O46" s="30" t="str">
        <f t="shared" si="3"/>
        <v/>
      </c>
      <c r="P46" s="80"/>
      <c r="Q46" s="80"/>
      <c r="R46" s="80"/>
      <c r="S46" s="80"/>
      <c r="T46" s="80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21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104"/>
      <c r="CA46" s="4" t="str">
        <f t="shared" si="4"/>
        <v/>
      </c>
      <c r="CB46" s="4"/>
      <c r="CC46" s="4"/>
      <c r="CD46" s="4"/>
      <c r="CE46" s="4"/>
      <c r="CF46" s="4"/>
      <c r="CG46" s="14">
        <f t="shared" si="5"/>
        <v>0</v>
      </c>
      <c r="CH46" s="14"/>
      <c r="CI46" s="14"/>
      <c r="CJ46" s="14"/>
      <c r="CK46" s="14"/>
      <c r="CL46" s="14"/>
      <c r="CM46" s="14"/>
      <c r="CN46" s="14"/>
    </row>
    <row r="47" spans="1:92" s="2" customFormat="1" x14ac:dyDescent="0.2">
      <c r="A47" s="1397" t="s">
        <v>57</v>
      </c>
      <c r="B47" s="1398"/>
      <c r="C47" s="91">
        <f t="shared" si="1"/>
        <v>0</v>
      </c>
      <c r="D47" s="92"/>
      <c r="E47" s="93"/>
      <c r="F47" s="93"/>
      <c r="G47" s="93"/>
      <c r="H47" s="93"/>
      <c r="I47" s="93"/>
      <c r="J47" s="93"/>
      <c r="K47" s="93"/>
      <c r="L47" s="93"/>
      <c r="M47" s="94"/>
      <c r="N47" s="95"/>
      <c r="O47" s="30" t="str">
        <f t="shared" si="3"/>
        <v/>
      </c>
      <c r="P47" s="80"/>
      <c r="Q47" s="80"/>
      <c r="R47" s="80"/>
      <c r="S47" s="80"/>
      <c r="T47" s="80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21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104"/>
      <c r="CA47" s="4" t="str">
        <f t="shared" si="4"/>
        <v/>
      </c>
      <c r="CB47" s="4"/>
      <c r="CC47" s="4"/>
      <c r="CD47" s="4"/>
      <c r="CE47" s="4"/>
      <c r="CF47" s="4"/>
      <c r="CG47" s="14">
        <f t="shared" si="5"/>
        <v>0</v>
      </c>
      <c r="CH47" s="14"/>
      <c r="CI47" s="14"/>
      <c r="CJ47" s="14"/>
      <c r="CK47" s="14"/>
      <c r="CL47" s="14"/>
      <c r="CM47" s="14"/>
      <c r="CN47" s="14"/>
    </row>
    <row r="48" spans="1:92" s="2" customFormat="1" x14ac:dyDescent="0.2">
      <c r="A48" s="1411" t="s">
        <v>58</v>
      </c>
      <c r="B48" s="87" t="s">
        <v>53</v>
      </c>
      <c r="C48" s="79">
        <f t="shared" si="1"/>
        <v>0</v>
      </c>
      <c r="D48" s="24"/>
      <c r="E48" s="25"/>
      <c r="F48" s="25"/>
      <c r="G48" s="25"/>
      <c r="H48" s="25"/>
      <c r="I48" s="25"/>
      <c r="J48" s="25"/>
      <c r="K48" s="25"/>
      <c r="L48" s="25"/>
      <c r="M48" s="27"/>
      <c r="N48" s="28"/>
      <c r="O48" s="30" t="str">
        <f t="shared" si="3"/>
        <v/>
      </c>
      <c r="P48" s="80"/>
      <c r="Q48" s="80"/>
      <c r="R48" s="80"/>
      <c r="S48" s="80"/>
      <c r="T48" s="80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21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104"/>
      <c r="CA48" s="4" t="str">
        <f t="shared" si="4"/>
        <v/>
      </c>
      <c r="CB48" s="4"/>
      <c r="CC48" s="4"/>
      <c r="CD48" s="4"/>
      <c r="CE48" s="4"/>
      <c r="CF48" s="4"/>
      <c r="CG48" s="14">
        <f t="shared" si="5"/>
        <v>0</v>
      </c>
      <c r="CH48" s="14"/>
      <c r="CI48" s="14"/>
      <c r="CJ48" s="14"/>
      <c r="CK48" s="14"/>
      <c r="CL48" s="14"/>
      <c r="CM48" s="14"/>
      <c r="CN48" s="14"/>
    </row>
    <row r="49" spans="1:96" s="2" customFormat="1" x14ac:dyDescent="0.2">
      <c r="A49" s="1412"/>
      <c r="B49" s="110" t="s">
        <v>54</v>
      </c>
      <c r="C49" s="91">
        <f t="shared" si="1"/>
        <v>0</v>
      </c>
      <c r="D49" s="92"/>
      <c r="E49" s="93"/>
      <c r="F49" s="93"/>
      <c r="G49" s="93"/>
      <c r="H49" s="93"/>
      <c r="I49" s="93"/>
      <c r="J49" s="93"/>
      <c r="K49" s="93"/>
      <c r="L49" s="93"/>
      <c r="M49" s="94"/>
      <c r="N49" s="95"/>
      <c r="O49" s="30" t="str">
        <f t="shared" si="3"/>
        <v/>
      </c>
      <c r="P49" s="80"/>
      <c r="Q49" s="80"/>
      <c r="R49" s="80"/>
      <c r="S49" s="80"/>
      <c r="T49" s="80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21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104"/>
      <c r="CA49" s="4" t="str">
        <f t="shared" si="4"/>
        <v/>
      </c>
      <c r="CB49" s="4"/>
      <c r="CC49" s="4"/>
      <c r="CD49" s="4"/>
      <c r="CE49" s="4"/>
      <c r="CF49" s="4"/>
      <c r="CG49" s="14">
        <f t="shared" si="5"/>
        <v>0</v>
      </c>
      <c r="CH49" s="14"/>
      <c r="CI49" s="14"/>
      <c r="CJ49" s="14"/>
      <c r="CK49" s="14"/>
      <c r="CL49" s="14"/>
      <c r="CM49" s="14"/>
      <c r="CN49" s="14"/>
      <c r="CO49" s="4"/>
      <c r="CP49" s="4"/>
      <c r="CQ49" s="4"/>
      <c r="CR49" s="4"/>
    </row>
    <row r="50" spans="1:96" s="2" customFormat="1" x14ac:dyDescent="0.2">
      <c r="A50" s="1411" t="s">
        <v>59</v>
      </c>
      <c r="B50" s="87" t="s">
        <v>53</v>
      </c>
      <c r="C50" s="79">
        <f t="shared" si="1"/>
        <v>0</v>
      </c>
      <c r="D50" s="24"/>
      <c r="E50" s="25"/>
      <c r="F50" s="25"/>
      <c r="G50" s="25"/>
      <c r="H50" s="25"/>
      <c r="I50" s="25"/>
      <c r="J50" s="25"/>
      <c r="K50" s="25"/>
      <c r="L50" s="25"/>
      <c r="M50" s="27"/>
      <c r="N50" s="28"/>
      <c r="O50" s="30" t="str">
        <f t="shared" si="3"/>
        <v/>
      </c>
      <c r="P50" s="80"/>
      <c r="Q50" s="80"/>
      <c r="R50" s="80"/>
      <c r="S50" s="80"/>
      <c r="T50" s="80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21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104"/>
      <c r="CA50" s="4" t="str">
        <f t="shared" si="4"/>
        <v/>
      </c>
      <c r="CB50" s="4"/>
      <c r="CC50" s="4"/>
      <c r="CD50" s="4"/>
      <c r="CE50" s="4"/>
      <c r="CF50" s="4"/>
      <c r="CG50" s="14">
        <f t="shared" si="5"/>
        <v>0</v>
      </c>
      <c r="CH50" s="14"/>
      <c r="CI50" s="14"/>
      <c r="CJ50" s="14"/>
      <c r="CK50" s="14"/>
      <c r="CL50" s="14"/>
      <c r="CM50" s="14"/>
      <c r="CN50" s="14"/>
      <c r="CO50" s="4"/>
      <c r="CP50" s="4"/>
      <c r="CQ50" s="4"/>
      <c r="CR50" s="4"/>
    </row>
    <row r="51" spans="1:96" s="2" customFormat="1" x14ac:dyDescent="0.2">
      <c r="A51" s="1412"/>
      <c r="B51" s="111" t="s">
        <v>54</v>
      </c>
      <c r="C51" s="91">
        <f t="shared" si="1"/>
        <v>0</v>
      </c>
      <c r="D51" s="92"/>
      <c r="E51" s="93"/>
      <c r="F51" s="93"/>
      <c r="G51" s="93"/>
      <c r="H51" s="93"/>
      <c r="I51" s="93"/>
      <c r="J51" s="93"/>
      <c r="K51" s="93"/>
      <c r="L51" s="93"/>
      <c r="M51" s="94"/>
      <c r="N51" s="95"/>
      <c r="O51" s="30" t="str">
        <f t="shared" si="3"/>
        <v/>
      </c>
      <c r="S51" s="11"/>
      <c r="T51" s="11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CA51" s="4" t="str">
        <f t="shared" si="4"/>
        <v/>
      </c>
      <c r="CB51" s="4"/>
      <c r="CC51" s="4"/>
      <c r="CD51" s="4"/>
      <c r="CE51" s="4"/>
      <c r="CF51" s="4"/>
      <c r="CG51" s="14">
        <f t="shared" si="5"/>
        <v>0</v>
      </c>
      <c r="CH51" s="14"/>
      <c r="CI51" s="14"/>
      <c r="CJ51" s="14"/>
      <c r="CK51" s="14"/>
      <c r="CL51" s="14"/>
      <c r="CM51" s="14"/>
      <c r="CN51" s="14"/>
      <c r="CO51" s="4"/>
      <c r="CP51" s="4"/>
      <c r="CQ51" s="4"/>
      <c r="CR51" s="4"/>
    </row>
    <row r="52" spans="1:96" s="2" customFormat="1" x14ac:dyDescent="0.2">
      <c r="A52" s="1413" t="s">
        <v>60</v>
      </c>
      <c r="B52" s="1414"/>
      <c r="C52" s="91">
        <f t="shared" si="1"/>
        <v>0</v>
      </c>
      <c r="D52" s="92"/>
      <c r="E52" s="93"/>
      <c r="F52" s="93"/>
      <c r="G52" s="93"/>
      <c r="H52" s="93"/>
      <c r="I52" s="93"/>
      <c r="J52" s="93"/>
      <c r="K52" s="93"/>
      <c r="L52" s="93"/>
      <c r="M52" s="94"/>
      <c r="N52" s="95"/>
      <c r="O52" s="30" t="str">
        <f t="shared" si="3"/>
        <v/>
      </c>
      <c r="P52" s="11"/>
      <c r="Q52" s="11"/>
      <c r="R52" s="11"/>
      <c r="S52" s="11"/>
      <c r="T52" s="11"/>
      <c r="U52" s="11"/>
      <c r="V52" s="11"/>
      <c r="W52" s="11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BZ52" s="3"/>
      <c r="CA52" s="4" t="str">
        <f t="shared" si="4"/>
        <v/>
      </c>
      <c r="CB52" s="4"/>
      <c r="CC52" s="4"/>
      <c r="CD52" s="4"/>
      <c r="CE52" s="4"/>
      <c r="CF52" s="4"/>
      <c r="CG52" s="14">
        <f t="shared" si="5"/>
        <v>0</v>
      </c>
      <c r="CH52" s="14"/>
      <c r="CI52" s="14"/>
      <c r="CJ52" s="14"/>
      <c r="CK52" s="14"/>
      <c r="CL52" s="14"/>
      <c r="CM52" s="14"/>
      <c r="CN52" s="14"/>
      <c r="CO52" s="4"/>
      <c r="CP52" s="4"/>
      <c r="CQ52" s="4"/>
      <c r="CR52" s="4"/>
    </row>
    <row r="53" spans="1:96" s="2" customFormat="1" x14ac:dyDescent="0.2">
      <c r="A53" s="112" t="s">
        <v>61</v>
      </c>
      <c r="C53" s="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8"/>
      <c r="AJ53" s="8"/>
      <c r="AK53" s="8"/>
      <c r="AL53" s="8"/>
      <c r="AM53" s="8"/>
      <c r="AN53" s="8"/>
      <c r="AO53" s="113"/>
      <c r="AP53" s="113"/>
      <c r="AQ53" s="113"/>
      <c r="AR53" s="113"/>
      <c r="AS53" s="113"/>
      <c r="AT53" s="113"/>
      <c r="AU53" s="113"/>
      <c r="AV53" s="113"/>
      <c r="BZ53" s="3"/>
      <c r="CA53" s="4" t="str">
        <f>IF(AND(([1]A01!$C18+[1]A01!$C19+[1]A01!$C20+[1]A01!$C21+[1]A01!$F31+[1]A01!$F32+[1]A01!$F33)&lt;&gt;0,D53=0,E53=""),"* Observacion : En A01 existen contoles no ingresados, Revisar. ","")</f>
        <v/>
      </c>
      <c r="CB53" s="4"/>
      <c r="CC53" s="4"/>
      <c r="CD53" s="4"/>
      <c r="CE53" s="4"/>
      <c r="CF53" s="4"/>
      <c r="CG53" s="14"/>
      <c r="CH53" s="14"/>
      <c r="CI53" s="14"/>
      <c r="CJ53" s="14"/>
      <c r="CK53" s="14"/>
      <c r="CL53" s="14"/>
      <c r="CM53" s="14"/>
      <c r="CN53" s="14"/>
      <c r="CO53" s="4"/>
      <c r="CP53" s="4"/>
      <c r="CQ53" s="4"/>
      <c r="CR53" s="4"/>
    </row>
    <row r="54" spans="1:96" s="2" customFormat="1" x14ac:dyDescent="0.2">
      <c r="A54" s="114" t="s">
        <v>62</v>
      </c>
      <c r="B54" s="115" t="s">
        <v>63</v>
      </c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8"/>
      <c r="AP54" s="8"/>
      <c r="AQ54" s="8"/>
      <c r="AR54" s="8"/>
      <c r="AS54" s="8"/>
      <c r="AT54" s="8"/>
      <c r="AU54" s="8"/>
      <c r="AV54" s="8"/>
      <c r="AW54" s="5"/>
      <c r="CA54" s="4"/>
      <c r="CB54" s="4"/>
      <c r="CC54" s="4"/>
      <c r="CD54" s="4"/>
      <c r="CE54" s="4"/>
      <c r="CF54" s="4"/>
      <c r="CG54" s="14">
        <v>0</v>
      </c>
      <c r="CH54" s="14">
        <v>0</v>
      </c>
      <c r="CI54" s="14"/>
      <c r="CJ54" s="14"/>
      <c r="CK54" s="14"/>
      <c r="CL54" s="14"/>
      <c r="CM54" s="14"/>
      <c r="CN54" s="14"/>
      <c r="CO54" s="4"/>
      <c r="CP54" s="4"/>
      <c r="CQ54" s="4"/>
      <c r="CR54" s="4"/>
    </row>
    <row r="55" spans="1:96" s="2" customFormat="1" x14ac:dyDescent="0.2">
      <c r="A55" s="116" t="s">
        <v>64</v>
      </c>
      <c r="B55" s="55"/>
      <c r="C55" s="3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21"/>
      <c r="AP55" s="21"/>
      <c r="AQ55" s="21"/>
      <c r="AR55" s="21"/>
      <c r="AS55" s="21"/>
      <c r="AT55" s="21"/>
      <c r="AU55" s="21"/>
      <c r="AV55" s="21"/>
      <c r="AW55" s="5"/>
      <c r="BZ55" s="3"/>
      <c r="CA55" s="4"/>
      <c r="CB55" s="4"/>
      <c r="CC55" s="4"/>
      <c r="CD55" s="4"/>
      <c r="CE55" s="4"/>
      <c r="CF55" s="4"/>
      <c r="CG55" s="14">
        <v>0</v>
      </c>
      <c r="CH55" s="14">
        <v>0</v>
      </c>
      <c r="CI55" s="14"/>
      <c r="CJ55" s="14"/>
      <c r="CK55" s="14"/>
      <c r="CL55" s="14"/>
      <c r="CM55" s="14"/>
      <c r="CN55" s="14"/>
      <c r="CO55" s="4"/>
      <c r="CP55" s="4"/>
      <c r="CQ55" s="4"/>
      <c r="CR55" s="4"/>
    </row>
    <row r="56" spans="1:96" s="2" customFormat="1" x14ac:dyDescent="0.2">
      <c r="A56" s="117" t="s">
        <v>65</v>
      </c>
      <c r="B56" s="66"/>
      <c r="E56" s="118"/>
      <c r="F56" s="119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15"/>
      <c r="S56" s="15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20"/>
      <c r="AM56" s="120"/>
      <c r="AN56" s="120"/>
      <c r="AO56" s="22"/>
      <c r="AP56" s="22"/>
      <c r="AQ56" s="21"/>
      <c r="AR56" s="21"/>
      <c r="AS56" s="21"/>
      <c r="AT56" s="21"/>
      <c r="AU56" s="21"/>
      <c r="AV56" s="21"/>
      <c r="AW56" s="5"/>
      <c r="BZ56" s="3"/>
      <c r="CA56" s="4"/>
      <c r="CB56" s="4"/>
      <c r="CC56" s="4"/>
      <c r="CD56" s="4"/>
      <c r="CE56" s="4"/>
      <c r="CF56" s="4"/>
      <c r="CG56" s="14">
        <v>0</v>
      </c>
      <c r="CH56" s="14">
        <v>0</v>
      </c>
      <c r="CI56" s="14"/>
      <c r="CJ56" s="14"/>
      <c r="CK56" s="14"/>
      <c r="CL56" s="14"/>
      <c r="CM56" s="14"/>
      <c r="CN56" s="14"/>
      <c r="CO56" s="4"/>
      <c r="CP56" s="4"/>
      <c r="CQ56" s="4"/>
      <c r="CR56" s="4"/>
    </row>
    <row r="57" spans="1:96" s="2" customFormat="1" x14ac:dyDescent="0.2">
      <c r="A57" s="1377" t="s">
        <v>66</v>
      </c>
      <c r="B57" s="1380"/>
      <c r="C57" s="115" t="s">
        <v>63</v>
      </c>
      <c r="D57" s="17" t="s">
        <v>67</v>
      </c>
      <c r="E57" s="121" t="s">
        <v>68</v>
      </c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3"/>
      <c r="AT57" s="123"/>
      <c r="AU57" s="123"/>
      <c r="AV57" s="124"/>
      <c r="AW57" s="124"/>
      <c r="AX57" s="124"/>
      <c r="AY57" s="124"/>
      <c r="AZ57" s="124"/>
      <c r="BA57" s="5"/>
      <c r="CA57" s="3"/>
      <c r="CB57" s="3"/>
      <c r="CC57" s="3"/>
      <c r="CD57" s="3"/>
      <c r="CE57" s="4"/>
      <c r="CF57" s="4"/>
      <c r="CG57" s="4">
        <v>0</v>
      </c>
      <c r="CH57" s="4">
        <v>0</v>
      </c>
      <c r="CI57" s="4"/>
      <c r="CJ57" s="4"/>
      <c r="CK57" s="14"/>
      <c r="CL57" s="14"/>
      <c r="CM57" s="14"/>
      <c r="CN57" s="14"/>
      <c r="CO57" s="14"/>
      <c r="CP57" s="14"/>
      <c r="CQ57" s="14"/>
      <c r="CR57" s="14"/>
    </row>
    <row r="58" spans="1:96" s="2" customFormat="1" x14ac:dyDescent="0.2">
      <c r="A58" s="1397" t="s">
        <v>69</v>
      </c>
      <c r="B58" s="1398"/>
      <c r="C58" s="71">
        <f>SUM(D58:E58)</f>
        <v>0</v>
      </c>
      <c r="D58" s="49"/>
      <c r="E58" s="53"/>
      <c r="F58" s="30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3"/>
      <c r="AT58" s="123"/>
      <c r="AU58" s="123"/>
      <c r="AV58" s="124"/>
      <c r="AW58" s="124"/>
      <c r="AX58" s="124"/>
      <c r="AY58" s="124"/>
      <c r="AZ58" s="124"/>
      <c r="BA58" s="5"/>
      <c r="CA58" s="3" t="str">
        <f>IF(AND(([1]A01!$C18+[1]A01!$C19+[1]A01!$C20+[1]A01!$C21+[1]A01!$F31+[1]A01!$F32+[1]A01!$F33)&lt;&gt;0,D58=0,E58=""),"* Observacion : En A01 existen controles no ingresados, Revisar. ","")</f>
        <v/>
      </c>
      <c r="CB58" s="3"/>
      <c r="CC58" s="3"/>
      <c r="CD58" s="3"/>
      <c r="CE58" s="4"/>
      <c r="CF58" s="4"/>
      <c r="CG58" s="4">
        <v>0</v>
      </c>
      <c r="CH58" s="4">
        <v>0</v>
      </c>
      <c r="CI58" s="4"/>
      <c r="CJ58" s="4"/>
      <c r="CK58" s="14"/>
      <c r="CL58" s="14"/>
      <c r="CM58" s="14"/>
      <c r="CN58" s="14"/>
      <c r="CO58" s="14"/>
      <c r="CP58" s="14"/>
      <c r="CQ58" s="14"/>
      <c r="CR58" s="14"/>
    </row>
    <row r="59" spans="1:96" s="2" customFormat="1" x14ac:dyDescent="0.2">
      <c r="A59" s="117" t="s">
        <v>70</v>
      </c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3"/>
      <c r="AT59" s="123"/>
      <c r="AU59" s="123"/>
      <c r="AV59" s="124"/>
      <c r="AW59" s="124"/>
      <c r="AX59" s="124"/>
      <c r="AY59" s="124"/>
      <c r="AZ59" s="124"/>
      <c r="BA59" s="5"/>
      <c r="CA59" s="3" t="str">
        <f>IF(AND(([1]A01!$C18+[1]A01!$C19+[1]A01!$C20+[1]A01!$C21+[1]A01!$F31+[1]A01!$F32+[1]A01!$F33)&lt;&gt;0,D59=0,E59=""),"* Observacion : En A01 existen controles no ingresados, Revisar. ","")</f>
        <v/>
      </c>
      <c r="CB59" s="3"/>
      <c r="CC59" s="3"/>
      <c r="CD59" s="3"/>
      <c r="CE59" s="4"/>
      <c r="CF59" s="4"/>
      <c r="CG59" s="4"/>
      <c r="CH59" s="4"/>
      <c r="CI59" s="4"/>
      <c r="CJ59" s="4"/>
      <c r="CK59" s="14"/>
      <c r="CL59" s="14"/>
      <c r="CM59" s="14"/>
      <c r="CN59" s="14"/>
      <c r="CO59" s="14"/>
      <c r="CP59" s="14"/>
      <c r="CQ59" s="14"/>
      <c r="CR59" s="14"/>
    </row>
    <row r="60" spans="1:96" s="2" customFormat="1" x14ac:dyDescent="0.2">
      <c r="A60" s="1366" t="s">
        <v>71</v>
      </c>
      <c r="B60" s="1367"/>
      <c r="C60" s="1366" t="s">
        <v>72</v>
      </c>
      <c r="D60" s="1401"/>
      <c r="E60" s="1367"/>
      <c r="F60" s="1403" t="s">
        <v>73</v>
      </c>
      <c r="G60" s="1404"/>
      <c r="H60" s="1404"/>
      <c r="I60" s="1404"/>
      <c r="J60" s="1404"/>
      <c r="K60" s="1404"/>
      <c r="L60" s="1404"/>
      <c r="M60" s="1404"/>
      <c r="N60" s="1404"/>
      <c r="O60" s="1404"/>
      <c r="P60" s="1404"/>
      <c r="Q60" s="1405"/>
      <c r="R60" s="1406" t="s">
        <v>74</v>
      </c>
      <c r="S60" s="1407"/>
      <c r="T60" s="1406" t="s">
        <v>75</v>
      </c>
      <c r="U60" s="1408"/>
      <c r="V60" s="1415" t="s">
        <v>76</v>
      </c>
      <c r="W60" s="1415"/>
      <c r="X60" s="1416" t="s">
        <v>77</v>
      </c>
      <c r="Y60" s="1418" t="s">
        <v>78</v>
      </c>
      <c r="Z60" s="1419"/>
      <c r="AA60" s="127"/>
      <c r="AB60" s="122"/>
      <c r="AC60" s="122"/>
      <c r="AD60" s="122"/>
      <c r="AE60" s="122"/>
      <c r="AF60" s="122"/>
      <c r="AG60" s="122"/>
      <c r="AH60" s="11"/>
      <c r="AI60" s="11"/>
      <c r="AJ60" s="11"/>
      <c r="AK60" s="11"/>
      <c r="AL60" s="122"/>
      <c r="AM60" s="122"/>
      <c r="AN60" s="11"/>
      <c r="AO60" s="122"/>
      <c r="AP60" s="122"/>
      <c r="AQ60" s="122"/>
      <c r="AR60" s="122"/>
      <c r="AS60" s="123"/>
      <c r="AT60" s="123"/>
      <c r="AU60" s="123"/>
      <c r="AV60" s="124"/>
      <c r="AW60" s="124"/>
      <c r="AX60" s="124"/>
      <c r="AY60" s="124"/>
      <c r="AZ60" s="124"/>
      <c r="BA60" s="5"/>
      <c r="CA60" s="3"/>
      <c r="CB60" s="3"/>
      <c r="CC60" s="3"/>
      <c r="CD60" s="3"/>
      <c r="CE60" s="4"/>
      <c r="CF60" s="4"/>
      <c r="CG60" s="4"/>
      <c r="CH60" s="4"/>
      <c r="CI60" s="4"/>
      <c r="CJ60" s="4"/>
      <c r="CK60" s="14"/>
      <c r="CL60" s="14"/>
      <c r="CM60" s="14"/>
      <c r="CN60" s="14"/>
      <c r="CO60" s="14"/>
      <c r="CP60" s="14"/>
      <c r="CQ60" s="14"/>
      <c r="CR60" s="14"/>
    </row>
    <row r="61" spans="1:96" s="2" customFormat="1" x14ac:dyDescent="0.2">
      <c r="A61" s="1399"/>
      <c r="B61" s="1400"/>
      <c r="C61" s="1368"/>
      <c r="D61" s="1402"/>
      <c r="E61" s="1369"/>
      <c r="F61" s="1406" t="s">
        <v>79</v>
      </c>
      <c r="G61" s="1407"/>
      <c r="H61" s="1406" t="s">
        <v>80</v>
      </c>
      <c r="I61" s="1407"/>
      <c r="J61" s="1406" t="s">
        <v>81</v>
      </c>
      <c r="K61" s="1407"/>
      <c r="L61" s="1406" t="s">
        <v>82</v>
      </c>
      <c r="M61" s="1407"/>
      <c r="N61" s="1406" t="s">
        <v>83</v>
      </c>
      <c r="O61" s="1407"/>
      <c r="P61" s="1406" t="s">
        <v>84</v>
      </c>
      <c r="Q61" s="1407"/>
      <c r="R61" s="1406" t="s">
        <v>85</v>
      </c>
      <c r="S61" s="1407"/>
      <c r="T61" s="1406" t="s">
        <v>86</v>
      </c>
      <c r="U61" s="1408"/>
      <c r="V61" s="1416" t="s">
        <v>87</v>
      </c>
      <c r="W61" s="1416"/>
      <c r="X61" s="1416"/>
      <c r="Y61" s="1420"/>
      <c r="Z61" s="1421"/>
      <c r="AA61" s="127"/>
      <c r="AB61" s="122"/>
      <c r="AC61" s="122"/>
      <c r="AD61" s="122"/>
      <c r="AE61" s="122"/>
      <c r="AF61" s="122"/>
      <c r="AG61" s="122"/>
      <c r="AH61" s="11"/>
      <c r="AI61" s="11"/>
      <c r="AJ61" s="11"/>
      <c r="AK61" s="11"/>
      <c r="AL61" s="122"/>
      <c r="AM61" s="122"/>
      <c r="AN61" s="11"/>
      <c r="AO61" s="122"/>
      <c r="AP61" s="122"/>
      <c r="AQ61" s="122"/>
      <c r="AR61" s="122"/>
      <c r="AS61" s="123"/>
      <c r="AT61" s="123"/>
      <c r="AU61" s="123"/>
      <c r="AV61" s="124"/>
      <c r="AW61" s="124"/>
      <c r="AX61" s="124"/>
      <c r="AY61" s="124"/>
      <c r="AZ61" s="124"/>
      <c r="BA61" s="5"/>
      <c r="CA61" s="3"/>
      <c r="CB61" s="3"/>
      <c r="CC61" s="3"/>
      <c r="CD61" s="3"/>
      <c r="CE61" s="4"/>
      <c r="CF61" s="4"/>
      <c r="CG61" s="4"/>
      <c r="CH61" s="4"/>
      <c r="CI61" s="4"/>
      <c r="CJ61" s="4"/>
      <c r="CK61" s="14"/>
      <c r="CL61" s="14"/>
      <c r="CM61" s="14"/>
      <c r="CN61" s="14"/>
      <c r="CO61" s="14"/>
      <c r="CP61" s="14"/>
      <c r="CQ61" s="14"/>
      <c r="CR61" s="14"/>
    </row>
    <row r="62" spans="1:96" s="2" customFormat="1" ht="31.5" x14ac:dyDescent="0.2">
      <c r="A62" s="1368"/>
      <c r="B62" s="1369"/>
      <c r="C62" s="17" t="s">
        <v>88</v>
      </c>
      <c r="D62" s="128" t="s">
        <v>54</v>
      </c>
      <c r="E62" s="129" t="s">
        <v>89</v>
      </c>
      <c r="F62" s="130" t="s">
        <v>54</v>
      </c>
      <c r="G62" s="64" t="s">
        <v>89</v>
      </c>
      <c r="H62" s="130" t="s">
        <v>54</v>
      </c>
      <c r="I62" s="64" t="s">
        <v>89</v>
      </c>
      <c r="J62" s="130" t="s">
        <v>54</v>
      </c>
      <c r="K62" s="64" t="s">
        <v>89</v>
      </c>
      <c r="L62" s="130" t="s">
        <v>54</v>
      </c>
      <c r="M62" s="64" t="s">
        <v>89</v>
      </c>
      <c r="N62" s="130" t="s">
        <v>54</v>
      </c>
      <c r="O62" s="64" t="s">
        <v>89</v>
      </c>
      <c r="P62" s="130" t="s">
        <v>54</v>
      </c>
      <c r="Q62" s="64" t="s">
        <v>89</v>
      </c>
      <c r="R62" s="130" t="s">
        <v>54</v>
      </c>
      <c r="S62" s="64" t="s">
        <v>89</v>
      </c>
      <c r="T62" s="130" t="s">
        <v>54</v>
      </c>
      <c r="U62" s="131" t="s">
        <v>89</v>
      </c>
      <c r="V62" s="115" t="s">
        <v>90</v>
      </c>
      <c r="W62" s="115" t="s">
        <v>91</v>
      </c>
      <c r="X62" s="1417"/>
      <c r="Y62" s="115" t="s">
        <v>92</v>
      </c>
      <c r="Z62" s="115" t="s">
        <v>93</v>
      </c>
      <c r="AA62" s="127"/>
      <c r="AB62" s="122"/>
      <c r="AC62" s="122"/>
      <c r="AD62" s="122"/>
      <c r="AE62" s="122"/>
      <c r="AF62" s="122"/>
      <c r="AG62" s="122"/>
      <c r="AH62" s="11"/>
      <c r="AI62" s="11"/>
      <c r="AJ62" s="11"/>
      <c r="AK62" s="11"/>
      <c r="AL62" s="122"/>
      <c r="AM62" s="122"/>
      <c r="AN62" s="11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5"/>
      <c r="CA62" s="3"/>
      <c r="CB62" s="3"/>
      <c r="CC62" s="3"/>
      <c r="CD62" s="3"/>
      <c r="CE62" s="4"/>
      <c r="CF62" s="4"/>
      <c r="CG62" s="4"/>
      <c r="CH62" s="4"/>
      <c r="CI62" s="4"/>
      <c r="CJ62" s="4"/>
      <c r="CK62" s="14"/>
      <c r="CL62" s="14"/>
      <c r="CM62" s="14"/>
      <c r="CN62" s="14"/>
      <c r="CO62" s="14"/>
      <c r="CP62" s="14"/>
      <c r="CQ62" s="14"/>
      <c r="CR62" s="14"/>
    </row>
    <row r="63" spans="1:96" s="2" customFormat="1" x14ac:dyDescent="0.2">
      <c r="A63" s="1422" t="s">
        <v>94</v>
      </c>
      <c r="B63" s="1423"/>
      <c r="C63" s="132">
        <f>SUM(D63:E63)</f>
        <v>0</v>
      </c>
      <c r="D63" s="133">
        <f t="shared" ref="D63:E66" si="6">SUM(F63+H63+J63+L63+N63+P63)</f>
        <v>0</v>
      </c>
      <c r="E63" s="134">
        <f t="shared" si="6"/>
        <v>0</v>
      </c>
      <c r="F63" s="24"/>
      <c r="G63" s="28"/>
      <c r="H63" s="24"/>
      <c r="I63" s="28"/>
      <c r="J63" s="24"/>
      <c r="K63" s="28"/>
      <c r="L63" s="24"/>
      <c r="M63" s="28"/>
      <c r="N63" s="24"/>
      <c r="O63" s="28"/>
      <c r="P63" s="24"/>
      <c r="Q63" s="28"/>
      <c r="R63" s="24"/>
      <c r="S63" s="28"/>
      <c r="T63" s="24"/>
      <c r="U63" s="135"/>
      <c r="V63" s="136"/>
      <c r="W63" s="24"/>
      <c r="X63" s="137"/>
      <c r="Y63" s="137"/>
      <c r="Z63" s="138"/>
      <c r="AA63" s="30"/>
      <c r="AB63" s="122"/>
      <c r="AC63" s="122"/>
      <c r="AD63" s="122"/>
      <c r="AE63" s="122"/>
      <c r="AF63" s="122"/>
      <c r="AG63" s="122"/>
      <c r="AH63" s="11"/>
      <c r="AI63" s="11"/>
      <c r="AJ63" s="11"/>
      <c r="AK63" s="11"/>
      <c r="AL63" s="122"/>
      <c r="AM63" s="122"/>
      <c r="AN63" s="11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5"/>
      <c r="CA63" s="3"/>
      <c r="CB63" s="3"/>
      <c r="CC63" s="3"/>
      <c r="CD63" s="3"/>
      <c r="CE63" s="4"/>
      <c r="CF63" s="4"/>
      <c r="CG63" s="4">
        <v>0</v>
      </c>
      <c r="CH63" s="4">
        <v>0</v>
      </c>
      <c r="CI63" s="4"/>
      <c r="CJ63" s="4"/>
      <c r="CK63" s="14"/>
      <c r="CL63" s="14"/>
      <c r="CM63" s="14"/>
      <c r="CN63" s="14"/>
      <c r="CO63" s="14"/>
      <c r="CP63" s="14"/>
      <c r="CQ63" s="14"/>
      <c r="CR63" s="14"/>
    </row>
    <row r="64" spans="1:96" s="2" customFormat="1" x14ac:dyDescent="0.2">
      <c r="A64" s="1424" t="s">
        <v>95</v>
      </c>
      <c r="B64" s="1425"/>
      <c r="C64" s="139">
        <f>SUM(D64:E64)</f>
        <v>0</v>
      </c>
      <c r="D64" s="140">
        <f t="shared" si="6"/>
        <v>0</v>
      </c>
      <c r="E64" s="141">
        <f t="shared" si="6"/>
        <v>0</v>
      </c>
      <c r="F64" s="35"/>
      <c r="G64" s="39"/>
      <c r="H64" s="35"/>
      <c r="I64" s="39"/>
      <c r="J64" s="35"/>
      <c r="K64" s="39"/>
      <c r="L64" s="35"/>
      <c r="M64" s="39"/>
      <c r="N64" s="35"/>
      <c r="O64" s="39"/>
      <c r="P64" s="35"/>
      <c r="Q64" s="39"/>
      <c r="R64" s="35"/>
      <c r="S64" s="39"/>
      <c r="T64" s="35"/>
      <c r="U64" s="142"/>
      <c r="V64" s="143"/>
      <c r="W64" s="35"/>
      <c r="X64" s="144"/>
      <c r="Y64" s="144"/>
      <c r="Z64" s="58"/>
      <c r="AA64" s="30"/>
      <c r="AB64" s="122"/>
      <c r="AC64" s="122"/>
      <c r="AD64" s="122"/>
      <c r="AE64" s="122"/>
      <c r="AF64" s="122"/>
      <c r="AG64" s="122"/>
      <c r="AH64" s="11"/>
      <c r="AI64" s="11"/>
      <c r="AJ64" s="11"/>
      <c r="AK64" s="11"/>
      <c r="AL64" s="122"/>
      <c r="AM64" s="122"/>
      <c r="AN64" s="11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5"/>
      <c r="CA64" s="3"/>
      <c r="CB64" s="3"/>
      <c r="CC64" s="3"/>
      <c r="CD64" s="3"/>
      <c r="CE64" s="4"/>
      <c r="CF64" s="4"/>
      <c r="CG64" s="4">
        <v>0</v>
      </c>
      <c r="CH64" s="4">
        <v>0</v>
      </c>
      <c r="CI64" s="4"/>
      <c r="CJ64" s="4"/>
      <c r="CK64" s="14"/>
      <c r="CL64" s="14"/>
      <c r="CM64" s="14"/>
      <c r="CN64" s="14"/>
      <c r="CO64" s="14"/>
      <c r="CP64" s="14"/>
      <c r="CQ64" s="14"/>
      <c r="CR64" s="14"/>
    </row>
    <row r="65" spans="1:96" s="2" customFormat="1" x14ac:dyDescent="0.2">
      <c r="A65" s="1424" t="s">
        <v>96</v>
      </c>
      <c r="B65" s="1425"/>
      <c r="C65" s="139">
        <f>SUM(D65:E65)</f>
        <v>0</v>
      </c>
      <c r="D65" s="140">
        <f t="shared" si="6"/>
        <v>0</v>
      </c>
      <c r="E65" s="141">
        <f t="shared" si="6"/>
        <v>0</v>
      </c>
      <c r="F65" s="35"/>
      <c r="G65" s="39"/>
      <c r="H65" s="35"/>
      <c r="I65" s="39"/>
      <c r="J65" s="35"/>
      <c r="K65" s="39"/>
      <c r="L65" s="35"/>
      <c r="M65" s="39"/>
      <c r="N65" s="35"/>
      <c r="O65" s="39"/>
      <c r="P65" s="35"/>
      <c r="Q65" s="39"/>
      <c r="R65" s="35"/>
      <c r="S65" s="39"/>
      <c r="T65" s="35"/>
      <c r="U65" s="142"/>
      <c r="V65" s="143"/>
      <c r="W65" s="35"/>
      <c r="X65" s="144"/>
      <c r="Y65" s="144"/>
      <c r="Z65" s="58"/>
      <c r="AA65" s="30"/>
      <c r="AB65" s="122"/>
      <c r="AC65" s="122"/>
      <c r="AD65" s="122"/>
      <c r="AE65" s="122"/>
      <c r="AF65" s="122"/>
      <c r="AG65" s="122"/>
      <c r="AH65" s="11"/>
      <c r="AI65" s="11"/>
      <c r="AJ65" s="11"/>
      <c r="AK65" s="11"/>
      <c r="AL65" s="122"/>
      <c r="AM65" s="122"/>
      <c r="AN65" s="11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CA65" s="3"/>
      <c r="CB65" s="3"/>
      <c r="CC65" s="3"/>
      <c r="CD65" s="3"/>
      <c r="CE65" s="4"/>
      <c r="CF65" s="4"/>
      <c r="CG65" s="4"/>
      <c r="CH65" s="4"/>
      <c r="CI65" s="4"/>
      <c r="CJ65" s="4"/>
      <c r="CK65" s="14"/>
      <c r="CL65" s="14"/>
      <c r="CM65" s="14"/>
      <c r="CN65" s="14"/>
      <c r="CO65" s="14"/>
      <c r="CP65" s="14"/>
      <c r="CQ65" s="14"/>
      <c r="CR65" s="14"/>
    </row>
    <row r="66" spans="1:96" s="2" customFormat="1" x14ac:dyDescent="0.2">
      <c r="A66" s="1426" t="s">
        <v>97</v>
      </c>
      <c r="B66" s="1427"/>
      <c r="C66" s="145">
        <f>SUM(D66:E66)</f>
        <v>0</v>
      </c>
      <c r="D66" s="146">
        <f t="shared" si="6"/>
        <v>0</v>
      </c>
      <c r="E66" s="147">
        <f t="shared" si="6"/>
        <v>0</v>
      </c>
      <c r="F66" s="82"/>
      <c r="G66" s="85"/>
      <c r="H66" s="82"/>
      <c r="I66" s="85"/>
      <c r="J66" s="82"/>
      <c r="K66" s="85"/>
      <c r="L66" s="82"/>
      <c r="M66" s="85"/>
      <c r="N66" s="82"/>
      <c r="O66" s="85"/>
      <c r="P66" s="82"/>
      <c r="Q66" s="85"/>
      <c r="R66" s="82"/>
      <c r="S66" s="85"/>
      <c r="T66" s="82"/>
      <c r="U66" s="148"/>
      <c r="V66" s="149"/>
      <c r="W66" s="82"/>
      <c r="X66" s="150"/>
      <c r="Y66" s="151"/>
      <c r="Z66" s="151"/>
      <c r="AA66" s="30"/>
      <c r="AB66" s="122"/>
      <c r="AC66" s="122"/>
      <c r="AD66" s="11"/>
      <c r="AE66" s="11"/>
      <c r="AF66" s="11"/>
      <c r="AG66" s="11"/>
      <c r="AH66" s="122"/>
      <c r="AI66" s="122"/>
      <c r="AJ66" s="11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Z66" s="3"/>
      <c r="CA66" s="4"/>
      <c r="CB66" s="4"/>
      <c r="CC66" s="4"/>
      <c r="CD66" s="4"/>
      <c r="CE66" s="4"/>
      <c r="CF66" s="4"/>
      <c r="CG66" s="14">
        <v>0</v>
      </c>
      <c r="CH66" s="14">
        <v>0</v>
      </c>
      <c r="CI66" s="14"/>
      <c r="CJ66" s="14"/>
      <c r="CK66" s="14"/>
      <c r="CL66" s="14"/>
      <c r="CM66" s="14"/>
      <c r="CN66" s="14"/>
      <c r="CO66" s="4"/>
      <c r="CP66" s="4"/>
      <c r="CQ66" s="4"/>
      <c r="CR66" s="4"/>
    </row>
    <row r="67" spans="1:96" s="2" customFormat="1" x14ac:dyDescent="0.2">
      <c r="A67" s="117" t="s">
        <v>98</v>
      </c>
      <c r="W67" s="122"/>
      <c r="X67" s="122"/>
      <c r="Y67" s="122"/>
      <c r="Z67" s="122"/>
      <c r="AA67" s="11"/>
      <c r="AB67" s="122"/>
      <c r="AC67" s="122"/>
      <c r="AD67" s="11"/>
      <c r="AE67" s="11"/>
      <c r="AF67" s="11"/>
      <c r="AG67" s="11"/>
      <c r="AH67" s="122"/>
      <c r="AI67" s="122"/>
      <c r="AJ67" s="11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Z67" s="3"/>
      <c r="CA67" s="4"/>
      <c r="CB67" s="4"/>
      <c r="CC67" s="4"/>
      <c r="CD67" s="4"/>
      <c r="CE67" s="4"/>
      <c r="CF67" s="4"/>
      <c r="CG67" s="14"/>
      <c r="CH67" s="14"/>
      <c r="CI67" s="14"/>
      <c r="CJ67" s="14"/>
      <c r="CK67" s="14"/>
      <c r="CL67" s="14"/>
      <c r="CM67" s="14"/>
      <c r="CN67" s="14"/>
      <c r="CO67" s="4"/>
      <c r="CP67" s="4"/>
      <c r="CQ67" s="4"/>
      <c r="CR67" s="4"/>
    </row>
    <row r="68" spans="1:96" s="2" customFormat="1" x14ac:dyDescent="0.2">
      <c r="A68" s="1366" t="s">
        <v>71</v>
      </c>
      <c r="B68" s="1367"/>
      <c r="C68" s="1366" t="s">
        <v>72</v>
      </c>
      <c r="D68" s="1401"/>
      <c r="E68" s="1367"/>
      <c r="F68" s="1403" t="s">
        <v>99</v>
      </c>
      <c r="G68" s="1404"/>
      <c r="H68" s="1404"/>
      <c r="I68" s="1404"/>
      <c r="J68" s="1404"/>
      <c r="K68" s="1404"/>
      <c r="L68" s="1404"/>
      <c r="M68" s="1404"/>
      <c r="N68" s="1404"/>
      <c r="O68" s="1404"/>
      <c r="P68" s="1404"/>
      <c r="Q68" s="1428"/>
      <c r="R68" s="1429" t="s">
        <v>100</v>
      </c>
      <c r="S68" s="1430"/>
      <c r="T68" s="1430"/>
      <c r="U68" s="1430"/>
      <c r="V68" s="1431"/>
      <c r="W68" s="122"/>
      <c r="X68" s="122"/>
      <c r="Y68" s="122"/>
      <c r="Z68" s="122"/>
      <c r="AA68" s="122"/>
      <c r="AB68" s="122"/>
      <c r="AC68" s="122"/>
      <c r="AD68" s="11"/>
      <c r="AE68" s="11"/>
      <c r="AF68" s="11"/>
      <c r="AG68" s="11"/>
      <c r="AH68" s="122"/>
      <c r="AI68" s="122"/>
      <c r="AJ68" s="11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Z68" s="3"/>
      <c r="CA68" s="4"/>
      <c r="CB68" s="4"/>
      <c r="CC68" s="4"/>
      <c r="CD68" s="4"/>
      <c r="CE68" s="4"/>
      <c r="CF68" s="4"/>
      <c r="CG68" s="14"/>
      <c r="CH68" s="14"/>
      <c r="CI68" s="14"/>
      <c r="CJ68" s="14"/>
      <c r="CK68" s="14"/>
      <c r="CL68" s="14"/>
      <c r="CM68" s="14"/>
      <c r="CN68" s="14"/>
      <c r="CO68" s="4"/>
      <c r="CP68" s="4"/>
      <c r="CQ68" s="4"/>
      <c r="CR68" s="4"/>
    </row>
    <row r="69" spans="1:96" s="2" customFormat="1" x14ac:dyDescent="0.2">
      <c r="A69" s="1399"/>
      <c r="B69" s="1400"/>
      <c r="C69" s="1368"/>
      <c r="D69" s="1402"/>
      <c r="E69" s="1369"/>
      <c r="F69" s="1406" t="s">
        <v>79</v>
      </c>
      <c r="G69" s="1407"/>
      <c r="H69" s="1406" t="s">
        <v>80</v>
      </c>
      <c r="I69" s="1407"/>
      <c r="J69" s="1406" t="s">
        <v>81</v>
      </c>
      <c r="K69" s="1407"/>
      <c r="L69" s="1406" t="s">
        <v>82</v>
      </c>
      <c r="M69" s="1407"/>
      <c r="N69" s="1406" t="s">
        <v>83</v>
      </c>
      <c r="O69" s="1407"/>
      <c r="P69" s="1406" t="s">
        <v>84</v>
      </c>
      <c r="Q69" s="1435"/>
      <c r="R69" s="1408" t="s">
        <v>87</v>
      </c>
      <c r="S69" s="1407"/>
      <c r="T69" s="1375" t="s">
        <v>77</v>
      </c>
      <c r="U69" s="1406" t="s">
        <v>101</v>
      </c>
      <c r="V69" s="1407"/>
      <c r="W69" s="122"/>
      <c r="X69" s="122"/>
      <c r="Y69" s="122"/>
      <c r="Z69" s="122"/>
      <c r="AA69" s="122"/>
      <c r="AB69" s="122"/>
      <c r="AC69" s="122"/>
      <c r="AD69" s="11"/>
      <c r="AE69" s="11"/>
      <c r="AF69" s="11"/>
      <c r="AG69" s="11"/>
      <c r="AH69" s="122"/>
      <c r="AI69" s="122"/>
      <c r="AJ69" s="11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Z69" s="3"/>
      <c r="CA69" s="4"/>
      <c r="CB69" s="4"/>
      <c r="CC69" s="4"/>
      <c r="CD69" s="4"/>
      <c r="CE69" s="4"/>
      <c r="CF69" s="4"/>
      <c r="CG69" s="14"/>
      <c r="CH69" s="14"/>
      <c r="CI69" s="14"/>
      <c r="CJ69" s="14"/>
      <c r="CK69" s="14"/>
      <c r="CL69" s="14"/>
      <c r="CM69" s="14"/>
      <c r="CN69" s="14"/>
      <c r="CO69" s="4"/>
      <c r="CP69" s="4"/>
      <c r="CQ69" s="4"/>
      <c r="CR69" s="4"/>
    </row>
    <row r="70" spans="1:96" s="2" customFormat="1" ht="31.5" x14ac:dyDescent="0.2">
      <c r="A70" s="1368"/>
      <c r="B70" s="1369"/>
      <c r="C70" s="17" t="s">
        <v>88</v>
      </c>
      <c r="D70" s="128" t="s">
        <v>54</v>
      </c>
      <c r="E70" s="129" t="s">
        <v>89</v>
      </c>
      <c r="F70" s="130" t="s">
        <v>54</v>
      </c>
      <c r="G70" s="64" t="s">
        <v>89</v>
      </c>
      <c r="H70" s="130" t="s">
        <v>54</v>
      </c>
      <c r="I70" s="64" t="s">
        <v>89</v>
      </c>
      <c r="J70" s="130" t="s">
        <v>54</v>
      </c>
      <c r="K70" s="64" t="s">
        <v>89</v>
      </c>
      <c r="L70" s="130" t="s">
        <v>54</v>
      </c>
      <c r="M70" s="64" t="s">
        <v>89</v>
      </c>
      <c r="N70" s="130" t="s">
        <v>54</v>
      </c>
      <c r="O70" s="64" t="s">
        <v>89</v>
      </c>
      <c r="P70" s="130" t="s">
        <v>54</v>
      </c>
      <c r="Q70" s="152" t="s">
        <v>89</v>
      </c>
      <c r="R70" s="64" t="s">
        <v>90</v>
      </c>
      <c r="S70" s="115" t="s">
        <v>91</v>
      </c>
      <c r="T70" s="1376"/>
      <c r="U70" s="114" t="s">
        <v>92</v>
      </c>
      <c r="V70" s="115" t="s">
        <v>93</v>
      </c>
      <c r="W70" s="122"/>
      <c r="X70" s="122"/>
      <c r="Y70" s="122"/>
      <c r="Z70" s="122"/>
      <c r="AA70" s="122"/>
      <c r="AB70" s="122"/>
      <c r="AC70" s="122"/>
      <c r="AD70" s="11"/>
      <c r="AE70" s="11"/>
      <c r="AF70" s="11"/>
      <c r="AG70" s="11"/>
      <c r="AH70" s="122"/>
      <c r="AI70" s="122"/>
      <c r="AJ70" s="11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Z70" s="3"/>
      <c r="CA70" s="4"/>
      <c r="CB70" s="4"/>
      <c r="CC70" s="4"/>
      <c r="CD70" s="4"/>
      <c r="CE70" s="4"/>
      <c r="CF70" s="4"/>
      <c r="CG70" s="14"/>
      <c r="CH70" s="14"/>
      <c r="CI70" s="14"/>
      <c r="CJ70" s="14"/>
      <c r="CK70" s="14"/>
      <c r="CL70" s="14"/>
      <c r="CM70" s="14"/>
      <c r="CN70" s="14"/>
      <c r="CO70" s="4"/>
      <c r="CP70" s="4"/>
      <c r="CQ70" s="4"/>
      <c r="CR70" s="4"/>
    </row>
    <row r="71" spans="1:96" s="2" customFormat="1" x14ac:dyDescent="0.2">
      <c r="A71" s="1422" t="s">
        <v>94</v>
      </c>
      <c r="B71" s="1423"/>
      <c r="C71" s="132">
        <f>SUM(D71:E71)</f>
        <v>0</v>
      </c>
      <c r="D71" s="133">
        <f t="shared" ref="D71:E74" si="7">SUM(F71+H71+J71+L71+N71+P71)</f>
        <v>0</v>
      </c>
      <c r="E71" s="134">
        <f t="shared" si="7"/>
        <v>0</v>
      </c>
      <c r="F71" s="24"/>
      <c r="G71" s="28"/>
      <c r="H71" s="24"/>
      <c r="I71" s="28"/>
      <c r="J71" s="24"/>
      <c r="K71" s="28"/>
      <c r="L71" s="24"/>
      <c r="M71" s="28"/>
      <c r="N71" s="24"/>
      <c r="O71" s="28"/>
      <c r="P71" s="24"/>
      <c r="Q71" s="135"/>
      <c r="R71" s="136"/>
      <c r="S71" s="24"/>
      <c r="T71" s="137"/>
      <c r="U71" s="137"/>
      <c r="V71" s="138"/>
      <c r="W71" s="127"/>
      <c r="X71" s="122"/>
      <c r="Y71" s="122"/>
      <c r="Z71" s="122"/>
      <c r="AA71" s="122"/>
      <c r="AB71" s="122"/>
      <c r="AC71" s="122"/>
      <c r="AD71" s="11"/>
      <c r="AE71" s="11"/>
      <c r="AF71" s="11"/>
      <c r="AG71" s="11"/>
      <c r="AH71" s="122"/>
      <c r="AI71" s="122"/>
      <c r="AJ71" s="11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Z71" s="3"/>
      <c r="CA71" s="4"/>
      <c r="CB71" s="4"/>
      <c r="CC71" s="4"/>
      <c r="CD71" s="4"/>
      <c r="CE71" s="4"/>
      <c r="CF71" s="4"/>
      <c r="CG71" s="14"/>
      <c r="CH71" s="14"/>
      <c r="CI71" s="14"/>
      <c r="CJ71" s="14"/>
      <c r="CK71" s="14"/>
      <c r="CL71" s="14"/>
      <c r="CM71" s="14"/>
      <c r="CN71" s="14"/>
      <c r="CO71" s="4"/>
      <c r="CP71" s="4"/>
      <c r="CQ71" s="4"/>
      <c r="CR71" s="4"/>
    </row>
    <row r="72" spans="1:96" s="2" customFormat="1" x14ac:dyDescent="0.2">
      <c r="A72" s="1424" t="s">
        <v>95</v>
      </c>
      <c r="B72" s="1425"/>
      <c r="C72" s="139">
        <f>SUM(D72:E72)</f>
        <v>0</v>
      </c>
      <c r="D72" s="140">
        <f t="shared" si="7"/>
        <v>0</v>
      </c>
      <c r="E72" s="141">
        <f t="shared" si="7"/>
        <v>0</v>
      </c>
      <c r="F72" s="35"/>
      <c r="G72" s="39"/>
      <c r="H72" s="35"/>
      <c r="I72" s="39"/>
      <c r="J72" s="35"/>
      <c r="K72" s="39"/>
      <c r="L72" s="35"/>
      <c r="M72" s="39"/>
      <c r="N72" s="35"/>
      <c r="O72" s="39"/>
      <c r="P72" s="35"/>
      <c r="Q72" s="142"/>
      <c r="R72" s="143"/>
      <c r="S72" s="35"/>
      <c r="T72" s="144"/>
      <c r="U72" s="144"/>
      <c r="V72" s="58"/>
      <c r="W72" s="153"/>
      <c r="X72" s="154"/>
      <c r="Y72" s="154"/>
      <c r="Z72" s="5"/>
      <c r="AR72" s="122"/>
      <c r="AS72" s="122"/>
      <c r="AT72" s="122"/>
      <c r="AU72" s="122"/>
      <c r="AV72" s="122"/>
      <c r="AW72" s="122"/>
      <c r="AX72" s="122"/>
      <c r="AY72" s="122"/>
      <c r="AZ72" s="122"/>
      <c r="CA72" s="4"/>
      <c r="CB72" s="4"/>
      <c r="CC72" s="4"/>
      <c r="CD72" s="4"/>
      <c r="CE72" s="4"/>
      <c r="CF72" s="4"/>
      <c r="CG72" s="14"/>
      <c r="CH72" s="14"/>
      <c r="CI72" s="14"/>
      <c r="CJ72" s="14"/>
      <c r="CK72" s="14"/>
      <c r="CL72" s="14"/>
      <c r="CM72" s="14"/>
      <c r="CN72" s="14"/>
      <c r="CO72" s="4"/>
      <c r="CP72" s="4"/>
      <c r="CQ72" s="4"/>
      <c r="CR72" s="4"/>
    </row>
    <row r="73" spans="1:96" s="2" customFormat="1" x14ac:dyDescent="0.2">
      <c r="A73" s="1424" t="s">
        <v>96</v>
      </c>
      <c r="B73" s="1425"/>
      <c r="C73" s="139">
        <f>SUM(D73:E73)</f>
        <v>0</v>
      </c>
      <c r="D73" s="140">
        <f t="shared" si="7"/>
        <v>0</v>
      </c>
      <c r="E73" s="141">
        <f t="shared" si="7"/>
        <v>0</v>
      </c>
      <c r="F73" s="35"/>
      <c r="G73" s="39"/>
      <c r="H73" s="35"/>
      <c r="I73" s="39"/>
      <c r="J73" s="35"/>
      <c r="K73" s="39"/>
      <c r="L73" s="35"/>
      <c r="M73" s="39"/>
      <c r="N73" s="35"/>
      <c r="O73" s="39"/>
      <c r="P73" s="35"/>
      <c r="Q73" s="142"/>
      <c r="R73" s="143"/>
      <c r="S73" s="35"/>
      <c r="T73" s="144"/>
      <c r="U73" s="144"/>
      <c r="V73" s="58"/>
      <c r="W73" s="153"/>
      <c r="X73" s="154"/>
      <c r="Y73" s="154"/>
      <c r="Z73" s="5"/>
      <c r="AR73" s="122"/>
      <c r="AS73" s="122"/>
      <c r="AT73" s="122"/>
      <c r="AU73" s="122"/>
      <c r="AV73" s="122"/>
      <c r="AW73" s="122"/>
      <c r="AX73" s="122"/>
      <c r="AY73" s="122"/>
      <c r="AZ73" s="122"/>
      <c r="BZ73" s="3"/>
      <c r="CA73" s="4"/>
      <c r="CB73" s="4"/>
      <c r="CC73" s="4"/>
      <c r="CD73" s="4"/>
      <c r="CE73" s="4"/>
      <c r="CF73" s="4"/>
      <c r="CG73" s="14"/>
      <c r="CH73" s="14"/>
      <c r="CI73" s="14"/>
      <c r="CJ73" s="14"/>
      <c r="CK73" s="14"/>
      <c r="CL73" s="14"/>
      <c r="CM73" s="14"/>
      <c r="CN73" s="14"/>
      <c r="CO73" s="4"/>
      <c r="CP73" s="4"/>
      <c r="CQ73" s="4"/>
      <c r="CR73" s="4"/>
    </row>
    <row r="74" spans="1:96" s="2" customFormat="1" x14ac:dyDescent="0.2">
      <c r="A74" s="1426" t="s">
        <v>97</v>
      </c>
      <c r="B74" s="1427"/>
      <c r="C74" s="145">
        <f>SUM(D74:E74)</f>
        <v>0</v>
      </c>
      <c r="D74" s="146">
        <f t="shared" si="7"/>
        <v>0</v>
      </c>
      <c r="E74" s="147">
        <f t="shared" si="7"/>
        <v>0</v>
      </c>
      <c r="F74" s="82"/>
      <c r="G74" s="85"/>
      <c r="H74" s="82"/>
      <c r="I74" s="85"/>
      <c r="J74" s="82"/>
      <c r="K74" s="85"/>
      <c r="L74" s="82"/>
      <c r="M74" s="85"/>
      <c r="N74" s="82"/>
      <c r="O74" s="85"/>
      <c r="P74" s="82"/>
      <c r="Q74" s="148"/>
      <c r="R74" s="149"/>
      <c r="S74" s="82"/>
      <c r="T74" s="150"/>
      <c r="U74" s="151"/>
      <c r="V74" s="151"/>
      <c r="W74" s="153"/>
      <c r="X74" s="154"/>
      <c r="Y74" s="154"/>
      <c r="Z74" s="5"/>
      <c r="AR74" s="122"/>
      <c r="AS74" s="122"/>
      <c r="AT74" s="122"/>
      <c r="AU74" s="122"/>
      <c r="AV74" s="122"/>
      <c r="AW74" s="122"/>
      <c r="AX74" s="122"/>
      <c r="AY74" s="122"/>
      <c r="AZ74" s="122"/>
      <c r="BZ74" s="3"/>
      <c r="CA74" s="4"/>
      <c r="CB74" s="4"/>
      <c r="CC74" s="4"/>
      <c r="CD74" s="4"/>
      <c r="CE74" s="4"/>
      <c r="CF74" s="4"/>
      <c r="CG74" s="14"/>
      <c r="CH74" s="14"/>
      <c r="CI74" s="14"/>
      <c r="CJ74" s="14"/>
      <c r="CK74" s="14"/>
      <c r="CL74" s="14"/>
      <c r="CM74" s="14"/>
      <c r="CN74" s="14"/>
      <c r="CO74" s="4"/>
      <c r="CP74" s="4"/>
      <c r="CQ74" s="4"/>
      <c r="CR74" s="4"/>
    </row>
    <row r="75" spans="1:96" s="2" customFormat="1" x14ac:dyDescent="0.2">
      <c r="A75" s="155" t="s">
        <v>102</v>
      </c>
      <c r="B75" s="122"/>
      <c r="P75" s="122"/>
      <c r="Q75" s="122"/>
      <c r="R75" s="156"/>
      <c r="S75" s="156"/>
      <c r="T75" s="156"/>
      <c r="U75" s="154"/>
      <c r="V75" s="154"/>
      <c r="W75" s="154"/>
      <c r="X75" s="154"/>
      <c r="Y75" s="154"/>
      <c r="Z75" s="5"/>
      <c r="BZ75" s="3"/>
      <c r="CA75" s="4"/>
      <c r="CB75" s="4"/>
      <c r="CC75" s="4"/>
      <c r="CD75" s="4"/>
      <c r="CE75" s="4"/>
      <c r="CF75" s="4"/>
      <c r="CG75" s="14"/>
      <c r="CH75" s="14"/>
      <c r="CI75" s="14"/>
      <c r="CJ75" s="14"/>
      <c r="CK75" s="14"/>
      <c r="CL75" s="14"/>
      <c r="CM75" s="14"/>
      <c r="CN75" s="14"/>
      <c r="CO75" s="4"/>
      <c r="CP75" s="4"/>
      <c r="CQ75" s="4"/>
      <c r="CR75" s="4"/>
    </row>
    <row r="76" spans="1:96" s="2" customFormat="1" x14ac:dyDescent="0.2">
      <c r="A76" s="1371" t="s">
        <v>103</v>
      </c>
      <c r="B76" s="1372"/>
      <c r="C76" s="1366" t="s">
        <v>63</v>
      </c>
      <c r="D76" s="1401"/>
      <c r="E76" s="1367"/>
      <c r="F76" s="1406" t="s">
        <v>104</v>
      </c>
      <c r="G76" s="1408"/>
      <c r="H76" s="1408"/>
      <c r="I76" s="1408"/>
      <c r="J76" s="1408"/>
      <c r="K76" s="1408"/>
      <c r="L76" s="1408"/>
      <c r="M76" s="1408"/>
      <c r="N76" s="1408"/>
      <c r="O76" s="1407"/>
      <c r="P76" s="122"/>
      <c r="Q76" s="122"/>
      <c r="R76" s="156"/>
      <c r="S76" s="156"/>
      <c r="T76" s="156"/>
      <c r="U76" s="154"/>
      <c r="V76" s="154"/>
      <c r="W76" s="154"/>
      <c r="X76" s="154"/>
      <c r="Y76" s="154"/>
      <c r="Z76" s="5"/>
      <c r="BZ76" s="3"/>
      <c r="CA76" s="4"/>
      <c r="CB76" s="4"/>
      <c r="CC76" s="4"/>
      <c r="CD76" s="4"/>
      <c r="CE76" s="4"/>
      <c r="CF76" s="4"/>
      <c r="CG76" s="14"/>
      <c r="CH76" s="14"/>
      <c r="CI76" s="14"/>
      <c r="CJ76" s="14"/>
      <c r="CK76" s="14"/>
      <c r="CL76" s="14"/>
      <c r="CM76" s="14"/>
      <c r="CN76" s="14"/>
      <c r="CO76" s="4"/>
      <c r="CP76" s="4"/>
      <c r="CQ76" s="4"/>
      <c r="CR76" s="4"/>
    </row>
    <row r="77" spans="1:96" s="2" customFormat="1" x14ac:dyDescent="0.2">
      <c r="A77" s="1432"/>
      <c r="B77" s="1433"/>
      <c r="C77" s="1399"/>
      <c r="D77" s="1434"/>
      <c r="E77" s="1400"/>
      <c r="F77" s="1406" t="s">
        <v>105</v>
      </c>
      <c r="G77" s="1407"/>
      <c r="H77" s="1406" t="s">
        <v>106</v>
      </c>
      <c r="I77" s="1407"/>
      <c r="J77" s="1406" t="s">
        <v>107</v>
      </c>
      <c r="K77" s="1407"/>
      <c r="L77" s="1406" t="s">
        <v>108</v>
      </c>
      <c r="M77" s="1407"/>
      <c r="N77" s="1377" t="s">
        <v>11</v>
      </c>
      <c r="O77" s="1380"/>
      <c r="P77" s="157"/>
      <c r="Q77" s="157"/>
      <c r="R77" s="157"/>
      <c r="S77" s="157"/>
      <c r="T77" s="122"/>
      <c r="U77" s="122"/>
      <c r="V77" s="122"/>
      <c r="W77" s="122"/>
      <c r="X77" s="11"/>
      <c r="Y77" s="11"/>
      <c r="Z77" s="11"/>
      <c r="AA77" s="11"/>
      <c r="AB77" s="122"/>
      <c r="AC77" s="122"/>
      <c r="AD77" s="11"/>
      <c r="AE77" s="122"/>
      <c r="AF77" s="122"/>
      <c r="AG77" s="122"/>
      <c r="AH77" s="122"/>
      <c r="AI77" s="122"/>
      <c r="AJ77" s="122"/>
      <c r="AK77" s="122"/>
      <c r="AL77" s="158"/>
      <c r="AM77" s="159"/>
      <c r="AN77" s="160"/>
      <c r="AO77" s="154"/>
      <c r="AP77" s="154"/>
      <c r="AQ77" s="154"/>
      <c r="AR77" s="154"/>
      <c r="AS77" s="154"/>
      <c r="AT77" s="154"/>
      <c r="AU77" s="154"/>
      <c r="AV77" s="154"/>
      <c r="AW77" s="5"/>
      <c r="CA77" s="4"/>
      <c r="CB77" s="4"/>
      <c r="CC77" s="4"/>
      <c r="CD77" s="4"/>
      <c r="CE77" s="4"/>
      <c r="CF77" s="4"/>
      <c r="CG77" s="14"/>
      <c r="CH77" s="14"/>
      <c r="CI77" s="14"/>
      <c r="CJ77" s="14"/>
      <c r="CK77" s="14"/>
      <c r="CL77" s="14"/>
      <c r="CM77" s="14"/>
      <c r="CN77" s="14"/>
      <c r="CO77" s="4"/>
      <c r="CP77" s="4"/>
      <c r="CQ77" s="4"/>
      <c r="CR77" s="4"/>
    </row>
    <row r="78" spans="1:96" s="2" customFormat="1" x14ac:dyDescent="0.2">
      <c r="A78" s="1373"/>
      <c r="B78" s="1374"/>
      <c r="C78" s="161" t="s">
        <v>88</v>
      </c>
      <c r="D78" s="128" t="s">
        <v>54</v>
      </c>
      <c r="E78" s="64" t="s">
        <v>89</v>
      </c>
      <c r="F78" s="17" t="s">
        <v>54</v>
      </c>
      <c r="G78" s="64" t="s">
        <v>89</v>
      </c>
      <c r="H78" s="17" t="s">
        <v>54</v>
      </c>
      <c r="I78" s="64" t="s">
        <v>89</v>
      </c>
      <c r="J78" s="17" t="s">
        <v>54</v>
      </c>
      <c r="K78" s="64" t="s">
        <v>89</v>
      </c>
      <c r="L78" s="17" t="s">
        <v>54</v>
      </c>
      <c r="M78" s="64" t="s">
        <v>89</v>
      </c>
      <c r="N78" s="17" t="s">
        <v>54</v>
      </c>
      <c r="O78" s="64" t="s">
        <v>89</v>
      </c>
      <c r="AG78" s="162"/>
      <c r="AH78" s="163"/>
      <c r="AI78" s="11"/>
      <c r="AJ78" s="11"/>
      <c r="AK78" s="11"/>
      <c r="AL78" s="21"/>
      <c r="AM78" s="21"/>
      <c r="AN78" s="21"/>
      <c r="AO78" s="21"/>
      <c r="AP78" s="21"/>
      <c r="AQ78" s="21"/>
      <c r="AR78" s="21"/>
      <c r="AS78" s="21"/>
      <c r="AT78" s="21"/>
      <c r="AU78" s="61"/>
      <c r="BZ78" s="3"/>
      <c r="CA78" s="4"/>
      <c r="CB78" s="4"/>
      <c r="CC78" s="4"/>
      <c r="CD78" s="4"/>
      <c r="CE78" s="4"/>
      <c r="CF78" s="4"/>
      <c r="CG78" s="14"/>
      <c r="CH78" s="14"/>
      <c r="CI78" s="14"/>
      <c r="CJ78" s="14"/>
      <c r="CK78" s="14"/>
      <c r="CL78" s="14"/>
      <c r="CM78" s="14"/>
      <c r="CN78" s="14"/>
      <c r="CO78" s="4"/>
      <c r="CP78" s="4"/>
      <c r="CQ78" s="4"/>
      <c r="CR78" s="4"/>
    </row>
    <row r="79" spans="1:96" s="2" customFormat="1" x14ac:dyDescent="0.2">
      <c r="A79" s="1406" t="s">
        <v>64</v>
      </c>
      <c r="B79" s="1407"/>
      <c r="C79" s="164">
        <f>SUM(D79:E79)</f>
        <v>0</v>
      </c>
      <c r="D79" s="165">
        <f>SUM(F79+H79+J79+L79+N79)</f>
        <v>0</v>
      </c>
      <c r="E79" s="166">
        <f>SUM(G79+I79+K79+M79+O79)</f>
        <v>0</v>
      </c>
      <c r="F79" s="49"/>
      <c r="G79" s="53"/>
      <c r="H79" s="49"/>
      <c r="I79" s="53"/>
      <c r="J79" s="49"/>
      <c r="K79" s="54"/>
      <c r="L79" s="49"/>
      <c r="M79" s="54"/>
      <c r="N79" s="49"/>
      <c r="O79" s="54"/>
      <c r="P79" s="3"/>
      <c r="AH79" s="11"/>
      <c r="AI79" s="11"/>
      <c r="AJ79" s="11"/>
      <c r="AK79" s="11"/>
      <c r="AL79" s="21"/>
      <c r="AM79" s="21"/>
      <c r="AN79" s="21"/>
      <c r="AO79" s="21"/>
      <c r="AP79" s="21"/>
      <c r="AQ79" s="21"/>
      <c r="AR79" s="21"/>
      <c r="AS79" s="21"/>
      <c r="AT79" s="21"/>
      <c r="AU79" s="61"/>
      <c r="BZ79" s="3"/>
      <c r="CA79" s="4"/>
      <c r="CB79" s="4"/>
      <c r="CC79" s="4"/>
      <c r="CD79" s="4"/>
      <c r="CE79" s="4"/>
      <c r="CF79" s="4"/>
      <c r="CG79" s="14"/>
      <c r="CH79" s="14"/>
      <c r="CI79" s="14"/>
      <c r="CJ79" s="14"/>
      <c r="CK79" s="14"/>
      <c r="CL79" s="14"/>
      <c r="CM79" s="14"/>
      <c r="CN79" s="14"/>
      <c r="CO79" s="4"/>
      <c r="CP79" s="4"/>
      <c r="CQ79" s="4"/>
      <c r="CR79" s="4"/>
    </row>
    <row r="80" spans="1:96" s="2" customFormat="1" x14ac:dyDescent="0.2">
      <c r="A80" s="112" t="s">
        <v>109</v>
      </c>
      <c r="B80" s="167"/>
      <c r="AH80" s="11"/>
      <c r="AI80" s="11"/>
      <c r="AJ80" s="11"/>
      <c r="AK80" s="15"/>
      <c r="AL80" s="168"/>
      <c r="AM80" s="168"/>
      <c r="AN80" s="168"/>
      <c r="AO80" s="168"/>
      <c r="AP80" s="168"/>
      <c r="AQ80" s="168"/>
      <c r="AR80" s="168"/>
      <c r="AS80" s="168"/>
      <c r="AT80" s="168"/>
      <c r="AU80" s="169"/>
      <c r="AV80" s="12"/>
      <c r="AW80" s="12"/>
      <c r="AX80" s="12"/>
      <c r="AY80" s="12"/>
      <c r="BZ80" s="3"/>
      <c r="CA80" s="4"/>
      <c r="CB80" s="4"/>
      <c r="CC80" s="4"/>
      <c r="CD80" s="4"/>
      <c r="CE80" s="4"/>
      <c r="CF80" s="4"/>
      <c r="CG80" s="14"/>
      <c r="CH80" s="14"/>
      <c r="CI80" s="14"/>
      <c r="CJ80" s="14"/>
      <c r="CK80" s="14"/>
      <c r="CL80" s="14"/>
      <c r="CM80" s="14"/>
      <c r="CN80" s="14"/>
      <c r="CO80" s="4"/>
      <c r="CP80" s="4"/>
      <c r="CQ80" s="4"/>
      <c r="CR80" s="4"/>
    </row>
    <row r="81" spans="1:92" s="2" customFormat="1" x14ac:dyDescent="0.2">
      <c r="A81" s="1366" t="s">
        <v>62</v>
      </c>
      <c r="B81" s="1367"/>
      <c r="C81" s="1366" t="s">
        <v>63</v>
      </c>
      <c r="D81" s="1401"/>
      <c r="E81" s="1367"/>
      <c r="F81" s="1406" t="s">
        <v>64</v>
      </c>
      <c r="G81" s="1408"/>
      <c r="H81" s="1408"/>
      <c r="I81" s="1408"/>
      <c r="J81" s="1408"/>
      <c r="K81" s="1408"/>
      <c r="L81" s="1408"/>
      <c r="M81" s="1408"/>
      <c r="N81" s="1408"/>
      <c r="O81" s="1408"/>
      <c r="P81" s="1408"/>
      <c r="Q81" s="1408"/>
      <c r="R81" s="1408"/>
      <c r="S81" s="1408"/>
      <c r="T81" s="1408"/>
      <c r="U81" s="1408"/>
      <c r="V81" s="1408"/>
      <c r="W81" s="1408"/>
      <c r="X81" s="1408"/>
      <c r="Y81" s="1408"/>
      <c r="Z81" s="1408"/>
      <c r="AA81" s="1408"/>
      <c r="AB81" s="1408"/>
      <c r="AC81" s="1408"/>
      <c r="AD81" s="1408"/>
      <c r="AE81" s="1408"/>
      <c r="AF81" s="1408"/>
      <c r="AG81" s="1407"/>
      <c r="AH81" s="11"/>
      <c r="AI81" s="11"/>
      <c r="AJ81" s="11"/>
      <c r="AK81" s="15"/>
      <c r="AL81" s="168"/>
      <c r="AM81" s="168"/>
      <c r="AN81" s="168"/>
      <c r="AO81" s="168"/>
      <c r="AP81" s="168"/>
      <c r="AQ81" s="168"/>
      <c r="AR81" s="168"/>
      <c r="AS81" s="168"/>
      <c r="AT81" s="168"/>
      <c r="AU81" s="169"/>
      <c r="AV81" s="12"/>
      <c r="AW81" s="12"/>
      <c r="AX81" s="12"/>
      <c r="AY81" s="12"/>
      <c r="BZ81" s="3"/>
      <c r="CA81" s="4"/>
      <c r="CB81" s="4"/>
      <c r="CC81" s="4"/>
      <c r="CD81" s="4"/>
      <c r="CE81" s="4"/>
      <c r="CF81" s="4"/>
      <c r="CG81" s="14"/>
      <c r="CH81" s="14"/>
      <c r="CI81" s="14"/>
      <c r="CJ81" s="14"/>
      <c r="CK81" s="14"/>
      <c r="CL81" s="14"/>
      <c r="CM81" s="14"/>
      <c r="CN81" s="14"/>
    </row>
    <row r="82" spans="1:92" s="2" customFormat="1" x14ac:dyDescent="0.2">
      <c r="A82" s="1399"/>
      <c r="B82" s="1400"/>
      <c r="C82" s="1399"/>
      <c r="D82" s="1434"/>
      <c r="E82" s="1400"/>
      <c r="F82" s="1387" t="s">
        <v>110</v>
      </c>
      <c r="G82" s="1387"/>
      <c r="H82" s="1387" t="s">
        <v>111</v>
      </c>
      <c r="I82" s="1387"/>
      <c r="J82" s="1387" t="s">
        <v>112</v>
      </c>
      <c r="K82" s="1387"/>
      <c r="L82" s="1387" t="s">
        <v>113</v>
      </c>
      <c r="M82" s="1387"/>
      <c r="N82" s="1387" t="s">
        <v>114</v>
      </c>
      <c r="O82" s="1387"/>
      <c r="P82" s="1387" t="s">
        <v>115</v>
      </c>
      <c r="Q82" s="1387"/>
      <c r="R82" s="1387" t="s">
        <v>116</v>
      </c>
      <c r="S82" s="1387"/>
      <c r="T82" s="1387" t="s">
        <v>117</v>
      </c>
      <c r="U82" s="1387"/>
      <c r="V82" s="1387" t="s">
        <v>118</v>
      </c>
      <c r="W82" s="1387"/>
      <c r="X82" s="1387" t="s">
        <v>119</v>
      </c>
      <c r="Y82" s="1387"/>
      <c r="Z82" s="1406" t="s">
        <v>120</v>
      </c>
      <c r="AA82" s="1407"/>
      <c r="AB82" s="1406" t="s">
        <v>121</v>
      </c>
      <c r="AC82" s="1407"/>
      <c r="AD82" s="1406" t="s">
        <v>122</v>
      </c>
      <c r="AE82" s="1407"/>
      <c r="AF82" s="1406" t="s">
        <v>123</v>
      </c>
      <c r="AG82" s="1407"/>
      <c r="AH82" s="11"/>
      <c r="AI82" s="11"/>
      <c r="AJ82" s="120"/>
      <c r="AK82" s="170"/>
      <c r="AL82" s="168"/>
      <c r="AM82" s="168"/>
      <c r="AN82" s="168"/>
      <c r="AO82" s="168"/>
      <c r="AP82" s="168"/>
      <c r="AQ82" s="168"/>
      <c r="AR82" s="168"/>
      <c r="AS82" s="168"/>
      <c r="AT82" s="168"/>
      <c r="AU82" s="169"/>
      <c r="AV82" s="12"/>
      <c r="AW82" s="12"/>
      <c r="AX82" s="12"/>
      <c r="AY82" s="12"/>
      <c r="BZ82" s="3"/>
      <c r="CA82" s="4"/>
      <c r="CB82" s="4"/>
      <c r="CC82" s="4"/>
      <c r="CD82" s="4"/>
      <c r="CE82" s="4"/>
      <c r="CF82" s="4"/>
      <c r="CG82" s="14"/>
      <c r="CH82" s="14"/>
      <c r="CI82" s="14"/>
      <c r="CJ82" s="14"/>
      <c r="CK82" s="14"/>
      <c r="CL82" s="14"/>
      <c r="CM82" s="14"/>
      <c r="CN82" s="14"/>
    </row>
    <row r="83" spans="1:92" s="2" customFormat="1" ht="21" x14ac:dyDescent="0.2">
      <c r="A83" s="1399"/>
      <c r="B83" s="1400"/>
      <c r="C83" s="17" t="s">
        <v>88</v>
      </c>
      <c r="D83" s="128" t="s">
        <v>54</v>
      </c>
      <c r="E83" s="64" t="s">
        <v>89</v>
      </c>
      <c r="F83" s="130" t="s">
        <v>54</v>
      </c>
      <c r="G83" s="171" t="s">
        <v>89</v>
      </c>
      <c r="H83" s="130" t="s">
        <v>54</v>
      </c>
      <c r="I83" s="171" t="s">
        <v>89</v>
      </c>
      <c r="J83" s="130" t="s">
        <v>54</v>
      </c>
      <c r="K83" s="171" t="s">
        <v>89</v>
      </c>
      <c r="L83" s="130" t="s">
        <v>54</v>
      </c>
      <c r="M83" s="171" t="s">
        <v>89</v>
      </c>
      <c r="N83" s="130" t="s">
        <v>54</v>
      </c>
      <c r="O83" s="171" t="s">
        <v>89</v>
      </c>
      <c r="P83" s="130" t="s">
        <v>54</v>
      </c>
      <c r="Q83" s="171" t="s">
        <v>89</v>
      </c>
      <c r="R83" s="130" t="s">
        <v>54</v>
      </c>
      <c r="S83" s="171" t="s">
        <v>89</v>
      </c>
      <c r="T83" s="130" t="s">
        <v>54</v>
      </c>
      <c r="U83" s="171" t="s">
        <v>89</v>
      </c>
      <c r="V83" s="130" t="s">
        <v>54</v>
      </c>
      <c r="W83" s="171" t="s">
        <v>89</v>
      </c>
      <c r="X83" s="130" t="s">
        <v>54</v>
      </c>
      <c r="Y83" s="171" t="s">
        <v>89</v>
      </c>
      <c r="Z83" s="130" t="s">
        <v>54</v>
      </c>
      <c r="AA83" s="171" t="s">
        <v>89</v>
      </c>
      <c r="AB83" s="130" t="s">
        <v>54</v>
      </c>
      <c r="AC83" s="171" t="s">
        <v>89</v>
      </c>
      <c r="AD83" s="130" t="s">
        <v>54</v>
      </c>
      <c r="AE83" s="171" t="s">
        <v>89</v>
      </c>
      <c r="AF83" s="130" t="s">
        <v>54</v>
      </c>
      <c r="AG83" s="171" t="s">
        <v>89</v>
      </c>
      <c r="AH83" s="122"/>
      <c r="AI83" s="11"/>
      <c r="AJ83" s="172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9"/>
      <c r="AV83" s="12"/>
      <c r="AW83" s="12"/>
      <c r="AX83" s="12"/>
      <c r="AY83" s="12"/>
      <c r="BZ83" s="3"/>
      <c r="CA83" s="4"/>
      <c r="CB83" s="4"/>
      <c r="CC83" s="4"/>
      <c r="CD83" s="4"/>
      <c r="CE83" s="4"/>
      <c r="CF83" s="4"/>
      <c r="CG83" s="14"/>
      <c r="CH83" s="14"/>
      <c r="CI83" s="14"/>
      <c r="CJ83" s="14"/>
      <c r="CK83" s="14"/>
      <c r="CL83" s="14"/>
      <c r="CM83" s="14"/>
      <c r="CN83" s="14"/>
    </row>
    <row r="84" spans="1:92" s="2" customFormat="1" x14ac:dyDescent="0.2">
      <c r="A84" s="1397" t="s">
        <v>124</v>
      </c>
      <c r="B84" s="1398"/>
      <c r="C84" s="72">
        <f t="shared" ref="C84:C89" si="8">SUM(D84:E84)</f>
        <v>48</v>
      </c>
      <c r="D84" s="73">
        <f t="shared" ref="D84:E89" si="9">SUM(F84+H84+J84+L84+N84+P84+R84+T84+V84+X84+Z84+AB84+AD84+AF84)</f>
        <v>19</v>
      </c>
      <c r="E84" s="75">
        <f t="shared" si="9"/>
        <v>29</v>
      </c>
      <c r="F84" s="832">
        <f>SUM(ENERO:DICIEMBRE!F84)</f>
        <v>1</v>
      </c>
      <c r="G84" s="832">
        <f>SUM(ENERO:DICIEMBRE!G84)</f>
        <v>2</v>
      </c>
      <c r="H84" s="832">
        <f>SUM(ENERO:DICIEMBRE!H84)</f>
        <v>0</v>
      </c>
      <c r="I84" s="832">
        <f>SUM(ENERO:DICIEMBRE!I84)</f>
        <v>1</v>
      </c>
      <c r="J84" s="832">
        <f>SUM(ENERO:DICIEMBRE!J84)</f>
        <v>3</v>
      </c>
      <c r="K84" s="832">
        <f>SUM(ENERO:DICIEMBRE!K84)</f>
        <v>0</v>
      </c>
      <c r="L84" s="832">
        <f>SUM(ENERO:DICIEMBRE!L84)</f>
        <v>0</v>
      </c>
      <c r="M84" s="832">
        <f>SUM(ENERO:DICIEMBRE!M84)</f>
        <v>1</v>
      </c>
      <c r="N84" s="832">
        <f>SUM(ENERO:DICIEMBRE!N84)</f>
        <v>0</v>
      </c>
      <c r="O84" s="832">
        <f>SUM(ENERO:DICIEMBRE!O84)</f>
        <v>1</v>
      </c>
      <c r="P84" s="832">
        <f>SUM(ENERO:DICIEMBRE!P84)</f>
        <v>1</v>
      </c>
      <c r="Q84" s="832">
        <f>SUM(ENERO:DICIEMBRE!Q84)</f>
        <v>0</v>
      </c>
      <c r="R84" s="832">
        <f>SUM(ENERO:DICIEMBRE!R84)</f>
        <v>0</v>
      </c>
      <c r="S84" s="832">
        <f>SUM(ENERO:DICIEMBRE!S84)</f>
        <v>2</v>
      </c>
      <c r="T84" s="832">
        <f>SUM(ENERO:DICIEMBRE!T84)</f>
        <v>3</v>
      </c>
      <c r="U84" s="832">
        <f>SUM(ENERO:DICIEMBRE!U84)</f>
        <v>7</v>
      </c>
      <c r="V84" s="832">
        <f>SUM(ENERO:DICIEMBRE!V84)</f>
        <v>3</v>
      </c>
      <c r="W84" s="832">
        <f>SUM(ENERO:DICIEMBRE!W84)</f>
        <v>3</v>
      </c>
      <c r="X84" s="832">
        <f>SUM(ENERO:DICIEMBRE!X84)</f>
        <v>3</v>
      </c>
      <c r="Y84" s="832">
        <f>SUM(ENERO:DICIEMBRE!Y84)</f>
        <v>5</v>
      </c>
      <c r="Z84" s="832">
        <f>SUM(ENERO:DICIEMBRE!Z84)</f>
        <v>0</v>
      </c>
      <c r="AA84" s="832">
        <f>SUM(ENERO:DICIEMBRE!AA84)</f>
        <v>5</v>
      </c>
      <c r="AB84" s="832">
        <f>SUM(ENERO:DICIEMBRE!AB84)</f>
        <v>3</v>
      </c>
      <c r="AC84" s="832">
        <f>SUM(ENERO:DICIEMBRE!AC84)</f>
        <v>2</v>
      </c>
      <c r="AD84" s="832">
        <f>SUM(ENERO:DICIEMBRE!AD84)</f>
        <v>0</v>
      </c>
      <c r="AE84" s="832">
        <f>SUM(ENERO:DICIEMBRE!AE84)</f>
        <v>0</v>
      </c>
      <c r="AF84" s="832">
        <f>SUM(ENERO:DICIEMBRE!AF84)</f>
        <v>2</v>
      </c>
      <c r="AG84" s="832">
        <f>SUM(ENERO:DICIEMBRE!AG84)</f>
        <v>0</v>
      </c>
      <c r="AH84" s="173"/>
      <c r="AI84" s="11"/>
      <c r="AJ84" s="174"/>
      <c r="AK84" s="15"/>
      <c r="AL84" s="168"/>
      <c r="AM84" s="168"/>
      <c r="AN84" s="168"/>
      <c r="AO84" s="168"/>
      <c r="AP84" s="168"/>
      <c r="AQ84" s="168"/>
      <c r="AR84" s="168"/>
      <c r="AS84" s="168"/>
      <c r="AT84" s="168"/>
      <c r="AU84" s="169"/>
      <c r="AV84" s="12"/>
      <c r="AW84" s="12"/>
      <c r="AX84" s="12"/>
      <c r="AY84" s="12"/>
      <c r="BZ84" s="3"/>
      <c r="CA84" s="4"/>
      <c r="CB84" s="4"/>
      <c r="CC84" s="4"/>
      <c r="CD84" s="4"/>
      <c r="CE84" s="4"/>
      <c r="CF84" s="4"/>
      <c r="CG84" s="14"/>
      <c r="CH84" s="14"/>
      <c r="CI84" s="14"/>
      <c r="CJ84" s="14"/>
      <c r="CK84" s="14"/>
      <c r="CL84" s="14"/>
      <c r="CM84" s="14"/>
      <c r="CN84" s="14"/>
    </row>
    <row r="85" spans="1:92" s="2" customFormat="1" x14ac:dyDescent="0.2">
      <c r="A85" s="1401" t="s">
        <v>125</v>
      </c>
      <c r="B85" s="175" t="s">
        <v>126</v>
      </c>
      <c r="C85" s="132">
        <f t="shared" si="8"/>
        <v>0</v>
      </c>
      <c r="D85" s="133">
        <f t="shared" si="9"/>
        <v>0</v>
      </c>
      <c r="E85" s="134">
        <f t="shared" si="9"/>
        <v>0</v>
      </c>
      <c r="F85" s="832">
        <f>SUM(ENERO:DICIEMBRE!F85)</f>
        <v>0</v>
      </c>
      <c r="G85" s="832">
        <f>SUM(ENERO:DICIEMBRE!G85)</f>
        <v>0</v>
      </c>
      <c r="H85" s="832">
        <f>SUM(ENERO:DICIEMBRE!H85)</f>
        <v>0</v>
      </c>
      <c r="I85" s="832">
        <f>SUM(ENERO:DICIEMBRE!I85)</f>
        <v>0</v>
      </c>
      <c r="J85" s="832">
        <f>SUM(ENERO:DICIEMBRE!J85)</f>
        <v>0</v>
      </c>
      <c r="K85" s="832">
        <f>SUM(ENERO:DICIEMBRE!K85)</f>
        <v>0</v>
      </c>
      <c r="L85" s="832">
        <f>SUM(ENERO:DICIEMBRE!L85)</f>
        <v>0</v>
      </c>
      <c r="M85" s="832">
        <f>SUM(ENERO:DICIEMBRE!M85)</f>
        <v>0</v>
      </c>
      <c r="N85" s="832">
        <f>SUM(ENERO:DICIEMBRE!N85)</f>
        <v>0</v>
      </c>
      <c r="O85" s="832">
        <f>SUM(ENERO:DICIEMBRE!O85)</f>
        <v>0</v>
      </c>
      <c r="P85" s="832">
        <f>SUM(ENERO:DICIEMBRE!P85)</f>
        <v>0</v>
      </c>
      <c r="Q85" s="832">
        <f>SUM(ENERO:DICIEMBRE!Q85)</f>
        <v>0</v>
      </c>
      <c r="R85" s="832">
        <f>SUM(ENERO:DICIEMBRE!R85)</f>
        <v>0</v>
      </c>
      <c r="S85" s="832">
        <f>SUM(ENERO:DICIEMBRE!S85)</f>
        <v>0</v>
      </c>
      <c r="T85" s="832">
        <f>SUM(ENERO:DICIEMBRE!T85)</f>
        <v>0</v>
      </c>
      <c r="U85" s="832">
        <f>SUM(ENERO:DICIEMBRE!U85)</f>
        <v>0</v>
      </c>
      <c r="V85" s="832">
        <f>SUM(ENERO:DICIEMBRE!V85)</f>
        <v>0</v>
      </c>
      <c r="W85" s="832">
        <f>SUM(ENERO:DICIEMBRE!W85)</f>
        <v>0</v>
      </c>
      <c r="X85" s="832">
        <f>SUM(ENERO:DICIEMBRE!X85)</f>
        <v>0</v>
      </c>
      <c r="Y85" s="832">
        <f>SUM(ENERO:DICIEMBRE!Y85)</f>
        <v>0</v>
      </c>
      <c r="Z85" s="832">
        <f>SUM(ENERO:DICIEMBRE!Z85)</f>
        <v>0</v>
      </c>
      <c r="AA85" s="832">
        <f>SUM(ENERO:DICIEMBRE!AA85)</f>
        <v>0</v>
      </c>
      <c r="AB85" s="832">
        <f>SUM(ENERO:DICIEMBRE!AB85)</f>
        <v>0</v>
      </c>
      <c r="AC85" s="832">
        <f>SUM(ENERO:DICIEMBRE!AC85)</f>
        <v>0</v>
      </c>
      <c r="AD85" s="832">
        <f>SUM(ENERO:DICIEMBRE!AD85)</f>
        <v>0</v>
      </c>
      <c r="AE85" s="832">
        <f>SUM(ENERO:DICIEMBRE!AE85)</f>
        <v>0</v>
      </c>
      <c r="AF85" s="832">
        <f>SUM(ENERO:DICIEMBRE!AF85)</f>
        <v>0</v>
      </c>
      <c r="AG85" s="832">
        <f>SUM(ENERO:DICIEMBRE!AG85)</f>
        <v>0</v>
      </c>
      <c r="AH85" s="173"/>
      <c r="AI85" s="11"/>
      <c r="AJ85" s="176"/>
      <c r="AK85" s="170"/>
      <c r="AL85" s="168"/>
      <c r="AM85" s="168"/>
      <c r="AN85" s="168"/>
      <c r="AO85" s="168"/>
      <c r="AP85" s="168"/>
      <c r="AQ85" s="168"/>
      <c r="AR85" s="168"/>
      <c r="AS85" s="168"/>
      <c r="AT85" s="168"/>
      <c r="AU85" s="169"/>
      <c r="AV85" s="12"/>
      <c r="AW85" s="12"/>
      <c r="AX85" s="12"/>
      <c r="AY85" s="12"/>
      <c r="BZ85" s="3"/>
      <c r="CA85" s="4"/>
      <c r="CB85" s="4"/>
      <c r="CC85" s="4"/>
      <c r="CD85" s="4"/>
      <c r="CE85" s="4"/>
      <c r="CF85" s="4"/>
      <c r="CG85" s="14">
        <v>0</v>
      </c>
      <c r="CH85" s="14"/>
      <c r="CI85" s="14"/>
      <c r="CJ85" s="14"/>
      <c r="CK85" s="14"/>
      <c r="CL85" s="14"/>
      <c r="CM85" s="14"/>
      <c r="CN85" s="14"/>
    </row>
    <row r="86" spans="1:92" s="2" customFormat="1" x14ac:dyDescent="0.2">
      <c r="A86" s="1434"/>
      <c r="B86" s="177" t="s">
        <v>127</v>
      </c>
      <c r="C86" s="139">
        <f t="shared" si="8"/>
        <v>48</v>
      </c>
      <c r="D86" s="140">
        <f t="shared" si="9"/>
        <v>19</v>
      </c>
      <c r="E86" s="141">
        <f t="shared" si="9"/>
        <v>29</v>
      </c>
      <c r="F86" s="832">
        <f>SUM(ENERO:DICIEMBRE!F86)</f>
        <v>1</v>
      </c>
      <c r="G86" s="832">
        <f>SUM(ENERO:DICIEMBRE!G86)</f>
        <v>2</v>
      </c>
      <c r="H86" s="832">
        <f>SUM(ENERO:DICIEMBRE!H86)</f>
        <v>0</v>
      </c>
      <c r="I86" s="832">
        <f>SUM(ENERO:DICIEMBRE!I86)</f>
        <v>1</v>
      </c>
      <c r="J86" s="832">
        <f>SUM(ENERO:DICIEMBRE!J86)</f>
        <v>3</v>
      </c>
      <c r="K86" s="832">
        <f>SUM(ENERO:DICIEMBRE!K86)</f>
        <v>0</v>
      </c>
      <c r="L86" s="832">
        <f>SUM(ENERO:DICIEMBRE!L86)</f>
        <v>0</v>
      </c>
      <c r="M86" s="832">
        <f>SUM(ENERO:DICIEMBRE!M86)</f>
        <v>1</v>
      </c>
      <c r="N86" s="832">
        <f>SUM(ENERO:DICIEMBRE!N86)</f>
        <v>0</v>
      </c>
      <c r="O86" s="832">
        <f>SUM(ENERO:DICIEMBRE!O86)</f>
        <v>1</v>
      </c>
      <c r="P86" s="832">
        <f>SUM(ENERO:DICIEMBRE!P86)</f>
        <v>1</v>
      </c>
      <c r="Q86" s="832">
        <f>SUM(ENERO:DICIEMBRE!Q86)</f>
        <v>0</v>
      </c>
      <c r="R86" s="832">
        <f>SUM(ENERO:DICIEMBRE!R86)</f>
        <v>0</v>
      </c>
      <c r="S86" s="832">
        <f>SUM(ENERO:DICIEMBRE!S86)</f>
        <v>2</v>
      </c>
      <c r="T86" s="832">
        <f>SUM(ENERO:DICIEMBRE!T86)</f>
        <v>3</v>
      </c>
      <c r="U86" s="832">
        <f>SUM(ENERO:DICIEMBRE!U86)</f>
        <v>7</v>
      </c>
      <c r="V86" s="832">
        <f>SUM(ENERO:DICIEMBRE!V86)</f>
        <v>3</v>
      </c>
      <c r="W86" s="832">
        <f>SUM(ENERO:DICIEMBRE!W86)</f>
        <v>3</v>
      </c>
      <c r="X86" s="832">
        <f>SUM(ENERO:DICIEMBRE!X86)</f>
        <v>3</v>
      </c>
      <c r="Y86" s="832">
        <f>SUM(ENERO:DICIEMBRE!Y86)</f>
        <v>5</v>
      </c>
      <c r="Z86" s="832">
        <f>SUM(ENERO:DICIEMBRE!Z86)</f>
        <v>0</v>
      </c>
      <c r="AA86" s="832">
        <f>SUM(ENERO:DICIEMBRE!AA86)</f>
        <v>5</v>
      </c>
      <c r="AB86" s="832">
        <f>SUM(ENERO:DICIEMBRE!AB86)</f>
        <v>3</v>
      </c>
      <c r="AC86" s="832">
        <f>SUM(ENERO:DICIEMBRE!AC86)</f>
        <v>2</v>
      </c>
      <c r="AD86" s="832">
        <f>SUM(ENERO:DICIEMBRE!AD86)</f>
        <v>0</v>
      </c>
      <c r="AE86" s="832">
        <f>SUM(ENERO:DICIEMBRE!AE86)</f>
        <v>0</v>
      </c>
      <c r="AF86" s="832">
        <f>SUM(ENERO:DICIEMBRE!AF86)</f>
        <v>2</v>
      </c>
      <c r="AG86" s="832">
        <f>SUM(ENERO:DICIEMBRE!AG86)</f>
        <v>0</v>
      </c>
      <c r="AH86" s="173"/>
      <c r="AI86" s="11"/>
      <c r="AJ86" s="174"/>
      <c r="AK86" s="17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9"/>
      <c r="AV86" s="12"/>
      <c r="AW86" s="12"/>
      <c r="AX86" s="12"/>
      <c r="AY86" s="12"/>
      <c r="BZ86" s="3"/>
      <c r="CA86" s="4"/>
      <c r="CB86" s="4"/>
      <c r="CC86" s="4"/>
      <c r="CD86" s="4"/>
      <c r="CE86" s="4"/>
      <c r="CF86" s="4"/>
      <c r="CG86" s="14">
        <v>0</v>
      </c>
      <c r="CH86" s="14"/>
      <c r="CI86" s="14"/>
      <c r="CJ86" s="14"/>
      <c r="CK86" s="14"/>
      <c r="CL86" s="14"/>
      <c r="CM86" s="14"/>
      <c r="CN86" s="14"/>
    </row>
    <row r="87" spans="1:92" s="2" customFormat="1" x14ac:dyDescent="0.2">
      <c r="A87" s="1434"/>
      <c r="B87" s="177" t="s">
        <v>128</v>
      </c>
      <c r="C87" s="139">
        <f t="shared" si="8"/>
        <v>0</v>
      </c>
      <c r="D87" s="140">
        <f t="shared" si="9"/>
        <v>0</v>
      </c>
      <c r="E87" s="141">
        <f t="shared" si="9"/>
        <v>0</v>
      </c>
      <c r="F87" s="832">
        <f>SUM(ENERO:DICIEMBRE!F87)</f>
        <v>0</v>
      </c>
      <c r="G87" s="832">
        <f>SUM(ENERO:DICIEMBRE!G87)</f>
        <v>0</v>
      </c>
      <c r="H87" s="832">
        <f>SUM(ENERO:DICIEMBRE!H87)</f>
        <v>0</v>
      </c>
      <c r="I87" s="832">
        <f>SUM(ENERO:DICIEMBRE!I87)</f>
        <v>0</v>
      </c>
      <c r="J87" s="832">
        <f>SUM(ENERO:DICIEMBRE!J87)</f>
        <v>0</v>
      </c>
      <c r="K87" s="832">
        <f>SUM(ENERO:DICIEMBRE!K87)</f>
        <v>0</v>
      </c>
      <c r="L87" s="832">
        <f>SUM(ENERO:DICIEMBRE!L87)</f>
        <v>0</v>
      </c>
      <c r="M87" s="832">
        <f>SUM(ENERO:DICIEMBRE!M87)</f>
        <v>0</v>
      </c>
      <c r="N87" s="832">
        <f>SUM(ENERO:DICIEMBRE!N87)</f>
        <v>0</v>
      </c>
      <c r="O87" s="832">
        <f>SUM(ENERO:DICIEMBRE!O87)</f>
        <v>0</v>
      </c>
      <c r="P87" s="832">
        <f>SUM(ENERO:DICIEMBRE!P87)</f>
        <v>0</v>
      </c>
      <c r="Q87" s="832">
        <f>SUM(ENERO:DICIEMBRE!Q87)</f>
        <v>0</v>
      </c>
      <c r="R87" s="832">
        <f>SUM(ENERO:DICIEMBRE!R87)</f>
        <v>0</v>
      </c>
      <c r="S87" s="832">
        <f>SUM(ENERO:DICIEMBRE!S87)</f>
        <v>0</v>
      </c>
      <c r="T87" s="832">
        <f>SUM(ENERO:DICIEMBRE!T87)</f>
        <v>0</v>
      </c>
      <c r="U87" s="832">
        <f>SUM(ENERO:DICIEMBRE!U87)</f>
        <v>0</v>
      </c>
      <c r="V87" s="832">
        <f>SUM(ENERO:DICIEMBRE!V87)</f>
        <v>0</v>
      </c>
      <c r="W87" s="832">
        <f>SUM(ENERO:DICIEMBRE!W87)</f>
        <v>0</v>
      </c>
      <c r="X87" s="832">
        <f>SUM(ENERO:DICIEMBRE!X87)</f>
        <v>0</v>
      </c>
      <c r="Y87" s="832">
        <f>SUM(ENERO:DICIEMBRE!Y87)</f>
        <v>0</v>
      </c>
      <c r="Z87" s="832">
        <f>SUM(ENERO:DICIEMBRE!Z87)</f>
        <v>0</v>
      </c>
      <c r="AA87" s="832">
        <f>SUM(ENERO:DICIEMBRE!AA87)</f>
        <v>0</v>
      </c>
      <c r="AB87" s="832">
        <f>SUM(ENERO:DICIEMBRE!AB87)</f>
        <v>0</v>
      </c>
      <c r="AC87" s="832">
        <f>SUM(ENERO:DICIEMBRE!AC87)</f>
        <v>0</v>
      </c>
      <c r="AD87" s="832">
        <f>SUM(ENERO:DICIEMBRE!AD87)</f>
        <v>0</v>
      </c>
      <c r="AE87" s="832">
        <f>SUM(ENERO:DICIEMBRE!AE87)</f>
        <v>0</v>
      </c>
      <c r="AF87" s="832">
        <f>SUM(ENERO:DICIEMBRE!AF87)</f>
        <v>0</v>
      </c>
      <c r="AG87" s="832">
        <f>SUM(ENERO:DICIEMBRE!AG87)</f>
        <v>0</v>
      </c>
      <c r="AH87" s="173"/>
      <c r="AI87" s="11"/>
      <c r="AJ87" s="7"/>
      <c r="AK87" s="13"/>
      <c r="AL87" s="13"/>
      <c r="AM87" s="13"/>
      <c r="AN87" s="179"/>
      <c r="AO87" s="179"/>
      <c r="AP87" s="179"/>
      <c r="AQ87" s="179"/>
      <c r="AR87" s="179"/>
      <c r="AS87" s="179"/>
      <c r="AT87" s="179"/>
      <c r="AU87" s="179"/>
      <c r="AV87" s="179"/>
      <c r="AW87" s="169"/>
      <c r="AX87" s="12"/>
      <c r="AY87" s="12"/>
      <c r="CA87" s="4"/>
      <c r="CB87" s="4"/>
      <c r="CC87" s="4"/>
      <c r="CD87" s="4"/>
      <c r="CE87" s="4"/>
      <c r="CF87" s="4"/>
      <c r="CG87" s="14">
        <v>0</v>
      </c>
      <c r="CH87" s="14"/>
      <c r="CI87" s="14"/>
      <c r="CJ87" s="14"/>
      <c r="CK87" s="14"/>
      <c r="CL87" s="14"/>
      <c r="CM87" s="14"/>
      <c r="CN87" s="14"/>
    </row>
    <row r="88" spans="1:92" s="2" customFormat="1" ht="21.75" x14ac:dyDescent="0.2">
      <c r="A88" s="1434"/>
      <c r="B88" s="180" t="s">
        <v>129</v>
      </c>
      <c r="C88" s="139">
        <f t="shared" si="8"/>
        <v>0</v>
      </c>
      <c r="D88" s="140">
        <f t="shared" si="9"/>
        <v>0</v>
      </c>
      <c r="E88" s="141">
        <f t="shared" si="9"/>
        <v>0</v>
      </c>
      <c r="F88" s="832">
        <f>SUM(ENERO:DICIEMBRE!F88)</f>
        <v>0</v>
      </c>
      <c r="G88" s="832">
        <f>SUM(ENERO:DICIEMBRE!G88)</f>
        <v>0</v>
      </c>
      <c r="H88" s="832">
        <f>SUM(ENERO:DICIEMBRE!H88)</f>
        <v>0</v>
      </c>
      <c r="I88" s="832">
        <f>SUM(ENERO:DICIEMBRE!I88)</f>
        <v>0</v>
      </c>
      <c r="J88" s="832">
        <f>SUM(ENERO:DICIEMBRE!J88)</f>
        <v>0</v>
      </c>
      <c r="K88" s="832">
        <f>SUM(ENERO:DICIEMBRE!K88)</f>
        <v>0</v>
      </c>
      <c r="L88" s="832">
        <f>SUM(ENERO:DICIEMBRE!L88)</f>
        <v>0</v>
      </c>
      <c r="M88" s="832">
        <f>SUM(ENERO:DICIEMBRE!M88)</f>
        <v>0</v>
      </c>
      <c r="N88" s="832">
        <f>SUM(ENERO:DICIEMBRE!N88)</f>
        <v>0</v>
      </c>
      <c r="O88" s="832">
        <f>SUM(ENERO:DICIEMBRE!O88)</f>
        <v>0</v>
      </c>
      <c r="P88" s="832">
        <f>SUM(ENERO:DICIEMBRE!P88)</f>
        <v>0</v>
      </c>
      <c r="Q88" s="832">
        <f>SUM(ENERO:DICIEMBRE!Q88)</f>
        <v>0</v>
      </c>
      <c r="R88" s="832">
        <f>SUM(ENERO:DICIEMBRE!R88)</f>
        <v>0</v>
      </c>
      <c r="S88" s="832">
        <f>SUM(ENERO:DICIEMBRE!S88)</f>
        <v>0</v>
      </c>
      <c r="T88" s="832">
        <f>SUM(ENERO:DICIEMBRE!T88)</f>
        <v>0</v>
      </c>
      <c r="U88" s="832">
        <f>SUM(ENERO:DICIEMBRE!U88)</f>
        <v>0</v>
      </c>
      <c r="V88" s="832">
        <f>SUM(ENERO:DICIEMBRE!V88)</f>
        <v>0</v>
      </c>
      <c r="W88" s="832">
        <f>SUM(ENERO:DICIEMBRE!W88)</f>
        <v>0</v>
      </c>
      <c r="X88" s="832">
        <f>SUM(ENERO:DICIEMBRE!X88)</f>
        <v>0</v>
      </c>
      <c r="Y88" s="832">
        <f>SUM(ENERO:DICIEMBRE!Y88)</f>
        <v>0</v>
      </c>
      <c r="Z88" s="832">
        <f>SUM(ENERO:DICIEMBRE!Z88)</f>
        <v>0</v>
      </c>
      <c r="AA88" s="832">
        <f>SUM(ENERO:DICIEMBRE!AA88)</f>
        <v>0</v>
      </c>
      <c r="AB88" s="832">
        <f>SUM(ENERO:DICIEMBRE!AB88)</f>
        <v>0</v>
      </c>
      <c r="AC88" s="832">
        <f>SUM(ENERO:DICIEMBRE!AC88)</f>
        <v>0</v>
      </c>
      <c r="AD88" s="832">
        <f>SUM(ENERO:DICIEMBRE!AD88)</f>
        <v>0</v>
      </c>
      <c r="AE88" s="832">
        <f>SUM(ENERO:DICIEMBRE!AE88)</f>
        <v>0</v>
      </c>
      <c r="AF88" s="832">
        <f>SUM(ENERO:DICIEMBRE!AF88)</f>
        <v>0</v>
      </c>
      <c r="AG88" s="832">
        <f>SUM(ENERO:DICIEMBRE!AG88)</f>
        <v>0</v>
      </c>
      <c r="AH88" s="3"/>
      <c r="AL88" s="168"/>
      <c r="AM88" s="168"/>
      <c r="AN88" s="168"/>
      <c r="AO88" s="168"/>
      <c r="AP88" s="168"/>
      <c r="AQ88" s="168"/>
      <c r="AR88" s="168"/>
      <c r="AS88" s="168"/>
      <c r="AT88" s="168"/>
      <c r="AU88" s="169"/>
      <c r="AV88" s="12"/>
      <c r="AW88" s="12"/>
      <c r="AX88" s="12"/>
      <c r="AY88" s="12"/>
      <c r="BZ88" s="3"/>
      <c r="CA88" s="4"/>
      <c r="CB88" s="4"/>
      <c r="CC88" s="4"/>
      <c r="CD88" s="4"/>
      <c r="CE88" s="4"/>
      <c r="CF88" s="4"/>
      <c r="CG88" s="14">
        <v>0</v>
      </c>
      <c r="CH88" s="14"/>
      <c r="CI88" s="14"/>
      <c r="CJ88" s="14"/>
      <c r="CK88" s="14"/>
      <c r="CL88" s="14"/>
      <c r="CM88" s="14"/>
      <c r="CN88" s="14"/>
    </row>
    <row r="89" spans="1:92" s="2" customFormat="1" x14ac:dyDescent="0.2">
      <c r="A89" s="1402"/>
      <c r="B89" s="181" t="s">
        <v>130</v>
      </c>
      <c r="C89" s="182">
        <f t="shared" si="8"/>
        <v>0</v>
      </c>
      <c r="D89" s="183">
        <f t="shared" si="9"/>
        <v>0</v>
      </c>
      <c r="E89" s="184">
        <f t="shared" si="9"/>
        <v>0</v>
      </c>
      <c r="F89" s="832">
        <f>SUM(ENERO:DICIEMBRE!F89)</f>
        <v>0</v>
      </c>
      <c r="G89" s="832">
        <f>SUM(ENERO:DICIEMBRE!G89)</f>
        <v>0</v>
      </c>
      <c r="H89" s="832">
        <f>SUM(ENERO:DICIEMBRE!H89)</f>
        <v>0</v>
      </c>
      <c r="I89" s="832">
        <f>SUM(ENERO:DICIEMBRE!I89)</f>
        <v>0</v>
      </c>
      <c r="J89" s="832">
        <f>SUM(ENERO:DICIEMBRE!J89)</f>
        <v>0</v>
      </c>
      <c r="K89" s="832">
        <f>SUM(ENERO:DICIEMBRE!K89)</f>
        <v>0</v>
      </c>
      <c r="L89" s="832">
        <f>SUM(ENERO:DICIEMBRE!L89)</f>
        <v>0</v>
      </c>
      <c r="M89" s="832">
        <f>SUM(ENERO:DICIEMBRE!M89)</f>
        <v>0</v>
      </c>
      <c r="N89" s="832">
        <f>SUM(ENERO:DICIEMBRE!N89)</f>
        <v>0</v>
      </c>
      <c r="O89" s="832">
        <f>SUM(ENERO:DICIEMBRE!O89)</f>
        <v>0</v>
      </c>
      <c r="P89" s="832">
        <f>SUM(ENERO:DICIEMBRE!P89)</f>
        <v>0</v>
      </c>
      <c r="Q89" s="832">
        <f>SUM(ENERO:DICIEMBRE!Q89)</f>
        <v>0</v>
      </c>
      <c r="R89" s="832">
        <f>SUM(ENERO:DICIEMBRE!R89)</f>
        <v>0</v>
      </c>
      <c r="S89" s="832">
        <f>SUM(ENERO:DICIEMBRE!S89)</f>
        <v>0</v>
      </c>
      <c r="T89" s="832">
        <f>SUM(ENERO:DICIEMBRE!T89)</f>
        <v>0</v>
      </c>
      <c r="U89" s="832">
        <f>SUM(ENERO:DICIEMBRE!U89)</f>
        <v>0</v>
      </c>
      <c r="V89" s="832">
        <f>SUM(ENERO:DICIEMBRE!V89)</f>
        <v>0</v>
      </c>
      <c r="W89" s="832">
        <f>SUM(ENERO:DICIEMBRE!W89)</f>
        <v>0</v>
      </c>
      <c r="X89" s="832">
        <f>SUM(ENERO:DICIEMBRE!X89)</f>
        <v>0</v>
      </c>
      <c r="Y89" s="832">
        <f>SUM(ENERO:DICIEMBRE!Y89)</f>
        <v>0</v>
      </c>
      <c r="Z89" s="832">
        <f>SUM(ENERO:DICIEMBRE!Z89)</f>
        <v>0</v>
      </c>
      <c r="AA89" s="832">
        <f>SUM(ENERO:DICIEMBRE!AA89)</f>
        <v>0</v>
      </c>
      <c r="AB89" s="832">
        <f>SUM(ENERO:DICIEMBRE!AB89)</f>
        <v>0</v>
      </c>
      <c r="AC89" s="832">
        <f>SUM(ENERO:DICIEMBRE!AC89)</f>
        <v>0</v>
      </c>
      <c r="AD89" s="832">
        <f>SUM(ENERO:DICIEMBRE!AD89)</f>
        <v>0</v>
      </c>
      <c r="AE89" s="832">
        <f>SUM(ENERO:DICIEMBRE!AE89)</f>
        <v>0</v>
      </c>
      <c r="AF89" s="832">
        <f>SUM(ENERO:DICIEMBRE!AF89)</f>
        <v>0</v>
      </c>
      <c r="AG89" s="832">
        <f>SUM(ENERO:DICIEMBRE!AG89)</f>
        <v>0</v>
      </c>
      <c r="AH89" s="3"/>
      <c r="AL89" s="168"/>
      <c r="AM89" s="168"/>
      <c r="AN89" s="168"/>
      <c r="AO89" s="168"/>
      <c r="AP89" s="168"/>
      <c r="AQ89" s="168"/>
      <c r="AR89" s="168"/>
      <c r="AS89" s="168"/>
      <c r="AT89" s="168"/>
      <c r="AU89" s="169"/>
      <c r="AV89" s="12"/>
      <c r="AW89" s="12"/>
      <c r="AX89" s="12"/>
      <c r="AY89" s="12"/>
      <c r="BZ89" s="3"/>
      <c r="CA89" s="4"/>
      <c r="CB89" s="4"/>
      <c r="CC89" s="4"/>
      <c r="CD89" s="4"/>
      <c r="CE89" s="4"/>
      <c r="CF89" s="4"/>
      <c r="CG89" s="14">
        <v>0</v>
      </c>
      <c r="CH89" s="14"/>
      <c r="CI89" s="14"/>
      <c r="CJ89" s="14"/>
      <c r="CK89" s="14"/>
      <c r="CL89" s="14"/>
      <c r="CM89" s="14"/>
      <c r="CN89" s="14"/>
    </row>
    <row r="90" spans="1:92" s="2" customFormat="1" x14ac:dyDescent="0.2">
      <c r="A90" s="112" t="s">
        <v>131</v>
      </c>
      <c r="B90" s="112"/>
      <c r="AL90" s="168"/>
      <c r="AM90" s="168"/>
      <c r="AN90" s="168"/>
      <c r="AO90" s="168"/>
      <c r="AP90" s="168"/>
      <c r="AQ90" s="168"/>
      <c r="AR90" s="168"/>
      <c r="AS90" s="168"/>
      <c r="AT90" s="168"/>
      <c r="AU90" s="169"/>
      <c r="AV90" s="12"/>
      <c r="AW90" s="12"/>
      <c r="AX90" s="12"/>
      <c r="AY90" s="12"/>
      <c r="BZ90" s="3"/>
      <c r="CA90" s="4"/>
      <c r="CB90" s="4"/>
      <c r="CC90" s="4"/>
      <c r="CD90" s="4"/>
      <c r="CE90" s="4"/>
      <c r="CF90" s="4"/>
      <c r="CG90" s="14">
        <v>0</v>
      </c>
      <c r="CH90" s="14"/>
      <c r="CI90" s="14"/>
      <c r="CJ90" s="14"/>
      <c r="CK90" s="14"/>
      <c r="CL90" s="14"/>
      <c r="CM90" s="14"/>
      <c r="CN90" s="14"/>
    </row>
    <row r="91" spans="1:92" s="2" customFormat="1" x14ac:dyDescent="0.2">
      <c r="A91" s="1366" t="s">
        <v>62</v>
      </c>
      <c r="B91" s="1367"/>
      <c r="C91" s="1375" t="s">
        <v>63</v>
      </c>
      <c r="D91" s="1375"/>
      <c r="E91" s="1375"/>
      <c r="F91" s="1417" t="s">
        <v>76</v>
      </c>
      <c r="G91" s="1417"/>
      <c r="H91" s="1417"/>
      <c r="I91" s="1417"/>
      <c r="J91" s="1417"/>
      <c r="K91" s="1417"/>
      <c r="L91" s="1417"/>
      <c r="M91" s="1417"/>
      <c r="N91" s="1417"/>
      <c r="O91" s="1417"/>
      <c r="P91" s="1417"/>
      <c r="Q91" s="1417"/>
      <c r="R91" s="1417"/>
      <c r="S91" s="1417"/>
      <c r="T91" s="1417"/>
      <c r="U91" s="1417"/>
      <c r="V91" s="1417"/>
      <c r="W91" s="1417"/>
      <c r="X91" s="1417"/>
      <c r="Y91" s="1417"/>
      <c r="Z91" s="1417"/>
      <c r="AA91" s="1417"/>
      <c r="AB91" s="1417"/>
      <c r="AC91" s="1417"/>
      <c r="AD91" s="1417"/>
      <c r="AE91" s="1417"/>
      <c r="AF91" s="1417"/>
      <c r="AG91" s="1436"/>
      <c r="AH91" s="1437" t="s">
        <v>132</v>
      </c>
      <c r="AI91" s="1438"/>
      <c r="AJ91" s="1438"/>
      <c r="AK91" s="1439"/>
      <c r="AL91" s="186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12"/>
      <c r="AX91" s="12"/>
      <c r="AY91" s="12"/>
      <c r="BZ91" s="3"/>
      <c r="CA91" s="4"/>
      <c r="CB91" s="4"/>
      <c r="CC91" s="4"/>
      <c r="CD91" s="4"/>
      <c r="CE91" s="4"/>
      <c r="CF91" s="4"/>
      <c r="CG91" s="14">
        <v>0</v>
      </c>
      <c r="CH91" s="14"/>
      <c r="CI91" s="14"/>
      <c r="CJ91" s="14"/>
      <c r="CK91" s="14"/>
      <c r="CL91" s="14"/>
      <c r="CM91" s="14"/>
      <c r="CN91" s="14"/>
    </row>
    <row r="92" spans="1:92" s="2" customFormat="1" x14ac:dyDescent="0.2">
      <c r="A92" s="1399"/>
      <c r="B92" s="1400"/>
      <c r="C92" s="1392"/>
      <c r="D92" s="1392"/>
      <c r="E92" s="1392"/>
      <c r="F92" s="1387" t="s">
        <v>110</v>
      </c>
      <c r="G92" s="1387"/>
      <c r="H92" s="1387" t="s">
        <v>111</v>
      </c>
      <c r="I92" s="1387"/>
      <c r="J92" s="1417" t="s">
        <v>112</v>
      </c>
      <c r="K92" s="1417"/>
      <c r="L92" s="1417" t="s">
        <v>113</v>
      </c>
      <c r="M92" s="1417"/>
      <c r="N92" s="1417" t="s">
        <v>114</v>
      </c>
      <c r="O92" s="1417"/>
      <c r="P92" s="1417" t="s">
        <v>115</v>
      </c>
      <c r="Q92" s="1417"/>
      <c r="R92" s="1387" t="s">
        <v>116</v>
      </c>
      <c r="S92" s="1387"/>
      <c r="T92" s="1417" t="s">
        <v>117</v>
      </c>
      <c r="U92" s="1417"/>
      <c r="V92" s="1417" t="s">
        <v>118</v>
      </c>
      <c r="W92" s="1417"/>
      <c r="X92" s="1417" t="s">
        <v>119</v>
      </c>
      <c r="Y92" s="1417"/>
      <c r="Z92" s="1417" t="s">
        <v>120</v>
      </c>
      <c r="AA92" s="1417"/>
      <c r="AB92" s="1417" t="s">
        <v>121</v>
      </c>
      <c r="AC92" s="1417"/>
      <c r="AD92" s="1417" t="s">
        <v>122</v>
      </c>
      <c r="AE92" s="1417"/>
      <c r="AF92" s="1417" t="s">
        <v>123</v>
      </c>
      <c r="AG92" s="1436"/>
      <c r="AH92" s="1367" t="s">
        <v>133</v>
      </c>
      <c r="AI92" s="1375" t="s">
        <v>134</v>
      </c>
      <c r="AJ92" s="1375" t="s">
        <v>135</v>
      </c>
      <c r="AK92" s="1375" t="s">
        <v>136</v>
      </c>
      <c r="AL92" s="186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12"/>
      <c r="AX92" s="12"/>
      <c r="AY92" s="12"/>
      <c r="BZ92" s="3"/>
      <c r="CA92" s="4"/>
      <c r="CB92" s="4"/>
      <c r="CC92" s="4"/>
      <c r="CD92" s="4"/>
      <c r="CE92" s="4"/>
      <c r="CF92" s="4"/>
      <c r="CG92" s="14">
        <v>0</v>
      </c>
      <c r="CH92" s="14"/>
      <c r="CI92" s="14"/>
      <c r="CJ92" s="14"/>
      <c r="CK92" s="14"/>
      <c r="CL92" s="14"/>
      <c r="CM92" s="14"/>
      <c r="CN92" s="14"/>
    </row>
    <row r="93" spans="1:92" s="2" customFormat="1" ht="21" x14ac:dyDescent="0.2">
      <c r="A93" s="1399"/>
      <c r="B93" s="1400"/>
      <c r="C93" s="17" t="s">
        <v>88</v>
      </c>
      <c r="D93" s="128" t="s">
        <v>54</v>
      </c>
      <c r="E93" s="64" t="s">
        <v>89</v>
      </c>
      <c r="F93" s="130" t="s">
        <v>54</v>
      </c>
      <c r="G93" s="187" t="s">
        <v>89</v>
      </c>
      <c r="H93" s="130" t="s">
        <v>54</v>
      </c>
      <c r="I93" s="187" t="s">
        <v>89</v>
      </c>
      <c r="J93" s="130" t="s">
        <v>54</v>
      </c>
      <c r="K93" s="187" t="s">
        <v>89</v>
      </c>
      <c r="L93" s="130" t="s">
        <v>54</v>
      </c>
      <c r="M93" s="187" t="s">
        <v>89</v>
      </c>
      <c r="N93" s="130" t="s">
        <v>54</v>
      </c>
      <c r="O93" s="187" t="s">
        <v>89</v>
      </c>
      <c r="P93" s="130" t="s">
        <v>54</v>
      </c>
      <c r="Q93" s="187" t="s">
        <v>89</v>
      </c>
      <c r="R93" s="130" t="s">
        <v>54</v>
      </c>
      <c r="S93" s="187" t="s">
        <v>89</v>
      </c>
      <c r="T93" s="130" t="s">
        <v>54</v>
      </c>
      <c r="U93" s="187" t="s">
        <v>89</v>
      </c>
      <c r="V93" s="130" t="s">
        <v>54</v>
      </c>
      <c r="W93" s="187" t="s">
        <v>89</v>
      </c>
      <c r="X93" s="130" t="s">
        <v>54</v>
      </c>
      <c r="Y93" s="187" t="s">
        <v>89</v>
      </c>
      <c r="Z93" s="130" t="s">
        <v>54</v>
      </c>
      <c r="AA93" s="187" t="s">
        <v>89</v>
      </c>
      <c r="AB93" s="130" t="s">
        <v>54</v>
      </c>
      <c r="AC93" s="187" t="s">
        <v>89</v>
      </c>
      <c r="AD93" s="130" t="s">
        <v>54</v>
      </c>
      <c r="AE93" s="187" t="s">
        <v>89</v>
      </c>
      <c r="AF93" s="130" t="s">
        <v>54</v>
      </c>
      <c r="AG93" s="188" t="s">
        <v>89</v>
      </c>
      <c r="AH93" s="1369"/>
      <c r="AI93" s="1376"/>
      <c r="AJ93" s="1376"/>
      <c r="AK93" s="1376"/>
      <c r="AL93" s="186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12"/>
      <c r="AX93" s="12"/>
      <c r="AY93" s="12"/>
      <c r="BZ93" s="3"/>
      <c r="CA93" s="4"/>
      <c r="CB93" s="4"/>
      <c r="CC93" s="4"/>
      <c r="CD93" s="4"/>
      <c r="CE93" s="4"/>
      <c r="CF93" s="4"/>
      <c r="CG93" s="14">
        <v>0</v>
      </c>
      <c r="CH93" s="14"/>
      <c r="CI93" s="14"/>
      <c r="CJ93" s="14"/>
      <c r="CK93" s="14"/>
      <c r="CL93" s="14"/>
      <c r="CM93" s="14"/>
      <c r="CN93" s="14"/>
    </row>
    <row r="94" spans="1:92" s="2" customFormat="1" x14ac:dyDescent="0.2">
      <c r="A94" s="1397" t="s">
        <v>137</v>
      </c>
      <c r="B94" s="1398"/>
      <c r="C94" s="72">
        <f t="shared" ref="C94:C99" si="10">SUM(D94:E94)</f>
        <v>8</v>
      </c>
      <c r="D94" s="73">
        <f t="shared" ref="D94:E99" si="11">SUM(F94+H94+J94+L94+N94+P94+R94+T94+V94+X94+Z94+AB94+AD94+AF94)</f>
        <v>2</v>
      </c>
      <c r="E94" s="75">
        <f t="shared" si="11"/>
        <v>6</v>
      </c>
      <c r="F94" s="832">
        <f>SUM(ENERO:DICIEMBRE!F94)</f>
        <v>0</v>
      </c>
      <c r="G94" s="832">
        <f>SUM(ENERO:DICIEMBRE!G94)</f>
        <v>0</v>
      </c>
      <c r="H94" s="832">
        <f>SUM(ENERO:DICIEMBRE!H94)</f>
        <v>1</v>
      </c>
      <c r="I94" s="832">
        <f>SUM(ENERO:DICIEMBRE!I94)</f>
        <v>0</v>
      </c>
      <c r="J94" s="832">
        <f>SUM(ENERO:DICIEMBRE!J94)</f>
        <v>0</v>
      </c>
      <c r="K94" s="832">
        <f>SUM(ENERO:DICIEMBRE!K94)</f>
        <v>0</v>
      </c>
      <c r="L94" s="832">
        <f>SUM(ENERO:DICIEMBRE!L94)</f>
        <v>0</v>
      </c>
      <c r="M94" s="832">
        <f>SUM(ENERO:DICIEMBRE!M94)</f>
        <v>0</v>
      </c>
      <c r="N94" s="832">
        <f>SUM(ENERO:DICIEMBRE!N94)</f>
        <v>0</v>
      </c>
      <c r="O94" s="832">
        <f>SUM(ENERO:DICIEMBRE!O94)</f>
        <v>0</v>
      </c>
      <c r="P94" s="832">
        <f>SUM(ENERO:DICIEMBRE!P94)</f>
        <v>0</v>
      </c>
      <c r="Q94" s="832">
        <f>SUM(ENERO:DICIEMBRE!Q94)</f>
        <v>0</v>
      </c>
      <c r="R94" s="832">
        <f>SUM(ENERO:DICIEMBRE!R94)</f>
        <v>0</v>
      </c>
      <c r="S94" s="832">
        <f>SUM(ENERO:DICIEMBRE!S94)</f>
        <v>0</v>
      </c>
      <c r="T94" s="832">
        <f>SUM(ENERO:DICIEMBRE!T94)</f>
        <v>0</v>
      </c>
      <c r="U94" s="832">
        <f>SUM(ENERO:DICIEMBRE!U94)</f>
        <v>0</v>
      </c>
      <c r="V94" s="832">
        <f>SUM(ENERO:DICIEMBRE!V94)</f>
        <v>0</v>
      </c>
      <c r="W94" s="832">
        <f>SUM(ENERO:DICIEMBRE!W94)</f>
        <v>1</v>
      </c>
      <c r="X94" s="832">
        <f>SUM(ENERO:DICIEMBRE!X94)</f>
        <v>0</v>
      </c>
      <c r="Y94" s="832">
        <f>SUM(ENERO:DICIEMBRE!Y94)</f>
        <v>0</v>
      </c>
      <c r="Z94" s="832">
        <f>SUM(ENERO:DICIEMBRE!Z94)</f>
        <v>0</v>
      </c>
      <c r="AA94" s="832">
        <f>SUM(ENERO:DICIEMBRE!AA94)</f>
        <v>1</v>
      </c>
      <c r="AB94" s="832">
        <f>SUM(ENERO:DICIEMBRE!AB94)</f>
        <v>0</v>
      </c>
      <c r="AC94" s="832">
        <f>SUM(ENERO:DICIEMBRE!AC94)</f>
        <v>1</v>
      </c>
      <c r="AD94" s="832">
        <f>SUM(ENERO:DICIEMBRE!AD94)</f>
        <v>1</v>
      </c>
      <c r="AE94" s="832">
        <f>SUM(ENERO:DICIEMBRE!AE94)</f>
        <v>2</v>
      </c>
      <c r="AF94" s="832">
        <f>SUM(ENERO:DICIEMBRE!AF94)</f>
        <v>0</v>
      </c>
      <c r="AG94" s="832">
        <f>SUM(ENERO:DICIEMBRE!AG94)</f>
        <v>1</v>
      </c>
      <c r="AH94" s="832">
        <f>SUM(ENERO:DICIEMBRE!AH94)</f>
        <v>1</v>
      </c>
      <c r="AI94" s="832">
        <f>SUM(ENERO:DICIEMBRE!AI94)</f>
        <v>6</v>
      </c>
      <c r="AJ94" s="832">
        <f>SUM(ENERO:DICIEMBRE!AJ94)</f>
        <v>1</v>
      </c>
      <c r="AK94" s="832">
        <f>SUM(ENERO:DICIEMBRE!AK94)</f>
        <v>0</v>
      </c>
      <c r="AL94" s="186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12"/>
      <c r="AX94" s="12"/>
      <c r="AY94" s="12"/>
      <c r="BZ94" s="3"/>
      <c r="CA94" s="4"/>
      <c r="CB94" s="4"/>
      <c r="CC94" s="4"/>
      <c r="CD94" s="4"/>
      <c r="CE94" s="4"/>
      <c r="CF94" s="4"/>
      <c r="CG94" s="14">
        <v>0</v>
      </c>
      <c r="CH94" s="14"/>
      <c r="CI94" s="14"/>
      <c r="CJ94" s="14"/>
      <c r="CK94" s="14"/>
      <c r="CL94" s="14"/>
      <c r="CM94" s="14"/>
      <c r="CN94" s="14"/>
    </row>
    <row r="95" spans="1:92" s="2" customFormat="1" x14ac:dyDescent="0.2">
      <c r="A95" s="1401" t="s">
        <v>125</v>
      </c>
      <c r="B95" s="175" t="s">
        <v>126</v>
      </c>
      <c r="C95" s="132">
        <f t="shared" si="10"/>
        <v>0</v>
      </c>
      <c r="D95" s="133">
        <f t="shared" si="11"/>
        <v>0</v>
      </c>
      <c r="E95" s="134">
        <f t="shared" si="11"/>
        <v>0</v>
      </c>
      <c r="F95" s="832">
        <f>SUM(ENERO:DICIEMBRE!F95)</f>
        <v>0</v>
      </c>
      <c r="G95" s="832">
        <f>SUM(ENERO:DICIEMBRE!G95)</f>
        <v>0</v>
      </c>
      <c r="H95" s="832">
        <f>SUM(ENERO:DICIEMBRE!H95)</f>
        <v>0</v>
      </c>
      <c r="I95" s="832">
        <f>SUM(ENERO:DICIEMBRE!I95)</f>
        <v>0</v>
      </c>
      <c r="J95" s="832">
        <f>SUM(ENERO:DICIEMBRE!J95)</f>
        <v>0</v>
      </c>
      <c r="K95" s="832">
        <f>SUM(ENERO:DICIEMBRE!K95)</f>
        <v>0</v>
      </c>
      <c r="L95" s="832">
        <f>SUM(ENERO:DICIEMBRE!L95)</f>
        <v>0</v>
      </c>
      <c r="M95" s="832">
        <f>SUM(ENERO:DICIEMBRE!M95)</f>
        <v>0</v>
      </c>
      <c r="N95" s="832">
        <f>SUM(ENERO:DICIEMBRE!N95)</f>
        <v>0</v>
      </c>
      <c r="O95" s="832">
        <f>SUM(ENERO:DICIEMBRE!O95)</f>
        <v>0</v>
      </c>
      <c r="P95" s="832">
        <f>SUM(ENERO:DICIEMBRE!P95)</f>
        <v>0</v>
      </c>
      <c r="Q95" s="832">
        <f>SUM(ENERO:DICIEMBRE!Q95)</f>
        <v>0</v>
      </c>
      <c r="R95" s="832">
        <f>SUM(ENERO:DICIEMBRE!R95)</f>
        <v>0</v>
      </c>
      <c r="S95" s="832">
        <f>SUM(ENERO:DICIEMBRE!S95)</f>
        <v>0</v>
      </c>
      <c r="T95" s="832">
        <f>SUM(ENERO:DICIEMBRE!T95)</f>
        <v>0</v>
      </c>
      <c r="U95" s="832">
        <f>SUM(ENERO:DICIEMBRE!U95)</f>
        <v>0</v>
      </c>
      <c r="V95" s="832">
        <f>SUM(ENERO:DICIEMBRE!V95)</f>
        <v>0</v>
      </c>
      <c r="W95" s="832">
        <f>SUM(ENERO:DICIEMBRE!W95)</f>
        <v>0</v>
      </c>
      <c r="X95" s="832">
        <f>SUM(ENERO:DICIEMBRE!X95)</f>
        <v>0</v>
      </c>
      <c r="Y95" s="832">
        <f>SUM(ENERO:DICIEMBRE!Y95)</f>
        <v>0</v>
      </c>
      <c r="Z95" s="832">
        <f>SUM(ENERO:DICIEMBRE!Z95)</f>
        <v>0</v>
      </c>
      <c r="AA95" s="832">
        <f>SUM(ENERO:DICIEMBRE!AA95)</f>
        <v>0</v>
      </c>
      <c r="AB95" s="832">
        <f>SUM(ENERO:DICIEMBRE!AB95)</f>
        <v>0</v>
      </c>
      <c r="AC95" s="832">
        <f>SUM(ENERO:DICIEMBRE!AC95)</f>
        <v>0</v>
      </c>
      <c r="AD95" s="832">
        <f>SUM(ENERO:DICIEMBRE!AD95)</f>
        <v>0</v>
      </c>
      <c r="AE95" s="832">
        <f>SUM(ENERO:DICIEMBRE!AE95)</f>
        <v>0</v>
      </c>
      <c r="AF95" s="832">
        <f>SUM(ENERO:DICIEMBRE!AF95)</f>
        <v>0</v>
      </c>
      <c r="AG95" s="832">
        <f>SUM(ENERO:DICIEMBRE!AG95)</f>
        <v>0</v>
      </c>
      <c r="AH95" s="832">
        <f>SUM(ENERO:DICIEMBRE!AH95)</f>
        <v>0</v>
      </c>
      <c r="AI95" s="832">
        <f>SUM(ENERO:DICIEMBRE!AI95)</f>
        <v>0</v>
      </c>
      <c r="AJ95" s="832">
        <f>SUM(ENERO:DICIEMBRE!AJ95)</f>
        <v>0</v>
      </c>
      <c r="AK95" s="832">
        <f>SUM(ENERO:DICIEMBRE!AK95)</f>
        <v>0</v>
      </c>
      <c r="AL95" s="186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12"/>
      <c r="AX95" s="12"/>
      <c r="AY95" s="12"/>
      <c r="BZ95" s="3"/>
      <c r="CA95" s="4"/>
      <c r="CB95" s="4"/>
      <c r="CC95" s="4"/>
      <c r="CD95" s="4"/>
      <c r="CE95" s="4"/>
      <c r="CF95" s="4"/>
      <c r="CG95" s="14">
        <v>0</v>
      </c>
      <c r="CH95" s="14"/>
      <c r="CI95" s="14"/>
      <c r="CJ95" s="14"/>
      <c r="CK95" s="14"/>
      <c r="CL95" s="14"/>
      <c r="CM95" s="14"/>
      <c r="CN95" s="14"/>
    </row>
    <row r="96" spans="1:92" s="2" customFormat="1" x14ac:dyDescent="0.2">
      <c r="A96" s="1434"/>
      <c r="B96" s="177" t="s">
        <v>127</v>
      </c>
      <c r="C96" s="139">
        <f t="shared" si="10"/>
        <v>8</v>
      </c>
      <c r="D96" s="140">
        <f t="shared" si="11"/>
        <v>2</v>
      </c>
      <c r="E96" s="141">
        <f t="shared" si="11"/>
        <v>6</v>
      </c>
      <c r="F96" s="832">
        <f>SUM(ENERO:DICIEMBRE!F96)</f>
        <v>0</v>
      </c>
      <c r="G96" s="832">
        <f>SUM(ENERO:DICIEMBRE!G96)</f>
        <v>0</v>
      </c>
      <c r="H96" s="832">
        <f>SUM(ENERO:DICIEMBRE!H96)</f>
        <v>1</v>
      </c>
      <c r="I96" s="832">
        <f>SUM(ENERO:DICIEMBRE!I96)</f>
        <v>0</v>
      </c>
      <c r="J96" s="832">
        <f>SUM(ENERO:DICIEMBRE!J96)</f>
        <v>0</v>
      </c>
      <c r="K96" s="832">
        <f>SUM(ENERO:DICIEMBRE!K96)</f>
        <v>0</v>
      </c>
      <c r="L96" s="832">
        <f>SUM(ENERO:DICIEMBRE!L96)</f>
        <v>0</v>
      </c>
      <c r="M96" s="832">
        <f>SUM(ENERO:DICIEMBRE!M96)</f>
        <v>0</v>
      </c>
      <c r="N96" s="832">
        <f>SUM(ENERO:DICIEMBRE!N96)</f>
        <v>0</v>
      </c>
      <c r="O96" s="832">
        <f>SUM(ENERO:DICIEMBRE!O96)</f>
        <v>0</v>
      </c>
      <c r="P96" s="832">
        <f>SUM(ENERO:DICIEMBRE!P96)</f>
        <v>0</v>
      </c>
      <c r="Q96" s="832">
        <f>SUM(ENERO:DICIEMBRE!Q96)</f>
        <v>0</v>
      </c>
      <c r="R96" s="832">
        <f>SUM(ENERO:DICIEMBRE!R96)</f>
        <v>0</v>
      </c>
      <c r="S96" s="832">
        <f>SUM(ENERO:DICIEMBRE!S96)</f>
        <v>0</v>
      </c>
      <c r="T96" s="832">
        <f>SUM(ENERO:DICIEMBRE!T96)</f>
        <v>0</v>
      </c>
      <c r="U96" s="832">
        <f>SUM(ENERO:DICIEMBRE!U96)</f>
        <v>0</v>
      </c>
      <c r="V96" s="832">
        <f>SUM(ENERO:DICIEMBRE!V96)</f>
        <v>0</v>
      </c>
      <c r="W96" s="832">
        <f>SUM(ENERO:DICIEMBRE!W96)</f>
        <v>1</v>
      </c>
      <c r="X96" s="832">
        <f>SUM(ENERO:DICIEMBRE!X96)</f>
        <v>0</v>
      </c>
      <c r="Y96" s="832">
        <f>SUM(ENERO:DICIEMBRE!Y96)</f>
        <v>0</v>
      </c>
      <c r="Z96" s="832">
        <f>SUM(ENERO:DICIEMBRE!Z96)</f>
        <v>0</v>
      </c>
      <c r="AA96" s="832">
        <f>SUM(ENERO:DICIEMBRE!AA96)</f>
        <v>1</v>
      </c>
      <c r="AB96" s="832">
        <f>SUM(ENERO:DICIEMBRE!AB96)</f>
        <v>0</v>
      </c>
      <c r="AC96" s="832">
        <f>SUM(ENERO:DICIEMBRE!AC96)</f>
        <v>1</v>
      </c>
      <c r="AD96" s="832">
        <f>SUM(ENERO:DICIEMBRE!AD96)</f>
        <v>1</v>
      </c>
      <c r="AE96" s="832">
        <f>SUM(ENERO:DICIEMBRE!AE96)</f>
        <v>2</v>
      </c>
      <c r="AF96" s="832">
        <f>SUM(ENERO:DICIEMBRE!AF96)</f>
        <v>0</v>
      </c>
      <c r="AG96" s="832">
        <f>SUM(ENERO:DICIEMBRE!AG96)</f>
        <v>1</v>
      </c>
      <c r="AH96" s="832">
        <f>SUM(ENERO:DICIEMBRE!AH96)</f>
        <v>1</v>
      </c>
      <c r="AI96" s="832">
        <f>SUM(ENERO:DICIEMBRE!AI96)</f>
        <v>6</v>
      </c>
      <c r="AJ96" s="832">
        <f>SUM(ENERO:DICIEMBRE!AJ96)</f>
        <v>1</v>
      </c>
      <c r="AK96" s="832">
        <f>SUM(ENERO:DICIEMBRE!AK96)</f>
        <v>0</v>
      </c>
      <c r="AL96" s="186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12"/>
      <c r="AX96" s="12"/>
      <c r="AY96" s="12"/>
      <c r="BZ96" s="3"/>
      <c r="CA96" s="4"/>
      <c r="CB96" s="4"/>
      <c r="CC96" s="4"/>
      <c r="CD96" s="4"/>
      <c r="CE96" s="4"/>
      <c r="CF96" s="4"/>
      <c r="CG96" s="14">
        <v>0</v>
      </c>
      <c r="CH96" s="14"/>
      <c r="CI96" s="14"/>
      <c r="CJ96" s="14"/>
      <c r="CK96" s="14"/>
      <c r="CL96" s="14"/>
      <c r="CM96" s="14"/>
      <c r="CN96" s="14"/>
    </row>
    <row r="97" spans="1:92" s="2" customFormat="1" x14ac:dyDescent="0.2">
      <c r="A97" s="1434"/>
      <c r="B97" s="177" t="s">
        <v>128</v>
      </c>
      <c r="C97" s="139">
        <f t="shared" si="10"/>
        <v>0</v>
      </c>
      <c r="D97" s="140">
        <f t="shared" si="11"/>
        <v>0</v>
      </c>
      <c r="E97" s="141">
        <f t="shared" si="11"/>
        <v>0</v>
      </c>
      <c r="F97" s="832">
        <f>SUM(ENERO:DICIEMBRE!F97)</f>
        <v>0</v>
      </c>
      <c r="G97" s="832">
        <f>SUM(ENERO:DICIEMBRE!G97)</f>
        <v>0</v>
      </c>
      <c r="H97" s="832">
        <f>SUM(ENERO:DICIEMBRE!H97)</f>
        <v>0</v>
      </c>
      <c r="I97" s="832">
        <f>SUM(ENERO:DICIEMBRE!I97)</f>
        <v>0</v>
      </c>
      <c r="J97" s="832">
        <f>SUM(ENERO:DICIEMBRE!J97)</f>
        <v>0</v>
      </c>
      <c r="K97" s="832">
        <f>SUM(ENERO:DICIEMBRE!K97)</f>
        <v>0</v>
      </c>
      <c r="L97" s="832">
        <f>SUM(ENERO:DICIEMBRE!L97)</f>
        <v>0</v>
      </c>
      <c r="M97" s="832">
        <f>SUM(ENERO:DICIEMBRE!M97)</f>
        <v>0</v>
      </c>
      <c r="N97" s="832">
        <f>SUM(ENERO:DICIEMBRE!N97)</f>
        <v>0</v>
      </c>
      <c r="O97" s="832">
        <f>SUM(ENERO:DICIEMBRE!O97)</f>
        <v>0</v>
      </c>
      <c r="P97" s="832">
        <f>SUM(ENERO:DICIEMBRE!P97)</f>
        <v>0</v>
      </c>
      <c r="Q97" s="832">
        <f>SUM(ENERO:DICIEMBRE!Q97)</f>
        <v>0</v>
      </c>
      <c r="R97" s="832">
        <f>SUM(ENERO:DICIEMBRE!R97)</f>
        <v>0</v>
      </c>
      <c r="S97" s="832">
        <f>SUM(ENERO:DICIEMBRE!S97)</f>
        <v>0</v>
      </c>
      <c r="T97" s="832">
        <f>SUM(ENERO:DICIEMBRE!T97)</f>
        <v>0</v>
      </c>
      <c r="U97" s="832">
        <f>SUM(ENERO:DICIEMBRE!U97)</f>
        <v>0</v>
      </c>
      <c r="V97" s="832">
        <f>SUM(ENERO:DICIEMBRE!V97)</f>
        <v>0</v>
      </c>
      <c r="W97" s="832">
        <f>SUM(ENERO:DICIEMBRE!W97)</f>
        <v>0</v>
      </c>
      <c r="X97" s="832">
        <f>SUM(ENERO:DICIEMBRE!X97)</f>
        <v>0</v>
      </c>
      <c r="Y97" s="832">
        <f>SUM(ENERO:DICIEMBRE!Y97)</f>
        <v>0</v>
      </c>
      <c r="Z97" s="832">
        <f>SUM(ENERO:DICIEMBRE!Z97)</f>
        <v>0</v>
      </c>
      <c r="AA97" s="832">
        <f>SUM(ENERO:DICIEMBRE!AA97)</f>
        <v>0</v>
      </c>
      <c r="AB97" s="832">
        <f>SUM(ENERO:DICIEMBRE!AB97)</f>
        <v>0</v>
      </c>
      <c r="AC97" s="832">
        <f>SUM(ENERO:DICIEMBRE!AC97)</f>
        <v>0</v>
      </c>
      <c r="AD97" s="832">
        <f>SUM(ENERO:DICIEMBRE!AD97)</f>
        <v>0</v>
      </c>
      <c r="AE97" s="832">
        <f>SUM(ENERO:DICIEMBRE!AE97)</f>
        <v>0</v>
      </c>
      <c r="AF97" s="832">
        <f>SUM(ENERO:DICIEMBRE!AF97)</f>
        <v>0</v>
      </c>
      <c r="AG97" s="832">
        <f>SUM(ENERO:DICIEMBRE!AG97)</f>
        <v>0</v>
      </c>
      <c r="AH97" s="832">
        <f>SUM(ENERO:DICIEMBRE!AH97)</f>
        <v>0</v>
      </c>
      <c r="AI97" s="832">
        <f>SUM(ENERO:DICIEMBRE!AI97)</f>
        <v>0</v>
      </c>
      <c r="AJ97" s="832">
        <f>SUM(ENERO:DICIEMBRE!AJ97)</f>
        <v>0</v>
      </c>
      <c r="AK97" s="832">
        <f>SUM(ENERO:DICIEMBRE!AK97)</f>
        <v>0</v>
      </c>
      <c r="AL97" s="189"/>
      <c r="AM97" s="13"/>
      <c r="AN97" s="179"/>
      <c r="AO97" s="179"/>
      <c r="AP97" s="179"/>
      <c r="AQ97" s="179"/>
      <c r="AR97" s="179"/>
      <c r="AS97" s="179"/>
      <c r="AT97" s="179"/>
      <c r="AU97" s="190"/>
      <c r="AV97" s="190"/>
      <c r="AW97" s="12"/>
      <c r="AX97" s="12"/>
      <c r="AY97" s="12"/>
      <c r="CA97" s="4"/>
      <c r="CB97" s="4"/>
      <c r="CC97" s="4"/>
      <c r="CD97" s="4"/>
      <c r="CE97" s="4"/>
      <c r="CF97" s="4"/>
      <c r="CG97" s="14"/>
      <c r="CH97" s="14"/>
      <c r="CI97" s="14"/>
      <c r="CJ97" s="14"/>
      <c r="CK97" s="14"/>
      <c r="CL97" s="14"/>
      <c r="CM97" s="14"/>
      <c r="CN97" s="14"/>
    </row>
    <row r="98" spans="1:92" s="2" customFormat="1" ht="21.75" x14ac:dyDescent="0.2">
      <c r="A98" s="1434"/>
      <c r="B98" s="180" t="s">
        <v>129</v>
      </c>
      <c r="C98" s="139">
        <f t="shared" si="10"/>
        <v>0</v>
      </c>
      <c r="D98" s="140">
        <f t="shared" si="11"/>
        <v>0</v>
      </c>
      <c r="E98" s="141">
        <f t="shared" si="11"/>
        <v>0</v>
      </c>
      <c r="F98" s="832">
        <f>SUM(ENERO:DICIEMBRE!F98)</f>
        <v>0</v>
      </c>
      <c r="G98" s="832">
        <f>SUM(ENERO:DICIEMBRE!G98)</f>
        <v>0</v>
      </c>
      <c r="H98" s="832">
        <f>SUM(ENERO:DICIEMBRE!H98)</f>
        <v>0</v>
      </c>
      <c r="I98" s="832">
        <f>SUM(ENERO:DICIEMBRE!I98)</f>
        <v>0</v>
      </c>
      <c r="J98" s="832">
        <f>SUM(ENERO:DICIEMBRE!J98)</f>
        <v>0</v>
      </c>
      <c r="K98" s="832">
        <f>SUM(ENERO:DICIEMBRE!K98)</f>
        <v>0</v>
      </c>
      <c r="L98" s="832">
        <f>SUM(ENERO:DICIEMBRE!L98)</f>
        <v>0</v>
      </c>
      <c r="M98" s="832">
        <f>SUM(ENERO:DICIEMBRE!M98)</f>
        <v>0</v>
      </c>
      <c r="N98" s="832">
        <f>SUM(ENERO:DICIEMBRE!N98)</f>
        <v>0</v>
      </c>
      <c r="O98" s="832">
        <f>SUM(ENERO:DICIEMBRE!O98)</f>
        <v>0</v>
      </c>
      <c r="P98" s="832">
        <f>SUM(ENERO:DICIEMBRE!P98)</f>
        <v>0</v>
      </c>
      <c r="Q98" s="832">
        <f>SUM(ENERO:DICIEMBRE!Q98)</f>
        <v>0</v>
      </c>
      <c r="R98" s="832">
        <f>SUM(ENERO:DICIEMBRE!R98)</f>
        <v>0</v>
      </c>
      <c r="S98" s="832">
        <f>SUM(ENERO:DICIEMBRE!S98)</f>
        <v>0</v>
      </c>
      <c r="T98" s="832">
        <f>SUM(ENERO:DICIEMBRE!T98)</f>
        <v>0</v>
      </c>
      <c r="U98" s="832">
        <f>SUM(ENERO:DICIEMBRE!U98)</f>
        <v>0</v>
      </c>
      <c r="V98" s="832">
        <f>SUM(ENERO:DICIEMBRE!V98)</f>
        <v>0</v>
      </c>
      <c r="W98" s="832">
        <f>SUM(ENERO:DICIEMBRE!W98)</f>
        <v>0</v>
      </c>
      <c r="X98" s="832">
        <f>SUM(ENERO:DICIEMBRE!X98)</f>
        <v>0</v>
      </c>
      <c r="Y98" s="832">
        <f>SUM(ENERO:DICIEMBRE!Y98)</f>
        <v>0</v>
      </c>
      <c r="Z98" s="832">
        <f>SUM(ENERO:DICIEMBRE!Z98)</f>
        <v>0</v>
      </c>
      <c r="AA98" s="832">
        <f>SUM(ENERO:DICIEMBRE!AA98)</f>
        <v>0</v>
      </c>
      <c r="AB98" s="832">
        <f>SUM(ENERO:DICIEMBRE!AB98)</f>
        <v>0</v>
      </c>
      <c r="AC98" s="832">
        <f>SUM(ENERO:DICIEMBRE!AC98)</f>
        <v>0</v>
      </c>
      <c r="AD98" s="832">
        <f>SUM(ENERO:DICIEMBRE!AD98)</f>
        <v>0</v>
      </c>
      <c r="AE98" s="832">
        <f>SUM(ENERO:DICIEMBRE!AE98)</f>
        <v>0</v>
      </c>
      <c r="AF98" s="832">
        <f>SUM(ENERO:DICIEMBRE!AF98)</f>
        <v>0</v>
      </c>
      <c r="AG98" s="832">
        <f>SUM(ENERO:DICIEMBRE!AG98)</f>
        <v>0</v>
      </c>
      <c r="AH98" s="832">
        <f>SUM(ENERO:DICIEMBRE!AH98)</f>
        <v>0</v>
      </c>
      <c r="AI98" s="832">
        <f>SUM(ENERO:DICIEMBRE!AI98)</f>
        <v>0</v>
      </c>
      <c r="AJ98" s="832">
        <f>SUM(ENERO:DICIEMBRE!AJ98)</f>
        <v>0</v>
      </c>
      <c r="AK98" s="832">
        <f>SUM(ENERO:DICIEMBRE!AK98)</f>
        <v>0</v>
      </c>
      <c r="AL98" s="191"/>
      <c r="AM98" s="179"/>
      <c r="AN98" s="179"/>
      <c r="AO98" s="179"/>
      <c r="AP98" s="179"/>
      <c r="AQ98" s="179"/>
      <c r="AR98" s="192"/>
      <c r="AS98" s="179"/>
      <c r="AT98" s="179"/>
      <c r="AU98" s="193"/>
      <c r="AV98" s="12"/>
      <c r="AW98" s="12"/>
      <c r="AX98" s="12"/>
      <c r="AY98" s="12"/>
      <c r="BZ98" s="3"/>
      <c r="CA98" s="4"/>
      <c r="CB98" s="4"/>
      <c r="CC98" s="4"/>
      <c r="CD98" s="4"/>
      <c r="CE98" s="4"/>
      <c r="CF98" s="4"/>
      <c r="CG98" s="14"/>
      <c r="CH98" s="14"/>
      <c r="CI98" s="14"/>
      <c r="CJ98" s="14"/>
      <c r="CK98" s="14"/>
      <c r="CL98" s="14"/>
      <c r="CM98" s="14"/>
      <c r="CN98" s="14"/>
    </row>
    <row r="99" spans="1:92" s="2" customFormat="1" x14ac:dyDescent="0.2">
      <c r="A99" s="1402"/>
      <c r="B99" s="181" t="s">
        <v>130</v>
      </c>
      <c r="C99" s="182">
        <f t="shared" si="10"/>
        <v>0</v>
      </c>
      <c r="D99" s="183">
        <f t="shared" si="11"/>
        <v>0</v>
      </c>
      <c r="E99" s="184">
        <f t="shared" si="11"/>
        <v>0</v>
      </c>
      <c r="F99" s="832">
        <f>SUM(ENERO:DICIEMBRE!F99)</f>
        <v>0</v>
      </c>
      <c r="G99" s="832">
        <f>SUM(ENERO:DICIEMBRE!G99)</f>
        <v>0</v>
      </c>
      <c r="H99" s="832">
        <f>SUM(ENERO:DICIEMBRE!H99)</f>
        <v>0</v>
      </c>
      <c r="I99" s="832">
        <f>SUM(ENERO:DICIEMBRE!I99)</f>
        <v>0</v>
      </c>
      <c r="J99" s="832">
        <f>SUM(ENERO:DICIEMBRE!J99)</f>
        <v>0</v>
      </c>
      <c r="K99" s="832">
        <f>SUM(ENERO:DICIEMBRE!K99)</f>
        <v>0</v>
      </c>
      <c r="L99" s="832">
        <f>SUM(ENERO:DICIEMBRE!L99)</f>
        <v>0</v>
      </c>
      <c r="M99" s="832">
        <f>SUM(ENERO:DICIEMBRE!M99)</f>
        <v>0</v>
      </c>
      <c r="N99" s="832">
        <f>SUM(ENERO:DICIEMBRE!N99)</f>
        <v>0</v>
      </c>
      <c r="O99" s="832">
        <f>SUM(ENERO:DICIEMBRE!O99)</f>
        <v>0</v>
      </c>
      <c r="P99" s="832">
        <f>SUM(ENERO:DICIEMBRE!P99)</f>
        <v>0</v>
      </c>
      <c r="Q99" s="832">
        <f>SUM(ENERO:DICIEMBRE!Q99)</f>
        <v>0</v>
      </c>
      <c r="R99" s="832">
        <f>SUM(ENERO:DICIEMBRE!R99)</f>
        <v>0</v>
      </c>
      <c r="S99" s="832">
        <f>SUM(ENERO:DICIEMBRE!S99)</f>
        <v>0</v>
      </c>
      <c r="T99" s="832">
        <f>SUM(ENERO:DICIEMBRE!T99)</f>
        <v>0</v>
      </c>
      <c r="U99" s="832">
        <f>SUM(ENERO:DICIEMBRE!U99)</f>
        <v>0</v>
      </c>
      <c r="V99" s="832">
        <f>SUM(ENERO:DICIEMBRE!V99)</f>
        <v>0</v>
      </c>
      <c r="W99" s="832">
        <f>SUM(ENERO:DICIEMBRE!W99)</f>
        <v>0</v>
      </c>
      <c r="X99" s="832">
        <f>SUM(ENERO:DICIEMBRE!X99)</f>
        <v>0</v>
      </c>
      <c r="Y99" s="832">
        <f>SUM(ENERO:DICIEMBRE!Y99)</f>
        <v>0</v>
      </c>
      <c r="Z99" s="832">
        <f>SUM(ENERO:DICIEMBRE!Z99)</f>
        <v>0</v>
      </c>
      <c r="AA99" s="832">
        <f>SUM(ENERO:DICIEMBRE!AA99)</f>
        <v>0</v>
      </c>
      <c r="AB99" s="832">
        <f>SUM(ENERO:DICIEMBRE!AB99)</f>
        <v>0</v>
      </c>
      <c r="AC99" s="832">
        <f>SUM(ENERO:DICIEMBRE!AC99)</f>
        <v>0</v>
      </c>
      <c r="AD99" s="832">
        <f>SUM(ENERO:DICIEMBRE!AD99)</f>
        <v>0</v>
      </c>
      <c r="AE99" s="832">
        <f>SUM(ENERO:DICIEMBRE!AE99)</f>
        <v>0</v>
      </c>
      <c r="AF99" s="832">
        <f>SUM(ENERO:DICIEMBRE!AF99)</f>
        <v>0</v>
      </c>
      <c r="AG99" s="832">
        <f>SUM(ENERO:DICIEMBRE!AG99)</f>
        <v>0</v>
      </c>
      <c r="AH99" s="832">
        <f>SUM(ENERO:DICIEMBRE!AH99)</f>
        <v>0</v>
      </c>
      <c r="AI99" s="832">
        <f>SUM(ENERO:DICIEMBRE!AI99)</f>
        <v>0</v>
      </c>
      <c r="AJ99" s="832">
        <f>SUM(ENERO:DICIEMBRE!AJ99)</f>
        <v>0</v>
      </c>
      <c r="AK99" s="832">
        <f>SUM(ENERO:DICIEMBRE!AK99)</f>
        <v>0</v>
      </c>
      <c r="AL99" s="194"/>
      <c r="AM99" s="168"/>
      <c r="AN99" s="168"/>
      <c r="AO99" s="168"/>
      <c r="AP99" s="168"/>
      <c r="AQ99" s="168"/>
      <c r="AR99" s="195"/>
      <c r="AS99" s="168"/>
      <c r="AT99" s="168"/>
      <c r="AU99" s="193"/>
      <c r="AV99" s="12"/>
      <c r="AW99" s="12"/>
      <c r="AX99" s="12"/>
      <c r="AY99" s="12"/>
      <c r="BZ99" s="3"/>
      <c r="CA99" s="4" t="str">
        <f>IF(C99&gt;C98+C97,"* Los Ingresos de pacientes dependientes severos con escaras DEBEN estar incluidos en los Ingresos de pacientes dependientes severos Oncológicos o No Oncológicos. ","")</f>
        <v/>
      </c>
      <c r="CB99" s="4"/>
      <c r="CC99" s="4"/>
      <c r="CD99" s="4"/>
      <c r="CE99" s="4"/>
      <c r="CF99" s="4"/>
      <c r="CG99" s="14"/>
      <c r="CH99" s="14"/>
      <c r="CI99" s="14"/>
      <c r="CJ99" s="14"/>
      <c r="CK99" s="14"/>
      <c r="CL99" s="14"/>
      <c r="CM99" s="14"/>
      <c r="CN99" s="14"/>
    </row>
    <row r="100" spans="1:92" s="2" customFormat="1" x14ac:dyDescent="0.2">
      <c r="A100" s="112" t="s">
        <v>138</v>
      </c>
      <c r="B100" s="112"/>
      <c r="AK100" s="15"/>
      <c r="AL100" s="15"/>
      <c r="AM100" s="15"/>
      <c r="AN100" s="15"/>
      <c r="AO100" s="15"/>
      <c r="AP100" s="15"/>
      <c r="AQ100" s="15"/>
      <c r="AR100" s="15"/>
      <c r="AS100" s="168"/>
      <c r="AT100" s="168"/>
      <c r="AU100" s="193"/>
      <c r="AV100" s="12"/>
      <c r="AW100" s="12"/>
      <c r="AX100" s="12"/>
      <c r="AY100" s="12"/>
      <c r="BZ100" s="3"/>
      <c r="CA100" s="4"/>
      <c r="CB100" s="4"/>
      <c r="CC100" s="4"/>
      <c r="CD100" s="4"/>
      <c r="CE100" s="4"/>
      <c r="CF100" s="4"/>
      <c r="CG100" s="14"/>
      <c r="CH100" s="14"/>
      <c r="CI100" s="14"/>
      <c r="CJ100" s="14"/>
      <c r="CK100" s="14"/>
      <c r="CL100" s="14"/>
      <c r="CM100" s="14"/>
      <c r="CN100" s="14"/>
    </row>
    <row r="101" spans="1:92" s="2" customFormat="1" ht="15" x14ac:dyDescent="0.25">
      <c r="A101" s="1401" t="s">
        <v>62</v>
      </c>
      <c r="B101" s="1401"/>
      <c r="C101" s="1366" t="s">
        <v>63</v>
      </c>
      <c r="D101" s="1401"/>
      <c r="E101" s="1367"/>
      <c r="F101" s="1406" t="s">
        <v>64</v>
      </c>
      <c r="G101" s="1408"/>
      <c r="H101" s="1408"/>
      <c r="I101" s="1408"/>
      <c r="J101" s="1408"/>
      <c r="K101" s="1408"/>
      <c r="L101" s="1408"/>
      <c r="M101" s="1408"/>
      <c r="N101" s="1408"/>
      <c r="O101" s="1408"/>
      <c r="P101" s="1408"/>
      <c r="Q101" s="1408"/>
      <c r="R101" s="1408"/>
      <c r="S101" s="1408"/>
      <c r="T101" s="1408"/>
      <c r="U101" s="1408"/>
      <c r="V101" s="1408"/>
      <c r="W101" s="1408"/>
      <c r="X101" s="1408"/>
      <c r="Y101" s="1408"/>
      <c r="Z101" s="1408"/>
      <c r="AA101" s="1408"/>
      <c r="AB101" s="1408"/>
      <c r="AC101" s="1408"/>
      <c r="AD101" s="1408"/>
      <c r="AE101" s="1408"/>
      <c r="AF101" s="1408"/>
      <c r="AG101" s="1435"/>
      <c r="AH101" s="1439" t="s">
        <v>132</v>
      </c>
      <c r="AI101" s="1440"/>
      <c r="AJ101" s="1440"/>
      <c r="AK101" s="196"/>
      <c r="AL101" s="15"/>
      <c r="AM101" s="15"/>
      <c r="AN101" s="15"/>
      <c r="AO101" s="15"/>
      <c r="AP101" s="15"/>
      <c r="AQ101" s="15"/>
      <c r="AR101" s="15"/>
      <c r="AS101" s="168"/>
      <c r="AT101" s="168"/>
      <c r="AU101" s="193"/>
      <c r="AV101" s="12"/>
      <c r="AW101" s="12"/>
      <c r="AX101" s="12"/>
      <c r="AY101" s="12"/>
      <c r="BZ101" s="3"/>
      <c r="CA101" s="4"/>
      <c r="CB101" s="4"/>
      <c r="CC101" s="4"/>
      <c r="CD101" s="4"/>
      <c r="CE101" s="4"/>
      <c r="CF101" s="4"/>
      <c r="CG101" s="14"/>
      <c r="CH101" s="14"/>
      <c r="CI101" s="14"/>
      <c r="CJ101" s="14"/>
      <c r="CK101" s="14"/>
      <c r="CL101" s="14"/>
      <c r="CM101" s="14"/>
      <c r="CN101" s="14"/>
    </row>
    <row r="102" spans="1:92" s="2" customFormat="1" x14ac:dyDescent="0.2">
      <c r="A102" s="1434"/>
      <c r="B102" s="1434"/>
      <c r="C102" s="1399"/>
      <c r="D102" s="1434"/>
      <c r="E102" s="1400"/>
      <c r="F102" s="1377" t="s">
        <v>139</v>
      </c>
      <c r="G102" s="1380"/>
      <c r="H102" s="1377" t="s">
        <v>111</v>
      </c>
      <c r="I102" s="1380"/>
      <c r="J102" s="1377" t="s">
        <v>112</v>
      </c>
      <c r="K102" s="1380"/>
      <c r="L102" s="1377" t="s">
        <v>113</v>
      </c>
      <c r="M102" s="1380"/>
      <c r="N102" s="1377" t="s">
        <v>114</v>
      </c>
      <c r="O102" s="1380"/>
      <c r="P102" s="1377" t="s">
        <v>115</v>
      </c>
      <c r="Q102" s="1380"/>
      <c r="R102" s="1377" t="s">
        <v>116</v>
      </c>
      <c r="S102" s="1380"/>
      <c r="T102" s="1377" t="s">
        <v>117</v>
      </c>
      <c r="U102" s="1380"/>
      <c r="V102" s="1377" t="s">
        <v>118</v>
      </c>
      <c r="W102" s="1380"/>
      <c r="X102" s="1377" t="s">
        <v>119</v>
      </c>
      <c r="Y102" s="1380"/>
      <c r="Z102" s="1406" t="s">
        <v>120</v>
      </c>
      <c r="AA102" s="1407"/>
      <c r="AB102" s="1406" t="s">
        <v>121</v>
      </c>
      <c r="AC102" s="1407"/>
      <c r="AD102" s="1406" t="s">
        <v>122</v>
      </c>
      <c r="AE102" s="1407"/>
      <c r="AF102" s="1406" t="s">
        <v>123</v>
      </c>
      <c r="AG102" s="1435"/>
      <c r="AH102" s="1367" t="s">
        <v>140</v>
      </c>
      <c r="AI102" s="1375" t="s">
        <v>141</v>
      </c>
      <c r="AJ102" s="1375" t="s">
        <v>135</v>
      </c>
      <c r="AK102" s="197"/>
      <c r="AL102" s="15"/>
      <c r="AM102" s="15"/>
      <c r="AN102" s="15"/>
      <c r="AO102" s="15"/>
      <c r="AP102" s="15"/>
      <c r="AQ102" s="15"/>
      <c r="AR102" s="15"/>
      <c r="AS102" s="168"/>
      <c r="AT102" s="168"/>
      <c r="AU102" s="193"/>
      <c r="AV102" s="12"/>
      <c r="AW102" s="12"/>
      <c r="AX102" s="12"/>
      <c r="AY102" s="12"/>
      <c r="BZ102" s="3"/>
      <c r="CA102" s="4"/>
      <c r="CB102" s="4"/>
      <c r="CC102" s="4"/>
      <c r="CD102" s="4"/>
      <c r="CE102" s="4"/>
      <c r="CF102" s="4"/>
      <c r="CG102" s="14"/>
      <c r="CH102" s="14"/>
      <c r="CI102" s="14"/>
      <c r="CJ102" s="14"/>
      <c r="CK102" s="14"/>
      <c r="CL102" s="14"/>
      <c r="CM102" s="14"/>
      <c r="CN102" s="14"/>
    </row>
    <row r="103" spans="1:92" s="2" customFormat="1" ht="21" x14ac:dyDescent="0.2">
      <c r="A103" s="1402"/>
      <c r="B103" s="1402"/>
      <c r="C103" s="17" t="s">
        <v>88</v>
      </c>
      <c r="D103" s="128" t="s">
        <v>54</v>
      </c>
      <c r="E103" s="64" t="s">
        <v>89</v>
      </c>
      <c r="F103" s="130" t="s">
        <v>54</v>
      </c>
      <c r="G103" s="187" t="s">
        <v>89</v>
      </c>
      <c r="H103" s="130" t="s">
        <v>54</v>
      </c>
      <c r="I103" s="187" t="s">
        <v>89</v>
      </c>
      <c r="J103" s="130" t="s">
        <v>54</v>
      </c>
      <c r="K103" s="187" t="s">
        <v>89</v>
      </c>
      <c r="L103" s="130" t="s">
        <v>54</v>
      </c>
      <c r="M103" s="187" t="s">
        <v>89</v>
      </c>
      <c r="N103" s="130" t="s">
        <v>54</v>
      </c>
      <c r="O103" s="187" t="s">
        <v>89</v>
      </c>
      <c r="P103" s="130" t="s">
        <v>54</v>
      </c>
      <c r="Q103" s="187" t="s">
        <v>89</v>
      </c>
      <c r="R103" s="130" t="s">
        <v>54</v>
      </c>
      <c r="S103" s="187" t="s">
        <v>89</v>
      </c>
      <c r="T103" s="130" t="s">
        <v>54</v>
      </c>
      <c r="U103" s="187" t="s">
        <v>89</v>
      </c>
      <c r="V103" s="130" t="s">
        <v>54</v>
      </c>
      <c r="W103" s="187" t="s">
        <v>89</v>
      </c>
      <c r="X103" s="130" t="s">
        <v>54</v>
      </c>
      <c r="Y103" s="187" t="s">
        <v>89</v>
      </c>
      <c r="Z103" s="130" t="s">
        <v>54</v>
      </c>
      <c r="AA103" s="187" t="s">
        <v>89</v>
      </c>
      <c r="AB103" s="130" t="s">
        <v>54</v>
      </c>
      <c r="AC103" s="187" t="s">
        <v>89</v>
      </c>
      <c r="AD103" s="130" t="s">
        <v>54</v>
      </c>
      <c r="AE103" s="187" t="s">
        <v>89</v>
      </c>
      <c r="AF103" s="130" t="s">
        <v>54</v>
      </c>
      <c r="AG103" s="188" t="s">
        <v>89</v>
      </c>
      <c r="AH103" s="1369"/>
      <c r="AI103" s="1376"/>
      <c r="AJ103" s="1376"/>
      <c r="AK103" s="197"/>
      <c r="AL103" s="15"/>
      <c r="AM103" s="15"/>
      <c r="AN103" s="15"/>
      <c r="AO103" s="15"/>
      <c r="AP103" s="15"/>
      <c r="AQ103" s="15"/>
      <c r="AR103" s="15"/>
      <c r="AS103" s="168"/>
      <c r="AT103" s="168"/>
      <c r="AU103" s="193"/>
      <c r="AV103" s="12"/>
      <c r="AW103" s="12"/>
      <c r="AX103" s="12"/>
      <c r="AY103" s="12"/>
      <c r="BZ103" s="3"/>
      <c r="CA103" s="4"/>
      <c r="CB103" s="4"/>
      <c r="CC103" s="4"/>
      <c r="CD103" s="4"/>
      <c r="CE103" s="4"/>
      <c r="CF103" s="4"/>
      <c r="CG103" s="14"/>
      <c r="CH103" s="14"/>
      <c r="CI103" s="14"/>
      <c r="CJ103" s="14"/>
      <c r="CK103" s="14"/>
      <c r="CL103" s="14"/>
      <c r="CM103" s="14"/>
      <c r="CN103" s="14"/>
    </row>
    <row r="104" spans="1:92" s="2" customFormat="1" x14ac:dyDescent="0.2">
      <c r="A104" s="1447" t="s">
        <v>142</v>
      </c>
      <c r="B104" s="1448"/>
      <c r="C104" s="132">
        <f>SUM(D104:E104)</f>
        <v>0</v>
      </c>
      <c r="D104" s="133">
        <f t="shared" ref="D104:E108" si="12">SUM(F104+H104+J104+L104+N104+P104+R104+T104+V104+X104+Z104+AB104+AD104+AF104)</f>
        <v>0</v>
      </c>
      <c r="E104" s="134">
        <f t="shared" si="12"/>
        <v>0</v>
      </c>
      <c r="F104" s="24"/>
      <c r="G104" s="28"/>
      <c r="H104" s="24"/>
      <c r="I104" s="28"/>
      <c r="J104" s="24"/>
      <c r="K104" s="28"/>
      <c r="L104" s="24"/>
      <c r="M104" s="28"/>
      <c r="N104" s="24"/>
      <c r="O104" s="28"/>
      <c r="P104" s="24"/>
      <c r="Q104" s="28"/>
      <c r="R104" s="24"/>
      <c r="S104" s="28"/>
      <c r="T104" s="24"/>
      <c r="U104" s="28"/>
      <c r="V104" s="24"/>
      <c r="W104" s="28"/>
      <c r="X104" s="24"/>
      <c r="Y104" s="28"/>
      <c r="Z104" s="24"/>
      <c r="AA104" s="28"/>
      <c r="AB104" s="24"/>
      <c r="AC104" s="28"/>
      <c r="AD104" s="24"/>
      <c r="AE104" s="28"/>
      <c r="AF104" s="24"/>
      <c r="AG104" s="135"/>
      <c r="AH104" s="28"/>
      <c r="AI104" s="138"/>
      <c r="AJ104" s="138"/>
      <c r="AK104" s="197"/>
      <c r="AL104" s="15"/>
      <c r="AM104" s="15"/>
      <c r="AN104" s="15"/>
      <c r="AO104" s="15"/>
      <c r="AP104" s="15"/>
      <c r="AQ104" s="15"/>
      <c r="AR104" s="15"/>
      <c r="AS104" s="170"/>
      <c r="AT104" s="170"/>
      <c r="AU104" s="193"/>
      <c r="AV104" s="12"/>
      <c r="AW104" s="12"/>
      <c r="AX104" s="12"/>
      <c r="AY104" s="12"/>
      <c r="BZ104" s="3"/>
      <c r="CA104" s="4"/>
      <c r="CB104" s="4"/>
      <c r="CC104" s="4"/>
      <c r="CD104" s="4"/>
      <c r="CE104" s="4"/>
      <c r="CF104" s="4"/>
      <c r="CG104" s="14"/>
      <c r="CH104" s="14"/>
      <c r="CI104" s="14"/>
      <c r="CJ104" s="14"/>
      <c r="CK104" s="14"/>
      <c r="CL104" s="14"/>
      <c r="CM104" s="14"/>
      <c r="CN104" s="14"/>
    </row>
    <row r="105" spans="1:92" s="2" customFormat="1" x14ac:dyDescent="0.2">
      <c r="A105" s="1449" t="s">
        <v>143</v>
      </c>
      <c r="B105" s="1450"/>
      <c r="C105" s="198">
        <f>SUM(D105:E105)</f>
        <v>0</v>
      </c>
      <c r="D105" s="199">
        <f t="shared" si="12"/>
        <v>0</v>
      </c>
      <c r="E105" s="200">
        <f t="shared" si="12"/>
        <v>0</v>
      </c>
      <c r="F105" s="42"/>
      <c r="G105" s="46"/>
      <c r="H105" s="42"/>
      <c r="I105" s="46"/>
      <c r="J105" s="42"/>
      <c r="K105" s="46"/>
      <c r="L105" s="42"/>
      <c r="M105" s="46"/>
      <c r="N105" s="42"/>
      <c r="O105" s="46"/>
      <c r="P105" s="42"/>
      <c r="Q105" s="46"/>
      <c r="R105" s="42"/>
      <c r="S105" s="46"/>
      <c r="T105" s="42"/>
      <c r="U105" s="46"/>
      <c r="V105" s="42"/>
      <c r="W105" s="46"/>
      <c r="X105" s="42"/>
      <c r="Y105" s="46"/>
      <c r="Z105" s="42"/>
      <c r="AA105" s="46"/>
      <c r="AB105" s="42"/>
      <c r="AC105" s="46"/>
      <c r="AD105" s="42"/>
      <c r="AE105" s="46"/>
      <c r="AF105" s="42"/>
      <c r="AG105" s="201"/>
      <c r="AH105" s="46"/>
      <c r="AI105" s="202"/>
      <c r="AJ105" s="202"/>
      <c r="AK105" s="30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12"/>
      <c r="AX105" s="12"/>
      <c r="AY105" s="12"/>
      <c r="BZ105" s="3"/>
      <c r="CA105" s="4" t="str">
        <f>IF(C108&gt;C107+C106,"* Los Ingresos de pacientes dependientes severos con escaras DEBEN estar incluidos en los Ingresos de pacientes dependientes severos Oncológicos o No Oncológicos. ","")</f>
        <v/>
      </c>
      <c r="CB105" s="4"/>
      <c r="CC105" s="4"/>
      <c r="CD105" s="4"/>
      <c r="CE105" s="4"/>
      <c r="CF105" s="4"/>
      <c r="CG105" s="14"/>
      <c r="CH105" s="14"/>
      <c r="CI105" s="14"/>
      <c r="CJ105" s="14"/>
      <c r="CK105" s="14"/>
      <c r="CL105" s="14"/>
      <c r="CM105" s="14"/>
      <c r="CN105" s="14"/>
    </row>
    <row r="106" spans="1:92" s="2" customFormat="1" x14ac:dyDescent="0.2">
      <c r="A106" s="1451" t="s">
        <v>144</v>
      </c>
      <c r="B106" s="175" t="s">
        <v>145</v>
      </c>
      <c r="C106" s="132">
        <f>SUM(D106:E106)</f>
        <v>0</v>
      </c>
      <c r="D106" s="133">
        <f t="shared" si="12"/>
        <v>0</v>
      </c>
      <c r="E106" s="134">
        <f t="shared" si="12"/>
        <v>0</v>
      </c>
      <c r="F106" s="24"/>
      <c r="G106" s="28"/>
      <c r="H106" s="24"/>
      <c r="I106" s="28"/>
      <c r="J106" s="24"/>
      <c r="K106" s="28"/>
      <c r="L106" s="24"/>
      <c r="M106" s="28"/>
      <c r="N106" s="24"/>
      <c r="O106" s="28"/>
      <c r="P106" s="24"/>
      <c r="Q106" s="28"/>
      <c r="R106" s="24"/>
      <c r="S106" s="28"/>
      <c r="T106" s="24"/>
      <c r="U106" s="28"/>
      <c r="V106" s="24"/>
      <c r="W106" s="28"/>
      <c r="X106" s="24"/>
      <c r="Y106" s="28"/>
      <c r="Z106" s="24"/>
      <c r="AA106" s="28"/>
      <c r="AB106" s="24"/>
      <c r="AC106" s="28"/>
      <c r="AD106" s="24"/>
      <c r="AE106" s="28"/>
      <c r="AF106" s="24"/>
      <c r="AG106" s="135"/>
      <c r="AH106" s="28"/>
      <c r="AI106" s="138"/>
      <c r="AJ106" s="138"/>
      <c r="AK106" s="189"/>
      <c r="AL106" s="203"/>
      <c r="AM106" s="13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69"/>
      <c r="AX106" s="12"/>
      <c r="AY106" s="12"/>
      <c r="CA106" s="4"/>
      <c r="CB106" s="4"/>
      <c r="CC106" s="4"/>
      <c r="CD106" s="4"/>
      <c r="CE106" s="4"/>
      <c r="CF106" s="4"/>
      <c r="CG106" s="14"/>
      <c r="CH106" s="14"/>
      <c r="CI106" s="14"/>
      <c r="CJ106" s="14"/>
      <c r="CK106" s="14"/>
      <c r="CL106" s="14"/>
      <c r="CM106" s="14"/>
      <c r="CN106" s="14"/>
    </row>
    <row r="107" spans="1:92" s="2" customFormat="1" x14ac:dyDescent="0.2">
      <c r="A107" s="1452"/>
      <c r="B107" s="181" t="s">
        <v>146</v>
      </c>
      <c r="C107" s="182">
        <f>SUM(D107:E107)</f>
        <v>0</v>
      </c>
      <c r="D107" s="183">
        <f t="shared" si="12"/>
        <v>0</v>
      </c>
      <c r="E107" s="184">
        <f t="shared" si="12"/>
        <v>0</v>
      </c>
      <c r="F107" s="82"/>
      <c r="G107" s="85"/>
      <c r="H107" s="82"/>
      <c r="I107" s="85"/>
      <c r="J107" s="82"/>
      <c r="K107" s="85"/>
      <c r="L107" s="82"/>
      <c r="M107" s="85"/>
      <c r="N107" s="82"/>
      <c r="O107" s="85"/>
      <c r="P107" s="82"/>
      <c r="Q107" s="85"/>
      <c r="R107" s="82"/>
      <c r="S107" s="85"/>
      <c r="T107" s="82"/>
      <c r="U107" s="85"/>
      <c r="V107" s="82"/>
      <c r="W107" s="85"/>
      <c r="X107" s="82"/>
      <c r="Y107" s="85"/>
      <c r="Z107" s="82"/>
      <c r="AA107" s="85"/>
      <c r="AB107" s="82"/>
      <c r="AC107" s="85"/>
      <c r="AD107" s="82"/>
      <c r="AE107" s="85"/>
      <c r="AF107" s="82"/>
      <c r="AG107" s="148"/>
      <c r="AH107" s="85"/>
      <c r="AI107" s="59"/>
      <c r="AJ107" s="59"/>
      <c r="AK107" s="204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BZ107" s="3"/>
      <c r="CA107" s="4"/>
      <c r="CB107" s="4"/>
      <c r="CC107" s="4"/>
      <c r="CD107" s="4"/>
      <c r="CE107" s="4"/>
      <c r="CF107" s="4"/>
      <c r="CG107" s="14"/>
      <c r="CH107" s="14"/>
      <c r="CI107" s="14"/>
      <c r="CJ107" s="14"/>
      <c r="CK107" s="14"/>
      <c r="CL107" s="14"/>
      <c r="CM107" s="14"/>
      <c r="CN107" s="14"/>
    </row>
    <row r="108" spans="1:92" s="2" customFormat="1" x14ac:dyDescent="0.2">
      <c r="A108" s="1453" t="s">
        <v>147</v>
      </c>
      <c r="B108" s="1454"/>
      <c r="C108" s="145">
        <f>SUM(D108:E108)</f>
        <v>0</v>
      </c>
      <c r="D108" s="146">
        <f t="shared" si="12"/>
        <v>0</v>
      </c>
      <c r="E108" s="147">
        <f t="shared" si="12"/>
        <v>0</v>
      </c>
      <c r="F108" s="92"/>
      <c r="G108" s="95"/>
      <c r="H108" s="92"/>
      <c r="I108" s="95"/>
      <c r="J108" s="92"/>
      <c r="K108" s="95"/>
      <c r="L108" s="92"/>
      <c r="M108" s="95"/>
      <c r="N108" s="92"/>
      <c r="O108" s="95"/>
      <c r="P108" s="92"/>
      <c r="Q108" s="95"/>
      <c r="R108" s="92"/>
      <c r="S108" s="95"/>
      <c r="T108" s="92"/>
      <c r="U108" s="95"/>
      <c r="V108" s="92"/>
      <c r="W108" s="95"/>
      <c r="X108" s="92"/>
      <c r="Y108" s="95"/>
      <c r="Z108" s="92"/>
      <c r="AA108" s="95"/>
      <c r="AB108" s="92"/>
      <c r="AC108" s="95"/>
      <c r="AD108" s="92"/>
      <c r="AE108" s="95"/>
      <c r="AF108" s="92"/>
      <c r="AG108" s="205"/>
      <c r="AH108" s="95"/>
      <c r="AI108" s="206"/>
      <c r="AJ108" s="206"/>
      <c r="AK108" s="204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BZ108" s="3"/>
      <c r="CA108" s="4"/>
      <c r="CB108" s="4"/>
      <c r="CC108" s="4"/>
      <c r="CD108" s="4"/>
      <c r="CE108" s="4"/>
      <c r="CF108" s="4"/>
      <c r="CG108" s="14"/>
      <c r="CH108" s="14"/>
      <c r="CI108" s="14"/>
      <c r="CJ108" s="14"/>
      <c r="CK108" s="14"/>
      <c r="CL108" s="14"/>
      <c r="CM108" s="14"/>
      <c r="CN108" s="14"/>
    </row>
    <row r="109" spans="1:92" s="2" customFormat="1" x14ac:dyDescent="0.2">
      <c r="A109" s="117" t="s">
        <v>148</v>
      </c>
      <c r="B109" s="117"/>
      <c r="M109" s="207"/>
      <c r="N109" s="208"/>
      <c r="O109" s="22"/>
      <c r="P109" s="22"/>
      <c r="Q109" s="22"/>
      <c r="R109" s="22"/>
      <c r="S109" s="22"/>
      <c r="T109" s="22"/>
      <c r="U109" s="22"/>
      <c r="V109" s="208"/>
      <c r="W109" s="22"/>
      <c r="X109" s="22"/>
      <c r="Y109" s="22"/>
      <c r="Z109" s="16"/>
      <c r="AA109" s="16"/>
      <c r="AB109" s="5"/>
      <c r="AC109" s="5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BZ109" s="3"/>
      <c r="CA109" s="4"/>
      <c r="CB109" s="4"/>
      <c r="CC109" s="4"/>
      <c r="CD109" s="4"/>
      <c r="CE109" s="4"/>
      <c r="CF109" s="4"/>
      <c r="CG109" s="14"/>
      <c r="CH109" s="14"/>
      <c r="CI109" s="14"/>
      <c r="CJ109" s="14"/>
      <c r="CK109" s="14"/>
      <c r="CL109" s="14"/>
      <c r="CM109" s="14"/>
      <c r="CN109" s="14"/>
    </row>
    <row r="110" spans="1:92" s="2" customFormat="1" x14ac:dyDescent="0.2">
      <c r="A110" s="1366" t="s">
        <v>3</v>
      </c>
      <c r="B110" s="1367"/>
      <c r="C110" s="1406" t="s">
        <v>63</v>
      </c>
      <c r="D110" s="1408"/>
      <c r="E110" s="1407"/>
      <c r="F110" s="1406" t="s">
        <v>120</v>
      </c>
      <c r="G110" s="1407"/>
      <c r="H110" s="1406" t="s">
        <v>121</v>
      </c>
      <c r="I110" s="1407"/>
      <c r="J110" s="1406" t="s">
        <v>122</v>
      </c>
      <c r="K110" s="1407"/>
      <c r="L110" s="1406" t="s">
        <v>123</v>
      </c>
      <c r="M110" s="1407"/>
      <c r="N110" s="209"/>
      <c r="O110" s="22"/>
      <c r="P110" s="22"/>
      <c r="Q110" s="22"/>
      <c r="R110" s="22"/>
      <c r="S110" s="22"/>
      <c r="T110" s="22"/>
      <c r="U110" s="22"/>
      <c r="V110" s="208"/>
      <c r="W110" s="22"/>
      <c r="X110" s="22"/>
      <c r="Y110" s="22"/>
      <c r="Z110" s="16"/>
      <c r="AA110" s="16"/>
      <c r="AB110" s="5"/>
      <c r="AC110" s="5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BZ110" s="3"/>
      <c r="CA110" s="4"/>
      <c r="CB110" s="4"/>
      <c r="CC110" s="4"/>
      <c r="CD110" s="4"/>
      <c r="CE110" s="4"/>
      <c r="CF110" s="4"/>
      <c r="CG110" s="14"/>
      <c r="CH110" s="14"/>
      <c r="CI110" s="14"/>
      <c r="CJ110" s="14"/>
      <c r="CK110" s="14"/>
      <c r="CL110" s="14"/>
      <c r="CM110" s="14"/>
      <c r="CN110" s="14"/>
    </row>
    <row r="111" spans="1:92" s="2" customFormat="1" ht="21" x14ac:dyDescent="0.2">
      <c r="A111" s="1368"/>
      <c r="B111" s="1369"/>
      <c r="C111" s="17" t="s">
        <v>88</v>
      </c>
      <c r="D111" s="128" t="s">
        <v>54</v>
      </c>
      <c r="E111" s="64" t="s">
        <v>89</v>
      </c>
      <c r="F111" s="17" t="s">
        <v>54</v>
      </c>
      <c r="G111" s="64" t="s">
        <v>89</v>
      </c>
      <c r="H111" s="17" t="s">
        <v>54</v>
      </c>
      <c r="I111" s="64" t="s">
        <v>89</v>
      </c>
      <c r="J111" s="17" t="s">
        <v>54</v>
      </c>
      <c r="K111" s="64" t="s">
        <v>89</v>
      </c>
      <c r="L111" s="17" t="s">
        <v>54</v>
      </c>
      <c r="M111" s="64" t="s">
        <v>89</v>
      </c>
      <c r="N111" s="209"/>
      <c r="O111" s="22"/>
      <c r="P111" s="22"/>
      <c r="Q111" s="22"/>
      <c r="R111" s="22"/>
      <c r="S111" s="22"/>
      <c r="T111" s="22"/>
      <c r="U111" s="22"/>
      <c r="V111" s="208"/>
      <c r="W111" s="22"/>
      <c r="X111" s="22"/>
      <c r="Y111" s="22"/>
      <c r="Z111" s="16"/>
      <c r="AA111" s="16"/>
      <c r="AB111" s="5"/>
      <c r="AC111" s="5"/>
      <c r="BZ111" s="3"/>
      <c r="CA111" s="4"/>
      <c r="CB111" s="4"/>
      <c r="CC111" s="4"/>
      <c r="CD111" s="4"/>
      <c r="CE111" s="4"/>
      <c r="CF111" s="4"/>
      <c r="CG111" s="14"/>
      <c r="CH111" s="14"/>
      <c r="CI111" s="14"/>
      <c r="CJ111" s="14"/>
      <c r="CK111" s="14"/>
      <c r="CL111" s="14"/>
      <c r="CM111" s="14"/>
      <c r="CN111" s="14"/>
    </row>
    <row r="112" spans="1:92" s="2" customFormat="1" x14ac:dyDescent="0.2">
      <c r="A112" s="1441" t="s">
        <v>149</v>
      </c>
      <c r="B112" s="79" t="s">
        <v>150</v>
      </c>
      <c r="C112" s="132">
        <f>SUM(D112:E112)</f>
        <v>0</v>
      </c>
      <c r="D112" s="133">
        <f t="shared" ref="D112:E114" si="13">SUM(F112+H112+J112+L112)</f>
        <v>0</v>
      </c>
      <c r="E112" s="134">
        <f t="shared" si="13"/>
        <v>0</v>
      </c>
      <c r="F112" s="106"/>
      <c r="G112" s="109"/>
      <c r="H112" s="106"/>
      <c r="I112" s="109"/>
      <c r="J112" s="106"/>
      <c r="K112" s="109"/>
      <c r="L112" s="106"/>
      <c r="M112" s="109"/>
      <c r="N112" s="210"/>
      <c r="O112" s="22"/>
      <c r="P112" s="22"/>
      <c r="Q112" s="22"/>
      <c r="R112" s="22"/>
      <c r="S112" s="22"/>
      <c r="T112" s="22"/>
      <c r="U112" s="22"/>
      <c r="V112" s="208"/>
      <c r="W112" s="22"/>
      <c r="X112" s="22"/>
      <c r="Y112" s="22"/>
      <c r="Z112" s="16"/>
      <c r="AA112" s="16"/>
      <c r="AB112" s="5"/>
      <c r="AC112" s="5"/>
      <c r="BZ112" s="3"/>
      <c r="CA112" s="4"/>
      <c r="CB112" s="4"/>
      <c r="CC112" s="4"/>
      <c r="CD112" s="4"/>
      <c r="CE112" s="4"/>
      <c r="CF112" s="4"/>
      <c r="CG112" s="14"/>
      <c r="CH112" s="14"/>
      <c r="CI112" s="14"/>
      <c r="CJ112" s="14"/>
      <c r="CK112" s="14"/>
      <c r="CL112" s="14"/>
      <c r="CM112" s="14"/>
      <c r="CN112" s="14"/>
    </row>
    <row r="113" spans="1:92" s="2" customFormat="1" x14ac:dyDescent="0.2">
      <c r="A113" s="1442"/>
      <c r="B113" s="89" t="s">
        <v>151</v>
      </c>
      <c r="C113" s="139">
        <f>SUM(D113:E113)</f>
        <v>0</v>
      </c>
      <c r="D113" s="140">
        <f t="shared" si="13"/>
        <v>0</v>
      </c>
      <c r="E113" s="141">
        <f t="shared" si="13"/>
        <v>0</v>
      </c>
      <c r="F113" s="106"/>
      <c r="G113" s="109"/>
      <c r="H113" s="106"/>
      <c r="I113" s="109"/>
      <c r="J113" s="106"/>
      <c r="K113" s="109"/>
      <c r="L113" s="106"/>
      <c r="M113" s="109"/>
      <c r="N113" s="210"/>
      <c r="O113" s="22"/>
      <c r="P113" s="22"/>
      <c r="Q113" s="22"/>
      <c r="R113" s="22"/>
      <c r="S113" s="22"/>
      <c r="T113" s="22"/>
      <c r="U113" s="22"/>
      <c r="V113" s="208"/>
      <c r="W113" s="22"/>
      <c r="X113" s="16"/>
      <c r="Y113" s="16"/>
      <c r="Z113" s="16"/>
      <c r="AA113" s="16"/>
      <c r="AB113" s="5"/>
      <c r="AC113" s="5"/>
      <c r="BZ113" s="3"/>
      <c r="CA113" s="4"/>
      <c r="CB113" s="4"/>
      <c r="CC113" s="4"/>
      <c r="CD113" s="4"/>
      <c r="CE113" s="4"/>
      <c r="CF113" s="4"/>
      <c r="CG113" s="14"/>
      <c r="CH113" s="14"/>
      <c r="CI113" s="14"/>
      <c r="CJ113" s="14"/>
      <c r="CK113" s="14"/>
      <c r="CL113" s="14"/>
      <c r="CM113" s="14"/>
      <c r="CN113" s="14"/>
    </row>
    <row r="114" spans="1:92" s="2" customFormat="1" x14ac:dyDescent="0.2">
      <c r="A114" s="1443"/>
      <c r="B114" s="211" t="s">
        <v>152</v>
      </c>
      <c r="C114" s="198">
        <f>SUM(D114:E114)</f>
        <v>0</v>
      </c>
      <c r="D114" s="199">
        <f t="shared" si="13"/>
        <v>0</v>
      </c>
      <c r="E114" s="200">
        <f t="shared" si="13"/>
        <v>0</v>
      </c>
      <c r="F114" s="106"/>
      <c r="G114" s="109"/>
      <c r="H114" s="106"/>
      <c r="I114" s="109"/>
      <c r="J114" s="106"/>
      <c r="K114" s="109"/>
      <c r="L114" s="106"/>
      <c r="M114" s="109"/>
      <c r="N114" s="212"/>
      <c r="O114" s="11"/>
      <c r="P114" s="11"/>
      <c r="Q114" s="11"/>
      <c r="R114" s="11"/>
      <c r="S114" s="11"/>
      <c r="T114" s="11"/>
      <c r="U114" s="208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08"/>
      <c r="AI114" s="22"/>
      <c r="AJ114" s="16"/>
      <c r="AK114" s="16"/>
      <c r="AL114" s="16"/>
      <c r="AM114" s="16"/>
      <c r="AN114" s="5"/>
      <c r="AO114" s="5"/>
      <c r="BZ114" s="3"/>
      <c r="CA114" s="4"/>
      <c r="CB114" s="4"/>
      <c r="CC114" s="4"/>
      <c r="CD114" s="4"/>
      <c r="CE114" s="4"/>
      <c r="CF114" s="4"/>
      <c r="CG114" s="14"/>
      <c r="CH114" s="14"/>
      <c r="CI114" s="14"/>
      <c r="CJ114" s="14"/>
      <c r="CK114" s="14"/>
      <c r="CL114" s="14"/>
      <c r="CM114" s="14"/>
      <c r="CN114" s="14"/>
    </row>
    <row r="115" spans="1:92" s="2" customFormat="1" x14ac:dyDescent="0.2">
      <c r="A115" s="1444" t="s">
        <v>153</v>
      </c>
      <c r="B115" s="1444"/>
      <c r="C115" s="72">
        <f t="shared" ref="C115:M115" si="14">SUM(C112:C114)</f>
        <v>0</v>
      </c>
      <c r="D115" s="73">
        <f t="shared" si="14"/>
        <v>0</v>
      </c>
      <c r="E115" s="75">
        <f t="shared" si="14"/>
        <v>0</v>
      </c>
      <c r="F115" s="72">
        <f t="shared" si="14"/>
        <v>0</v>
      </c>
      <c r="G115" s="75">
        <f t="shared" si="14"/>
        <v>0</v>
      </c>
      <c r="H115" s="72">
        <f t="shared" si="14"/>
        <v>0</v>
      </c>
      <c r="I115" s="75">
        <f t="shared" si="14"/>
        <v>0</v>
      </c>
      <c r="J115" s="72">
        <f t="shared" si="14"/>
        <v>0</v>
      </c>
      <c r="K115" s="75">
        <f t="shared" si="14"/>
        <v>0</v>
      </c>
      <c r="L115" s="72">
        <f t="shared" si="14"/>
        <v>0</v>
      </c>
      <c r="M115" s="75">
        <f t="shared" si="14"/>
        <v>0</v>
      </c>
      <c r="N115" s="212"/>
      <c r="O115" s="11"/>
      <c r="P115" s="11"/>
      <c r="Q115" s="11"/>
      <c r="R115" s="11"/>
      <c r="S115" s="11"/>
      <c r="T115" s="11"/>
      <c r="U115" s="208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08"/>
      <c r="AI115" s="22"/>
      <c r="AJ115" s="16"/>
      <c r="AK115" s="16"/>
      <c r="AL115" s="16"/>
      <c r="AM115" s="16"/>
      <c r="AN115" s="5"/>
      <c r="AO115" s="5"/>
      <c r="BZ115" s="3"/>
      <c r="CA115" s="4"/>
      <c r="CB115" s="4"/>
      <c r="CC115" s="4"/>
      <c r="CD115" s="4"/>
      <c r="CE115" s="4"/>
      <c r="CF115" s="4"/>
      <c r="CG115" s="14"/>
      <c r="CH115" s="14"/>
      <c r="CI115" s="14"/>
      <c r="CJ115" s="14"/>
      <c r="CK115" s="14"/>
      <c r="CL115" s="14"/>
      <c r="CM115" s="14"/>
      <c r="CN115" s="14"/>
    </row>
    <row r="116" spans="1:92" s="2" customFormat="1" x14ac:dyDescent="0.2">
      <c r="A116" s="1441" t="s">
        <v>154</v>
      </c>
      <c r="B116" s="105" t="s">
        <v>155</v>
      </c>
      <c r="C116" s="213">
        <f>SUM(D116:E116)</f>
        <v>0</v>
      </c>
      <c r="D116" s="214">
        <f t="shared" ref="D116:E119" si="15">SUM(F116+H116+J116+L116)</f>
        <v>0</v>
      </c>
      <c r="E116" s="215">
        <f t="shared" si="15"/>
        <v>0</v>
      </c>
      <c r="F116" s="106"/>
      <c r="G116" s="109"/>
      <c r="H116" s="106"/>
      <c r="I116" s="109"/>
      <c r="J116" s="106"/>
      <c r="K116" s="109"/>
      <c r="L116" s="106"/>
      <c r="M116" s="109"/>
      <c r="N116" s="212"/>
      <c r="O116" s="11"/>
      <c r="P116" s="11"/>
      <c r="Q116" s="11"/>
      <c r="R116" s="11"/>
      <c r="S116" s="11"/>
      <c r="T116" s="11"/>
      <c r="U116" s="120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08"/>
      <c r="AI116" s="22"/>
      <c r="AJ116" s="16"/>
      <c r="AK116" s="16"/>
      <c r="AL116" s="16"/>
      <c r="AM116" s="16"/>
      <c r="AN116" s="5"/>
      <c r="AO116" s="5"/>
      <c r="BZ116" s="3"/>
      <c r="CA116" s="4"/>
      <c r="CB116" s="4"/>
      <c r="CC116" s="4"/>
      <c r="CD116" s="4"/>
      <c r="CE116" s="4"/>
      <c r="CF116" s="4"/>
      <c r="CG116" s="14"/>
      <c r="CH116" s="14"/>
      <c r="CI116" s="14"/>
      <c r="CJ116" s="14"/>
      <c r="CK116" s="14"/>
      <c r="CL116" s="14"/>
      <c r="CM116" s="14"/>
      <c r="CN116" s="14"/>
    </row>
    <row r="117" spans="1:92" s="2" customFormat="1" x14ac:dyDescent="0.2">
      <c r="A117" s="1442"/>
      <c r="B117" s="89" t="s">
        <v>156</v>
      </c>
      <c r="C117" s="139">
        <f>SUM(D117:E117)</f>
        <v>0</v>
      </c>
      <c r="D117" s="140">
        <f t="shared" si="15"/>
        <v>0</v>
      </c>
      <c r="E117" s="141">
        <f t="shared" si="15"/>
        <v>0</v>
      </c>
      <c r="F117" s="35"/>
      <c r="G117" s="39"/>
      <c r="H117" s="35"/>
      <c r="I117" s="39"/>
      <c r="J117" s="35"/>
      <c r="K117" s="39"/>
      <c r="L117" s="35"/>
      <c r="M117" s="39"/>
      <c r="N117" s="212"/>
      <c r="O117" s="11"/>
      <c r="P117" s="11"/>
      <c r="Q117" s="11"/>
      <c r="R117" s="11"/>
      <c r="S117" s="11"/>
      <c r="T117" s="11"/>
      <c r="U117" s="174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08"/>
      <c r="AI117" s="22"/>
      <c r="AJ117" s="16"/>
      <c r="AK117" s="16"/>
      <c r="AL117" s="16"/>
      <c r="AM117" s="16"/>
      <c r="AN117" s="5"/>
      <c r="AO117" s="5"/>
      <c r="BZ117" s="3"/>
      <c r="CA117" s="4"/>
      <c r="CB117" s="4"/>
      <c r="CC117" s="4"/>
      <c r="CD117" s="4"/>
      <c r="CE117" s="4"/>
      <c r="CF117" s="4"/>
      <c r="CG117" s="14"/>
      <c r="CH117" s="14"/>
      <c r="CI117" s="14"/>
      <c r="CJ117" s="14"/>
      <c r="CK117" s="14"/>
      <c r="CL117" s="14"/>
      <c r="CM117" s="14"/>
      <c r="CN117" s="14"/>
    </row>
    <row r="118" spans="1:92" s="2" customFormat="1" x14ac:dyDescent="0.2">
      <c r="A118" s="1442"/>
      <c r="B118" s="89" t="s">
        <v>157</v>
      </c>
      <c r="C118" s="139">
        <f>SUM(D118:E118)</f>
        <v>0</v>
      </c>
      <c r="D118" s="140">
        <f t="shared" si="15"/>
        <v>0</v>
      </c>
      <c r="E118" s="141">
        <f t="shared" si="15"/>
        <v>0</v>
      </c>
      <c r="F118" s="35"/>
      <c r="G118" s="39"/>
      <c r="H118" s="35"/>
      <c r="I118" s="39"/>
      <c r="J118" s="35"/>
      <c r="K118" s="39"/>
      <c r="L118" s="35"/>
      <c r="M118" s="39"/>
      <c r="N118" s="3"/>
      <c r="O118" s="11"/>
      <c r="P118" s="11"/>
      <c r="Q118" s="11"/>
      <c r="R118" s="11"/>
      <c r="S118" s="11"/>
      <c r="T118" s="11"/>
      <c r="U118" s="174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08"/>
      <c r="AI118" s="22"/>
      <c r="AJ118" s="16"/>
      <c r="AK118" s="16"/>
      <c r="AL118" s="16"/>
      <c r="AM118" s="16"/>
      <c r="AN118" s="5"/>
      <c r="AO118" s="5"/>
      <c r="BZ118" s="3"/>
      <c r="CA118" s="4"/>
      <c r="CB118" s="4"/>
      <c r="CC118" s="4"/>
      <c r="CD118" s="4"/>
      <c r="CE118" s="4"/>
      <c r="CF118" s="4"/>
      <c r="CG118" s="14"/>
      <c r="CH118" s="14"/>
      <c r="CI118" s="14"/>
      <c r="CJ118" s="14"/>
      <c r="CK118" s="14"/>
      <c r="CL118" s="14"/>
      <c r="CM118" s="14"/>
      <c r="CN118" s="14"/>
    </row>
    <row r="119" spans="1:92" s="2" customFormat="1" x14ac:dyDescent="0.2">
      <c r="A119" s="1443"/>
      <c r="B119" s="216" t="s">
        <v>158</v>
      </c>
      <c r="C119" s="198">
        <f>SUM(D119:E119)</f>
        <v>0</v>
      </c>
      <c r="D119" s="199">
        <f t="shared" si="15"/>
        <v>0</v>
      </c>
      <c r="E119" s="200">
        <f t="shared" si="15"/>
        <v>0</v>
      </c>
      <c r="F119" s="42"/>
      <c r="G119" s="46"/>
      <c r="H119" s="42"/>
      <c r="I119" s="46"/>
      <c r="J119" s="42"/>
      <c r="K119" s="46"/>
      <c r="L119" s="42"/>
      <c r="M119" s="46"/>
      <c r="N119" s="217"/>
      <c r="O119" s="157"/>
      <c r="P119" s="157"/>
      <c r="Q119" s="218"/>
      <c r="R119" s="218"/>
      <c r="S119" s="13"/>
      <c r="T119" s="219"/>
      <c r="U119" s="13"/>
      <c r="V119" s="13"/>
      <c r="W119" s="13"/>
      <c r="X119" s="179"/>
      <c r="Y119" s="179"/>
      <c r="Z119" s="179"/>
      <c r="AA119" s="179"/>
      <c r="AB119" s="179"/>
      <c r="AC119" s="179"/>
      <c r="AD119" s="179"/>
      <c r="AE119" s="179"/>
      <c r="AF119" s="8"/>
      <c r="AG119" s="16"/>
      <c r="AH119" s="16"/>
      <c r="AI119" s="16"/>
      <c r="AJ119" s="220"/>
      <c r="AK119" s="16"/>
      <c r="AL119" s="16"/>
      <c r="AM119" s="16"/>
      <c r="AN119" s="16"/>
      <c r="AO119" s="16"/>
      <c r="AP119" s="16"/>
      <c r="AQ119" s="16"/>
      <c r="CA119" s="4"/>
      <c r="CB119" s="4"/>
      <c r="CC119" s="4"/>
      <c r="CD119" s="4"/>
      <c r="CE119" s="4"/>
      <c r="CF119" s="4"/>
      <c r="CG119" s="14">
        <v>0</v>
      </c>
      <c r="CH119" s="14"/>
      <c r="CI119" s="14"/>
      <c r="CJ119" s="14"/>
      <c r="CK119" s="14"/>
      <c r="CL119" s="14"/>
      <c r="CM119" s="14"/>
      <c r="CN119" s="14"/>
    </row>
    <row r="120" spans="1:92" s="2" customFormat="1" x14ac:dyDescent="0.2">
      <c r="A120" s="1444" t="s">
        <v>153</v>
      </c>
      <c r="B120" s="1444"/>
      <c r="C120" s="72">
        <f t="shared" ref="C120:M120" si="16">SUM(C116:C119)</f>
        <v>0</v>
      </c>
      <c r="D120" s="73">
        <f t="shared" si="16"/>
        <v>0</v>
      </c>
      <c r="E120" s="75">
        <f t="shared" si="16"/>
        <v>0</v>
      </c>
      <c r="F120" s="72">
        <f t="shared" si="16"/>
        <v>0</v>
      </c>
      <c r="G120" s="75">
        <f t="shared" si="16"/>
        <v>0</v>
      </c>
      <c r="H120" s="72">
        <f t="shared" si="16"/>
        <v>0</v>
      </c>
      <c r="I120" s="75">
        <f t="shared" si="16"/>
        <v>0</v>
      </c>
      <c r="J120" s="72">
        <f t="shared" si="16"/>
        <v>0</v>
      </c>
      <c r="K120" s="75">
        <f t="shared" si="16"/>
        <v>0</v>
      </c>
      <c r="L120" s="72">
        <f t="shared" si="16"/>
        <v>0</v>
      </c>
      <c r="M120" s="75">
        <f t="shared" si="16"/>
        <v>0</v>
      </c>
      <c r="N120" s="3"/>
      <c r="P120" s="162"/>
      <c r="Q120" s="1445"/>
      <c r="R120" s="1446"/>
      <c r="S120" s="1455"/>
      <c r="T120" s="1455"/>
      <c r="U120" s="1455"/>
      <c r="V120" s="1455"/>
      <c r="W120" s="1455"/>
      <c r="X120" s="1455"/>
      <c r="Y120" s="1455"/>
      <c r="Z120" s="1455"/>
      <c r="AA120" s="221"/>
      <c r="AB120" s="168"/>
      <c r="AC120" s="168"/>
      <c r="AD120" s="168"/>
      <c r="AE120" s="179"/>
      <c r="AF120" s="16"/>
      <c r="AG120" s="16"/>
      <c r="AH120" s="16"/>
      <c r="AI120" s="21"/>
      <c r="AJ120" s="21"/>
      <c r="AK120" s="21"/>
      <c r="AL120" s="21"/>
      <c r="AM120" s="222"/>
      <c r="AN120" s="22"/>
      <c r="AO120" s="22"/>
      <c r="AP120" s="22"/>
      <c r="AQ120" s="22"/>
      <c r="AR120" s="22"/>
      <c r="AS120" s="22"/>
      <c r="AT120" s="22"/>
      <c r="BZ120" s="3"/>
      <c r="CA120" s="4"/>
      <c r="CB120" s="4"/>
      <c r="CC120" s="4"/>
      <c r="CD120" s="4"/>
      <c r="CE120" s="4"/>
      <c r="CF120" s="4"/>
      <c r="CG120" s="14"/>
      <c r="CH120" s="14"/>
      <c r="CI120" s="14"/>
      <c r="CJ120" s="14"/>
      <c r="CK120" s="14"/>
      <c r="CL120" s="14"/>
      <c r="CM120" s="14"/>
      <c r="CN120" s="14"/>
    </row>
    <row r="121" spans="1:92" s="2" customFormat="1" x14ac:dyDescent="0.2">
      <c r="A121" s="1456" t="s">
        <v>159</v>
      </c>
      <c r="B121" s="1456"/>
      <c r="C121" s="145">
        <f t="shared" ref="C121:M121" si="17">SUM(C115+C120)</f>
        <v>0</v>
      </c>
      <c r="D121" s="146">
        <f t="shared" si="17"/>
        <v>0</v>
      </c>
      <c r="E121" s="147">
        <f t="shared" si="17"/>
        <v>0</v>
      </c>
      <c r="F121" s="145">
        <f t="shared" si="17"/>
        <v>0</v>
      </c>
      <c r="G121" s="147">
        <f t="shared" si="17"/>
        <v>0</v>
      </c>
      <c r="H121" s="145">
        <f t="shared" si="17"/>
        <v>0</v>
      </c>
      <c r="I121" s="147">
        <f t="shared" si="17"/>
        <v>0</v>
      </c>
      <c r="J121" s="145">
        <f t="shared" si="17"/>
        <v>0</v>
      </c>
      <c r="K121" s="147">
        <f t="shared" si="17"/>
        <v>0</v>
      </c>
      <c r="L121" s="145">
        <f t="shared" si="17"/>
        <v>0</v>
      </c>
      <c r="M121" s="147">
        <f t="shared" si="17"/>
        <v>0</v>
      </c>
      <c r="N121" s="3"/>
      <c r="Q121" s="223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1"/>
      <c r="AB121" s="168"/>
      <c r="AC121" s="168"/>
      <c r="AD121" s="168"/>
      <c r="AE121" s="179"/>
      <c r="AF121" s="16"/>
      <c r="AG121" s="16"/>
      <c r="AH121" s="16"/>
      <c r="AI121" s="21"/>
      <c r="AJ121" s="21"/>
      <c r="AK121" s="21"/>
      <c r="AL121" s="21"/>
      <c r="AM121" s="222"/>
      <c r="AN121" s="22"/>
      <c r="AO121" s="22"/>
      <c r="AP121" s="22"/>
      <c r="AQ121" s="22"/>
      <c r="AR121" s="22"/>
      <c r="AS121" s="22"/>
      <c r="AT121" s="22"/>
      <c r="BZ121" s="3"/>
      <c r="CA121" s="4"/>
      <c r="CB121" s="4"/>
      <c r="CC121" s="4"/>
      <c r="CD121" s="4"/>
      <c r="CE121" s="4"/>
      <c r="CF121" s="4"/>
      <c r="CG121" s="14"/>
      <c r="CH121" s="14"/>
      <c r="CI121" s="14"/>
      <c r="CJ121" s="14"/>
      <c r="CK121" s="14"/>
      <c r="CL121" s="14"/>
      <c r="CM121" s="14"/>
      <c r="CN121" s="14"/>
    </row>
    <row r="122" spans="1:92" s="2" customFormat="1" x14ac:dyDescent="0.2">
      <c r="A122" s="117" t="s">
        <v>160</v>
      </c>
      <c r="B122" s="117"/>
      <c r="Q122" s="221"/>
      <c r="R122" s="168"/>
      <c r="S122" s="168"/>
      <c r="T122" s="168"/>
      <c r="U122" s="168"/>
      <c r="V122" s="168"/>
      <c r="W122" s="168"/>
      <c r="X122" s="168"/>
      <c r="Y122" s="194"/>
      <c r="Z122" s="194"/>
      <c r="AA122" s="221"/>
      <c r="AB122" s="168"/>
      <c r="AC122" s="168"/>
      <c r="AD122" s="168"/>
      <c r="AE122" s="179"/>
      <c r="AF122" s="16"/>
      <c r="AG122" s="16"/>
      <c r="AH122" s="16"/>
      <c r="AI122" s="21"/>
      <c r="AJ122" s="21"/>
      <c r="AK122" s="21"/>
      <c r="AL122" s="21"/>
      <c r="AM122" s="21"/>
      <c r="AN122" s="22"/>
      <c r="AO122" s="22"/>
      <c r="AP122" s="22"/>
      <c r="AQ122" s="22"/>
      <c r="AR122" s="22"/>
      <c r="AS122" s="22"/>
      <c r="AT122" s="22"/>
      <c r="BZ122" s="3"/>
      <c r="CA122" s="4"/>
      <c r="CB122" s="4"/>
      <c r="CC122" s="4"/>
      <c r="CD122" s="4"/>
      <c r="CE122" s="4"/>
      <c r="CF122" s="4"/>
      <c r="CG122" s="14"/>
      <c r="CH122" s="14"/>
      <c r="CI122" s="14"/>
      <c r="CJ122" s="14"/>
      <c r="CK122" s="14"/>
      <c r="CL122" s="14"/>
      <c r="CM122" s="14"/>
      <c r="CN122" s="14"/>
    </row>
    <row r="123" spans="1:92" s="2" customFormat="1" x14ac:dyDescent="0.2">
      <c r="A123" s="1366" t="s">
        <v>3</v>
      </c>
      <c r="B123" s="1367"/>
      <c r="C123" s="1406" t="s">
        <v>63</v>
      </c>
      <c r="D123" s="1408"/>
      <c r="E123" s="1407"/>
      <c r="F123" s="1406" t="s">
        <v>120</v>
      </c>
      <c r="G123" s="1407"/>
      <c r="H123" s="1406" t="s">
        <v>121</v>
      </c>
      <c r="I123" s="1407"/>
      <c r="J123" s="1406" t="s">
        <v>122</v>
      </c>
      <c r="K123" s="1407"/>
      <c r="L123" s="1406" t="s">
        <v>123</v>
      </c>
      <c r="M123" s="1408"/>
      <c r="N123" s="1457" t="s">
        <v>132</v>
      </c>
      <c r="O123" s="1408"/>
      <c r="P123" s="1407"/>
      <c r="Q123" s="221"/>
      <c r="R123" s="168"/>
      <c r="S123" s="168"/>
      <c r="T123" s="168"/>
      <c r="U123" s="168"/>
      <c r="V123" s="168"/>
      <c r="W123" s="168"/>
      <c r="X123" s="168"/>
      <c r="Y123" s="194"/>
      <c r="Z123" s="225"/>
      <c r="AA123" s="178"/>
      <c r="AB123" s="170"/>
      <c r="AC123" s="170"/>
      <c r="AD123" s="170"/>
      <c r="AE123" s="190"/>
      <c r="AF123" s="226"/>
      <c r="AG123" s="226"/>
      <c r="AH123" s="226"/>
      <c r="AI123" s="227"/>
      <c r="AJ123" s="227"/>
      <c r="AK123" s="227"/>
      <c r="AL123" s="227"/>
      <c r="AM123" s="21"/>
      <c r="AN123" s="22"/>
      <c r="AO123" s="22"/>
      <c r="AP123" s="22"/>
      <c r="AQ123" s="22"/>
      <c r="AR123" s="22"/>
      <c r="AS123" s="22"/>
      <c r="AT123" s="22"/>
      <c r="BZ123" s="3"/>
      <c r="CA123" s="4"/>
      <c r="CB123" s="4"/>
      <c r="CC123" s="4"/>
      <c r="CD123" s="4"/>
      <c r="CE123" s="4"/>
      <c r="CF123" s="4"/>
      <c r="CG123" s="14"/>
      <c r="CH123" s="14"/>
      <c r="CI123" s="14"/>
      <c r="CJ123" s="14"/>
      <c r="CK123" s="14"/>
      <c r="CL123" s="14"/>
      <c r="CM123" s="14"/>
      <c r="CN123" s="14"/>
    </row>
    <row r="124" spans="1:92" s="2" customFormat="1" ht="21" x14ac:dyDescent="0.2">
      <c r="A124" s="1368"/>
      <c r="B124" s="1369"/>
      <c r="C124" s="17" t="s">
        <v>88</v>
      </c>
      <c r="D124" s="128" t="s">
        <v>54</v>
      </c>
      <c r="E124" s="64" t="s">
        <v>89</v>
      </c>
      <c r="F124" s="17" t="s">
        <v>54</v>
      </c>
      <c r="G124" s="64" t="s">
        <v>89</v>
      </c>
      <c r="H124" s="17" t="s">
        <v>54</v>
      </c>
      <c r="I124" s="64" t="s">
        <v>89</v>
      </c>
      <c r="J124" s="17" t="s">
        <v>54</v>
      </c>
      <c r="K124" s="64" t="s">
        <v>89</v>
      </c>
      <c r="L124" s="17" t="s">
        <v>54</v>
      </c>
      <c r="M124" s="131" t="s">
        <v>89</v>
      </c>
      <c r="N124" s="228" t="s">
        <v>133</v>
      </c>
      <c r="O124" s="128" t="s">
        <v>134</v>
      </c>
      <c r="P124" s="64" t="s">
        <v>135</v>
      </c>
      <c r="Q124" s="229"/>
      <c r="R124" s="168"/>
      <c r="S124" s="168"/>
      <c r="T124" s="168"/>
      <c r="U124" s="168"/>
      <c r="V124" s="168"/>
      <c r="W124" s="168"/>
      <c r="X124" s="168"/>
      <c r="Y124" s="230"/>
      <c r="Z124" s="194"/>
      <c r="AA124" s="168"/>
      <c r="AB124" s="168"/>
      <c r="AC124" s="168"/>
      <c r="AD124" s="168"/>
      <c r="AE124" s="179"/>
      <c r="AF124" s="16"/>
      <c r="AG124" s="16"/>
      <c r="AH124" s="16"/>
      <c r="AI124" s="21"/>
      <c r="AJ124" s="21"/>
      <c r="AK124" s="21"/>
      <c r="AL124" s="21"/>
      <c r="AM124" s="21"/>
      <c r="AN124" s="22"/>
      <c r="AO124" s="22"/>
      <c r="AP124" s="22"/>
      <c r="AQ124" s="22"/>
      <c r="AR124" s="22"/>
      <c r="AS124" s="22"/>
      <c r="AT124" s="22"/>
      <c r="BZ124" s="3"/>
      <c r="CA124" s="4"/>
      <c r="CB124" s="4"/>
      <c r="CC124" s="4"/>
      <c r="CD124" s="4"/>
      <c r="CE124" s="4"/>
      <c r="CF124" s="4"/>
      <c r="CG124" s="14">
        <v>0</v>
      </c>
      <c r="CH124" s="14"/>
      <c r="CI124" s="14"/>
      <c r="CJ124" s="14"/>
      <c r="CK124" s="14"/>
      <c r="CL124" s="14"/>
      <c r="CM124" s="14"/>
      <c r="CN124" s="14"/>
    </row>
    <row r="125" spans="1:92" s="2" customFormat="1" x14ac:dyDescent="0.2">
      <c r="A125" s="1441" t="s">
        <v>149</v>
      </c>
      <c r="B125" s="79" t="s">
        <v>150</v>
      </c>
      <c r="C125" s="231">
        <f>SUM(D125:E125)</f>
        <v>0</v>
      </c>
      <c r="D125" s="232">
        <f t="shared" ref="D125:E127" si="18">SUM(F125+H125+J125+L125)</f>
        <v>0</v>
      </c>
      <c r="E125" s="233">
        <f t="shared" si="18"/>
        <v>0</v>
      </c>
      <c r="F125" s="24"/>
      <c r="G125" s="28"/>
      <c r="H125" s="24"/>
      <c r="I125" s="28"/>
      <c r="J125" s="24"/>
      <c r="K125" s="28"/>
      <c r="L125" s="24"/>
      <c r="M125" s="234"/>
      <c r="N125" s="235"/>
      <c r="O125" s="25"/>
      <c r="P125" s="28"/>
      <c r="Q125" s="30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168"/>
      <c r="AD125" s="168"/>
      <c r="AE125" s="179"/>
      <c r="AF125" s="16"/>
      <c r="AG125" s="16"/>
      <c r="AH125" s="16"/>
      <c r="AI125" s="21"/>
      <c r="AJ125" s="21"/>
      <c r="AK125" s="21"/>
      <c r="AL125" s="21"/>
      <c r="AM125" s="21"/>
      <c r="AN125" s="22"/>
      <c r="AO125" s="22"/>
      <c r="AP125" s="22"/>
      <c r="AQ125" s="22"/>
      <c r="AR125" s="22"/>
      <c r="AS125" s="22"/>
      <c r="AT125" s="22"/>
      <c r="BZ125" s="3"/>
      <c r="CA125" s="4"/>
      <c r="CB125" s="4"/>
      <c r="CC125" s="4"/>
      <c r="CD125" s="4"/>
      <c r="CE125" s="4"/>
      <c r="CF125" s="4"/>
      <c r="CG125" s="14">
        <v>0</v>
      </c>
      <c r="CH125" s="14"/>
      <c r="CI125" s="14"/>
      <c r="CJ125" s="14"/>
      <c r="CK125" s="14"/>
      <c r="CL125" s="14"/>
      <c r="CM125" s="14"/>
      <c r="CN125" s="14"/>
    </row>
    <row r="126" spans="1:92" s="2" customFormat="1" x14ac:dyDescent="0.2">
      <c r="A126" s="1442"/>
      <c r="B126" s="89" t="s">
        <v>151</v>
      </c>
      <c r="C126" s="236">
        <f>SUM(D126:E126)</f>
        <v>0</v>
      </c>
      <c r="D126" s="237">
        <f t="shared" si="18"/>
        <v>0</v>
      </c>
      <c r="E126" s="238">
        <f t="shared" si="18"/>
        <v>0</v>
      </c>
      <c r="F126" s="35"/>
      <c r="G126" s="39"/>
      <c r="H126" s="35"/>
      <c r="I126" s="39"/>
      <c r="J126" s="35"/>
      <c r="K126" s="39"/>
      <c r="L126" s="35"/>
      <c r="M126" s="239"/>
      <c r="N126" s="240"/>
      <c r="O126" s="36"/>
      <c r="P126" s="39"/>
      <c r="Q126" s="229"/>
      <c r="R126" s="168"/>
      <c r="S126" s="168"/>
      <c r="T126" s="168"/>
      <c r="U126" s="168"/>
      <c r="V126" s="168"/>
      <c r="W126" s="168"/>
      <c r="X126" s="168"/>
      <c r="Y126" s="195"/>
      <c r="Z126" s="168"/>
      <c r="AA126" s="168"/>
      <c r="AB126" s="168"/>
      <c r="AC126" s="168"/>
      <c r="AD126" s="168"/>
      <c r="AE126" s="168"/>
      <c r="AF126" s="22"/>
      <c r="AG126" s="22"/>
      <c r="AH126" s="22"/>
      <c r="AI126" s="22"/>
      <c r="AJ126" s="22"/>
      <c r="AK126" s="22"/>
      <c r="AL126" s="22"/>
      <c r="AM126" s="22"/>
      <c r="AN126" s="22"/>
      <c r="AO126" s="16"/>
      <c r="AP126" s="16"/>
      <c r="AQ126" s="16"/>
      <c r="AR126" s="16"/>
      <c r="AS126" s="21"/>
      <c r="AT126" s="21"/>
      <c r="BZ126" s="3"/>
      <c r="CA126" s="4"/>
      <c r="CB126" s="4"/>
      <c r="CC126" s="4"/>
      <c r="CD126" s="4"/>
      <c r="CE126" s="4"/>
      <c r="CF126" s="4"/>
      <c r="CG126" s="14"/>
      <c r="CH126" s="14"/>
      <c r="CI126" s="14"/>
      <c r="CJ126" s="14"/>
      <c r="CK126" s="14"/>
      <c r="CL126" s="14"/>
      <c r="CM126" s="14"/>
      <c r="CN126" s="14"/>
    </row>
    <row r="127" spans="1:92" s="2" customFormat="1" x14ac:dyDescent="0.2">
      <c r="A127" s="1443"/>
      <c r="B127" s="211" t="s">
        <v>152</v>
      </c>
      <c r="C127" s="241">
        <f>SUM(D127:E127)</f>
        <v>0</v>
      </c>
      <c r="D127" s="242">
        <f t="shared" si="18"/>
        <v>0</v>
      </c>
      <c r="E127" s="243">
        <f t="shared" si="18"/>
        <v>0</v>
      </c>
      <c r="F127" s="42"/>
      <c r="G127" s="46"/>
      <c r="H127" s="42"/>
      <c r="I127" s="46"/>
      <c r="J127" s="42"/>
      <c r="K127" s="46"/>
      <c r="L127" s="42"/>
      <c r="M127" s="244"/>
      <c r="N127" s="245"/>
      <c r="O127" s="43"/>
      <c r="P127" s="46"/>
      <c r="Q127" s="197"/>
      <c r="R127" s="15"/>
      <c r="S127" s="15"/>
      <c r="T127" s="15"/>
      <c r="U127" s="15"/>
      <c r="V127" s="15"/>
      <c r="W127" s="15"/>
      <c r="X127" s="15"/>
      <c r="Y127" s="15"/>
      <c r="Z127" s="168"/>
      <c r="AA127" s="168"/>
      <c r="AB127" s="168"/>
      <c r="AC127" s="168"/>
      <c r="AD127" s="168"/>
      <c r="AE127" s="168"/>
      <c r="AF127" s="22"/>
      <c r="AG127" s="22"/>
      <c r="AH127" s="22"/>
      <c r="AI127" s="22"/>
      <c r="AJ127" s="22"/>
      <c r="AK127" s="22"/>
      <c r="AL127" s="22"/>
      <c r="AM127" s="22"/>
      <c r="AN127" s="22"/>
      <c r="AO127" s="16"/>
      <c r="AP127" s="16"/>
      <c r="AQ127" s="16"/>
      <c r="AR127" s="16"/>
      <c r="AS127" s="21"/>
      <c r="AT127" s="21"/>
      <c r="BZ127" s="3"/>
      <c r="CA127" s="4"/>
      <c r="CB127" s="4"/>
      <c r="CC127" s="4"/>
      <c r="CD127" s="4"/>
      <c r="CE127" s="4"/>
      <c r="CF127" s="4"/>
      <c r="CG127" s="14"/>
      <c r="CH127" s="14"/>
      <c r="CI127" s="14"/>
      <c r="CJ127" s="14"/>
      <c r="CK127" s="14"/>
      <c r="CL127" s="14"/>
      <c r="CM127" s="14"/>
      <c r="CN127" s="14"/>
    </row>
    <row r="128" spans="1:92" s="2" customFormat="1" x14ac:dyDescent="0.2">
      <c r="A128" s="1444" t="s">
        <v>153</v>
      </c>
      <c r="B128" s="1444"/>
      <c r="C128" s="246">
        <f t="shared" ref="C128:P128" si="19">SUM(C125:C127)</f>
        <v>0</v>
      </c>
      <c r="D128" s="247">
        <f t="shared" si="19"/>
        <v>0</v>
      </c>
      <c r="E128" s="248">
        <f t="shared" si="19"/>
        <v>0</v>
      </c>
      <c r="F128" s="246">
        <f t="shared" si="19"/>
        <v>0</v>
      </c>
      <c r="G128" s="248">
        <f t="shared" si="19"/>
        <v>0</v>
      </c>
      <c r="H128" s="246">
        <f t="shared" si="19"/>
        <v>0</v>
      </c>
      <c r="I128" s="248">
        <f t="shared" si="19"/>
        <v>0</v>
      </c>
      <c r="J128" s="246">
        <f t="shared" si="19"/>
        <v>0</v>
      </c>
      <c r="K128" s="248">
        <f t="shared" si="19"/>
        <v>0</v>
      </c>
      <c r="L128" s="246">
        <f t="shared" si="19"/>
        <v>0</v>
      </c>
      <c r="M128" s="249">
        <f t="shared" si="19"/>
        <v>0</v>
      </c>
      <c r="N128" s="250">
        <f t="shared" si="19"/>
        <v>0</v>
      </c>
      <c r="O128" s="247">
        <f t="shared" si="19"/>
        <v>0</v>
      </c>
      <c r="P128" s="248">
        <f t="shared" si="19"/>
        <v>0</v>
      </c>
      <c r="Q128" s="197"/>
      <c r="R128" s="15"/>
      <c r="S128" s="15"/>
      <c r="T128" s="15"/>
      <c r="U128" s="15"/>
      <c r="V128" s="15"/>
      <c r="W128" s="15"/>
      <c r="X128" s="15"/>
      <c r="Y128" s="15"/>
      <c r="Z128" s="168"/>
      <c r="AA128" s="168"/>
      <c r="AB128" s="168"/>
      <c r="AC128" s="168"/>
      <c r="AD128" s="168"/>
      <c r="AE128" s="168"/>
      <c r="AF128" s="22"/>
      <c r="AG128" s="22"/>
      <c r="AH128" s="22"/>
      <c r="AI128" s="22"/>
      <c r="AJ128" s="22"/>
      <c r="AK128" s="22"/>
      <c r="AL128" s="22"/>
      <c r="AM128" s="22"/>
      <c r="AN128" s="22"/>
      <c r="AO128" s="16"/>
      <c r="AP128" s="16"/>
      <c r="AQ128" s="16"/>
      <c r="AR128" s="16"/>
      <c r="AS128" s="21"/>
      <c r="AT128" s="21"/>
      <c r="BZ128" s="3"/>
      <c r="CA128" s="4"/>
      <c r="CB128" s="4"/>
      <c r="CC128" s="4"/>
      <c r="CD128" s="4"/>
      <c r="CE128" s="4"/>
      <c r="CF128" s="4"/>
      <c r="CG128" s="14"/>
      <c r="CH128" s="14"/>
      <c r="CI128" s="14"/>
      <c r="CJ128" s="14"/>
      <c r="CK128" s="14"/>
      <c r="CL128" s="14"/>
      <c r="CM128" s="14"/>
      <c r="CN128" s="14"/>
    </row>
    <row r="129" spans="1:104" x14ac:dyDescent="0.2">
      <c r="A129" s="1441" t="s">
        <v>154</v>
      </c>
      <c r="B129" s="105" t="s">
        <v>155</v>
      </c>
      <c r="C129" s="251">
        <f>SUM(D129:E129)</f>
        <v>0</v>
      </c>
      <c r="D129" s="252">
        <f t="shared" ref="D129:E132" si="20">SUM(F129+H129+J129+L129)</f>
        <v>0</v>
      </c>
      <c r="E129" s="253">
        <f t="shared" si="20"/>
        <v>0</v>
      </c>
      <c r="F129" s="106"/>
      <c r="G129" s="109"/>
      <c r="H129" s="106"/>
      <c r="I129" s="109"/>
      <c r="J129" s="106"/>
      <c r="K129" s="109"/>
      <c r="L129" s="106"/>
      <c r="M129" s="254"/>
      <c r="N129" s="255"/>
      <c r="O129" s="107"/>
      <c r="P129" s="109"/>
      <c r="Q129" s="197"/>
      <c r="R129" s="15"/>
      <c r="S129" s="15"/>
      <c r="T129" s="15"/>
      <c r="U129" s="15"/>
      <c r="V129" s="15"/>
      <c r="W129" s="15"/>
      <c r="X129" s="15"/>
      <c r="Y129" s="15"/>
      <c r="Z129" s="168"/>
      <c r="AA129" s="168"/>
      <c r="AB129" s="168"/>
      <c r="AC129" s="168"/>
      <c r="AD129" s="168"/>
      <c r="AE129" s="168"/>
      <c r="AF129" s="22"/>
      <c r="AG129" s="22"/>
      <c r="AH129" s="22"/>
      <c r="AI129" s="22"/>
      <c r="AJ129" s="22"/>
      <c r="AK129" s="22"/>
      <c r="AL129" s="22"/>
      <c r="AM129" s="22"/>
      <c r="AN129" s="22"/>
      <c r="AO129" s="16"/>
      <c r="AP129" s="16"/>
      <c r="AQ129" s="16"/>
      <c r="AR129" s="16"/>
      <c r="AS129" s="21"/>
      <c r="AT129" s="21"/>
      <c r="CG129" s="14"/>
      <c r="CH129" s="14"/>
      <c r="CI129" s="14"/>
      <c r="CJ129" s="14"/>
      <c r="CK129" s="14"/>
      <c r="CL129" s="14"/>
      <c r="CM129" s="14"/>
      <c r="CN129" s="14"/>
    </row>
    <row r="130" spans="1:104" x14ac:dyDescent="0.2">
      <c r="A130" s="1442"/>
      <c r="B130" s="89" t="s">
        <v>156</v>
      </c>
      <c r="C130" s="236">
        <f>SUM(D130:E130)</f>
        <v>0</v>
      </c>
      <c r="D130" s="237">
        <f t="shared" si="20"/>
        <v>0</v>
      </c>
      <c r="E130" s="238">
        <f t="shared" si="20"/>
        <v>0</v>
      </c>
      <c r="F130" s="35"/>
      <c r="G130" s="39"/>
      <c r="H130" s="35"/>
      <c r="I130" s="39"/>
      <c r="J130" s="35"/>
      <c r="K130" s="39"/>
      <c r="L130" s="35"/>
      <c r="M130" s="239"/>
      <c r="N130" s="240"/>
      <c r="O130" s="36"/>
      <c r="P130" s="39"/>
      <c r="Q130" s="30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168"/>
      <c r="AD130" s="168"/>
      <c r="AE130" s="168"/>
      <c r="AF130" s="22"/>
      <c r="AG130" s="22"/>
      <c r="AH130" s="22"/>
      <c r="AI130" s="22"/>
      <c r="AJ130" s="22"/>
      <c r="AK130" s="22"/>
      <c r="AL130" s="22"/>
      <c r="AM130" s="22"/>
      <c r="AN130" s="22"/>
      <c r="AO130" s="16"/>
      <c r="AP130" s="16"/>
      <c r="AQ130" s="16"/>
      <c r="AR130" s="16"/>
      <c r="AS130" s="21"/>
      <c r="AT130" s="21"/>
      <c r="CG130" s="14">
        <v>0</v>
      </c>
      <c r="CH130" s="14"/>
      <c r="CI130" s="14"/>
      <c r="CJ130" s="14"/>
      <c r="CK130" s="14"/>
      <c r="CL130" s="14"/>
      <c r="CM130" s="14"/>
      <c r="CN130" s="14"/>
    </row>
    <row r="131" spans="1:104" x14ac:dyDescent="0.2">
      <c r="A131" s="1442"/>
      <c r="B131" s="89" t="s">
        <v>157</v>
      </c>
      <c r="C131" s="236">
        <f>SUM(D131:E131)</f>
        <v>0</v>
      </c>
      <c r="D131" s="237">
        <f t="shared" si="20"/>
        <v>0</v>
      </c>
      <c r="E131" s="238">
        <f t="shared" si="20"/>
        <v>0</v>
      </c>
      <c r="F131" s="35"/>
      <c r="G131" s="39"/>
      <c r="H131" s="35"/>
      <c r="I131" s="39"/>
      <c r="J131" s="35"/>
      <c r="K131" s="39"/>
      <c r="L131" s="35"/>
      <c r="M131" s="239"/>
      <c r="N131" s="240"/>
      <c r="O131" s="36"/>
      <c r="P131" s="39"/>
      <c r="Q131" s="197"/>
      <c r="R131" s="15"/>
      <c r="S131" s="15"/>
      <c r="T131" s="15"/>
      <c r="U131" s="15"/>
      <c r="V131" s="15"/>
      <c r="W131" s="15"/>
      <c r="X131" s="15"/>
      <c r="Y131" s="15"/>
      <c r="Z131" s="168"/>
      <c r="AA131" s="168"/>
      <c r="AB131" s="168"/>
      <c r="AC131" s="168"/>
      <c r="AD131" s="168"/>
      <c r="AE131" s="168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CG131" s="14"/>
      <c r="CH131" s="14"/>
      <c r="CI131" s="14"/>
      <c r="CJ131" s="14"/>
      <c r="CK131" s="14"/>
      <c r="CL131" s="14"/>
      <c r="CM131" s="14"/>
      <c r="CN131" s="14"/>
    </row>
    <row r="132" spans="1:104" x14ac:dyDescent="0.2">
      <c r="A132" s="1443"/>
      <c r="B132" s="216" t="s">
        <v>158</v>
      </c>
      <c r="C132" s="241">
        <f>SUM(D132:E132)</f>
        <v>0</v>
      </c>
      <c r="D132" s="242">
        <f t="shared" si="20"/>
        <v>0</v>
      </c>
      <c r="E132" s="243">
        <f t="shared" si="20"/>
        <v>0</v>
      </c>
      <c r="F132" s="42"/>
      <c r="G132" s="46"/>
      <c r="H132" s="42"/>
      <c r="I132" s="46"/>
      <c r="J132" s="42"/>
      <c r="K132" s="46"/>
      <c r="L132" s="42"/>
      <c r="M132" s="244"/>
      <c r="N132" s="245"/>
      <c r="O132" s="43"/>
      <c r="P132" s="46"/>
      <c r="Q132" s="197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68"/>
      <c r="AC132" s="168"/>
      <c r="AD132" s="168"/>
      <c r="AE132" s="168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BZ132" s="2"/>
      <c r="CG132" s="14"/>
      <c r="CH132" s="14"/>
      <c r="CI132" s="14"/>
      <c r="CJ132" s="14"/>
      <c r="CK132" s="14"/>
      <c r="CL132" s="14"/>
      <c r="CM132" s="14"/>
      <c r="CN132" s="14"/>
    </row>
    <row r="133" spans="1:104" x14ac:dyDescent="0.2">
      <c r="A133" s="1444" t="s">
        <v>153</v>
      </c>
      <c r="B133" s="1444"/>
      <c r="C133" s="246">
        <f t="shared" ref="C133:P133" si="21">SUM(C129:C132)</f>
        <v>0</v>
      </c>
      <c r="D133" s="247">
        <f t="shared" si="21"/>
        <v>0</v>
      </c>
      <c r="E133" s="248">
        <f t="shared" si="21"/>
        <v>0</v>
      </c>
      <c r="F133" s="246">
        <f t="shared" si="21"/>
        <v>0</v>
      </c>
      <c r="G133" s="248">
        <f t="shared" si="21"/>
        <v>0</v>
      </c>
      <c r="H133" s="246">
        <f t="shared" si="21"/>
        <v>0</v>
      </c>
      <c r="I133" s="248">
        <f t="shared" si="21"/>
        <v>0</v>
      </c>
      <c r="J133" s="246">
        <f t="shared" si="21"/>
        <v>0</v>
      </c>
      <c r="K133" s="248">
        <f t="shared" si="21"/>
        <v>0</v>
      </c>
      <c r="L133" s="246">
        <f t="shared" si="21"/>
        <v>0</v>
      </c>
      <c r="M133" s="249">
        <f t="shared" si="21"/>
        <v>0</v>
      </c>
      <c r="N133" s="250">
        <f t="shared" si="21"/>
        <v>0</v>
      </c>
      <c r="O133" s="247">
        <f t="shared" si="21"/>
        <v>0</v>
      </c>
      <c r="P133" s="248">
        <f t="shared" si="21"/>
        <v>0</v>
      </c>
      <c r="Q133" s="197"/>
      <c r="R133" s="15"/>
      <c r="S133" s="15"/>
      <c r="T133" s="15"/>
      <c r="U133" s="15"/>
      <c r="V133" s="15"/>
      <c r="W133" s="168"/>
      <c r="X133" s="168"/>
      <c r="Y133" s="168"/>
      <c r="Z133" s="168"/>
      <c r="AA133" s="168"/>
      <c r="AB133" s="168"/>
      <c r="AC133" s="168"/>
      <c r="AD133" s="168"/>
      <c r="AE133" s="168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CG133" s="14"/>
      <c r="CH133" s="14"/>
      <c r="CI133" s="14"/>
      <c r="CJ133" s="14"/>
      <c r="CK133" s="14"/>
      <c r="CL133" s="14"/>
      <c r="CM133" s="14"/>
      <c r="CN133" s="14"/>
    </row>
    <row r="134" spans="1:104" x14ac:dyDescent="0.2">
      <c r="A134" s="1456" t="s">
        <v>159</v>
      </c>
      <c r="B134" s="1456"/>
      <c r="C134" s="256">
        <f t="shared" ref="C134:P134" si="22">SUM(C128+C133)</f>
        <v>0</v>
      </c>
      <c r="D134" s="257">
        <f t="shared" si="22"/>
        <v>0</v>
      </c>
      <c r="E134" s="258">
        <f t="shared" si="22"/>
        <v>0</v>
      </c>
      <c r="F134" s="256">
        <f t="shared" si="22"/>
        <v>0</v>
      </c>
      <c r="G134" s="258">
        <f t="shared" si="22"/>
        <v>0</v>
      </c>
      <c r="H134" s="256">
        <f t="shared" si="22"/>
        <v>0</v>
      </c>
      <c r="I134" s="258">
        <f t="shared" si="22"/>
        <v>0</v>
      </c>
      <c r="J134" s="256">
        <f t="shared" si="22"/>
        <v>0</v>
      </c>
      <c r="K134" s="258">
        <f t="shared" si="22"/>
        <v>0</v>
      </c>
      <c r="L134" s="256">
        <f t="shared" si="22"/>
        <v>0</v>
      </c>
      <c r="M134" s="259">
        <f t="shared" si="22"/>
        <v>0</v>
      </c>
      <c r="N134" s="260">
        <f t="shared" si="22"/>
        <v>0</v>
      </c>
      <c r="O134" s="257">
        <f t="shared" si="22"/>
        <v>0</v>
      </c>
      <c r="P134" s="258">
        <f t="shared" si="22"/>
        <v>0</v>
      </c>
      <c r="Q134" s="197"/>
      <c r="R134" s="15"/>
      <c r="S134" s="15"/>
      <c r="T134" s="15"/>
      <c r="U134" s="15"/>
      <c r="V134" s="15"/>
      <c r="W134" s="168"/>
      <c r="X134" s="168"/>
      <c r="Y134" s="168"/>
      <c r="Z134" s="168"/>
      <c r="AA134" s="168"/>
      <c r="AB134" s="168"/>
      <c r="AC134" s="168"/>
      <c r="AD134" s="168"/>
      <c r="AE134" s="168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CG134" s="14"/>
      <c r="CH134" s="14"/>
      <c r="CI134" s="14"/>
      <c r="CJ134" s="14"/>
      <c r="CK134" s="14"/>
      <c r="CL134" s="14"/>
      <c r="CM134" s="14"/>
      <c r="CN134" s="14"/>
    </row>
    <row r="135" spans="1:104" x14ac:dyDescent="0.2">
      <c r="A135" s="117" t="s">
        <v>161</v>
      </c>
      <c r="B135" s="117"/>
      <c r="P135" s="15"/>
      <c r="Q135" s="15"/>
      <c r="R135" s="15"/>
      <c r="S135" s="15"/>
      <c r="T135" s="15"/>
      <c r="U135" s="15"/>
      <c r="V135" s="15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CG135" s="14">
        <v>0</v>
      </c>
      <c r="CH135" s="14"/>
      <c r="CI135" s="14"/>
      <c r="CJ135" s="14"/>
      <c r="CK135" s="14"/>
      <c r="CL135" s="14"/>
      <c r="CM135" s="14"/>
      <c r="CN135" s="14"/>
    </row>
    <row r="136" spans="1:104" x14ac:dyDescent="0.2">
      <c r="A136" s="1366" t="s">
        <v>3</v>
      </c>
      <c r="B136" s="1367"/>
      <c r="C136" s="1408" t="s">
        <v>63</v>
      </c>
      <c r="D136" s="1408"/>
      <c r="E136" s="1407"/>
      <c r="F136" s="1406" t="s">
        <v>119</v>
      </c>
      <c r="G136" s="1407"/>
      <c r="H136" s="1406" t="s">
        <v>120</v>
      </c>
      <c r="I136" s="1407"/>
      <c r="J136" s="1406" t="s">
        <v>121</v>
      </c>
      <c r="K136" s="1407"/>
      <c r="L136" s="1406" t="s">
        <v>122</v>
      </c>
      <c r="M136" s="1407"/>
      <c r="N136" s="1406" t="s">
        <v>123</v>
      </c>
      <c r="O136" s="1407"/>
      <c r="P136" s="15"/>
      <c r="Q136" s="15"/>
      <c r="R136" s="15"/>
      <c r="S136" s="15"/>
      <c r="T136" s="15"/>
      <c r="U136" s="15"/>
      <c r="V136" s="15"/>
      <c r="W136" s="168"/>
      <c r="X136" s="168"/>
      <c r="Y136" s="168"/>
      <c r="Z136" s="168"/>
      <c r="AA136" s="168"/>
      <c r="AB136" s="168"/>
      <c r="AC136" s="168"/>
      <c r="AD136" s="168"/>
      <c r="AE136" s="168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61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CG136" s="14"/>
      <c r="CH136" s="14"/>
      <c r="CI136" s="14"/>
      <c r="CJ136" s="14"/>
      <c r="CK136" s="14"/>
      <c r="CL136" s="14"/>
      <c r="CM136" s="14"/>
      <c r="CN136" s="14"/>
    </row>
    <row r="137" spans="1:104" ht="21" x14ac:dyDescent="0.2">
      <c r="A137" s="1368"/>
      <c r="B137" s="1369"/>
      <c r="C137" s="17" t="s">
        <v>88</v>
      </c>
      <c r="D137" s="128" t="s">
        <v>54</v>
      </c>
      <c r="E137" s="64" t="s">
        <v>89</v>
      </c>
      <c r="F137" s="17" t="s">
        <v>54</v>
      </c>
      <c r="G137" s="64" t="s">
        <v>89</v>
      </c>
      <c r="H137" s="17" t="s">
        <v>54</v>
      </c>
      <c r="I137" s="64" t="s">
        <v>89</v>
      </c>
      <c r="J137" s="17" t="s">
        <v>54</v>
      </c>
      <c r="K137" s="64" t="s">
        <v>89</v>
      </c>
      <c r="L137" s="17" t="s">
        <v>54</v>
      </c>
      <c r="M137" s="64" t="s">
        <v>89</v>
      </c>
      <c r="N137" s="262" t="s">
        <v>54</v>
      </c>
      <c r="O137" s="121" t="s">
        <v>89</v>
      </c>
      <c r="P137" s="15"/>
      <c r="Q137" s="15"/>
      <c r="R137" s="15"/>
      <c r="S137" s="15"/>
      <c r="T137" s="15"/>
      <c r="U137" s="15"/>
      <c r="V137" s="15"/>
      <c r="W137" s="168"/>
      <c r="X137" s="168"/>
      <c r="Y137" s="168"/>
      <c r="Z137" s="168"/>
      <c r="AA137" s="168"/>
      <c r="AB137" s="168"/>
      <c r="AC137" s="168"/>
      <c r="AD137" s="168"/>
      <c r="AE137" s="168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172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CG137" s="14"/>
      <c r="CH137" s="14"/>
      <c r="CI137" s="14"/>
      <c r="CJ137" s="14"/>
      <c r="CK137" s="14"/>
      <c r="CL137" s="14"/>
      <c r="CM137" s="14"/>
      <c r="CN137" s="14"/>
    </row>
    <row r="138" spans="1:104" s="66" customFormat="1" x14ac:dyDescent="0.2">
      <c r="A138" s="1372" t="s">
        <v>162</v>
      </c>
      <c r="B138" s="263" t="s">
        <v>150</v>
      </c>
      <c r="C138" s="213">
        <f>SUM(D138+E138)</f>
        <v>0</v>
      </c>
      <c r="D138" s="214">
        <f>SUM(F138+H138+J138+L138+N138)</f>
        <v>0</v>
      </c>
      <c r="E138" s="215">
        <f>SUM(G138+I138+K138+M138+O138)</f>
        <v>0</v>
      </c>
      <c r="F138" s="24"/>
      <c r="G138" s="28"/>
      <c r="H138" s="24"/>
      <c r="I138" s="109"/>
      <c r="J138" s="106"/>
      <c r="K138" s="109"/>
      <c r="L138" s="106"/>
      <c r="M138" s="109"/>
      <c r="N138" s="264"/>
      <c r="O138" s="29"/>
      <c r="P138" s="230"/>
      <c r="Q138" s="168"/>
      <c r="R138" s="168"/>
      <c r="S138" s="168"/>
      <c r="T138" s="168"/>
      <c r="U138" s="168"/>
      <c r="V138" s="168"/>
      <c r="W138" s="168"/>
      <c r="X138" s="168"/>
      <c r="Y138" s="168"/>
      <c r="Z138" s="168"/>
      <c r="AA138" s="168"/>
      <c r="AB138" s="168"/>
      <c r="AC138" s="168"/>
      <c r="AD138" s="22"/>
      <c r="AE138" s="22"/>
      <c r="AF138" s="22"/>
      <c r="AG138" s="22"/>
      <c r="AH138" s="22"/>
      <c r="AI138" s="208"/>
      <c r="AJ138" s="265"/>
      <c r="AK138" s="265"/>
      <c r="AL138" s="265"/>
      <c r="AM138" s="265"/>
      <c r="AN138" s="265"/>
      <c r="AO138" s="265"/>
      <c r="AP138" s="265"/>
      <c r="AQ138" s="265"/>
      <c r="AR138" s="265"/>
      <c r="AS138" s="265"/>
      <c r="AT138" s="265"/>
      <c r="AU138" s="265"/>
      <c r="AV138" s="265"/>
      <c r="AW138" s="265"/>
      <c r="AX138" s="265"/>
      <c r="AY138" s="265"/>
      <c r="AZ138" s="265"/>
      <c r="BA138" s="265"/>
      <c r="BB138" s="265"/>
      <c r="BC138" s="265"/>
      <c r="BD138" s="265"/>
      <c r="BE138" s="265"/>
      <c r="BF138" s="265"/>
      <c r="BG138" s="265"/>
      <c r="BH138" s="265"/>
      <c r="BI138" s="265"/>
      <c r="BJ138" s="265"/>
      <c r="BK138" s="265"/>
      <c r="BL138" s="265"/>
      <c r="BM138" s="265"/>
      <c r="BN138" s="265"/>
      <c r="BO138" s="265"/>
      <c r="BP138" s="265"/>
      <c r="BQ138" s="265"/>
      <c r="BR138" s="265"/>
      <c r="BS138" s="265"/>
      <c r="BT138" s="265"/>
      <c r="BU138" s="265"/>
      <c r="BV138" s="265"/>
      <c r="BW138" s="265"/>
      <c r="BX138" s="265"/>
      <c r="BY138" s="265"/>
      <c r="BZ138" s="266"/>
      <c r="CA138" s="267"/>
      <c r="CB138" s="267"/>
      <c r="CC138" s="267"/>
      <c r="CD138" s="267"/>
      <c r="CE138" s="267"/>
      <c r="CF138" s="267"/>
      <c r="CG138" s="268"/>
      <c r="CH138" s="268"/>
      <c r="CI138" s="268"/>
      <c r="CJ138" s="268"/>
      <c r="CK138" s="268"/>
      <c r="CL138" s="268"/>
      <c r="CM138" s="268"/>
      <c r="CN138" s="268"/>
      <c r="CO138" s="267"/>
      <c r="CP138" s="267"/>
      <c r="CQ138" s="267"/>
      <c r="CR138" s="267"/>
      <c r="CS138" s="267"/>
      <c r="CT138" s="267"/>
      <c r="CU138" s="267"/>
      <c r="CV138" s="267"/>
      <c r="CW138" s="267"/>
      <c r="CX138" s="267"/>
      <c r="CY138" s="267"/>
      <c r="CZ138" s="267"/>
    </row>
    <row r="139" spans="1:104" s="66" customFormat="1" x14ac:dyDescent="0.2">
      <c r="A139" s="1433"/>
      <c r="B139" s="269" t="s">
        <v>151</v>
      </c>
      <c r="C139" s="139">
        <f>SUM(D139+E139)</f>
        <v>0</v>
      </c>
      <c r="D139" s="140">
        <f>SUM(H139+J139+L139+N139)</f>
        <v>0</v>
      </c>
      <c r="E139" s="141">
        <f>SUM(I139+K139+M139+O139)</f>
        <v>0</v>
      </c>
      <c r="F139" s="270"/>
      <c r="G139" s="271"/>
      <c r="H139" s="106"/>
      <c r="I139" s="109"/>
      <c r="J139" s="106"/>
      <c r="K139" s="109"/>
      <c r="L139" s="106"/>
      <c r="M139" s="109"/>
      <c r="N139" s="264"/>
      <c r="O139" s="272"/>
      <c r="P139" s="197"/>
      <c r="Q139" s="168"/>
      <c r="R139" s="168"/>
      <c r="S139" s="168"/>
      <c r="T139" s="168"/>
      <c r="U139" s="168"/>
      <c r="V139" s="168"/>
      <c r="W139" s="168"/>
      <c r="X139" s="168"/>
      <c r="Y139" s="168"/>
      <c r="Z139" s="168"/>
      <c r="AA139" s="168"/>
      <c r="AB139" s="168"/>
      <c r="AC139" s="168"/>
      <c r="AD139" s="22"/>
      <c r="AE139" s="22"/>
      <c r="AF139" s="22"/>
      <c r="AG139" s="22"/>
      <c r="AH139" s="22"/>
      <c r="AI139" s="208"/>
      <c r="AJ139" s="265"/>
      <c r="AK139" s="265"/>
      <c r="AL139" s="265"/>
      <c r="AM139" s="265"/>
      <c r="AN139" s="265"/>
      <c r="AO139" s="265"/>
      <c r="AP139" s="265"/>
      <c r="AQ139" s="265"/>
      <c r="AR139" s="265"/>
      <c r="AS139" s="265"/>
      <c r="AT139" s="265"/>
      <c r="AU139" s="265"/>
      <c r="AV139" s="265"/>
      <c r="AW139" s="265"/>
      <c r="AX139" s="265"/>
      <c r="AY139" s="265"/>
      <c r="AZ139" s="265"/>
      <c r="BA139" s="265"/>
      <c r="BB139" s="265"/>
      <c r="BC139" s="265"/>
      <c r="BD139" s="265"/>
      <c r="BE139" s="265"/>
      <c r="BF139" s="265"/>
      <c r="BG139" s="265"/>
      <c r="BH139" s="265"/>
      <c r="BI139" s="265"/>
      <c r="BJ139" s="265"/>
      <c r="BK139" s="265"/>
      <c r="BL139" s="265"/>
      <c r="BM139" s="265"/>
      <c r="BN139" s="265"/>
      <c r="BO139" s="265"/>
      <c r="BP139" s="265"/>
      <c r="BQ139" s="265"/>
      <c r="BR139" s="265"/>
      <c r="BS139" s="265"/>
      <c r="BT139" s="265"/>
      <c r="BU139" s="265"/>
      <c r="BV139" s="265"/>
      <c r="BW139" s="265"/>
      <c r="BX139" s="265"/>
      <c r="BY139" s="265"/>
      <c r="BZ139" s="266"/>
      <c r="CA139" s="267"/>
      <c r="CB139" s="267"/>
      <c r="CC139" s="267"/>
      <c r="CD139" s="267"/>
      <c r="CE139" s="267"/>
      <c r="CF139" s="267"/>
      <c r="CG139" s="268"/>
      <c r="CH139" s="268"/>
      <c r="CI139" s="268"/>
      <c r="CJ139" s="268"/>
      <c r="CK139" s="268"/>
      <c r="CL139" s="268"/>
      <c r="CM139" s="268"/>
      <c r="CN139" s="268"/>
      <c r="CO139" s="267"/>
      <c r="CP139" s="267"/>
      <c r="CQ139" s="267"/>
      <c r="CR139" s="267"/>
      <c r="CS139" s="267"/>
      <c r="CT139" s="267"/>
      <c r="CU139" s="267"/>
      <c r="CV139" s="267"/>
      <c r="CW139" s="267"/>
      <c r="CX139" s="267"/>
      <c r="CY139" s="267"/>
      <c r="CZ139" s="267"/>
    </row>
    <row r="140" spans="1:104" x14ac:dyDescent="0.2">
      <c r="A140" s="1433"/>
      <c r="B140" s="91" t="s">
        <v>152</v>
      </c>
      <c r="C140" s="182">
        <f>SUM(D140+E140)</f>
        <v>0</v>
      </c>
      <c r="D140" s="183">
        <f>SUM(H140+J140+L140+N140)</f>
        <v>0</v>
      </c>
      <c r="E140" s="184">
        <f>SUM(I140+K140+M140+O140)</f>
        <v>0</v>
      </c>
      <c r="F140" s="273"/>
      <c r="G140" s="274"/>
      <c r="H140" s="82"/>
      <c r="I140" s="85"/>
      <c r="J140" s="82"/>
      <c r="K140" s="85"/>
      <c r="L140" s="82"/>
      <c r="M140" s="85"/>
      <c r="N140" s="149"/>
      <c r="O140" s="185"/>
      <c r="P140" s="197"/>
      <c r="Q140" s="168"/>
      <c r="R140" s="168"/>
      <c r="S140" s="168"/>
      <c r="T140" s="168"/>
      <c r="U140" s="168"/>
      <c r="V140" s="168"/>
      <c r="W140" s="168"/>
      <c r="X140" s="168"/>
      <c r="Y140" s="168"/>
      <c r="Z140" s="168"/>
      <c r="AA140" s="168"/>
      <c r="AB140" s="168"/>
      <c r="AC140" s="168"/>
      <c r="AD140" s="22"/>
      <c r="AE140" s="22"/>
      <c r="AF140" s="22"/>
      <c r="AG140" s="22"/>
      <c r="AH140" s="22"/>
      <c r="AI140" s="208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CG140" s="14"/>
      <c r="CH140" s="14"/>
      <c r="CI140" s="14"/>
      <c r="CJ140" s="14"/>
      <c r="CK140" s="14"/>
      <c r="CL140" s="14"/>
      <c r="CM140" s="14"/>
      <c r="CN140" s="14"/>
    </row>
    <row r="141" spans="1:104" ht="15" thickBot="1" x14ac:dyDescent="0.25">
      <c r="A141" s="1458"/>
      <c r="B141" s="99" t="s">
        <v>163</v>
      </c>
      <c r="C141" s="275">
        <f t="shared" ref="C141:O141" si="23">SUM(C138:C140)</f>
        <v>0</v>
      </c>
      <c r="D141" s="276">
        <f t="shared" si="23"/>
        <v>0</v>
      </c>
      <c r="E141" s="277">
        <f t="shared" si="23"/>
        <v>0</v>
      </c>
      <c r="F141" s="275">
        <f t="shared" si="23"/>
        <v>0</v>
      </c>
      <c r="G141" s="277">
        <f t="shared" si="23"/>
        <v>0</v>
      </c>
      <c r="H141" s="275">
        <f t="shared" si="23"/>
        <v>0</v>
      </c>
      <c r="I141" s="277">
        <f t="shared" si="23"/>
        <v>0</v>
      </c>
      <c r="J141" s="275">
        <f t="shared" si="23"/>
        <v>0</v>
      </c>
      <c r="K141" s="277">
        <f t="shared" si="23"/>
        <v>0</v>
      </c>
      <c r="L141" s="275">
        <f t="shared" si="23"/>
        <v>0</v>
      </c>
      <c r="M141" s="277">
        <f t="shared" si="23"/>
        <v>0</v>
      </c>
      <c r="N141" s="278">
        <f t="shared" si="23"/>
        <v>0</v>
      </c>
      <c r="O141" s="279">
        <f t="shared" si="23"/>
        <v>0</v>
      </c>
      <c r="P141" s="197"/>
      <c r="Q141" s="15"/>
      <c r="R141" s="15"/>
      <c r="S141" s="15"/>
      <c r="T141" s="15"/>
      <c r="U141" s="15"/>
      <c r="V141" s="15"/>
      <c r="W141" s="15"/>
      <c r="X141" s="15"/>
      <c r="Y141" s="168"/>
      <c r="Z141" s="168"/>
      <c r="AA141" s="168"/>
      <c r="AB141" s="168"/>
      <c r="AC141" s="168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61"/>
      <c r="AP141" s="22"/>
      <c r="AQ141" s="22"/>
      <c r="AR141" s="61"/>
      <c r="AS141" s="5"/>
      <c r="AT141" s="193"/>
      <c r="AU141" s="193"/>
      <c r="AV141" s="193"/>
      <c r="AW141" s="193"/>
      <c r="AX141" s="193"/>
      <c r="AY141" s="193"/>
      <c r="AZ141" s="193"/>
      <c r="BA141" s="193"/>
      <c r="BB141" s="193"/>
      <c r="BC141" s="193"/>
      <c r="BD141" s="12"/>
      <c r="BE141" s="12"/>
      <c r="CG141" s="14"/>
      <c r="CH141" s="14"/>
      <c r="CI141" s="14"/>
      <c r="CJ141" s="14"/>
      <c r="CK141" s="14"/>
      <c r="CL141" s="14"/>
      <c r="CM141" s="14"/>
      <c r="CN141" s="14"/>
    </row>
    <row r="142" spans="1:104" ht="15" thickTop="1" x14ac:dyDescent="0.2">
      <c r="A142" s="1459" t="s">
        <v>164</v>
      </c>
      <c r="B142" s="269" t="s">
        <v>165</v>
      </c>
      <c r="C142" s="280">
        <f>SUM(D142+E142)</f>
        <v>0</v>
      </c>
      <c r="D142" s="281">
        <f t="shared" ref="D142:E145" si="24">SUM(F142+H142+J142+L142+N142)</f>
        <v>0</v>
      </c>
      <c r="E142" s="282">
        <f t="shared" si="24"/>
        <v>0</v>
      </c>
      <c r="F142" s="283"/>
      <c r="G142" s="284"/>
      <c r="H142" s="285"/>
      <c r="I142" s="284"/>
      <c r="J142" s="286"/>
      <c r="K142" s="109"/>
      <c r="L142" s="286"/>
      <c r="M142" s="109"/>
      <c r="N142" s="285"/>
      <c r="O142" s="284"/>
      <c r="P142" s="197"/>
      <c r="Q142" s="15"/>
      <c r="R142" s="15"/>
      <c r="S142" s="15"/>
      <c r="T142" s="15"/>
      <c r="U142" s="15"/>
      <c r="V142" s="15"/>
      <c r="W142" s="15"/>
      <c r="X142" s="15"/>
      <c r="Y142" s="178"/>
      <c r="Z142" s="170"/>
      <c r="AA142" s="15"/>
      <c r="AB142" s="287"/>
      <c r="AC142" s="170"/>
      <c r="AD142" s="120"/>
      <c r="AE142" s="288"/>
      <c r="AF142" s="288"/>
      <c r="AG142" s="288"/>
      <c r="AH142" s="22"/>
      <c r="AI142" s="120"/>
      <c r="AJ142" s="261"/>
      <c r="AK142" s="261"/>
      <c r="AL142" s="261"/>
      <c r="AM142" s="22"/>
      <c r="AN142" s="120"/>
      <c r="AO142" s="261"/>
      <c r="AP142" s="22"/>
      <c r="AQ142" s="2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CG142" s="14"/>
      <c r="CH142" s="14"/>
      <c r="CI142" s="14"/>
      <c r="CJ142" s="14"/>
      <c r="CK142" s="14"/>
      <c r="CL142" s="14"/>
      <c r="CM142" s="14"/>
      <c r="CN142" s="14"/>
    </row>
    <row r="143" spans="1:104" x14ac:dyDescent="0.2">
      <c r="A143" s="1433"/>
      <c r="B143" s="105" t="s">
        <v>166</v>
      </c>
      <c r="C143" s="289">
        <f>SUM(D143+E143)</f>
        <v>0</v>
      </c>
      <c r="D143" s="252">
        <f t="shared" si="24"/>
        <v>0</v>
      </c>
      <c r="E143" s="253">
        <f t="shared" si="24"/>
        <v>0</v>
      </c>
      <c r="F143" s="106"/>
      <c r="G143" s="109"/>
      <c r="H143" s="35"/>
      <c r="I143" s="109"/>
      <c r="J143" s="35"/>
      <c r="K143" s="109"/>
      <c r="L143" s="106"/>
      <c r="M143" s="109"/>
      <c r="N143" s="35"/>
      <c r="O143" s="272"/>
      <c r="P143" s="3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CG143" s="14"/>
      <c r="CH143" s="14"/>
      <c r="CI143" s="14"/>
      <c r="CJ143" s="14"/>
      <c r="CK143" s="14"/>
      <c r="CL143" s="14"/>
      <c r="CM143" s="14"/>
      <c r="CN143" s="14"/>
    </row>
    <row r="144" spans="1:104" x14ac:dyDescent="0.2">
      <c r="A144" s="1433"/>
      <c r="B144" s="89" t="s">
        <v>167</v>
      </c>
      <c r="C144" s="236">
        <f>SUM(D144+E144)</f>
        <v>0</v>
      </c>
      <c r="D144" s="237">
        <f t="shared" si="24"/>
        <v>0</v>
      </c>
      <c r="E144" s="238">
        <f t="shared" si="24"/>
        <v>0</v>
      </c>
      <c r="F144" s="35"/>
      <c r="G144" s="39"/>
      <c r="H144" s="35"/>
      <c r="I144" s="39"/>
      <c r="J144" s="35"/>
      <c r="K144" s="39"/>
      <c r="L144" s="35"/>
      <c r="M144" s="39"/>
      <c r="N144" s="143"/>
      <c r="O144" s="40"/>
      <c r="P144" s="3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CG144" s="14"/>
      <c r="CH144" s="14"/>
      <c r="CI144" s="14"/>
      <c r="CJ144" s="14"/>
      <c r="CK144" s="14"/>
      <c r="CL144" s="14"/>
      <c r="CM144" s="14"/>
      <c r="CN144" s="14"/>
    </row>
    <row r="145" spans="1:104" x14ac:dyDescent="0.2">
      <c r="A145" s="1374"/>
      <c r="B145" s="81" t="s">
        <v>168</v>
      </c>
      <c r="C145" s="290">
        <f>SUM(D145+E145)</f>
        <v>0</v>
      </c>
      <c r="D145" s="291">
        <f t="shared" si="24"/>
        <v>0</v>
      </c>
      <c r="E145" s="292">
        <f t="shared" si="24"/>
        <v>0</v>
      </c>
      <c r="F145" s="82"/>
      <c r="G145" s="85"/>
      <c r="H145" s="82"/>
      <c r="I145" s="85"/>
      <c r="J145" s="82"/>
      <c r="K145" s="85"/>
      <c r="L145" s="82"/>
      <c r="M145" s="85"/>
      <c r="N145" s="149"/>
      <c r="O145" s="185"/>
      <c r="P145" s="293"/>
      <c r="Q145" s="11"/>
      <c r="R145" s="11"/>
      <c r="S145" s="11"/>
      <c r="T145" s="11"/>
      <c r="U145" s="11"/>
      <c r="V145" s="80"/>
      <c r="W145" s="11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294"/>
      <c r="AM145" s="295"/>
      <c r="AN145" s="295"/>
      <c r="AO145" s="296"/>
      <c r="AP145" s="295"/>
      <c r="AQ145" s="296"/>
      <c r="AR145" s="297"/>
      <c r="AS145" s="298"/>
      <c r="AT145" s="179"/>
      <c r="AU145" s="168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Z145" s="2"/>
      <c r="CG145" s="14"/>
      <c r="CH145" s="14"/>
      <c r="CI145" s="14"/>
      <c r="CJ145" s="14"/>
      <c r="CK145" s="14"/>
      <c r="CL145" s="14"/>
      <c r="CM145" s="14"/>
      <c r="CN145" s="14"/>
    </row>
    <row r="146" spans="1:104" x14ac:dyDescent="0.2">
      <c r="A146" s="11" t="s">
        <v>169</v>
      </c>
      <c r="B146" s="11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Y146" s="3"/>
      <c r="BZ146" s="4"/>
      <c r="CF146" s="14"/>
      <c r="CG146" s="14"/>
      <c r="CH146" s="14"/>
      <c r="CI146" s="14"/>
      <c r="CJ146" s="14"/>
      <c r="CK146" s="14"/>
      <c r="CL146" s="14"/>
      <c r="CM146" s="14"/>
      <c r="CZ146" s="2"/>
    </row>
    <row r="147" spans="1:104" x14ac:dyDescent="0.2">
      <c r="A147" s="11" t="s">
        <v>170</v>
      </c>
      <c r="B147" s="11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Y147" s="3"/>
      <c r="BZ147" s="4"/>
      <c r="CF147" s="14"/>
      <c r="CG147" s="14"/>
      <c r="CH147" s="14"/>
      <c r="CI147" s="14"/>
      <c r="CJ147" s="14"/>
      <c r="CK147" s="14"/>
      <c r="CL147" s="14"/>
      <c r="CM147" s="14"/>
      <c r="CZ147" s="2"/>
    </row>
    <row r="148" spans="1:104" x14ac:dyDescent="0.2">
      <c r="A148" s="117" t="s">
        <v>171</v>
      </c>
      <c r="B148" s="117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12"/>
      <c r="BF148" s="12"/>
      <c r="BY148" s="3"/>
      <c r="CZ148" s="2"/>
    </row>
    <row r="149" spans="1:104" x14ac:dyDescent="0.2">
      <c r="A149" s="1371" t="s">
        <v>172</v>
      </c>
      <c r="B149" s="1372"/>
      <c r="C149" s="1387" t="s">
        <v>63</v>
      </c>
      <c r="D149" s="1387"/>
      <c r="E149" s="1387"/>
      <c r="F149" s="1387" t="s">
        <v>173</v>
      </c>
      <c r="G149" s="1387"/>
      <c r="H149" s="1387" t="s">
        <v>174</v>
      </c>
      <c r="I149" s="1387"/>
      <c r="J149" s="1387" t="s">
        <v>175</v>
      </c>
      <c r="K149" s="1387"/>
      <c r="L149" s="1387" t="s">
        <v>110</v>
      </c>
      <c r="M149" s="1387"/>
      <c r="N149" s="1377" t="s">
        <v>11</v>
      </c>
      <c r="O149" s="1380"/>
      <c r="P149" s="1417" t="s">
        <v>112</v>
      </c>
      <c r="Q149" s="1417"/>
      <c r="R149" s="1417" t="s">
        <v>113</v>
      </c>
      <c r="S149" s="1417"/>
      <c r="T149" s="1417" t="s">
        <v>114</v>
      </c>
      <c r="U149" s="1417"/>
      <c r="V149" s="1417" t="s">
        <v>115</v>
      </c>
      <c r="W149" s="1417"/>
      <c r="X149" s="1417" t="s">
        <v>116</v>
      </c>
      <c r="Y149" s="1417"/>
      <c r="Z149" s="1417" t="s">
        <v>117</v>
      </c>
      <c r="AA149" s="1417"/>
      <c r="AB149" s="1417" t="s">
        <v>118</v>
      </c>
      <c r="AC149" s="1417"/>
      <c r="AD149" s="1417" t="s">
        <v>119</v>
      </c>
      <c r="AE149" s="1417"/>
      <c r="AF149" s="1417" t="s">
        <v>120</v>
      </c>
      <c r="AG149" s="1417"/>
      <c r="AH149" s="1417" t="s">
        <v>121</v>
      </c>
      <c r="AI149" s="1417"/>
      <c r="AJ149" s="1417" t="s">
        <v>122</v>
      </c>
      <c r="AK149" s="1417"/>
      <c r="AL149" s="1417" t="s">
        <v>123</v>
      </c>
      <c r="AM149" s="1406"/>
      <c r="AN149" s="1468" t="s">
        <v>176</v>
      </c>
      <c r="AO149" s="1470" t="s">
        <v>177</v>
      </c>
      <c r="AP149" s="1406" t="s">
        <v>178</v>
      </c>
      <c r="AQ149" s="1407"/>
      <c r="AR149" s="1375" t="s">
        <v>179</v>
      </c>
      <c r="AS149" s="1375" t="s">
        <v>180</v>
      </c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Y149" s="3"/>
      <c r="CZ149" s="2"/>
    </row>
    <row r="150" spans="1:104" x14ac:dyDescent="0.2">
      <c r="A150" s="1373"/>
      <c r="B150" s="1374"/>
      <c r="C150" s="299" t="s">
        <v>88</v>
      </c>
      <c r="D150" s="18" t="s">
        <v>54</v>
      </c>
      <c r="E150" s="300" t="s">
        <v>89</v>
      </c>
      <c r="F150" s="299" t="s">
        <v>54</v>
      </c>
      <c r="G150" s="300" t="s">
        <v>89</v>
      </c>
      <c r="H150" s="299" t="s">
        <v>54</v>
      </c>
      <c r="I150" s="300" t="s">
        <v>89</v>
      </c>
      <c r="J150" s="299" t="s">
        <v>54</v>
      </c>
      <c r="K150" s="300" t="s">
        <v>89</v>
      </c>
      <c r="L150" s="299" t="s">
        <v>54</v>
      </c>
      <c r="M150" s="300" t="s">
        <v>89</v>
      </c>
      <c r="N150" s="299" t="s">
        <v>54</v>
      </c>
      <c r="O150" s="300" t="s">
        <v>89</v>
      </c>
      <c r="P150" s="299" t="s">
        <v>54</v>
      </c>
      <c r="Q150" s="300" t="s">
        <v>89</v>
      </c>
      <c r="R150" s="299" t="s">
        <v>54</v>
      </c>
      <c r="S150" s="300" t="s">
        <v>89</v>
      </c>
      <c r="T150" s="299" t="s">
        <v>54</v>
      </c>
      <c r="U150" s="300" t="s">
        <v>89</v>
      </c>
      <c r="V150" s="299" t="s">
        <v>54</v>
      </c>
      <c r="W150" s="300" t="s">
        <v>89</v>
      </c>
      <c r="X150" s="299" t="s">
        <v>54</v>
      </c>
      <c r="Y150" s="300" t="s">
        <v>89</v>
      </c>
      <c r="Z150" s="299" t="s">
        <v>54</v>
      </c>
      <c r="AA150" s="300" t="s">
        <v>89</v>
      </c>
      <c r="AB150" s="299" t="s">
        <v>54</v>
      </c>
      <c r="AC150" s="300" t="s">
        <v>89</v>
      </c>
      <c r="AD150" s="299" t="s">
        <v>54</v>
      </c>
      <c r="AE150" s="300" t="s">
        <v>89</v>
      </c>
      <c r="AF150" s="299" t="s">
        <v>54</v>
      </c>
      <c r="AG150" s="300" t="s">
        <v>89</v>
      </c>
      <c r="AH150" s="299" t="s">
        <v>54</v>
      </c>
      <c r="AI150" s="300" t="s">
        <v>89</v>
      </c>
      <c r="AJ150" s="299" t="s">
        <v>54</v>
      </c>
      <c r="AK150" s="300" t="s">
        <v>89</v>
      </c>
      <c r="AL150" s="299" t="s">
        <v>54</v>
      </c>
      <c r="AM150" s="301" t="s">
        <v>89</v>
      </c>
      <c r="AN150" s="1469"/>
      <c r="AO150" s="1471"/>
      <c r="AP150" s="299" t="s">
        <v>54</v>
      </c>
      <c r="AQ150" s="300" t="s">
        <v>89</v>
      </c>
      <c r="AR150" s="1376"/>
      <c r="AS150" s="1376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12"/>
      <c r="BF150" s="12"/>
      <c r="BY150" s="3"/>
      <c r="CZ150" s="2"/>
    </row>
    <row r="151" spans="1:104" x14ac:dyDescent="0.2">
      <c r="A151" s="1460" t="s">
        <v>181</v>
      </c>
      <c r="B151" s="1461"/>
      <c r="C151" s="302">
        <f>SUM(D151+E151)</f>
        <v>187</v>
      </c>
      <c r="D151" s="303">
        <f>SUM(F151+H151+J151+L151+N151+P151+R151+T151+V151+X151+Z151+AB151+AD151+AF151+AH151+AJ151+AL151)</f>
        <v>104</v>
      </c>
      <c r="E151" s="304">
        <f>SUM(G151+I151+K151+M151+O151+Q151+S151+U151+W151+Y151+AA151+AC151+AE151+AG151+AI151+AK151+AM151)</f>
        <v>83</v>
      </c>
      <c r="F151" s="832">
        <f>SUM(ENERO:DICIEMBRE!F151)</f>
        <v>10</v>
      </c>
      <c r="G151" s="832">
        <f>SUM(ENERO:DICIEMBRE!G151)</f>
        <v>0</v>
      </c>
      <c r="H151" s="832">
        <f>SUM(ENERO:DICIEMBRE!H151)</f>
        <v>16</v>
      </c>
      <c r="I151" s="832">
        <f>SUM(ENERO:DICIEMBRE!I151)</f>
        <v>9</v>
      </c>
      <c r="J151" s="832">
        <f>SUM(ENERO:DICIEMBRE!J151)</f>
        <v>18</v>
      </c>
      <c r="K151" s="832">
        <f>SUM(ENERO:DICIEMBRE!K151)</f>
        <v>1</v>
      </c>
      <c r="L151" s="832">
        <f>SUM(ENERO:DICIEMBRE!L151)</f>
        <v>9</v>
      </c>
      <c r="M151" s="832">
        <f>SUM(ENERO:DICIEMBRE!M151)</f>
        <v>16</v>
      </c>
      <c r="N151" s="832">
        <f>SUM(ENERO:DICIEMBRE!N151)</f>
        <v>14</v>
      </c>
      <c r="O151" s="832">
        <f>SUM(ENERO:DICIEMBRE!O151)</f>
        <v>3</v>
      </c>
      <c r="P151" s="832">
        <f>SUM(ENERO:DICIEMBRE!P151)</f>
        <v>9</v>
      </c>
      <c r="Q151" s="832">
        <f>SUM(ENERO:DICIEMBRE!Q151)</f>
        <v>7</v>
      </c>
      <c r="R151" s="832">
        <f>SUM(ENERO:DICIEMBRE!R151)</f>
        <v>2</v>
      </c>
      <c r="S151" s="832">
        <f>SUM(ENERO:DICIEMBRE!S151)</f>
        <v>4</v>
      </c>
      <c r="T151" s="832">
        <f>SUM(ENERO:DICIEMBRE!T151)</f>
        <v>1</v>
      </c>
      <c r="U151" s="832">
        <f>SUM(ENERO:DICIEMBRE!U151)</f>
        <v>5</v>
      </c>
      <c r="V151" s="832">
        <f>SUM(ENERO:DICIEMBRE!V151)</f>
        <v>4</v>
      </c>
      <c r="W151" s="832">
        <f>SUM(ENERO:DICIEMBRE!W151)</f>
        <v>6</v>
      </c>
      <c r="X151" s="832">
        <f>SUM(ENERO:DICIEMBRE!X151)</f>
        <v>4</v>
      </c>
      <c r="Y151" s="832">
        <f>SUM(ENERO:DICIEMBRE!Y151)</f>
        <v>12</v>
      </c>
      <c r="Z151" s="832">
        <f>SUM(ENERO:DICIEMBRE!Z151)</f>
        <v>6</v>
      </c>
      <c r="AA151" s="832">
        <f>SUM(ENERO:DICIEMBRE!AA151)</f>
        <v>6</v>
      </c>
      <c r="AB151" s="832">
        <f>SUM(ENERO:DICIEMBRE!AB151)</f>
        <v>3</v>
      </c>
      <c r="AC151" s="832">
        <f>SUM(ENERO:DICIEMBRE!AC151)</f>
        <v>7</v>
      </c>
      <c r="AD151" s="832">
        <f>SUM(ENERO:DICIEMBRE!AD151)</f>
        <v>3</v>
      </c>
      <c r="AE151" s="832">
        <f>SUM(ENERO:DICIEMBRE!AE151)</f>
        <v>1</v>
      </c>
      <c r="AF151" s="832">
        <f>SUM(ENERO:DICIEMBRE!AF151)</f>
        <v>1</v>
      </c>
      <c r="AG151" s="832">
        <f>SUM(ENERO:DICIEMBRE!AG151)</f>
        <v>5</v>
      </c>
      <c r="AH151" s="832">
        <f>SUM(ENERO:DICIEMBRE!AH151)</f>
        <v>3</v>
      </c>
      <c r="AI151" s="832">
        <f>SUM(ENERO:DICIEMBRE!AI151)</f>
        <v>1</v>
      </c>
      <c r="AJ151" s="832">
        <f>SUM(ENERO:DICIEMBRE!AJ151)</f>
        <v>0</v>
      </c>
      <c r="AK151" s="832">
        <f>SUM(ENERO:DICIEMBRE!AK151)</f>
        <v>0</v>
      </c>
      <c r="AL151" s="832">
        <f>SUM(ENERO:DICIEMBRE!AL151)</f>
        <v>1</v>
      </c>
      <c r="AM151" s="832">
        <f>SUM(ENERO:DICIEMBRE!AM151)</f>
        <v>0</v>
      </c>
      <c r="AN151" s="832">
        <f>SUM(ENERO:DICIEMBRE!AN151)</f>
        <v>0</v>
      </c>
      <c r="AO151" s="832">
        <f>SUM(ENERO:DICIEMBRE!AO151)</f>
        <v>0</v>
      </c>
      <c r="AP151" s="832">
        <f>SUM(ENERO:DICIEMBRE!AP151)</f>
        <v>0</v>
      </c>
      <c r="AQ151" s="832">
        <f>SUM(ENERO:DICIEMBRE!AQ151)</f>
        <v>1</v>
      </c>
      <c r="AR151" s="832">
        <f>SUM(ENERO:DICIEMBRE!AR151)</f>
        <v>1</v>
      </c>
      <c r="AS151" s="832">
        <f>SUM(ENERO:DICIEMBRE!AS151)</f>
        <v>0</v>
      </c>
      <c r="AT151" s="186" t="str">
        <f>CA151&amp;CB151&amp;CC151&amp;CD151&amp;CE151&amp;CF151&amp;CN151</f>
        <v/>
      </c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12"/>
      <c r="BF151" s="12"/>
      <c r="BY151" s="3"/>
      <c r="CA151" s="32" t="str">
        <f>IF(CG151=0,"","* Las gestantes ingresadas al Programa NO debe ser mayor al Total de Mujeres ingresadas. ")</f>
        <v/>
      </c>
      <c r="CB151" s="32" t="str">
        <f>IF(CH151=0,"","* Las madres de hijos menor de 5 años NO DEBE ser mayor al Total de Mujeres ingresadas al Programa. ")</f>
        <v/>
      </c>
      <c r="CC151" s="32" t="str">
        <f>IF(CI151=0,"","* Los ingresos de Pueblos Originarios NO DEBE ser mayor al Total de ingresos del Programa.")</f>
        <v/>
      </c>
      <c r="CD151" s="32" t="str">
        <f>IF(CJ151=0,"","* Los Niños, Niñas, Adolescentes y Jóvenes de Programas SENAME NO DEBE ser mayor al Total de ingresos del Programa. ")</f>
        <v/>
      </c>
      <c r="CE151" s="32" t="str">
        <f>IF(CK151=0,"","* Los Migrantes NO DEBEN ser mayor al Total de ingresos del Programa. ")</f>
        <v/>
      </c>
      <c r="CF151" s="32" t="str">
        <f>IF(CL151=0,"","* No olvide escribir los campos Gestante y/o Madre de Hijo menor de 5 años y/o Pueblos Originarios y/o Niños, Niñas, Adolescentes y Jóvenes de Programas SENAME y/o Migrante (Digite CERO si no tiene). ")</f>
        <v/>
      </c>
      <c r="CG151" s="33">
        <f>IF(E151&lt;AN151,1,0)</f>
        <v>0</v>
      </c>
      <c r="CH151" s="33">
        <f>IF(C151&lt;AO151,1,0)</f>
        <v>0</v>
      </c>
      <c r="CI151" s="33">
        <f>IF(C151&lt;SUM(AP151,AQ151),1,0)</f>
        <v>0</v>
      </c>
      <c r="CJ151" s="33">
        <f>IF(C151&lt;AR151,1,0)</f>
        <v>0</v>
      </c>
      <c r="CK151" s="33">
        <f>IF(C151&lt;AS151,1,0)</f>
        <v>0</v>
      </c>
      <c r="CL151" s="33">
        <f>IF(AND(C151&lt;&gt;0,OR(AN151="",AO151="",AP151="",AQ151="",AR151="",AS151="")),1,0)</f>
        <v>0</v>
      </c>
      <c r="CM151" s="33">
        <f>IF(AND(C151=0,OR(C153&gt;0,C154&gt;0,C155&gt;0,C156&gt;0,C157&gt;0)),1,0)</f>
        <v>0</v>
      </c>
      <c r="CN151" s="32" t="str">
        <f>IF(AND(C151=0,OR(C153&gt;0,C154&gt;0,C155&gt;0,C156&gt;0,C157&gt;0)),"* No olvide registrar al menos un ingreso y una persona con diagnóstico. ","")</f>
        <v/>
      </c>
      <c r="CZ151" s="2"/>
    </row>
    <row r="152" spans="1:104" x14ac:dyDescent="0.2">
      <c r="A152" s="1462" t="s">
        <v>182</v>
      </c>
      <c r="B152" s="1463"/>
      <c r="C152" s="307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/>
      <c r="Q152" s="308"/>
      <c r="R152" s="308"/>
      <c r="S152" s="308"/>
      <c r="T152" s="308"/>
      <c r="U152" s="308"/>
      <c r="V152" s="308"/>
      <c r="W152" s="308"/>
      <c r="X152" s="308"/>
      <c r="Y152" s="308"/>
      <c r="Z152" s="308"/>
      <c r="AA152" s="308"/>
      <c r="AB152" s="308"/>
      <c r="AC152" s="308"/>
      <c r="AD152" s="308"/>
      <c r="AE152" s="308"/>
      <c r="AF152" s="308"/>
      <c r="AG152" s="308"/>
      <c r="AH152" s="308"/>
      <c r="AI152" s="308"/>
      <c r="AJ152" s="308"/>
      <c r="AK152" s="308"/>
      <c r="AL152" s="308"/>
      <c r="AM152" s="308"/>
      <c r="AN152" s="308"/>
      <c r="AO152" s="308"/>
      <c r="AP152" s="308"/>
      <c r="AQ152" s="308"/>
      <c r="AR152" s="308"/>
      <c r="AS152" s="309"/>
      <c r="AT152" s="186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12"/>
      <c r="BF152" s="12"/>
      <c r="BY152" s="3"/>
      <c r="CA152" s="32"/>
      <c r="CB152" s="32"/>
      <c r="CC152" s="32"/>
      <c r="CD152" s="32"/>
      <c r="CE152" s="32"/>
      <c r="CF152" s="32"/>
      <c r="CG152" s="33"/>
      <c r="CH152" s="33"/>
      <c r="CI152" s="33"/>
      <c r="CJ152" s="33"/>
      <c r="CK152" s="33"/>
      <c r="CL152" s="33"/>
      <c r="CM152" s="33"/>
      <c r="CN152" s="33"/>
      <c r="CZ152" s="2"/>
    </row>
    <row r="153" spans="1:104" x14ac:dyDescent="0.2">
      <c r="A153" s="1464" t="s">
        <v>183</v>
      </c>
      <c r="B153" s="310" t="s">
        <v>184</v>
      </c>
      <c r="C153" s="311">
        <f>SUM(D153+E153)</f>
        <v>0</v>
      </c>
      <c r="D153" s="312">
        <f t="shared" ref="D153:D161" si="25">SUM(F153+H153+J153+L153+N153+P153+R153+T153+V153+X153+Z153+AB153+AD153+AF153+AH153+AJ153+AL153)</f>
        <v>0</v>
      </c>
      <c r="E153" s="313">
        <f t="shared" ref="E153:E161" si="26">SUM(G153+I153+K153+M153+O153+Q153+S153+U153+W153+Y153+AA153+AC153+AE153+AG153+AI153+AK153+AM153)</f>
        <v>0</v>
      </c>
      <c r="F153" s="832">
        <f>SUM(ENERO:DICIEMBRE!F153)</f>
        <v>0</v>
      </c>
      <c r="G153" s="832">
        <f>SUM(ENERO:DICIEMBRE!G153)</f>
        <v>0</v>
      </c>
      <c r="H153" s="832">
        <f>SUM(ENERO:DICIEMBRE!H153)</f>
        <v>0</v>
      </c>
      <c r="I153" s="832">
        <f>SUM(ENERO:DICIEMBRE!I153)</f>
        <v>0</v>
      </c>
      <c r="J153" s="832">
        <f>SUM(ENERO:DICIEMBRE!J153)</f>
        <v>0</v>
      </c>
      <c r="K153" s="832">
        <f>SUM(ENERO:DICIEMBRE!K153)</f>
        <v>0</v>
      </c>
      <c r="L153" s="832">
        <f>SUM(ENERO:DICIEMBRE!L153)</f>
        <v>0</v>
      </c>
      <c r="M153" s="832">
        <f>SUM(ENERO:DICIEMBRE!M153)</f>
        <v>0</v>
      </c>
      <c r="N153" s="832">
        <f>SUM(ENERO:DICIEMBRE!N153)</f>
        <v>0</v>
      </c>
      <c r="O153" s="832">
        <f>SUM(ENERO:DICIEMBRE!O153)</f>
        <v>0</v>
      </c>
      <c r="P153" s="832">
        <f>SUM(ENERO:DICIEMBRE!P153)</f>
        <v>0</v>
      </c>
      <c r="Q153" s="832">
        <f>SUM(ENERO:DICIEMBRE!Q153)</f>
        <v>0</v>
      </c>
      <c r="R153" s="832">
        <f>SUM(ENERO:DICIEMBRE!R153)</f>
        <v>0</v>
      </c>
      <c r="S153" s="832">
        <f>SUM(ENERO:DICIEMBRE!S153)</f>
        <v>0</v>
      </c>
      <c r="T153" s="832">
        <f>SUM(ENERO:DICIEMBRE!T153)</f>
        <v>0</v>
      </c>
      <c r="U153" s="832">
        <f>SUM(ENERO:DICIEMBRE!U153)</f>
        <v>0</v>
      </c>
      <c r="V153" s="832">
        <f>SUM(ENERO:DICIEMBRE!V153)</f>
        <v>0</v>
      </c>
      <c r="W153" s="832">
        <f>SUM(ENERO:DICIEMBRE!W153)</f>
        <v>0</v>
      </c>
      <c r="X153" s="832">
        <f>SUM(ENERO:DICIEMBRE!X153)</f>
        <v>0</v>
      </c>
      <c r="Y153" s="832">
        <f>SUM(ENERO:DICIEMBRE!Y153)</f>
        <v>0</v>
      </c>
      <c r="Z153" s="832">
        <f>SUM(ENERO:DICIEMBRE!Z153)</f>
        <v>0</v>
      </c>
      <c r="AA153" s="832">
        <f>SUM(ENERO:DICIEMBRE!AA153)</f>
        <v>0</v>
      </c>
      <c r="AB153" s="832">
        <f>SUM(ENERO:DICIEMBRE!AB153)</f>
        <v>0</v>
      </c>
      <c r="AC153" s="832">
        <f>SUM(ENERO:DICIEMBRE!AC153)</f>
        <v>0</v>
      </c>
      <c r="AD153" s="832">
        <f>SUM(ENERO:DICIEMBRE!AD153)</f>
        <v>0</v>
      </c>
      <c r="AE153" s="832">
        <f>SUM(ENERO:DICIEMBRE!AE153)</f>
        <v>0</v>
      </c>
      <c r="AF153" s="832">
        <f>SUM(ENERO:DICIEMBRE!AF153)</f>
        <v>0</v>
      </c>
      <c r="AG153" s="832">
        <f>SUM(ENERO:DICIEMBRE!AG153)</f>
        <v>0</v>
      </c>
      <c r="AH153" s="832">
        <f>SUM(ENERO:DICIEMBRE!AH153)</f>
        <v>0</v>
      </c>
      <c r="AI153" s="832">
        <f>SUM(ENERO:DICIEMBRE!AI153)</f>
        <v>0</v>
      </c>
      <c r="AJ153" s="832">
        <f>SUM(ENERO:DICIEMBRE!AJ153)</f>
        <v>0</v>
      </c>
      <c r="AK153" s="832">
        <f>SUM(ENERO:DICIEMBRE!AK153)</f>
        <v>0</v>
      </c>
      <c r="AL153" s="832">
        <f>SUM(ENERO:DICIEMBRE!AL153)</f>
        <v>0</v>
      </c>
      <c r="AM153" s="832">
        <f>SUM(ENERO:DICIEMBRE!AM153)</f>
        <v>0</v>
      </c>
      <c r="AN153" s="832">
        <f>SUM(ENERO:DICIEMBRE!AN153)</f>
        <v>0</v>
      </c>
      <c r="AO153" s="832">
        <f>SUM(ENERO:DICIEMBRE!AO153)</f>
        <v>0</v>
      </c>
      <c r="AP153" s="832">
        <f>SUM(ENERO:DICIEMBRE!AP153)</f>
        <v>0</v>
      </c>
      <c r="AQ153" s="832">
        <f>SUM(ENERO:DICIEMBRE!AQ153)</f>
        <v>0</v>
      </c>
      <c r="AR153" s="832">
        <f>SUM(ENERO:DICIEMBRE!AR153)</f>
        <v>0</v>
      </c>
      <c r="AS153" s="832">
        <f>SUM(ENERO:DICIEMBRE!AS153)</f>
        <v>0</v>
      </c>
      <c r="AT153" s="186" t="str">
        <f>CA153&amp;CB153&amp;CC153&amp;CD153&amp;CE153&amp;CF153</f>
        <v/>
      </c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12"/>
      <c r="BF153" s="12"/>
      <c r="BY153" s="3"/>
      <c r="CA153" s="32" t="str">
        <f t="shared" ref="CA153:CA179" si="27">IF(CG153=0,"","* Las gestantes ingresadas al Programa NO debe ser mayor al Total de Mujeres ingresadas. ")</f>
        <v/>
      </c>
      <c r="CB153" s="32" t="str">
        <f t="shared" ref="CB153:CB169" si="28">IF(CH153=0,"","* Las madres de hijos menor de 5 años NO DEBE ser mayor al Total de Mujeres ingresadas al Programa. ")</f>
        <v/>
      </c>
      <c r="CC153" s="32" t="str">
        <f t="shared" ref="CC153:CC189" si="29">IF(CI153=0,"","* Los ingresos de Pueblos Originarios NO DEBE ser mayor al Total de ingresos del Programa.")</f>
        <v/>
      </c>
      <c r="CD153" s="32" t="str">
        <f t="shared" ref="CD153:CD189" si="30">IF(CJ153=0,"","* Los Niños, Niñas, Adolescentes y Jóvenes de Programas SENAME NO DEBE ser mayor al Total de ingresos del Programa. ")</f>
        <v/>
      </c>
      <c r="CE153" s="32" t="str">
        <f t="shared" ref="CE153:CE189" si="31">IF(CK153=0,"","* Los Migrantes NO DEBEN ser mayor al Total de ingresos del Programa. ")</f>
        <v/>
      </c>
      <c r="CF153" s="32" t="str">
        <f t="shared" ref="CF153:CF189" si="32">IF(CL153=0,"","* No olvide escribir los campos Gestante y/o Madre de Hijo menor de 5 años y/o Pueblos Originarios y/o Niños, Niñas, Adolescentes y Jóvenes de Programas SENAME y/o Migrante (Digite CERO si no tiene). ")</f>
        <v/>
      </c>
      <c r="CG153" s="33">
        <f t="shared" ref="CG153:CG179" si="33">IF(E153&lt;AN153,1,0)</f>
        <v>0</v>
      </c>
      <c r="CH153" s="33">
        <f t="shared" ref="CH153:CH169" si="34">IF(C153&lt;AO153,1,0)</f>
        <v>0</v>
      </c>
      <c r="CI153" s="33">
        <f t="shared" ref="CI153:CI189" si="35">IF(C153&lt;SUM(AP153,AQ153),1,0)</f>
        <v>0</v>
      </c>
      <c r="CJ153" s="33">
        <f t="shared" ref="CJ153:CJ189" si="36">IF(C153&lt;AR153,1,0)</f>
        <v>0</v>
      </c>
      <c r="CK153" s="33">
        <f t="shared" ref="CK153:CK189" si="37">IF(C153&lt;AS153,1,0)</f>
        <v>0</v>
      </c>
      <c r="CL153" s="33">
        <f t="shared" ref="CL153:CL189" si="38">IF(AND(C153&lt;&gt;0,OR(AN153="",AO153="",AP153="",AQ153="",AR153="",AS153="")),1,0)</f>
        <v>0</v>
      </c>
      <c r="CM153" s="33"/>
      <c r="CN153" s="33"/>
      <c r="CZ153" s="2"/>
    </row>
    <row r="154" spans="1:104" x14ac:dyDescent="0.2">
      <c r="A154" s="1465"/>
      <c r="B154" s="314" t="s">
        <v>185</v>
      </c>
      <c r="C154" s="315">
        <f>SUM(D154+E154)</f>
        <v>0</v>
      </c>
      <c r="D154" s="316">
        <f t="shared" si="25"/>
        <v>0</v>
      </c>
      <c r="E154" s="317">
        <f t="shared" si="26"/>
        <v>0</v>
      </c>
      <c r="F154" s="832">
        <f>SUM(ENERO:DICIEMBRE!F154)</f>
        <v>0</v>
      </c>
      <c r="G154" s="832">
        <f>SUM(ENERO:DICIEMBRE!G154)</f>
        <v>0</v>
      </c>
      <c r="H154" s="832">
        <f>SUM(ENERO:DICIEMBRE!H154)</f>
        <v>0</v>
      </c>
      <c r="I154" s="832">
        <f>SUM(ENERO:DICIEMBRE!I154)</f>
        <v>0</v>
      </c>
      <c r="J154" s="832">
        <f>SUM(ENERO:DICIEMBRE!J154)</f>
        <v>0</v>
      </c>
      <c r="K154" s="832">
        <f>SUM(ENERO:DICIEMBRE!K154)</f>
        <v>0</v>
      </c>
      <c r="L154" s="832">
        <f>SUM(ENERO:DICIEMBRE!L154)</f>
        <v>0</v>
      </c>
      <c r="M154" s="832">
        <f>SUM(ENERO:DICIEMBRE!M154)</f>
        <v>0</v>
      </c>
      <c r="N154" s="832">
        <f>SUM(ENERO:DICIEMBRE!N154)</f>
        <v>0</v>
      </c>
      <c r="O154" s="832">
        <f>SUM(ENERO:DICIEMBRE!O154)</f>
        <v>0</v>
      </c>
      <c r="P154" s="832">
        <f>SUM(ENERO:DICIEMBRE!P154)</f>
        <v>0</v>
      </c>
      <c r="Q154" s="832">
        <f>SUM(ENERO:DICIEMBRE!Q154)</f>
        <v>0</v>
      </c>
      <c r="R154" s="832">
        <f>SUM(ENERO:DICIEMBRE!R154)</f>
        <v>0</v>
      </c>
      <c r="S154" s="832">
        <f>SUM(ENERO:DICIEMBRE!S154)</f>
        <v>0</v>
      </c>
      <c r="T154" s="832">
        <f>SUM(ENERO:DICIEMBRE!T154)</f>
        <v>0</v>
      </c>
      <c r="U154" s="832">
        <f>SUM(ENERO:DICIEMBRE!U154)</f>
        <v>0</v>
      </c>
      <c r="V154" s="832">
        <f>SUM(ENERO:DICIEMBRE!V154)</f>
        <v>0</v>
      </c>
      <c r="W154" s="832">
        <f>SUM(ENERO:DICIEMBRE!W154)</f>
        <v>0</v>
      </c>
      <c r="X154" s="832">
        <f>SUM(ENERO:DICIEMBRE!X154)</f>
        <v>0</v>
      </c>
      <c r="Y154" s="832">
        <f>SUM(ENERO:DICIEMBRE!Y154)</f>
        <v>0</v>
      </c>
      <c r="Z154" s="832">
        <f>SUM(ENERO:DICIEMBRE!Z154)</f>
        <v>0</v>
      </c>
      <c r="AA154" s="832">
        <f>SUM(ENERO:DICIEMBRE!AA154)</f>
        <v>0</v>
      </c>
      <c r="AB154" s="832">
        <f>SUM(ENERO:DICIEMBRE!AB154)</f>
        <v>0</v>
      </c>
      <c r="AC154" s="832">
        <f>SUM(ENERO:DICIEMBRE!AC154)</f>
        <v>0</v>
      </c>
      <c r="AD154" s="832">
        <f>SUM(ENERO:DICIEMBRE!AD154)</f>
        <v>0</v>
      </c>
      <c r="AE154" s="832">
        <f>SUM(ENERO:DICIEMBRE!AE154)</f>
        <v>0</v>
      </c>
      <c r="AF154" s="832">
        <f>SUM(ENERO:DICIEMBRE!AF154)</f>
        <v>0</v>
      </c>
      <c r="AG154" s="832">
        <f>SUM(ENERO:DICIEMBRE!AG154)</f>
        <v>0</v>
      </c>
      <c r="AH154" s="832">
        <f>SUM(ENERO:DICIEMBRE!AH154)</f>
        <v>0</v>
      </c>
      <c r="AI154" s="832">
        <f>SUM(ENERO:DICIEMBRE!AI154)</f>
        <v>0</v>
      </c>
      <c r="AJ154" s="832">
        <f>SUM(ENERO:DICIEMBRE!AJ154)</f>
        <v>0</v>
      </c>
      <c r="AK154" s="832">
        <f>SUM(ENERO:DICIEMBRE!AK154)</f>
        <v>0</v>
      </c>
      <c r="AL154" s="832">
        <f>SUM(ENERO:DICIEMBRE!AL154)</f>
        <v>0</v>
      </c>
      <c r="AM154" s="832">
        <f>SUM(ENERO:DICIEMBRE!AM154)</f>
        <v>0</v>
      </c>
      <c r="AN154" s="832">
        <f>SUM(ENERO:DICIEMBRE!AN154)</f>
        <v>0</v>
      </c>
      <c r="AO154" s="832">
        <f>SUM(ENERO:DICIEMBRE!AO154)</f>
        <v>0</v>
      </c>
      <c r="AP154" s="832">
        <f>SUM(ENERO:DICIEMBRE!AP154)</f>
        <v>0</v>
      </c>
      <c r="AQ154" s="832">
        <f>SUM(ENERO:DICIEMBRE!AQ154)</f>
        <v>0</v>
      </c>
      <c r="AR154" s="832">
        <f>SUM(ENERO:DICIEMBRE!AR154)</f>
        <v>0</v>
      </c>
      <c r="AS154" s="832">
        <f>SUM(ENERO:DICIEMBRE!AS154)</f>
        <v>0</v>
      </c>
      <c r="AT154" s="186" t="str">
        <f>CA154&amp;CB154&amp;CC154&amp;CD154&amp;CE154&amp;CF154</f>
        <v/>
      </c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12"/>
      <c r="BF154" s="12"/>
      <c r="BY154" s="3"/>
      <c r="CA154" s="32" t="str">
        <f t="shared" si="27"/>
        <v/>
      </c>
      <c r="CB154" s="32" t="str">
        <f t="shared" si="28"/>
        <v/>
      </c>
      <c r="CC154" s="32" t="str">
        <f t="shared" si="29"/>
        <v/>
      </c>
      <c r="CD154" s="32" t="str">
        <f t="shared" si="30"/>
        <v/>
      </c>
      <c r="CE154" s="32" t="str">
        <f t="shared" si="31"/>
        <v/>
      </c>
      <c r="CF154" s="32" t="str">
        <f t="shared" si="32"/>
        <v/>
      </c>
      <c r="CG154" s="33">
        <f t="shared" si="33"/>
        <v>0</v>
      </c>
      <c r="CH154" s="33">
        <f t="shared" si="34"/>
        <v>0</v>
      </c>
      <c r="CI154" s="33">
        <f t="shared" si="35"/>
        <v>0</v>
      </c>
      <c r="CJ154" s="33">
        <f t="shared" si="36"/>
        <v>0</v>
      </c>
      <c r="CK154" s="33">
        <f t="shared" si="37"/>
        <v>0</v>
      </c>
      <c r="CL154" s="33">
        <f t="shared" si="38"/>
        <v>0</v>
      </c>
      <c r="CM154" s="33"/>
      <c r="CN154" s="33"/>
      <c r="CZ154" s="2"/>
    </row>
    <row r="155" spans="1:104" x14ac:dyDescent="0.2">
      <c r="A155" s="1466" t="s">
        <v>186</v>
      </c>
      <c r="B155" s="1467"/>
      <c r="C155" s="302">
        <f>SUM(D155+E155)</f>
        <v>0</v>
      </c>
      <c r="D155" s="303">
        <f t="shared" si="25"/>
        <v>0</v>
      </c>
      <c r="E155" s="320">
        <f t="shared" si="26"/>
        <v>0</v>
      </c>
      <c r="F155" s="832">
        <f>SUM(ENERO:DICIEMBRE!F155)</f>
        <v>0</v>
      </c>
      <c r="G155" s="832">
        <f>SUM(ENERO:DICIEMBRE!G155)</f>
        <v>0</v>
      </c>
      <c r="H155" s="832">
        <f>SUM(ENERO:DICIEMBRE!H155)</f>
        <v>0</v>
      </c>
      <c r="I155" s="832">
        <f>SUM(ENERO:DICIEMBRE!I155)</f>
        <v>0</v>
      </c>
      <c r="J155" s="832">
        <f>SUM(ENERO:DICIEMBRE!J155)</f>
        <v>0</v>
      </c>
      <c r="K155" s="832">
        <f>SUM(ENERO:DICIEMBRE!K155)</f>
        <v>0</v>
      </c>
      <c r="L155" s="832">
        <f>SUM(ENERO:DICIEMBRE!L155)</f>
        <v>0</v>
      </c>
      <c r="M155" s="832">
        <f>SUM(ENERO:DICIEMBRE!M155)</f>
        <v>0</v>
      </c>
      <c r="N155" s="832">
        <f>SUM(ENERO:DICIEMBRE!N155)</f>
        <v>0</v>
      </c>
      <c r="O155" s="832">
        <f>SUM(ENERO:DICIEMBRE!O155)</f>
        <v>0</v>
      </c>
      <c r="P155" s="832">
        <f>SUM(ENERO:DICIEMBRE!P155)</f>
        <v>0</v>
      </c>
      <c r="Q155" s="832">
        <f>SUM(ENERO:DICIEMBRE!Q155)</f>
        <v>0</v>
      </c>
      <c r="R155" s="832">
        <f>SUM(ENERO:DICIEMBRE!R155)</f>
        <v>0</v>
      </c>
      <c r="S155" s="832">
        <f>SUM(ENERO:DICIEMBRE!S155)</f>
        <v>0</v>
      </c>
      <c r="T155" s="832">
        <f>SUM(ENERO:DICIEMBRE!T155)</f>
        <v>0</v>
      </c>
      <c r="U155" s="832">
        <f>SUM(ENERO:DICIEMBRE!U155)</f>
        <v>0</v>
      </c>
      <c r="V155" s="832">
        <f>SUM(ENERO:DICIEMBRE!V155)</f>
        <v>0</v>
      </c>
      <c r="W155" s="832">
        <f>SUM(ENERO:DICIEMBRE!W155)</f>
        <v>0</v>
      </c>
      <c r="X155" s="832">
        <f>SUM(ENERO:DICIEMBRE!X155)</f>
        <v>0</v>
      </c>
      <c r="Y155" s="832">
        <f>SUM(ENERO:DICIEMBRE!Y155)</f>
        <v>0</v>
      </c>
      <c r="Z155" s="832">
        <f>SUM(ENERO:DICIEMBRE!Z155)</f>
        <v>0</v>
      </c>
      <c r="AA155" s="832">
        <f>SUM(ENERO:DICIEMBRE!AA155)</f>
        <v>0</v>
      </c>
      <c r="AB155" s="832">
        <f>SUM(ENERO:DICIEMBRE!AB155)</f>
        <v>0</v>
      </c>
      <c r="AC155" s="832">
        <f>SUM(ENERO:DICIEMBRE!AC155)</f>
        <v>0</v>
      </c>
      <c r="AD155" s="832">
        <f>SUM(ENERO:DICIEMBRE!AD155)</f>
        <v>0</v>
      </c>
      <c r="AE155" s="832">
        <f>SUM(ENERO:DICIEMBRE!AE155)</f>
        <v>0</v>
      </c>
      <c r="AF155" s="832">
        <f>SUM(ENERO:DICIEMBRE!AF155)</f>
        <v>0</v>
      </c>
      <c r="AG155" s="832">
        <f>SUM(ENERO:DICIEMBRE!AG155)</f>
        <v>0</v>
      </c>
      <c r="AH155" s="832">
        <f>SUM(ENERO:DICIEMBRE!AH155)</f>
        <v>0</v>
      </c>
      <c r="AI155" s="832">
        <f>SUM(ENERO:DICIEMBRE!AI155)</f>
        <v>0</v>
      </c>
      <c r="AJ155" s="832">
        <f>SUM(ENERO:DICIEMBRE!AJ155)</f>
        <v>0</v>
      </c>
      <c r="AK155" s="832">
        <f>SUM(ENERO:DICIEMBRE!AK155)</f>
        <v>0</v>
      </c>
      <c r="AL155" s="832">
        <f>SUM(ENERO:DICIEMBRE!AL155)</f>
        <v>0</v>
      </c>
      <c r="AM155" s="832">
        <f>SUM(ENERO:DICIEMBRE!AM155)</f>
        <v>0</v>
      </c>
      <c r="AN155" s="832">
        <f>SUM(ENERO:DICIEMBRE!AN155)</f>
        <v>0</v>
      </c>
      <c r="AO155" s="832">
        <f>SUM(ENERO:DICIEMBRE!AO155)</f>
        <v>0</v>
      </c>
      <c r="AP155" s="832">
        <f>SUM(ENERO:DICIEMBRE!AP155)</f>
        <v>0</v>
      </c>
      <c r="AQ155" s="832">
        <f>SUM(ENERO:DICIEMBRE!AQ155)</f>
        <v>0</v>
      </c>
      <c r="AR155" s="832">
        <f>SUM(ENERO:DICIEMBRE!AR155)</f>
        <v>0</v>
      </c>
      <c r="AS155" s="832">
        <f>SUM(ENERO:DICIEMBRE!AS155)</f>
        <v>0</v>
      </c>
      <c r="AT155" s="186" t="str">
        <f>CA155&amp;CB155&amp;CC155&amp;CD155&amp;CE155&amp;CF155</f>
        <v/>
      </c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12"/>
      <c r="BF155" s="12"/>
      <c r="BY155" s="3"/>
      <c r="CA155" s="32" t="str">
        <f t="shared" si="27"/>
        <v/>
      </c>
      <c r="CB155" s="32" t="str">
        <f t="shared" si="28"/>
        <v/>
      </c>
      <c r="CC155" s="32" t="str">
        <f t="shared" si="29"/>
        <v/>
      </c>
      <c r="CD155" s="32" t="str">
        <f t="shared" si="30"/>
        <v/>
      </c>
      <c r="CE155" s="32" t="str">
        <f t="shared" si="31"/>
        <v/>
      </c>
      <c r="CF155" s="32" t="str">
        <f t="shared" si="32"/>
        <v/>
      </c>
      <c r="CG155" s="33">
        <f t="shared" si="33"/>
        <v>0</v>
      </c>
      <c r="CH155" s="33">
        <f t="shared" si="34"/>
        <v>0</v>
      </c>
      <c r="CI155" s="33">
        <f t="shared" si="35"/>
        <v>0</v>
      </c>
      <c r="CJ155" s="33">
        <f t="shared" si="36"/>
        <v>0</v>
      </c>
      <c r="CK155" s="33">
        <f t="shared" si="37"/>
        <v>0</v>
      </c>
      <c r="CL155" s="33">
        <f t="shared" si="38"/>
        <v>0</v>
      </c>
      <c r="CM155" s="33"/>
      <c r="CN155" s="33"/>
      <c r="CZ155" s="2"/>
    </row>
    <row r="156" spans="1:104" x14ac:dyDescent="0.2">
      <c r="A156" s="1464" t="s">
        <v>187</v>
      </c>
      <c r="B156" s="310" t="s">
        <v>188</v>
      </c>
      <c r="C156" s="311">
        <f>+D156+E156</f>
        <v>0</v>
      </c>
      <c r="D156" s="312">
        <f t="shared" si="25"/>
        <v>0</v>
      </c>
      <c r="E156" s="313">
        <f t="shared" si="26"/>
        <v>0</v>
      </c>
      <c r="F156" s="832">
        <f>SUM(ENERO:DICIEMBRE!F156)</f>
        <v>0</v>
      </c>
      <c r="G156" s="832">
        <f>SUM(ENERO:DICIEMBRE!G156)</f>
        <v>0</v>
      </c>
      <c r="H156" s="832">
        <f>SUM(ENERO:DICIEMBRE!H156)</f>
        <v>0</v>
      </c>
      <c r="I156" s="832">
        <f>SUM(ENERO:DICIEMBRE!I156)</f>
        <v>0</v>
      </c>
      <c r="J156" s="832">
        <f>SUM(ENERO:DICIEMBRE!J156)</f>
        <v>0</v>
      </c>
      <c r="K156" s="832">
        <f>SUM(ENERO:DICIEMBRE!K156)</f>
        <v>0</v>
      </c>
      <c r="L156" s="832">
        <f>SUM(ENERO:DICIEMBRE!L156)</f>
        <v>0</v>
      </c>
      <c r="M156" s="832">
        <f>SUM(ENERO:DICIEMBRE!M156)</f>
        <v>0</v>
      </c>
      <c r="N156" s="832">
        <f>SUM(ENERO:DICIEMBRE!N156)</f>
        <v>0</v>
      </c>
      <c r="O156" s="832">
        <f>SUM(ENERO:DICIEMBRE!O156)</f>
        <v>0</v>
      </c>
      <c r="P156" s="832">
        <f>SUM(ENERO:DICIEMBRE!P156)</f>
        <v>0</v>
      </c>
      <c r="Q156" s="832">
        <f>SUM(ENERO:DICIEMBRE!Q156)</f>
        <v>0</v>
      </c>
      <c r="R156" s="832">
        <f>SUM(ENERO:DICIEMBRE!R156)</f>
        <v>0</v>
      </c>
      <c r="S156" s="832">
        <f>SUM(ENERO:DICIEMBRE!S156)</f>
        <v>0</v>
      </c>
      <c r="T156" s="832">
        <f>SUM(ENERO:DICIEMBRE!T156)</f>
        <v>0</v>
      </c>
      <c r="U156" s="832">
        <f>SUM(ENERO:DICIEMBRE!U156)</f>
        <v>0</v>
      </c>
      <c r="V156" s="832">
        <f>SUM(ENERO:DICIEMBRE!V156)</f>
        <v>0</v>
      </c>
      <c r="W156" s="832">
        <f>SUM(ENERO:DICIEMBRE!W156)</f>
        <v>0</v>
      </c>
      <c r="X156" s="832">
        <f>SUM(ENERO:DICIEMBRE!X156)</f>
        <v>0</v>
      </c>
      <c r="Y156" s="832">
        <f>SUM(ENERO:DICIEMBRE!Y156)</f>
        <v>0</v>
      </c>
      <c r="Z156" s="832">
        <f>SUM(ENERO:DICIEMBRE!Z156)</f>
        <v>0</v>
      </c>
      <c r="AA156" s="832">
        <f>SUM(ENERO:DICIEMBRE!AA156)</f>
        <v>0</v>
      </c>
      <c r="AB156" s="832">
        <f>SUM(ENERO:DICIEMBRE!AB156)</f>
        <v>0</v>
      </c>
      <c r="AC156" s="832">
        <f>SUM(ENERO:DICIEMBRE!AC156)</f>
        <v>0</v>
      </c>
      <c r="AD156" s="832">
        <f>SUM(ENERO:DICIEMBRE!AD156)</f>
        <v>0</v>
      </c>
      <c r="AE156" s="832">
        <f>SUM(ENERO:DICIEMBRE!AE156)</f>
        <v>0</v>
      </c>
      <c r="AF156" s="832">
        <f>SUM(ENERO:DICIEMBRE!AF156)</f>
        <v>0</v>
      </c>
      <c r="AG156" s="832">
        <f>SUM(ENERO:DICIEMBRE!AG156)</f>
        <v>0</v>
      </c>
      <c r="AH156" s="832">
        <f>SUM(ENERO:DICIEMBRE!AH156)</f>
        <v>0</v>
      </c>
      <c r="AI156" s="832">
        <f>SUM(ENERO:DICIEMBRE!AI156)</f>
        <v>0</v>
      </c>
      <c r="AJ156" s="832">
        <f>SUM(ENERO:DICIEMBRE!AJ156)</f>
        <v>0</v>
      </c>
      <c r="AK156" s="832">
        <f>SUM(ENERO:DICIEMBRE!AK156)</f>
        <v>0</v>
      </c>
      <c r="AL156" s="832">
        <f>SUM(ENERO:DICIEMBRE!AL156)</f>
        <v>0</v>
      </c>
      <c r="AM156" s="832">
        <f>SUM(ENERO:DICIEMBRE!AM156)</f>
        <v>0</v>
      </c>
      <c r="AN156" s="832">
        <f>SUM(ENERO:DICIEMBRE!AN156)</f>
        <v>0</v>
      </c>
      <c r="AO156" s="832">
        <f>SUM(ENERO:DICIEMBRE!AO156)</f>
        <v>0</v>
      </c>
      <c r="AP156" s="832">
        <f>SUM(ENERO:DICIEMBRE!AP156)</f>
        <v>0</v>
      </c>
      <c r="AQ156" s="832">
        <f>SUM(ENERO:DICIEMBRE!AQ156)</f>
        <v>0</v>
      </c>
      <c r="AR156" s="832">
        <f>SUM(ENERO:DICIEMBRE!AR156)</f>
        <v>0</v>
      </c>
      <c r="AS156" s="832">
        <f>SUM(ENERO:DICIEMBRE!AS156)</f>
        <v>0</v>
      </c>
      <c r="AT156" s="186" t="str">
        <f>CA156&amp;CB156&amp;CC156&amp;CD156&amp;CE156&amp;CF156</f>
        <v/>
      </c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12"/>
      <c r="BF156" s="12"/>
      <c r="BY156" s="3"/>
      <c r="CA156" s="32" t="str">
        <f t="shared" si="27"/>
        <v/>
      </c>
      <c r="CB156" s="32" t="str">
        <f t="shared" si="28"/>
        <v/>
      </c>
      <c r="CC156" s="32" t="str">
        <f t="shared" si="29"/>
        <v/>
      </c>
      <c r="CD156" s="32" t="str">
        <f t="shared" si="30"/>
        <v/>
      </c>
      <c r="CE156" s="32" t="str">
        <f t="shared" si="31"/>
        <v/>
      </c>
      <c r="CF156" s="32" t="str">
        <f t="shared" si="32"/>
        <v/>
      </c>
      <c r="CG156" s="33">
        <f t="shared" si="33"/>
        <v>0</v>
      </c>
      <c r="CH156" s="33">
        <f t="shared" si="34"/>
        <v>0</v>
      </c>
      <c r="CI156" s="33">
        <f t="shared" si="35"/>
        <v>0</v>
      </c>
      <c r="CJ156" s="33">
        <f t="shared" si="36"/>
        <v>0</v>
      </c>
      <c r="CK156" s="33">
        <f t="shared" si="37"/>
        <v>0</v>
      </c>
      <c r="CL156" s="33">
        <f t="shared" si="38"/>
        <v>0</v>
      </c>
      <c r="CM156" s="33"/>
      <c r="CN156" s="33"/>
      <c r="CZ156" s="2"/>
    </row>
    <row r="157" spans="1:104" x14ac:dyDescent="0.2">
      <c r="A157" s="1465"/>
      <c r="B157" s="314" t="s">
        <v>189</v>
      </c>
      <c r="C157" s="322">
        <f>+D157+E157</f>
        <v>0</v>
      </c>
      <c r="D157" s="323">
        <f t="shared" si="25"/>
        <v>0</v>
      </c>
      <c r="E157" s="304">
        <f t="shared" si="26"/>
        <v>0</v>
      </c>
      <c r="F157" s="832">
        <f>SUM(ENERO:DICIEMBRE!F157)</f>
        <v>0</v>
      </c>
      <c r="G157" s="832">
        <f>SUM(ENERO:DICIEMBRE!G157)</f>
        <v>0</v>
      </c>
      <c r="H157" s="832">
        <f>SUM(ENERO:DICIEMBRE!H157)</f>
        <v>0</v>
      </c>
      <c r="I157" s="832">
        <f>SUM(ENERO:DICIEMBRE!I157)</f>
        <v>0</v>
      </c>
      <c r="J157" s="832">
        <f>SUM(ENERO:DICIEMBRE!J157)</f>
        <v>0</v>
      </c>
      <c r="K157" s="832">
        <f>SUM(ENERO:DICIEMBRE!K157)</f>
        <v>0</v>
      </c>
      <c r="L157" s="832">
        <f>SUM(ENERO:DICIEMBRE!L157)</f>
        <v>0</v>
      </c>
      <c r="M157" s="832">
        <f>SUM(ENERO:DICIEMBRE!M157)</f>
        <v>0</v>
      </c>
      <c r="N157" s="832">
        <f>SUM(ENERO:DICIEMBRE!N157)</f>
        <v>0</v>
      </c>
      <c r="O157" s="832">
        <f>SUM(ENERO:DICIEMBRE!O157)</f>
        <v>0</v>
      </c>
      <c r="P157" s="832">
        <f>SUM(ENERO:DICIEMBRE!P157)</f>
        <v>0</v>
      </c>
      <c r="Q157" s="832">
        <f>SUM(ENERO:DICIEMBRE!Q157)</f>
        <v>0</v>
      </c>
      <c r="R157" s="832">
        <f>SUM(ENERO:DICIEMBRE!R157)</f>
        <v>0</v>
      </c>
      <c r="S157" s="832">
        <f>SUM(ENERO:DICIEMBRE!S157)</f>
        <v>0</v>
      </c>
      <c r="T157" s="832">
        <f>SUM(ENERO:DICIEMBRE!T157)</f>
        <v>0</v>
      </c>
      <c r="U157" s="832">
        <f>SUM(ENERO:DICIEMBRE!U157)</f>
        <v>0</v>
      </c>
      <c r="V157" s="832">
        <f>SUM(ENERO:DICIEMBRE!V157)</f>
        <v>0</v>
      </c>
      <c r="W157" s="832">
        <f>SUM(ENERO:DICIEMBRE!W157)</f>
        <v>0</v>
      </c>
      <c r="X157" s="832">
        <f>SUM(ENERO:DICIEMBRE!X157)</f>
        <v>0</v>
      </c>
      <c r="Y157" s="832">
        <f>SUM(ENERO:DICIEMBRE!Y157)</f>
        <v>0</v>
      </c>
      <c r="Z157" s="832">
        <f>SUM(ENERO:DICIEMBRE!Z157)</f>
        <v>0</v>
      </c>
      <c r="AA157" s="832">
        <f>SUM(ENERO:DICIEMBRE!AA157)</f>
        <v>0</v>
      </c>
      <c r="AB157" s="832">
        <f>SUM(ENERO:DICIEMBRE!AB157)</f>
        <v>0</v>
      </c>
      <c r="AC157" s="832">
        <f>SUM(ENERO:DICIEMBRE!AC157)</f>
        <v>0</v>
      </c>
      <c r="AD157" s="832">
        <f>SUM(ENERO:DICIEMBRE!AD157)</f>
        <v>0</v>
      </c>
      <c r="AE157" s="832">
        <f>SUM(ENERO:DICIEMBRE!AE157)</f>
        <v>0</v>
      </c>
      <c r="AF157" s="832">
        <f>SUM(ENERO:DICIEMBRE!AF157)</f>
        <v>0</v>
      </c>
      <c r="AG157" s="832">
        <f>SUM(ENERO:DICIEMBRE!AG157)</f>
        <v>0</v>
      </c>
      <c r="AH157" s="832">
        <f>SUM(ENERO:DICIEMBRE!AH157)</f>
        <v>0</v>
      </c>
      <c r="AI157" s="832">
        <f>SUM(ENERO:DICIEMBRE!AI157)</f>
        <v>0</v>
      </c>
      <c r="AJ157" s="832">
        <f>SUM(ENERO:DICIEMBRE!AJ157)</f>
        <v>0</v>
      </c>
      <c r="AK157" s="832">
        <f>SUM(ENERO:DICIEMBRE!AK157)</f>
        <v>0</v>
      </c>
      <c r="AL157" s="832">
        <f>SUM(ENERO:DICIEMBRE!AL157)</f>
        <v>0</v>
      </c>
      <c r="AM157" s="832">
        <f>SUM(ENERO:DICIEMBRE!AM157)</f>
        <v>0</v>
      </c>
      <c r="AN157" s="832">
        <f>SUM(ENERO:DICIEMBRE!AN157)</f>
        <v>0</v>
      </c>
      <c r="AO157" s="832">
        <f>SUM(ENERO:DICIEMBRE!AO157)</f>
        <v>0</v>
      </c>
      <c r="AP157" s="832">
        <f>SUM(ENERO:DICIEMBRE!AP157)</f>
        <v>0</v>
      </c>
      <c r="AQ157" s="832">
        <f>SUM(ENERO:DICIEMBRE!AQ157)</f>
        <v>0</v>
      </c>
      <c r="AR157" s="832">
        <f>SUM(ENERO:DICIEMBRE!AR157)</f>
        <v>0</v>
      </c>
      <c r="AS157" s="832">
        <f>SUM(ENERO:DICIEMBRE!AS157)</f>
        <v>0</v>
      </c>
      <c r="AT157" s="186" t="str">
        <f>CA157&amp;CB157&amp;CC157&amp;CD157&amp;CE157&amp;CF157</f>
        <v/>
      </c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12"/>
      <c r="BF157" s="12"/>
      <c r="BY157" s="3"/>
      <c r="CA157" s="32" t="str">
        <f t="shared" si="27"/>
        <v/>
      </c>
      <c r="CB157" s="32" t="str">
        <f t="shared" si="28"/>
        <v/>
      </c>
      <c r="CC157" s="32" t="str">
        <f t="shared" si="29"/>
        <v/>
      </c>
      <c r="CD157" s="32" t="str">
        <f t="shared" si="30"/>
        <v/>
      </c>
      <c r="CE157" s="32" t="str">
        <f t="shared" si="31"/>
        <v/>
      </c>
      <c r="CF157" s="32" t="str">
        <f t="shared" si="32"/>
        <v/>
      </c>
      <c r="CG157" s="33">
        <f t="shared" si="33"/>
        <v>0</v>
      </c>
      <c r="CH157" s="33">
        <f t="shared" si="34"/>
        <v>0</v>
      </c>
      <c r="CI157" s="33">
        <f t="shared" si="35"/>
        <v>0</v>
      </c>
      <c r="CJ157" s="33">
        <f t="shared" si="36"/>
        <v>0</v>
      </c>
      <c r="CK157" s="33">
        <f t="shared" si="37"/>
        <v>0</v>
      </c>
      <c r="CL157" s="33">
        <f t="shared" si="38"/>
        <v>0</v>
      </c>
      <c r="CM157" s="33"/>
      <c r="CN157" s="33"/>
      <c r="CZ157" s="2"/>
    </row>
    <row r="158" spans="1:104" x14ac:dyDescent="0.2">
      <c r="A158" s="325" t="s">
        <v>190</v>
      </c>
      <c r="B158" s="326"/>
      <c r="C158" s="72">
        <f t="shared" ref="C158:C189" si="39">SUM(D158+E158)</f>
        <v>187</v>
      </c>
      <c r="D158" s="73">
        <f t="shared" si="25"/>
        <v>104</v>
      </c>
      <c r="E158" s="75">
        <f t="shared" si="26"/>
        <v>83</v>
      </c>
      <c r="F158" s="832">
        <f>SUM(ENERO:DICIEMBRE!F158)</f>
        <v>10</v>
      </c>
      <c r="G158" s="832">
        <f>SUM(ENERO:DICIEMBRE!G158)</f>
        <v>0</v>
      </c>
      <c r="H158" s="832">
        <f>SUM(ENERO:DICIEMBRE!H158)</f>
        <v>16</v>
      </c>
      <c r="I158" s="832">
        <f>SUM(ENERO:DICIEMBRE!I158)</f>
        <v>9</v>
      </c>
      <c r="J158" s="832">
        <f>SUM(ENERO:DICIEMBRE!J158)</f>
        <v>18</v>
      </c>
      <c r="K158" s="832">
        <f>SUM(ENERO:DICIEMBRE!K158)</f>
        <v>1</v>
      </c>
      <c r="L158" s="832">
        <f>SUM(ENERO:DICIEMBRE!L158)</f>
        <v>9</v>
      </c>
      <c r="M158" s="832">
        <f>SUM(ENERO:DICIEMBRE!M158)</f>
        <v>16</v>
      </c>
      <c r="N158" s="832">
        <f>SUM(ENERO:DICIEMBRE!N158)</f>
        <v>14</v>
      </c>
      <c r="O158" s="832">
        <f>SUM(ENERO:DICIEMBRE!O158)</f>
        <v>3</v>
      </c>
      <c r="P158" s="832">
        <f>SUM(ENERO:DICIEMBRE!P158)</f>
        <v>9</v>
      </c>
      <c r="Q158" s="832">
        <f>SUM(ENERO:DICIEMBRE!Q158)</f>
        <v>7</v>
      </c>
      <c r="R158" s="832">
        <f>SUM(ENERO:DICIEMBRE!R158)</f>
        <v>2</v>
      </c>
      <c r="S158" s="832">
        <f>SUM(ENERO:DICIEMBRE!S158)</f>
        <v>4</v>
      </c>
      <c r="T158" s="832">
        <f>SUM(ENERO:DICIEMBRE!T158)</f>
        <v>1</v>
      </c>
      <c r="U158" s="832">
        <f>SUM(ENERO:DICIEMBRE!U158)</f>
        <v>5</v>
      </c>
      <c r="V158" s="832">
        <f>SUM(ENERO:DICIEMBRE!V158)</f>
        <v>4</v>
      </c>
      <c r="W158" s="832">
        <f>SUM(ENERO:DICIEMBRE!W158)</f>
        <v>6</v>
      </c>
      <c r="X158" s="832">
        <f>SUM(ENERO:DICIEMBRE!X158)</f>
        <v>4</v>
      </c>
      <c r="Y158" s="832">
        <f>SUM(ENERO:DICIEMBRE!Y158)</f>
        <v>12</v>
      </c>
      <c r="Z158" s="832">
        <f>SUM(ENERO:DICIEMBRE!Z158)</f>
        <v>6</v>
      </c>
      <c r="AA158" s="832">
        <f>SUM(ENERO:DICIEMBRE!AA158)</f>
        <v>6</v>
      </c>
      <c r="AB158" s="832">
        <f>SUM(ENERO:DICIEMBRE!AB158)</f>
        <v>3</v>
      </c>
      <c r="AC158" s="832">
        <f>SUM(ENERO:DICIEMBRE!AC158)</f>
        <v>7</v>
      </c>
      <c r="AD158" s="832">
        <f>SUM(ENERO:DICIEMBRE!AD158)</f>
        <v>3</v>
      </c>
      <c r="AE158" s="832">
        <f>SUM(ENERO:DICIEMBRE!AE158)</f>
        <v>1</v>
      </c>
      <c r="AF158" s="832">
        <f>SUM(ENERO:DICIEMBRE!AF158)</f>
        <v>1</v>
      </c>
      <c r="AG158" s="832">
        <f>SUM(ENERO:DICIEMBRE!AG158)</f>
        <v>5</v>
      </c>
      <c r="AH158" s="832">
        <f>SUM(ENERO:DICIEMBRE!AH158)</f>
        <v>3</v>
      </c>
      <c r="AI158" s="832">
        <f>SUM(ENERO:DICIEMBRE!AI158)</f>
        <v>1</v>
      </c>
      <c r="AJ158" s="832">
        <f>SUM(ENERO:DICIEMBRE!AJ158)</f>
        <v>0</v>
      </c>
      <c r="AK158" s="832">
        <f>SUM(ENERO:DICIEMBRE!AK158)</f>
        <v>0</v>
      </c>
      <c r="AL158" s="832">
        <f>SUM(ENERO:DICIEMBRE!AL158)</f>
        <v>1</v>
      </c>
      <c r="AM158" s="832">
        <f>SUM(ENERO:DICIEMBRE!AM158)</f>
        <v>0</v>
      </c>
      <c r="AN158" s="832">
        <f>SUM(ENERO:DICIEMBRE!AN158)</f>
        <v>0</v>
      </c>
      <c r="AO158" s="832">
        <f>SUM(ENERO:DICIEMBRE!AO158)</f>
        <v>0</v>
      </c>
      <c r="AP158" s="832">
        <f>SUM(ENERO:DICIEMBRE!AP158)</f>
        <v>0</v>
      </c>
      <c r="AQ158" s="832">
        <f>SUM(ENERO:DICIEMBRE!AQ158)</f>
        <v>1</v>
      </c>
      <c r="AR158" s="832">
        <f>SUM(ENERO:DICIEMBRE!AR158)</f>
        <v>1</v>
      </c>
      <c r="AS158" s="832">
        <f>SUM(ENERO:DICIEMBRE!AS158)</f>
        <v>0</v>
      </c>
      <c r="AT158" s="186" t="str">
        <f>CA158&amp;CB158&amp;CC158&amp;CD158&amp;CE158&amp;CF158&amp;CO158</f>
        <v/>
      </c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12"/>
      <c r="BF158" s="12"/>
      <c r="BY158" s="3"/>
      <c r="CA158" s="32" t="str">
        <f t="shared" si="27"/>
        <v/>
      </c>
      <c r="CB158" s="32" t="str">
        <f t="shared" si="28"/>
        <v/>
      </c>
      <c r="CC158" s="32" t="str">
        <f t="shared" si="29"/>
        <v/>
      </c>
      <c r="CD158" s="32" t="str">
        <f t="shared" si="30"/>
        <v/>
      </c>
      <c r="CE158" s="32" t="str">
        <f t="shared" si="31"/>
        <v/>
      </c>
      <c r="CF158" s="32" t="str">
        <f t="shared" si="32"/>
        <v/>
      </c>
      <c r="CG158" s="33">
        <f t="shared" si="33"/>
        <v>0</v>
      </c>
      <c r="CH158" s="33">
        <f t="shared" si="34"/>
        <v>0</v>
      </c>
      <c r="CI158" s="33">
        <f t="shared" si="35"/>
        <v>0</v>
      </c>
      <c r="CJ158" s="33">
        <f t="shared" si="36"/>
        <v>0</v>
      </c>
      <c r="CK158" s="33">
        <f t="shared" si="37"/>
        <v>0</v>
      </c>
      <c r="CL158" s="33">
        <f t="shared" si="38"/>
        <v>0</v>
      </c>
      <c r="CM158" s="14">
        <v>0</v>
      </c>
      <c r="CN158" s="14"/>
      <c r="CZ158" s="2"/>
    </row>
    <row r="159" spans="1:104" x14ac:dyDescent="0.2">
      <c r="A159" s="1375" t="s">
        <v>191</v>
      </c>
      <c r="B159" s="327" t="s">
        <v>192</v>
      </c>
      <c r="C159" s="328">
        <f t="shared" si="39"/>
        <v>1</v>
      </c>
      <c r="D159" s="329">
        <f t="shared" si="25"/>
        <v>0</v>
      </c>
      <c r="E159" s="330">
        <f t="shared" si="26"/>
        <v>1</v>
      </c>
      <c r="F159" s="832">
        <f>SUM(ENERO:DICIEMBRE!F159)</f>
        <v>0</v>
      </c>
      <c r="G159" s="832">
        <f>SUM(ENERO:DICIEMBRE!G159)</f>
        <v>0</v>
      </c>
      <c r="H159" s="832">
        <f>SUM(ENERO:DICIEMBRE!H159)</f>
        <v>0</v>
      </c>
      <c r="I159" s="832">
        <f>SUM(ENERO:DICIEMBRE!I159)</f>
        <v>0</v>
      </c>
      <c r="J159" s="832">
        <f>SUM(ENERO:DICIEMBRE!J159)</f>
        <v>0</v>
      </c>
      <c r="K159" s="832">
        <f>SUM(ENERO:DICIEMBRE!K159)</f>
        <v>0</v>
      </c>
      <c r="L159" s="832">
        <f>SUM(ENERO:DICIEMBRE!L159)</f>
        <v>0</v>
      </c>
      <c r="M159" s="832">
        <f>SUM(ENERO:DICIEMBRE!M159)</f>
        <v>0</v>
      </c>
      <c r="N159" s="832">
        <f>SUM(ENERO:DICIEMBRE!N159)</f>
        <v>0</v>
      </c>
      <c r="O159" s="832">
        <f>SUM(ENERO:DICIEMBRE!O159)</f>
        <v>0</v>
      </c>
      <c r="P159" s="832">
        <f>SUM(ENERO:DICIEMBRE!P159)</f>
        <v>0</v>
      </c>
      <c r="Q159" s="832">
        <f>SUM(ENERO:DICIEMBRE!Q159)</f>
        <v>0</v>
      </c>
      <c r="R159" s="832">
        <f>SUM(ENERO:DICIEMBRE!R159)</f>
        <v>0</v>
      </c>
      <c r="S159" s="832">
        <f>SUM(ENERO:DICIEMBRE!S159)</f>
        <v>0</v>
      </c>
      <c r="T159" s="832">
        <f>SUM(ENERO:DICIEMBRE!T159)</f>
        <v>0</v>
      </c>
      <c r="U159" s="832">
        <f>SUM(ENERO:DICIEMBRE!U159)</f>
        <v>0</v>
      </c>
      <c r="V159" s="832">
        <f>SUM(ENERO:DICIEMBRE!V159)</f>
        <v>0</v>
      </c>
      <c r="W159" s="832">
        <f>SUM(ENERO:DICIEMBRE!W159)</f>
        <v>0</v>
      </c>
      <c r="X159" s="832">
        <f>SUM(ENERO:DICIEMBRE!X159)</f>
        <v>0</v>
      </c>
      <c r="Y159" s="832">
        <f>SUM(ENERO:DICIEMBRE!Y159)</f>
        <v>0</v>
      </c>
      <c r="Z159" s="832">
        <f>SUM(ENERO:DICIEMBRE!Z159)</f>
        <v>0</v>
      </c>
      <c r="AA159" s="832">
        <f>SUM(ENERO:DICIEMBRE!AA159)</f>
        <v>0</v>
      </c>
      <c r="AB159" s="832">
        <f>SUM(ENERO:DICIEMBRE!AB159)</f>
        <v>0</v>
      </c>
      <c r="AC159" s="832">
        <f>SUM(ENERO:DICIEMBRE!AC159)</f>
        <v>1</v>
      </c>
      <c r="AD159" s="832">
        <f>SUM(ENERO:DICIEMBRE!AD159)</f>
        <v>0</v>
      </c>
      <c r="AE159" s="832">
        <f>SUM(ENERO:DICIEMBRE!AE159)</f>
        <v>0</v>
      </c>
      <c r="AF159" s="832">
        <f>SUM(ENERO:DICIEMBRE!AF159)</f>
        <v>0</v>
      </c>
      <c r="AG159" s="832">
        <f>SUM(ENERO:DICIEMBRE!AG159)</f>
        <v>0</v>
      </c>
      <c r="AH159" s="832">
        <f>SUM(ENERO:DICIEMBRE!AH159)</f>
        <v>0</v>
      </c>
      <c r="AI159" s="832">
        <f>SUM(ENERO:DICIEMBRE!AI159)</f>
        <v>0</v>
      </c>
      <c r="AJ159" s="832">
        <f>SUM(ENERO:DICIEMBRE!AJ159)</f>
        <v>0</v>
      </c>
      <c r="AK159" s="832">
        <f>SUM(ENERO:DICIEMBRE!AK159)</f>
        <v>0</v>
      </c>
      <c r="AL159" s="832">
        <f>SUM(ENERO:DICIEMBRE!AL159)</f>
        <v>0</v>
      </c>
      <c r="AM159" s="832">
        <f>SUM(ENERO:DICIEMBRE!AM159)</f>
        <v>0</v>
      </c>
      <c r="AN159" s="832">
        <f>SUM(ENERO:DICIEMBRE!AN159)</f>
        <v>0</v>
      </c>
      <c r="AO159" s="832">
        <f>SUM(ENERO:DICIEMBRE!AO159)</f>
        <v>0</v>
      </c>
      <c r="AP159" s="832">
        <f>SUM(ENERO:DICIEMBRE!AP159)</f>
        <v>0</v>
      </c>
      <c r="AQ159" s="832">
        <f>SUM(ENERO:DICIEMBRE!AQ159)</f>
        <v>0</v>
      </c>
      <c r="AR159" s="832">
        <f>SUM(ENERO:DICIEMBRE!AR159)</f>
        <v>0</v>
      </c>
      <c r="AS159" s="832">
        <f>SUM(ENERO:DICIEMBRE!AS159)</f>
        <v>0</v>
      </c>
      <c r="AT159" s="186" t="str">
        <f t="shared" ref="AT159:AT189" si="40">CA159&amp;CB159&amp;CC159&amp;CD159&amp;CE159&amp;CF159</f>
        <v/>
      </c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12"/>
      <c r="BF159" s="12"/>
      <c r="BY159" s="3"/>
      <c r="CA159" s="32" t="str">
        <f t="shared" si="27"/>
        <v/>
      </c>
      <c r="CB159" s="32" t="str">
        <f t="shared" si="28"/>
        <v/>
      </c>
      <c r="CC159" s="32" t="str">
        <f t="shared" si="29"/>
        <v/>
      </c>
      <c r="CD159" s="32" t="str">
        <f t="shared" si="30"/>
        <v/>
      </c>
      <c r="CE159" s="32" t="str">
        <f t="shared" si="31"/>
        <v/>
      </c>
      <c r="CF159" s="32" t="str">
        <f t="shared" si="32"/>
        <v/>
      </c>
      <c r="CG159" s="33">
        <f t="shared" si="33"/>
        <v>0</v>
      </c>
      <c r="CH159" s="33">
        <f t="shared" si="34"/>
        <v>0</v>
      </c>
      <c r="CI159" s="33">
        <f t="shared" si="35"/>
        <v>0</v>
      </c>
      <c r="CJ159" s="33">
        <f t="shared" si="36"/>
        <v>0</v>
      </c>
      <c r="CK159" s="33">
        <f t="shared" si="37"/>
        <v>0</v>
      </c>
      <c r="CL159" s="33">
        <f t="shared" si="38"/>
        <v>0</v>
      </c>
      <c r="CM159" s="33"/>
      <c r="CN159" s="33"/>
      <c r="CZ159" s="2"/>
    </row>
    <row r="160" spans="1:104" x14ac:dyDescent="0.2">
      <c r="A160" s="1392"/>
      <c r="B160" s="332" t="s">
        <v>193</v>
      </c>
      <c r="C160" s="333">
        <f t="shared" si="39"/>
        <v>3</v>
      </c>
      <c r="D160" s="334">
        <f t="shared" si="25"/>
        <v>0</v>
      </c>
      <c r="E160" s="335">
        <f t="shared" si="26"/>
        <v>3</v>
      </c>
      <c r="F160" s="832">
        <f>SUM(ENERO:DICIEMBRE!F160)</f>
        <v>0</v>
      </c>
      <c r="G160" s="832">
        <f>SUM(ENERO:DICIEMBRE!G160)</f>
        <v>0</v>
      </c>
      <c r="H160" s="832">
        <f>SUM(ENERO:DICIEMBRE!H160)</f>
        <v>0</v>
      </c>
      <c r="I160" s="832">
        <f>SUM(ENERO:DICIEMBRE!I160)</f>
        <v>0</v>
      </c>
      <c r="J160" s="832">
        <f>SUM(ENERO:DICIEMBRE!J160)</f>
        <v>0</v>
      </c>
      <c r="K160" s="832">
        <f>SUM(ENERO:DICIEMBRE!K160)</f>
        <v>0</v>
      </c>
      <c r="L160" s="832">
        <f>SUM(ENERO:DICIEMBRE!L160)</f>
        <v>0</v>
      </c>
      <c r="M160" s="832">
        <f>SUM(ENERO:DICIEMBRE!M160)</f>
        <v>1</v>
      </c>
      <c r="N160" s="832">
        <f>SUM(ENERO:DICIEMBRE!N160)</f>
        <v>0</v>
      </c>
      <c r="O160" s="832">
        <f>SUM(ENERO:DICIEMBRE!O160)</f>
        <v>1</v>
      </c>
      <c r="P160" s="832">
        <f>SUM(ENERO:DICIEMBRE!P160)</f>
        <v>0</v>
      </c>
      <c r="Q160" s="832">
        <f>SUM(ENERO:DICIEMBRE!Q160)</f>
        <v>0</v>
      </c>
      <c r="R160" s="832">
        <f>SUM(ENERO:DICIEMBRE!R160)</f>
        <v>0</v>
      </c>
      <c r="S160" s="832">
        <f>SUM(ENERO:DICIEMBRE!S160)</f>
        <v>0</v>
      </c>
      <c r="T160" s="832">
        <f>SUM(ENERO:DICIEMBRE!T160)</f>
        <v>0</v>
      </c>
      <c r="U160" s="832">
        <f>SUM(ENERO:DICIEMBRE!U160)</f>
        <v>0</v>
      </c>
      <c r="V160" s="832">
        <f>SUM(ENERO:DICIEMBRE!V160)</f>
        <v>0</v>
      </c>
      <c r="W160" s="832">
        <f>SUM(ENERO:DICIEMBRE!W160)</f>
        <v>0</v>
      </c>
      <c r="X160" s="832">
        <f>SUM(ENERO:DICIEMBRE!X160)</f>
        <v>0</v>
      </c>
      <c r="Y160" s="832">
        <f>SUM(ENERO:DICIEMBRE!Y160)</f>
        <v>0</v>
      </c>
      <c r="Z160" s="832">
        <f>SUM(ENERO:DICIEMBRE!Z160)</f>
        <v>0</v>
      </c>
      <c r="AA160" s="832">
        <f>SUM(ENERO:DICIEMBRE!AA160)</f>
        <v>0</v>
      </c>
      <c r="AB160" s="832">
        <f>SUM(ENERO:DICIEMBRE!AB160)</f>
        <v>0</v>
      </c>
      <c r="AC160" s="832">
        <f>SUM(ENERO:DICIEMBRE!AC160)</f>
        <v>1</v>
      </c>
      <c r="AD160" s="832">
        <f>SUM(ENERO:DICIEMBRE!AD160)</f>
        <v>0</v>
      </c>
      <c r="AE160" s="832">
        <f>SUM(ENERO:DICIEMBRE!AE160)</f>
        <v>0</v>
      </c>
      <c r="AF160" s="832">
        <f>SUM(ENERO:DICIEMBRE!AF160)</f>
        <v>0</v>
      </c>
      <c r="AG160" s="832">
        <f>SUM(ENERO:DICIEMBRE!AG160)</f>
        <v>0</v>
      </c>
      <c r="AH160" s="832">
        <f>SUM(ENERO:DICIEMBRE!AH160)</f>
        <v>0</v>
      </c>
      <c r="AI160" s="832">
        <f>SUM(ENERO:DICIEMBRE!AI160)</f>
        <v>0</v>
      </c>
      <c r="AJ160" s="832">
        <f>SUM(ENERO:DICIEMBRE!AJ160)</f>
        <v>0</v>
      </c>
      <c r="AK160" s="832">
        <f>SUM(ENERO:DICIEMBRE!AK160)</f>
        <v>0</v>
      </c>
      <c r="AL160" s="832">
        <f>SUM(ENERO:DICIEMBRE!AL160)</f>
        <v>0</v>
      </c>
      <c r="AM160" s="832">
        <f>SUM(ENERO:DICIEMBRE!AM160)</f>
        <v>0</v>
      </c>
      <c r="AN160" s="832">
        <f>SUM(ENERO:DICIEMBRE!AN160)</f>
        <v>0</v>
      </c>
      <c r="AO160" s="832">
        <f>SUM(ENERO:DICIEMBRE!AO160)</f>
        <v>0</v>
      </c>
      <c r="AP160" s="832">
        <f>SUM(ENERO:DICIEMBRE!AP160)</f>
        <v>0</v>
      </c>
      <c r="AQ160" s="832">
        <f>SUM(ENERO:DICIEMBRE!AQ160)</f>
        <v>0</v>
      </c>
      <c r="AR160" s="832">
        <f>SUM(ENERO:DICIEMBRE!AR160)</f>
        <v>0</v>
      </c>
      <c r="AS160" s="832">
        <f>SUM(ENERO:DICIEMBRE!AS160)</f>
        <v>0</v>
      </c>
      <c r="AT160" s="186" t="str">
        <f t="shared" si="40"/>
        <v/>
      </c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12"/>
      <c r="BF160" s="12"/>
      <c r="BY160" s="3"/>
      <c r="CA160" s="32" t="str">
        <f t="shared" si="27"/>
        <v/>
      </c>
      <c r="CB160" s="32" t="str">
        <f t="shared" si="28"/>
        <v/>
      </c>
      <c r="CC160" s="32" t="str">
        <f t="shared" si="29"/>
        <v/>
      </c>
      <c r="CD160" s="32" t="str">
        <f t="shared" si="30"/>
        <v/>
      </c>
      <c r="CE160" s="32" t="str">
        <f t="shared" si="31"/>
        <v/>
      </c>
      <c r="CF160" s="32" t="str">
        <f t="shared" si="32"/>
        <v/>
      </c>
      <c r="CG160" s="33">
        <f t="shared" si="33"/>
        <v>0</v>
      </c>
      <c r="CH160" s="33">
        <f t="shared" si="34"/>
        <v>0</v>
      </c>
      <c r="CI160" s="33">
        <f t="shared" si="35"/>
        <v>0</v>
      </c>
      <c r="CJ160" s="33">
        <f t="shared" si="36"/>
        <v>0</v>
      </c>
      <c r="CK160" s="33">
        <f t="shared" si="37"/>
        <v>0</v>
      </c>
      <c r="CL160" s="33">
        <f t="shared" si="38"/>
        <v>0</v>
      </c>
      <c r="CM160" s="33"/>
      <c r="CN160" s="33"/>
      <c r="CZ160" s="2"/>
    </row>
    <row r="161" spans="1:104" x14ac:dyDescent="0.2">
      <c r="A161" s="1392"/>
      <c r="B161" s="332" t="s">
        <v>194</v>
      </c>
      <c r="C161" s="333">
        <f t="shared" si="39"/>
        <v>43</v>
      </c>
      <c r="D161" s="337">
        <f t="shared" si="25"/>
        <v>16</v>
      </c>
      <c r="E161" s="335">
        <f t="shared" si="26"/>
        <v>27</v>
      </c>
      <c r="F161" s="832">
        <f>SUM(ENERO:DICIEMBRE!F161)</f>
        <v>0</v>
      </c>
      <c r="G161" s="832">
        <f>SUM(ENERO:DICIEMBRE!G161)</f>
        <v>0</v>
      </c>
      <c r="H161" s="832">
        <f>SUM(ENERO:DICIEMBRE!H161)</f>
        <v>0</v>
      </c>
      <c r="I161" s="832">
        <f>SUM(ENERO:DICIEMBRE!I161)</f>
        <v>0</v>
      </c>
      <c r="J161" s="832">
        <f>SUM(ENERO:DICIEMBRE!J161)</f>
        <v>0</v>
      </c>
      <c r="K161" s="832">
        <f>SUM(ENERO:DICIEMBRE!K161)</f>
        <v>0</v>
      </c>
      <c r="L161" s="832">
        <f>SUM(ENERO:DICIEMBRE!L161)</f>
        <v>5</v>
      </c>
      <c r="M161" s="832">
        <f>SUM(ENERO:DICIEMBRE!M161)</f>
        <v>10</v>
      </c>
      <c r="N161" s="832">
        <f>SUM(ENERO:DICIEMBRE!N161)</f>
        <v>1</v>
      </c>
      <c r="O161" s="832">
        <f>SUM(ENERO:DICIEMBRE!O161)</f>
        <v>1</v>
      </c>
      <c r="P161" s="832">
        <f>SUM(ENERO:DICIEMBRE!P161)</f>
        <v>0</v>
      </c>
      <c r="Q161" s="832">
        <f>SUM(ENERO:DICIEMBRE!Q161)</f>
        <v>4</v>
      </c>
      <c r="R161" s="832">
        <f>SUM(ENERO:DICIEMBRE!R161)</f>
        <v>0</v>
      </c>
      <c r="S161" s="832">
        <f>SUM(ENERO:DICIEMBRE!S161)</f>
        <v>1</v>
      </c>
      <c r="T161" s="832">
        <f>SUM(ENERO:DICIEMBRE!T161)</f>
        <v>0</v>
      </c>
      <c r="U161" s="832">
        <f>SUM(ENERO:DICIEMBRE!U161)</f>
        <v>1</v>
      </c>
      <c r="V161" s="832">
        <f>SUM(ENERO:DICIEMBRE!V161)</f>
        <v>1</v>
      </c>
      <c r="W161" s="832">
        <f>SUM(ENERO:DICIEMBRE!W161)</f>
        <v>2</v>
      </c>
      <c r="X161" s="832">
        <f>SUM(ENERO:DICIEMBRE!X161)</f>
        <v>1</v>
      </c>
      <c r="Y161" s="832">
        <f>SUM(ENERO:DICIEMBRE!Y161)</f>
        <v>0</v>
      </c>
      <c r="Z161" s="832">
        <f>SUM(ENERO:DICIEMBRE!Z161)</f>
        <v>3</v>
      </c>
      <c r="AA161" s="832">
        <f>SUM(ENERO:DICIEMBRE!AA161)</f>
        <v>0</v>
      </c>
      <c r="AB161" s="832">
        <f>SUM(ENERO:DICIEMBRE!AB161)</f>
        <v>1</v>
      </c>
      <c r="AC161" s="832">
        <f>SUM(ENERO:DICIEMBRE!AC161)</f>
        <v>3</v>
      </c>
      <c r="AD161" s="832">
        <f>SUM(ENERO:DICIEMBRE!AD161)</f>
        <v>1</v>
      </c>
      <c r="AE161" s="832">
        <f>SUM(ENERO:DICIEMBRE!AE161)</f>
        <v>1</v>
      </c>
      <c r="AF161" s="832">
        <f>SUM(ENERO:DICIEMBRE!AF161)</f>
        <v>1</v>
      </c>
      <c r="AG161" s="832">
        <f>SUM(ENERO:DICIEMBRE!AG161)</f>
        <v>3</v>
      </c>
      <c r="AH161" s="832">
        <f>SUM(ENERO:DICIEMBRE!AH161)</f>
        <v>2</v>
      </c>
      <c r="AI161" s="832">
        <f>SUM(ENERO:DICIEMBRE!AI161)</f>
        <v>1</v>
      </c>
      <c r="AJ161" s="832">
        <f>SUM(ENERO:DICIEMBRE!AJ161)</f>
        <v>0</v>
      </c>
      <c r="AK161" s="832">
        <f>SUM(ENERO:DICIEMBRE!AK161)</f>
        <v>0</v>
      </c>
      <c r="AL161" s="832">
        <f>SUM(ENERO:DICIEMBRE!AL161)</f>
        <v>0</v>
      </c>
      <c r="AM161" s="832">
        <f>SUM(ENERO:DICIEMBRE!AM161)</f>
        <v>0</v>
      </c>
      <c r="AN161" s="832">
        <f>SUM(ENERO:DICIEMBRE!AN161)</f>
        <v>0</v>
      </c>
      <c r="AO161" s="832">
        <f>SUM(ENERO:DICIEMBRE!AO161)</f>
        <v>0</v>
      </c>
      <c r="AP161" s="832">
        <f>SUM(ENERO:DICIEMBRE!AP161)</f>
        <v>0</v>
      </c>
      <c r="AQ161" s="832">
        <f>SUM(ENERO:DICIEMBRE!AQ161)</f>
        <v>0</v>
      </c>
      <c r="AR161" s="832">
        <f>SUM(ENERO:DICIEMBRE!AR161)</f>
        <v>0</v>
      </c>
      <c r="AS161" s="832">
        <f>SUM(ENERO:DICIEMBRE!AS161)</f>
        <v>0</v>
      </c>
      <c r="AT161" s="186" t="str">
        <f t="shared" si="40"/>
        <v/>
      </c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12"/>
      <c r="BF161" s="12"/>
      <c r="BY161" s="3"/>
      <c r="CA161" s="32" t="str">
        <f t="shared" si="27"/>
        <v/>
      </c>
      <c r="CB161" s="32" t="str">
        <f t="shared" si="28"/>
        <v/>
      </c>
      <c r="CC161" s="32" t="str">
        <f t="shared" si="29"/>
        <v/>
      </c>
      <c r="CD161" s="32" t="str">
        <f t="shared" si="30"/>
        <v/>
      </c>
      <c r="CE161" s="32" t="str">
        <f t="shared" si="31"/>
        <v/>
      </c>
      <c r="CF161" s="32" t="str">
        <f t="shared" si="32"/>
        <v/>
      </c>
      <c r="CG161" s="33">
        <f t="shared" si="33"/>
        <v>0</v>
      </c>
      <c r="CH161" s="33">
        <f t="shared" si="34"/>
        <v>0</v>
      </c>
      <c r="CI161" s="33">
        <f t="shared" si="35"/>
        <v>0</v>
      </c>
      <c r="CJ161" s="33">
        <f t="shared" si="36"/>
        <v>0</v>
      </c>
      <c r="CK161" s="33">
        <f t="shared" si="37"/>
        <v>0</v>
      </c>
      <c r="CL161" s="33">
        <f t="shared" si="38"/>
        <v>0</v>
      </c>
      <c r="CM161" s="33"/>
      <c r="CN161" s="33"/>
      <c r="CZ161" s="2"/>
    </row>
    <row r="162" spans="1:104" x14ac:dyDescent="0.2">
      <c r="A162" s="1392"/>
      <c r="B162" s="339" t="s">
        <v>195</v>
      </c>
      <c r="C162" s="333">
        <f t="shared" si="39"/>
        <v>1</v>
      </c>
      <c r="D162" s="340"/>
      <c r="E162" s="335">
        <f>SUM(K162+M162+O162+Q162+S162+U162+W162+Y162+AA162+AC162+AE162+AG162+AI162+AK162+AM162)</f>
        <v>1</v>
      </c>
      <c r="F162" s="270"/>
      <c r="G162" s="271"/>
      <c r="H162" s="270"/>
      <c r="I162" s="271"/>
      <c r="J162" s="270"/>
      <c r="K162" s="832">
        <f>SUM(ENERO:DICIEMBRE!K162)</f>
        <v>0</v>
      </c>
      <c r="L162" s="270"/>
      <c r="M162" s="832">
        <f>SUM(ENERO:DICIEMBRE!M162)</f>
        <v>0</v>
      </c>
      <c r="N162" s="270"/>
      <c r="O162" s="832">
        <f>SUM(ENERO:DICIEMBRE!O162)</f>
        <v>0</v>
      </c>
      <c r="P162" s="270"/>
      <c r="Q162" s="832">
        <f>SUM(ENERO:DICIEMBRE!Q162)</f>
        <v>0</v>
      </c>
      <c r="R162" s="270"/>
      <c r="S162" s="832">
        <f>SUM(ENERO:DICIEMBRE!S162)</f>
        <v>0</v>
      </c>
      <c r="T162" s="270"/>
      <c r="U162" s="832">
        <f>SUM(ENERO:DICIEMBRE!U162)</f>
        <v>1</v>
      </c>
      <c r="V162" s="270"/>
      <c r="W162" s="832">
        <f>SUM(ENERO:DICIEMBRE!W162)</f>
        <v>0</v>
      </c>
      <c r="X162" s="270"/>
      <c r="Y162" s="832">
        <f>SUM(ENERO:DICIEMBRE!Y162)</f>
        <v>0</v>
      </c>
      <c r="Z162" s="270"/>
      <c r="AA162" s="832">
        <f>SUM(ENERO:DICIEMBRE!AA162)</f>
        <v>0</v>
      </c>
      <c r="AB162" s="270"/>
      <c r="AC162" s="832">
        <f>SUM(ENERO:DICIEMBRE!AC162)</f>
        <v>0</v>
      </c>
      <c r="AD162" s="270"/>
      <c r="AE162" s="832">
        <f>SUM(ENERO:DICIEMBRE!AE162)</f>
        <v>0</v>
      </c>
      <c r="AF162" s="270"/>
      <c r="AG162" s="832">
        <f>SUM(ENERO:DICIEMBRE!AG162)</f>
        <v>0</v>
      </c>
      <c r="AH162" s="270"/>
      <c r="AI162" s="832">
        <f>SUM(ENERO:DICIEMBRE!AI162)</f>
        <v>0</v>
      </c>
      <c r="AJ162" s="270"/>
      <c r="AK162" s="832">
        <f>SUM(ENERO:DICIEMBRE!AK162)</f>
        <v>0</v>
      </c>
      <c r="AL162" s="270"/>
      <c r="AM162" s="832">
        <f>SUM(ENERO:DICIEMBRE!AM162)</f>
        <v>0</v>
      </c>
      <c r="AN162" s="832">
        <f>SUM(ENERO:DICIEMBRE!AN162)</f>
        <v>0</v>
      </c>
      <c r="AO162" s="832">
        <f>SUM(ENERO:DICIEMBRE!AO162)</f>
        <v>0</v>
      </c>
      <c r="AP162" s="270"/>
      <c r="AQ162" s="832">
        <f>SUM(ENERO:DICIEMBRE!AQ162)</f>
        <v>0</v>
      </c>
      <c r="AR162" s="832">
        <f>SUM(ENERO:DICIEMBRE!AR162)</f>
        <v>0</v>
      </c>
      <c r="AS162" s="832">
        <f>SUM(ENERO:DICIEMBRE!AS162)</f>
        <v>0</v>
      </c>
      <c r="AT162" s="186" t="str">
        <f t="shared" si="40"/>
        <v/>
      </c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12"/>
      <c r="BF162" s="12"/>
      <c r="BY162" s="3"/>
      <c r="CA162" s="32" t="str">
        <f t="shared" si="27"/>
        <v/>
      </c>
      <c r="CB162" s="32" t="str">
        <f t="shared" si="28"/>
        <v/>
      </c>
      <c r="CC162" s="32" t="str">
        <f t="shared" si="29"/>
        <v/>
      </c>
      <c r="CD162" s="32" t="str">
        <f t="shared" si="30"/>
        <v/>
      </c>
      <c r="CE162" s="32" t="str">
        <f t="shared" si="31"/>
        <v/>
      </c>
      <c r="CF162" s="32" t="str">
        <f t="shared" si="32"/>
        <v/>
      </c>
      <c r="CG162" s="33">
        <f t="shared" si="33"/>
        <v>0</v>
      </c>
      <c r="CH162" s="33">
        <f t="shared" si="34"/>
        <v>0</v>
      </c>
      <c r="CI162" s="33">
        <f t="shared" si="35"/>
        <v>0</v>
      </c>
      <c r="CJ162" s="33">
        <f t="shared" si="36"/>
        <v>0</v>
      </c>
      <c r="CK162" s="33">
        <f t="shared" si="37"/>
        <v>0</v>
      </c>
      <c r="CL162" s="33">
        <f>IF(AND(C162&lt;&gt;0,OR(AN162="",AO162="",AQ162="",AR162="",AS162="")),1,0)</f>
        <v>0</v>
      </c>
      <c r="CM162" s="33"/>
      <c r="CN162" s="33"/>
      <c r="CZ162" s="2"/>
    </row>
    <row r="163" spans="1:104" x14ac:dyDescent="0.2">
      <c r="A163" s="1392"/>
      <c r="B163" s="332" t="s">
        <v>196</v>
      </c>
      <c r="C163" s="333">
        <f t="shared" si="39"/>
        <v>11</v>
      </c>
      <c r="D163" s="329">
        <f t="shared" ref="D163:E169" si="41">SUM(F163+H163+J163+L163+N163+P163+R163+T163+V163+X163+Z163+AB163+AD163+AF163+AH163+AJ163+AL163)</f>
        <v>3</v>
      </c>
      <c r="E163" s="335">
        <f t="shared" si="41"/>
        <v>8</v>
      </c>
      <c r="F163" s="832">
        <f>SUM(ENERO:DICIEMBRE!F163)</f>
        <v>0</v>
      </c>
      <c r="G163" s="832">
        <f>SUM(ENERO:DICIEMBRE!G163)</f>
        <v>0</v>
      </c>
      <c r="H163" s="832">
        <f>SUM(ENERO:DICIEMBRE!H163)</f>
        <v>0</v>
      </c>
      <c r="I163" s="832">
        <f>SUM(ENERO:DICIEMBRE!I163)</f>
        <v>0</v>
      </c>
      <c r="J163" s="832">
        <f>SUM(ENERO:DICIEMBRE!J163)</f>
        <v>0</v>
      </c>
      <c r="K163" s="832">
        <f>SUM(ENERO:DICIEMBRE!K163)</f>
        <v>0</v>
      </c>
      <c r="L163" s="832">
        <f>SUM(ENERO:DICIEMBRE!L163)</f>
        <v>0</v>
      </c>
      <c r="M163" s="832">
        <f>SUM(ENERO:DICIEMBRE!M163)</f>
        <v>0</v>
      </c>
      <c r="N163" s="832">
        <f>SUM(ENERO:DICIEMBRE!N163)</f>
        <v>1</v>
      </c>
      <c r="O163" s="832">
        <f>SUM(ENERO:DICIEMBRE!O163)</f>
        <v>0</v>
      </c>
      <c r="P163" s="832">
        <f>SUM(ENERO:DICIEMBRE!P163)</f>
        <v>2</v>
      </c>
      <c r="Q163" s="832">
        <f>SUM(ENERO:DICIEMBRE!Q163)</f>
        <v>1</v>
      </c>
      <c r="R163" s="832">
        <f>SUM(ENERO:DICIEMBRE!R163)</f>
        <v>0</v>
      </c>
      <c r="S163" s="832">
        <f>SUM(ENERO:DICIEMBRE!S163)</f>
        <v>1</v>
      </c>
      <c r="T163" s="832">
        <f>SUM(ENERO:DICIEMBRE!T163)</f>
        <v>0</v>
      </c>
      <c r="U163" s="832">
        <f>SUM(ENERO:DICIEMBRE!U163)</f>
        <v>0</v>
      </c>
      <c r="V163" s="832">
        <f>SUM(ENERO:DICIEMBRE!V163)</f>
        <v>0</v>
      </c>
      <c r="W163" s="832">
        <f>SUM(ENERO:DICIEMBRE!W163)</f>
        <v>1</v>
      </c>
      <c r="X163" s="832">
        <f>SUM(ENERO:DICIEMBRE!X163)</f>
        <v>0</v>
      </c>
      <c r="Y163" s="832">
        <f>SUM(ENERO:DICIEMBRE!Y163)</f>
        <v>2</v>
      </c>
      <c r="Z163" s="832">
        <f>SUM(ENERO:DICIEMBRE!Z163)</f>
        <v>0</v>
      </c>
      <c r="AA163" s="832">
        <f>SUM(ENERO:DICIEMBRE!AA163)</f>
        <v>3</v>
      </c>
      <c r="AB163" s="832">
        <f>SUM(ENERO:DICIEMBRE!AB163)</f>
        <v>0</v>
      </c>
      <c r="AC163" s="832">
        <f>SUM(ENERO:DICIEMBRE!AC163)</f>
        <v>0</v>
      </c>
      <c r="AD163" s="832">
        <f>SUM(ENERO:DICIEMBRE!AD163)</f>
        <v>0</v>
      </c>
      <c r="AE163" s="832">
        <f>SUM(ENERO:DICIEMBRE!AE163)</f>
        <v>0</v>
      </c>
      <c r="AF163" s="832">
        <f>SUM(ENERO:DICIEMBRE!AF163)</f>
        <v>0</v>
      </c>
      <c r="AG163" s="832">
        <f>SUM(ENERO:DICIEMBRE!AG163)</f>
        <v>0</v>
      </c>
      <c r="AH163" s="832">
        <f>SUM(ENERO:DICIEMBRE!AH163)</f>
        <v>0</v>
      </c>
      <c r="AI163" s="832">
        <f>SUM(ENERO:DICIEMBRE!AI163)</f>
        <v>0</v>
      </c>
      <c r="AJ163" s="832">
        <f>SUM(ENERO:DICIEMBRE!AJ163)</f>
        <v>0</v>
      </c>
      <c r="AK163" s="832">
        <f>SUM(ENERO:DICIEMBRE!AK163)</f>
        <v>0</v>
      </c>
      <c r="AL163" s="832">
        <f>SUM(ENERO:DICIEMBRE!AL163)</f>
        <v>0</v>
      </c>
      <c r="AM163" s="832">
        <f>SUM(ENERO:DICIEMBRE!AM163)</f>
        <v>0</v>
      </c>
      <c r="AN163" s="832">
        <f>SUM(ENERO:DICIEMBRE!AN163)</f>
        <v>0</v>
      </c>
      <c r="AO163" s="832">
        <f>SUM(ENERO:DICIEMBRE!AO163)</f>
        <v>0</v>
      </c>
      <c r="AP163" s="832">
        <f>SUM(ENERO:DICIEMBRE!AP163)</f>
        <v>0</v>
      </c>
      <c r="AQ163" s="832">
        <f>SUM(ENERO:DICIEMBRE!AQ163)</f>
        <v>0</v>
      </c>
      <c r="AR163" s="832">
        <f>SUM(ENERO:DICIEMBRE!AR163)</f>
        <v>0</v>
      </c>
      <c r="AS163" s="832">
        <f>SUM(ENERO:DICIEMBRE!AS163)</f>
        <v>0</v>
      </c>
      <c r="AT163" s="186" t="str">
        <f t="shared" si="40"/>
        <v/>
      </c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12"/>
      <c r="BF163" s="12"/>
      <c r="BY163" s="3"/>
      <c r="CA163" s="32" t="str">
        <f t="shared" si="27"/>
        <v/>
      </c>
      <c r="CB163" s="32" t="str">
        <f t="shared" si="28"/>
        <v/>
      </c>
      <c r="CC163" s="32" t="str">
        <f t="shared" si="29"/>
        <v/>
      </c>
      <c r="CD163" s="32" t="str">
        <f t="shared" si="30"/>
        <v/>
      </c>
      <c r="CE163" s="32" t="str">
        <f t="shared" si="31"/>
        <v/>
      </c>
      <c r="CF163" s="32" t="str">
        <f t="shared" si="32"/>
        <v/>
      </c>
      <c r="CG163" s="33">
        <f t="shared" si="33"/>
        <v>0</v>
      </c>
      <c r="CH163" s="33">
        <f t="shared" si="34"/>
        <v>0</v>
      </c>
      <c r="CI163" s="33">
        <f t="shared" si="35"/>
        <v>0</v>
      </c>
      <c r="CJ163" s="33">
        <f t="shared" si="36"/>
        <v>0</v>
      </c>
      <c r="CK163" s="33">
        <f t="shared" si="37"/>
        <v>0</v>
      </c>
      <c r="CL163" s="33">
        <f t="shared" si="38"/>
        <v>0</v>
      </c>
      <c r="CM163" s="33"/>
      <c r="CN163" s="33"/>
      <c r="CZ163" s="2"/>
    </row>
    <row r="164" spans="1:104" x14ac:dyDescent="0.2">
      <c r="A164" s="1392"/>
      <c r="B164" s="341" t="s">
        <v>197</v>
      </c>
      <c r="C164" s="333">
        <f t="shared" si="39"/>
        <v>7</v>
      </c>
      <c r="D164" s="334">
        <f t="shared" si="41"/>
        <v>2</v>
      </c>
      <c r="E164" s="335">
        <f t="shared" si="41"/>
        <v>5</v>
      </c>
      <c r="F164" s="832">
        <f>SUM(ENERO:DICIEMBRE!F164)</f>
        <v>0</v>
      </c>
      <c r="G164" s="832">
        <f>SUM(ENERO:DICIEMBRE!G164)</f>
        <v>0</v>
      </c>
      <c r="H164" s="832">
        <f>SUM(ENERO:DICIEMBRE!H164)</f>
        <v>0</v>
      </c>
      <c r="I164" s="832">
        <f>SUM(ENERO:DICIEMBRE!I164)</f>
        <v>0</v>
      </c>
      <c r="J164" s="832">
        <f>SUM(ENERO:DICIEMBRE!J164)</f>
        <v>0</v>
      </c>
      <c r="K164" s="832">
        <f>SUM(ENERO:DICIEMBRE!K164)</f>
        <v>0</v>
      </c>
      <c r="L164" s="832">
        <f>SUM(ENERO:DICIEMBRE!L164)</f>
        <v>0</v>
      </c>
      <c r="M164" s="832">
        <f>SUM(ENERO:DICIEMBRE!M164)</f>
        <v>1</v>
      </c>
      <c r="N164" s="832">
        <f>SUM(ENERO:DICIEMBRE!N164)</f>
        <v>0</v>
      </c>
      <c r="O164" s="832">
        <f>SUM(ENERO:DICIEMBRE!O164)</f>
        <v>0</v>
      </c>
      <c r="P164" s="832">
        <f>SUM(ENERO:DICIEMBRE!P164)</f>
        <v>0</v>
      </c>
      <c r="Q164" s="832">
        <f>SUM(ENERO:DICIEMBRE!Q164)</f>
        <v>0</v>
      </c>
      <c r="R164" s="832">
        <f>SUM(ENERO:DICIEMBRE!R164)</f>
        <v>0</v>
      </c>
      <c r="S164" s="832">
        <f>SUM(ENERO:DICIEMBRE!S164)</f>
        <v>1</v>
      </c>
      <c r="T164" s="832">
        <f>SUM(ENERO:DICIEMBRE!T164)</f>
        <v>0</v>
      </c>
      <c r="U164" s="832">
        <f>SUM(ENERO:DICIEMBRE!U164)</f>
        <v>0</v>
      </c>
      <c r="V164" s="832">
        <f>SUM(ENERO:DICIEMBRE!V164)</f>
        <v>0</v>
      </c>
      <c r="W164" s="832">
        <f>SUM(ENERO:DICIEMBRE!W164)</f>
        <v>0</v>
      </c>
      <c r="X164" s="832">
        <f>SUM(ENERO:DICIEMBRE!X164)</f>
        <v>1</v>
      </c>
      <c r="Y164" s="832">
        <f>SUM(ENERO:DICIEMBRE!Y164)</f>
        <v>1</v>
      </c>
      <c r="Z164" s="832">
        <f>SUM(ENERO:DICIEMBRE!Z164)</f>
        <v>0</v>
      </c>
      <c r="AA164" s="832">
        <f>SUM(ENERO:DICIEMBRE!AA164)</f>
        <v>0</v>
      </c>
      <c r="AB164" s="832">
        <f>SUM(ENERO:DICIEMBRE!AB164)</f>
        <v>0</v>
      </c>
      <c r="AC164" s="832">
        <f>SUM(ENERO:DICIEMBRE!AC164)</f>
        <v>1</v>
      </c>
      <c r="AD164" s="832">
        <f>SUM(ENERO:DICIEMBRE!AD164)</f>
        <v>1</v>
      </c>
      <c r="AE164" s="832">
        <f>SUM(ENERO:DICIEMBRE!AE164)</f>
        <v>0</v>
      </c>
      <c r="AF164" s="832">
        <f>SUM(ENERO:DICIEMBRE!AF164)</f>
        <v>0</v>
      </c>
      <c r="AG164" s="832">
        <f>SUM(ENERO:DICIEMBRE!AG164)</f>
        <v>1</v>
      </c>
      <c r="AH164" s="832">
        <f>SUM(ENERO:DICIEMBRE!AH164)</f>
        <v>0</v>
      </c>
      <c r="AI164" s="832">
        <f>SUM(ENERO:DICIEMBRE!AI164)</f>
        <v>0</v>
      </c>
      <c r="AJ164" s="832">
        <f>SUM(ENERO:DICIEMBRE!AJ164)</f>
        <v>0</v>
      </c>
      <c r="AK164" s="832">
        <f>SUM(ENERO:DICIEMBRE!AK164)</f>
        <v>0</v>
      </c>
      <c r="AL164" s="832">
        <f>SUM(ENERO:DICIEMBRE!AL164)</f>
        <v>0</v>
      </c>
      <c r="AM164" s="832">
        <f>SUM(ENERO:DICIEMBRE!AM164)</f>
        <v>0</v>
      </c>
      <c r="AN164" s="832">
        <f>SUM(ENERO:DICIEMBRE!AN164)</f>
        <v>0</v>
      </c>
      <c r="AO164" s="832">
        <f>SUM(ENERO:DICIEMBRE!AO164)</f>
        <v>0</v>
      </c>
      <c r="AP164" s="832">
        <f>SUM(ENERO:DICIEMBRE!AP164)</f>
        <v>0</v>
      </c>
      <c r="AQ164" s="832">
        <f>SUM(ENERO:DICIEMBRE!AQ164)</f>
        <v>0</v>
      </c>
      <c r="AR164" s="832">
        <f>SUM(ENERO:DICIEMBRE!AR164)</f>
        <v>0</v>
      </c>
      <c r="AS164" s="832">
        <f>SUM(ENERO:DICIEMBRE!AS164)</f>
        <v>0</v>
      </c>
      <c r="AT164" s="186" t="str">
        <f t="shared" si="40"/>
        <v/>
      </c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12"/>
      <c r="BF164" s="12"/>
      <c r="BY164" s="3"/>
      <c r="CA164" s="32" t="str">
        <f t="shared" si="27"/>
        <v/>
      </c>
      <c r="CB164" s="32" t="str">
        <f t="shared" si="28"/>
        <v/>
      </c>
      <c r="CC164" s="32" t="str">
        <f t="shared" si="29"/>
        <v/>
      </c>
      <c r="CD164" s="32" t="str">
        <f t="shared" si="30"/>
        <v/>
      </c>
      <c r="CE164" s="32" t="str">
        <f t="shared" si="31"/>
        <v/>
      </c>
      <c r="CF164" s="32" t="str">
        <f t="shared" si="32"/>
        <v/>
      </c>
      <c r="CG164" s="33">
        <f t="shared" si="33"/>
        <v>0</v>
      </c>
      <c r="CH164" s="33">
        <f t="shared" si="34"/>
        <v>0</v>
      </c>
      <c r="CI164" s="33">
        <f t="shared" si="35"/>
        <v>0</v>
      </c>
      <c r="CJ164" s="33">
        <f t="shared" si="36"/>
        <v>0</v>
      </c>
      <c r="CK164" s="33">
        <f t="shared" si="37"/>
        <v>0</v>
      </c>
      <c r="CL164" s="33">
        <f t="shared" si="38"/>
        <v>0</v>
      </c>
      <c r="CM164" s="33"/>
      <c r="CN164" s="33"/>
      <c r="CZ164" s="2"/>
    </row>
    <row r="165" spans="1:104" x14ac:dyDescent="0.2">
      <c r="A165" s="1392"/>
      <c r="B165" s="342" t="s">
        <v>198</v>
      </c>
      <c r="C165" s="333">
        <f t="shared" si="39"/>
        <v>3</v>
      </c>
      <c r="D165" s="334">
        <f t="shared" si="41"/>
        <v>1</v>
      </c>
      <c r="E165" s="335">
        <f t="shared" si="41"/>
        <v>2</v>
      </c>
      <c r="F165" s="832">
        <f>SUM(ENERO:DICIEMBRE!F165)</f>
        <v>0</v>
      </c>
      <c r="G165" s="832">
        <f>SUM(ENERO:DICIEMBRE!G165)</f>
        <v>0</v>
      </c>
      <c r="H165" s="832">
        <f>SUM(ENERO:DICIEMBRE!H165)</f>
        <v>0</v>
      </c>
      <c r="I165" s="832">
        <f>SUM(ENERO:DICIEMBRE!I165)</f>
        <v>0</v>
      </c>
      <c r="J165" s="832">
        <f>SUM(ENERO:DICIEMBRE!J165)</f>
        <v>0</v>
      </c>
      <c r="K165" s="832">
        <f>SUM(ENERO:DICIEMBRE!K165)</f>
        <v>0</v>
      </c>
      <c r="L165" s="832">
        <f>SUM(ENERO:DICIEMBRE!L165)</f>
        <v>0</v>
      </c>
      <c r="M165" s="832">
        <f>SUM(ENERO:DICIEMBRE!M165)</f>
        <v>0</v>
      </c>
      <c r="N165" s="832">
        <f>SUM(ENERO:DICIEMBRE!N165)</f>
        <v>0</v>
      </c>
      <c r="O165" s="832">
        <f>SUM(ENERO:DICIEMBRE!O165)</f>
        <v>0</v>
      </c>
      <c r="P165" s="832">
        <f>SUM(ENERO:DICIEMBRE!P165)</f>
        <v>0</v>
      </c>
      <c r="Q165" s="832">
        <f>SUM(ENERO:DICIEMBRE!Q165)</f>
        <v>0</v>
      </c>
      <c r="R165" s="832">
        <f>SUM(ENERO:DICIEMBRE!R165)</f>
        <v>0</v>
      </c>
      <c r="S165" s="832">
        <f>SUM(ENERO:DICIEMBRE!S165)</f>
        <v>0</v>
      </c>
      <c r="T165" s="832">
        <f>SUM(ENERO:DICIEMBRE!T165)</f>
        <v>0</v>
      </c>
      <c r="U165" s="832">
        <f>SUM(ENERO:DICIEMBRE!U165)</f>
        <v>0</v>
      </c>
      <c r="V165" s="832">
        <f>SUM(ENERO:DICIEMBRE!V165)</f>
        <v>0</v>
      </c>
      <c r="W165" s="832">
        <f>SUM(ENERO:DICIEMBRE!W165)</f>
        <v>1</v>
      </c>
      <c r="X165" s="832">
        <f>SUM(ENERO:DICIEMBRE!X165)</f>
        <v>0</v>
      </c>
      <c r="Y165" s="832">
        <f>SUM(ENERO:DICIEMBRE!Y165)</f>
        <v>1</v>
      </c>
      <c r="Z165" s="832">
        <f>SUM(ENERO:DICIEMBRE!Z165)</f>
        <v>0</v>
      </c>
      <c r="AA165" s="832">
        <f>SUM(ENERO:DICIEMBRE!AA165)</f>
        <v>0</v>
      </c>
      <c r="AB165" s="832">
        <f>SUM(ENERO:DICIEMBRE!AB165)</f>
        <v>0</v>
      </c>
      <c r="AC165" s="832">
        <f>SUM(ENERO:DICIEMBRE!AC165)</f>
        <v>0</v>
      </c>
      <c r="AD165" s="832">
        <f>SUM(ENERO:DICIEMBRE!AD165)</f>
        <v>0</v>
      </c>
      <c r="AE165" s="832">
        <f>SUM(ENERO:DICIEMBRE!AE165)</f>
        <v>0</v>
      </c>
      <c r="AF165" s="832">
        <f>SUM(ENERO:DICIEMBRE!AF165)</f>
        <v>0</v>
      </c>
      <c r="AG165" s="832">
        <f>SUM(ENERO:DICIEMBRE!AG165)</f>
        <v>0</v>
      </c>
      <c r="AH165" s="832">
        <f>SUM(ENERO:DICIEMBRE!AH165)</f>
        <v>0</v>
      </c>
      <c r="AI165" s="832">
        <f>SUM(ENERO:DICIEMBRE!AI165)</f>
        <v>0</v>
      </c>
      <c r="AJ165" s="832">
        <f>SUM(ENERO:DICIEMBRE!AJ165)</f>
        <v>0</v>
      </c>
      <c r="AK165" s="832">
        <f>SUM(ENERO:DICIEMBRE!AK165)</f>
        <v>0</v>
      </c>
      <c r="AL165" s="832">
        <f>SUM(ENERO:DICIEMBRE!AL165)</f>
        <v>1</v>
      </c>
      <c r="AM165" s="832">
        <f>SUM(ENERO:DICIEMBRE!AM165)</f>
        <v>0</v>
      </c>
      <c r="AN165" s="832">
        <f>SUM(ENERO:DICIEMBRE!AN165)</f>
        <v>0</v>
      </c>
      <c r="AO165" s="832">
        <f>SUM(ENERO:DICIEMBRE!AO165)</f>
        <v>0</v>
      </c>
      <c r="AP165" s="832">
        <f>SUM(ENERO:DICIEMBRE!AP165)</f>
        <v>0</v>
      </c>
      <c r="AQ165" s="832">
        <f>SUM(ENERO:DICIEMBRE!AQ165)</f>
        <v>0</v>
      </c>
      <c r="AR165" s="832">
        <f>SUM(ENERO:DICIEMBRE!AR165)</f>
        <v>0</v>
      </c>
      <c r="AS165" s="832">
        <f>SUM(ENERO:DICIEMBRE!AS165)</f>
        <v>0</v>
      </c>
      <c r="AT165" s="186" t="str">
        <f t="shared" si="40"/>
        <v/>
      </c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12"/>
      <c r="BF165" s="12"/>
      <c r="BY165" s="3"/>
      <c r="CA165" s="32" t="str">
        <f t="shared" si="27"/>
        <v/>
      </c>
      <c r="CB165" s="32" t="str">
        <f t="shared" si="28"/>
        <v/>
      </c>
      <c r="CC165" s="32" t="str">
        <f t="shared" si="29"/>
        <v/>
      </c>
      <c r="CD165" s="32" t="str">
        <f t="shared" si="30"/>
        <v/>
      </c>
      <c r="CE165" s="32" t="str">
        <f t="shared" si="31"/>
        <v/>
      </c>
      <c r="CF165" s="32" t="str">
        <f t="shared" si="32"/>
        <v/>
      </c>
      <c r="CG165" s="33">
        <f t="shared" si="33"/>
        <v>0</v>
      </c>
      <c r="CH165" s="33">
        <f t="shared" si="34"/>
        <v>0</v>
      </c>
      <c r="CI165" s="33">
        <f t="shared" si="35"/>
        <v>0</v>
      </c>
      <c r="CJ165" s="33">
        <f t="shared" si="36"/>
        <v>0</v>
      </c>
      <c r="CK165" s="33">
        <f t="shared" si="37"/>
        <v>0</v>
      </c>
      <c r="CL165" s="33">
        <f t="shared" si="38"/>
        <v>0</v>
      </c>
      <c r="CM165" s="33"/>
      <c r="CN165" s="33"/>
      <c r="CZ165" s="2"/>
    </row>
    <row r="166" spans="1:104" x14ac:dyDescent="0.2">
      <c r="A166" s="1376"/>
      <c r="B166" s="343" t="s">
        <v>199</v>
      </c>
      <c r="C166" s="344">
        <f t="shared" si="39"/>
        <v>3</v>
      </c>
      <c r="D166" s="337">
        <f t="shared" si="41"/>
        <v>2</v>
      </c>
      <c r="E166" s="345">
        <f t="shared" si="41"/>
        <v>1</v>
      </c>
      <c r="F166" s="832">
        <f>SUM(ENERO:DICIEMBRE!F166)</f>
        <v>0</v>
      </c>
      <c r="G166" s="832">
        <f>SUM(ENERO:DICIEMBRE!G166)</f>
        <v>0</v>
      </c>
      <c r="H166" s="832">
        <f>SUM(ENERO:DICIEMBRE!H166)</f>
        <v>0</v>
      </c>
      <c r="I166" s="832">
        <f>SUM(ENERO:DICIEMBRE!I166)</f>
        <v>0</v>
      </c>
      <c r="J166" s="832">
        <f>SUM(ENERO:DICIEMBRE!J166)</f>
        <v>0</v>
      </c>
      <c r="K166" s="832">
        <f>SUM(ENERO:DICIEMBRE!K166)</f>
        <v>0</v>
      </c>
      <c r="L166" s="832">
        <f>SUM(ENERO:DICIEMBRE!L166)</f>
        <v>0</v>
      </c>
      <c r="M166" s="832">
        <f>SUM(ENERO:DICIEMBRE!M166)</f>
        <v>1</v>
      </c>
      <c r="N166" s="832">
        <f>SUM(ENERO:DICIEMBRE!N166)</f>
        <v>1</v>
      </c>
      <c r="O166" s="832">
        <f>SUM(ENERO:DICIEMBRE!O166)</f>
        <v>0</v>
      </c>
      <c r="P166" s="832">
        <f>SUM(ENERO:DICIEMBRE!P166)</f>
        <v>0</v>
      </c>
      <c r="Q166" s="832">
        <f>SUM(ENERO:DICIEMBRE!Q166)</f>
        <v>0</v>
      </c>
      <c r="R166" s="832">
        <f>SUM(ENERO:DICIEMBRE!R166)</f>
        <v>0</v>
      </c>
      <c r="S166" s="832">
        <f>SUM(ENERO:DICIEMBRE!S166)</f>
        <v>0</v>
      </c>
      <c r="T166" s="832">
        <f>SUM(ENERO:DICIEMBRE!T166)</f>
        <v>0</v>
      </c>
      <c r="U166" s="832">
        <f>SUM(ENERO:DICIEMBRE!U166)</f>
        <v>0</v>
      </c>
      <c r="V166" s="832">
        <f>SUM(ENERO:DICIEMBRE!V166)</f>
        <v>0</v>
      </c>
      <c r="W166" s="832">
        <f>SUM(ENERO:DICIEMBRE!W166)</f>
        <v>0</v>
      </c>
      <c r="X166" s="832">
        <f>SUM(ENERO:DICIEMBRE!X166)</f>
        <v>0</v>
      </c>
      <c r="Y166" s="832">
        <f>SUM(ENERO:DICIEMBRE!Y166)</f>
        <v>0</v>
      </c>
      <c r="Z166" s="832">
        <f>SUM(ENERO:DICIEMBRE!Z166)</f>
        <v>1</v>
      </c>
      <c r="AA166" s="832">
        <f>SUM(ENERO:DICIEMBRE!AA166)</f>
        <v>0</v>
      </c>
      <c r="AB166" s="832">
        <f>SUM(ENERO:DICIEMBRE!AB166)</f>
        <v>0</v>
      </c>
      <c r="AC166" s="832">
        <f>SUM(ENERO:DICIEMBRE!AC166)</f>
        <v>0</v>
      </c>
      <c r="AD166" s="832">
        <f>SUM(ENERO:DICIEMBRE!AD166)</f>
        <v>0</v>
      </c>
      <c r="AE166" s="832">
        <f>SUM(ENERO:DICIEMBRE!AE166)</f>
        <v>0</v>
      </c>
      <c r="AF166" s="832">
        <f>SUM(ENERO:DICIEMBRE!AF166)</f>
        <v>0</v>
      </c>
      <c r="AG166" s="832">
        <f>SUM(ENERO:DICIEMBRE!AG166)</f>
        <v>0</v>
      </c>
      <c r="AH166" s="832">
        <f>SUM(ENERO:DICIEMBRE!AH166)</f>
        <v>0</v>
      </c>
      <c r="AI166" s="832">
        <f>SUM(ENERO:DICIEMBRE!AI166)</f>
        <v>0</v>
      </c>
      <c r="AJ166" s="832">
        <f>SUM(ENERO:DICIEMBRE!AJ166)</f>
        <v>0</v>
      </c>
      <c r="AK166" s="832">
        <f>SUM(ENERO:DICIEMBRE!AK166)</f>
        <v>0</v>
      </c>
      <c r="AL166" s="832">
        <f>SUM(ENERO:DICIEMBRE!AL166)</f>
        <v>0</v>
      </c>
      <c r="AM166" s="832">
        <f>SUM(ENERO:DICIEMBRE!AM166)</f>
        <v>0</v>
      </c>
      <c r="AN166" s="832">
        <f>SUM(ENERO:DICIEMBRE!AN166)</f>
        <v>0</v>
      </c>
      <c r="AO166" s="832">
        <f>SUM(ENERO:DICIEMBRE!AO166)</f>
        <v>0</v>
      </c>
      <c r="AP166" s="832">
        <f>SUM(ENERO:DICIEMBRE!AP166)</f>
        <v>0</v>
      </c>
      <c r="AQ166" s="832">
        <f>SUM(ENERO:DICIEMBRE!AQ166)</f>
        <v>0</v>
      </c>
      <c r="AR166" s="832">
        <f>SUM(ENERO:DICIEMBRE!AR166)</f>
        <v>0</v>
      </c>
      <c r="AS166" s="832">
        <f>SUM(ENERO:DICIEMBRE!AS166)</f>
        <v>0</v>
      </c>
      <c r="AT166" s="186" t="str">
        <f t="shared" si="40"/>
        <v/>
      </c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12"/>
      <c r="BF166" s="12"/>
      <c r="BY166" s="3"/>
      <c r="CA166" s="32" t="str">
        <f t="shared" si="27"/>
        <v/>
      </c>
      <c r="CB166" s="32" t="str">
        <f t="shared" si="28"/>
        <v/>
      </c>
      <c r="CC166" s="32" t="str">
        <f t="shared" si="29"/>
        <v/>
      </c>
      <c r="CD166" s="32" t="str">
        <f t="shared" si="30"/>
        <v/>
      </c>
      <c r="CE166" s="32" t="str">
        <f t="shared" si="31"/>
        <v/>
      </c>
      <c r="CF166" s="32" t="str">
        <f t="shared" si="32"/>
        <v/>
      </c>
      <c r="CG166" s="33">
        <f t="shared" si="33"/>
        <v>0</v>
      </c>
      <c r="CH166" s="33">
        <f t="shared" si="34"/>
        <v>0</v>
      </c>
      <c r="CI166" s="33">
        <f t="shared" si="35"/>
        <v>0</v>
      </c>
      <c r="CJ166" s="33">
        <f t="shared" si="36"/>
        <v>0</v>
      </c>
      <c r="CK166" s="33">
        <f t="shared" si="37"/>
        <v>0</v>
      </c>
      <c r="CL166" s="33">
        <f t="shared" si="38"/>
        <v>0</v>
      </c>
      <c r="CM166" s="33"/>
      <c r="CN166" s="33"/>
      <c r="CZ166" s="2"/>
    </row>
    <row r="167" spans="1:104" ht="21" x14ac:dyDescent="0.2">
      <c r="A167" s="1375" t="s">
        <v>200</v>
      </c>
      <c r="B167" s="346" t="s">
        <v>201</v>
      </c>
      <c r="C167" s="311">
        <f t="shared" si="39"/>
        <v>0</v>
      </c>
      <c r="D167" s="312">
        <f t="shared" si="41"/>
        <v>0</v>
      </c>
      <c r="E167" s="313">
        <f t="shared" si="41"/>
        <v>0</v>
      </c>
      <c r="F167" s="832">
        <f>SUM(ENERO:DICIEMBRE!F167)</f>
        <v>0</v>
      </c>
      <c r="G167" s="832">
        <f>SUM(ENERO:DICIEMBRE!G167)</f>
        <v>0</v>
      </c>
      <c r="H167" s="832">
        <f>SUM(ENERO:DICIEMBRE!H167)</f>
        <v>0</v>
      </c>
      <c r="I167" s="832">
        <f>SUM(ENERO:DICIEMBRE!I167)</f>
        <v>0</v>
      </c>
      <c r="J167" s="832">
        <f>SUM(ENERO:DICIEMBRE!J167)</f>
        <v>0</v>
      </c>
      <c r="K167" s="832">
        <f>SUM(ENERO:DICIEMBRE!K167)</f>
        <v>0</v>
      </c>
      <c r="L167" s="832">
        <f>SUM(ENERO:DICIEMBRE!L167)</f>
        <v>0</v>
      </c>
      <c r="M167" s="832">
        <f>SUM(ENERO:DICIEMBRE!M167)</f>
        <v>0</v>
      </c>
      <c r="N167" s="832">
        <f>SUM(ENERO:DICIEMBRE!N167)</f>
        <v>0</v>
      </c>
      <c r="O167" s="832">
        <f>SUM(ENERO:DICIEMBRE!O167)</f>
        <v>0</v>
      </c>
      <c r="P167" s="832">
        <f>SUM(ENERO:DICIEMBRE!P167)</f>
        <v>0</v>
      </c>
      <c r="Q167" s="832">
        <f>SUM(ENERO:DICIEMBRE!Q167)</f>
        <v>0</v>
      </c>
      <c r="R167" s="832">
        <f>SUM(ENERO:DICIEMBRE!R167)</f>
        <v>0</v>
      </c>
      <c r="S167" s="832">
        <f>SUM(ENERO:DICIEMBRE!S167)</f>
        <v>0</v>
      </c>
      <c r="T167" s="832">
        <f>SUM(ENERO:DICIEMBRE!T167)</f>
        <v>0</v>
      </c>
      <c r="U167" s="832">
        <f>SUM(ENERO:DICIEMBRE!U167)</f>
        <v>0</v>
      </c>
      <c r="V167" s="832">
        <f>SUM(ENERO:DICIEMBRE!V167)</f>
        <v>0</v>
      </c>
      <c r="W167" s="832">
        <f>SUM(ENERO:DICIEMBRE!W167)</f>
        <v>0</v>
      </c>
      <c r="X167" s="832">
        <f>SUM(ENERO:DICIEMBRE!X167)</f>
        <v>0</v>
      </c>
      <c r="Y167" s="832">
        <f>SUM(ENERO:DICIEMBRE!Y167)</f>
        <v>0</v>
      </c>
      <c r="Z167" s="832">
        <f>SUM(ENERO:DICIEMBRE!Z167)</f>
        <v>0</v>
      </c>
      <c r="AA167" s="832">
        <f>SUM(ENERO:DICIEMBRE!AA167)</f>
        <v>0</v>
      </c>
      <c r="AB167" s="832">
        <f>SUM(ENERO:DICIEMBRE!AB167)</f>
        <v>0</v>
      </c>
      <c r="AC167" s="832">
        <f>SUM(ENERO:DICIEMBRE!AC167)</f>
        <v>0</v>
      </c>
      <c r="AD167" s="832">
        <f>SUM(ENERO:DICIEMBRE!AD167)</f>
        <v>0</v>
      </c>
      <c r="AE167" s="832">
        <f>SUM(ENERO:DICIEMBRE!AE167)</f>
        <v>0</v>
      </c>
      <c r="AF167" s="832">
        <f>SUM(ENERO:DICIEMBRE!AF167)</f>
        <v>0</v>
      </c>
      <c r="AG167" s="832">
        <f>SUM(ENERO:DICIEMBRE!AG167)</f>
        <v>0</v>
      </c>
      <c r="AH167" s="832">
        <f>SUM(ENERO:DICIEMBRE!AH167)</f>
        <v>0</v>
      </c>
      <c r="AI167" s="832">
        <f>SUM(ENERO:DICIEMBRE!AI167)</f>
        <v>0</v>
      </c>
      <c r="AJ167" s="832">
        <f>SUM(ENERO:DICIEMBRE!AJ167)</f>
        <v>0</v>
      </c>
      <c r="AK167" s="832">
        <f>SUM(ENERO:DICIEMBRE!AK167)</f>
        <v>0</v>
      </c>
      <c r="AL167" s="832">
        <f>SUM(ENERO:DICIEMBRE!AL167)</f>
        <v>0</v>
      </c>
      <c r="AM167" s="832">
        <f>SUM(ENERO:DICIEMBRE!AM167)</f>
        <v>0</v>
      </c>
      <c r="AN167" s="832">
        <f>SUM(ENERO:DICIEMBRE!AN167)</f>
        <v>0</v>
      </c>
      <c r="AO167" s="832">
        <f>SUM(ENERO:DICIEMBRE!AO167)</f>
        <v>0</v>
      </c>
      <c r="AP167" s="832">
        <f>SUM(ENERO:DICIEMBRE!AP167)</f>
        <v>0</v>
      </c>
      <c r="AQ167" s="832">
        <f>SUM(ENERO:DICIEMBRE!AQ167)</f>
        <v>0</v>
      </c>
      <c r="AR167" s="832">
        <f>SUM(ENERO:DICIEMBRE!AR167)</f>
        <v>0</v>
      </c>
      <c r="AS167" s="832">
        <f>SUM(ENERO:DICIEMBRE!AS167)</f>
        <v>0</v>
      </c>
      <c r="AT167" s="186" t="str">
        <f t="shared" si="40"/>
        <v/>
      </c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12"/>
      <c r="BF167" s="12"/>
      <c r="BY167" s="3"/>
      <c r="CA167" s="32" t="str">
        <f t="shared" si="27"/>
        <v/>
      </c>
      <c r="CB167" s="32" t="str">
        <f t="shared" si="28"/>
        <v/>
      </c>
      <c r="CC167" s="32" t="str">
        <f t="shared" si="29"/>
        <v/>
      </c>
      <c r="CD167" s="32" t="str">
        <f t="shared" si="30"/>
        <v/>
      </c>
      <c r="CE167" s="32" t="str">
        <f t="shared" si="31"/>
        <v/>
      </c>
      <c r="CF167" s="32" t="str">
        <f t="shared" si="32"/>
        <v/>
      </c>
      <c r="CG167" s="33">
        <f t="shared" si="33"/>
        <v>0</v>
      </c>
      <c r="CH167" s="33">
        <f t="shared" si="34"/>
        <v>0</v>
      </c>
      <c r="CI167" s="33">
        <f t="shared" si="35"/>
        <v>0</v>
      </c>
      <c r="CJ167" s="33">
        <f t="shared" si="36"/>
        <v>0</v>
      </c>
      <c r="CK167" s="33">
        <f t="shared" si="37"/>
        <v>0</v>
      </c>
      <c r="CL167" s="33">
        <f t="shared" si="38"/>
        <v>0</v>
      </c>
      <c r="CM167" s="33"/>
      <c r="CN167" s="33"/>
      <c r="CZ167" s="2"/>
    </row>
    <row r="168" spans="1:104" ht="21" x14ac:dyDescent="0.2">
      <c r="A168" s="1392"/>
      <c r="B168" s="332" t="s">
        <v>202</v>
      </c>
      <c r="C168" s="333">
        <f t="shared" si="39"/>
        <v>0</v>
      </c>
      <c r="D168" s="334">
        <f t="shared" si="41"/>
        <v>0</v>
      </c>
      <c r="E168" s="335">
        <f t="shared" si="41"/>
        <v>0</v>
      </c>
      <c r="F168" s="832">
        <f>SUM(ENERO:DICIEMBRE!F168)</f>
        <v>0</v>
      </c>
      <c r="G168" s="832">
        <f>SUM(ENERO:DICIEMBRE!G168)</f>
        <v>0</v>
      </c>
      <c r="H168" s="832">
        <f>SUM(ENERO:DICIEMBRE!H168)</f>
        <v>0</v>
      </c>
      <c r="I168" s="832">
        <f>SUM(ENERO:DICIEMBRE!I168)</f>
        <v>0</v>
      </c>
      <c r="J168" s="832">
        <f>SUM(ENERO:DICIEMBRE!J168)</f>
        <v>0</v>
      </c>
      <c r="K168" s="832">
        <f>SUM(ENERO:DICIEMBRE!K168)</f>
        <v>0</v>
      </c>
      <c r="L168" s="832">
        <f>SUM(ENERO:DICIEMBRE!L168)</f>
        <v>0</v>
      </c>
      <c r="M168" s="832">
        <f>SUM(ENERO:DICIEMBRE!M168)</f>
        <v>0</v>
      </c>
      <c r="N168" s="832">
        <f>SUM(ENERO:DICIEMBRE!N168)</f>
        <v>0</v>
      </c>
      <c r="O168" s="832">
        <f>SUM(ENERO:DICIEMBRE!O168)</f>
        <v>0</v>
      </c>
      <c r="P168" s="832">
        <f>SUM(ENERO:DICIEMBRE!P168)</f>
        <v>0</v>
      </c>
      <c r="Q168" s="832">
        <f>SUM(ENERO:DICIEMBRE!Q168)</f>
        <v>0</v>
      </c>
      <c r="R168" s="832">
        <f>SUM(ENERO:DICIEMBRE!R168)</f>
        <v>0</v>
      </c>
      <c r="S168" s="832">
        <f>SUM(ENERO:DICIEMBRE!S168)</f>
        <v>0</v>
      </c>
      <c r="T168" s="832">
        <f>SUM(ENERO:DICIEMBRE!T168)</f>
        <v>0</v>
      </c>
      <c r="U168" s="832">
        <f>SUM(ENERO:DICIEMBRE!U168)</f>
        <v>0</v>
      </c>
      <c r="V168" s="832">
        <f>SUM(ENERO:DICIEMBRE!V168)</f>
        <v>0</v>
      </c>
      <c r="W168" s="832">
        <f>SUM(ENERO:DICIEMBRE!W168)</f>
        <v>0</v>
      </c>
      <c r="X168" s="832">
        <f>SUM(ENERO:DICIEMBRE!X168)</f>
        <v>0</v>
      </c>
      <c r="Y168" s="832">
        <f>SUM(ENERO:DICIEMBRE!Y168)</f>
        <v>0</v>
      </c>
      <c r="Z168" s="832">
        <f>SUM(ENERO:DICIEMBRE!Z168)</f>
        <v>0</v>
      </c>
      <c r="AA168" s="832">
        <f>SUM(ENERO:DICIEMBRE!AA168)</f>
        <v>0</v>
      </c>
      <c r="AB168" s="832">
        <f>SUM(ENERO:DICIEMBRE!AB168)</f>
        <v>0</v>
      </c>
      <c r="AC168" s="832">
        <f>SUM(ENERO:DICIEMBRE!AC168)</f>
        <v>0</v>
      </c>
      <c r="AD168" s="832">
        <f>SUM(ENERO:DICIEMBRE!AD168)</f>
        <v>0</v>
      </c>
      <c r="AE168" s="832">
        <f>SUM(ENERO:DICIEMBRE!AE168)</f>
        <v>0</v>
      </c>
      <c r="AF168" s="832">
        <f>SUM(ENERO:DICIEMBRE!AF168)</f>
        <v>0</v>
      </c>
      <c r="AG168" s="832">
        <f>SUM(ENERO:DICIEMBRE!AG168)</f>
        <v>0</v>
      </c>
      <c r="AH168" s="832">
        <f>SUM(ENERO:DICIEMBRE!AH168)</f>
        <v>0</v>
      </c>
      <c r="AI168" s="832">
        <f>SUM(ENERO:DICIEMBRE!AI168)</f>
        <v>0</v>
      </c>
      <c r="AJ168" s="832">
        <f>SUM(ENERO:DICIEMBRE!AJ168)</f>
        <v>0</v>
      </c>
      <c r="AK168" s="832">
        <f>SUM(ENERO:DICIEMBRE!AK168)</f>
        <v>0</v>
      </c>
      <c r="AL168" s="832">
        <f>SUM(ENERO:DICIEMBRE!AL168)</f>
        <v>0</v>
      </c>
      <c r="AM168" s="832">
        <f>SUM(ENERO:DICIEMBRE!AM168)</f>
        <v>0</v>
      </c>
      <c r="AN168" s="832">
        <f>SUM(ENERO:DICIEMBRE!AN168)</f>
        <v>0</v>
      </c>
      <c r="AO168" s="832">
        <f>SUM(ENERO:DICIEMBRE!AO168)</f>
        <v>0</v>
      </c>
      <c r="AP168" s="832">
        <f>SUM(ENERO:DICIEMBRE!AP168)</f>
        <v>0</v>
      </c>
      <c r="AQ168" s="832">
        <f>SUM(ENERO:DICIEMBRE!AQ168)</f>
        <v>0</v>
      </c>
      <c r="AR168" s="832">
        <f>SUM(ENERO:DICIEMBRE!AR168)</f>
        <v>0</v>
      </c>
      <c r="AS168" s="832">
        <f>SUM(ENERO:DICIEMBRE!AS168)</f>
        <v>0</v>
      </c>
      <c r="AT168" s="186" t="str">
        <f t="shared" si="40"/>
        <v/>
      </c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12"/>
      <c r="BF168" s="12"/>
      <c r="BY168" s="3"/>
      <c r="CA168" s="32" t="str">
        <f t="shared" si="27"/>
        <v/>
      </c>
      <c r="CB168" s="32" t="str">
        <f t="shared" si="28"/>
        <v/>
      </c>
      <c r="CC168" s="32" t="str">
        <f t="shared" si="29"/>
        <v/>
      </c>
      <c r="CD168" s="32" t="str">
        <f t="shared" si="30"/>
        <v/>
      </c>
      <c r="CE168" s="32" t="str">
        <f t="shared" si="31"/>
        <v/>
      </c>
      <c r="CF168" s="32" t="str">
        <f t="shared" si="32"/>
        <v/>
      </c>
      <c r="CG168" s="33">
        <f t="shared" si="33"/>
        <v>0</v>
      </c>
      <c r="CH168" s="33">
        <f t="shared" si="34"/>
        <v>0</v>
      </c>
      <c r="CI168" s="33">
        <f t="shared" si="35"/>
        <v>0</v>
      </c>
      <c r="CJ168" s="33">
        <f t="shared" si="36"/>
        <v>0</v>
      </c>
      <c r="CK168" s="33">
        <f t="shared" si="37"/>
        <v>0</v>
      </c>
      <c r="CL168" s="33">
        <f t="shared" si="38"/>
        <v>0</v>
      </c>
      <c r="CM168" s="33"/>
      <c r="CN168" s="33"/>
      <c r="CZ168" s="2"/>
    </row>
    <row r="169" spans="1:104" x14ac:dyDescent="0.2">
      <c r="A169" s="1376"/>
      <c r="B169" s="314" t="s">
        <v>203</v>
      </c>
      <c r="C169" s="348">
        <f t="shared" si="39"/>
        <v>0</v>
      </c>
      <c r="D169" s="349">
        <f t="shared" si="41"/>
        <v>0</v>
      </c>
      <c r="E169" s="350">
        <f t="shared" si="41"/>
        <v>0</v>
      </c>
      <c r="F169" s="832">
        <f>SUM(ENERO:DICIEMBRE!F169)</f>
        <v>0</v>
      </c>
      <c r="G169" s="832">
        <f>SUM(ENERO:DICIEMBRE!G169)</f>
        <v>0</v>
      </c>
      <c r="H169" s="832">
        <f>SUM(ENERO:DICIEMBRE!H169)</f>
        <v>0</v>
      </c>
      <c r="I169" s="832">
        <f>SUM(ENERO:DICIEMBRE!I169)</f>
        <v>0</v>
      </c>
      <c r="J169" s="832">
        <f>SUM(ENERO:DICIEMBRE!J169)</f>
        <v>0</v>
      </c>
      <c r="K169" s="832">
        <f>SUM(ENERO:DICIEMBRE!K169)</f>
        <v>0</v>
      </c>
      <c r="L169" s="832">
        <f>SUM(ENERO:DICIEMBRE!L169)</f>
        <v>0</v>
      </c>
      <c r="M169" s="832">
        <f>SUM(ENERO:DICIEMBRE!M169)</f>
        <v>0</v>
      </c>
      <c r="N169" s="832">
        <f>SUM(ENERO:DICIEMBRE!N169)</f>
        <v>0</v>
      </c>
      <c r="O169" s="832">
        <f>SUM(ENERO:DICIEMBRE!O169)</f>
        <v>0</v>
      </c>
      <c r="P169" s="832">
        <f>SUM(ENERO:DICIEMBRE!P169)</f>
        <v>0</v>
      </c>
      <c r="Q169" s="832">
        <f>SUM(ENERO:DICIEMBRE!Q169)</f>
        <v>0</v>
      </c>
      <c r="R169" s="832">
        <f>SUM(ENERO:DICIEMBRE!R169)</f>
        <v>0</v>
      </c>
      <c r="S169" s="832">
        <f>SUM(ENERO:DICIEMBRE!S169)</f>
        <v>0</v>
      </c>
      <c r="T169" s="832">
        <f>SUM(ENERO:DICIEMBRE!T169)</f>
        <v>0</v>
      </c>
      <c r="U169" s="832">
        <f>SUM(ENERO:DICIEMBRE!U169)</f>
        <v>0</v>
      </c>
      <c r="V169" s="832">
        <f>SUM(ENERO:DICIEMBRE!V169)</f>
        <v>0</v>
      </c>
      <c r="W169" s="832">
        <f>SUM(ENERO:DICIEMBRE!W169)</f>
        <v>0</v>
      </c>
      <c r="X169" s="832">
        <f>SUM(ENERO:DICIEMBRE!X169)</f>
        <v>0</v>
      </c>
      <c r="Y169" s="832">
        <f>SUM(ENERO:DICIEMBRE!Y169)</f>
        <v>0</v>
      </c>
      <c r="Z169" s="832">
        <f>SUM(ENERO:DICIEMBRE!Z169)</f>
        <v>0</v>
      </c>
      <c r="AA169" s="832">
        <f>SUM(ENERO:DICIEMBRE!AA169)</f>
        <v>0</v>
      </c>
      <c r="AB169" s="832">
        <f>SUM(ENERO:DICIEMBRE!AB169)</f>
        <v>0</v>
      </c>
      <c r="AC169" s="832">
        <f>SUM(ENERO:DICIEMBRE!AC169)</f>
        <v>0</v>
      </c>
      <c r="AD169" s="832">
        <f>SUM(ENERO:DICIEMBRE!AD169)</f>
        <v>0</v>
      </c>
      <c r="AE169" s="832">
        <f>SUM(ENERO:DICIEMBRE!AE169)</f>
        <v>0</v>
      </c>
      <c r="AF169" s="832">
        <f>SUM(ENERO:DICIEMBRE!AF169)</f>
        <v>0</v>
      </c>
      <c r="AG169" s="832">
        <f>SUM(ENERO:DICIEMBRE!AG169)</f>
        <v>0</v>
      </c>
      <c r="AH169" s="832">
        <f>SUM(ENERO:DICIEMBRE!AH169)</f>
        <v>0</v>
      </c>
      <c r="AI169" s="832">
        <f>SUM(ENERO:DICIEMBRE!AI169)</f>
        <v>0</v>
      </c>
      <c r="AJ169" s="832">
        <f>SUM(ENERO:DICIEMBRE!AJ169)</f>
        <v>0</v>
      </c>
      <c r="AK169" s="832">
        <f>SUM(ENERO:DICIEMBRE!AK169)</f>
        <v>0</v>
      </c>
      <c r="AL169" s="832">
        <f>SUM(ENERO:DICIEMBRE!AL169)</f>
        <v>0</v>
      </c>
      <c r="AM169" s="832">
        <f>SUM(ENERO:DICIEMBRE!AM169)</f>
        <v>0</v>
      </c>
      <c r="AN169" s="832">
        <f>SUM(ENERO:DICIEMBRE!AN169)</f>
        <v>0</v>
      </c>
      <c r="AO169" s="832">
        <f>SUM(ENERO:DICIEMBRE!AO169)</f>
        <v>0</v>
      </c>
      <c r="AP169" s="832">
        <f>SUM(ENERO:DICIEMBRE!AP169)</f>
        <v>0</v>
      </c>
      <c r="AQ169" s="832">
        <f>SUM(ENERO:DICIEMBRE!AQ169)</f>
        <v>0</v>
      </c>
      <c r="AR169" s="832">
        <f>SUM(ENERO:DICIEMBRE!AR169)</f>
        <v>0</v>
      </c>
      <c r="AS169" s="832">
        <f>SUM(ENERO:DICIEMBRE!AS169)</f>
        <v>0</v>
      </c>
      <c r="AT169" s="186" t="str">
        <f t="shared" si="40"/>
        <v/>
      </c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12"/>
      <c r="BF169" s="12"/>
      <c r="BY169" s="3"/>
      <c r="CA169" s="32" t="str">
        <f t="shared" si="27"/>
        <v/>
      </c>
      <c r="CB169" s="32" t="str">
        <f t="shared" si="28"/>
        <v/>
      </c>
      <c r="CC169" s="32" t="str">
        <f t="shared" si="29"/>
        <v/>
      </c>
      <c r="CD169" s="32" t="str">
        <f t="shared" si="30"/>
        <v/>
      </c>
      <c r="CE169" s="32" t="str">
        <f t="shared" si="31"/>
        <v/>
      </c>
      <c r="CF169" s="32" t="str">
        <f t="shared" si="32"/>
        <v/>
      </c>
      <c r="CG169" s="33">
        <f t="shared" si="33"/>
        <v>0</v>
      </c>
      <c r="CH169" s="33">
        <f t="shared" si="34"/>
        <v>0</v>
      </c>
      <c r="CI169" s="33">
        <f t="shared" si="35"/>
        <v>0</v>
      </c>
      <c r="CJ169" s="33">
        <f t="shared" si="36"/>
        <v>0</v>
      </c>
      <c r="CK169" s="33">
        <f t="shared" si="37"/>
        <v>0</v>
      </c>
      <c r="CL169" s="33">
        <f t="shared" si="38"/>
        <v>0</v>
      </c>
      <c r="CM169" s="33"/>
      <c r="CN169" s="33"/>
      <c r="CZ169" s="2"/>
    </row>
    <row r="170" spans="1:104" x14ac:dyDescent="0.2">
      <c r="A170" s="1375" t="s">
        <v>204</v>
      </c>
      <c r="B170" s="310" t="s">
        <v>205</v>
      </c>
      <c r="C170" s="311">
        <f t="shared" si="39"/>
        <v>15</v>
      </c>
      <c r="D170" s="312">
        <f t="shared" ref="D170:E173" si="42">SUM(F170+H170+J170+L170+N170)</f>
        <v>12</v>
      </c>
      <c r="E170" s="313">
        <f t="shared" si="42"/>
        <v>3</v>
      </c>
      <c r="F170" s="832">
        <f>SUM(ENERO:DICIEMBRE!F170)</f>
        <v>0</v>
      </c>
      <c r="G170" s="832">
        <f>SUM(ENERO:DICIEMBRE!G170)</f>
        <v>0</v>
      </c>
      <c r="H170" s="832">
        <f>SUM(ENERO:DICIEMBRE!H170)</f>
        <v>4</v>
      </c>
      <c r="I170" s="832">
        <f>SUM(ENERO:DICIEMBRE!I170)</f>
        <v>2</v>
      </c>
      <c r="J170" s="832">
        <f>SUM(ENERO:DICIEMBRE!J170)</f>
        <v>8</v>
      </c>
      <c r="K170" s="832">
        <f>SUM(ENERO:DICIEMBRE!K170)</f>
        <v>1</v>
      </c>
      <c r="L170" s="832">
        <f>SUM(ENERO:DICIEMBRE!L170)</f>
        <v>0</v>
      </c>
      <c r="M170" s="832">
        <f>SUM(ENERO:DICIEMBRE!M170)</f>
        <v>0</v>
      </c>
      <c r="N170" s="832">
        <f>SUM(ENERO:DICIEMBRE!N170)</f>
        <v>0</v>
      </c>
      <c r="O170" s="832">
        <f>SUM(ENERO:DICIEMBRE!O170)</f>
        <v>0</v>
      </c>
      <c r="P170" s="353"/>
      <c r="Q170" s="354"/>
      <c r="R170" s="353"/>
      <c r="S170" s="354"/>
      <c r="T170" s="353"/>
      <c r="U170" s="354"/>
      <c r="V170" s="353"/>
      <c r="W170" s="354"/>
      <c r="X170" s="353"/>
      <c r="Y170" s="354"/>
      <c r="Z170" s="353"/>
      <c r="AA170" s="354"/>
      <c r="AB170" s="353"/>
      <c r="AC170" s="354"/>
      <c r="AD170" s="353"/>
      <c r="AE170" s="354"/>
      <c r="AF170" s="353"/>
      <c r="AG170" s="354"/>
      <c r="AH170" s="353"/>
      <c r="AI170" s="354"/>
      <c r="AJ170" s="353"/>
      <c r="AK170" s="354"/>
      <c r="AL170" s="353"/>
      <c r="AM170" s="355"/>
      <c r="AN170" s="832">
        <f>SUM(ENERO:DICIEMBRE!AN170)</f>
        <v>0</v>
      </c>
      <c r="AO170" s="356"/>
      <c r="AP170" s="832">
        <f>SUM(ENERO:DICIEMBRE!AP170)</f>
        <v>0</v>
      </c>
      <c r="AQ170" s="832">
        <f>SUM(ENERO:DICIEMBRE!AQ170)</f>
        <v>0</v>
      </c>
      <c r="AR170" s="832">
        <f>SUM(ENERO:DICIEMBRE!AR170)</f>
        <v>0</v>
      </c>
      <c r="AS170" s="832">
        <f>SUM(ENERO:DICIEMBRE!AS170)</f>
        <v>0</v>
      </c>
      <c r="AT170" s="186" t="str">
        <f t="shared" si="40"/>
        <v/>
      </c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12"/>
      <c r="BF170" s="12"/>
      <c r="BY170" s="3"/>
      <c r="CA170" s="32" t="str">
        <f t="shared" si="27"/>
        <v/>
      </c>
      <c r="CB170" s="32"/>
      <c r="CC170" s="32" t="str">
        <f t="shared" si="29"/>
        <v/>
      </c>
      <c r="CD170" s="32" t="str">
        <f t="shared" si="30"/>
        <v/>
      </c>
      <c r="CE170" s="32" t="str">
        <f t="shared" si="31"/>
        <v/>
      </c>
      <c r="CF170" s="32" t="str">
        <f t="shared" si="32"/>
        <v/>
      </c>
      <c r="CG170" s="33">
        <f t="shared" si="33"/>
        <v>0</v>
      </c>
      <c r="CH170" s="33"/>
      <c r="CI170" s="33">
        <f t="shared" si="35"/>
        <v>0</v>
      </c>
      <c r="CJ170" s="33">
        <f t="shared" si="36"/>
        <v>0</v>
      </c>
      <c r="CK170" s="33">
        <f t="shared" si="37"/>
        <v>0</v>
      </c>
      <c r="CL170" s="33">
        <f>IF(AND(C170&lt;&gt;0,OR(AN170="",AP170="",AQ170="",AR170="",AS170="")),1,0)</f>
        <v>0</v>
      </c>
      <c r="CM170" s="33"/>
      <c r="CN170" s="33"/>
      <c r="CZ170" s="2"/>
    </row>
    <row r="171" spans="1:104" ht="21" x14ac:dyDescent="0.2">
      <c r="A171" s="1392"/>
      <c r="B171" s="332" t="s">
        <v>206</v>
      </c>
      <c r="C171" s="333">
        <f t="shared" si="39"/>
        <v>0</v>
      </c>
      <c r="D171" s="334">
        <f t="shared" si="42"/>
        <v>0</v>
      </c>
      <c r="E171" s="335">
        <f t="shared" si="42"/>
        <v>0</v>
      </c>
      <c r="F171" s="832">
        <f>SUM(ENERO:DICIEMBRE!F171)</f>
        <v>0</v>
      </c>
      <c r="G171" s="832">
        <f>SUM(ENERO:DICIEMBRE!G171)</f>
        <v>0</v>
      </c>
      <c r="H171" s="832">
        <f>SUM(ENERO:DICIEMBRE!H171)</f>
        <v>0</v>
      </c>
      <c r="I171" s="832">
        <f>SUM(ENERO:DICIEMBRE!I171)</f>
        <v>0</v>
      </c>
      <c r="J171" s="832">
        <f>SUM(ENERO:DICIEMBRE!J171)</f>
        <v>0</v>
      </c>
      <c r="K171" s="832">
        <f>SUM(ENERO:DICIEMBRE!K171)</f>
        <v>0</v>
      </c>
      <c r="L171" s="832">
        <f>SUM(ENERO:DICIEMBRE!L171)</f>
        <v>0</v>
      </c>
      <c r="M171" s="832">
        <f>SUM(ENERO:DICIEMBRE!M171)</f>
        <v>0</v>
      </c>
      <c r="N171" s="832">
        <f>SUM(ENERO:DICIEMBRE!N171)</f>
        <v>0</v>
      </c>
      <c r="O171" s="832">
        <f>SUM(ENERO:DICIEMBRE!O171)</f>
        <v>0</v>
      </c>
      <c r="P171" s="270"/>
      <c r="Q171" s="271"/>
      <c r="R171" s="270"/>
      <c r="S171" s="271"/>
      <c r="T171" s="270"/>
      <c r="U171" s="271"/>
      <c r="V171" s="270"/>
      <c r="W171" s="271"/>
      <c r="X171" s="270"/>
      <c r="Y171" s="271"/>
      <c r="Z171" s="270"/>
      <c r="AA171" s="271"/>
      <c r="AB171" s="270"/>
      <c r="AC171" s="271"/>
      <c r="AD171" s="270"/>
      <c r="AE171" s="271"/>
      <c r="AF171" s="270"/>
      <c r="AG171" s="271"/>
      <c r="AH171" s="270"/>
      <c r="AI171" s="271"/>
      <c r="AJ171" s="270"/>
      <c r="AK171" s="271"/>
      <c r="AL171" s="270"/>
      <c r="AM171" s="357"/>
      <c r="AN171" s="832">
        <f>SUM(ENERO:DICIEMBRE!AN171)</f>
        <v>0</v>
      </c>
      <c r="AO171" s="358"/>
      <c r="AP171" s="832">
        <f>SUM(ENERO:DICIEMBRE!AP171)</f>
        <v>0</v>
      </c>
      <c r="AQ171" s="832">
        <f>SUM(ENERO:DICIEMBRE!AQ171)</f>
        <v>0</v>
      </c>
      <c r="AR171" s="832">
        <f>SUM(ENERO:DICIEMBRE!AR171)</f>
        <v>0</v>
      </c>
      <c r="AS171" s="832">
        <f>SUM(ENERO:DICIEMBRE!AS171)</f>
        <v>0</v>
      </c>
      <c r="AT171" s="186" t="str">
        <f t="shared" si="40"/>
        <v/>
      </c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12"/>
      <c r="BF171" s="12"/>
      <c r="BY171" s="3"/>
      <c r="CA171" s="32" t="str">
        <f t="shared" si="27"/>
        <v/>
      </c>
      <c r="CB171" s="32"/>
      <c r="CC171" s="32" t="str">
        <f t="shared" si="29"/>
        <v/>
      </c>
      <c r="CD171" s="32" t="str">
        <f t="shared" si="30"/>
        <v/>
      </c>
      <c r="CE171" s="32" t="str">
        <f t="shared" si="31"/>
        <v/>
      </c>
      <c r="CF171" s="32" t="str">
        <f t="shared" si="32"/>
        <v/>
      </c>
      <c r="CG171" s="33">
        <f t="shared" si="33"/>
        <v>0</v>
      </c>
      <c r="CH171" s="33"/>
      <c r="CI171" s="33">
        <f t="shared" si="35"/>
        <v>0</v>
      </c>
      <c r="CJ171" s="33">
        <f t="shared" si="36"/>
        <v>0</v>
      </c>
      <c r="CK171" s="33">
        <f t="shared" si="37"/>
        <v>0</v>
      </c>
      <c r="CL171" s="33">
        <f t="shared" ref="CL171:CL173" si="43">IF(AND(C171&lt;&gt;0,OR(AN171="",AP171="",AQ171="",AR171="",AS171="")),1,0)</f>
        <v>0</v>
      </c>
      <c r="CM171" s="33"/>
      <c r="CN171" s="33"/>
      <c r="CZ171" s="2"/>
    </row>
    <row r="172" spans="1:104" ht="21" x14ac:dyDescent="0.2">
      <c r="A172" s="1392"/>
      <c r="B172" s="332" t="s">
        <v>207</v>
      </c>
      <c r="C172" s="333">
        <f t="shared" si="39"/>
        <v>0</v>
      </c>
      <c r="D172" s="334">
        <f t="shared" si="42"/>
        <v>0</v>
      </c>
      <c r="E172" s="335">
        <f t="shared" si="42"/>
        <v>0</v>
      </c>
      <c r="F172" s="832">
        <f>SUM(ENERO:DICIEMBRE!F172)</f>
        <v>0</v>
      </c>
      <c r="G172" s="832">
        <f>SUM(ENERO:DICIEMBRE!G172)</f>
        <v>0</v>
      </c>
      <c r="H172" s="832">
        <f>SUM(ENERO:DICIEMBRE!H172)</f>
        <v>0</v>
      </c>
      <c r="I172" s="832">
        <f>SUM(ENERO:DICIEMBRE!I172)</f>
        <v>0</v>
      </c>
      <c r="J172" s="832">
        <f>SUM(ENERO:DICIEMBRE!J172)</f>
        <v>0</v>
      </c>
      <c r="K172" s="832">
        <f>SUM(ENERO:DICIEMBRE!K172)</f>
        <v>0</v>
      </c>
      <c r="L172" s="832">
        <f>SUM(ENERO:DICIEMBRE!L172)</f>
        <v>0</v>
      </c>
      <c r="M172" s="832">
        <f>SUM(ENERO:DICIEMBRE!M172)</f>
        <v>0</v>
      </c>
      <c r="N172" s="832">
        <f>SUM(ENERO:DICIEMBRE!N172)</f>
        <v>0</v>
      </c>
      <c r="O172" s="832">
        <f>SUM(ENERO:DICIEMBRE!O172)</f>
        <v>0</v>
      </c>
      <c r="P172" s="270"/>
      <c r="Q172" s="271"/>
      <c r="R172" s="270"/>
      <c r="S172" s="271"/>
      <c r="T172" s="270"/>
      <c r="U172" s="271"/>
      <c r="V172" s="270"/>
      <c r="W172" s="271"/>
      <c r="X172" s="270"/>
      <c r="Y172" s="271"/>
      <c r="Z172" s="270"/>
      <c r="AA172" s="271"/>
      <c r="AB172" s="270"/>
      <c r="AC172" s="271"/>
      <c r="AD172" s="270"/>
      <c r="AE172" s="271"/>
      <c r="AF172" s="270"/>
      <c r="AG172" s="271"/>
      <c r="AH172" s="270"/>
      <c r="AI172" s="271"/>
      <c r="AJ172" s="270"/>
      <c r="AK172" s="271"/>
      <c r="AL172" s="270"/>
      <c r="AM172" s="357"/>
      <c r="AN172" s="832">
        <f>SUM(ENERO:DICIEMBRE!AN172)</f>
        <v>0</v>
      </c>
      <c r="AO172" s="359"/>
      <c r="AP172" s="832">
        <f>SUM(ENERO:DICIEMBRE!AP172)</f>
        <v>0</v>
      </c>
      <c r="AQ172" s="832">
        <f>SUM(ENERO:DICIEMBRE!AQ172)</f>
        <v>0</v>
      </c>
      <c r="AR172" s="832">
        <f>SUM(ENERO:DICIEMBRE!AR172)</f>
        <v>0</v>
      </c>
      <c r="AS172" s="832">
        <f>SUM(ENERO:DICIEMBRE!AS172)</f>
        <v>0</v>
      </c>
      <c r="AT172" s="186" t="str">
        <f t="shared" si="40"/>
        <v/>
      </c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12"/>
      <c r="BF172" s="12"/>
      <c r="BY172" s="3"/>
      <c r="CA172" s="32" t="str">
        <f t="shared" si="27"/>
        <v/>
      </c>
      <c r="CB172" s="32"/>
      <c r="CC172" s="32" t="str">
        <f t="shared" si="29"/>
        <v/>
      </c>
      <c r="CD172" s="32" t="str">
        <f t="shared" si="30"/>
        <v/>
      </c>
      <c r="CE172" s="32" t="str">
        <f t="shared" si="31"/>
        <v/>
      </c>
      <c r="CF172" s="32" t="str">
        <f t="shared" si="32"/>
        <v/>
      </c>
      <c r="CG172" s="33">
        <f t="shared" si="33"/>
        <v>0</v>
      </c>
      <c r="CH172" s="33"/>
      <c r="CI172" s="33">
        <f t="shared" si="35"/>
        <v>0</v>
      </c>
      <c r="CJ172" s="33">
        <f t="shared" si="36"/>
        <v>0</v>
      </c>
      <c r="CK172" s="33">
        <f t="shared" si="37"/>
        <v>0</v>
      </c>
      <c r="CL172" s="33">
        <f t="shared" si="43"/>
        <v>0</v>
      </c>
      <c r="CM172" s="33"/>
      <c r="CN172" s="33"/>
      <c r="CZ172" s="2"/>
    </row>
    <row r="173" spans="1:104" ht="31.5" x14ac:dyDescent="0.2">
      <c r="A173" s="1376"/>
      <c r="B173" s="314" t="s">
        <v>208</v>
      </c>
      <c r="C173" s="348">
        <f t="shared" si="39"/>
        <v>17</v>
      </c>
      <c r="D173" s="349">
        <f t="shared" si="42"/>
        <v>14</v>
      </c>
      <c r="E173" s="350">
        <f t="shared" si="42"/>
        <v>3</v>
      </c>
      <c r="F173" s="832">
        <f>SUM(ENERO:DICIEMBRE!F173)</f>
        <v>4</v>
      </c>
      <c r="G173" s="832">
        <f>SUM(ENERO:DICIEMBRE!G173)</f>
        <v>0</v>
      </c>
      <c r="H173" s="832">
        <f>SUM(ENERO:DICIEMBRE!H173)</f>
        <v>4</v>
      </c>
      <c r="I173" s="832">
        <f>SUM(ENERO:DICIEMBRE!I173)</f>
        <v>3</v>
      </c>
      <c r="J173" s="832">
        <f>SUM(ENERO:DICIEMBRE!J173)</f>
        <v>6</v>
      </c>
      <c r="K173" s="832">
        <f>SUM(ENERO:DICIEMBRE!K173)</f>
        <v>0</v>
      </c>
      <c r="L173" s="832">
        <f>SUM(ENERO:DICIEMBRE!L173)</f>
        <v>0</v>
      </c>
      <c r="M173" s="832">
        <f>SUM(ENERO:DICIEMBRE!M173)</f>
        <v>0</v>
      </c>
      <c r="N173" s="832">
        <f>SUM(ENERO:DICIEMBRE!N173)</f>
        <v>0</v>
      </c>
      <c r="O173" s="832">
        <f>SUM(ENERO:DICIEMBRE!O173)</f>
        <v>0</v>
      </c>
      <c r="P173" s="360"/>
      <c r="Q173" s="361"/>
      <c r="R173" s="360"/>
      <c r="S173" s="361"/>
      <c r="T173" s="360"/>
      <c r="U173" s="361"/>
      <c r="V173" s="360"/>
      <c r="W173" s="361"/>
      <c r="X173" s="360"/>
      <c r="Y173" s="361"/>
      <c r="Z173" s="360"/>
      <c r="AA173" s="361"/>
      <c r="AB173" s="360"/>
      <c r="AC173" s="361"/>
      <c r="AD173" s="360"/>
      <c r="AE173" s="361"/>
      <c r="AF173" s="360"/>
      <c r="AG173" s="361"/>
      <c r="AH173" s="360"/>
      <c r="AI173" s="361"/>
      <c r="AJ173" s="360"/>
      <c r="AK173" s="361"/>
      <c r="AL173" s="360"/>
      <c r="AM173" s="361"/>
      <c r="AN173" s="832">
        <f>SUM(ENERO:DICIEMBRE!AN173)</f>
        <v>0</v>
      </c>
      <c r="AO173" s="274"/>
      <c r="AP173" s="832">
        <f>SUM(ENERO:DICIEMBRE!AP173)</f>
        <v>0</v>
      </c>
      <c r="AQ173" s="832">
        <f>SUM(ENERO:DICIEMBRE!AQ173)</f>
        <v>1</v>
      </c>
      <c r="AR173" s="832">
        <f>SUM(ENERO:DICIEMBRE!AR173)</f>
        <v>1</v>
      </c>
      <c r="AS173" s="832">
        <f>SUM(ENERO:DICIEMBRE!AS173)</f>
        <v>0</v>
      </c>
      <c r="AT173" s="186" t="str">
        <f t="shared" si="40"/>
        <v/>
      </c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12"/>
      <c r="BF173" s="12"/>
      <c r="BY173" s="3"/>
      <c r="CA173" s="32" t="str">
        <f t="shared" si="27"/>
        <v/>
      </c>
      <c r="CB173" s="32"/>
      <c r="CC173" s="32" t="str">
        <f t="shared" si="29"/>
        <v/>
      </c>
      <c r="CD173" s="32" t="str">
        <f t="shared" si="30"/>
        <v/>
      </c>
      <c r="CE173" s="32" t="str">
        <f t="shared" si="31"/>
        <v/>
      </c>
      <c r="CF173" s="32" t="str">
        <f t="shared" si="32"/>
        <v/>
      </c>
      <c r="CG173" s="33">
        <f t="shared" si="33"/>
        <v>0</v>
      </c>
      <c r="CH173" s="33"/>
      <c r="CI173" s="33">
        <f t="shared" si="35"/>
        <v>0</v>
      </c>
      <c r="CJ173" s="33">
        <f t="shared" si="36"/>
        <v>0</v>
      </c>
      <c r="CK173" s="33">
        <f t="shared" si="37"/>
        <v>0</v>
      </c>
      <c r="CL173" s="33">
        <f t="shared" si="43"/>
        <v>0</v>
      </c>
      <c r="CM173" s="33"/>
      <c r="CN173" s="33"/>
      <c r="CZ173" s="2"/>
    </row>
    <row r="174" spans="1:104" x14ac:dyDescent="0.2">
      <c r="A174" s="1375" t="s">
        <v>209</v>
      </c>
      <c r="B174" s="362" t="s">
        <v>210</v>
      </c>
      <c r="C174" s="328">
        <f t="shared" si="39"/>
        <v>0</v>
      </c>
      <c r="D174" s="329">
        <f t="shared" ref="D174:E189" si="44">SUM(F174+H174+J174+L174+N174+P174+R174+T174+V174+X174+Z174+AB174+AD174+AF174+AH174+AJ174+AL174)</f>
        <v>0</v>
      </c>
      <c r="E174" s="330">
        <f t="shared" si="44"/>
        <v>0</v>
      </c>
      <c r="F174" s="832">
        <f>SUM(ENERO:DICIEMBRE!F174)</f>
        <v>0</v>
      </c>
      <c r="G174" s="832">
        <f>SUM(ENERO:DICIEMBRE!G174)</f>
        <v>0</v>
      </c>
      <c r="H174" s="832">
        <f>SUM(ENERO:DICIEMBRE!H174)</f>
        <v>0</v>
      </c>
      <c r="I174" s="832">
        <f>SUM(ENERO:DICIEMBRE!I174)</f>
        <v>0</v>
      </c>
      <c r="J174" s="832">
        <f>SUM(ENERO:DICIEMBRE!J174)</f>
        <v>0</v>
      </c>
      <c r="K174" s="832">
        <f>SUM(ENERO:DICIEMBRE!K174)</f>
        <v>0</v>
      </c>
      <c r="L174" s="832">
        <f>SUM(ENERO:DICIEMBRE!L174)</f>
        <v>0</v>
      </c>
      <c r="M174" s="832">
        <f>SUM(ENERO:DICIEMBRE!M174)</f>
        <v>0</v>
      </c>
      <c r="N174" s="832">
        <f>SUM(ENERO:DICIEMBRE!N174)</f>
        <v>0</v>
      </c>
      <c r="O174" s="832">
        <f>SUM(ENERO:DICIEMBRE!O174)</f>
        <v>0</v>
      </c>
      <c r="P174" s="832">
        <f>SUM(ENERO:DICIEMBRE!P174)</f>
        <v>0</v>
      </c>
      <c r="Q174" s="832">
        <f>SUM(ENERO:DICIEMBRE!Q174)</f>
        <v>0</v>
      </c>
      <c r="R174" s="832">
        <f>SUM(ENERO:DICIEMBRE!R174)</f>
        <v>0</v>
      </c>
      <c r="S174" s="832">
        <f>SUM(ENERO:DICIEMBRE!S174)</f>
        <v>0</v>
      </c>
      <c r="T174" s="832">
        <f>SUM(ENERO:DICIEMBRE!T174)</f>
        <v>0</v>
      </c>
      <c r="U174" s="832">
        <f>SUM(ENERO:DICIEMBRE!U174)</f>
        <v>0</v>
      </c>
      <c r="V174" s="832">
        <f>SUM(ENERO:DICIEMBRE!V174)</f>
        <v>0</v>
      </c>
      <c r="W174" s="832">
        <f>SUM(ENERO:DICIEMBRE!W174)</f>
        <v>0</v>
      </c>
      <c r="X174" s="832">
        <f>SUM(ENERO:DICIEMBRE!X174)</f>
        <v>0</v>
      </c>
      <c r="Y174" s="832">
        <f>SUM(ENERO:DICIEMBRE!Y174)</f>
        <v>0</v>
      </c>
      <c r="Z174" s="832">
        <f>SUM(ENERO:DICIEMBRE!Z174)</f>
        <v>0</v>
      </c>
      <c r="AA174" s="832">
        <f>SUM(ENERO:DICIEMBRE!AA174)</f>
        <v>0</v>
      </c>
      <c r="AB174" s="832">
        <f>SUM(ENERO:DICIEMBRE!AB174)</f>
        <v>0</v>
      </c>
      <c r="AC174" s="832">
        <f>SUM(ENERO:DICIEMBRE!AC174)</f>
        <v>0</v>
      </c>
      <c r="AD174" s="832">
        <f>SUM(ENERO:DICIEMBRE!AD174)</f>
        <v>0</v>
      </c>
      <c r="AE174" s="832">
        <f>SUM(ENERO:DICIEMBRE!AE174)</f>
        <v>0</v>
      </c>
      <c r="AF174" s="832">
        <f>SUM(ENERO:DICIEMBRE!AF174)</f>
        <v>0</v>
      </c>
      <c r="AG174" s="832">
        <f>SUM(ENERO:DICIEMBRE!AG174)</f>
        <v>0</v>
      </c>
      <c r="AH174" s="832">
        <f>SUM(ENERO:DICIEMBRE!AH174)</f>
        <v>0</v>
      </c>
      <c r="AI174" s="832">
        <f>SUM(ENERO:DICIEMBRE!AI174)</f>
        <v>0</v>
      </c>
      <c r="AJ174" s="832">
        <f>SUM(ENERO:DICIEMBRE!AJ174)</f>
        <v>0</v>
      </c>
      <c r="AK174" s="832">
        <f>SUM(ENERO:DICIEMBRE!AK174)</f>
        <v>0</v>
      </c>
      <c r="AL174" s="832">
        <f>SUM(ENERO:DICIEMBRE!AL174)</f>
        <v>0</v>
      </c>
      <c r="AM174" s="832">
        <f>SUM(ENERO:DICIEMBRE!AM174)</f>
        <v>0</v>
      </c>
      <c r="AN174" s="832">
        <f>SUM(ENERO:DICIEMBRE!AN174)</f>
        <v>0</v>
      </c>
      <c r="AO174" s="832">
        <f>SUM(ENERO:DICIEMBRE!AO174)</f>
        <v>0</v>
      </c>
      <c r="AP174" s="832">
        <f>SUM(ENERO:DICIEMBRE!AP174)</f>
        <v>0</v>
      </c>
      <c r="AQ174" s="832">
        <f>SUM(ENERO:DICIEMBRE!AQ174)</f>
        <v>0</v>
      </c>
      <c r="AR174" s="832">
        <f>SUM(ENERO:DICIEMBRE!AR174)</f>
        <v>0</v>
      </c>
      <c r="AS174" s="832">
        <f>SUM(ENERO:DICIEMBRE!AS174)</f>
        <v>0</v>
      </c>
      <c r="AT174" s="186" t="str">
        <f t="shared" si="40"/>
        <v/>
      </c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12"/>
      <c r="BF174" s="12"/>
      <c r="BY174" s="3"/>
      <c r="CA174" s="32" t="str">
        <f t="shared" si="27"/>
        <v/>
      </c>
      <c r="CB174" s="32" t="str">
        <f t="shared" ref="CB174:CB179" si="45">IF(CH174=0,"","* Las madres de hijos menor de 5 años NO DEBE ser mayor al Total de Mujeres ingresadas al Programa. ")</f>
        <v/>
      </c>
      <c r="CC174" s="32" t="str">
        <f t="shared" si="29"/>
        <v/>
      </c>
      <c r="CD174" s="32" t="str">
        <f t="shared" si="30"/>
        <v/>
      </c>
      <c r="CE174" s="32" t="str">
        <f t="shared" si="31"/>
        <v/>
      </c>
      <c r="CF174" s="32" t="str">
        <f t="shared" si="32"/>
        <v/>
      </c>
      <c r="CG174" s="33">
        <f t="shared" si="33"/>
        <v>0</v>
      </c>
      <c r="CH174" s="33">
        <f t="shared" ref="CH174:CH179" si="46">IF(C174&lt;AO174,1,0)</f>
        <v>0</v>
      </c>
      <c r="CI174" s="33">
        <f t="shared" si="35"/>
        <v>0</v>
      </c>
      <c r="CJ174" s="33">
        <f t="shared" si="36"/>
        <v>0</v>
      </c>
      <c r="CK174" s="33">
        <f t="shared" si="37"/>
        <v>0</v>
      </c>
      <c r="CL174" s="33">
        <f t="shared" si="38"/>
        <v>0</v>
      </c>
      <c r="CM174" s="33"/>
      <c r="CN174" s="33"/>
      <c r="CZ174" s="2"/>
    </row>
    <row r="175" spans="1:104" x14ac:dyDescent="0.2">
      <c r="A175" s="1392"/>
      <c r="B175" s="363" t="s">
        <v>211</v>
      </c>
      <c r="C175" s="333">
        <f t="shared" si="39"/>
        <v>0</v>
      </c>
      <c r="D175" s="334">
        <f t="shared" si="44"/>
        <v>0</v>
      </c>
      <c r="E175" s="335">
        <f t="shared" si="44"/>
        <v>0</v>
      </c>
      <c r="F175" s="832">
        <f>SUM(ENERO:DICIEMBRE!F175)</f>
        <v>0</v>
      </c>
      <c r="G175" s="832">
        <f>SUM(ENERO:DICIEMBRE!G175)</f>
        <v>0</v>
      </c>
      <c r="H175" s="832">
        <f>SUM(ENERO:DICIEMBRE!H175)</f>
        <v>0</v>
      </c>
      <c r="I175" s="832">
        <f>SUM(ENERO:DICIEMBRE!I175)</f>
        <v>0</v>
      </c>
      <c r="J175" s="832">
        <f>SUM(ENERO:DICIEMBRE!J175)</f>
        <v>0</v>
      </c>
      <c r="K175" s="832">
        <f>SUM(ENERO:DICIEMBRE!K175)</f>
        <v>0</v>
      </c>
      <c r="L175" s="832">
        <f>SUM(ENERO:DICIEMBRE!L175)</f>
        <v>0</v>
      </c>
      <c r="M175" s="832">
        <f>SUM(ENERO:DICIEMBRE!M175)</f>
        <v>0</v>
      </c>
      <c r="N175" s="832">
        <f>SUM(ENERO:DICIEMBRE!N175)</f>
        <v>0</v>
      </c>
      <c r="O175" s="832">
        <f>SUM(ENERO:DICIEMBRE!O175)</f>
        <v>0</v>
      </c>
      <c r="P175" s="832">
        <f>SUM(ENERO:DICIEMBRE!P175)</f>
        <v>0</v>
      </c>
      <c r="Q175" s="832">
        <f>SUM(ENERO:DICIEMBRE!Q175)</f>
        <v>0</v>
      </c>
      <c r="R175" s="832">
        <f>SUM(ENERO:DICIEMBRE!R175)</f>
        <v>0</v>
      </c>
      <c r="S175" s="832">
        <f>SUM(ENERO:DICIEMBRE!S175)</f>
        <v>0</v>
      </c>
      <c r="T175" s="832">
        <f>SUM(ENERO:DICIEMBRE!T175)</f>
        <v>0</v>
      </c>
      <c r="U175" s="832">
        <f>SUM(ENERO:DICIEMBRE!U175)</f>
        <v>0</v>
      </c>
      <c r="V175" s="832">
        <f>SUM(ENERO:DICIEMBRE!V175)</f>
        <v>0</v>
      </c>
      <c r="W175" s="832">
        <f>SUM(ENERO:DICIEMBRE!W175)</f>
        <v>0</v>
      </c>
      <c r="X175" s="832">
        <f>SUM(ENERO:DICIEMBRE!X175)</f>
        <v>0</v>
      </c>
      <c r="Y175" s="832">
        <f>SUM(ENERO:DICIEMBRE!Y175)</f>
        <v>0</v>
      </c>
      <c r="Z175" s="832">
        <f>SUM(ENERO:DICIEMBRE!Z175)</f>
        <v>0</v>
      </c>
      <c r="AA175" s="832">
        <f>SUM(ENERO:DICIEMBRE!AA175)</f>
        <v>0</v>
      </c>
      <c r="AB175" s="832">
        <f>SUM(ENERO:DICIEMBRE!AB175)</f>
        <v>0</v>
      </c>
      <c r="AC175" s="832">
        <f>SUM(ENERO:DICIEMBRE!AC175)</f>
        <v>0</v>
      </c>
      <c r="AD175" s="832">
        <f>SUM(ENERO:DICIEMBRE!AD175)</f>
        <v>0</v>
      </c>
      <c r="AE175" s="832">
        <f>SUM(ENERO:DICIEMBRE!AE175)</f>
        <v>0</v>
      </c>
      <c r="AF175" s="832">
        <f>SUM(ENERO:DICIEMBRE!AF175)</f>
        <v>0</v>
      </c>
      <c r="AG175" s="832">
        <f>SUM(ENERO:DICIEMBRE!AG175)</f>
        <v>0</v>
      </c>
      <c r="AH175" s="832">
        <f>SUM(ENERO:DICIEMBRE!AH175)</f>
        <v>0</v>
      </c>
      <c r="AI175" s="832">
        <f>SUM(ENERO:DICIEMBRE!AI175)</f>
        <v>0</v>
      </c>
      <c r="AJ175" s="832">
        <f>SUM(ENERO:DICIEMBRE!AJ175)</f>
        <v>0</v>
      </c>
      <c r="AK175" s="832">
        <f>SUM(ENERO:DICIEMBRE!AK175)</f>
        <v>0</v>
      </c>
      <c r="AL175" s="832">
        <f>SUM(ENERO:DICIEMBRE!AL175)</f>
        <v>0</v>
      </c>
      <c r="AM175" s="832">
        <f>SUM(ENERO:DICIEMBRE!AM175)</f>
        <v>0</v>
      </c>
      <c r="AN175" s="832">
        <f>SUM(ENERO:DICIEMBRE!AN175)</f>
        <v>0</v>
      </c>
      <c r="AO175" s="832">
        <f>SUM(ENERO:DICIEMBRE!AO175)</f>
        <v>0</v>
      </c>
      <c r="AP175" s="832">
        <f>SUM(ENERO:DICIEMBRE!AP175)</f>
        <v>0</v>
      </c>
      <c r="AQ175" s="832">
        <f>SUM(ENERO:DICIEMBRE!AQ175)</f>
        <v>0</v>
      </c>
      <c r="AR175" s="832">
        <f>SUM(ENERO:DICIEMBRE!AR175)</f>
        <v>0</v>
      </c>
      <c r="AS175" s="832">
        <f>SUM(ENERO:DICIEMBRE!AS175)</f>
        <v>0</v>
      </c>
      <c r="AT175" s="186" t="str">
        <f t="shared" si="40"/>
        <v/>
      </c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12"/>
      <c r="BF175" s="12"/>
      <c r="BY175" s="3"/>
      <c r="CA175" s="32" t="str">
        <f t="shared" si="27"/>
        <v/>
      </c>
      <c r="CB175" s="32" t="str">
        <f t="shared" si="45"/>
        <v/>
      </c>
      <c r="CC175" s="32" t="str">
        <f t="shared" si="29"/>
        <v/>
      </c>
      <c r="CD175" s="32" t="str">
        <f t="shared" si="30"/>
        <v/>
      </c>
      <c r="CE175" s="32" t="str">
        <f t="shared" si="31"/>
        <v/>
      </c>
      <c r="CF175" s="32" t="str">
        <f t="shared" si="32"/>
        <v/>
      </c>
      <c r="CG175" s="33">
        <f t="shared" si="33"/>
        <v>0</v>
      </c>
      <c r="CH175" s="33">
        <f t="shared" si="46"/>
        <v>0</v>
      </c>
      <c r="CI175" s="33">
        <f t="shared" si="35"/>
        <v>0</v>
      </c>
      <c r="CJ175" s="33">
        <f t="shared" si="36"/>
        <v>0</v>
      </c>
      <c r="CK175" s="33">
        <f t="shared" si="37"/>
        <v>0</v>
      </c>
      <c r="CL175" s="33">
        <f t="shared" si="38"/>
        <v>0</v>
      </c>
      <c r="CM175" s="33"/>
      <c r="CN175" s="33"/>
      <c r="CZ175" s="2"/>
    </row>
    <row r="176" spans="1:104" x14ac:dyDescent="0.2">
      <c r="A176" s="1392"/>
      <c r="B176" s="339" t="s">
        <v>212</v>
      </c>
      <c r="C176" s="333">
        <f t="shared" si="39"/>
        <v>0</v>
      </c>
      <c r="D176" s="334">
        <f t="shared" si="44"/>
        <v>0</v>
      </c>
      <c r="E176" s="335">
        <f t="shared" si="44"/>
        <v>0</v>
      </c>
      <c r="F176" s="832">
        <f>SUM(ENERO:DICIEMBRE!F176)</f>
        <v>0</v>
      </c>
      <c r="G176" s="832">
        <f>SUM(ENERO:DICIEMBRE!G176)</f>
        <v>0</v>
      </c>
      <c r="H176" s="832">
        <f>SUM(ENERO:DICIEMBRE!H176)</f>
        <v>0</v>
      </c>
      <c r="I176" s="832">
        <f>SUM(ENERO:DICIEMBRE!I176)</f>
        <v>0</v>
      </c>
      <c r="J176" s="832">
        <f>SUM(ENERO:DICIEMBRE!J176)</f>
        <v>0</v>
      </c>
      <c r="K176" s="832">
        <f>SUM(ENERO:DICIEMBRE!K176)</f>
        <v>0</v>
      </c>
      <c r="L176" s="832">
        <f>SUM(ENERO:DICIEMBRE!L176)</f>
        <v>0</v>
      </c>
      <c r="M176" s="832">
        <f>SUM(ENERO:DICIEMBRE!M176)</f>
        <v>0</v>
      </c>
      <c r="N176" s="832">
        <f>SUM(ENERO:DICIEMBRE!N176)</f>
        <v>0</v>
      </c>
      <c r="O176" s="832">
        <f>SUM(ENERO:DICIEMBRE!O176)</f>
        <v>0</v>
      </c>
      <c r="P176" s="832">
        <f>SUM(ENERO:DICIEMBRE!P176)</f>
        <v>0</v>
      </c>
      <c r="Q176" s="832">
        <f>SUM(ENERO:DICIEMBRE!Q176)</f>
        <v>0</v>
      </c>
      <c r="R176" s="832">
        <f>SUM(ENERO:DICIEMBRE!R176)</f>
        <v>0</v>
      </c>
      <c r="S176" s="832">
        <f>SUM(ENERO:DICIEMBRE!S176)</f>
        <v>0</v>
      </c>
      <c r="T176" s="832">
        <f>SUM(ENERO:DICIEMBRE!T176)</f>
        <v>0</v>
      </c>
      <c r="U176" s="832">
        <f>SUM(ENERO:DICIEMBRE!U176)</f>
        <v>0</v>
      </c>
      <c r="V176" s="832">
        <f>SUM(ENERO:DICIEMBRE!V176)</f>
        <v>0</v>
      </c>
      <c r="W176" s="832">
        <f>SUM(ENERO:DICIEMBRE!W176)</f>
        <v>0</v>
      </c>
      <c r="X176" s="832">
        <f>SUM(ENERO:DICIEMBRE!X176)</f>
        <v>0</v>
      </c>
      <c r="Y176" s="832">
        <f>SUM(ENERO:DICIEMBRE!Y176)</f>
        <v>0</v>
      </c>
      <c r="Z176" s="832">
        <f>SUM(ENERO:DICIEMBRE!Z176)</f>
        <v>0</v>
      </c>
      <c r="AA176" s="832">
        <f>SUM(ENERO:DICIEMBRE!AA176)</f>
        <v>0</v>
      </c>
      <c r="AB176" s="832">
        <f>SUM(ENERO:DICIEMBRE!AB176)</f>
        <v>0</v>
      </c>
      <c r="AC176" s="832">
        <f>SUM(ENERO:DICIEMBRE!AC176)</f>
        <v>0</v>
      </c>
      <c r="AD176" s="832">
        <f>SUM(ENERO:DICIEMBRE!AD176)</f>
        <v>0</v>
      </c>
      <c r="AE176" s="832">
        <f>SUM(ENERO:DICIEMBRE!AE176)</f>
        <v>0</v>
      </c>
      <c r="AF176" s="832">
        <f>SUM(ENERO:DICIEMBRE!AF176)</f>
        <v>0</v>
      </c>
      <c r="AG176" s="832">
        <f>SUM(ENERO:DICIEMBRE!AG176)</f>
        <v>0</v>
      </c>
      <c r="AH176" s="832">
        <f>SUM(ENERO:DICIEMBRE!AH176)</f>
        <v>0</v>
      </c>
      <c r="AI176" s="832">
        <f>SUM(ENERO:DICIEMBRE!AI176)</f>
        <v>0</v>
      </c>
      <c r="AJ176" s="832">
        <f>SUM(ENERO:DICIEMBRE!AJ176)</f>
        <v>0</v>
      </c>
      <c r="AK176" s="832">
        <f>SUM(ENERO:DICIEMBRE!AK176)</f>
        <v>0</v>
      </c>
      <c r="AL176" s="832">
        <f>SUM(ENERO:DICIEMBRE!AL176)</f>
        <v>0</v>
      </c>
      <c r="AM176" s="832">
        <f>SUM(ENERO:DICIEMBRE!AM176)</f>
        <v>0</v>
      </c>
      <c r="AN176" s="832">
        <f>SUM(ENERO:DICIEMBRE!AN176)</f>
        <v>0</v>
      </c>
      <c r="AO176" s="832">
        <f>SUM(ENERO:DICIEMBRE!AO176)</f>
        <v>0</v>
      </c>
      <c r="AP176" s="832">
        <f>SUM(ENERO:DICIEMBRE!AP176)</f>
        <v>0</v>
      </c>
      <c r="AQ176" s="832">
        <f>SUM(ENERO:DICIEMBRE!AQ176)</f>
        <v>0</v>
      </c>
      <c r="AR176" s="832">
        <f>SUM(ENERO:DICIEMBRE!AR176)</f>
        <v>0</v>
      </c>
      <c r="AS176" s="832">
        <f>SUM(ENERO:DICIEMBRE!AS176)</f>
        <v>0</v>
      </c>
      <c r="AT176" s="186" t="str">
        <f t="shared" si="40"/>
        <v/>
      </c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12"/>
      <c r="BF176" s="12"/>
      <c r="BY176" s="3"/>
      <c r="CA176" s="32" t="str">
        <f t="shared" si="27"/>
        <v/>
      </c>
      <c r="CB176" s="32" t="str">
        <f t="shared" si="45"/>
        <v/>
      </c>
      <c r="CC176" s="32" t="str">
        <f t="shared" si="29"/>
        <v/>
      </c>
      <c r="CD176" s="32" t="str">
        <f t="shared" si="30"/>
        <v/>
      </c>
      <c r="CE176" s="32" t="str">
        <f t="shared" si="31"/>
        <v/>
      </c>
      <c r="CF176" s="32" t="str">
        <f t="shared" si="32"/>
        <v/>
      </c>
      <c r="CG176" s="33">
        <f t="shared" si="33"/>
        <v>0</v>
      </c>
      <c r="CH176" s="33">
        <f t="shared" si="46"/>
        <v>0</v>
      </c>
      <c r="CI176" s="33">
        <f t="shared" si="35"/>
        <v>0</v>
      </c>
      <c r="CJ176" s="33">
        <f t="shared" si="36"/>
        <v>0</v>
      </c>
      <c r="CK176" s="33">
        <f t="shared" si="37"/>
        <v>0</v>
      </c>
      <c r="CL176" s="33">
        <f t="shared" si="38"/>
        <v>0</v>
      </c>
      <c r="CM176" s="33"/>
      <c r="CN176" s="33"/>
      <c r="CZ176" s="2"/>
    </row>
    <row r="177" spans="1:104" x14ac:dyDescent="0.2">
      <c r="A177" s="1392"/>
      <c r="B177" s="339" t="s">
        <v>213</v>
      </c>
      <c r="C177" s="333">
        <f t="shared" si="39"/>
        <v>0</v>
      </c>
      <c r="D177" s="334">
        <f t="shared" si="44"/>
        <v>0</v>
      </c>
      <c r="E177" s="335">
        <f t="shared" si="44"/>
        <v>0</v>
      </c>
      <c r="F177" s="832">
        <f>SUM(ENERO:DICIEMBRE!F177)</f>
        <v>0</v>
      </c>
      <c r="G177" s="832">
        <f>SUM(ENERO:DICIEMBRE!G177)</f>
        <v>0</v>
      </c>
      <c r="H177" s="832">
        <f>SUM(ENERO:DICIEMBRE!H177)</f>
        <v>0</v>
      </c>
      <c r="I177" s="832">
        <f>SUM(ENERO:DICIEMBRE!I177)</f>
        <v>0</v>
      </c>
      <c r="J177" s="832">
        <f>SUM(ENERO:DICIEMBRE!J177)</f>
        <v>0</v>
      </c>
      <c r="K177" s="832">
        <f>SUM(ENERO:DICIEMBRE!K177)</f>
        <v>0</v>
      </c>
      <c r="L177" s="832">
        <f>SUM(ENERO:DICIEMBRE!L177)</f>
        <v>0</v>
      </c>
      <c r="M177" s="832">
        <f>SUM(ENERO:DICIEMBRE!M177)</f>
        <v>0</v>
      </c>
      <c r="N177" s="832">
        <f>SUM(ENERO:DICIEMBRE!N177)</f>
        <v>0</v>
      </c>
      <c r="O177" s="832">
        <f>SUM(ENERO:DICIEMBRE!O177)</f>
        <v>0</v>
      </c>
      <c r="P177" s="832">
        <f>SUM(ENERO:DICIEMBRE!P177)</f>
        <v>0</v>
      </c>
      <c r="Q177" s="832">
        <f>SUM(ENERO:DICIEMBRE!Q177)</f>
        <v>0</v>
      </c>
      <c r="R177" s="832">
        <f>SUM(ENERO:DICIEMBRE!R177)</f>
        <v>0</v>
      </c>
      <c r="S177" s="832">
        <f>SUM(ENERO:DICIEMBRE!S177)</f>
        <v>0</v>
      </c>
      <c r="T177" s="832">
        <f>SUM(ENERO:DICIEMBRE!T177)</f>
        <v>0</v>
      </c>
      <c r="U177" s="832">
        <f>SUM(ENERO:DICIEMBRE!U177)</f>
        <v>0</v>
      </c>
      <c r="V177" s="832">
        <f>SUM(ENERO:DICIEMBRE!V177)</f>
        <v>0</v>
      </c>
      <c r="W177" s="832">
        <f>SUM(ENERO:DICIEMBRE!W177)</f>
        <v>0</v>
      </c>
      <c r="X177" s="832">
        <f>SUM(ENERO:DICIEMBRE!X177)</f>
        <v>0</v>
      </c>
      <c r="Y177" s="832">
        <f>SUM(ENERO:DICIEMBRE!Y177)</f>
        <v>0</v>
      </c>
      <c r="Z177" s="832">
        <f>SUM(ENERO:DICIEMBRE!Z177)</f>
        <v>0</v>
      </c>
      <c r="AA177" s="832">
        <f>SUM(ENERO:DICIEMBRE!AA177)</f>
        <v>0</v>
      </c>
      <c r="AB177" s="832">
        <f>SUM(ENERO:DICIEMBRE!AB177)</f>
        <v>0</v>
      </c>
      <c r="AC177" s="832">
        <f>SUM(ENERO:DICIEMBRE!AC177)</f>
        <v>0</v>
      </c>
      <c r="AD177" s="832">
        <f>SUM(ENERO:DICIEMBRE!AD177)</f>
        <v>0</v>
      </c>
      <c r="AE177" s="832">
        <f>SUM(ENERO:DICIEMBRE!AE177)</f>
        <v>0</v>
      </c>
      <c r="AF177" s="832">
        <f>SUM(ENERO:DICIEMBRE!AF177)</f>
        <v>0</v>
      </c>
      <c r="AG177" s="832">
        <f>SUM(ENERO:DICIEMBRE!AG177)</f>
        <v>0</v>
      </c>
      <c r="AH177" s="832">
        <f>SUM(ENERO:DICIEMBRE!AH177)</f>
        <v>0</v>
      </c>
      <c r="AI177" s="832">
        <f>SUM(ENERO:DICIEMBRE!AI177)</f>
        <v>0</v>
      </c>
      <c r="AJ177" s="832">
        <f>SUM(ENERO:DICIEMBRE!AJ177)</f>
        <v>0</v>
      </c>
      <c r="AK177" s="832">
        <f>SUM(ENERO:DICIEMBRE!AK177)</f>
        <v>0</v>
      </c>
      <c r="AL177" s="832">
        <f>SUM(ENERO:DICIEMBRE!AL177)</f>
        <v>0</v>
      </c>
      <c r="AM177" s="832">
        <f>SUM(ENERO:DICIEMBRE!AM177)</f>
        <v>0</v>
      </c>
      <c r="AN177" s="832">
        <f>SUM(ENERO:DICIEMBRE!AN177)</f>
        <v>0</v>
      </c>
      <c r="AO177" s="832">
        <f>SUM(ENERO:DICIEMBRE!AO177)</f>
        <v>0</v>
      </c>
      <c r="AP177" s="832">
        <f>SUM(ENERO:DICIEMBRE!AP177)</f>
        <v>0</v>
      </c>
      <c r="AQ177" s="832">
        <f>SUM(ENERO:DICIEMBRE!AQ177)</f>
        <v>0</v>
      </c>
      <c r="AR177" s="832">
        <f>SUM(ENERO:DICIEMBRE!AR177)</f>
        <v>0</v>
      </c>
      <c r="AS177" s="832">
        <f>SUM(ENERO:DICIEMBRE!AS177)</f>
        <v>0</v>
      </c>
      <c r="AT177" s="186" t="str">
        <f t="shared" si="40"/>
        <v/>
      </c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12"/>
      <c r="BF177" s="12"/>
      <c r="BY177" s="3"/>
      <c r="CA177" s="32" t="str">
        <f t="shared" si="27"/>
        <v/>
      </c>
      <c r="CB177" s="32" t="str">
        <f t="shared" si="45"/>
        <v/>
      </c>
      <c r="CC177" s="32" t="str">
        <f t="shared" si="29"/>
        <v/>
      </c>
      <c r="CD177" s="32" t="str">
        <f t="shared" si="30"/>
        <v/>
      </c>
      <c r="CE177" s="32" t="str">
        <f t="shared" si="31"/>
        <v/>
      </c>
      <c r="CF177" s="32" t="str">
        <f t="shared" si="32"/>
        <v/>
      </c>
      <c r="CG177" s="33">
        <f t="shared" si="33"/>
        <v>0</v>
      </c>
      <c r="CH177" s="33">
        <f t="shared" si="46"/>
        <v>0</v>
      </c>
      <c r="CI177" s="33">
        <f t="shared" si="35"/>
        <v>0</v>
      </c>
      <c r="CJ177" s="33">
        <f t="shared" si="36"/>
        <v>0</v>
      </c>
      <c r="CK177" s="33">
        <f t="shared" si="37"/>
        <v>0</v>
      </c>
      <c r="CL177" s="33">
        <f t="shared" si="38"/>
        <v>0</v>
      </c>
      <c r="CM177" s="33"/>
      <c r="CN177" s="33"/>
      <c r="CZ177" s="2"/>
    </row>
    <row r="178" spans="1:104" x14ac:dyDescent="0.2">
      <c r="A178" s="1392"/>
      <c r="B178" s="339" t="s">
        <v>214</v>
      </c>
      <c r="C178" s="333">
        <f t="shared" si="39"/>
        <v>0</v>
      </c>
      <c r="D178" s="334">
        <f t="shared" si="44"/>
        <v>0</v>
      </c>
      <c r="E178" s="335">
        <f t="shared" si="44"/>
        <v>0</v>
      </c>
      <c r="F178" s="832">
        <f>SUM(ENERO:DICIEMBRE!F178)</f>
        <v>0</v>
      </c>
      <c r="G178" s="832">
        <f>SUM(ENERO:DICIEMBRE!G178)</f>
        <v>0</v>
      </c>
      <c r="H178" s="832">
        <f>SUM(ENERO:DICIEMBRE!H178)</f>
        <v>0</v>
      </c>
      <c r="I178" s="832">
        <f>SUM(ENERO:DICIEMBRE!I178)</f>
        <v>0</v>
      </c>
      <c r="J178" s="832">
        <f>SUM(ENERO:DICIEMBRE!J178)</f>
        <v>0</v>
      </c>
      <c r="K178" s="832">
        <f>SUM(ENERO:DICIEMBRE!K178)</f>
        <v>0</v>
      </c>
      <c r="L178" s="832">
        <f>SUM(ENERO:DICIEMBRE!L178)</f>
        <v>0</v>
      </c>
      <c r="M178" s="832">
        <f>SUM(ENERO:DICIEMBRE!M178)</f>
        <v>0</v>
      </c>
      <c r="N178" s="832">
        <f>SUM(ENERO:DICIEMBRE!N178)</f>
        <v>0</v>
      </c>
      <c r="O178" s="832">
        <f>SUM(ENERO:DICIEMBRE!O178)</f>
        <v>0</v>
      </c>
      <c r="P178" s="832">
        <f>SUM(ENERO:DICIEMBRE!P178)</f>
        <v>0</v>
      </c>
      <c r="Q178" s="832">
        <f>SUM(ENERO:DICIEMBRE!Q178)</f>
        <v>0</v>
      </c>
      <c r="R178" s="832">
        <f>SUM(ENERO:DICIEMBRE!R178)</f>
        <v>0</v>
      </c>
      <c r="S178" s="832">
        <f>SUM(ENERO:DICIEMBRE!S178)</f>
        <v>0</v>
      </c>
      <c r="T178" s="832">
        <f>SUM(ENERO:DICIEMBRE!T178)</f>
        <v>0</v>
      </c>
      <c r="U178" s="832">
        <f>SUM(ENERO:DICIEMBRE!U178)</f>
        <v>0</v>
      </c>
      <c r="V178" s="832">
        <f>SUM(ENERO:DICIEMBRE!V178)</f>
        <v>0</v>
      </c>
      <c r="W178" s="832">
        <f>SUM(ENERO:DICIEMBRE!W178)</f>
        <v>0</v>
      </c>
      <c r="X178" s="832">
        <f>SUM(ENERO:DICIEMBRE!X178)</f>
        <v>0</v>
      </c>
      <c r="Y178" s="832">
        <f>SUM(ENERO:DICIEMBRE!Y178)</f>
        <v>0</v>
      </c>
      <c r="Z178" s="832">
        <f>SUM(ENERO:DICIEMBRE!Z178)</f>
        <v>0</v>
      </c>
      <c r="AA178" s="832">
        <f>SUM(ENERO:DICIEMBRE!AA178)</f>
        <v>0</v>
      </c>
      <c r="AB178" s="832">
        <f>SUM(ENERO:DICIEMBRE!AB178)</f>
        <v>0</v>
      </c>
      <c r="AC178" s="832">
        <f>SUM(ENERO:DICIEMBRE!AC178)</f>
        <v>0</v>
      </c>
      <c r="AD178" s="832">
        <f>SUM(ENERO:DICIEMBRE!AD178)</f>
        <v>0</v>
      </c>
      <c r="AE178" s="832">
        <f>SUM(ENERO:DICIEMBRE!AE178)</f>
        <v>0</v>
      </c>
      <c r="AF178" s="832">
        <f>SUM(ENERO:DICIEMBRE!AF178)</f>
        <v>0</v>
      </c>
      <c r="AG178" s="832">
        <f>SUM(ENERO:DICIEMBRE!AG178)</f>
        <v>0</v>
      </c>
      <c r="AH178" s="832">
        <f>SUM(ENERO:DICIEMBRE!AH178)</f>
        <v>0</v>
      </c>
      <c r="AI178" s="832">
        <f>SUM(ENERO:DICIEMBRE!AI178)</f>
        <v>0</v>
      </c>
      <c r="AJ178" s="832">
        <f>SUM(ENERO:DICIEMBRE!AJ178)</f>
        <v>0</v>
      </c>
      <c r="AK178" s="832">
        <f>SUM(ENERO:DICIEMBRE!AK178)</f>
        <v>0</v>
      </c>
      <c r="AL178" s="832">
        <f>SUM(ENERO:DICIEMBRE!AL178)</f>
        <v>0</v>
      </c>
      <c r="AM178" s="832">
        <f>SUM(ENERO:DICIEMBRE!AM178)</f>
        <v>0</v>
      </c>
      <c r="AN178" s="832">
        <f>SUM(ENERO:DICIEMBRE!AN178)</f>
        <v>0</v>
      </c>
      <c r="AO178" s="832">
        <f>SUM(ENERO:DICIEMBRE!AO178)</f>
        <v>0</v>
      </c>
      <c r="AP178" s="832">
        <f>SUM(ENERO:DICIEMBRE!AP178)</f>
        <v>0</v>
      </c>
      <c r="AQ178" s="832">
        <f>SUM(ENERO:DICIEMBRE!AQ178)</f>
        <v>0</v>
      </c>
      <c r="AR178" s="832">
        <f>SUM(ENERO:DICIEMBRE!AR178)</f>
        <v>0</v>
      </c>
      <c r="AS178" s="832">
        <f>SUM(ENERO:DICIEMBRE!AS178)</f>
        <v>0</v>
      </c>
      <c r="AT178" s="186" t="str">
        <f t="shared" si="40"/>
        <v/>
      </c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12"/>
      <c r="BF178" s="12"/>
      <c r="BY178" s="3"/>
      <c r="CA178" s="32" t="str">
        <f t="shared" si="27"/>
        <v/>
      </c>
      <c r="CB178" s="32" t="str">
        <f t="shared" si="45"/>
        <v/>
      </c>
      <c r="CC178" s="32" t="str">
        <f t="shared" si="29"/>
        <v/>
      </c>
      <c r="CD178" s="32" t="str">
        <f t="shared" si="30"/>
        <v/>
      </c>
      <c r="CE178" s="32" t="str">
        <f t="shared" si="31"/>
        <v/>
      </c>
      <c r="CF178" s="32" t="str">
        <f t="shared" si="32"/>
        <v/>
      </c>
      <c r="CG178" s="33">
        <f t="shared" si="33"/>
        <v>0</v>
      </c>
      <c r="CH178" s="33">
        <f t="shared" si="46"/>
        <v>0</v>
      </c>
      <c r="CI178" s="33">
        <f t="shared" si="35"/>
        <v>0</v>
      </c>
      <c r="CJ178" s="33">
        <f t="shared" si="36"/>
        <v>0</v>
      </c>
      <c r="CK178" s="33">
        <f t="shared" si="37"/>
        <v>0</v>
      </c>
      <c r="CL178" s="33">
        <f t="shared" si="38"/>
        <v>0</v>
      </c>
      <c r="CM178" s="33"/>
      <c r="CN178" s="33"/>
      <c r="CZ178" s="2"/>
    </row>
    <row r="179" spans="1:104" x14ac:dyDescent="0.2">
      <c r="A179" s="1376"/>
      <c r="B179" s="364" t="s">
        <v>215</v>
      </c>
      <c r="C179" s="322">
        <f t="shared" si="39"/>
        <v>14</v>
      </c>
      <c r="D179" s="323">
        <f t="shared" si="44"/>
        <v>6</v>
      </c>
      <c r="E179" s="304">
        <f t="shared" si="44"/>
        <v>8</v>
      </c>
      <c r="F179" s="832">
        <f>SUM(ENERO:DICIEMBRE!F179)</f>
        <v>0</v>
      </c>
      <c r="G179" s="832">
        <f>SUM(ENERO:DICIEMBRE!G179)</f>
        <v>0</v>
      </c>
      <c r="H179" s="832">
        <f>SUM(ENERO:DICIEMBRE!H179)</f>
        <v>0</v>
      </c>
      <c r="I179" s="832">
        <f>SUM(ENERO:DICIEMBRE!I179)</f>
        <v>0</v>
      </c>
      <c r="J179" s="832">
        <f>SUM(ENERO:DICIEMBRE!J179)</f>
        <v>0</v>
      </c>
      <c r="K179" s="832">
        <f>SUM(ENERO:DICIEMBRE!K179)</f>
        <v>0</v>
      </c>
      <c r="L179" s="832">
        <f>SUM(ENERO:DICIEMBRE!L179)</f>
        <v>0</v>
      </c>
      <c r="M179" s="832">
        <f>SUM(ENERO:DICIEMBRE!M179)</f>
        <v>0</v>
      </c>
      <c r="N179" s="832">
        <f>SUM(ENERO:DICIEMBRE!N179)</f>
        <v>0</v>
      </c>
      <c r="O179" s="832">
        <f>SUM(ENERO:DICIEMBRE!O179)</f>
        <v>0</v>
      </c>
      <c r="P179" s="832">
        <f>SUM(ENERO:DICIEMBRE!P179)</f>
        <v>0</v>
      </c>
      <c r="Q179" s="832">
        <f>SUM(ENERO:DICIEMBRE!Q179)</f>
        <v>1</v>
      </c>
      <c r="R179" s="832">
        <f>SUM(ENERO:DICIEMBRE!R179)</f>
        <v>1</v>
      </c>
      <c r="S179" s="832">
        <f>SUM(ENERO:DICIEMBRE!S179)</f>
        <v>1</v>
      </c>
      <c r="T179" s="832">
        <f>SUM(ENERO:DICIEMBRE!T179)</f>
        <v>0</v>
      </c>
      <c r="U179" s="832">
        <f>SUM(ENERO:DICIEMBRE!U179)</f>
        <v>2</v>
      </c>
      <c r="V179" s="832">
        <f>SUM(ENERO:DICIEMBRE!V179)</f>
        <v>1</v>
      </c>
      <c r="W179" s="832">
        <f>SUM(ENERO:DICIEMBRE!W179)</f>
        <v>0</v>
      </c>
      <c r="X179" s="832">
        <f>SUM(ENERO:DICIEMBRE!X179)</f>
        <v>0</v>
      </c>
      <c r="Y179" s="832">
        <f>SUM(ENERO:DICIEMBRE!Y179)</f>
        <v>3</v>
      </c>
      <c r="Z179" s="832">
        <f>SUM(ENERO:DICIEMBRE!Z179)</f>
        <v>1</v>
      </c>
      <c r="AA179" s="832">
        <f>SUM(ENERO:DICIEMBRE!AA179)</f>
        <v>1</v>
      </c>
      <c r="AB179" s="832">
        <f>SUM(ENERO:DICIEMBRE!AB179)</f>
        <v>1</v>
      </c>
      <c r="AC179" s="832">
        <f>SUM(ENERO:DICIEMBRE!AC179)</f>
        <v>0</v>
      </c>
      <c r="AD179" s="832">
        <f>SUM(ENERO:DICIEMBRE!AD179)</f>
        <v>1</v>
      </c>
      <c r="AE179" s="832">
        <f>SUM(ENERO:DICIEMBRE!AE179)</f>
        <v>0</v>
      </c>
      <c r="AF179" s="832">
        <f>SUM(ENERO:DICIEMBRE!AF179)</f>
        <v>0</v>
      </c>
      <c r="AG179" s="832">
        <f>SUM(ENERO:DICIEMBRE!AG179)</f>
        <v>0</v>
      </c>
      <c r="AH179" s="832">
        <f>SUM(ENERO:DICIEMBRE!AH179)</f>
        <v>1</v>
      </c>
      <c r="AI179" s="832">
        <f>SUM(ENERO:DICIEMBRE!AI179)</f>
        <v>0</v>
      </c>
      <c r="AJ179" s="832">
        <f>SUM(ENERO:DICIEMBRE!AJ179)</f>
        <v>0</v>
      </c>
      <c r="AK179" s="832">
        <f>SUM(ENERO:DICIEMBRE!AK179)</f>
        <v>0</v>
      </c>
      <c r="AL179" s="832">
        <f>SUM(ENERO:DICIEMBRE!AL179)</f>
        <v>0</v>
      </c>
      <c r="AM179" s="832">
        <f>SUM(ENERO:DICIEMBRE!AM179)</f>
        <v>0</v>
      </c>
      <c r="AN179" s="832">
        <f>SUM(ENERO:DICIEMBRE!AN179)</f>
        <v>0</v>
      </c>
      <c r="AO179" s="832">
        <f>SUM(ENERO:DICIEMBRE!AO179)</f>
        <v>0</v>
      </c>
      <c r="AP179" s="832">
        <f>SUM(ENERO:DICIEMBRE!AP179)</f>
        <v>0</v>
      </c>
      <c r="AQ179" s="832">
        <f>SUM(ENERO:DICIEMBRE!AQ179)</f>
        <v>0</v>
      </c>
      <c r="AR179" s="832">
        <f>SUM(ENERO:DICIEMBRE!AR179)</f>
        <v>0</v>
      </c>
      <c r="AS179" s="832">
        <f>SUM(ENERO:DICIEMBRE!AS179)</f>
        <v>0</v>
      </c>
      <c r="AT179" s="186" t="str">
        <f t="shared" si="40"/>
        <v/>
      </c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12"/>
      <c r="BF179" s="12"/>
      <c r="BY179" s="3"/>
      <c r="CA179" s="32" t="str">
        <f t="shared" si="27"/>
        <v/>
      </c>
      <c r="CB179" s="32" t="str">
        <f t="shared" si="45"/>
        <v/>
      </c>
      <c r="CC179" s="32" t="str">
        <f t="shared" si="29"/>
        <v/>
      </c>
      <c r="CD179" s="32" t="str">
        <f t="shared" si="30"/>
        <v/>
      </c>
      <c r="CE179" s="32" t="str">
        <f t="shared" si="31"/>
        <v/>
      </c>
      <c r="CF179" s="32" t="str">
        <f t="shared" si="32"/>
        <v/>
      </c>
      <c r="CG179" s="33">
        <f t="shared" si="33"/>
        <v>0</v>
      </c>
      <c r="CH179" s="33">
        <f t="shared" si="46"/>
        <v>0</v>
      </c>
      <c r="CI179" s="33">
        <f t="shared" si="35"/>
        <v>0</v>
      </c>
      <c r="CJ179" s="33">
        <f t="shared" si="36"/>
        <v>0</v>
      </c>
      <c r="CK179" s="33">
        <f t="shared" si="37"/>
        <v>0</v>
      </c>
      <c r="CL179" s="33">
        <f t="shared" si="38"/>
        <v>0</v>
      </c>
      <c r="CM179" s="33"/>
      <c r="CN179" s="33"/>
      <c r="CZ179" s="2"/>
    </row>
    <row r="180" spans="1:104" x14ac:dyDescent="0.2">
      <c r="A180" s="1375" t="s">
        <v>216</v>
      </c>
      <c r="B180" s="346" t="s">
        <v>217</v>
      </c>
      <c r="C180" s="311">
        <f t="shared" si="39"/>
        <v>0</v>
      </c>
      <c r="D180" s="312">
        <f t="shared" si="44"/>
        <v>0</v>
      </c>
      <c r="E180" s="313">
        <f t="shared" si="44"/>
        <v>0</v>
      </c>
      <c r="F180" s="832">
        <f>SUM(ENERO:DICIEMBRE!F180)</f>
        <v>0</v>
      </c>
      <c r="G180" s="832">
        <f>SUM(ENERO:DICIEMBRE!G180)</f>
        <v>0</v>
      </c>
      <c r="H180" s="832">
        <f>SUM(ENERO:DICIEMBRE!H180)</f>
        <v>0</v>
      </c>
      <c r="I180" s="832">
        <f>SUM(ENERO:DICIEMBRE!I180)</f>
        <v>0</v>
      </c>
      <c r="J180" s="832">
        <f>SUM(ENERO:DICIEMBRE!J180)</f>
        <v>0</v>
      </c>
      <c r="K180" s="832">
        <f>SUM(ENERO:DICIEMBRE!K180)</f>
        <v>0</v>
      </c>
      <c r="L180" s="832">
        <f>SUM(ENERO:DICIEMBRE!L180)</f>
        <v>0</v>
      </c>
      <c r="M180" s="832">
        <f>SUM(ENERO:DICIEMBRE!M180)</f>
        <v>0</v>
      </c>
      <c r="N180" s="832">
        <f>SUM(ENERO:DICIEMBRE!N180)</f>
        <v>0</v>
      </c>
      <c r="O180" s="832">
        <f>SUM(ENERO:DICIEMBRE!O180)</f>
        <v>0</v>
      </c>
      <c r="P180" s="832">
        <f>SUM(ENERO:DICIEMBRE!P180)</f>
        <v>0</v>
      </c>
      <c r="Q180" s="832">
        <f>SUM(ENERO:DICIEMBRE!Q180)</f>
        <v>0</v>
      </c>
      <c r="R180" s="832">
        <f>SUM(ENERO:DICIEMBRE!R180)</f>
        <v>0</v>
      </c>
      <c r="S180" s="832">
        <f>SUM(ENERO:DICIEMBRE!S180)</f>
        <v>0</v>
      </c>
      <c r="T180" s="832">
        <f>SUM(ENERO:DICIEMBRE!T180)</f>
        <v>0</v>
      </c>
      <c r="U180" s="832">
        <f>SUM(ENERO:DICIEMBRE!U180)</f>
        <v>0</v>
      </c>
      <c r="V180" s="832">
        <f>SUM(ENERO:DICIEMBRE!V180)</f>
        <v>0</v>
      </c>
      <c r="W180" s="832">
        <f>SUM(ENERO:DICIEMBRE!W180)</f>
        <v>0</v>
      </c>
      <c r="X180" s="832">
        <f>SUM(ENERO:DICIEMBRE!X180)</f>
        <v>0</v>
      </c>
      <c r="Y180" s="832">
        <f>SUM(ENERO:DICIEMBRE!Y180)</f>
        <v>0</v>
      </c>
      <c r="Z180" s="832">
        <f>SUM(ENERO:DICIEMBRE!Z180)</f>
        <v>0</v>
      </c>
      <c r="AA180" s="832">
        <f>SUM(ENERO:DICIEMBRE!AA180)</f>
        <v>0</v>
      </c>
      <c r="AB180" s="832">
        <f>SUM(ENERO:DICIEMBRE!AB180)</f>
        <v>0</v>
      </c>
      <c r="AC180" s="832">
        <f>SUM(ENERO:DICIEMBRE!AC180)</f>
        <v>0</v>
      </c>
      <c r="AD180" s="832">
        <f>SUM(ENERO:DICIEMBRE!AD180)</f>
        <v>0</v>
      </c>
      <c r="AE180" s="832">
        <f>SUM(ENERO:DICIEMBRE!AE180)</f>
        <v>0</v>
      </c>
      <c r="AF180" s="832">
        <f>SUM(ENERO:DICIEMBRE!AF180)</f>
        <v>0</v>
      </c>
      <c r="AG180" s="832">
        <f>SUM(ENERO:DICIEMBRE!AG180)</f>
        <v>0</v>
      </c>
      <c r="AH180" s="832">
        <f>SUM(ENERO:DICIEMBRE!AH180)</f>
        <v>0</v>
      </c>
      <c r="AI180" s="832">
        <f>SUM(ENERO:DICIEMBRE!AI180)</f>
        <v>0</v>
      </c>
      <c r="AJ180" s="832">
        <f>SUM(ENERO:DICIEMBRE!AJ180)</f>
        <v>0</v>
      </c>
      <c r="AK180" s="832">
        <f>SUM(ENERO:DICIEMBRE!AK180)</f>
        <v>0</v>
      </c>
      <c r="AL180" s="832">
        <f>SUM(ENERO:DICIEMBRE!AL180)</f>
        <v>0</v>
      </c>
      <c r="AM180" s="832">
        <f>SUM(ENERO:DICIEMBRE!AM180)</f>
        <v>0</v>
      </c>
      <c r="AN180" s="365"/>
      <c r="AO180" s="356"/>
      <c r="AP180" s="832">
        <f>SUM(ENERO:DICIEMBRE!AP180)</f>
        <v>0</v>
      </c>
      <c r="AQ180" s="832">
        <f>SUM(ENERO:DICIEMBRE!AQ180)</f>
        <v>0</v>
      </c>
      <c r="AR180" s="832">
        <f>SUM(ENERO:DICIEMBRE!AR180)</f>
        <v>0</v>
      </c>
      <c r="AS180" s="832">
        <f>SUM(ENERO:DICIEMBRE!AS180)</f>
        <v>0</v>
      </c>
      <c r="AT180" s="186" t="str">
        <f t="shared" si="40"/>
        <v/>
      </c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12"/>
      <c r="BF180" s="12"/>
      <c r="BY180" s="3"/>
      <c r="CA180" s="32"/>
      <c r="CB180" s="32"/>
      <c r="CC180" s="32" t="str">
        <f t="shared" si="29"/>
        <v/>
      </c>
      <c r="CD180" s="32" t="str">
        <f t="shared" si="30"/>
        <v/>
      </c>
      <c r="CE180" s="32" t="str">
        <f t="shared" si="31"/>
        <v/>
      </c>
      <c r="CF180" s="32" t="str">
        <f t="shared" si="32"/>
        <v/>
      </c>
      <c r="CG180" s="33"/>
      <c r="CH180" s="33"/>
      <c r="CI180" s="33">
        <f t="shared" si="35"/>
        <v>0</v>
      </c>
      <c r="CJ180" s="33">
        <f t="shared" si="36"/>
        <v>0</v>
      </c>
      <c r="CK180" s="33">
        <f t="shared" si="37"/>
        <v>0</v>
      </c>
      <c r="CL180" s="33">
        <f t="shared" ref="CL180:CL181" si="47">IF(AND(C180&lt;&gt;0,OR(AP180="",AQ180="",AR180="",AS180="")),1,0)</f>
        <v>0</v>
      </c>
      <c r="CM180" s="33"/>
      <c r="CN180" s="33"/>
      <c r="CZ180" s="2"/>
    </row>
    <row r="181" spans="1:104" x14ac:dyDescent="0.2">
      <c r="A181" s="1392"/>
      <c r="B181" s="339" t="s">
        <v>218</v>
      </c>
      <c r="C181" s="333">
        <f t="shared" si="39"/>
        <v>0</v>
      </c>
      <c r="D181" s="334">
        <f t="shared" si="44"/>
        <v>0</v>
      </c>
      <c r="E181" s="335">
        <f t="shared" si="44"/>
        <v>0</v>
      </c>
      <c r="F181" s="832">
        <f>SUM(ENERO:DICIEMBRE!F181)</f>
        <v>0</v>
      </c>
      <c r="G181" s="832">
        <f>SUM(ENERO:DICIEMBRE!G181)</f>
        <v>0</v>
      </c>
      <c r="H181" s="832">
        <f>SUM(ENERO:DICIEMBRE!H181)</f>
        <v>0</v>
      </c>
      <c r="I181" s="832">
        <f>SUM(ENERO:DICIEMBRE!I181)</f>
        <v>0</v>
      </c>
      <c r="J181" s="832">
        <f>SUM(ENERO:DICIEMBRE!J181)</f>
        <v>0</v>
      </c>
      <c r="K181" s="832">
        <f>SUM(ENERO:DICIEMBRE!K181)</f>
        <v>0</v>
      </c>
      <c r="L181" s="832">
        <f>SUM(ENERO:DICIEMBRE!L181)</f>
        <v>0</v>
      </c>
      <c r="M181" s="832">
        <f>SUM(ENERO:DICIEMBRE!M181)</f>
        <v>0</v>
      </c>
      <c r="N181" s="832">
        <f>SUM(ENERO:DICIEMBRE!N181)</f>
        <v>0</v>
      </c>
      <c r="O181" s="832">
        <f>SUM(ENERO:DICIEMBRE!O181)</f>
        <v>0</v>
      </c>
      <c r="P181" s="832">
        <f>SUM(ENERO:DICIEMBRE!P181)</f>
        <v>0</v>
      </c>
      <c r="Q181" s="832">
        <f>SUM(ENERO:DICIEMBRE!Q181)</f>
        <v>0</v>
      </c>
      <c r="R181" s="832">
        <f>SUM(ENERO:DICIEMBRE!R181)</f>
        <v>0</v>
      </c>
      <c r="S181" s="832">
        <f>SUM(ENERO:DICIEMBRE!S181)</f>
        <v>0</v>
      </c>
      <c r="T181" s="832">
        <f>SUM(ENERO:DICIEMBRE!T181)</f>
        <v>0</v>
      </c>
      <c r="U181" s="832">
        <f>SUM(ENERO:DICIEMBRE!U181)</f>
        <v>0</v>
      </c>
      <c r="V181" s="832">
        <f>SUM(ENERO:DICIEMBRE!V181)</f>
        <v>0</v>
      </c>
      <c r="W181" s="832">
        <f>SUM(ENERO:DICIEMBRE!W181)</f>
        <v>0</v>
      </c>
      <c r="X181" s="832">
        <f>SUM(ENERO:DICIEMBRE!X181)</f>
        <v>0</v>
      </c>
      <c r="Y181" s="832">
        <f>SUM(ENERO:DICIEMBRE!Y181)</f>
        <v>0</v>
      </c>
      <c r="Z181" s="832">
        <f>SUM(ENERO:DICIEMBRE!Z181)</f>
        <v>0</v>
      </c>
      <c r="AA181" s="832">
        <f>SUM(ENERO:DICIEMBRE!AA181)</f>
        <v>0</v>
      </c>
      <c r="AB181" s="832">
        <f>SUM(ENERO:DICIEMBRE!AB181)</f>
        <v>0</v>
      </c>
      <c r="AC181" s="832">
        <f>SUM(ENERO:DICIEMBRE!AC181)</f>
        <v>0</v>
      </c>
      <c r="AD181" s="832">
        <f>SUM(ENERO:DICIEMBRE!AD181)</f>
        <v>0</v>
      </c>
      <c r="AE181" s="832">
        <f>SUM(ENERO:DICIEMBRE!AE181)</f>
        <v>0</v>
      </c>
      <c r="AF181" s="832">
        <f>SUM(ENERO:DICIEMBRE!AF181)</f>
        <v>0</v>
      </c>
      <c r="AG181" s="832">
        <f>SUM(ENERO:DICIEMBRE!AG181)</f>
        <v>0</v>
      </c>
      <c r="AH181" s="832">
        <f>SUM(ENERO:DICIEMBRE!AH181)</f>
        <v>0</v>
      </c>
      <c r="AI181" s="832">
        <f>SUM(ENERO:DICIEMBRE!AI181)</f>
        <v>0</v>
      </c>
      <c r="AJ181" s="832">
        <f>SUM(ENERO:DICIEMBRE!AJ181)</f>
        <v>0</v>
      </c>
      <c r="AK181" s="832">
        <f>SUM(ENERO:DICIEMBRE!AK181)</f>
        <v>0</v>
      </c>
      <c r="AL181" s="832">
        <f>SUM(ENERO:DICIEMBRE!AL181)</f>
        <v>0</v>
      </c>
      <c r="AM181" s="832">
        <f>SUM(ENERO:DICIEMBRE!AM181)</f>
        <v>0</v>
      </c>
      <c r="AN181" s="359"/>
      <c r="AO181" s="366"/>
      <c r="AP181" s="832">
        <f>SUM(ENERO:DICIEMBRE!AP181)</f>
        <v>0</v>
      </c>
      <c r="AQ181" s="832">
        <f>SUM(ENERO:DICIEMBRE!AQ181)</f>
        <v>0</v>
      </c>
      <c r="AR181" s="832">
        <f>SUM(ENERO:DICIEMBRE!AR181)</f>
        <v>0</v>
      </c>
      <c r="AS181" s="832">
        <f>SUM(ENERO:DICIEMBRE!AS181)</f>
        <v>0</v>
      </c>
      <c r="AT181" s="186" t="str">
        <f t="shared" si="40"/>
        <v/>
      </c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12"/>
      <c r="BF181" s="12"/>
      <c r="BY181" s="3"/>
      <c r="CA181" s="32"/>
      <c r="CB181" s="32"/>
      <c r="CC181" s="32" t="str">
        <f t="shared" si="29"/>
        <v/>
      </c>
      <c r="CD181" s="32" t="str">
        <f t="shared" si="30"/>
        <v/>
      </c>
      <c r="CE181" s="32" t="str">
        <f t="shared" si="31"/>
        <v/>
      </c>
      <c r="CF181" s="32" t="str">
        <f t="shared" si="32"/>
        <v/>
      </c>
      <c r="CG181" s="33"/>
      <c r="CH181" s="33"/>
      <c r="CI181" s="33">
        <f t="shared" si="35"/>
        <v>0</v>
      </c>
      <c r="CJ181" s="33">
        <f t="shared" si="36"/>
        <v>0</v>
      </c>
      <c r="CK181" s="33">
        <f t="shared" si="37"/>
        <v>0</v>
      </c>
      <c r="CL181" s="33">
        <f t="shared" si="47"/>
        <v>0</v>
      </c>
      <c r="CM181" s="33"/>
      <c r="CN181" s="33"/>
      <c r="CZ181" s="2"/>
    </row>
    <row r="182" spans="1:104" x14ac:dyDescent="0.2">
      <c r="A182" s="1376"/>
      <c r="B182" s="367" t="s">
        <v>219</v>
      </c>
      <c r="C182" s="348">
        <f t="shared" si="39"/>
        <v>0</v>
      </c>
      <c r="D182" s="349">
        <f t="shared" si="44"/>
        <v>0</v>
      </c>
      <c r="E182" s="350">
        <f t="shared" si="44"/>
        <v>0</v>
      </c>
      <c r="F182" s="832">
        <f>SUM(ENERO:DICIEMBRE!F182)</f>
        <v>0</v>
      </c>
      <c r="G182" s="832">
        <f>SUM(ENERO:DICIEMBRE!G182)</f>
        <v>0</v>
      </c>
      <c r="H182" s="832">
        <f>SUM(ENERO:DICIEMBRE!H182)</f>
        <v>0</v>
      </c>
      <c r="I182" s="832">
        <f>SUM(ENERO:DICIEMBRE!I182)</f>
        <v>0</v>
      </c>
      <c r="J182" s="832">
        <f>SUM(ENERO:DICIEMBRE!J182)</f>
        <v>0</v>
      </c>
      <c r="K182" s="832">
        <f>SUM(ENERO:DICIEMBRE!K182)</f>
        <v>0</v>
      </c>
      <c r="L182" s="832">
        <f>SUM(ENERO:DICIEMBRE!L182)</f>
        <v>0</v>
      </c>
      <c r="M182" s="832">
        <f>SUM(ENERO:DICIEMBRE!M182)</f>
        <v>0</v>
      </c>
      <c r="N182" s="832">
        <f>SUM(ENERO:DICIEMBRE!N182)</f>
        <v>0</v>
      </c>
      <c r="O182" s="832">
        <f>SUM(ENERO:DICIEMBRE!O182)</f>
        <v>0</v>
      </c>
      <c r="P182" s="832">
        <f>SUM(ENERO:DICIEMBRE!P182)</f>
        <v>0</v>
      </c>
      <c r="Q182" s="832">
        <f>SUM(ENERO:DICIEMBRE!Q182)</f>
        <v>0</v>
      </c>
      <c r="R182" s="832">
        <f>SUM(ENERO:DICIEMBRE!R182)</f>
        <v>0</v>
      </c>
      <c r="S182" s="832">
        <f>SUM(ENERO:DICIEMBRE!S182)</f>
        <v>0</v>
      </c>
      <c r="T182" s="832">
        <f>SUM(ENERO:DICIEMBRE!T182)</f>
        <v>0</v>
      </c>
      <c r="U182" s="832">
        <f>SUM(ENERO:DICIEMBRE!U182)</f>
        <v>0</v>
      </c>
      <c r="V182" s="832">
        <f>SUM(ENERO:DICIEMBRE!V182)</f>
        <v>0</v>
      </c>
      <c r="W182" s="832">
        <f>SUM(ENERO:DICIEMBRE!W182)</f>
        <v>0</v>
      </c>
      <c r="X182" s="832">
        <f>SUM(ENERO:DICIEMBRE!X182)</f>
        <v>0</v>
      </c>
      <c r="Y182" s="832">
        <f>SUM(ENERO:DICIEMBRE!Y182)</f>
        <v>0</v>
      </c>
      <c r="Z182" s="832">
        <f>SUM(ENERO:DICIEMBRE!Z182)</f>
        <v>0</v>
      </c>
      <c r="AA182" s="832">
        <f>SUM(ENERO:DICIEMBRE!AA182)</f>
        <v>0</v>
      </c>
      <c r="AB182" s="832">
        <f>SUM(ENERO:DICIEMBRE!AB182)</f>
        <v>0</v>
      </c>
      <c r="AC182" s="832">
        <f>SUM(ENERO:DICIEMBRE!AC182)</f>
        <v>0</v>
      </c>
      <c r="AD182" s="832">
        <f>SUM(ENERO:DICIEMBRE!AD182)</f>
        <v>0</v>
      </c>
      <c r="AE182" s="832">
        <f>SUM(ENERO:DICIEMBRE!AE182)</f>
        <v>0</v>
      </c>
      <c r="AF182" s="832">
        <f>SUM(ENERO:DICIEMBRE!AF182)</f>
        <v>0</v>
      </c>
      <c r="AG182" s="832">
        <f>SUM(ENERO:DICIEMBRE!AG182)</f>
        <v>0</v>
      </c>
      <c r="AH182" s="832">
        <f>SUM(ENERO:DICIEMBRE!AH182)</f>
        <v>0</v>
      </c>
      <c r="AI182" s="832">
        <f>SUM(ENERO:DICIEMBRE!AI182)</f>
        <v>0</v>
      </c>
      <c r="AJ182" s="832">
        <f>SUM(ENERO:DICIEMBRE!AJ182)</f>
        <v>0</v>
      </c>
      <c r="AK182" s="832">
        <f>SUM(ENERO:DICIEMBRE!AK182)</f>
        <v>0</v>
      </c>
      <c r="AL182" s="832">
        <f>SUM(ENERO:DICIEMBRE!AL182)</f>
        <v>0</v>
      </c>
      <c r="AM182" s="832">
        <f>SUM(ENERO:DICIEMBRE!AM182)</f>
        <v>0</v>
      </c>
      <c r="AN182" s="274"/>
      <c r="AO182" s="274"/>
      <c r="AP182" s="832">
        <f>SUM(ENERO:DICIEMBRE!AP182)</f>
        <v>0</v>
      </c>
      <c r="AQ182" s="832">
        <f>SUM(ENERO:DICIEMBRE!AQ182)</f>
        <v>0</v>
      </c>
      <c r="AR182" s="832">
        <f>SUM(ENERO:DICIEMBRE!AR182)</f>
        <v>0</v>
      </c>
      <c r="AS182" s="832">
        <f>SUM(ENERO:DICIEMBRE!AS182)</f>
        <v>0</v>
      </c>
      <c r="AT182" s="186" t="str">
        <f t="shared" si="40"/>
        <v/>
      </c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12"/>
      <c r="BF182" s="12"/>
      <c r="BY182" s="3"/>
      <c r="CA182" s="32"/>
      <c r="CB182" s="32"/>
      <c r="CC182" s="32" t="str">
        <f t="shared" si="29"/>
        <v/>
      </c>
      <c r="CD182" s="32" t="str">
        <f t="shared" si="30"/>
        <v/>
      </c>
      <c r="CE182" s="32" t="str">
        <f t="shared" si="31"/>
        <v/>
      </c>
      <c r="CF182" s="32" t="str">
        <f t="shared" si="32"/>
        <v/>
      </c>
      <c r="CG182" s="33"/>
      <c r="CH182" s="33"/>
      <c r="CI182" s="33">
        <f t="shared" si="35"/>
        <v>0</v>
      </c>
      <c r="CJ182" s="33">
        <f t="shared" si="36"/>
        <v>0</v>
      </c>
      <c r="CK182" s="33">
        <f t="shared" si="37"/>
        <v>0</v>
      </c>
      <c r="CL182" s="33">
        <f>IF(AND(C182&lt;&gt;0,OR(AP182="",AQ182="",AR182="",AS182="")),1,0)</f>
        <v>0</v>
      </c>
      <c r="CM182" s="33"/>
      <c r="CN182" s="33"/>
      <c r="CZ182" s="2"/>
    </row>
    <row r="183" spans="1:104" x14ac:dyDescent="0.2">
      <c r="A183" s="1476" t="s">
        <v>220</v>
      </c>
      <c r="B183" s="1477"/>
      <c r="C183" s="328">
        <f t="shared" si="39"/>
        <v>25</v>
      </c>
      <c r="D183" s="329">
        <f t="shared" si="44"/>
        <v>22</v>
      </c>
      <c r="E183" s="330">
        <f t="shared" si="44"/>
        <v>3</v>
      </c>
      <c r="F183" s="832">
        <f>SUM(ENERO:DICIEMBRE!F183)</f>
        <v>0</v>
      </c>
      <c r="G183" s="832">
        <f>SUM(ENERO:DICIEMBRE!G183)</f>
        <v>0</v>
      </c>
      <c r="H183" s="832">
        <f>SUM(ENERO:DICIEMBRE!H183)</f>
        <v>0</v>
      </c>
      <c r="I183" s="832">
        <f>SUM(ENERO:DICIEMBRE!I183)</f>
        <v>0</v>
      </c>
      <c r="J183" s="832">
        <f>SUM(ENERO:DICIEMBRE!J183)</f>
        <v>0</v>
      </c>
      <c r="K183" s="832">
        <f>SUM(ENERO:DICIEMBRE!K183)</f>
        <v>0</v>
      </c>
      <c r="L183" s="832">
        <f>SUM(ENERO:DICIEMBRE!L183)</f>
        <v>2</v>
      </c>
      <c r="M183" s="832">
        <f>SUM(ENERO:DICIEMBRE!M183)</f>
        <v>0</v>
      </c>
      <c r="N183" s="832">
        <f>SUM(ENERO:DICIEMBRE!N183)</f>
        <v>7</v>
      </c>
      <c r="O183" s="832">
        <f>SUM(ENERO:DICIEMBRE!O183)</f>
        <v>1</v>
      </c>
      <c r="P183" s="832">
        <f>SUM(ENERO:DICIEMBRE!P183)</f>
        <v>6</v>
      </c>
      <c r="Q183" s="832">
        <f>SUM(ENERO:DICIEMBRE!Q183)</f>
        <v>0</v>
      </c>
      <c r="R183" s="832">
        <f>SUM(ENERO:DICIEMBRE!R183)</f>
        <v>1</v>
      </c>
      <c r="S183" s="832">
        <f>SUM(ENERO:DICIEMBRE!S183)</f>
        <v>0</v>
      </c>
      <c r="T183" s="832">
        <f>SUM(ENERO:DICIEMBRE!T183)</f>
        <v>0</v>
      </c>
      <c r="U183" s="832">
        <f>SUM(ENERO:DICIEMBRE!U183)</f>
        <v>0</v>
      </c>
      <c r="V183" s="832">
        <f>SUM(ENERO:DICIEMBRE!V183)</f>
        <v>2</v>
      </c>
      <c r="W183" s="832">
        <f>SUM(ENERO:DICIEMBRE!W183)</f>
        <v>0</v>
      </c>
      <c r="X183" s="832">
        <f>SUM(ENERO:DICIEMBRE!X183)</f>
        <v>2</v>
      </c>
      <c r="Y183" s="832">
        <f>SUM(ENERO:DICIEMBRE!Y183)</f>
        <v>1</v>
      </c>
      <c r="Z183" s="832">
        <f>SUM(ENERO:DICIEMBRE!Z183)</f>
        <v>1</v>
      </c>
      <c r="AA183" s="832">
        <f>SUM(ENERO:DICIEMBRE!AA183)</f>
        <v>1</v>
      </c>
      <c r="AB183" s="832">
        <f>SUM(ENERO:DICIEMBRE!AB183)</f>
        <v>1</v>
      </c>
      <c r="AC183" s="832">
        <f>SUM(ENERO:DICIEMBRE!AC183)</f>
        <v>0</v>
      </c>
      <c r="AD183" s="832">
        <f>SUM(ENERO:DICIEMBRE!AD183)</f>
        <v>0</v>
      </c>
      <c r="AE183" s="832">
        <f>SUM(ENERO:DICIEMBRE!AE183)</f>
        <v>0</v>
      </c>
      <c r="AF183" s="832">
        <f>SUM(ENERO:DICIEMBRE!AF183)</f>
        <v>0</v>
      </c>
      <c r="AG183" s="832">
        <f>SUM(ENERO:DICIEMBRE!AG183)</f>
        <v>0</v>
      </c>
      <c r="AH183" s="832">
        <f>SUM(ENERO:DICIEMBRE!AH183)</f>
        <v>0</v>
      </c>
      <c r="AI183" s="832">
        <f>SUM(ENERO:DICIEMBRE!AI183)</f>
        <v>0</v>
      </c>
      <c r="AJ183" s="832">
        <f>SUM(ENERO:DICIEMBRE!AJ183)</f>
        <v>0</v>
      </c>
      <c r="AK183" s="832">
        <f>SUM(ENERO:DICIEMBRE!AK183)</f>
        <v>0</v>
      </c>
      <c r="AL183" s="832">
        <f>SUM(ENERO:DICIEMBRE!AL183)</f>
        <v>0</v>
      </c>
      <c r="AM183" s="832">
        <f>SUM(ENERO:DICIEMBRE!AM183)</f>
        <v>0</v>
      </c>
      <c r="AN183" s="832">
        <f>SUM(ENERO:DICIEMBRE!AN183)</f>
        <v>0</v>
      </c>
      <c r="AO183" s="832">
        <f>SUM(ENERO:DICIEMBRE!AO183)</f>
        <v>0</v>
      </c>
      <c r="AP183" s="832">
        <f>SUM(ENERO:DICIEMBRE!AP183)</f>
        <v>0</v>
      </c>
      <c r="AQ183" s="832">
        <f>SUM(ENERO:DICIEMBRE!AQ183)</f>
        <v>0</v>
      </c>
      <c r="AR183" s="832">
        <f>SUM(ENERO:DICIEMBRE!AR183)</f>
        <v>0</v>
      </c>
      <c r="AS183" s="832">
        <f>SUM(ENERO:DICIEMBRE!AS183)</f>
        <v>0</v>
      </c>
      <c r="AT183" s="186" t="str">
        <f t="shared" si="40"/>
        <v/>
      </c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12"/>
      <c r="BF183" s="12"/>
      <c r="BY183" s="3"/>
      <c r="CA183" s="32" t="str">
        <f t="shared" ref="CA183:CA189" si="48">IF(CG183=0,"","* Las gestantes ingresadas al Programa NO debe ser mayor al Total de Mujeres ingresadas. ")</f>
        <v/>
      </c>
      <c r="CB183" s="32" t="str">
        <f t="shared" ref="CB183:CB189" si="49">IF(CH183=0,"","* Las madres de hijos menor de 5 años NO DEBE ser mayor al Total de Mujeres ingresadas al Programa. ")</f>
        <v/>
      </c>
      <c r="CC183" s="32" t="str">
        <f t="shared" si="29"/>
        <v/>
      </c>
      <c r="CD183" s="32" t="str">
        <f t="shared" si="30"/>
        <v/>
      </c>
      <c r="CE183" s="32" t="str">
        <f t="shared" si="31"/>
        <v/>
      </c>
      <c r="CF183" s="32" t="str">
        <f t="shared" si="32"/>
        <v/>
      </c>
      <c r="CG183" s="33">
        <f t="shared" ref="CG183:CG189" si="50">IF(E183&lt;AN183,1,0)</f>
        <v>0</v>
      </c>
      <c r="CH183" s="33">
        <f t="shared" ref="CH183:CH189" si="51">IF(C183&lt;AO183,1,0)</f>
        <v>0</v>
      </c>
      <c r="CI183" s="33">
        <f t="shared" si="35"/>
        <v>0</v>
      </c>
      <c r="CJ183" s="33">
        <f t="shared" si="36"/>
        <v>0</v>
      </c>
      <c r="CK183" s="33">
        <f t="shared" si="37"/>
        <v>0</v>
      </c>
      <c r="CL183" s="33">
        <f t="shared" si="38"/>
        <v>0</v>
      </c>
      <c r="CM183" s="33"/>
      <c r="CN183" s="33"/>
      <c r="CZ183" s="2"/>
    </row>
    <row r="184" spans="1:104" x14ac:dyDescent="0.2">
      <c r="A184" s="1472" t="s">
        <v>221</v>
      </c>
      <c r="B184" s="1473"/>
      <c r="C184" s="333">
        <f t="shared" si="39"/>
        <v>1</v>
      </c>
      <c r="D184" s="334">
        <f t="shared" si="44"/>
        <v>0</v>
      </c>
      <c r="E184" s="335">
        <f t="shared" si="44"/>
        <v>1</v>
      </c>
      <c r="F184" s="832">
        <f>SUM(ENERO:DICIEMBRE!F184)</f>
        <v>0</v>
      </c>
      <c r="G184" s="832">
        <f>SUM(ENERO:DICIEMBRE!G184)</f>
        <v>0</v>
      </c>
      <c r="H184" s="832">
        <f>SUM(ENERO:DICIEMBRE!H184)</f>
        <v>0</v>
      </c>
      <c r="I184" s="832">
        <f>SUM(ENERO:DICIEMBRE!I184)</f>
        <v>0</v>
      </c>
      <c r="J184" s="832">
        <f>SUM(ENERO:DICIEMBRE!J184)</f>
        <v>0</v>
      </c>
      <c r="K184" s="832">
        <f>SUM(ENERO:DICIEMBRE!K184)</f>
        <v>0</v>
      </c>
      <c r="L184" s="832">
        <f>SUM(ENERO:DICIEMBRE!L184)</f>
        <v>0</v>
      </c>
      <c r="M184" s="832">
        <f>SUM(ENERO:DICIEMBRE!M184)</f>
        <v>1</v>
      </c>
      <c r="N184" s="832">
        <f>SUM(ENERO:DICIEMBRE!N184)</f>
        <v>0</v>
      </c>
      <c r="O184" s="832">
        <f>SUM(ENERO:DICIEMBRE!O184)</f>
        <v>0</v>
      </c>
      <c r="P184" s="832">
        <f>SUM(ENERO:DICIEMBRE!P184)</f>
        <v>0</v>
      </c>
      <c r="Q184" s="832">
        <f>SUM(ENERO:DICIEMBRE!Q184)</f>
        <v>0</v>
      </c>
      <c r="R184" s="832">
        <f>SUM(ENERO:DICIEMBRE!R184)</f>
        <v>0</v>
      </c>
      <c r="S184" s="832">
        <f>SUM(ENERO:DICIEMBRE!S184)</f>
        <v>0</v>
      </c>
      <c r="T184" s="832">
        <f>SUM(ENERO:DICIEMBRE!T184)</f>
        <v>0</v>
      </c>
      <c r="U184" s="832">
        <f>SUM(ENERO:DICIEMBRE!U184)</f>
        <v>0</v>
      </c>
      <c r="V184" s="832">
        <f>SUM(ENERO:DICIEMBRE!V184)</f>
        <v>0</v>
      </c>
      <c r="W184" s="832">
        <f>SUM(ENERO:DICIEMBRE!W184)</f>
        <v>0</v>
      </c>
      <c r="X184" s="832">
        <f>SUM(ENERO:DICIEMBRE!X184)</f>
        <v>0</v>
      </c>
      <c r="Y184" s="832">
        <f>SUM(ENERO:DICIEMBRE!Y184)</f>
        <v>0</v>
      </c>
      <c r="Z184" s="832">
        <f>SUM(ENERO:DICIEMBRE!Z184)</f>
        <v>0</v>
      </c>
      <c r="AA184" s="832">
        <f>SUM(ENERO:DICIEMBRE!AA184)</f>
        <v>0</v>
      </c>
      <c r="AB184" s="832">
        <f>SUM(ENERO:DICIEMBRE!AB184)</f>
        <v>0</v>
      </c>
      <c r="AC184" s="832">
        <f>SUM(ENERO:DICIEMBRE!AC184)</f>
        <v>0</v>
      </c>
      <c r="AD184" s="832">
        <f>SUM(ENERO:DICIEMBRE!AD184)</f>
        <v>0</v>
      </c>
      <c r="AE184" s="832">
        <f>SUM(ENERO:DICIEMBRE!AE184)</f>
        <v>0</v>
      </c>
      <c r="AF184" s="832">
        <f>SUM(ENERO:DICIEMBRE!AF184)</f>
        <v>0</v>
      </c>
      <c r="AG184" s="832">
        <f>SUM(ENERO:DICIEMBRE!AG184)</f>
        <v>0</v>
      </c>
      <c r="AH184" s="832">
        <f>SUM(ENERO:DICIEMBRE!AH184)</f>
        <v>0</v>
      </c>
      <c r="AI184" s="832">
        <f>SUM(ENERO:DICIEMBRE!AI184)</f>
        <v>0</v>
      </c>
      <c r="AJ184" s="832">
        <f>SUM(ENERO:DICIEMBRE!AJ184)</f>
        <v>0</v>
      </c>
      <c r="AK184" s="832">
        <f>SUM(ENERO:DICIEMBRE!AK184)</f>
        <v>0</v>
      </c>
      <c r="AL184" s="832">
        <f>SUM(ENERO:DICIEMBRE!AL184)</f>
        <v>0</v>
      </c>
      <c r="AM184" s="832">
        <f>SUM(ENERO:DICIEMBRE!AM184)</f>
        <v>0</v>
      </c>
      <c r="AN184" s="832">
        <f>SUM(ENERO:DICIEMBRE!AN184)</f>
        <v>0</v>
      </c>
      <c r="AO184" s="832">
        <f>SUM(ENERO:DICIEMBRE!AO184)</f>
        <v>0</v>
      </c>
      <c r="AP184" s="832">
        <f>SUM(ENERO:DICIEMBRE!AP184)</f>
        <v>0</v>
      </c>
      <c r="AQ184" s="832">
        <f>SUM(ENERO:DICIEMBRE!AQ184)</f>
        <v>0</v>
      </c>
      <c r="AR184" s="832">
        <f>SUM(ENERO:DICIEMBRE!AR184)</f>
        <v>0</v>
      </c>
      <c r="AS184" s="832">
        <f>SUM(ENERO:DICIEMBRE!AS184)</f>
        <v>0</v>
      </c>
      <c r="AT184" s="186" t="str">
        <f t="shared" si="40"/>
        <v/>
      </c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12"/>
      <c r="BF184" s="12"/>
      <c r="BG184" s="12"/>
      <c r="BH184" s="12"/>
      <c r="BI184" s="12"/>
      <c r="BY184" s="3"/>
      <c r="CA184" s="32" t="str">
        <f t="shared" si="48"/>
        <v/>
      </c>
      <c r="CB184" s="32" t="str">
        <f t="shared" si="49"/>
        <v/>
      </c>
      <c r="CC184" s="32" t="str">
        <f t="shared" si="29"/>
        <v/>
      </c>
      <c r="CD184" s="32" t="str">
        <f t="shared" si="30"/>
        <v/>
      </c>
      <c r="CE184" s="32" t="str">
        <f t="shared" si="31"/>
        <v/>
      </c>
      <c r="CF184" s="32" t="str">
        <f t="shared" si="32"/>
        <v/>
      </c>
      <c r="CG184" s="33">
        <f t="shared" si="50"/>
        <v>0</v>
      </c>
      <c r="CH184" s="33">
        <f t="shared" si="51"/>
        <v>0</v>
      </c>
      <c r="CI184" s="33">
        <f t="shared" si="35"/>
        <v>0</v>
      </c>
      <c r="CJ184" s="33">
        <f t="shared" si="36"/>
        <v>0</v>
      </c>
      <c r="CK184" s="33">
        <f t="shared" si="37"/>
        <v>0</v>
      </c>
      <c r="CL184" s="33">
        <f t="shared" si="38"/>
        <v>0</v>
      </c>
      <c r="CM184" s="33"/>
      <c r="CN184" s="33"/>
      <c r="CZ184" s="2"/>
    </row>
    <row r="185" spans="1:104" x14ac:dyDescent="0.2">
      <c r="A185" s="1472" t="s">
        <v>222</v>
      </c>
      <c r="B185" s="1473"/>
      <c r="C185" s="333">
        <f t="shared" si="39"/>
        <v>4</v>
      </c>
      <c r="D185" s="334">
        <f t="shared" si="44"/>
        <v>3</v>
      </c>
      <c r="E185" s="335">
        <f t="shared" si="44"/>
        <v>1</v>
      </c>
      <c r="F185" s="832">
        <f>SUM(ENERO:DICIEMBRE!F185)</f>
        <v>0</v>
      </c>
      <c r="G185" s="832">
        <f>SUM(ENERO:DICIEMBRE!G185)</f>
        <v>0</v>
      </c>
      <c r="H185" s="832">
        <f>SUM(ENERO:DICIEMBRE!H185)</f>
        <v>1</v>
      </c>
      <c r="I185" s="832">
        <f>SUM(ENERO:DICIEMBRE!I185)</f>
        <v>0</v>
      </c>
      <c r="J185" s="832">
        <f>SUM(ENERO:DICIEMBRE!J185)</f>
        <v>1</v>
      </c>
      <c r="K185" s="832">
        <f>SUM(ENERO:DICIEMBRE!K185)</f>
        <v>0</v>
      </c>
      <c r="L185" s="832">
        <f>SUM(ENERO:DICIEMBRE!L185)</f>
        <v>0</v>
      </c>
      <c r="M185" s="832">
        <f>SUM(ENERO:DICIEMBRE!M185)</f>
        <v>0</v>
      </c>
      <c r="N185" s="832">
        <f>SUM(ENERO:DICIEMBRE!N185)</f>
        <v>0</v>
      </c>
      <c r="O185" s="832">
        <f>SUM(ENERO:DICIEMBRE!O185)</f>
        <v>0</v>
      </c>
      <c r="P185" s="832">
        <f>SUM(ENERO:DICIEMBRE!P185)</f>
        <v>0</v>
      </c>
      <c r="Q185" s="832">
        <f>SUM(ENERO:DICIEMBRE!Q185)</f>
        <v>0</v>
      </c>
      <c r="R185" s="832">
        <f>SUM(ENERO:DICIEMBRE!R185)</f>
        <v>0</v>
      </c>
      <c r="S185" s="832">
        <f>SUM(ENERO:DICIEMBRE!S185)</f>
        <v>0</v>
      </c>
      <c r="T185" s="832">
        <f>SUM(ENERO:DICIEMBRE!T185)</f>
        <v>1</v>
      </c>
      <c r="U185" s="832">
        <f>SUM(ENERO:DICIEMBRE!U185)</f>
        <v>0</v>
      </c>
      <c r="V185" s="832">
        <f>SUM(ENERO:DICIEMBRE!V185)</f>
        <v>0</v>
      </c>
      <c r="W185" s="832">
        <f>SUM(ENERO:DICIEMBRE!W185)</f>
        <v>0</v>
      </c>
      <c r="X185" s="832">
        <f>SUM(ENERO:DICIEMBRE!X185)</f>
        <v>0</v>
      </c>
      <c r="Y185" s="832">
        <f>SUM(ENERO:DICIEMBRE!Y185)</f>
        <v>1</v>
      </c>
      <c r="Z185" s="832">
        <f>SUM(ENERO:DICIEMBRE!Z185)</f>
        <v>0</v>
      </c>
      <c r="AA185" s="832">
        <f>SUM(ENERO:DICIEMBRE!AA185)</f>
        <v>0</v>
      </c>
      <c r="AB185" s="832">
        <f>SUM(ENERO:DICIEMBRE!AB185)</f>
        <v>0</v>
      </c>
      <c r="AC185" s="832">
        <f>SUM(ENERO:DICIEMBRE!AC185)</f>
        <v>0</v>
      </c>
      <c r="AD185" s="832">
        <f>SUM(ENERO:DICIEMBRE!AD185)</f>
        <v>0</v>
      </c>
      <c r="AE185" s="832">
        <f>SUM(ENERO:DICIEMBRE!AE185)</f>
        <v>0</v>
      </c>
      <c r="AF185" s="832">
        <f>SUM(ENERO:DICIEMBRE!AF185)</f>
        <v>0</v>
      </c>
      <c r="AG185" s="832">
        <f>SUM(ENERO:DICIEMBRE!AG185)</f>
        <v>0</v>
      </c>
      <c r="AH185" s="832">
        <f>SUM(ENERO:DICIEMBRE!AH185)</f>
        <v>0</v>
      </c>
      <c r="AI185" s="832">
        <f>SUM(ENERO:DICIEMBRE!AI185)</f>
        <v>0</v>
      </c>
      <c r="AJ185" s="832">
        <f>SUM(ENERO:DICIEMBRE!AJ185)</f>
        <v>0</v>
      </c>
      <c r="AK185" s="832">
        <f>SUM(ENERO:DICIEMBRE!AK185)</f>
        <v>0</v>
      </c>
      <c r="AL185" s="832">
        <f>SUM(ENERO:DICIEMBRE!AL185)</f>
        <v>0</v>
      </c>
      <c r="AM185" s="832">
        <f>SUM(ENERO:DICIEMBRE!AM185)</f>
        <v>0</v>
      </c>
      <c r="AN185" s="832">
        <f>SUM(ENERO:DICIEMBRE!AN185)</f>
        <v>0</v>
      </c>
      <c r="AO185" s="832">
        <f>SUM(ENERO:DICIEMBRE!AO185)</f>
        <v>0</v>
      </c>
      <c r="AP185" s="832">
        <f>SUM(ENERO:DICIEMBRE!AP185)</f>
        <v>0</v>
      </c>
      <c r="AQ185" s="832">
        <f>SUM(ENERO:DICIEMBRE!AQ185)</f>
        <v>0</v>
      </c>
      <c r="AR185" s="832">
        <f>SUM(ENERO:DICIEMBRE!AR185)</f>
        <v>0</v>
      </c>
      <c r="AS185" s="832">
        <f>SUM(ENERO:DICIEMBRE!AS185)</f>
        <v>0</v>
      </c>
      <c r="AT185" s="186" t="str">
        <f t="shared" si="40"/>
        <v/>
      </c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12"/>
      <c r="BF185" s="12"/>
      <c r="BG185" s="12"/>
      <c r="BH185" s="12"/>
      <c r="BI185" s="12"/>
      <c r="BY185" s="3"/>
      <c r="CA185" s="32" t="str">
        <f t="shared" si="48"/>
        <v/>
      </c>
      <c r="CB185" s="32" t="str">
        <f t="shared" si="49"/>
        <v/>
      </c>
      <c r="CC185" s="32" t="str">
        <f t="shared" si="29"/>
        <v/>
      </c>
      <c r="CD185" s="32" t="str">
        <f t="shared" si="30"/>
        <v/>
      </c>
      <c r="CE185" s="32" t="str">
        <f t="shared" si="31"/>
        <v/>
      </c>
      <c r="CF185" s="32" t="str">
        <f t="shared" si="32"/>
        <v/>
      </c>
      <c r="CG185" s="33">
        <f t="shared" si="50"/>
        <v>0</v>
      </c>
      <c r="CH185" s="33">
        <f t="shared" si="51"/>
        <v>0</v>
      </c>
      <c r="CI185" s="33">
        <f t="shared" si="35"/>
        <v>0</v>
      </c>
      <c r="CJ185" s="33">
        <f t="shared" si="36"/>
        <v>0</v>
      </c>
      <c r="CK185" s="33">
        <f t="shared" si="37"/>
        <v>0</v>
      </c>
      <c r="CL185" s="33">
        <f t="shared" si="38"/>
        <v>0</v>
      </c>
      <c r="CM185" s="33"/>
      <c r="CN185" s="33"/>
      <c r="CZ185" s="2"/>
    </row>
    <row r="186" spans="1:104" x14ac:dyDescent="0.2">
      <c r="A186" s="1472" t="s">
        <v>223</v>
      </c>
      <c r="B186" s="1473"/>
      <c r="C186" s="333">
        <f t="shared" si="39"/>
        <v>8</v>
      </c>
      <c r="D186" s="334">
        <f t="shared" si="44"/>
        <v>2</v>
      </c>
      <c r="E186" s="335">
        <f t="shared" si="44"/>
        <v>6</v>
      </c>
      <c r="F186" s="832">
        <f>SUM(ENERO:DICIEMBRE!F186)</f>
        <v>0</v>
      </c>
      <c r="G186" s="832">
        <f>SUM(ENERO:DICIEMBRE!G186)</f>
        <v>0</v>
      </c>
      <c r="H186" s="832">
        <f>SUM(ENERO:DICIEMBRE!H186)</f>
        <v>0</v>
      </c>
      <c r="I186" s="832">
        <f>SUM(ENERO:DICIEMBRE!I186)</f>
        <v>0</v>
      </c>
      <c r="J186" s="832">
        <f>SUM(ENERO:DICIEMBRE!J186)</f>
        <v>0</v>
      </c>
      <c r="K186" s="832">
        <f>SUM(ENERO:DICIEMBRE!K186)</f>
        <v>0</v>
      </c>
      <c r="L186" s="832">
        <f>SUM(ENERO:DICIEMBRE!L186)</f>
        <v>0</v>
      </c>
      <c r="M186" s="832">
        <f>SUM(ENERO:DICIEMBRE!M186)</f>
        <v>1</v>
      </c>
      <c r="N186" s="832">
        <f>SUM(ENERO:DICIEMBRE!N186)</f>
        <v>1</v>
      </c>
      <c r="O186" s="832">
        <f>SUM(ENERO:DICIEMBRE!O186)</f>
        <v>0</v>
      </c>
      <c r="P186" s="832">
        <f>SUM(ENERO:DICIEMBRE!P186)</f>
        <v>1</v>
      </c>
      <c r="Q186" s="832">
        <f>SUM(ENERO:DICIEMBRE!Q186)</f>
        <v>1</v>
      </c>
      <c r="R186" s="832">
        <f>SUM(ENERO:DICIEMBRE!R186)</f>
        <v>0</v>
      </c>
      <c r="S186" s="832">
        <f>SUM(ENERO:DICIEMBRE!S186)</f>
        <v>0</v>
      </c>
      <c r="T186" s="832">
        <f>SUM(ENERO:DICIEMBRE!T186)</f>
        <v>0</v>
      </c>
      <c r="U186" s="832">
        <f>SUM(ENERO:DICIEMBRE!U186)</f>
        <v>0</v>
      </c>
      <c r="V186" s="832">
        <f>SUM(ENERO:DICIEMBRE!V186)</f>
        <v>0</v>
      </c>
      <c r="W186" s="832">
        <f>SUM(ENERO:DICIEMBRE!W186)</f>
        <v>0</v>
      </c>
      <c r="X186" s="832">
        <f>SUM(ENERO:DICIEMBRE!X186)</f>
        <v>0</v>
      </c>
      <c r="Y186" s="832">
        <f>SUM(ENERO:DICIEMBRE!Y186)</f>
        <v>2</v>
      </c>
      <c r="Z186" s="832">
        <f>SUM(ENERO:DICIEMBRE!Z186)</f>
        <v>0</v>
      </c>
      <c r="AA186" s="832">
        <f>SUM(ENERO:DICIEMBRE!AA186)</f>
        <v>1</v>
      </c>
      <c r="AB186" s="832">
        <f>SUM(ENERO:DICIEMBRE!AB186)</f>
        <v>0</v>
      </c>
      <c r="AC186" s="832">
        <f>SUM(ENERO:DICIEMBRE!AC186)</f>
        <v>1</v>
      </c>
      <c r="AD186" s="832">
        <f>SUM(ENERO:DICIEMBRE!AD186)</f>
        <v>0</v>
      </c>
      <c r="AE186" s="832">
        <f>SUM(ENERO:DICIEMBRE!AE186)</f>
        <v>0</v>
      </c>
      <c r="AF186" s="832">
        <f>SUM(ENERO:DICIEMBRE!AF186)</f>
        <v>0</v>
      </c>
      <c r="AG186" s="832">
        <f>SUM(ENERO:DICIEMBRE!AG186)</f>
        <v>0</v>
      </c>
      <c r="AH186" s="832">
        <f>SUM(ENERO:DICIEMBRE!AH186)</f>
        <v>0</v>
      </c>
      <c r="AI186" s="832">
        <f>SUM(ENERO:DICIEMBRE!AI186)</f>
        <v>0</v>
      </c>
      <c r="AJ186" s="832">
        <f>SUM(ENERO:DICIEMBRE!AJ186)</f>
        <v>0</v>
      </c>
      <c r="AK186" s="832">
        <f>SUM(ENERO:DICIEMBRE!AK186)</f>
        <v>0</v>
      </c>
      <c r="AL186" s="832">
        <f>SUM(ENERO:DICIEMBRE!AL186)</f>
        <v>0</v>
      </c>
      <c r="AM186" s="832">
        <f>SUM(ENERO:DICIEMBRE!AM186)</f>
        <v>0</v>
      </c>
      <c r="AN186" s="832">
        <f>SUM(ENERO:DICIEMBRE!AN186)</f>
        <v>0</v>
      </c>
      <c r="AO186" s="832">
        <f>SUM(ENERO:DICIEMBRE!AO186)</f>
        <v>0</v>
      </c>
      <c r="AP186" s="832">
        <f>SUM(ENERO:DICIEMBRE!AP186)</f>
        <v>0</v>
      </c>
      <c r="AQ186" s="832">
        <f>SUM(ENERO:DICIEMBRE!AQ186)</f>
        <v>0</v>
      </c>
      <c r="AR186" s="832">
        <f>SUM(ENERO:DICIEMBRE!AR186)</f>
        <v>0</v>
      </c>
      <c r="AS186" s="832">
        <f>SUM(ENERO:DICIEMBRE!AS186)</f>
        <v>0</v>
      </c>
      <c r="AT186" s="186" t="str">
        <f t="shared" si="40"/>
        <v/>
      </c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12"/>
      <c r="BF186" s="12"/>
      <c r="BG186" s="12"/>
      <c r="BH186" s="12"/>
      <c r="BI186" s="12"/>
      <c r="BY186" s="3"/>
      <c r="CA186" s="32" t="str">
        <f t="shared" si="48"/>
        <v/>
      </c>
      <c r="CB186" s="32" t="str">
        <f t="shared" si="49"/>
        <v/>
      </c>
      <c r="CC186" s="32" t="str">
        <f t="shared" si="29"/>
        <v/>
      </c>
      <c r="CD186" s="32" t="str">
        <f t="shared" si="30"/>
        <v/>
      </c>
      <c r="CE186" s="32" t="str">
        <f t="shared" si="31"/>
        <v/>
      </c>
      <c r="CF186" s="32" t="str">
        <f t="shared" si="32"/>
        <v/>
      </c>
      <c r="CG186" s="33">
        <f t="shared" si="50"/>
        <v>0</v>
      </c>
      <c r="CH186" s="33">
        <f t="shared" si="51"/>
        <v>0</v>
      </c>
      <c r="CI186" s="33">
        <f t="shared" si="35"/>
        <v>0</v>
      </c>
      <c r="CJ186" s="33">
        <f t="shared" si="36"/>
        <v>0</v>
      </c>
      <c r="CK186" s="33">
        <f t="shared" si="37"/>
        <v>0</v>
      </c>
      <c r="CL186" s="33">
        <f t="shared" si="38"/>
        <v>0</v>
      </c>
      <c r="CM186" s="33"/>
      <c r="CN186" s="33"/>
      <c r="CZ186" s="2"/>
    </row>
    <row r="187" spans="1:104" x14ac:dyDescent="0.2">
      <c r="A187" s="1472" t="s">
        <v>224</v>
      </c>
      <c r="B187" s="1473"/>
      <c r="C187" s="344">
        <f t="shared" si="39"/>
        <v>21</v>
      </c>
      <c r="D187" s="337">
        <f t="shared" si="44"/>
        <v>17</v>
      </c>
      <c r="E187" s="345">
        <f t="shared" si="44"/>
        <v>4</v>
      </c>
      <c r="F187" s="832">
        <f>SUM(ENERO:DICIEMBRE!F187)</f>
        <v>3</v>
      </c>
      <c r="G187" s="832">
        <f>SUM(ENERO:DICIEMBRE!G187)</f>
        <v>0</v>
      </c>
      <c r="H187" s="832">
        <f>SUM(ENERO:DICIEMBRE!H187)</f>
        <v>6</v>
      </c>
      <c r="I187" s="832">
        <f>SUM(ENERO:DICIEMBRE!I187)</f>
        <v>4</v>
      </c>
      <c r="J187" s="832">
        <f>SUM(ENERO:DICIEMBRE!J187)</f>
        <v>3</v>
      </c>
      <c r="K187" s="832">
        <f>SUM(ENERO:DICIEMBRE!K187)</f>
        <v>0</v>
      </c>
      <c r="L187" s="832">
        <f>SUM(ENERO:DICIEMBRE!L187)</f>
        <v>2</v>
      </c>
      <c r="M187" s="832">
        <f>SUM(ENERO:DICIEMBRE!M187)</f>
        <v>0</v>
      </c>
      <c r="N187" s="832">
        <f>SUM(ENERO:DICIEMBRE!N187)</f>
        <v>3</v>
      </c>
      <c r="O187" s="832">
        <f>SUM(ENERO:DICIEMBRE!O187)</f>
        <v>0</v>
      </c>
      <c r="P187" s="832">
        <f>SUM(ENERO:DICIEMBRE!P187)</f>
        <v>0</v>
      </c>
      <c r="Q187" s="832">
        <f>SUM(ENERO:DICIEMBRE!Q187)</f>
        <v>0</v>
      </c>
      <c r="R187" s="832">
        <f>SUM(ENERO:DICIEMBRE!R187)</f>
        <v>0</v>
      </c>
      <c r="S187" s="832">
        <f>SUM(ENERO:DICIEMBRE!S187)</f>
        <v>0</v>
      </c>
      <c r="T187" s="832">
        <f>SUM(ENERO:DICIEMBRE!T187)</f>
        <v>0</v>
      </c>
      <c r="U187" s="832">
        <f>SUM(ENERO:DICIEMBRE!U187)</f>
        <v>0</v>
      </c>
      <c r="V187" s="832">
        <f>SUM(ENERO:DICIEMBRE!V187)</f>
        <v>0</v>
      </c>
      <c r="W187" s="832">
        <f>SUM(ENERO:DICIEMBRE!W187)</f>
        <v>0</v>
      </c>
      <c r="X187" s="832">
        <f>SUM(ENERO:DICIEMBRE!X187)</f>
        <v>0</v>
      </c>
      <c r="Y187" s="832">
        <f>SUM(ENERO:DICIEMBRE!Y187)</f>
        <v>0</v>
      </c>
      <c r="Z187" s="832">
        <f>SUM(ENERO:DICIEMBRE!Z187)</f>
        <v>0</v>
      </c>
      <c r="AA187" s="832">
        <f>SUM(ENERO:DICIEMBRE!AA187)</f>
        <v>0</v>
      </c>
      <c r="AB187" s="832">
        <f>SUM(ENERO:DICIEMBRE!AB187)</f>
        <v>0</v>
      </c>
      <c r="AC187" s="832">
        <f>SUM(ENERO:DICIEMBRE!AC187)</f>
        <v>0</v>
      </c>
      <c r="AD187" s="832">
        <f>SUM(ENERO:DICIEMBRE!AD187)</f>
        <v>0</v>
      </c>
      <c r="AE187" s="832">
        <f>SUM(ENERO:DICIEMBRE!AE187)</f>
        <v>0</v>
      </c>
      <c r="AF187" s="832">
        <f>SUM(ENERO:DICIEMBRE!AF187)</f>
        <v>0</v>
      </c>
      <c r="AG187" s="832">
        <f>SUM(ENERO:DICIEMBRE!AG187)</f>
        <v>0</v>
      </c>
      <c r="AH187" s="832">
        <f>SUM(ENERO:DICIEMBRE!AH187)</f>
        <v>0</v>
      </c>
      <c r="AI187" s="832">
        <f>SUM(ENERO:DICIEMBRE!AI187)</f>
        <v>0</v>
      </c>
      <c r="AJ187" s="832">
        <f>SUM(ENERO:DICIEMBRE!AJ187)</f>
        <v>0</v>
      </c>
      <c r="AK187" s="832">
        <f>SUM(ENERO:DICIEMBRE!AK187)</f>
        <v>0</v>
      </c>
      <c r="AL187" s="832">
        <f>SUM(ENERO:DICIEMBRE!AL187)</f>
        <v>0</v>
      </c>
      <c r="AM187" s="832">
        <f>SUM(ENERO:DICIEMBRE!AM187)</f>
        <v>0</v>
      </c>
      <c r="AN187" s="832">
        <f>SUM(ENERO:DICIEMBRE!AN187)</f>
        <v>0</v>
      </c>
      <c r="AO187" s="832">
        <f>SUM(ENERO:DICIEMBRE!AO187)</f>
        <v>0</v>
      </c>
      <c r="AP187" s="832">
        <f>SUM(ENERO:DICIEMBRE!AP187)</f>
        <v>0</v>
      </c>
      <c r="AQ187" s="832">
        <f>SUM(ENERO:DICIEMBRE!AQ187)</f>
        <v>0</v>
      </c>
      <c r="AR187" s="832">
        <f>SUM(ENERO:DICIEMBRE!AR187)</f>
        <v>0</v>
      </c>
      <c r="AS187" s="832">
        <f>SUM(ENERO:DICIEMBRE!AS187)</f>
        <v>0</v>
      </c>
      <c r="AT187" s="186" t="str">
        <f t="shared" si="40"/>
        <v/>
      </c>
      <c r="AU187" s="13"/>
      <c r="AV187" s="13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CA187" s="32" t="str">
        <f t="shared" si="48"/>
        <v/>
      </c>
      <c r="CB187" s="32" t="str">
        <f t="shared" si="49"/>
        <v/>
      </c>
      <c r="CC187" s="32" t="str">
        <f t="shared" si="29"/>
        <v/>
      </c>
      <c r="CD187" s="32" t="str">
        <f t="shared" si="30"/>
        <v/>
      </c>
      <c r="CE187" s="32" t="str">
        <f t="shared" si="31"/>
        <v/>
      </c>
      <c r="CF187" s="32" t="str">
        <f t="shared" si="32"/>
        <v/>
      </c>
      <c r="CG187" s="33">
        <f t="shared" si="50"/>
        <v>0</v>
      </c>
      <c r="CH187" s="33">
        <f t="shared" si="51"/>
        <v>0</v>
      </c>
      <c r="CI187" s="33">
        <f t="shared" si="35"/>
        <v>0</v>
      </c>
      <c r="CJ187" s="33">
        <f t="shared" si="36"/>
        <v>0</v>
      </c>
      <c r="CK187" s="33">
        <f t="shared" si="37"/>
        <v>0</v>
      </c>
      <c r="CL187" s="33">
        <f t="shared" si="38"/>
        <v>0</v>
      </c>
      <c r="CM187" s="33"/>
      <c r="CN187" s="33"/>
    </row>
    <row r="188" spans="1:104" x14ac:dyDescent="0.2">
      <c r="A188" s="1472" t="s">
        <v>225</v>
      </c>
      <c r="B188" s="1473"/>
      <c r="C188" s="344">
        <f t="shared" si="39"/>
        <v>0</v>
      </c>
      <c r="D188" s="337">
        <f t="shared" si="44"/>
        <v>0</v>
      </c>
      <c r="E188" s="345">
        <f t="shared" si="44"/>
        <v>0</v>
      </c>
      <c r="F188" s="832">
        <f>SUM(ENERO:DICIEMBRE!F188)</f>
        <v>0</v>
      </c>
      <c r="G188" s="832">
        <f>SUM(ENERO:DICIEMBRE!G188)</f>
        <v>0</v>
      </c>
      <c r="H188" s="832">
        <f>SUM(ENERO:DICIEMBRE!H188)</f>
        <v>0</v>
      </c>
      <c r="I188" s="832">
        <f>SUM(ENERO:DICIEMBRE!I188)</f>
        <v>0</v>
      </c>
      <c r="J188" s="832">
        <f>SUM(ENERO:DICIEMBRE!J188)</f>
        <v>0</v>
      </c>
      <c r="K188" s="832">
        <f>SUM(ENERO:DICIEMBRE!K188)</f>
        <v>0</v>
      </c>
      <c r="L188" s="832">
        <f>SUM(ENERO:DICIEMBRE!L188)</f>
        <v>0</v>
      </c>
      <c r="M188" s="832">
        <f>SUM(ENERO:DICIEMBRE!M188)</f>
        <v>0</v>
      </c>
      <c r="N188" s="832">
        <f>SUM(ENERO:DICIEMBRE!N188)</f>
        <v>0</v>
      </c>
      <c r="O188" s="832">
        <f>SUM(ENERO:DICIEMBRE!O188)</f>
        <v>0</v>
      </c>
      <c r="P188" s="832">
        <f>SUM(ENERO:DICIEMBRE!P188)</f>
        <v>0</v>
      </c>
      <c r="Q188" s="832">
        <f>SUM(ENERO:DICIEMBRE!Q188)</f>
        <v>0</v>
      </c>
      <c r="R188" s="832">
        <f>SUM(ENERO:DICIEMBRE!R188)</f>
        <v>0</v>
      </c>
      <c r="S188" s="832">
        <f>SUM(ENERO:DICIEMBRE!S188)</f>
        <v>0</v>
      </c>
      <c r="T188" s="832">
        <f>SUM(ENERO:DICIEMBRE!T188)</f>
        <v>0</v>
      </c>
      <c r="U188" s="832">
        <f>SUM(ENERO:DICIEMBRE!U188)</f>
        <v>0</v>
      </c>
      <c r="V188" s="832">
        <f>SUM(ENERO:DICIEMBRE!V188)</f>
        <v>0</v>
      </c>
      <c r="W188" s="832">
        <f>SUM(ENERO:DICIEMBRE!W188)</f>
        <v>0</v>
      </c>
      <c r="X188" s="832">
        <f>SUM(ENERO:DICIEMBRE!X188)</f>
        <v>0</v>
      </c>
      <c r="Y188" s="832">
        <f>SUM(ENERO:DICIEMBRE!Y188)</f>
        <v>0</v>
      </c>
      <c r="Z188" s="832">
        <f>SUM(ENERO:DICIEMBRE!Z188)</f>
        <v>0</v>
      </c>
      <c r="AA188" s="832">
        <f>SUM(ENERO:DICIEMBRE!AA188)</f>
        <v>0</v>
      </c>
      <c r="AB188" s="832">
        <f>SUM(ENERO:DICIEMBRE!AB188)</f>
        <v>0</v>
      </c>
      <c r="AC188" s="832">
        <f>SUM(ENERO:DICIEMBRE!AC188)</f>
        <v>0</v>
      </c>
      <c r="AD188" s="832">
        <f>SUM(ENERO:DICIEMBRE!AD188)</f>
        <v>0</v>
      </c>
      <c r="AE188" s="832">
        <f>SUM(ENERO:DICIEMBRE!AE188)</f>
        <v>0</v>
      </c>
      <c r="AF188" s="832">
        <f>SUM(ENERO:DICIEMBRE!AF188)</f>
        <v>0</v>
      </c>
      <c r="AG188" s="832">
        <f>SUM(ENERO:DICIEMBRE!AG188)</f>
        <v>0</v>
      </c>
      <c r="AH188" s="832">
        <f>SUM(ENERO:DICIEMBRE!AH188)</f>
        <v>0</v>
      </c>
      <c r="AI188" s="832">
        <f>SUM(ENERO:DICIEMBRE!AI188)</f>
        <v>0</v>
      </c>
      <c r="AJ188" s="832">
        <f>SUM(ENERO:DICIEMBRE!AJ188)</f>
        <v>0</v>
      </c>
      <c r="AK188" s="832">
        <f>SUM(ENERO:DICIEMBRE!AK188)</f>
        <v>0</v>
      </c>
      <c r="AL188" s="832">
        <f>SUM(ENERO:DICIEMBRE!AL188)</f>
        <v>0</v>
      </c>
      <c r="AM188" s="832">
        <f>SUM(ENERO:DICIEMBRE!AM188)</f>
        <v>0</v>
      </c>
      <c r="AN188" s="832">
        <f>SUM(ENERO:DICIEMBRE!AN188)</f>
        <v>0</v>
      </c>
      <c r="AO188" s="832">
        <f>SUM(ENERO:DICIEMBRE!AO188)</f>
        <v>0</v>
      </c>
      <c r="AP188" s="832">
        <f>SUM(ENERO:DICIEMBRE!AP188)</f>
        <v>0</v>
      </c>
      <c r="AQ188" s="832">
        <f>SUM(ENERO:DICIEMBRE!AQ188)</f>
        <v>0</v>
      </c>
      <c r="AR188" s="832">
        <f>SUM(ENERO:DICIEMBRE!AR188)</f>
        <v>0</v>
      </c>
      <c r="AS188" s="832">
        <f>SUM(ENERO:DICIEMBRE!AS188)</f>
        <v>0</v>
      </c>
      <c r="AT188" s="186" t="str">
        <f t="shared" si="40"/>
        <v/>
      </c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CA188" s="32" t="str">
        <f t="shared" si="48"/>
        <v/>
      </c>
      <c r="CB188" s="32" t="str">
        <f t="shared" si="49"/>
        <v/>
      </c>
      <c r="CC188" s="32" t="str">
        <f t="shared" si="29"/>
        <v/>
      </c>
      <c r="CD188" s="32" t="str">
        <f t="shared" si="30"/>
        <v/>
      </c>
      <c r="CE188" s="32" t="str">
        <f t="shared" si="31"/>
        <v/>
      </c>
      <c r="CF188" s="32" t="str">
        <f t="shared" si="32"/>
        <v/>
      </c>
      <c r="CG188" s="33">
        <f t="shared" si="50"/>
        <v>0</v>
      </c>
      <c r="CH188" s="33">
        <f t="shared" si="51"/>
        <v>0</v>
      </c>
      <c r="CI188" s="33">
        <f t="shared" si="35"/>
        <v>0</v>
      </c>
      <c r="CJ188" s="33">
        <f t="shared" si="36"/>
        <v>0</v>
      </c>
      <c r="CK188" s="33">
        <f t="shared" si="37"/>
        <v>0</v>
      </c>
      <c r="CL188" s="33">
        <f t="shared" si="38"/>
        <v>0</v>
      </c>
      <c r="CM188" s="33"/>
      <c r="CN188" s="33"/>
    </row>
    <row r="189" spans="1:104" x14ac:dyDescent="0.2">
      <c r="A189" s="1474" t="s">
        <v>226</v>
      </c>
      <c r="B189" s="1475"/>
      <c r="C189" s="348">
        <f t="shared" si="39"/>
        <v>10</v>
      </c>
      <c r="D189" s="349">
        <f t="shared" si="44"/>
        <v>4</v>
      </c>
      <c r="E189" s="350">
        <f t="shared" si="44"/>
        <v>6</v>
      </c>
      <c r="F189" s="832">
        <f>SUM(ENERO:DICIEMBRE!F189)</f>
        <v>3</v>
      </c>
      <c r="G189" s="832">
        <f>SUM(ENERO:DICIEMBRE!G189)</f>
        <v>0</v>
      </c>
      <c r="H189" s="832">
        <f>SUM(ENERO:DICIEMBRE!H189)</f>
        <v>1</v>
      </c>
      <c r="I189" s="832">
        <f>SUM(ENERO:DICIEMBRE!I189)</f>
        <v>0</v>
      </c>
      <c r="J189" s="832">
        <f>SUM(ENERO:DICIEMBRE!J189)</f>
        <v>0</v>
      </c>
      <c r="K189" s="832">
        <f>SUM(ENERO:DICIEMBRE!K189)</f>
        <v>0</v>
      </c>
      <c r="L189" s="832">
        <f>SUM(ENERO:DICIEMBRE!L189)</f>
        <v>0</v>
      </c>
      <c r="M189" s="832">
        <f>SUM(ENERO:DICIEMBRE!M189)</f>
        <v>1</v>
      </c>
      <c r="N189" s="832">
        <f>SUM(ENERO:DICIEMBRE!N189)</f>
        <v>0</v>
      </c>
      <c r="O189" s="832">
        <f>SUM(ENERO:DICIEMBRE!O189)</f>
        <v>0</v>
      </c>
      <c r="P189" s="832">
        <f>SUM(ENERO:DICIEMBRE!P189)</f>
        <v>0</v>
      </c>
      <c r="Q189" s="832">
        <f>SUM(ENERO:DICIEMBRE!Q189)</f>
        <v>0</v>
      </c>
      <c r="R189" s="832">
        <f>SUM(ENERO:DICIEMBRE!R189)</f>
        <v>0</v>
      </c>
      <c r="S189" s="832">
        <f>SUM(ENERO:DICIEMBRE!S189)</f>
        <v>0</v>
      </c>
      <c r="T189" s="832">
        <f>SUM(ENERO:DICIEMBRE!T189)</f>
        <v>0</v>
      </c>
      <c r="U189" s="832">
        <f>SUM(ENERO:DICIEMBRE!U189)</f>
        <v>1</v>
      </c>
      <c r="V189" s="832">
        <f>SUM(ENERO:DICIEMBRE!V189)</f>
        <v>0</v>
      </c>
      <c r="W189" s="832">
        <f>SUM(ENERO:DICIEMBRE!W189)</f>
        <v>2</v>
      </c>
      <c r="X189" s="832">
        <f>SUM(ENERO:DICIEMBRE!X189)</f>
        <v>0</v>
      </c>
      <c r="Y189" s="832">
        <f>SUM(ENERO:DICIEMBRE!Y189)</f>
        <v>1</v>
      </c>
      <c r="Z189" s="832">
        <f>SUM(ENERO:DICIEMBRE!Z189)</f>
        <v>0</v>
      </c>
      <c r="AA189" s="832">
        <f>SUM(ENERO:DICIEMBRE!AA189)</f>
        <v>0</v>
      </c>
      <c r="AB189" s="832">
        <f>SUM(ENERO:DICIEMBRE!AB189)</f>
        <v>0</v>
      </c>
      <c r="AC189" s="832">
        <f>SUM(ENERO:DICIEMBRE!AC189)</f>
        <v>0</v>
      </c>
      <c r="AD189" s="832">
        <f>SUM(ENERO:DICIEMBRE!AD189)</f>
        <v>0</v>
      </c>
      <c r="AE189" s="832">
        <f>SUM(ENERO:DICIEMBRE!AE189)</f>
        <v>0</v>
      </c>
      <c r="AF189" s="832">
        <f>SUM(ENERO:DICIEMBRE!AF189)</f>
        <v>0</v>
      </c>
      <c r="AG189" s="832">
        <f>SUM(ENERO:DICIEMBRE!AG189)</f>
        <v>1</v>
      </c>
      <c r="AH189" s="832">
        <f>SUM(ENERO:DICIEMBRE!AH189)</f>
        <v>0</v>
      </c>
      <c r="AI189" s="832">
        <f>SUM(ENERO:DICIEMBRE!AI189)</f>
        <v>0</v>
      </c>
      <c r="AJ189" s="832">
        <f>SUM(ENERO:DICIEMBRE!AJ189)</f>
        <v>0</v>
      </c>
      <c r="AK189" s="832">
        <f>SUM(ENERO:DICIEMBRE!AK189)</f>
        <v>0</v>
      </c>
      <c r="AL189" s="832">
        <f>SUM(ENERO:DICIEMBRE!AL189)</f>
        <v>0</v>
      </c>
      <c r="AM189" s="832">
        <f>SUM(ENERO:DICIEMBRE!AM189)</f>
        <v>0</v>
      </c>
      <c r="AN189" s="832">
        <f>SUM(ENERO:DICIEMBRE!AN189)</f>
        <v>0</v>
      </c>
      <c r="AO189" s="832">
        <f>SUM(ENERO:DICIEMBRE!AO189)</f>
        <v>0</v>
      </c>
      <c r="AP189" s="832">
        <f>SUM(ENERO:DICIEMBRE!AP189)</f>
        <v>0</v>
      </c>
      <c r="AQ189" s="832">
        <f>SUM(ENERO:DICIEMBRE!AQ189)</f>
        <v>0</v>
      </c>
      <c r="AR189" s="832">
        <f>SUM(ENERO:DICIEMBRE!AR189)</f>
        <v>0</v>
      </c>
      <c r="AS189" s="832">
        <f>SUM(ENERO:DICIEMBRE!AS189)</f>
        <v>0</v>
      </c>
      <c r="AT189" s="186" t="str">
        <f t="shared" si="40"/>
        <v/>
      </c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CA189" s="32" t="str">
        <f t="shared" si="48"/>
        <v/>
      </c>
      <c r="CB189" s="32" t="str">
        <f t="shared" si="49"/>
        <v/>
      </c>
      <c r="CC189" s="32" t="str">
        <f t="shared" si="29"/>
        <v/>
      </c>
      <c r="CD189" s="32" t="str">
        <f t="shared" si="30"/>
        <v/>
      </c>
      <c r="CE189" s="32" t="str">
        <f t="shared" si="31"/>
        <v/>
      </c>
      <c r="CF189" s="32" t="str">
        <f t="shared" si="32"/>
        <v/>
      </c>
      <c r="CG189" s="33">
        <f t="shared" si="50"/>
        <v>0</v>
      </c>
      <c r="CH189" s="33">
        <f t="shared" si="51"/>
        <v>0</v>
      </c>
      <c r="CI189" s="33">
        <f t="shared" si="35"/>
        <v>0</v>
      </c>
      <c r="CJ189" s="33">
        <f t="shared" si="36"/>
        <v>0</v>
      </c>
      <c r="CK189" s="33">
        <f t="shared" si="37"/>
        <v>0</v>
      </c>
      <c r="CL189" s="33">
        <f t="shared" si="38"/>
        <v>0</v>
      </c>
      <c r="CM189" s="33"/>
      <c r="CN189" s="33"/>
    </row>
    <row r="190" spans="1:104" x14ac:dyDescent="0.2">
      <c r="A190" s="117" t="s">
        <v>227</v>
      </c>
      <c r="B190" s="117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12"/>
      <c r="BJ190" s="12"/>
      <c r="CG190" s="14"/>
      <c r="CH190" s="14"/>
      <c r="CI190" s="14"/>
      <c r="CJ190" s="14"/>
      <c r="CK190" s="14"/>
      <c r="CL190" s="14"/>
      <c r="CM190" s="14"/>
      <c r="CN190" s="14"/>
    </row>
    <row r="191" spans="1:104" x14ac:dyDescent="0.2">
      <c r="A191" s="1371" t="s">
        <v>228</v>
      </c>
      <c r="B191" s="1372"/>
      <c r="C191" s="1387" t="s">
        <v>63</v>
      </c>
      <c r="D191" s="1387"/>
      <c r="E191" s="1387"/>
      <c r="F191" s="1387" t="s">
        <v>173</v>
      </c>
      <c r="G191" s="1387"/>
      <c r="H191" s="1387" t="s">
        <v>174</v>
      </c>
      <c r="I191" s="1387"/>
      <c r="J191" s="1387" t="s">
        <v>175</v>
      </c>
      <c r="K191" s="1387"/>
      <c r="L191" s="1387" t="s">
        <v>110</v>
      </c>
      <c r="M191" s="1387"/>
      <c r="N191" s="1377" t="s">
        <v>11</v>
      </c>
      <c r="O191" s="1380"/>
      <c r="P191" s="1417" t="s">
        <v>112</v>
      </c>
      <c r="Q191" s="1417"/>
      <c r="R191" s="1417" t="s">
        <v>113</v>
      </c>
      <c r="S191" s="1417"/>
      <c r="T191" s="1417" t="s">
        <v>114</v>
      </c>
      <c r="U191" s="1417"/>
      <c r="V191" s="1417" t="s">
        <v>115</v>
      </c>
      <c r="W191" s="1417"/>
      <c r="X191" s="1417" t="s">
        <v>116</v>
      </c>
      <c r="Y191" s="1417"/>
      <c r="Z191" s="1417" t="s">
        <v>117</v>
      </c>
      <c r="AA191" s="1417"/>
      <c r="AB191" s="1417" t="s">
        <v>118</v>
      </c>
      <c r="AC191" s="1417"/>
      <c r="AD191" s="1417" t="s">
        <v>119</v>
      </c>
      <c r="AE191" s="1417"/>
      <c r="AF191" s="1417" t="s">
        <v>120</v>
      </c>
      <c r="AG191" s="1417"/>
      <c r="AH191" s="1417" t="s">
        <v>121</v>
      </c>
      <c r="AI191" s="1417"/>
      <c r="AJ191" s="1417" t="s">
        <v>122</v>
      </c>
      <c r="AK191" s="1417"/>
      <c r="AL191" s="1417" t="s">
        <v>123</v>
      </c>
      <c r="AM191" s="1406"/>
      <c r="AN191" s="1479" t="s">
        <v>76</v>
      </c>
      <c r="AO191" s="1480"/>
      <c r="AP191" s="1481"/>
      <c r="AQ191" s="1482" t="s">
        <v>176</v>
      </c>
      <c r="AR191" s="1470" t="s">
        <v>229</v>
      </c>
      <c r="AS191" s="1417" t="s">
        <v>178</v>
      </c>
      <c r="AT191" s="1417"/>
      <c r="AU191" s="1375" t="s">
        <v>230</v>
      </c>
      <c r="AV191" s="1375" t="s">
        <v>180</v>
      </c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Y191" s="3"/>
      <c r="CG191" s="14"/>
      <c r="CH191" s="14"/>
      <c r="CI191" s="14"/>
      <c r="CJ191" s="14"/>
      <c r="CK191" s="14"/>
      <c r="CL191" s="14"/>
      <c r="CM191" s="14"/>
      <c r="CN191" s="14"/>
      <c r="CZ191" s="2"/>
    </row>
    <row r="192" spans="1:104" ht="21" x14ac:dyDescent="0.2">
      <c r="A192" s="1373"/>
      <c r="B192" s="1374"/>
      <c r="C192" s="17" t="s">
        <v>88</v>
      </c>
      <c r="D192" s="370" t="s">
        <v>54</v>
      </c>
      <c r="E192" s="300" t="s">
        <v>89</v>
      </c>
      <c r="F192" s="299" t="s">
        <v>54</v>
      </c>
      <c r="G192" s="300" t="s">
        <v>89</v>
      </c>
      <c r="H192" s="299" t="s">
        <v>54</v>
      </c>
      <c r="I192" s="300" t="s">
        <v>89</v>
      </c>
      <c r="J192" s="299" t="s">
        <v>54</v>
      </c>
      <c r="K192" s="300" t="s">
        <v>89</v>
      </c>
      <c r="L192" s="299" t="s">
        <v>54</v>
      </c>
      <c r="M192" s="300" t="s">
        <v>89</v>
      </c>
      <c r="N192" s="299" t="s">
        <v>54</v>
      </c>
      <c r="O192" s="300" t="s">
        <v>89</v>
      </c>
      <c r="P192" s="299" t="s">
        <v>54</v>
      </c>
      <c r="Q192" s="300" t="s">
        <v>89</v>
      </c>
      <c r="R192" s="299" t="s">
        <v>54</v>
      </c>
      <c r="S192" s="300" t="s">
        <v>89</v>
      </c>
      <c r="T192" s="299" t="s">
        <v>54</v>
      </c>
      <c r="U192" s="300" t="s">
        <v>89</v>
      </c>
      <c r="V192" s="299" t="s">
        <v>54</v>
      </c>
      <c r="W192" s="300" t="s">
        <v>89</v>
      </c>
      <c r="X192" s="299" t="s">
        <v>54</v>
      </c>
      <c r="Y192" s="300" t="s">
        <v>89</v>
      </c>
      <c r="Z192" s="299" t="s">
        <v>54</v>
      </c>
      <c r="AA192" s="300" t="s">
        <v>89</v>
      </c>
      <c r="AB192" s="299" t="s">
        <v>54</v>
      </c>
      <c r="AC192" s="300" t="s">
        <v>89</v>
      </c>
      <c r="AD192" s="299" t="s">
        <v>54</v>
      </c>
      <c r="AE192" s="300" t="s">
        <v>89</v>
      </c>
      <c r="AF192" s="299" t="s">
        <v>54</v>
      </c>
      <c r="AG192" s="300" t="s">
        <v>89</v>
      </c>
      <c r="AH192" s="299" t="s">
        <v>54</v>
      </c>
      <c r="AI192" s="300" t="s">
        <v>89</v>
      </c>
      <c r="AJ192" s="299" t="s">
        <v>54</v>
      </c>
      <c r="AK192" s="300" t="s">
        <v>89</v>
      </c>
      <c r="AL192" s="299" t="s">
        <v>54</v>
      </c>
      <c r="AM192" s="301" t="s">
        <v>89</v>
      </c>
      <c r="AN192" s="371" t="s">
        <v>133</v>
      </c>
      <c r="AO192" s="372" t="s">
        <v>135</v>
      </c>
      <c r="AP192" s="373" t="s">
        <v>134</v>
      </c>
      <c r="AQ192" s="1483"/>
      <c r="AR192" s="1471"/>
      <c r="AS192" s="299" t="s">
        <v>54</v>
      </c>
      <c r="AT192" s="300" t="s">
        <v>89</v>
      </c>
      <c r="AU192" s="1376"/>
      <c r="AV192" s="1376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12"/>
      <c r="BI192" s="12"/>
      <c r="BY192" s="3"/>
      <c r="CG192" s="14"/>
      <c r="CH192" s="14"/>
      <c r="CI192" s="14"/>
      <c r="CJ192" s="14"/>
      <c r="CK192" s="14"/>
      <c r="CL192" s="14"/>
      <c r="CM192" s="14"/>
      <c r="CZ192" s="2"/>
    </row>
    <row r="193" spans="1:104" x14ac:dyDescent="0.2">
      <c r="A193" s="1478" t="s">
        <v>231</v>
      </c>
      <c r="B193" s="1461"/>
      <c r="C193" s="302">
        <f>SUM(D193+E193)</f>
        <v>100</v>
      </c>
      <c r="D193" s="303">
        <f>SUM(F193+H193+J193+L193+N193+P193+R193+T193+V193+X193+Z193+AB193+AD193+AF193+AH193+AJ193+AL193)</f>
        <v>46</v>
      </c>
      <c r="E193" s="304">
        <f>SUM(G193+I193+K193+M193+O193+Q193+S193+U193+W193+Y193+AA193+AC193+AE193+AG193+AI193+AK193+AM193)</f>
        <v>54</v>
      </c>
      <c r="F193" s="832">
        <f>SUM(ENERO:DICIEMBRE!F193)</f>
        <v>6</v>
      </c>
      <c r="G193" s="832">
        <f>SUM(ENERO:DICIEMBRE!G193)</f>
        <v>6</v>
      </c>
      <c r="H193" s="832">
        <f>SUM(ENERO:DICIEMBRE!H193)</f>
        <v>12</v>
      </c>
      <c r="I193" s="832">
        <f>SUM(ENERO:DICIEMBRE!I193)</f>
        <v>8</v>
      </c>
      <c r="J193" s="832">
        <f>SUM(ENERO:DICIEMBRE!J193)</f>
        <v>10</v>
      </c>
      <c r="K193" s="832">
        <f>SUM(ENERO:DICIEMBRE!K193)</f>
        <v>4</v>
      </c>
      <c r="L193" s="832">
        <f>SUM(ENERO:DICIEMBRE!L193)</f>
        <v>9</v>
      </c>
      <c r="M193" s="832">
        <f>SUM(ENERO:DICIEMBRE!M193)</f>
        <v>12</v>
      </c>
      <c r="N193" s="832">
        <f>SUM(ENERO:DICIEMBRE!N193)</f>
        <v>3</v>
      </c>
      <c r="O193" s="832">
        <f>SUM(ENERO:DICIEMBRE!O193)</f>
        <v>6</v>
      </c>
      <c r="P193" s="832">
        <f>SUM(ENERO:DICIEMBRE!P193)</f>
        <v>1</v>
      </c>
      <c r="Q193" s="832">
        <f>SUM(ENERO:DICIEMBRE!Q193)</f>
        <v>0</v>
      </c>
      <c r="R193" s="832">
        <f>SUM(ENERO:DICIEMBRE!R193)</f>
        <v>1</v>
      </c>
      <c r="S193" s="832">
        <f>SUM(ENERO:DICIEMBRE!S193)</f>
        <v>1</v>
      </c>
      <c r="T193" s="832">
        <f>SUM(ENERO:DICIEMBRE!T193)</f>
        <v>0</v>
      </c>
      <c r="U193" s="832">
        <f>SUM(ENERO:DICIEMBRE!U193)</f>
        <v>3</v>
      </c>
      <c r="V193" s="832">
        <f>SUM(ENERO:DICIEMBRE!V193)</f>
        <v>2</v>
      </c>
      <c r="W193" s="832">
        <f>SUM(ENERO:DICIEMBRE!W193)</f>
        <v>0</v>
      </c>
      <c r="X193" s="832">
        <f>SUM(ENERO:DICIEMBRE!X193)</f>
        <v>1</v>
      </c>
      <c r="Y193" s="832">
        <f>SUM(ENERO:DICIEMBRE!Y193)</f>
        <v>5</v>
      </c>
      <c r="Z193" s="832">
        <f>SUM(ENERO:DICIEMBRE!Z193)</f>
        <v>1</v>
      </c>
      <c r="AA193" s="832">
        <f>SUM(ENERO:DICIEMBRE!AA193)</f>
        <v>1</v>
      </c>
      <c r="AB193" s="832">
        <f>SUM(ENERO:DICIEMBRE!AB193)</f>
        <v>0</v>
      </c>
      <c r="AC193" s="832">
        <f>SUM(ENERO:DICIEMBRE!AC193)</f>
        <v>3</v>
      </c>
      <c r="AD193" s="832">
        <f>SUM(ENERO:DICIEMBRE!AD193)</f>
        <v>0</v>
      </c>
      <c r="AE193" s="832">
        <f>SUM(ENERO:DICIEMBRE!AE193)</f>
        <v>3</v>
      </c>
      <c r="AF193" s="832">
        <f>SUM(ENERO:DICIEMBRE!AF193)</f>
        <v>0</v>
      </c>
      <c r="AG193" s="832">
        <f>SUM(ENERO:DICIEMBRE!AG193)</f>
        <v>2</v>
      </c>
      <c r="AH193" s="832">
        <f>SUM(ENERO:DICIEMBRE!AH193)</f>
        <v>0</v>
      </c>
      <c r="AI193" s="832">
        <f>SUM(ENERO:DICIEMBRE!AI193)</f>
        <v>0</v>
      </c>
      <c r="AJ193" s="832">
        <f>SUM(ENERO:DICIEMBRE!AJ193)</f>
        <v>0</v>
      </c>
      <c r="AK193" s="832">
        <f>SUM(ENERO:DICIEMBRE!AK193)</f>
        <v>0</v>
      </c>
      <c r="AL193" s="832">
        <f>SUM(ENERO:DICIEMBRE!AL193)</f>
        <v>0</v>
      </c>
      <c r="AM193" s="832">
        <f>SUM(ENERO:DICIEMBRE!AM193)</f>
        <v>0</v>
      </c>
      <c r="AN193" s="832">
        <f>SUM(ENERO:DICIEMBRE!AN193)</f>
        <v>9</v>
      </c>
      <c r="AO193" s="832">
        <f>SUM(ENERO:DICIEMBRE!AO193)</f>
        <v>2</v>
      </c>
      <c r="AP193" s="832">
        <f>SUM(ENERO:DICIEMBRE!AP193)</f>
        <v>10</v>
      </c>
      <c r="AQ193" s="832">
        <f>SUM(ENERO:DICIEMBRE!AQ193)</f>
        <v>0</v>
      </c>
      <c r="AR193" s="832">
        <f>SUM(ENERO:DICIEMBRE!AR193)</f>
        <v>0</v>
      </c>
      <c r="AS193" s="832">
        <f>SUM(ENERO:DICIEMBRE!AS193)</f>
        <v>0</v>
      </c>
      <c r="AT193" s="832">
        <f>SUM(ENERO:DICIEMBRE!AT193)</f>
        <v>0</v>
      </c>
      <c r="AU193" s="832">
        <f>SUM(ENERO:DICIEMBRE!AU193)</f>
        <v>0</v>
      </c>
      <c r="AV193" s="832">
        <f>SUM(ENERO:DICIEMBRE!AV193)</f>
        <v>0</v>
      </c>
      <c r="AW193" s="186" t="str">
        <f>CA193&amp;CB193&amp;CC193&amp;CD193&amp;CE193&amp;CF193&amp;CN193</f>
        <v/>
      </c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12"/>
      <c r="BI193" s="12"/>
      <c r="BY193" s="3"/>
      <c r="CA193" s="32" t="str">
        <f t="shared" ref="CA193:CA231" si="52">IF(CG193=0,"","* Las gestantes egresadas del Programa NO debe ser mayor al Total de Mujeres egresadas. ")</f>
        <v/>
      </c>
      <c r="CB193" s="32" t="str">
        <f t="shared" ref="CB193:CB231" si="53">IF(CH193=0,"","* Las madres de hijos menor de 5 años NO DEBE ser mayor al Total de Mujeres Egresadas al Programa. ")</f>
        <v/>
      </c>
      <c r="CC193" s="32" t="str">
        <f t="shared" ref="CC193:CC231" si="54">IF(CI193=0,"","* Los egresos de Pueblos Originarios NO DEBE ser mayor al Total de egresos del Programa.")</f>
        <v/>
      </c>
      <c r="CD193" s="32" t="str">
        <f t="shared" ref="CD193:CD231" si="55">IF(CJ193=0,"","* Los Niños, Niñas, Adolescentes y Jóvenes de Programas SENAME NO DEBE ser mayor al Total de egresos del Programa. ")</f>
        <v/>
      </c>
      <c r="CE193" s="32" t="str">
        <f t="shared" ref="CE193:CE231" si="56">IF(CK193=0,"","* Los Migrantes NO DEBEN ser mayor al Total de ingresos del Programa. ")</f>
        <v/>
      </c>
      <c r="CF193" s="32" t="str">
        <f t="shared" ref="CF193:CF231" si="57">IF(CL193=0,"","* No olvide escribir los campos Gestante y/o Madre de Hijo menor de 5 años y/o Pueblos Originarios y/o Niños, Niñas, Adolescentes y Jóvenes de Programas SENAME (Digite CERO si no tiene). ")</f>
        <v/>
      </c>
      <c r="CG193" s="33">
        <f>IF(E193&lt;AQ193,1,0)</f>
        <v>0</v>
      </c>
      <c r="CH193" s="33">
        <f>IF(E193&lt;AR193,1,0)</f>
        <v>0</v>
      </c>
      <c r="CI193" s="33">
        <f>IF(C193&lt;SUM(AS193,AT193),1,0)</f>
        <v>0</v>
      </c>
      <c r="CJ193" s="33">
        <f>IF(C193&lt;AU193,1,0)</f>
        <v>0</v>
      </c>
      <c r="CK193" s="33">
        <f>IF(C193&lt;AV193,1,0)</f>
        <v>0</v>
      </c>
      <c r="CL193" s="33">
        <f>IF(AND(C193&lt;&gt;0,OR(AQ193="",AR193="",AS193="",AT193="",AU193="",AV193="")),1,0)</f>
        <v>0</v>
      </c>
      <c r="CM193" s="33">
        <f>IF(AND(C193=0,OR(C195&gt;0,C196&gt;0,C197&gt;0,C198&gt;0,C199&gt;0)),1,0)</f>
        <v>0</v>
      </c>
      <c r="CN193" s="32" t="str">
        <f>IF(CM193=1,"* No olvide registrar al menos un ingreso y una persona con diagnóstico. ","")</f>
        <v/>
      </c>
      <c r="CO193" s="32"/>
      <c r="CZ193" s="2"/>
    </row>
    <row r="194" spans="1:104" x14ac:dyDescent="0.2">
      <c r="A194" s="1462" t="s">
        <v>182</v>
      </c>
      <c r="B194" s="1463"/>
      <c r="C194" s="377"/>
      <c r="D194" s="378"/>
      <c r="E194" s="378"/>
      <c r="F194" s="378"/>
      <c r="G194" s="378"/>
      <c r="H194" s="378"/>
      <c r="I194" s="378"/>
      <c r="J194" s="378"/>
      <c r="K194" s="378"/>
      <c r="L194" s="378"/>
      <c r="M194" s="378"/>
      <c r="N194" s="378"/>
      <c r="O194" s="378"/>
      <c r="P194" s="378"/>
      <c r="Q194" s="378"/>
      <c r="R194" s="378"/>
      <c r="S194" s="378"/>
      <c r="T194" s="378"/>
      <c r="U194" s="378"/>
      <c r="V194" s="378"/>
      <c r="W194" s="378"/>
      <c r="X194" s="378"/>
      <c r="Y194" s="378"/>
      <c r="Z194" s="378"/>
      <c r="AA194" s="378"/>
      <c r="AB194" s="378"/>
      <c r="AC194" s="378"/>
      <c r="AD194" s="378"/>
      <c r="AE194" s="378"/>
      <c r="AF194" s="378"/>
      <c r="AG194" s="378"/>
      <c r="AH194" s="378"/>
      <c r="AI194" s="378"/>
      <c r="AJ194" s="378"/>
      <c r="AK194" s="378"/>
      <c r="AL194" s="378"/>
      <c r="AM194" s="378"/>
      <c r="AN194" s="379"/>
      <c r="AO194" s="380"/>
      <c r="AP194" s="381"/>
      <c r="AQ194" s="378"/>
      <c r="AR194" s="378"/>
      <c r="AS194" s="378"/>
      <c r="AT194" s="381"/>
      <c r="AU194" s="381"/>
      <c r="AV194" s="381"/>
      <c r="AW194" s="186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12"/>
      <c r="BI194" s="12"/>
      <c r="BY194" s="3"/>
      <c r="CA194" s="32"/>
      <c r="CB194" s="32"/>
      <c r="CC194" s="32"/>
      <c r="CD194" s="32"/>
      <c r="CE194" s="32"/>
      <c r="CF194" s="32"/>
      <c r="CG194" s="33"/>
      <c r="CH194" s="33"/>
      <c r="CI194" s="33"/>
      <c r="CJ194" s="33"/>
      <c r="CK194" s="33"/>
      <c r="CL194" s="33"/>
      <c r="CM194" s="33"/>
      <c r="CN194" s="32"/>
      <c r="CO194" s="32"/>
      <c r="CZ194" s="2"/>
    </row>
    <row r="195" spans="1:104" x14ac:dyDescent="0.2">
      <c r="A195" s="1464" t="s">
        <v>232</v>
      </c>
      <c r="B195" s="382" t="s">
        <v>233</v>
      </c>
      <c r="C195" s="311">
        <f>SUM(D195+E195)</f>
        <v>0</v>
      </c>
      <c r="D195" s="312">
        <f t="shared" ref="D195:D203" si="58">SUM(F195+H195+J195+L195+N195+P195+R195+T195+V195+X195+Z195+AB195+AD195+AF195+AH195+AJ195+AL195)</f>
        <v>0</v>
      </c>
      <c r="E195" s="313">
        <f t="shared" ref="E195:E203" si="59">SUM(G195+I195+K195+M195+O195+Q195+S195+U195+W195+Y195+AA195+AC195+AE195+AG195+AI195+AK195+AM195)</f>
        <v>0</v>
      </c>
      <c r="F195" s="832">
        <f>SUM(ENERO:DICIEMBRE!F195)</f>
        <v>0</v>
      </c>
      <c r="G195" s="832">
        <f>SUM(ENERO:DICIEMBRE!G195)</f>
        <v>0</v>
      </c>
      <c r="H195" s="832">
        <f>SUM(ENERO:DICIEMBRE!H195)</f>
        <v>0</v>
      </c>
      <c r="I195" s="832">
        <f>SUM(ENERO:DICIEMBRE!I195)</f>
        <v>0</v>
      </c>
      <c r="J195" s="832">
        <f>SUM(ENERO:DICIEMBRE!J195)</f>
        <v>0</v>
      </c>
      <c r="K195" s="832">
        <f>SUM(ENERO:DICIEMBRE!K195)</f>
        <v>0</v>
      </c>
      <c r="L195" s="832">
        <f>SUM(ENERO:DICIEMBRE!L195)</f>
        <v>0</v>
      </c>
      <c r="M195" s="832">
        <f>SUM(ENERO:DICIEMBRE!M195)</f>
        <v>0</v>
      </c>
      <c r="N195" s="832">
        <f>SUM(ENERO:DICIEMBRE!N195)</f>
        <v>0</v>
      </c>
      <c r="O195" s="832">
        <f>SUM(ENERO:DICIEMBRE!O195)</f>
        <v>0</v>
      </c>
      <c r="P195" s="832">
        <f>SUM(ENERO:DICIEMBRE!P195)</f>
        <v>0</v>
      </c>
      <c r="Q195" s="832">
        <f>SUM(ENERO:DICIEMBRE!Q195)</f>
        <v>0</v>
      </c>
      <c r="R195" s="832">
        <f>SUM(ENERO:DICIEMBRE!R195)</f>
        <v>0</v>
      </c>
      <c r="S195" s="832">
        <f>SUM(ENERO:DICIEMBRE!S195)</f>
        <v>0</v>
      </c>
      <c r="T195" s="832">
        <f>SUM(ENERO:DICIEMBRE!T195)</f>
        <v>0</v>
      </c>
      <c r="U195" s="832">
        <f>SUM(ENERO:DICIEMBRE!U195)</f>
        <v>0</v>
      </c>
      <c r="V195" s="832">
        <f>SUM(ENERO:DICIEMBRE!V195)</f>
        <v>0</v>
      </c>
      <c r="W195" s="832">
        <f>SUM(ENERO:DICIEMBRE!W195)</f>
        <v>0</v>
      </c>
      <c r="X195" s="832">
        <f>SUM(ENERO:DICIEMBRE!X195)</f>
        <v>0</v>
      </c>
      <c r="Y195" s="832">
        <f>SUM(ENERO:DICIEMBRE!Y195)</f>
        <v>0</v>
      </c>
      <c r="Z195" s="832">
        <f>SUM(ENERO:DICIEMBRE!Z195)</f>
        <v>0</v>
      </c>
      <c r="AA195" s="832">
        <f>SUM(ENERO:DICIEMBRE!AA195)</f>
        <v>0</v>
      </c>
      <c r="AB195" s="832">
        <f>SUM(ENERO:DICIEMBRE!AB195)</f>
        <v>0</v>
      </c>
      <c r="AC195" s="832">
        <f>SUM(ENERO:DICIEMBRE!AC195)</f>
        <v>0</v>
      </c>
      <c r="AD195" s="832">
        <f>SUM(ENERO:DICIEMBRE!AD195)</f>
        <v>0</v>
      </c>
      <c r="AE195" s="832">
        <f>SUM(ENERO:DICIEMBRE!AE195)</f>
        <v>0</v>
      </c>
      <c r="AF195" s="832">
        <f>SUM(ENERO:DICIEMBRE!AF195)</f>
        <v>0</v>
      </c>
      <c r="AG195" s="832">
        <f>SUM(ENERO:DICIEMBRE!AG195)</f>
        <v>0</v>
      </c>
      <c r="AH195" s="832">
        <f>SUM(ENERO:DICIEMBRE!AH195)</f>
        <v>0</v>
      </c>
      <c r="AI195" s="832">
        <f>SUM(ENERO:DICIEMBRE!AI195)</f>
        <v>0</v>
      </c>
      <c r="AJ195" s="832">
        <f>SUM(ENERO:DICIEMBRE!AJ195)</f>
        <v>0</v>
      </c>
      <c r="AK195" s="832">
        <f>SUM(ENERO:DICIEMBRE!AK195)</f>
        <v>0</v>
      </c>
      <c r="AL195" s="832">
        <f>SUM(ENERO:DICIEMBRE!AL195)</f>
        <v>0</v>
      </c>
      <c r="AM195" s="832">
        <f>SUM(ENERO:DICIEMBRE!AM195)</f>
        <v>0</v>
      </c>
      <c r="AN195" s="832">
        <f>SUM(ENERO:DICIEMBRE!AN195)</f>
        <v>0</v>
      </c>
      <c r="AO195" s="832">
        <f>SUM(ENERO:DICIEMBRE!AO195)</f>
        <v>0</v>
      </c>
      <c r="AP195" s="832">
        <f>SUM(ENERO:DICIEMBRE!AP195)</f>
        <v>0</v>
      </c>
      <c r="AQ195" s="832">
        <f>SUM(ENERO:DICIEMBRE!AQ195)</f>
        <v>0</v>
      </c>
      <c r="AR195" s="832">
        <f>SUM(ENERO:DICIEMBRE!AR195)</f>
        <v>0</v>
      </c>
      <c r="AS195" s="832">
        <f>SUM(ENERO:DICIEMBRE!AS195)</f>
        <v>0</v>
      </c>
      <c r="AT195" s="832">
        <f>SUM(ENERO:DICIEMBRE!AT195)</f>
        <v>0</v>
      </c>
      <c r="AU195" s="832">
        <f>SUM(ENERO:DICIEMBRE!AU195)</f>
        <v>0</v>
      </c>
      <c r="AV195" s="832">
        <f>SUM(ENERO:DICIEMBRE!AV195)</f>
        <v>0</v>
      </c>
      <c r="AW195" s="186" t="str">
        <f t="shared" ref="AW195:AW231" si="60">CA195&amp;CB195&amp;CC195&amp;CD195&amp;CE195&amp;CF195</f>
        <v/>
      </c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12"/>
      <c r="BI195" s="12"/>
      <c r="BY195" s="3"/>
      <c r="CA195" s="32" t="str">
        <f t="shared" si="52"/>
        <v/>
      </c>
      <c r="CB195" s="32" t="str">
        <f t="shared" si="53"/>
        <v/>
      </c>
      <c r="CC195" s="32" t="str">
        <f t="shared" si="54"/>
        <v/>
      </c>
      <c r="CD195" s="32" t="str">
        <f t="shared" si="55"/>
        <v/>
      </c>
      <c r="CE195" s="32" t="str">
        <f t="shared" si="56"/>
        <v/>
      </c>
      <c r="CF195" s="32" t="str">
        <f t="shared" si="57"/>
        <v/>
      </c>
      <c r="CG195" s="33">
        <f t="shared" ref="CG195:CG231" si="61">IF(E195&lt;AQ195,1,0)</f>
        <v>0</v>
      </c>
      <c r="CH195" s="33">
        <f t="shared" ref="CH195:CH231" si="62">IF(E195&lt;AR195,1,0)</f>
        <v>0</v>
      </c>
      <c r="CI195" s="33">
        <f t="shared" ref="CI195:CI231" si="63">IF(C195&lt;SUM(AS195,AT195),1,0)</f>
        <v>0</v>
      </c>
      <c r="CJ195" s="33">
        <f t="shared" ref="CJ195:CJ231" si="64">IF(C195&lt;AU195,1,0)</f>
        <v>0</v>
      </c>
      <c r="CK195" s="33">
        <f t="shared" ref="CK195:CK231" si="65">IF(C195&lt;AV195,1,0)</f>
        <v>0</v>
      </c>
      <c r="CL195" s="33">
        <f t="shared" ref="CL195:CL231" si="66">IF(AND(C195&lt;&gt;0,OR(AQ195="",AR195="",AS195="",AT195="",AU195="",AV195="")),1,0)</f>
        <v>0</v>
      </c>
      <c r="CM195" s="33"/>
      <c r="CN195" s="32"/>
      <c r="CO195" s="32"/>
      <c r="CZ195" s="2"/>
    </row>
    <row r="196" spans="1:104" x14ac:dyDescent="0.2">
      <c r="A196" s="1465"/>
      <c r="B196" s="383" t="s">
        <v>185</v>
      </c>
      <c r="C196" s="348">
        <f>SUM(D196+E196)</f>
        <v>0</v>
      </c>
      <c r="D196" s="349">
        <f t="shared" si="58"/>
        <v>0</v>
      </c>
      <c r="E196" s="350">
        <f t="shared" si="59"/>
        <v>0</v>
      </c>
      <c r="F196" s="832">
        <f>SUM(ENERO:DICIEMBRE!F196)</f>
        <v>0</v>
      </c>
      <c r="G196" s="832">
        <f>SUM(ENERO:DICIEMBRE!G196)</f>
        <v>0</v>
      </c>
      <c r="H196" s="832">
        <f>SUM(ENERO:DICIEMBRE!H196)</f>
        <v>0</v>
      </c>
      <c r="I196" s="832">
        <f>SUM(ENERO:DICIEMBRE!I196)</f>
        <v>0</v>
      </c>
      <c r="J196" s="832">
        <f>SUM(ENERO:DICIEMBRE!J196)</f>
        <v>0</v>
      </c>
      <c r="K196" s="832">
        <f>SUM(ENERO:DICIEMBRE!K196)</f>
        <v>0</v>
      </c>
      <c r="L196" s="832">
        <f>SUM(ENERO:DICIEMBRE!L196)</f>
        <v>0</v>
      </c>
      <c r="M196" s="832">
        <f>SUM(ENERO:DICIEMBRE!M196)</f>
        <v>0</v>
      </c>
      <c r="N196" s="832">
        <f>SUM(ENERO:DICIEMBRE!N196)</f>
        <v>0</v>
      </c>
      <c r="O196" s="832">
        <f>SUM(ENERO:DICIEMBRE!O196)</f>
        <v>0</v>
      </c>
      <c r="P196" s="832">
        <f>SUM(ENERO:DICIEMBRE!P196)</f>
        <v>0</v>
      </c>
      <c r="Q196" s="832">
        <f>SUM(ENERO:DICIEMBRE!Q196)</f>
        <v>0</v>
      </c>
      <c r="R196" s="832">
        <f>SUM(ENERO:DICIEMBRE!R196)</f>
        <v>0</v>
      </c>
      <c r="S196" s="832">
        <f>SUM(ENERO:DICIEMBRE!S196)</f>
        <v>0</v>
      </c>
      <c r="T196" s="832">
        <f>SUM(ENERO:DICIEMBRE!T196)</f>
        <v>0</v>
      </c>
      <c r="U196" s="832">
        <f>SUM(ENERO:DICIEMBRE!U196)</f>
        <v>0</v>
      </c>
      <c r="V196" s="832">
        <f>SUM(ENERO:DICIEMBRE!V196)</f>
        <v>0</v>
      </c>
      <c r="W196" s="832">
        <f>SUM(ENERO:DICIEMBRE!W196)</f>
        <v>0</v>
      </c>
      <c r="X196" s="832">
        <f>SUM(ENERO:DICIEMBRE!X196)</f>
        <v>0</v>
      </c>
      <c r="Y196" s="832">
        <f>SUM(ENERO:DICIEMBRE!Y196)</f>
        <v>0</v>
      </c>
      <c r="Z196" s="832">
        <f>SUM(ENERO:DICIEMBRE!Z196)</f>
        <v>0</v>
      </c>
      <c r="AA196" s="832">
        <f>SUM(ENERO:DICIEMBRE!AA196)</f>
        <v>0</v>
      </c>
      <c r="AB196" s="832">
        <f>SUM(ENERO:DICIEMBRE!AB196)</f>
        <v>0</v>
      </c>
      <c r="AC196" s="832">
        <f>SUM(ENERO:DICIEMBRE!AC196)</f>
        <v>0</v>
      </c>
      <c r="AD196" s="832">
        <f>SUM(ENERO:DICIEMBRE!AD196)</f>
        <v>0</v>
      </c>
      <c r="AE196" s="832">
        <f>SUM(ENERO:DICIEMBRE!AE196)</f>
        <v>0</v>
      </c>
      <c r="AF196" s="832">
        <f>SUM(ENERO:DICIEMBRE!AF196)</f>
        <v>0</v>
      </c>
      <c r="AG196" s="832">
        <f>SUM(ENERO:DICIEMBRE!AG196)</f>
        <v>0</v>
      </c>
      <c r="AH196" s="832">
        <f>SUM(ENERO:DICIEMBRE!AH196)</f>
        <v>0</v>
      </c>
      <c r="AI196" s="832">
        <f>SUM(ENERO:DICIEMBRE!AI196)</f>
        <v>0</v>
      </c>
      <c r="AJ196" s="832">
        <f>SUM(ENERO:DICIEMBRE!AJ196)</f>
        <v>0</v>
      </c>
      <c r="AK196" s="832">
        <f>SUM(ENERO:DICIEMBRE!AK196)</f>
        <v>0</v>
      </c>
      <c r="AL196" s="832">
        <f>SUM(ENERO:DICIEMBRE!AL196)</f>
        <v>0</v>
      </c>
      <c r="AM196" s="832">
        <f>SUM(ENERO:DICIEMBRE!AM196)</f>
        <v>0</v>
      </c>
      <c r="AN196" s="832">
        <f>SUM(ENERO:DICIEMBRE!AN196)</f>
        <v>0</v>
      </c>
      <c r="AO196" s="832">
        <f>SUM(ENERO:DICIEMBRE!AO196)</f>
        <v>0</v>
      </c>
      <c r="AP196" s="832">
        <f>SUM(ENERO:DICIEMBRE!AP196)</f>
        <v>0</v>
      </c>
      <c r="AQ196" s="832">
        <f>SUM(ENERO:DICIEMBRE!AQ196)</f>
        <v>0</v>
      </c>
      <c r="AR196" s="832">
        <f>SUM(ENERO:DICIEMBRE!AR196)</f>
        <v>0</v>
      </c>
      <c r="AS196" s="832">
        <f>SUM(ENERO:DICIEMBRE!AS196)</f>
        <v>0</v>
      </c>
      <c r="AT196" s="832">
        <f>SUM(ENERO:DICIEMBRE!AT196)</f>
        <v>0</v>
      </c>
      <c r="AU196" s="832">
        <f>SUM(ENERO:DICIEMBRE!AU196)</f>
        <v>0</v>
      </c>
      <c r="AV196" s="832">
        <f>SUM(ENERO:DICIEMBRE!AV196)</f>
        <v>0</v>
      </c>
      <c r="AW196" s="186" t="str">
        <f t="shared" si="60"/>
        <v/>
      </c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12"/>
      <c r="BI196" s="12"/>
      <c r="BY196" s="3"/>
      <c r="CA196" s="32" t="str">
        <f t="shared" si="52"/>
        <v/>
      </c>
      <c r="CB196" s="32" t="str">
        <f t="shared" si="53"/>
        <v/>
      </c>
      <c r="CC196" s="32" t="str">
        <f t="shared" si="54"/>
        <v/>
      </c>
      <c r="CD196" s="32" t="str">
        <f t="shared" si="55"/>
        <v/>
      </c>
      <c r="CE196" s="32" t="str">
        <f t="shared" si="56"/>
        <v/>
      </c>
      <c r="CF196" s="32" t="str">
        <f t="shared" si="57"/>
        <v/>
      </c>
      <c r="CG196" s="33">
        <f t="shared" si="61"/>
        <v>0</v>
      </c>
      <c r="CH196" s="33">
        <f t="shared" si="62"/>
        <v>0</v>
      </c>
      <c r="CI196" s="33">
        <f t="shared" si="63"/>
        <v>0</v>
      </c>
      <c r="CJ196" s="33">
        <f t="shared" si="64"/>
        <v>0</v>
      </c>
      <c r="CK196" s="33">
        <f t="shared" si="65"/>
        <v>0</v>
      </c>
      <c r="CL196" s="33">
        <f t="shared" si="66"/>
        <v>0</v>
      </c>
      <c r="CM196" s="33"/>
      <c r="CN196" s="32"/>
      <c r="CO196" s="32"/>
      <c r="CZ196" s="2"/>
    </row>
    <row r="197" spans="1:104" x14ac:dyDescent="0.2">
      <c r="A197" s="1466" t="s">
        <v>186</v>
      </c>
      <c r="B197" s="1467"/>
      <c r="C197" s="385">
        <f>SUM(D197+E197)</f>
        <v>0</v>
      </c>
      <c r="D197" s="303">
        <f t="shared" si="58"/>
        <v>0</v>
      </c>
      <c r="E197" s="320">
        <f t="shared" si="59"/>
        <v>0</v>
      </c>
      <c r="F197" s="832">
        <f>SUM(ENERO:DICIEMBRE!F197)</f>
        <v>0</v>
      </c>
      <c r="G197" s="832">
        <f>SUM(ENERO:DICIEMBRE!G197)</f>
        <v>0</v>
      </c>
      <c r="H197" s="832">
        <f>SUM(ENERO:DICIEMBRE!H197)</f>
        <v>0</v>
      </c>
      <c r="I197" s="832">
        <f>SUM(ENERO:DICIEMBRE!I197)</f>
        <v>0</v>
      </c>
      <c r="J197" s="832">
        <f>SUM(ENERO:DICIEMBRE!J197)</f>
        <v>0</v>
      </c>
      <c r="K197" s="832">
        <f>SUM(ENERO:DICIEMBRE!K197)</f>
        <v>0</v>
      </c>
      <c r="L197" s="832">
        <f>SUM(ENERO:DICIEMBRE!L197)</f>
        <v>0</v>
      </c>
      <c r="M197" s="832">
        <f>SUM(ENERO:DICIEMBRE!M197)</f>
        <v>0</v>
      </c>
      <c r="N197" s="832">
        <f>SUM(ENERO:DICIEMBRE!N197)</f>
        <v>0</v>
      </c>
      <c r="O197" s="832">
        <f>SUM(ENERO:DICIEMBRE!O197)</f>
        <v>0</v>
      </c>
      <c r="P197" s="832">
        <f>SUM(ENERO:DICIEMBRE!P197)</f>
        <v>0</v>
      </c>
      <c r="Q197" s="832">
        <f>SUM(ENERO:DICIEMBRE!Q197)</f>
        <v>0</v>
      </c>
      <c r="R197" s="832">
        <f>SUM(ENERO:DICIEMBRE!R197)</f>
        <v>0</v>
      </c>
      <c r="S197" s="832">
        <f>SUM(ENERO:DICIEMBRE!S197)</f>
        <v>0</v>
      </c>
      <c r="T197" s="832">
        <f>SUM(ENERO:DICIEMBRE!T197)</f>
        <v>0</v>
      </c>
      <c r="U197" s="832">
        <f>SUM(ENERO:DICIEMBRE!U197)</f>
        <v>0</v>
      </c>
      <c r="V197" s="832">
        <f>SUM(ENERO:DICIEMBRE!V197)</f>
        <v>0</v>
      </c>
      <c r="W197" s="832">
        <f>SUM(ENERO:DICIEMBRE!W197)</f>
        <v>0</v>
      </c>
      <c r="X197" s="832">
        <f>SUM(ENERO:DICIEMBRE!X197)</f>
        <v>0</v>
      </c>
      <c r="Y197" s="832">
        <f>SUM(ENERO:DICIEMBRE!Y197)</f>
        <v>0</v>
      </c>
      <c r="Z197" s="832">
        <f>SUM(ENERO:DICIEMBRE!Z197)</f>
        <v>0</v>
      </c>
      <c r="AA197" s="832">
        <f>SUM(ENERO:DICIEMBRE!AA197)</f>
        <v>0</v>
      </c>
      <c r="AB197" s="832">
        <f>SUM(ENERO:DICIEMBRE!AB197)</f>
        <v>0</v>
      </c>
      <c r="AC197" s="832">
        <f>SUM(ENERO:DICIEMBRE!AC197)</f>
        <v>0</v>
      </c>
      <c r="AD197" s="832">
        <f>SUM(ENERO:DICIEMBRE!AD197)</f>
        <v>0</v>
      </c>
      <c r="AE197" s="832">
        <f>SUM(ENERO:DICIEMBRE!AE197)</f>
        <v>0</v>
      </c>
      <c r="AF197" s="832">
        <f>SUM(ENERO:DICIEMBRE!AF197)</f>
        <v>0</v>
      </c>
      <c r="AG197" s="832">
        <f>SUM(ENERO:DICIEMBRE!AG197)</f>
        <v>0</v>
      </c>
      <c r="AH197" s="832">
        <f>SUM(ENERO:DICIEMBRE!AH197)</f>
        <v>0</v>
      </c>
      <c r="AI197" s="832">
        <f>SUM(ENERO:DICIEMBRE!AI197)</f>
        <v>0</v>
      </c>
      <c r="AJ197" s="832">
        <f>SUM(ENERO:DICIEMBRE!AJ197)</f>
        <v>0</v>
      </c>
      <c r="AK197" s="832">
        <f>SUM(ENERO:DICIEMBRE!AK197)</f>
        <v>0</v>
      </c>
      <c r="AL197" s="832">
        <f>SUM(ENERO:DICIEMBRE!AL197)</f>
        <v>0</v>
      </c>
      <c r="AM197" s="832">
        <f>SUM(ENERO:DICIEMBRE!AM197)</f>
        <v>0</v>
      </c>
      <c r="AN197" s="832">
        <f>SUM(ENERO:DICIEMBRE!AN197)</f>
        <v>1</v>
      </c>
      <c r="AO197" s="832">
        <f>SUM(ENERO:DICIEMBRE!AO197)</f>
        <v>0</v>
      </c>
      <c r="AP197" s="832">
        <f>SUM(ENERO:DICIEMBRE!AP197)</f>
        <v>1</v>
      </c>
      <c r="AQ197" s="832">
        <f>SUM(ENERO:DICIEMBRE!AQ197)</f>
        <v>0</v>
      </c>
      <c r="AR197" s="832">
        <f>SUM(ENERO:DICIEMBRE!AR197)</f>
        <v>0</v>
      </c>
      <c r="AS197" s="832">
        <f>SUM(ENERO:DICIEMBRE!AS197)</f>
        <v>0</v>
      </c>
      <c r="AT197" s="832">
        <f>SUM(ENERO:DICIEMBRE!AT197)</f>
        <v>0</v>
      </c>
      <c r="AU197" s="832">
        <f>SUM(ENERO:DICIEMBRE!AU197)</f>
        <v>0</v>
      </c>
      <c r="AV197" s="832">
        <f>SUM(ENERO:DICIEMBRE!AV197)</f>
        <v>0</v>
      </c>
      <c r="AW197" s="186" t="str">
        <f t="shared" si="60"/>
        <v/>
      </c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12"/>
      <c r="BI197" s="12"/>
      <c r="BY197" s="3"/>
      <c r="CA197" s="32" t="str">
        <f t="shared" si="52"/>
        <v/>
      </c>
      <c r="CB197" s="32" t="str">
        <f t="shared" si="53"/>
        <v/>
      </c>
      <c r="CC197" s="32" t="str">
        <f t="shared" si="54"/>
        <v/>
      </c>
      <c r="CD197" s="32" t="str">
        <f t="shared" si="55"/>
        <v/>
      </c>
      <c r="CE197" s="32" t="str">
        <f t="shared" si="56"/>
        <v/>
      </c>
      <c r="CF197" s="32" t="str">
        <f t="shared" si="57"/>
        <v/>
      </c>
      <c r="CG197" s="33">
        <f t="shared" si="61"/>
        <v>0</v>
      </c>
      <c r="CH197" s="33">
        <f t="shared" si="62"/>
        <v>0</v>
      </c>
      <c r="CI197" s="33">
        <f t="shared" si="63"/>
        <v>0</v>
      </c>
      <c r="CJ197" s="33">
        <f t="shared" si="64"/>
        <v>0</v>
      </c>
      <c r="CK197" s="33">
        <f t="shared" si="65"/>
        <v>0</v>
      </c>
      <c r="CL197" s="33">
        <f t="shared" si="66"/>
        <v>0</v>
      </c>
      <c r="CM197" s="33"/>
      <c r="CN197" s="32"/>
      <c r="CO197" s="32"/>
      <c r="CZ197" s="2"/>
    </row>
    <row r="198" spans="1:104" x14ac:dyDescent="0.2">
      <c r="A198" s="1464" t="s">
        <v>187</v>
      </c>
      <c r="B198" s="310" t="s">
        <v>188</v>
      </c>
      <c r="C198" s="311">
        <f>+D198+E198</f>
        <v>0</v>
      </c>
      <c r="D198" s="312">
        <f t="shared" si="58"/>
        <v>0</v>
      </c>
      <c r="E198" s="313">
        <f t="shared" si="59"/>
        <v>0</v>
      </c>
      <c r="F198" s="832">
        <f>SUM(ENERO:DICIEMBRE!F198)</f>
        <v>0</v>
      </c>
      <c r="G198" s="832">
        <f>SUM(ENERO:DICIEMBRE!G198)</f>
        <v>0</v>
      </c>
      <c r="H198" s="832">
        <f>SUM(ENERO:DICIEMBRE!H198)</f>
        <v>0</v>
      </c>
      <c r="I198" s="832">
        <f>SUM(ENERO:DICIEMBRE!I198)</f>
        <v>0</v>
      </c>
      <c r="J198" s="832">
        <f>SUM(ENERO:DICIEMBRE!J198)</f>
        <v>0</v>
      </c>
      <c r="K198" s="832">
        <f>SUM(ENERO:DICIEMBRE!K198)</f>
        <v>0</v>
      </c>
      <c r="L198" s="832">
        <f>SUM(ENERO:DICIEMBRE!L198)</f>
        <v>0</v>
      </c>
      <c r="M198" s="832">
        <f>SUM(ENERO:DICIEMBRE!M198)</f>
        <v>0</v>
      </c>
      <c r="N198" s="832">
        <f>SUM(ENERO:DICIEMBRE!N198)</f>
        <v>0</v>
      </c>
      <c r="O198" s="832">
        <f>SUM(ENERO:DICIEMBRE!O198)</f>
        <v>0</v>
      </c>
      <c r="P198" s="832">
        <f>SUM(ENERO:DICIEMBRE!P198)</f>
        <v>0</v>
      </c>
      <c r="Q198" s="832">
        <f>SUM(ENERO:DICIEMBRE!Q198)</f>
        <v>0</v>
      </c>
      <c r="R198" s="832">
        <f>SUM(ENERO:DICIEMBRE!R198)</f>
        <v>0</v>
      </c>
      <c r="S198" s="832">
        <f>SUM(ENERO:DICIEMBRE!S198)</f>
        <v>0</v>
      </c>
      <c r="T198" s="832">
        <f>SUM(ENERO:DICIEMBRE!T198)</f>
        <v>0</v>
      </c>
      <c r="U198" s="832">
        <f>SUM(ENERO:DICIEMBRE!U198)</f>
        <v>0</v>
      </c>
      <c r="V198" s="832">
        <f>SUM(ENERO:DICIEMBRE!V198)</f>
        <v>0</v>
      </c>
      <c r="W198" s="832">
        <f>SUM(ENERO:DICIEMBRE!W198)</f>
        <v>0</v>
      </c>
      <c r="X198" s="832">
        <f>SUM(ENERO:DICIEMBRE!X198)</f>
        <v>0</v>
      </c>
      <c r="Y198" s="832">
        <f>SUM(ENERO:DICIEMBRE!Y198)</f>
        <v>0</v>
      </c>
      <c r="Z198" s="832">
        <f>SUM(ENERO:DICIEMBRE!Z198)</f>
        <v>0</v>
      </c>
      <c r="AA198" s="832">
        <f>SUM(ENERO:DICIEMBRE!AA198)</f>
        <v>0</v>
      </c>
      <c r="AB198" s="832">
        <f>SUM(ENERO:DICIEMBRE!AB198)</f>
        <v>0</v>
      </c>
      <c r="AC198" s="832">
        <f>SUM(ENERO:DICIEMBRE!AC198)</f>
        <v>0</v>
      </c>
      <c r="AD198" s="832">
        <f>SUM(ENERO:DICIEMBRE!AD198)</f>
        <v>0</v>
      </c>
      <c r="AE198" s="832">
        <f>SUM(ENERO:DICIEMBRE!AE198)</f>
        <v>0</v>
      </c>
      <c r="AF198" s="832">
        <f>SUM(ENERO:DICIEMBRE!AF198)</f>
        <v>0</v>
      </c>
      <c r="AG198" s="832">
        <f>SUM(ENERO:DICIEMBRE!AG198)</f>
        <v>0</v>
      </c>
      <c r="AH198" s="832">
        <f>SUM(ENERO:DICIEMBRE!AH198)</f>
        <v>0</v>
      </c>
      <c r="AI198" s="832">
        <f>SUM(ENERO:DICIEMBRE!AI198)</f>
        <v>0</v>
      </c>
      <c r="AJ198" s="832">
        <f>SUM(ENERO:DICIEMBRE!AJ198)</f>
        <v>0</v>
      </c>
      <c r="AK198" s="832">
        <f>SUM(ENERO:DICIEMBRE!AK198)</f>
        <v>0</v>
      </c>
      <c r="AL198" s="832">
        <f>SUM(ENERO:DICIEMBRE!AL198)</f>
        <v>0</v>
      </c>
      <c r="AM198" s="832">
        <f>SUM(ENERO:DICIEMBRE!AM198)</f>
        <v>0</v>
      </c>
      <c r="AN198" s="832">
        <f>SUM(ENERO:DICIEMBRE!AN198)</f>
        <v>0</v>
      </c>
      <c r="AO198" s="832">
        <f>SUM(ENERO:DICIEMBRE!AO198)</f>
        <v>0</v>
      </c>
      <c r="AP198" s="832">
        <f>SUM(ENERO:DICIEMBRE!AP198)</f>
        <v>0</v>
      </c>
      <c r="AQ198" s="832">
        <f>SUM(ENERO:DICIEMBRE!AQ198)</f>
        <v>0</v>
      </c>
      <c r="AR198" s="832">
        <f>SUM(ENERO:DICIEMBRE!AR198)</f>
        <v>0</v>
      </c>
      <c r="AS198" s="832">
        <f>SUM(ENERO:DICIEMBRE!AS198)</f>
        <v>0</v>
      </c>
      <c r="AT198" s="832">
        <f>SUM(ENERO:DICIEMBRE!AT198)</f>
        <v>0</v>
      </c>
      <c r="AU198" s="832">
        <f>SUM(ENERO:DICIEMBRE!AU198)</f>
        <v>0</v>
      </c>
      <c r="AV198" s="832">
        <f>SUM(ENERO:DICIEMBRE!AV198)</f>
        <v>0</v>
      </c>
      <c r="AW198" s="186" t="str">
        <f t="shared" si="60"/>
        <v/>
      </c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12"/>
      <c r="BI198" s="12"/>
      <c r="BY198" s="3"/>
      <c r="CA198" s="32" t="str">
        <f t="shared" si="52"/>
        <v/>
      </c>
      <c r="CB198" s="32" t="str">
        <f t="shared" si="53"/>
        <v/>
      </c>
      <c r="CC198" s="32" t="str">
        <f t="shared" si="54"/>
        <v/>
      </c>
      <c r="CD198" s="32" t="str">
        <f t="shared" si="55"/>
        <v/>
      </c>
      <c r="CE198" s="32" t="str">
        <f t="shared" si="56"/>
        <v/>
      </c>
      <c r="CF198" s="32" t="str">
        <f t="shared" si="57"/>
        <v/>
      </c>
      <c r="CG198" s="33">
        <f t="shared" si="61"/>
        <v>0</v>
      </c>
      <c r="CH198" s="33">
        <f t="shared" si="62"/>
        <v>0</v>
      </c>
      <c r="CI198" s="33">
        <f t="shared" si="63"/>
        <v>0</v>
      </c>
      <c r="CJ198" s="33">
        <f t="shared" si="64"/>
        <v>0</v>
      </c>
      <c r="CK198" s="33">
        <f t="shared" si="65"/>
        <v>0</v>
      </c>
      <c r="CL198" s="33">
        <f t="shared" si="66"/>
        <v>0</v>
      </c>
      <c r="CM198" s="33"/>
      <c r="CN198" s="32"/>
      <c r="CO198" s="32"/>
      <c r="CZ198" s="2"/>
    </row>
    <row r="199" spans="1:104" x14ac:dyDescent="0.2">
      <c r="A199" s="1465"/>
      <c r="B199" s="387" t="s">
        <v>189</v>
      </c>
      <c r="C199" s="322">
        <f>+D199+E199</f>
        <v>0</v>
      </c>
      <c r="D199" s="323">
        <f t="shared" si="58"/>
        <v>0</v>
      </c>
      <c r="E199" s="304">
        <f t="shared" si="59"/>
        <v>0</v>
      </c>
      <c r="F199" s="832">
        <f>SUM(ENERO:DICIEMBRE!F199)</f>
        <v>0</v>
      </c>
      <c r="G199" s="832">
        <f>SUM(ENERO:DICIEMBRE!G199)</f>
        <v>0</v>
      </c>
      <c r="H199" s="832">
        <f>SUM(ENERO:DICIEMBRE!H199)</f>
        <v>0</v>
      </c>
      <c r="I199" s="832">
        <f>SUM(ENERO:DICIEMBRE!I199)</f>
        <v>0</v>
      </c>
      <c r="J199" s="832">
        <f>SUM(ENERO:DICIEMBRE!J199)</f>
        <v>0</v>
      </c>
      <c r="K199" s="832">
        <f>SUM(ENERO:DICIEMBRE!K199)</f>
        <v>0</v>
      </c>
      <c r="L199" s="832">
        <f>SUM(ENERO:DICIEMBRE!L199)</f>
        <v>0</v>
      </c>
      <c r="M199" s="832">
        <f>SUM(ENERO:DICIEMBRE!M199)</f>
        <v>0</v>
      </c>
      <c r="N199" s="832">
        <f>SUM(ENERO:DICIEMBRE!N199)</f>
        <v>0</v>
      </c>
      <c r="O199" s="832">
        <f>SUM(ENERO:DICIEMBRE!O199)</f>
        <v>0</v>
      </c>
      <c r="P199" s="832">
        <f>SUM(ENERO:DICIEMBRE!P199)</f>
        <v>0</v>
      </c>
      <c r="Q199" s="832">
        <f>SUM(ENERO:DICIEMBRE!Q199)</f>
        <v>0</v>
      </c>
      <c r="R199" s="832">
        <f>SUM(ENERO:DICIEMBRE!R199)</f>
        <v>0</v>
      </c>
      <c r="S199" s="832">
        <f>SUM(ENERO:DICIEMBRE!S199)</f>
        <v>0</v>
      </c>
      <c r="T199" s="832">
        <f>SUM(ENERO:DICIEMBRE!T199)</f>
        <v>0</v>
      </c>
      <c r="U199" s="832">
        <f>SUM(ENERO:DICIEMBRE!U199)</f>
        <v>0</v>
      </c>
      <c r="V199" s="832">
        <f>SUM(ENERO:DICIEMBRE!V199)</f>
        <v>0</v>
      </c>
      <c r="W199" s="832">
        <f>SUM(ENERO:DICIEMBRE!W199)</f>
        <v>0</v>
      </c>
      <c r="X199" s="832">
        <f>SUM(ENERO:DICIEMBRE!X199)</f>
        <v>0</v>
      </c>
      <c r="Y199" s="832">
        <f>SUM(ENERO:DICIEMBRE!Y199)</f>
        <v>0</v>
      </c>
      <c r="Z199" s="832">
        <f>SUM(ENERO:DICIEMBRE!Z199)</f>
        <v>0</v>
      </c>
      <c r="AA199" s="832">
        <f>SUM(ENERO:DICIEMBRE!AA199)</f>
        <v>0</v>
      </c>
      <c r="AB199" s="832">
        <f>SUM(ENERO:DICIEMBRE!AB199)</f>
        <v>0</v>
      </c>
      <c r="AC199" s="832">
        <f>SUM(ENERO:DICIEMBRE!AC199)</f>
        <v>0</v>
      </c>
      <c r="AD199" s="832">
        <f>SUM(ENERO:DICIEMBRE!AD199)</f>
        <v>0</v>
      </c>
      <c r="AE199" s="832">
        <f>SUM(ENERO:DICIEMBRE!AE199)</f>
        <v>0</v>
      </c>
      <c r="AF199" s="832">
        <f>SUM(ENERO:DICIEMBRE!AF199)</f>
        <v>0</v>
      </c>
      <c r="AG199" s="832">
        <f>SUM(ENERO:DICIEMBRE!AG199)</f>
        <v>0</v>
      </c>
      <c r="AH199" s="832">
        <f>SUM(ENERO:DICIEMBRE!AH199)</f>
        <v>0</v>
      </c>
      <c r="AI199" s="832">
        <f>SUM(ENERO:DICIEMBRE!AI199)</f>
        <v>0</v>
      </c>
      <c r="AJ199" s="832">
        <f>SUM(ENERO:DICIEMBRE!AJ199)</f>
        <v>0</v>
      </c>
      <c r="AK199" s="832">
        <f>SUM(ENERO:DICIEMBRE!AK199)</f>
        <v>0</v>
      </c>
      <c r="AL199" s="832">
        <f>SUM(ENERO:DICIEMBRE!AL199)</f>
        <v>0</v>
      </c>
      <c r="AM199" s="832">
        <f>SUM(ENERO:DICIEMBRE!AM199)</f>
        <v>0</v>
      </c>
      <c r="AN199" s="832">
        <f>SUM(ENERO:DICIEMBRE!AN199)</f>
        <v>0</v>
      </c>
      <c r="AO199" s="832">
        <f>SUM(ENERO:DICIEMBRE!AO199)</f>
        <v>0</v>
      </c>
      <c r="AP199" s="832">
        <f>SUM(ENERO:DICIEMBRE!AP199)</f>
        <v>0</v>
      </c>
      <c r="AQ199" s="832">
        <f>SUM(ENERO:DICIEMBRE!AQ199)</f>
        <v>0</v>
      </c>
      <c r="AR199" s="832">
        <f>SUM(ENERO:DICIEMBRE!AR199)</f>
        <v>0</v>
      </c>
      <c r="AS199" s="832">
        <f>SUM(ENERO:DICIEMBRE!AS199)</f>
        <v>0</v>
      </c>
      <c r="AT199" s="832">
        <f>SUM(ENERO:DICIEMBRE!AT199)</f>
        <v>0</v>
      </c>
      <c r="AU199" s="832">
        <f>SUM(ENERO:DICIEMBRE!AU199)</f>
        <v>0</v>
      </c>
      <c r="AV199" s="832">
        <f>SUM(ENERO:DICIEMBRE!AV199)</f>
        <v>0</v>
      </c>
      <c r="AW199" s="186" t="str">
        <f t="shared" si="60"/>
        <v/>
      </c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12"/>
      <c r="BI199" s="12"/>
      <c r="BY199" s="3"/>
      <c r="CA199" s="32" t="str">
        <f t="shared" si="52"/>
        <v/>
      </c>
      <c r="CB199" s="32" t="str">
        <f t="shared" si="53"/>
        <v/>
      </c>
      <c r="CC199" s="32" t="str">
        <f t="shared" si="54"/>
        <v/>
      </c>
      <c r="CD199" s="32" t="str">
        <f t="shared" si="55"/>
        <v/>
      </c>
      <c r="CE199" s="32" t="str">
        <f t="shared" si="56"/>
        <v/>
      </c>
      <c r="CF199" s="32" t="str">
        <f t="shared" si="57"/>
        <v/>
      </c>
      <c r="CG199" s="33">
        <f t="shared" si="61"/>
        <v>0</v>
      </c>
      <c r="CH199" s="33">
        <f t="shared" si="62"/>
        <v>0</v>
      </c>
      <c r="CI199" s="33">
        <f t="shared" si="63"/>
        <v>0</v>
      </c>
      <c r="CJ199" s="33">
        <f t="shared" si="64"/>
        <v>0</v>
      </c>
      <c r="CK199" s="33">
        <f t="shared" si="65"/>
        <v>0</v>
      </c>
      <c r="CL199" s="33">
        <f t="shared" si="66"/>
        <v>0</v>
      </c>
      <c r="CM199" s="33"/>
      <c r="CN199" s="32"/>
      <c r="CO199" s="32"/>
      <c r="CZ199" s="2"/>
    </row>
    <row r="200" spans="1:104" x14ac:dyDescent="0.2">
      <c r="A200" s="325" t="s">
        <v>190</v>
      </c>
      <c r="B200" s="326"/>
      <c r="C200" s="72">
        <f t="shared" ref="C200:C215" si="67">SUM(D200+E200)</f>
        <v>100</v>
      </c>
      <c r="D200" s="73">
        <f t="shared" si="58"/>
        <v>46</v>
      </c>
      <c r="E200" s="75">
        <f t="shared" si="59"/>
        <v>54</v>
      </c>
      <c r="F200" s="832">
        <f>SUM(ENERO:DICIEMBRE!F200)</f>
        <v>6</v>
      </c>
      <c r="G200" s="832">
        <f>SUM(ENERO:DICIEMBRE!G200)</f>
        <v>6</v>
      </c>
      <c r="H200" s="832">
        <f>SUM(ENERO:DICIEMBRE!H200)</f>
        <v>12</v>
      </c>
      <c r="I200" s="832">
        <f>SUM(ENERO:DICIEMBRE!I200)</f>
        <v>8</v>
      </c>
      <c r="J200" s="832">
        <f>SUM(ENERO:DICIEMBRE!J200)</f>
        <v>10</v>
      </c>
      <c r="K200" s="832">
        <f>SUM(ENERO:DICIEMBRE!K200)</f>
        <v>4</v>
      </c>
      <c r="L200" s="832">
        <f>SUM(ENERO:DICIEMBRE!L200)</f>
        <v>9</v>
      </c>
      <c r="M200" s="832">
        <f>SUM(ENERO:DICIEMBRE!M200)</f>
        <v>12</v>
      </c>
      <c r="N200" s="832">
        <f>SUM(ENERO:DICIEMBRE!N200)</f>
        <v>3</v>
      </c>
      <c r="O200" s="832">
        <f>SUM(ENERO:DICIEMBRE!O200)</f>
        <v>6</v>
      </c>
      <c r="P200" s="832">
        <f>SUM(ENERO:DICIEMBRE!P200)</f>
        <v>1</v>
      </c>
      <c r="Q200" s="832">
        <f>SUM(ENERO:DICIEMBRE!Q200)</f>
        <v>0</v>
      </c>
      <c r="R200" s="832">
        <f>SUM(ENERO:DICIEMBRE!R200)</f>
        <v>1</v>
      </c>
      <c r="S200" s="832">
        <f>SUM(ENERO:DICIEMBRE!S200)</f>
        <v>1</v>
      </c>
      <c r="T200" s="832">
        <f>SUM(ENERO:DICIEMBRE!T200)</f>
        <v>0</v>
      </c>
      <c r="U200" s="832">
        <f>SUM(ENERO:DICIEMBRE!U200)</f>
        <v>3</v>
      </c>
      <c r="V200" s="832">
        <f>SUM(ENERO:DICIEMBRE!V200)</f>
        <v>2</v>
      </c>
      <c r="W200" s="832">
        <f>SUM(ENERO:DICIEMBRE!W200)</f>
        <v>0</v>
      </c>
      <c r="X200" s="832">
        <f>SUM(ENERO:DICIEMBRE!X200)</f>
        <v>1</v>
      </c>
      <c r="Y200" s="832">
        <f>SUM(ENERO:DICIEMBRE!Y200)</f>
        <v>5</v>
      </c>
      <c r="Z200" s="832">
        <f>SUM(ENERO:DICIEMBRE!Z200)</f>
        <v>1</v>
      </c>
      <c r="AA200" s="832">
        <f>SUM(ENERO:DICIEMBRE!AA200)</f>
        <v>1</v>
      </c>
      <c r="AB200" s="832">
        <f>SUM(ENERO:DICIEMBRE!AB200)</f>
        <v>0</v>
      </c>
      <c r="AC200" s="832">
        <f>SUM(ENERO:DICIEMBRE!AC200)</f>
        <v>3</v>
      </c>
      <c r="AD200" s="832">
        <f>SUM(ENERO:DICIEMBRE!AD200)</f>
        <v>0</v>
      </c>
      <c r="AE200" s="832">
        <f>SUM(ENERO:DICIEMBRE!AE200)</f>
        <v>3</v>
      </c>
      <c r="AF200" s="832">
        <f>SUM(ENERO:DICIEMBRE!AF200)</f>
        <v>0</v>
      </c>
      <c r="AG200" s="832">
        <f>SUM(ENERO:DICIEMBRE!AG200)</f>
        <v>2</v>
      </c>
      <c r="AH200" s="832">
        <f>SUM(ENERO:DICIEMBRE!AH200)</f>
        <v>0</v>
      </c>
      <c r="AI200" s="832">
        <f>SUM(ENERO:DICIEMBRE!AI200)</f>
        <v>0</v>
      </c>
      <c r="AJ200" s="832">
        <f>SUM(ENERO:DICIEMBRE!AJ200)</f>
        <v>0</v>
      </c>
      <c r="AK200" s="832">
        <f>SUM(ENERO:DICIEMBRE!AK200)</f>
        <v>0</v>
      </c>
      <c r="AL200" s="832">
        <f>SUM(ENERO:DICIEMBRE!AL200)</f>
        <v>0</v>
      </c>
      <c r="AM200" s="832">
        <f>SUM(ENERO:DICIEMBRE!AM200)</f>
        <v>0</v>
      </c>
      <c r="AN200" s="832">
        <f>SUM(ENERO:DICIEMBRE!AN200)</f>
        <v>8</v>
      </c>
      <c r="AO200" s="832">
        <f>SUM(ENERO:DICIEMBRE!AO200)</f>
        <v>2</v>
      </c>
      <c r="AP200" s="832">
        <f>SUM(ENERO:DICIEMBRE!AP200)</f>
        <v>9</v>
      </c>
      <c r="AQ200" s="832">
        <f>SUM(ENERO:DICIEMBRE!AQ200)</f>
        <v>0</v>
      </c>
      <c r="AR200" s="832">
        <f>SUM(ENERO:DICIEMBRE!AR200)</f>
        <v>0</v>
      </c>
      <c r="AS200" s="832">
        <f>SUM(ENERO:DICIEMBRE!AS200)</f>
        <v>0</v>
      </c>
      <c r="AT200" s="832">
        <f>SUM(ENERO:DICIEMBRE!AT200)</f>
        <v>0</v>
      </c>
      <c r="AU200" s="832">
        <f>SUM(ENERO:DICIEMBRE!AU200)</f>
        <v>0</v>
      </c>
      <c r="AV200" s="832">
        <f>SUM(ENERO:DICIEMBRE!AV200)</f>
        <v>0</v>
      </c>
      <c r="AW200" s="186" t="str">
        <f>CA200&amp;CB200&amp;CC200&amp;CD200&amp;CE200&amp;CF200&amp;CO200</f>
        <v/>
      </c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12"/>
      <c r="BI200" s="12"/>
      <c r="BY200" s="3"/>
      <c r="CA200" s="32" t="str">
        <f t="shared" si="52"/>
        <v/>
      </c>
      <c r="CB200" s="32" t="str">
        <f t="shared" si="53"/>
        <v/>
      </c>
      <c r="CC200" s="32" t="str">
        <f t="shared" si="54"/>
        <v/>
      </c>
      <c r="CD200" s="32" t="str">
        <f t="shared" si="55"/>
        <v/>
      </c>
      <c r="CE200" s="32" t="str">
        <f t="shared" si="56"/>
        <v/>
      </c>
      <c r="CF200" s="32" t="str">
        <f t="shared" si="57"/>
        <v/>
      </c>
      <c r="CG200" s="33">
        <f t="shared" si="61"/>
        <v>0</v>
      </c>
      <c r="CH200" s="33">
        <f t="shared" si="62"/>
        <v>0</v>
      </c>
      <c r="CI200" s="33">
        <f t="shared" si="63"/>
        <v>0</v>
      </c>
      <c r="CJ200" s="33">
        <f t="shared" si="64"/>
        <v>0</v>
      </c>
      <c r="CK200" s="33">
        <f t="shared" si="65"/>
        <v>0</v>
      </c>
      <c r="CL200" s="33">
        <f t="shared" si="66"/>
        <v>0</v>
      </c>
      <c r="CM200" s="14">
        <v>0</v>
      </c>
      <c r="CZ200" s="2"/>
    </row>
    <row r="201" spans="1:104" x14ac:dyDescent="0.2">
      <c r="A201" s="1375" t="s">
        <v>191</v>
      </c>
      <c r="B201" s="390" t="s">
        <v>192</v>
      </c>
      <c r="C201" s="328">
        <f t="shared" si="67"/>
        <v>4</v>
      </c>
      <c r="D201" s="329">
        <f t="shared" si="58"/>
        <v>2</v>
      </c>
      <c r="E201" s="330">
        <f t="shared" si="59"/>
        <v>2</v>
      </c>
      <c r="F201" s="832">
        <f>SUM(ENERO:DICIEMBRE!F201)</f>
        <v>0</v>
      </c>
      <c r="G201" s="832">
        <f>SUM(ENERO:DICIEMBRE!G201)</f>
        <v>0</v>
      </c>
      <c r="H201" s="832">
        <f>SUM(ENERO:DICIEMBRE!H201)</f>
        <v>0</v>
      </c>
      <c r="I201" s="832">
        <f>SUM(ENERO:DICIEMBRE!I201)</f>
        <v>1</v>
      </c>
      <c r="J201" s="832">
        <f>SUM(ENERO:DICIEMBRE!J201)</f>
        <v>0</v>
      </c>
      <c r="K201" s="832">
        <f>SUM(ENERO:DICIEMBRE!K201)</f>
        <v>0</v>
      </c>
      <c r="L201" s="832">
        <f>SUM(ENERO:DICIEMBRE!L201)</f>
        <v>2</v>
      </c>
      <c r="M201" s="832">
        <f>SUM(ENERO:DICIEMBRE!M201)</f>
        <v>0</v>
      </c>
      <c r="N201" s="832">
        <f>SUM(ENERO:DICIEMBRE!N201)</f>
        <v>0</v>
      </c>
      <c r="O201" s="832">
        <f>SUM(ENERO:DICIEMBRE!O201)</f>
        <v>1</v>
      </c>
      <c r="P201" s="832">
        <f>SUM(ENERO:DICIEMBRE!P201)</f>
        <v>0</v>
      </c>
      <c r="Q201" s="832">
        <f>SUM(ENERO:DICIEMBRE!Q201)</f>
        <v>0</v>
      </c>
      <c r="R201" s="832">
        <f>SUM(ENERO:DICIEMBRE!R201)</f>
        <v>0</v>
      </c>
      <c r="S201" s="832">
        <f>SUM(ENERO:DICIEMBRE!S201)</f>
        <v>0</v>
      </c>
      <c r="T201" s="832">
        <f>SUM(ENERO:DICIEMBRE!T201)</f>
        <v>0</v>
      </c>
      <c r="U201" s="832">
        <f>SUM(ENERO:DICIEMBRE!U201)</f>
        <v>0</v>
      </c>
      <c r="V201" s="832">
        <f>SUM(ENERO:DICIEMBRE!V201)</f>
        <v>0</v>
      </c>
      <c r="W201" s="832">
        <f>SUM(ENERO:DICIEMBRE!W201)</f>
        <v>0</v>
      </c>
      <c r="X201" s="832">
        <f>SUM(ENERO:DICIEMBRE!X201)</f>
        <v>0</v>
      </c>
      <c r="Y201" s="832">
        <f>SUM(ENERO:DICIEMBRE!Y201)</f>
        <v>0</v>
      </c>
      <c r="Z201" s="832">
        <f>SUM(ENERO:DICIEMBRE!Z201)</f>
        <v>0</v>
      </c>
      <c r="AA201" s="832">
        <f>SUM(ENERO:DICIEMBRE!AA201)</f>
        <v>0</v>
      </c>
      <c r="AB201" s="832">
        <f>SUM(ENERO:DICIEMBRE!AB201)</f>
        <v>0</v>
      </c>
      <c r="AC201" s="832">
        <f>SUM(ENERO:DICIEMBRE!AC201)</f>
        <v>0</v>
      </c>
      <c r="AD201" s="832">
        <f>SUM(ENERO:DICIEMBRE!AD201)</f>
        <v>0</v>
      </c>
      <c r="AE201" s="832">
        <f>SUM(ENERO:DICIEMBRE!AE201)</f>
        <v>0</v>
      </c>
      <c r="AF201" s="832">
        <f>SUM(ENERO:DICIEMBRE!AF201)</f>
        <v>0</v>
      </c>
      <c r="AG201" s="832">
        <f>SUM(ENERO:DICIEMBRE!AG201)</f>
        <v>0</v>
      </c>
      <c r="AH201" s="832">
        <f>SUM(ENERO:DICIEMBRE!AH201)</f>
        <v>0</v>
      </c>
      <c r="AI201" s="832">
        <f>SUM(ENERO:DICIEMBRE!AI201)</f>
        <v>0</v>
      </c>
      <c r="AJ201" s="832">
        <f>SUM(ENERO:DICIEMBRE!AJ201)</f>
        <v>0</v>
      </c>
      <c r="AK201" s="832">
        <f>SUM(ENERO:DICIEMBRE!AK201)</f>
        <v>0</v>
      </c>
      <c r="AL201" s="832">
        <f>SUM(ENERO:DICIEMBRE!AL201)</f>
        <v>0</v>
      </c>
      <c r="AM201" s="832">
        <f>SUM(ENERO:DICIEMBRE!AM201)</f>
        <v>0</v>
      </c>
      <c r="AN201" s="832">
        <f>SUM(ENERO:DICIEMBRE!AN201)</f>
        <v>1</v>
      </c>
      <c r="AO201" s="832">
        <f>SUM(ENERO:DICIEMBRE!AO201)</f>
        <v>0</v>
      </c>
      <c r="AP201" s="832">
        <f>SUM(ENERO:DICIEMBRE!AP201)</f>
        <v>1</v>
      </c>
      <c r="AQ201" s="832">
        <f>SUM(ENERO:DICIEMBRE!AQ201)</f>
        <v>0</v>
      </c>
      <c r="AR201" s="832">
        <f>SUM(ENERO:DICIEMBRE!AR201)</f>
        <v>0</v>
      </c>
      <c r="AS201" s="832">
        <f>SUM(ENERO:DICIEMBRE!AS201)</f>
        <v>0</v>
      </c>
      <c r="AT201" s="832">
        <f>SUM(ENERO:DICIEMBRE!AT201)</f>
        <v>0</v>
      </c>
      <c r="AU201" s="832">
        <f>SUM(ENERO:DICIEMBRE!AU201)</f>
        <v>0</v>
      </c>
      <c r="AV201" s="832">
        <f>SUM(ENERO:DICIEMBRE!AV201)</f>
        <v>0</v>
      </c>
      <c r="AW201" s="186" t="str">
        <f t="shared" si="60"/>
        <v/>
      </c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12"/>
      <c r="BI201" s="12"/>
      <c r="BY201" s="3"/>
      <c r="CA201" s="32" t="str">
        <f t="shared" si="52"/>
        <v/>
      </c>
      <c r="CB201" s="32" t="str">
        <f t="shared" si="53"/>
        <v/>
      </c>
      <c r="CC201" s="32" t="str">
        <f t="shared" si="54"/>
        <v/>
      </c>
      <c r="CD201" s="32" t="str">
        <f t="shared" si="55"/>
        <v/>
      </c>
      <c r="CE201" s="32" t="str">
        <f t="shared" si="56"/>
        <v/>
      </c>
      <c r="CF201" s="32" t="str">
        <f t="shared" si="57"/>
        <v/>
      </c>
      <c r="CG201" s="33">
        <f t="shared" si="61"/>
        <v>0</v>
      </c>
      <c r="CH201" s="33">
        <f t="shared" si="62"/>
        <v>0</v>
      </c>
      <c r="CI201" s="33">
        <f t="shared" si="63"/>
        <v>0</v>
      </c>
      <c r="CJ201" s="33">
        <f t="shared" si="64"/>
        <v>0</v>
      </c>
      <c r="CK201" s="33">
        <f t="shared" si="65"/>
        <v>0</v>
      </c>
      <c r="CL201" s="33">
        <f t="shared" si="66"/>
        <v>0</v>
      </c>
      <c r="CM201" s="33"/>
      <c r="CZ201" s="2"/>
    </row>
    <row r="202" spans="1:104" x14ac:dyDescent="0.2">
      <c r="A202" s="1392"/>
      <c r="B202" s="391" t="s">
        <v>193</v>
      </c>
      <c r="C202" s="333">
        <f t="shared" si="67"/>
        <v>1</v>
      </c>
      <c r="D202" s="334">
        <f t="shared" si="58"/>
        <v>0</v>
      </c>
      <c r="E202" s="335">
        <f t="shared" si="59"/>
        <v>1</v>
      </c>
      <c r="F202" s="832">
        <f>SUM(ENERO:DICIEMBRE!F202)</f>
        <v>0</v>
      </c>
      <c r="G202" s="832">
        <f>SUM(ENERO:DICIEMBRE!G202)</f>
        <v>0</v>
      </c>
      <c r="H202" s="832">
        <f>SUM(ENERO:DICIEMBRE!H202)</f>
        <v>0</v>
      </c>
      <c r="I202" s="832">
        <f>SUM(ENERO:DICIEMBRE!I202)</f>
        <v>1</v>
      </c>
      <c r="J202" s="832">
        <f>SUM(ENERO:DICIEMBRE!J202)</f>
        <v>0</v>
      </c>
      <c r="K202" s="832">
        <f>SUM(ENERO:DICIEMBRE!K202)</f>
        <v>0</v>
      </c>
      <c r="L202" s="832">
        <f>SUM(ENERO:DICIEMBRE!L202)</f>
        <v>0</v>
      </c>
      <c r="M202" s="832">
        <f>SUM(ENERO:DICIEMBRE!M202)</f>
        <v>0</v>
      </c>
      <c r="N202" s="832">
        <f>SUM(ENERO:DICIEMBRE!N202)</f>
        <v>0</v>
      </c>
      <c r="O202" s="832">
        <f>SUM(ENERO:DICIEMBRE!O202)</f>
        <v>0</v>
      </c>
      <c r="P202" s="832">
        <f>SUM(ENERO:DICIEMBRE!P202)</f>
        <v>0</v>
      </c>
      <c r="Q202" s="832">
        <f>SUM(ENERO:DICIEMBRE!Q202)</f>
        <v>0</v>
      </c>
      <c r="R202" s="832">
        <f>SUM(ENERO:DICIEMBRE!R202)</f>
        <v>0</v>
      </c>
      <c r="S202" s="832">
        <f>SUM(ENERO:DICIEMBRE!S202)</f>
        <v>0</v>
      </c>
      <c r="T202" s="832">
        <f>SUM(ENERO:DICIEMBRE!T202)</f>
        <v>0</v>
      </c>
      <c r="U202" s="832">
        <f>SUM(ENERO:DICIEMBRE!U202)</f>
        <v>0</v>
      </c>
      <c r="V202" s="832">
        <f>SUM(ENERO:DICIEMBRE!V202)</f>
        <v>0</v>
      </c>
      <c r="W202" s="832">
        <f>SUM(ENERO:DICIEMBRE!W202)</f>
        <v>0</v>
      </c>
      <c r="X202" s="832">
        <f>SUM(ENERO:DICIEMBRE!X202)</f>
        <v>0</v>
      </c>
      <c r="Y202" s="832">
        <f>SUM(ENERO:DICIEMBRE!Y202)</f>
        <v>0</v>
      </c>
      <c r="Z202" s="832">
        <f>SUM(ENERO:DICIEMBRE!Z202)</f>
        <v>0</v>
      </c>
      <c r="AA202" s="832">
        <f>SUM(ENERO:DICIEMBRE!AA202)</f>
        <v>0</v>
      </c>
      <c r="AB202" s="832">
        <f>SUM(ENERO:DICIEMBRE!AB202)</f>
        <v>0</v>
      </c>
      <c r="AC202" s="832">
        <f>SUM(ENERO:DICIEMBRE!AC202)</f>
        <v>0</v>
      </c>
      <c r="AD202" s="832">
        <f>SUM(ENERO:DICIEMBRE!AD202)</f>
        <v>0</v>
      </c>
      <c r="AE202" s="832">
        <f>SUM(ENERO:DICIEMBRE!AE202)</f>
        <v>0</v>
      </c>
      <c r="AF202" s="832">
        <f>SUM(ENERO:DICIEMBRE!AF202)</f>
        <v>0</v>
      </c>
      <c r="AG202" s="832">
        <f>SUM(ENERO:DICIEMBRE!AG202)</f>
        <v>0</v>
      </c>
      <c r="AH202" s="832">
        <f>SUM(ENERO:DICIEMBRE!AH202)</f>
        <v>0</v>
      </c>
      <c r="AI202" s="832">
        <f>SUM(ENERO:DICIEMBRE!AI202)</f>
        <v>0</v>
      </c>
      <c r="AJ202" s="832">
        <f>SUM(ENERO:DICIEMBRE!AJ202)</f>
        <v>0</v>
      </c>
      <c r="AK202" s="832">
        <f>SUM(ENERO:DICIEMBRE!AK202)</f>
        <v>0</v>
      </c>
      <c r="AL202" s="832">
        <f>SUM(ENERO:DICIEMBRE!AL202)</f>
        <v>0</v>
      </c>
      <c r="AM202" s="832">
        <f>SUM(ENERO:DICIEMBRE!AM202)</f>
        <v>0</v>
      </c>
      <c r="AN202" s="832">
        <f>SUM(ENERO:DICIEMBRE!AN202)</f>
        <v>1</v>
      </c>
      <c r="AO202" s="832">
        <f>SUM(ENERO:DICIEMBRE!AO202)</f>
        <v>0</v>
      </c>
      <c r="AP202" s="832">
        <f>SUM(ENERO:DICIEMBRE!AP202)</f>
        <v>0</v>
      </c>
      <c r="AQ202" s="832">
        <f>SUM(ENERO:DICIEMBRE!AQ202)</f>
        <v>0</v>
      </c>
      <c r="AR202" s="832">
        <f>SUM(ENERO:DICIEMBRE!AR202)</f>
        <v>0</v>
      </c>
      <c r="AS202" s="832">
        <f>SUM(ENERO:DICIEMBRE!AS202)</f>
        <v>0</v>
      </c>
      <c r="AT202" s="832">
        <f>SUM(ENERO:DICIEMBRE!AT202)</f>
        <v>0</v>
      </c>
      <c r="AU202" s="832">
        <f>SUM(ENERO:DICIEMBRE!AU202)</f>
        <v>0</v>
      </c>
      <c r="AV202" s="832">
        <f>SUM(ENERO:DICIEMBRE!AV202)</f>
        <v>0</v>
      </c>
      <c r="AW202" s="186" t="str">
        <f t="shared" si="60"/>
        <v/>
      </c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12"/>
      <c r="BI202" s="12"/>
      <c r="BY202" s="3"/>
      <c r="CA202" s="32" t="str">
        <f t="shared" si="52"/>
        <v/>
      </c>
      <c r="CB202" s="32" t="str">
        <f t="shared" si="53"/>
        <v/>
      </c>
      <c r="CC202" s="32" t="str">
        <f t="shared" si="54"/>
        <v/>
      </c>
      <c r="CD202" s="32" t="str">
        <f t="shared" si="55"/>
        <v/>
      </c>
      <c r="CE202" s="32" t="str">
        <f t="shared" si="56"/>
        <v/>
      </c>
      <c r="CF202" s="32" t="str">
        <f t="shared" si="57"/>
        <v/>
      </c>
      <c r="CG202" s="33">
        <f t="shared" si="61"/>
        <v>0</v>
      </c>
      <c r="CH202" s="33">
        <f t="shared" si="62"/>
        <v>0</v>
      </c>
      <c r="CI202" s="33">
        <f t="shared" si="63"/>
        <v>0</v>
      </c>
      <c r="CJ202" s="33">
        <f t="shared" si="64"/>
        <v>0</v>
      </c>
      <c r="CK202" s="33">
        <f t="shared" si="65"/>
        <v>0</v>
      </c>
      <c r="CL202" s="33">
        <f t="shared" si="66"/>
        <v>0</v>
      </c>
      <c r="CM202" s="33"/>
      <c r="CZ202" s="2"/>
    </row>
    <row r="203" spans="1:104" x14ac:dyDescent="0.2">
      <c r="A203" s="1392"/>
      <c r="B203" s="391" t="s">
        <v>194</v>
      </c>
      <c r="C203" s="333">
        <f t="shared" si="67"/>
        <v>14</v>
      </c>
      <c r="D203" s="334">
        <f t="shared" si="58"/>
        <v>6</v>
      </c>
      <c r="E203" s="335">
        <f t="shared" si="59"/>
        <v>8</v>
      </c>
      <c r="F203" s="832">
        <f>SUM(ENERO:DICIEMBRE!F203)</f>
        <v>0</v>
      </c>
      <c r="G203" s="832">
        <f>SUM(ENERO:DICIEMBRE!G203)</f>
        <v>0</v>
      </c>
      <c r="H203" s="832">
        <f>SUM(ENERO:DICIEMBRE!H203)</f>
        <v>0</v>
      </c>
      <c r="I203" s="832">
        <f>SUM(ENERO:DICIEMBRE!I203)</f>
        <v>0</v>
      </c>
      <c r="J203" s="832">
        <f>SUM(ENERO:DICIEMBRE!J203)</f>
        <v>0</v>
      </c>
      <c r="K203" s="832">
        <f>SUM(ENERO:DICIEMBRE!K203)</f>
        <v>0</v>
      </c>
      <c r="L203" s="832">
        <f>SUM(ENERO:DICIEMBRE!L203)</f>
        <v>5</v>
      </c>
      <c r="M203" s="832">
        <f>SUM(ENERO:DICIEMBRE!M203)</f>
        <v>5</v>
      </c>
      <c r="N203" s="832">
        <f>SUM(ENERO:DICIEMBRE!N203)</f>
        <v>1</v>
      </c>
      <c r="O203" s="832">
        <f>SUM(ENERO:DICIEMBRE!O203)</f>
        <v>1</v>
      </c>
      <c r="P203" s="832">
        <f>SUM(ENERO:DICIEMBRE!P203)</f>
        <v>0</v>
      </c>
      <c r="Q203" s="832">
        <f>SUM(ENERO:DICIEMBRE!Q203)</f>
        <v>0</v>
      </c>
      <c r="R203" s="832">
        <f>SUM(ENERO:DICIEMBRE!R203)</f>
        <v>0</v>
      </c>
      <c r="S203" s="832">
        <f>SUM(ENERO:DICIEMBRE!S203)</f>
        <v>0</v>
      </c>
      <c r="T203" s="832">
        <f>SUM(ENERO:DICIEMBRE!T203)</f>
        <v>0</v>
      </c>
      <c r="U203" s="832">
        <f>SUM(ENERO:DICIEMBRE!U203)</f>
        <v>0</v>
      </c>
      <c r="V203" s="832">
        <f>SUM(ENERO:DICIEMBRE!V203)</f>
        <v>0</v>
      </c>
      <c r="W203" s="832">
        <f>SUM(ENERO:DICIEMBRE!W203)</f>
        <v>0</v>
      </c>
      <c r="X203" s="832">
        <f>SUM(ENERO:DICIEMBRE!X203)</f>
        <v>0</v>
      </c>
      <c r="Y203" s="832">
        <f>SUM(ENERO:DICIEMBRE!Y203)</f>
        <v>1</v>
      </c>
      <c r="Z203" s="832">
        <f>SUM(ENERO:DICIEMBRE!Z203)</f>
        <v>0</v>
      </c>
      <c r="AA203" s="832">
        <f>SUM(ENERO:DICIEMBRE!AA203)</f>
        <v>0</v>
      </c>
      <c r="AB203" s="832">
        <f>SUM(ENERO:DICIEMBRE!AB203)</f>
        <v>0</v>
      </c>
      <c r="AC203" s="832">
        <f>SUM(ENERO:DICIEMBRE!AC203)</f>
        <v>0</v>
      </c>
      <c r="AD203" s="832">
        <f>SUM(ENERO:DICIEMBRE!AD203)</f>
        <v>0</v>
      </c>
      <c r="AE203" s="832">
        <f>SUM(ENERO:DICIEMBRE!AE203)</f>
        <v>0</v>
      </c>
      <c r="AF203" s="832">
        <f>SUM(ENERO:DICIEMBRE!AF203)</f>
        <v>0</v>
      </c>
      <c r="AG203" s="832">
        <f>SUM(ENERO:DICIEMBRE!AG203)</f>
        <v>1</v>
      </c>
      <c r="AH203" s="832">
        <f>SUM(ENERO:DICIEMBRE!AH203)</f>
        <v>0</v>
      </c>
      <c r="AI203" s="832">
        <f>SUM(ENERO:DICIEMBRE!AI203)</f>
        <v>0</v>
      </c>
      <c r="AJ203" s="832">
        <f>SUM(ENERO:DICIEMBRE!AJ203)</f>
        <v>0</v>
      </c>
      <c r="AK203" s="832">
        <f>SUM(ENERO:DICIEMBRE!AK203)</f>
        <v>0</v>
      </c>
      <c r="AL203" s="832">
        <f>SUM(ENERO:DICIEMBRE!AL203)</f>
        <v>0</v>
      </c>
      <c r="AM203" s="832">
        <f>SUM(ENERO:DICIEMBRE!AM203)</f>
        <v>0</v>
      </c>
      <c r="AN203" s="832">
        <f>SUM(ENERO:DICIEMBRE!AN203)</f>
        <v>0</v>
      </c>
      <c r="AO203" s="832">
        <f>SUM(ENERO:DICIEMBRE!AO203)</f>
        <v>0</v>
      </c>
      <c r="AP203" s="832">
        <f>SUM(ENERO:DICIEMBRE!AP203)</f>
        <v>1</v>
      </c>
      <c r="AQ203" s="832">
        <f>SUM(ENERO:DICIEMBRE!AQ203)</f>
        <v>0</v>
      </c>
      <c r="AR203" s="832">
        <f>SUM(ENERO:DICIEMBRE!AR203)</f>
        <v>0</v>
      </c>
      <c r="AS203" s="832">
        <f>SUM(ENERO:DICIEMBRE!AS203)</f>
        <v>0</v>
      </c>
      <c r="AT203" s="832">
        <f>SUM(ENERO:DICIEMBRE!AT203)</f>
        <v>0</v>
      </c>
      <c r="AU203" s="832">
        <f>SUM(ENERO:DICIEMBRE!AU203)</f>
        <v>0</v>
      </c>
      <c r="AV203" s="832">
        <f>SUM(ENERO:DICIEMBRE!AV203)</f>
        <v>0</v>
      </c>
      <c r="AW203" s="186" t="str">
        <f t="shared" si="60"/>
        <v/>
      </c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12"/>
      <c r="BI203" s="12"/>
      <c r="BY203" s="3"/>
      <c r="CA203" s="32" t="str">
        <f t="shared" si="52"/>
        <v/>
      </c>
      <c r="CB203" s="32" t="str">
        <f t="shared" si="53"/>
        <v/>
      </c>
      <c r="CC203" s="32" t="str">
        <f t="shared" si="54"/>
        <v/>
      </c>
      <c r="CD203" s="32" t="str">
        <f t="shared" si="55"/>
        <v/>
      </c>
      <c r="CE203" s="32" t="str">
        <f t="shared" si="56"/>
        <v/>
      </c>
      <c r="CF203" s="32" t="str">
        <f t="shared" si="57"/>
        <v/>
      </c>
      <c r="CG203" s="33">
        <f t="shared" si="61"/>
        <v>0</v>
      </c>
      <c r="CH203" s="33">
        <f t="shared" si="62"/>
        <v>0</v>
      </c>
      <c r="CI203" s="33">
        <f t="shared" si="63"/>
        <v>0</v>
      </c>
      <c r="CJ203" s="33">
        <f t="shared" si="64"/>
        <v>0</v>
      </c>
      <c r="CK203" s="33">
        <f t="shared" si="65"/>
        <v>0</v>
      </c>
      <c r="CL203" s="33">
        <f t="shared" si="66"/>
        <v>0</v>
      </c>
      <c r="CM203" s="33"/>
      <c r="CZ203" s="2"/>
    </row>
    <row r="204" spans="1:104" x14ac:dyDescent="0.2">
      <c r="A204" s="1392"/>
      <c r="B204" s="392" t="s">
        <v>195</v>
      </c>
      <c r="C204" s="333">
        <f t="shared" si="67"/>
        <v>0</v>
      </c>
      <c r="D204" s="393"/>
      <c r="E204" s="335">
        <f>SUM(K204+M204+O204+Q204+S204+U204+W204+Y204+AA204+AC204+AE204+AG204+AI204+AK204+AM204)</f>
        <v>0</v>
      </c>
      <c r="F204" s="270"/>
      <c r="G204" s="271"/>
      <c r="H204" s="270"/>
      <c r="I204" s="271"/>
      <c r="J204" s="270"/>
      <c r="K204" s="832">
        <f>SUM(ENERO:DICIEMBRE!K204)</f>
        <v>0</v>
      </c>
      <c r="L204" s="270"/>
      <c r="M204" s="832">
        <f>SUM(ENERO:DICIEMBRE!M204)</f>
        <v>0</v>
      </c>
      <c r="N204" s="270"/>
      <c r="O204" s="832">
        <f>SUM(ENERO:DICIEMBRE!O204)</f>
        <v>0</v>
      </c>
      <c r="P204" s="270"/>
      <c r="Q204" s="832">
        <f>SUM(ENERO:DICIEMBRE!Q204)</f>
        <v>0</v>
      </c>
      <c r="R204" s="270"/>
      <c r="S204" s="832">
        <f>SUM(ENERO:DICIEMBRE!S204)</f>
        <v>0</v>
      </c>
      <c r="T204" s="270"/>
      <c r="U204" s="832">
        <f>SUM(ENERO:DICIEMBRE!U204)</f>
        <v>0</v>
      </c>
      <c r="V204" s="270"/>
      <c r="W204" s="832">
        <f>SUM(ENERO:DICIEMBRE!W204)</f>
        <v>0</v>
      </c>
      <c r="X204" s="270"/>
      <c r="Y204" s="832">
        <f>SUM(ENERO:DICIEMBRE!Y204)</f>
        <v>0</v>
      </c>
      <c r="Z204" s="270"/>
      <c r="AA204" s="832">
        <f>SUM(ENERO:DICIEMBRE!AA204)</f>
        <v>0</v>
      </c>
      <c r="AB204" s="270"/>
      <c r="AC204" s="832">
        <f>SUM(ENERO:DICIEMBRE!AC204)</f>
        <v>0</v>
      </c>
      <c r="AD204" s="270"/>
      <c r="AE204" s="832">
        <f>SUM(ENERO:DICIEMBRE!AE204)</f>
        <v>0</v>
      </c>
      <c r="AF204" s="270"/>
      <c r="AG204" s="832">
        <f>SUM(ENERO:DICIEMBRE!AG204)</f>
        <v>0</v>
      </c>
      <c r="AH204" s="270"/>
      <c r="AI204" s="832">
        <f>SUM(ENERO:DICIEMBRE!AI204)</f>
        <v>0</v>
      </c>
      <c r="AJ204" s="270"/>
      <c r="AK204" s="832">
        <f>SUM(ENERO:DICIEMBRE!AK204)</f>
        <v>0</v>
      </c>
      <c r="AL204" s="270"/>
      <c r="AM204" s="832">
        <f>SUM(ENERO:DICIEMBRE!AM204)</f>
        <v>0</v>
      </c>
      <c r="AN204" s="832">
        <f>SUM(ENERO:DICIEMBRE!AN204)</f>
        <v>0</v>
      </c>
      <c r="AO204" s="832">
        <f>SUM(ENERO:DICIEMBRE!AO204)</f>
        <v>0</v>
      </c>
      <c r="AP204" s="832">
        <f>SUM(ENERO:DICIEMBRE!AP204)</f>
        <v>0</v>
      </c>
      <c r="AQ204" s="832">
        <f>SUM(ENERO:DICIEMBRE!AQ204)</f>
        <v>0</v>
      </c>
      <c r="AR204" s="832">
        <f>SUM(ENERO:DICIEMBRE!AR204)</f>
        <v>0</v>
      </c>
      <c r="AS204" s="270"/>
      <c r="AT204" s="832">
        <f>SUM(ENERO:DICIEMBRE!AT204)</f>
        <v>0</v>
      </c>
      <c r="AU204" s="832">
        <f>SUM(ENERO:DICIEMBRE!AU204)</f>
        <v>0</v>
      </c>
      <c r="AV204" s="832">
        <f>SUM(ENERO:DICIEMBRE!AV204)</f>
        <v>0</v>
      </c>
      <c r="AW204" s="186" t="str">
        <f t="shared" si="60"/>
        <v/>
      </c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12"/>
      <c r="BI204" s="12"/>
      <c r="BY204" s="3"/>
      <c r="CA204" s="32" t="str">
        <f t="shared" si="52"/>
        <v/>
      </c>
      <c r="CB204" s="32" t="str">
        <f t="shared" si="53"/>
        <v/>
      </c>
      <c r="CC204" s="32" t="str">
        <f t="shared" si="54"/>
        <v/>
      </c>
      <c r="CD204" s="32" t="str">
        <f t="shared" si="55"/>
        <v/>
      </c>
      <c r="CE204" s="32" t="str">
        <f t="shared" si="56"/>
        <v/>
      </c>
      <c r="CF204" s="32" t="str">
        <f t="shared" si="57"/>
        <v/>
      </c>
      <c r="CG204" s="33">
        <f t="shared" si="61"/>
        <v>0</v>
      </c>
      <c r="CH204" s="33">
        <f t="shared" si="62"/>
        <v>0</v>
      </c>
      <c r="CI204" s="33">
        <f t="shared" si="63"/>
        <v>0</v>
      </c>
      <c r="CJ204" s="33">
        <f t="shared" si="64"/>
        <v>0</v>
      </c>
      <c r="CK204" s="33">
        <f t="shared" si="65"/>
        <v>0</v>
      </c>
      <c r="CL204" s="33">
        <f>IF(AND(C204&lt;&gt;0,OR(AQ204="",AR204="",AT204="",AU204="",AV204="")),1,0)</f>
        <v>0</v>
      </c>
      <c r="CM204" s="33"/>
      <c r="CZ204" s="2"/>
    </row>
    <row r="205" spans="1:104" x14ac:dyDescent="0.2">
      <c r="A205" s="1392"/>
      <c r="B205" s="391" t="s">
        <v>196</v>
      </c>
      <c r="C205" s="333">
        <f t="shared" si="67"/>
        <v>4</v>
      </c>
      <c r="D205" s="334">
        <f t="shared" ref="D205:E211" si="68">SUM(F205+H205+J205+L205+N205+P205+R205+T205+V205+X205+Z205+AB205+AD205+AF205+AH205+AJ205+AL205)</f>
        <v>1</v>
      </c>
      <c r="E205" s="335">
        <f t="shared" si="68"/>
        <v>3</v>
      </c>
      <c r="F205" s="832">
        <f>SUM(ENERO:DICIEMBRE!F205)</f>
        <v>0</v>
      </c>
      <c r="G205" s="832">
        <f>SUM(ENERO:DICIEMBRE!G205)</f>
        <v>0</v>
      </c>
      <c r="H205" s="832">
        <f>SUM(ENERO:DICIEMBRE!H205)</f>
        <v>0</v>
      </c>
      <c r="I205" s="832">
        <f>SUM(ENERO:DICIEMBRE!I205)</f>
        <v>0</v>
      </c>
      <c r="J205" s="832">
        <f>SUM(ENERO:DICIEMBRE!J205)</f>
        <v>0</v>
      </c>
      <c r="K205" s="832">
        <f>SUM(ENERO:DICIEMBRE!K205)</f>
        <v>0</v>
      </c>
      <c r="L205" s="832">
        <f>SUM(ENERO:DICIEMBRE!L205)</f>
        <v>0</v>
      </c>
      <c r="M205" s="832">
        <f>SUM(ENERO:DICIEMBRE!M205)</f>
        <v>1</v>
      </c>
      <c r="N205" s="832">
        <f>SUM(ENERO:DICIEMBRE!N205)</f>
        <v>0</v>
      </c>
      <c r="O205" s="832">
        <f>SUM(ENERO:DICIEMBRE!O205)</f>
        <v>0</v>
      </c>
      <c r="P205" s="832">
        <f>SUM(ENERO:DICIEMBRE!P205)</f>
        <v>0</v>
      </c>
      <c r="Q205" s="832">
        <f>SUM(ENERO:DICIEMBRE!Q205)</f>
        <v>0</v>
      </c>
      <c r="R205" s="832">
        <f>SUM(ENERO:DICIEMBRE!R205)</f>
        <v>0</v>
      </c>
      <c r="S205" s="832">
        <f>SUM(ENERO:DICIEMBRE!S205)</f>
        <v>0</v>
      </c>
      <c r="T205" s="832">
        <f>SUM(ENERO:DICIEMBRE!T205)</f>
        <v>0</v>
      </c>
      <c r="U205" s="832">
        <f>SUM(ENERO:DICIEMBRE!U205)</f>
        <v>0</v>
      </c>
      <c r="V205" s="832">
        <f>SUM(ENERO:DICIEMBRE!V205)</f>
        <v>1</v>
      </c>
      <c r="W205" s="832">
        <f>SUM(ENERO:DICIEMBRE!W205)</f>
        <v>0</v>
      </c>
      <c r="X205" s="832">
        <f>SUM(ENERO:DICIEMBRE!X205)</f>
        <v>0</v>
      </c>
      <c r="Y205" s="832">
        <f>SUM(ENERO:DICIEMBRE!Y205)</f>
        <v>0</v>
      </c>
      <c r="Z205" s="832">
        <f>SUM(ENERO:DICIEMBRE!Z205)</f>
        <v>0</v>
      </c>
      <c r="AA205" s="832">
        <f>SUM(ENERO:DICIEMBRE!AA205)</f>
        <v>1</v>
      </c>
      <c r="AB205" s="832">
        <f>SUM(ENERO:DICIEMBRE!AB205)</f>
        <v>0</v>
      </c>
      <c r="AC205" s="832">
        <f>SUM(ENERO:DICIEMBRE!AC205)</f>
        <v>0</v>
      </c>
      <c r="AD205" s="832">
        <f>SUM(ENERO:DICIEMBRE!AD205)</f>
        <v>0</v>
      </c>
      <c r="AE205" s="832">
        <f>SUM(ENERO:DICIEMBRE!AE205)</f>
        <v>1</v>
      </c>
      <c r="AF205" s="832">
        <f>SUM(ENERO:DICIEMBRE!AF205)</f>
        <v>0</v>
      </c>
      <c r="AG205" s="832">
        <f>SUM(ENERO:DICIEMBRE!AG205)</f>
        <v>0</v>
      </c>
      <c r="AH205" s="832">
        <f>SUM(ENERO:DICIEMBRE!AH205)</f>
        <v>0</v>
      </c>
      <c r="AI205" s="832">
        <f>SUM(ENERO:DICIEMBRE!AI205)</f>
        <v>0</v>
      </c>
      <c r="AJ205" s="832">
        <f>SUM(ENERO:DICIEMBRE!AJ205)</f>
        <v>0</v>
      </c>
      <c r="AK205" s="832">
        <f>SUM(ENERO:DICIEMBRE!AK205)</f>
        <v>0</v>
      </c>
      <c r="AL205" s="832">
        <f>SUM(ENERO:DICIEMBRE!AL205)</f>
        <v>0</v>
      </c>
      <c r="AM205" s="832">
        <f>SUM(ENERO:DICIEMBRE!AM205)</f>
        <v>0</v>
      </c>
      <c r="AN205" s="832">
        <f>SUM(ENERO:DICIEMBRE!AN205)</f>
        <v>0</v>
      </c>
      <c r="AO205" s="832">
        <f>SUM(ENERO:DICIEMBRE!AO205)</f>
        <v>0</v>
      </c>
      <c r="AP205" s="832">
        <f>SUM(ENERO:DICIEMBRE!AP205)</f>
        <v>1</v>
      </c>
      <c r="AQ205" s="832">
        <f>SUM(ENERO:DICIEMBRE!AQ205)</f>
        <v>0</v>
      </c>
      <c r="AR205" s="832">
        <f>SUM(ENERO:DICIEMBRE!AR205)</f>
        <v>0</v>
      </c>
      <c r="AS205" s="832">
        <f>SUM(ENERO:DICIEMBRE!AS205)</f>
        <v>0</v>
      </c>
      <c r="AT205" s="832">
        <f>SUM(ENERO:DICIEMBRE!AT205)</f>
        <v>0</v>
      </c>
      <c r="AU205" s="832">
        <f>SUM(ENERO:DICIEMBRE!AU205)</f>
        <v>0</v>
      </c>
      <c r="AV205" s="832">
        <f>SUM(ENERO:DICIEMBRE!AV205)</f>
        <v>0</v>
      </c>
      <c r="AW205" s="186" t="str">
        <f t="shared" si="60"/>
        <v/>
      </c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12"/>
      <c r="BI205" s="12"/>
      <c r="BY205" s="3"/>
      <c r="CA205" s="32" t="str">
        <f t="shared" si="52"/>
        <v/>
      </c>
      <c r="CB205" s="32" t="str">
        <f t="shared" si="53"/>
        <v/>
      </c>
      <c r="CC205" s="32" t="str">
        <f t="shared" si="54"/>
        <v/>
      </c>
      <c r="CD205" s="32" t="str">
        <f t="shared" si="55"/>
        <v/>
      </c>
      <c r="CE205" s="32" t="str">
        <f t="shared" si="56"/>
        <v/>
      </c>
      <c r="CF205" s="32" t="str">
        <f t="shared" si="57"/>
        <v/>
      </c>
      <c r="CG205" s="33">
        <f t="shared" si="61"/>
        <v>0</v>
      </c>
      <c r="CH205" s="33">
        <f t="shared" si="62"/>
        <v>0</v>
      </c>
      <c r="CI205" s="33">
        <f t="shared" si="63"/>
        <v>0</v>
      </c>
      <c r="CJ205" s="33">
        <f t="shared" si="64"/>
        <v>0</v>
      </c>
      <c r="CK205" s="33">
        <f t="shared" si="65"/>
        <v>0</v>
      </c>
      <c r="CL205" s="33">
        <f t="shared" si="66"/>
        <v>0</v>
      </c>
      <c r="CM205" s="33"/>
      <c r="CZ205" s="2"/>
    </row>
    <row r="206" spans="1:104" x14ac:dyDescent="0.2">
      <c r="A206" s="1392"/>
      <c r="B206" s="394" t="s">
        <v>197</v>
      </c>
      <c r="C206" s="333">
        <f t="shared" si="67"/>
        <v>1</v>
      </c>
      <c r="D206" s="334">
        <f t="shared" si="68"/>
        <v>0</v>
      </c>
      <c r="E206" s="335">
        <f t="shared" si="68"/>
        <v>1</v>
      </c>
      <c r="F206" s="832">
        <f>SUM(ENERO:DICIEMBRE!F206)</f>
        <v>0</v>
      </c>
      <c r="G206" s="832">
        <f>SUM(ENERO:DICIEMBRE!G206)</f>
        <v>0</v>
      </c>
      <c r="H206" s="832">
        <f>SUM(ENERO:DICIEMBRE!H206)</f>
        <v>0</v>
      </c>
      <c r="I206" s="832">
        <f>SUM(ENERO:DICIEMBRE!I206)</f>
        <v>0</v>
      </c>
      <c r="J206" s="832">
        <f>SUM(ENERO:DICIEMBRE!J206)</f>
        <v>0</v>
      </c>
      <c r="K206" s="832">
        <f>SUM(ENERO:DICIEMBRE!K206)</f>
        <v>0</v>
      </c>
      <c r="L206" s="832">
        <f>SUM(ENERO:DICIEMBRE!L206)</f>
        <v>0</v>
      </c>
      <c r="M206" s="832">
        <f>SUM(ENERO:DICIEMBRE!M206)</f>
        <v>0</v>
      </c>
      <c r="N206" s="832">
        <f>SUM(ENERO:DICIEMBRE!N206)</f>
        <v>0</v>
      </c>
      <c r="O206" s="832">
        <f>SUM(ENERO:DICIEMBRE!O206)</f>
        <v>0</v>
      </c>
      <c r="P206" s="832">
        <f>SUM(ENERO:DICIEMBRE!P206)</f>
        <v>0</v>
      </c>
      <c r="Q206" s="832">
        <f>SUM(ENERO:DICIEMBRE!Q206)</f>
        <v>0</v>
      </c>
      <c r="R206" s="832">
        <f>SUM(ENERO:DICIEMBRE!R206)</f>
        <v>0</v>
      </c>
      <c r="S206" s="832">
        <f>SUM(ENERO:DICIEMBRE!S206)</f>
        <v>0</v>
      </c>
      <c r="T206" s="832">
        <f>SUM(ENERO:DICIEMBRE!T206)</f>
        <v>0</v>
      </c>
      <c r="U206" s="832">
        <f>SUM(ENERO:DICIEMBRE!U206)</f>
        <v>0</v>
      </c>
      <c r="V206" s="832">
        <f>SUM(ENERO:DICIEMBRE!V206)</f>
        <v>0</v>
      </c>
      <c r="W206" s="832">
        <f>SUM(ENERO:DICIEMBRE!W206)</f>
        <v>0</v>
      </c>
      <c r="X206" s="832">
        <f>SUM(ENERO:DICIEMBRE!X206)</f>
        <v>0</v>
      </c>
      <c r="Y206" s="832">
        <f>SUM(ENERO:DICIEMBRE!Y206)</f>
        <v>0</v>
      </c>
      <c r="Z206" s="832">
        <f>SUM(ENERO:DICIEMBRE!Z206)</f>
        <v>0</v>
      </c>
      <c r="AA206" s="832">
        <f>SUM(ENERO:DICIEMBRE!AA206)</f>
        <v>0</v>
      </c>
      <c r="AB206" s="832">
        <f>SUM(ENERO:DICIEMBRE!AB206)</f>
        <v>0</v>
      </c>
      <c r="AC206" s="832">
        <f>SUM(ENERO:DICIEMBRE!AC206)</f>
        <v>0</v>
      </c>
      <c r="AD206" s="832">
        <f>SUM(ENERO:DICIEMBRE!AD206)</f>
        <v>0</v>
      </c>
      <c r="AE206" s="832">
        <f>SUM(ENERO:DICIEMBRE!AE206)</f>
        <v>1</v>
      </c>
      <c r="AF206" s="832">
        <f>SUM(ENERO:DICIEMBRE!AF206)</f>
        <v>0</v>
      </c>
      <c r="AG206" s="832">
        <f>SUM(ENERO:DICIEMBRE!AG206)</f>
        <v>0</v>
      </c>
      <c r="AH206" s="832">
        <f>SUM(ENERO:DICIEMBRE!AH206)</f>
        <v>0</v>
      </c>
      <c r="AI206" s="832">
        <f>SUM(ENERO:DICIEMBRE!AI206)</f>
        <v>0</v>
      </c>
      <c r="AJ206" s="832">
        <f>SUM(ENERO:DICIEMBRE!AJ206)</f>
        <v>0</v>
      </c>
      <c r="AK206" s="832">
        <f>SUM(ENERO:DICIEMBRE!AK206)</f>
        <v>0</v>
      </c>
      <c r="AL206" s="832">
        <f>SUM(ENERO:DICIEMBRE!AL206)</f>
        <v>0</v>
      </c>
      <c r="AM206" s="832">
        <f>SUM(ENERO:DICIEMBRE!AM206)</f>
        <v>0</v>
      </c>
      <c r="AN206" s="832">
        <f>SUM(ENERO:DICIEMBRE!AN206)</f>
        <v>0</v>
      </c>
      <c r="AO206" s="832">
        <f>SUM(ENERO:DICIEMBRE!AO206)</f>
        <v>0</v>
      </c>
      <c r="AP206" s="832">
        <f>SUM(ENERO:DICIEMBRE!AP206)</f>
        <v>0</v>
      </c>
      <c r="AQ206" s="832">
        <f>SUM(ENERO:DICIEMBRE!AQ206)</f>
        <v>0</v>
      </c>
      <c r="AR206" s="832">
        <f>SUM(ENERO:DICIEMBRE!AR206)</f>
        <v>0</v>
      </c>
      <c r="AS206" s="832">
        <f>SUM(ENERO:DICIEMBRE!AS206)</f>
        <v>0</v>
      </c>
      <c r="AT206" s="832">
        <f>SUM(ENERO:DICIEMBRE!AT206)</f>
        <v>0</v>
      </c>
      <c r="AU206" s="832">
        <f>SUM(ENERO:DICIEMBRE!AU206)</f>
        <v>0</v>
      </c>
      <c r="AV206" s="832">
        <f>SUM(ENERO:DICIEMBRE!AV206)</f>
        <v>0</v>
      </c>
      <c r="AW206" s="186" t="str">
        <f t="shared" si="60"/>
        <v/>
      </c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12"/>
      <c r="BI206" s="12"/>
      <c r="BY206" s="3"/>
      <c r="CA206" s="32" t="str">
        <f t="shared" si="52"/>
        <v/>
      </c>
      <c r="CB206" s="32" t="str">
        <f t="shared" si="53"/>
        <v/>
      </c>
      <c r="CC206" s="32" t="str">
        <f t="shared" si="54"/>
        <v/>
      </c>
      <c r="CD206" s="32" t="str">
        <f t="shared" si="55"/>
        <v/>
      </c>
      <c r="CE206" s="32" t="str">
        <f t="shared" si="56"/>
        <v/>
      </c>
      <c r="CF206" s="32" t="str">
        <f t="shared" si="57"/>
        <v/>
      </c>
      <c r="CG206" s="33">
        <f t="shared" si="61"/>
        <v>0</v>
      </c>
      <c r="CH206" s="33">
        <f t="shared" si="62"/>
        <v>0</v>
      </c>
      <c r="CI206" s="33">
        <f t="shared" si="63"/>
        <v>0</v>
      </c>
      <c r="CJ206" s="33">
        <f t="shared" si="64"/>
        <v>0</v>
      </c>
      <c r="CK206" s="33">
        <f t="shared" si="65"/>
        <v>0</v>
      </c>
      <c r="CL206" s="33">
        <f t="shared" si="66"/>
        <v>0</v>
      </c>
      <c r="CM206" s="33"/>
      <c r="CZ206" s="2"/>
    </row>
    <row r="207" spans="1:104" x14ac:dyDescent="0.2">
      <c r="A207" s="1392"/>
      <c r="B207" s="394" t="s">
        <v>198</v>
      </c>
      <c r="C207" s="333">
        <f t="shared" si="67"/>
        <v>1</v>
      </c>
      <c r="D207" s="334">
        <f t="shared" si="68"/>
        <v>0</v>
      </c>
      <c r="E207" s="335">
        <f t="shared" si="68"/>
        <v>1</v>
      </c>
      <c r="F207" s="832">
        <f>SUM(ENERO:DICIEMBRE!F207)</f>
        <v>0</v>
      </c>
      <c r="G207" s="832">
        <f>SUM(ENERO:DICIEMBRE!G207)</f>
        <v>0</v>
      </c>
      <c r="H207" s="832">
        <f>SUM(ENERO:DICIEMBRE!H207)</f>
        <v>0</v>
      </c>
      <c r="I207" s="832">
        <f>SUM(ENERO:DICIEMBRE!I207)</f>
        <v>0</v>
      </c>
      <c r="J207" s="832">
        <f>SUM(ENERO:DICIEMBRE!J207)</f>
        <v>0</v>
      </c>
      <c r="K207" s="832">
        <f>SUM(ENERO:DICIEMBRE!K207)</f>
        <v>0</v>
      </c>
      <c r="L207" s="832">
        <f>SUM(ENERO:DICIEMBRE!L207)</f>
        <v>0</v>
      </c>
      <c r="M207" s="832">
        <f>SUM(ENERO:DICIEMBRE!M207)</f>
        <v>1</v>
      </c>
      <c r="N207" s="832">
        <f>SUM(ENERO:DICIEMBRE!N207)</f>
        <v>0</v>
      </c>
      <c r="O207" s="832">
        <f>SUM(ENERO:DICIEMBRE!O207)</f>
        <v>0</v>
      </c>
      <c r="P207" s="832">
        <f>SUM(ENERO:DICIEMBRE!P207)</f>
        <v>0</v>
      </c>
      <c r="Q207" s="832">
        <f>SUM(ENERO:DICIEMBRE!Q207)</f>
        <v>0</v>
      </c>
      <c r="R207" s="832">
        <f>SUM(ENERO:DICIEMBRE!R207)</f>
        <v>0</v>
      </c>
      <c r="S207" s="832">
        <f>SUM(ENERO:DICIEMBRE!S207)</f>
        <v>0</v>
      </c>
      <c r="T207" s="832">
        <f>SUM(ENERO:DICIEMBRE!T207)</f>
        <v>0</v>
      </c>
      <c r="U207" s="832">
        <f>SUM(ENERO:DICIEMBRE!U207)</f>
        <v>0</v>
      </c>
      <c r="V207" s="832">
        <f>SUM(ENERO:DICIEMBRE!V207)</f>
        <v>0</v>
      </c>
      <c r="W207" s="832">
        <f>SUM(ENERO:DICIEMBRE!W207)</f>
        <v>0</v>
      </c>
      <c r="X207" s="832">
        <f>SUM(ENERO:DICIEMBRE!X207)</f>
        <v>0</v>
      </c>
      <c r="Y207" s="832">
        <f>SUM(ENERO:DICIEMBRE!Y207)</f>
        <v>0</v>
      </c>
      <c r="Z207" s="832">
        <f>SUM(ENERO:DICIEMBRE!Z207)</f>
        <v>0</v>
      </c>
      <c r="AA207" s="832">
        <f>SUM(ENERO:DICIEMBRE!AA207)</f>
        <v>0</v>
      </c>
      <c r="AB207" s="832">
        <f>SUM(ENERO:DICIEMBRE!AB207)</f>
        <v>0</v>
      </c>
      <c r="AC207" s="832">
        <f>SUM(ENERO:DICIEMBRE!AC207)</f>
        <v>0</v>
      </c>
      <c r="AD207" s="832">
        <f>SUM(ENERO:DICIEMBRE!AD207)</f>
        <v>0</v>
      </c>
      <c r="AE207" s="832">
        <f>SUM(ENERO:DICIEMBRE!AE207)</f>
        <v>0</v>
      </c>
      <c r="AF207" s="832">
        <f>SUM(ENERO:DICIEMBRE!AF207)</f>
        <v>0</v>
      </c>
      <c r="AG207" s="832">
        <f>SUM(ENERO:DICIEMBRE!AG207)</f>
        <v>0</v>
      </c>
      <c r="AH207" s="832">
        <f>SUM(ENERO:DICIEMBRE!AH207)</f>
        <v>0</v>
      </c>
      <c r="AI207" s="832">
        <f>SUM(ENERO:DICIEMBRE!AI207)</f>
        <v>0</v>
      </c>
      <c r="AJ207" s="832">
        <f>SUM(ENERO:DICIEMBRE!AJ207)</f>
        <v>0</v>
      </c>
      <c r="AK207" s="832">
        <f>SUM(ENERO:DICIEMBRE!AK207)</f>
        <v>0</v>
      </c>
      <c r="AL207" s="832">
        <f>SUM(ENERO:DICIEMBRE!AL207)</f>
        <v>0</v>
      </c>
      <c r="AM207" s="832">
        <f>SUM(ENERO:DICIEMBRE!AM207)</f>
        <v>0</v>
      </c>
      <c r="AN207" s="832">
        <f>SUM(ENERO:DICIEMBRE!AN207)</f>
        <v>0</v>
      </c>
      <c r="AO207" s="832">
        <f>SUM(ENERO:DICIEMBRE!AO207)</f>
        <v>0</v>
      </c>
      <c r="AP207" s="832">
        <f>SUM(ENERO:DICIEMBRE!AP207)</f>
        <v>0</v>
      </c>
      <c r="AQ207" s="832">
        <f>SUM(ENERO:DICIEMBRE!AQ207)</f>
        <v>0</v>
      </c>
      <c r="AR207" s="832">
        <f>SUM(ENERO:DICIEMBRE!AR207)</f>
        <v>0</v>
      </c>
      <c r="AS207" s="832">
        <f>SUM(ENERO:DICIEMBRE!AS207)</f>
        <v>0</v>
      </c>
      <c r="AT207" s="832">
        <f>SUM(ENERO:DICIEMBRE!AT207)</f>
        <v>0</v>
      </c>
      <c r="AU207" s="832">
        <f>SUM(ENERO:DICIEMBRE!AU207)</f>
        <v>0</v>
      </c>
      <c r="AV207" s="832">
        <f>SUM(ENERO:DICIEMBRE!AV207)</f>
        <v>0</v>
      </c>
      <c r="AW207" s="186" t="str">
        <f t="shared" si="60"/>
        <v/>
      </c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12"/>
      <c r="BI207" s="12"/>
      <c r="BY207" s="3"/>
      <c r="CA207" s="32" t="str">
        <f t="shared" si="52"/>
        <v/>
      </c>
      <c r="CB207" s="32" t="str">
        <f t="shared" si="53"/>
        <v/>
      </c>
      <c r="CC207" s="32" t="str">
        <f t="shared" si="54"/>
        <v/>
      </c>
      <c r="CD207" s="32" t="str">
        <f t="shared" si="55"/>
        <v/>
      </c>
      <c r="CE207" s="32" t="str">
        <f t="shared" si="56"/>
        <v/>
      </c>
      <c r="CF207" s="32" t="str">
        <f t="shared" si="57"/>
        <v/>
      </c>
      <c r="CG207" s="33">
        <f t="shared" si="61"/>
        <v>0</v>
      </c>
      <c r="CH207" s="33">
        <f t="shared" si="62"/>
        <v>0</v>
      </c>
      <c r="CI207" s="33">
        <f t="shared" si="63"/>
        <v>0</v>
      </c>
      <c r="CJ207" s="33">
        <f t="shared" si="64"/>
        <v>0</v>
      </c>
      <c r="CK207" s="33">
        <f t="shared" si="65"/>
        <v>0</v>
      </c>
      <c r="CL207" s="33">
        <f t="shared" si="66"/>
        <v>0</v>
      </c>
      <c r="CM207" s="33"/>
      <c r="CZ207" s="2"/>
    </row>
    <row r="208" spans="1:104" x14ac:dyDescent="0.2">
      <c r="A208" s="1376"/>
      <c r="B208" s="395" t="s">
        <v>199</v>
      </c>
      <c r="C208" s="344">
        <f t="shared" si="67"/>
        <v>2</v>
      </c>
      <c r="D208" s="337">
        <f t="shared" si="68"/>
        <v>2</v>
      </c>
      <c r="E208" s="345">
        <f t="shared" si="68"/>
        <v>0</v>
      </c>
      <c r="F208" s="832">
        <f>SUM(ENERO:DICIEMBRE!F208)</f>
        <v>0</v>
      </c>
      <c r="G208" s="832">
        <f>SUM(ENERO:DICIEMBRE!G208)</f>
        <v>0</v>
      </c>
      <c r="H208" s="832">
        <f>SUM(ENERO:DICIEMBRE!H208)</f>
        <v>0</v>
      </c>
      <c r="I208" s="832">
        <f>SUM(ENERO:DICIEMBRE!I208)</f>
        <v>0</v>
      </c>
      <c r="J208" s="832">
        <f>SUM(ENERO:DICIEMBRE!J208)</f>
        <v>0</v>
      </c>
      <c r="K208" s="832">
        <f>SUM(ENERO:DICIEMBRE!K208)</f>
        <v>0</v>
      </c>
      <c r="L208" s="832">
        <f>SUM(ENERO:DICIEMBRE!L208)</f>
        <v>0</v>
      </c>
      <c r="M208" s="832">
        <f>SUM(ENERO:DICIEMBRE!M208)</f>
        <v>0</v>
      </c>
      <c r="N208" s="832">
        <f>SUM(ENERO:DICIEMBRE!N208)</f>
        <v>1</v>
      </c>
      <c r="O208" s="832">
        <f>SUM(ENERO:DICIEMBRE!O208)</f>
        <v>0</v>
      </c>
      <c r="P208" s="832">
        <f>SUM(ENERO:DICIEMBRE!P208)</f>
        <v>0</v>
      </c>
      <c r="Q208" s="832">
        <f>SUM(ENERO:DICIEMBRE!Q208)</f>
        <v>0</v>
      </c>
      <c r="R208" s="832">
        <f>SUM(ENERO:DICIEMBRE!R208)</f>
        <v>0</v>
      </c>
      <c r="S208" s="832">
        <f>SUM(ENERO:DICIEMBRE!S208)</f>
        <v>0</v>
      </c>
      <c r="T208" s="832">
        <f>SUM(ENERO:DICIEMBRE!T208)</f>
        <v>0</v>
      </c>
      <c r="U208" s="832">
        <f>SUM(ENERO:DICIEMBRE!U208)</f>
        <v>0</v>
      </c>
      <c r="V208" s="832">
        <f>SUM(ENERO:DICIEMBRE!V208)</f>
        <v>0</v>
      </c>
      <c r="W208" s="832">
        <f>SUM(ENERO:DICIEMBRE!W208)</f>
        <v>0</v>
      </c>
      <c r="X208" s="832">
        <f>SUM(ENERO:DICIEMBRE!X208)</f>
        <v>0</v>
      </c>
      <c r="Y208" s="832">
        <f>SUM(ENERO:DICIEMBRE!Y208)</f>
        <v>0</v>
      </c>
      <c r="Z208" s="832">
        <f>SUM(ENERO:DICIEMBRE!Z208)</f>
        <v>1</v>
      </c>
      <c r="AA208" s="832">
        <f>SUM(ENERO:DICIEMBRE!AA208)</f>
        <v>0</v>
      </c>
      <c r="AB208" s="832">
        <f>SUM(ENERO:DICIEMBRE!AB208)</f>
        <v>0</v>
      </c>
      <c r="AC208" s="832">
        <f>SUM(ENERO:DICIEMBRE!AC208)</f>
        <v>0</v>
      </c>
      <c r="AD208" s="832">
        <f>SUM(ENERO:DICIEMBRE!AD208)</f>
        <v>0</v>
      </c>
      <c r="AE208" s="832">
        <f>SUM(ENERO:DICIEMBRE!AE208)</f>
        <v>0</v>
      </c>
      <c r="AF208" s="832">
        <f>SUM(ENERO:DICIEMBRE!AF208)</f>
        <v>0</v>
      </c>
      <c r="AG208" s="832">
        <f>SUM(ENERO:DICIEMBRE!AG208)</f>
        <v>0</v>
      </c>
      <c r="AH208" s="832">
        <f>SUM(ENERO:DICIEMBRE!AH208)</f>
        <v>0</v>
      </c>
      <c r="AI208" s="832">
        <f>SUM(ENERO:DICIEMBRE!AI208)</f>
        <v>0</v>
      </c>
      <c r="AJ208" s="832">
        <f>SUM(ENERO:DICIEMBRE!AJ208)</f>
        <v>0</v>
      </c>
      <c r="AK208" s="832">
        <f>SUM(ENERO:DICIEMBRE!AK208)</f>
        <v>0</v>
      </c>
      <c r="AL208" s="832">
        <f>SUM(ENERO:DICIEMBRE!AL208)</f>
        <v>0</v>
      </c>
      <c r="AM208" s="832">
        <f>SUM(ENERO:DICIEMBRE!AM208)</f>
        <v>0</v>
      </c>
      <c r="AN208" s="832">
        <f>SUM(ENERO:DICIEMBRE!AN208)</f>
        <v>0</v>
      </c>
      <c r="AO208" s="832">
        <f>SUM(ENERO:DICIEMBRE!AO208)</f>
        <v>0</v>
      </c>
      <c r="AP208" s="832">
        <f>SUM(ENERO:DICIEMBRE!AP208)</f>
        <v>0</v>
      </c>
      <c r="AQ208" s="832">
        <f>SUM(ENERO:DICIEMBRE!AQ208)</f>
        <v>0</v>
      </c>
      <c r="AR208" s="832">
        <f>SUM(ENERO:DICIEMBRE!AR208)</f>
        <v>0</v>
      </c>
      <c r="AS208" s="832">
        <f>SUM(ENERO:DICIEMBRE!AS208)</f>
        <v>0</v>
      </c>
      <c r="AT208" s="832">
        <f>SUM(ENERO:DICIEMBRE!AT208)</f>
        <v>0</v>
      </c>
      <c r="AU208" s="832">
        <f>SUM(ENERO:DICIEMBRE!AU208)</f>
        <v>0</v>
      </c>
      <c r="AV208" s="832">
        <f>SUM(ENERO:DICIEMBRE!AV208)</f>
        <v>0</v>
      </c>
      <c r="AW208" s="186" t="str">
        <f t="shared" si="60"/>
        <v/>
      </c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12"/>
      <c r="BI208" s="12"/>
      <c r="BY208" s="3"/>
      <c r="CA208" s="32" t="str">
        <f t="shared" si="52"/>
        <v/>
      </c>
      <c r="CB208" s="32" t="str">
        <f t="shared" si="53"/>
        <v/>
      </c>
      <c r="CC208" s="32" t="str">
        <f t="shared" si="54"/>
        <v/>
      </c>
      <c r="CD208" s="32" t="str">
        <f t="shared" si="55"/>
        <v/>
      </c>
      <c r="CE208" s="32" t="str">
        <f t="shared" si="56"/>
        <v/>
      </c>
      <c r="CF208" s="32" t="str">
        <f t="shared" si="57"/>
        <v/>
      </c>
      <c r="CG208" s="33">
        <f t="shared" si="61"/>
        <v>0</v>
      </c>
      <c r="CH208" s="33">
        <f t="shared" si="62"/>
        <v>0</v>
      </c>
      <c r="CI208" s="33">
        <f t="shared" si="63"/>
        <v>0</v>
      </c>
      <c r="CJ208" s="33">
        <f t="shared" si="64"/>
        <v>0</v>
      </c>
      <c r="CK208" s="33">
        <f t="shared" si="65"/>
        <v>0</v>
      </c>
      <c r="CL208" s="33">
        <f t="shared" si="66"/>
        <v>0</v>
      </c>
      <c r="CM208" s="33"/>
      <c r="CZ208" s="2"/>
    </row>
    <row r="209" spans="1:104" ht="21" x14ac:dyDescent="0.2">
      <c r="A209" s="1470" t="s">
        <v>200</v>
      </c>
      <c r="B209" s="396" t="s">
        <v>201</v>
      </c>
      <c r="C209" s="311">
        <f t="shared" si="67"/>
        <v>1</v>
      </c>
      <c r="D209" s="312">
        <f t="shared" si="68"/>
        <v>0</v>
      </c>
      <c r="E209" s="313">
        <f t="shared" si="68"/>
        <v>1</v>
      </c>
      <c r="F209" s="832">
        <f>SUM(ENERO:DICIEMBRE!F209)</f>
        <v>0</v>
      </c>
      <c r="G209" s="832">
        <f>SUM(ENERO:DICIEMBRE!G209)</f>
        <v>0</v>
      </c>
      <c r="H209" s="832">
        <f>SUM(ENERO:DICIEMBRE!H209)</f>
        <v>0</v>
      </c>
      <c r="I209" s="832">
        <f>SUM(ENERO:DICIEMBRE!I209)</f>
        <v>0</v>
      </c>
      <c r="J209" s="832">
        <f>SUM(ENERO:DICIEMBRE!J209)</f>
        <v>0</v>
      </c>
      <c r="K209" s="832">
        <f>SUM(ENERO:DICIEMBRE!K209)</f>
        <v>0</v>
      </c>
      <c r="L209" s="832">
        <f>SUM(ENERO:DICIEMBRE!L209)</f>
        <v>0</v>
      </c>
      <c r="M209" s="832">
        <f>SUM(ENERO:DICIEMBRE!M209)</f>
        <v>0</v>
      </c>
      <c r="N209" s="832">
        <f>SUM(ENERO:DICIEMBRE!N209)</f>
        <v>0</v>
      </c>
      <c r="O209" s="832">
        <f>SUM(ENERO:DICIEMBRE!O209)</f>
        <v>0</v>
      </c>
      <c r="P209" s="832">
        <f>SUM(ENERO:DICIEMBRE!P209)</f>
        <v>0</v>
      </c>
      <c r="Q209" s="832">
        <f>SUM(ENERO:DICIEMBRE!Q209)</f>
        <v>0</v>
      </c>
      <c r="R209" s="832">
        <f>SUM(ENERO:DICIEMBRE!R209)</f>
        <v>0</v>
      </c>
      <c r="S209" s="832">
        <f>SUM(ENERO:DICIEMBRE!S209)</f>
        <v>0</v>
      </c>
      <c r="T209" s="832">
        <f>SUM(ENERO:DICIEMBRE!T209)</f>
        <v>0</v>
      </c>
      <c r="U209" s="832">
        <f>SUM(ENERO:DICIEMBRE!U209)</f>
        <v>0</v>
      </c>
      <c r="V209" s="832">
        <f>SUM(ENERO:DICIEMBRE!V209)</f>
        <v>0</v>
      </c>
      <c r="W209" s="832">
        <f>SUM(ENERO:DICIEMBRE!W209)</f>
        <v>0</v>
      </c>
      <c r="X209" s="832">
        <f>SUM(ENERO:DICIEMBRE!X209)</f>
        <v>0</v>
      </c>
      <c r="Y209" s="832">
        <f>SUM(ENERO:DICIEMBRE!Y209)</f>
        <v>1</v>
      </c>
      <c r="Z209" s="832">
        <f>SUM(ENERO:DICIEMBRE!Z209)</f>
        <v>0</v>
      </c>
      <c r="AA209" s="832">
        <f>SUM(ENERO:DICIEMBRE!AA209)</f>
        <v>0</v>
      </c>
      <c r="AB209" s="832">
        <f>SUM(ENERO:DICIEMBRE!AB209)</f>
        <v>0</v>
      </c>
      <c r="AC209" s="832">
        <f>SUM(ENERO:DICIEMBRE!AC209)</f>
        <v>0</v>
      </c>
      <c r="AD209" s="832">
        <f>SUM(ENERO:DICIEMBRE!AD209)</f>
        <v>0</v>
      </c>
      <c r="AE209" s="832">
        <f>SUM(ENERO:DICIEMBRE!AE209)</f>
        <v>0</v>
      </c>
      <c r="AF209" s="832">
        <f>SUM(ENERO:DICIEMBRE!AF209)</f>
        <v>0</v>
      </c>
      <c r="AG209" s="832">
        <f>SUM(ENERO:DICIEMBRE!AG209)</f>
        <v>0</v>
      </c>
      <c r="AH209" s="832">
        <f>SUM(ENERO:DICIEMBRE!AH209)</f>
        <v>0</v>
      </c>
      <c r="AI209" s="832">
        <f>SUM(ENERO:DICIEMBRE!AI209)</f>
        <v>0</v>
      </c>
      <c r="AJ209" s="832">
        <f>SUM(ENERO:DICIEMBRE!AJ209)</f>
        <v>0</v>
      </c>
      <c r="AK209" s="832">
        <f>SUM(ENERO:DICIEMBRE!AK209)</f>
        <v>0</v>
      </c>
      <c r="AL209" s="832">
        <f>SUM(ENERO:DICIEMBRE!AL209)</f>
        <v>0</v>
      </c>
      <c r="AM209" s="832">
        <f>SUM(ENERO:DICIEMBRE!AM209)</f>
        <v>0</v>
      </c>
      <c r="AN209" s="832">
        <f>SUM(ENERO:DICIEMBRE!AN209)</f>
        <v>0</v>
      </c>
      <c r="AO209" s="832">
        <f>SUM(ENERO:DICIEMBRE!AO209)</f>
        <v>0</v>
      </c>
      <c r="AP209" s="832">
        <f>SUM(ENERO:DICIEMBRE!AP209)</f>
        <v>0</v>
      </c>
      <c r="AQ209" s="832">
        <f>SUM(ENERO:DICIEMBRE!AQ209)</f>
        <v>0</v>
      </c>
      <c r="AR209" s="832">
        <f>SUM(ENERO:DICIEMBRE!AR209)</f>
        <v>0</v>
      </c>
      <c r="AS209" s="832">
        <f>SUM(ENERO:DICIEMBRE!AS209)</f>
        <v>0</v>
      </c>
      <c r="AT209" s="832">
        <f>SUM(ENERO:DICIEMBRE!AT209)</f>
        <v>0</v>
      </c>
      <c r="AU209" s="832">
        <f>SUM(ENERO:DICIEMBRE!AU209)</f>
        <v>0</v>
      </c>
      <c r="AV209" s="832">
        <f>SUM(ENERO:DICIEMBRE!AV209)</f>
        <v>0</v>
      </c>
      <c r="AW209" s="186" t="str">
        <f t="shared" si="60"/>
        <v/>
      </c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12"/>
      <c r="BI209" s="12"/>
      <c r="BY209" s="3"/>
      <c r="CA209" s="32" t="str">
        <f t="shared" si="52"/>
        <v/>
      </c>
      <c r="CB209" s="32" t="str">
        <f t="shared" si="53"/>
        <v/>
      </c>
      <c r="CC209" s="32" t="str">
        <f t="shared" si="54"/>
        <v/>
      </c>
      <c r="CD209" s="32" t="str">
        <f t="shared" si="55"/>
        <v/>
      </c>
      <c r="CE209" s="32" t="str">
        <f t="shared" si="56"/>
        <v/>
      </c>
      <c r="CF209" s="32" t="str">
        <f t="shared" si="57"/>
        <v/>
      </c>
      <c r="CG209" s="33">
        <f t="shared" si="61"/>
        <v>0</v>
      </c>
      <c r="CH209" s="33">
        <f t="shared" si="62"/>
        <v>0</v>
      </c>
      <c r="CI209" s="33">
        <f t="shared" si="63"/>
        <v>0</v>
      </c>
      <c r="CJ209" s="33">
        <f t="shared" si="64"/>
        <v>0</v>
      </c>
      <c r="CK209" s="33">
        <f t="shared" si="65"/>
        <v>0</v>
      </c>
      <c r="CL209" s="33">
        <f t="shared" si="66"/>
        <v>0</v>
      </c>
      <c r="CM209" s="33"/>
      <c r="CZ209" s="2"/>
    </row>
    <row r="210" spans="1:104" ht="21" x14ac:dyDescent="0.2">
      <c r="A210" s="1484"/>
      <c r="B210" s="398" t="s">
        <v>202</v>
      </c>
      <c r="C210" s="333">
        <f t="shared" si="67"/>
        <v>0</v>
      </c>
      <c r="D210" s="334">
        <f t="shared" si="68"/>
        <v>0</v>
      </c>
      <c r="E210" s="335">
        <f t="shared" si="68"/>
        <v>0</v>
      </c>
      <c r="F210" s="832">
        <f>SUM(ENERO:DICIEMBRE!F210)</f>
        <v>0</v>
      </c>
      <c r="G210" s="832">
        <f>SUM(ENERO:DICIEMBRE!G210)</f>
        <v>0</v>
      </c>
      <c r="H210" s="832">
        <f>SUM(ENERO:DICIEMBRE!H210)</f>
        <v>0</v>
      </c>
      <c r="I210" s="832">
        <f>SUM(ENERO:DICIEMBRE!I210)</f>
        <v>0</v>
      </c>
      <c r="J210" s="832">
        <f>SUM(ENERO:DICIEMBRE!J210)</f>
        <v>0</v>
      </c>
      <c r="K210" s="832">
        <f>SUM(ENERO:DICIEMBRE!K210)</f>
        <v>0</v>
      </c>
      <c r="L210" s="832">
        <f>SUM(ENERO:DICIEMBRE!L210)</f>
        <v>0</v>
      </c>
      <c r="M210" s="832">
        <f>SUM(ENERO:DICIEMBRE!M210)</f>
        <v>0</v>
      </c>
      <c r="N210" s="832">
        <f>SUM(ENERO:DICIEMBRE!N210)</f>
        <v>0</v>
      </c>
      <c r="O210" s="832">
        <f>SUM(ENERO:DICIEMBRE!O210)</f>
        <v>0</v>
      </c>
      <c r="P210" s="832">
        <f>SUM(ENERO:DICIEMBRE!P210)</f>
        <v>0</v>
      </c>
      <c r="Q210" s="832">
        <f>SUM(ENERO:DICIEMBRE!Q210)</f>
        <v>0</v>
      </c>
      <c r="R210" s="832">
        <f>SUM(ENERO:DICIEMBRE!R210)</f>
        <v>0</v>
      </c>
      <c r="S210" s="832">
        <f>SUM(ENERO:DICIEMBRE!S210)</f>
        <v>0</v>
      </c>
      <c r="T210" s="832">
        <f>SUM(ENERO:DICIEMBRE!T210)</f>
        <v>0</v>
      </c>
      <c r="U210" s="832">
        <f>SUM(ENERO:DICIEMBRE!U210)</f>
        <v>0</v>
      </c>
      <c r="V210" s="832">
        <f>SUM(ENERO:DICIEMBRE!V210)</f>
        <v>0</v>
      </c>
      <c r="W210" s="832">
        <f>SUM(ENERO:DICIEMBRE!W210)</f>
        <v>0</v>
      </c>
      <c r="X210" s="832">
        <f>SUM(ENERO:DICIEMBRE!X210)</f>
        <v>0</v>
      </c>
      <c r="Y210" s="832">
        <f>SUM(ENERO:DICIEMBRE!Y210)</f>
        <v>0</v>
      </c>
      <c r="Z210" s="832">
        <f>SUM(ENERO:DICIEMBRE!Z210)</f>
        <v>0</v>
      </c>
      <c r="AA210" s="832">
        <f>SUM(ENERO:DICIEMBRE!AA210)</f>
        <v>0</v>
      </c>
      <c r="AB210" s="832">
        <f>SUM(ENERO:DICIEMBRE!AB210)</f>
        <v>0</v>
      </c>
      <c r="AC210" s="832">
        <f>SUM(ENERO:DICIEMBRE!AC210)</f>
        <v>0</v>
      </c>
      <c r="AD210" s="832">
        <f>SUM(ENERO:DICIEMBRE!AD210)</f>
        <v>0</v>
      </c>
      <c r="AE210" s="832">
        <f>SUM(ENERO:DICIEMBRE!AE210)</f>
        <v>0</v>
      </c>
      <c r="AF210" s="832">
        <f>SUM(ENERO:DICIEMBRE!AF210)</f>
        <v>0</v>
      </c>
      <c r="AG210" s="832">
        <f>SUM(ENERO:DICIEMBRE!AG210)</f>
        <v>0</v>
      </c>
      <c r="AH210" s="832">
        <f>SUM(ENERO:DICIEMBRE!AH210)</f>
        <v>0</v>
      </c>
      <c r="AI210" s="832">
        <f>SUM(ENERO:DICIEMBRE!AI210)</f>
        <v>0</v>
      </c>
      <c r="AJ210" s="832">
        <f>SUM(ENERO:DICIEMBRE!AJ210)</f>
        <v>0</v>
      </c>
      <c r="AK210" s="832">
        <f>SUM(ENERO:DICIEMBRE!AK210)</f>
        <v>0</v>
      </c>
      <c r="AL210" s="832">
        <f>SUM(ENERO:DICIEMBRE!AL210)</f>
        <v>0</v>
      </c>
      <c r="AM210" s="832">
        <f>SUM(ENERO:DICIEMBRE!AM210)</f>
        <v>0</v>
      </c>
      <c r="AN210" s="832">
        <f>SUM(ENERO:DICIEMBRE!AN210)</f>
        <v>0</v>
      </c>
      <c r="AO210" s="832">
        <f>SUM(ENERO:DICIEMBRE!AO210)</f>
        <v>0</v>
      </c>
      <c r="AP210" s="832">
        <f>SUM(ENERO:DICIEMBRE!AP210)</f>
        <v>0</v>
      </c>
      <c r="AQ210" s="832">
        <f>SUM(ENERO:DICIEMBRE!AQ210)</f>
        <v>0</v>
      </c>
      <c r="AR210" s="832">
        <f>SUM(ENERO:DICIEMBRE!AR210)</f>
        <v>0</v>
      </c>
      <c r="AS210" s="832">
        <f>SUM(ENERO:DICIEMBRE!AS210)</f>
        <v>0</v>
      </c>
      <c r="AT210" s="832">
        <f>SUM(ENERO:DICIEMBRE!AT210)</f>
        <v>0</v>
      </c>
      <c r="AU210" s="832">
        <f>SUM(ENERO:DICIEMBRE!AU210)</f>
        <v>0</v>
      </c>
      <c r="AV210" s="832">
        <f>SUM(ENERO:DICIEMBRE!AV210)</f>
        <v>0</v>
      </c>
      <c r="AW210" s="186" t="str">
        <f t="shared" si="60"/>
        <v/>
      </c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12"/>
      <c r="BI210" s="12"/>
      <c r="BY210" s="3"/>
      <c r="CA210" s="32" t="str">
        <f t="shared" si="52"/>
        <v/>
      </c>
      <c r="CB210" s="32" t="str">
        <f t="shared" si="53"/>
        <v/>
      </c>
      <c r="CC210" s="32" t="str">
        <f t="shared" si="54"/>
        <v/>
      </c>
      <c r="CD210" s="32" t="str">
        <f t="shared" si="55"/>
        <v/>
      </c>
      <c r="CE210" s="32" t="str">
        <f t="shared" si="56"/>
        <v/>
      </c>
      <c r="CF210" s="32" t="str">
        <f t="shared" si="57"/>
        <v/>
      </c>
      <c r="CG210" s="33">
        <f t="shared" si="61"/>
        <v>0</v>
      </c>
      <c r="CH210" s="33">
        <f t="shared" si="62"/>
        <v>0</v>
      </c>
      <c r="CI210" s="33">
        <f t="shared" si="63"/>
        <v>0</v>
      </c>
      <c r="CJ210" s="33">
        <f t="shared" si="64"/>
        <v>0</v>
      </c>
      <c r="CK210" s="33">
        <f t="shared" si="65"/>
        <v>0</v>
      </c>
      <c r="CL210" s="33">
        <f t="shared" si="66"/>
        <v>0</v>
      </c>
      <c r="CM210" s="33"/>
      <c r="CZ210" s="2"/>
    </row>
    <row r="211" spans="1:104" x14ac:dyDescent="0.2">
      <c r="A211" s="1471"/>
      <c r="B211" s="383" t="s">
        <v>203</v>
      </c>
      <c r="C211" s="348">
        <f t="shared" si="67"/>
        <v>0</v>
      </c>
      <c r="D211" s="349">
        <f t="shared" si="68"/>
        <v>0</v>
      </c>
      <c r="E211" s="350">
        <f t="shared" si="68"/>
        <v>0</v>
      </c>
      <c r="F211" s="832">
        <f>SUM(ENERO:DICIEMBRE!F211)</f>
        <v>0</v>
      </c>
      <c r="G211" s="832">
        <f>SUM(ENERO:DICIEMBRE!G211)</f>
        <v>0</v>
      </c>
      <c r="H211" s="832">
        <f>SUM(ENERO:DICIEMBRE!H211)</f>
        <v>0</v>
      </c>
      <c r="I211" s="832">
        <f>SUM(ENERO:DICIEMBRE!I211)</f>
        <v>0</v>
      </c>
      <c r="J211" s="832">
        <f>SUM(ENERO:DICIEMBRE!J211)</f>
        <v>0</v>
      </c>
      <c r="K211" s="832">
        <f>SUM(ENERO:DICIEMBRE!K211)</f>
        <v>0</v>
      </c>
      <c r="L211" s="832">
        <f>SUM(ENERO:DICIEMBRE!L211)</f>
        <v>0</v>
      </c>
      <c r="M211" s="832">
        <f>SUM(ENERO:DICIEMBRE!M211)</f>
        <v>0</v>
      </c>
      <c r="N211" s="832">
        <f>SUM(ENERO:DICIEMBRE!N211)</f>
        <v>0</v>
      </c>
      <c r="O211" s="832">
        <f>SUM(ENERO:DICIEMBRE!O211)</f>
        <v>0</v>
      </c>
      <c r="P211" s="832">
        <f>SUM(ENERO:DICIEMBRE!P211)</f>
        <v>0</v>
      </c>
      <c r="Q211" s="832">
        <f>SUM(ENERO:DICIEMBRE!Q211)</f>
        <v>0</v>
      </c>
      <c r="R211" s="832">
        <f>SUM(ENERO:DICIEMBRE!R211)</f>
        <v>0</v>
      </c>
      <c r="S211" s="832">
        <f>SUM(ENERO:DICIEMBRE!S211)</f>
        <v>0</v>
      </c>
      <c r="T211" s="832">
        <f>SUM(ENERO:DICIEMBRE!T211)</f>
        <v>0</v>
      </c>
      <c r="U211" s="832">
        <f>SUM(ENERO:DICIEMBRE!U211)</f>
        <v>0</v>
      </c>
      <c r="V211" s="832">
        <f>SUM(ENERO:DICIEMBRE!V211)</f>
        <v>0</v>
      </c>
      <c r="W211" s="832">
        <f>SUM(ENERO:DICIEMBRE!W211)</f>
        <v>0</v>
      </c>
      <c r="X211" s="832">
        <f>SUM(ENERO:DICIEMBRE!X211)</f>
        <v>0</v>
      </c>
      <c r="Y211" s="832">
        <f>SUM(ENERO:DICIEMBRE!Y211)</f>
        <v>0</v>
      </c>
      <c r="Z211" s="832">
        <f>SUM(ENERO:DICIEMBRE!Z211)</f>
        <v>0</v>
      </c>
      <c r="AA211" s="832">
        <f>SUM(ENERO:DICIEMBRE!AA211)</f>
        <v>0</v>
      </c>
      <c r="AB211" s="832">
        <f>SUM(ENERO:DICIEMBRE!AB211)</f>
        <v>0</v>
      </c>
      <c r="AC211" s="832">
        <f>SUM(ENERO:DICIEMBRE!AC211)</f>
        <v>0</v>
      </c>
      <c r="AD211" s="832">
        <f>SUM(ENERO:DICIEMBRE!AD211)</f>
        <v>0</v>
      </c>
      <c r="AE211" s="832">
        <f>SUM(ENERO:DICIEMBRE!AE211)</f>
        <v>0</v>
      </c>
      <c r="AF211" s="832">
        <f>SUM(ENERO:DICIEMBRE!AF211)</f>
        <v>0</v>
      </c>
      <c r="AG211" s="832">
        <f>SUM(ENERO:DICIEMBRE!AG211)</f>
        <v>0</v>
      </c>
      <c r="AH211" s="832">
        <f>SUM(ENERO:DICIEMBRE!AH211)</f>
        <v>0</v>
      </c>
      <c r="AI211" s="832">
        <f>SUM(ENERO:DICIEMBRE!AI211)</f>
        <v>0</v>
      </c>
      <c r="AJ211" s="832">
        <f>SUM(ENERO:DICIEMBRE!AJ211)</f>
        <v>0</v>
      </c>
      <c r="AK211" s="832">
        <f>SUM(ENERO:DICIEMBRE!AK211)</f>
        <v>0</v>
      </c>
      <c r="AL211" s="832">
        <f>SUM(ENERO:DICIEMBRE!AL211)</f>
        <v>0</v>
      </c>
      <c r="AM211" s="832">
        <f>SUM(ENERO:DICIEMBRE!AM211)</f>
        <v>0</v>
      </c>
      <c r="AN211" s="832">
        <f>SUM(ENERO:DICIEMBRE!AN211)</f>
        <v>0</v>
      </c>
      <c r="AO211" s="832">
        <f>SUM(ENERO:DICIEMBRE!AO211)</f>
        <v>0</v>
      </c>
      <c r="AP211" s="832">
        <f>SUM(ENERO:DICIEMBRE!AP211)</f>
        <v>0</v>
      </c>
      <c r="AQ211" s="832">
        <f>SUM(ENERO:DICIEMBRE!AQ211)</f>
        <v>0</v>
      </c>
      <c r="AR211" s="832">
        <f>SUM(ENERO:DICIEMBRE!AR211)</f>
        <v>0</v>
      </c>
      <c r="AS211" s="832">
        <f>SUM(ENERO:DICIEMBRE!AS211)</f>
        <v>0</v>
      </c>
      <c r="AT211" s="832">
        <f>SUM(ENERO:DICIEMBRE!AT211)</f>
        <v>0</v>
      </c>
      <c r="AU211" s="832">
        <f>SUM(ENERO:DICIEMBRE!AU211)</f>
        <v>0</v>
      </c>
      <c r="AV211" s="832">
        <f>SUM(ENERO:DICIEMBRE!AV211)</f>
        <v>0</v>
      </c>
      <c r="AW211" s="186" t="str">
        <f t="shared" si="60"/>
        <v/>
      </c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12"/>
      <c r="BI211" s="12"/>
      <c r="BY211" s="3"/>
      <c r="CA211" s="32" t="str">
        <f t="shared" si="52"/>
        <v/>
      </c>
      <c r="CB211" s="32" t="str">
        <f t="shared" si="53"/>
        <v/>
      </c>
      <c r="CC211" s="32" t="str">
        <f t="shared" si="54"/>
        <v/>
      </c>
      <c r="CD211" s="32" t="str">
        <f t="shared" si="55"/>
        <v/>
      </c>
      <c r="CE211" s="32" t="str">
        <f t="shared" si="56"/>
        <v/>
      </c>
      <c r="CF211" s="32" t="str">
        <f t="shared" si="57"/>
        <v/>
      </c>
      <c r="CG211" s="33">
        <f t="shared" si="61"/>
        <v>0</v>
      </c>
      <c r="CH211" s="33">
        <f t="shared" si="62"/>
        <v>0</v>
      </c>
      <c r="CI211" s="33">
        <f t="shared" si="63"/>
        <v>0</v>
      </c>
      <c r="CJ211" s="33">
        <f t="shared" si="64"/>
        <v>0</v>
      </c>
      <c r="CK211" s="33">
        <f t="shared" si="65"/>
        <v>0</v>
      </c>
      <c r="CL211" s="33">
        <f t="shared" si="66"/>
        <v>0</v>
      </c>
      <c r="CM211" s="33"/>
      <c r="CZ211" s="2"/>
    </row>
    <row r="212" spans="1:104" x14ac:dyDescent="0.2">
      <c r="A212" s="1470" t="s">
        <v>204</v>
      </c>
      <c r="B212" s="382" t="s">
        <v>205</v>
      </c>
      <c r="C212" s="311">
        <f t="shared" si="67"/>
        <v>6</v>
      </c>
      <c r="D212" s="312">
        <f t="shared" ref="D212:E215" si="69">SUM(F212+H212+J212+L212+N212)</f>
        <v>4</v>
      </c>
      <c r="E212" s="313">
        <f t="shared" si="69"/>
        <v>2</v>
      </c>
      <c r="F212" s="832">
        <f>SUM(ENERO:DICIEMBRE!F212)</f>
        <v>0</v>
      </c>
      <c r="G212" s="832">
        <f>SUM(ENERO:DICIEMBRE!G212)</f>
        <v>0</v>
      </c>
      <c r="H212" s="832">
        <f>SUM(ENERO:DICIEMBRE!H212)</f>
        <v>3</v>
      </c>
      <c r="I212" s="832">
        <f>SUM(ENERO:DICIEMBRE!I212)</f>
        <v>1</v>
      </c>
      <c r="J212" s="832">
        <f>SUM(ENERO:DICIEMBRE!J212)</f>
        <v>1</v>
      </c>
      <c r="K212" s="832">
        <f>SUM(ENERO:DICIEMBRE!K212)</f>
        <v>1</v>
      </c>
      <c r="L212" s="832">
        <f>SUM(ENERO:DICIEMBRE!L212)</f>
        <v>0</v>
      </c>
      <c r="M212" s="832">
        <f>SUM(ENERO:DICIEMBRE!M212)</f>
        <v>0</v>
      </c>
      <c r="N212" s="832">
        <f>SUM(ENERO:DICIEMBRE!N212)</f>
        <v>0</v>
      </c>
      <c r="O212" s="832">
        <f>SUM(ENERO:DICIEMBRE!O212)</f>
        <v>0</v>
      </c>
      <c r="P212" s="353"/>
      <c r="Q212" s="354"/>
      <c r="R212" s="353"/>
      <c r="S212" s="354"/>
      <c r="T212" s="353"/>
      <c r="U212" s="354"/>
      <c r="V212" s="353"/>
      <c r="W212" s="354"/>
      <c r="X212" s="353"/>
      <c r="Y212" s="354"/>
      <c r="Z212" s="353"/>
      <c r="AA212" s="354"/>
      <c r="AB212" s="353"/>
      <c r="AC212" s="354"/>
      <c r="AD212" s="353"/>
      <c r="AE212" s="354"/>
      <c r="AF212" s="353"/>
      <c r="AG212" s="354"/>
      <c r="AH212" s="353"/>
      <c r="AI212" s="354"/>
      <c r="AJ212" s="353"/>
      <c r="AK212" s="354"/>
      <c r="AL212" s="353"/>
      <c r="AM212" s="399"/>
      <c r="AN212" s="832">
        <f>SUM(ENERO:DICIEMBRE!AN212)</f>
        <v>0</v>
      </c>
      <c r="AO212" s="832">
        <f>SUM(ENERO:DICIEMBRE!AO212)</f>
        <v>0</v>
      </c>
      <c r="AP212" s="832">
        <f>SUM(ENERO:DICIEMBRE!AP212)</f>
        <v>1</v>
      </c>
      <c r="AQ212" s="832">
        <f>SUM(ENERO:DICIEMBRE!AQ212)</f>
        <v>0</v>
      </c>
      <c r="AR212" s="356"/>
      <c r="AS212" s="832">
        <f>SUM(ENERO:DICIEMBRE!AS212)</f>
        <v>0</v>
      </c>
      <c r="AT212" s="832">
        <f>SUM(ENERO:DICIEMBRE!AT212)</f>
        <v>0</v>
      </c>
      <c r="AU212" s="832">
        <f>SUM(ENERO:DICIEMBRE!AU212)</f>
        <v>0</v>
      </c>
      <c r="AV212" s="832">
        <f>SUM(ENERO:DICIEMBRE!AV212)</f>
        <v>0</v>
      </c>
      <c r="AW212" s="186" t="str">
        <f t="shared" si="60"/>
        <v/>
      </c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12"/>
      <c r="BI212" s="12"/>
      <c r="BY212" s="3"/>
      <c r="CA212" s="32" t="str">
        <f t="shared" si="52"/>
        <v/>
      </c>
      <c r="CB212" s="32"/>
      <c r="CC212" s="32" t="str">
        <f t="shared" si="54"/>
        <v/>
      </c>
      <c r="CD212" s="32" t="str">
        <f t="shared" si="55"/>
        <v/>
      </c>
      <c r="CE212" s="32" t="str">
        <f t="shared" si="56"/>
        <v/>
      </c>
      <c r="CF212" s="32" t="str">
        <f t="shared" si="57"/>
        <v/>
      </c>
      <c r="CG212" s="33">
        <f t="shared" si="61"/>
        <v>0</v>
      </c>
      <c r="CH212" s="33"/>
      <c r="CI212" s="33">
        <f t="shared" si="63"/>
        <v>0</v>
      </c>
      <c r="CJ212" s="33">
        <f t="shared" si="64"/>
        <v>0</v>
      </c>
      <c r="CK212" s="33">
        <f t="shared" si="65"/>
        <v>0</v>
      </c>
      <c r="CL212" s="33">
        <f t="shared" ref="CL212:CL214" si="70">IF(AND(C212&lt;&gt;0,OR(AQ212="",AS212="",AT212="",AU212="",AV212="")),1,0)</f>
        <v>0</v>
      </c>
      <c r="CM212" s="33"/>
      <c r="CZ212" s="2"/>
    </row>
    <row r="213" spans="1:104" ht="21" x14ac:dyDescent="0.2">
      <c r="A213" s="1484"/>
      <c r="B213" s="400" t="s">
        <v>206</v>
      </c>
      <c r="C213" s="333">
        <f t="shared" si="67"/>
        <v>0</v>
      </c>
      <c r="D213" s="334">
        <f t="shared" si="69"/>
        <v>0</v>
      </c>
      <c r="E213" s="335">
        <f t="shared" si="69"/>
        <v>0</v>
      </c>
      <c r="F213" s="832">
        <f>SUM(ENERO:DICIEMBRE!F213)</f>
        <v>0</v>
      </c>
      <c r="G213" s="832">
        <f>SUM(ENERO:DICIEMBRE!G213)</f>
        <v>0</v>
      </c>
      <c r="H213" s="832">
        <f>SUM(ENERO:DICIEMBRE!H213)</f>
        <v>0</v>
      </c>
      <c r="I213" s="832">
        <f>SUM(ENERO:DICIEMBRE!I213)</f>
        <v>0</v>
      </c>
      <c r="J213" s="832">
        <f>SUM(ENERO:DICIEMBRE!J213)</f>
        <v>0</v>
      </c>
      <c r="K213" s="832">
        <f>SUM(ENERO:DICIEMBRE!K213)</f>
        <v>0</v>
      </c>
      <c r="L213" s="832">
        <f>SUM(ENERO:DICIEMBRE!L213)</f>
        <v>0</v>
      </c>
      <c r="M213" s="832">
        <f>SUM(ENERO:DICIEMBRE!M213)</f>
        <v>0</v>
      </c>
      <c r="N213" s="832">
        <f>SUM(ENERO:DICIEMBRE!N213)</f>
        <v>0</v>
      </c>
      <c r="O213" s="832">
        <f>SUM(ENERO:DICIEMBRE!O213)</f>
        <v>0</v>
      </c>
      <c r="P213" s="270"/>
      <c r="Q213" s="271"/>
      <c r="R213" s="270"/>
      <c r="S213" s="271"/>
      <c r="T213" s="270"/>
      <c r="U213" s="271"/>
      <c r="V213" s="270"/>
      <c r="W213" s="271"/>
      <c r="X213" s="270"/>
      <c r="Y213" s="271"/>
      <c r="Z213" s="270"/>
      <c r="AA213" s="271"/>
      <c r="AB213" s="270"/>
      <c r="AC213" s="271"/>
      <c r="AD213" s="270"/>
      <c r="AE213" s="271"/>
      <c r="AF213" s="270"/>
      <c r="AG213" s="271"/>
      <c r="AH213" s="270"/>
      <c r="AI213" s="271"/>
      <c r="AJ213" s="270"/>
      <c r="AK213" s="271"/>
      <c r="AL213" s="270"/>
      <c r="AM213" s="401"/>
      <c r="AN213" s="832">
        <f>SUM(ENERO:DICIEMBRE!AN213)</f>
        <v>0</v>
      </c>
      <c r="AO213" s="832">
        <f>SUM(ENERO:DICIEMBRE!AO213)</f>
        <v>0</v>
      </c>
      <c r="AP213" s="832">
        <f>SUM(ENERO:DICIEMBRE!AP213)</f>
        <v>0</v>
      </c>
      <c r="AQ213" s="832">
        <f>SUM(ENERO:DICIEMBRE!AQ213)</f>
        <v>0</v>
      </c>
      <c r="AR213" s="402"/>
      <c r="AS213" s="832">
        <f>SUM(ENERO:DICIEMBRE!AS213)</f>
        <v>0</v>
      </c>
      <c r="AT213" s="832">
        <f>SUM(ENERO:DICIEMBRE!AT213)</f>
        <v>0</v>
      </c>
      <c r="AU213" s="832">
        <f>SUM(ENERO:DICIEMBRE!AU213)</f>
        <v>0</v>
      </c>
      <c r="AV213" s="832">
        <f>SUM(ENERO:DICIEMBRE!AV213)</f>
        <v>0</v>
      </c>
      <c r="AW213" s="186" t="str">
        <f t="shared" si="60"/>
        <v/>
      </c>
      <c r="AX213" s="31"/>
      <c r="AY213" s="31"/>
      <c r="AZ213" s="31"/>
      <c r="BA213" s="31"/>
      <c r="BB213" s="31"/>
      <c r="BC213" s="31"/>
      <c r="BD213" s="31"/>
      <c r="BE213" s="12"/>
      <c r="BF213" s="12"/>
      <c r="BY213" s="3"/>
      <c r="CA213" s="32" t="str">
        <f t="shared" si="52"/>
        <v/>
      </c>
      <c r="CB213" s="32"/>
      <c r="CC213" s="32" t="str">
        <f t="shared" si="54"/>
        <v/>
      </c>
      <c r="CD213" s="32" t="str">
        <f t="shared" si="55"/>
        <v/>
      </c>
      <c r="CE213" s="32" t="str">
        <f t="shared" si="56"/>
        <v/>
      </c>
      <c r="CF213" s="32" t="str">
        <f t="shared" si="57"/>
        <v/>
      </c>
      <c r="CG213" s="33">
        <f t="shared" si="61"/>
        <v>0</v>
      </c>
      <c r="CH213" s="33"/>
      <c r="CI213" s="33">
        <f t="shared" si="63"/>
        <v>0</v>
      </c>
      <c r="CJ213" s="33">
        <f t="shared" si="64"/>
        <v>0</v>
      </c>
      <c r="CK213" s="33">
        <f t="shared" si="65"/>
        <v>0</v>
      </c>
      <c r="CL213" s="33">
        <f t="shared" si="70"/>
        <v>0</v>
      </c>
      <c r="CM213" s="33"/>
      <c r="CZ213" s="2"/>
    </row>
    <row r="214" spans="1:104" ht="21" x14ac:dyDescent="0.2">
      <c r="A214" s="1484"/>
      <c r="B214" s="400" t="s">
        <v>207</v>
      </c>
      <c r="C214" s="333">
        <f t="shared" si="67"/>
        <v>0</v>
      </c>
      <c r="D214" s="334">
        <f t="shared" si="69"/>
        <v>0</v>
      </c>
      <c r="E214" s="335">
        <f t="shared" si="69"/>
        <v>0</v>
      </c>
      <c r="F214" s="832">
        <f>SUM(ENERO:DICIEMBRE!F214)</f>
        <v>0</v>
      </c>
      <c r="G214" s="832">
        <f>SUM(ENERO:DICIEMBRE!G214)</f>
        <v>0</v>
      </c>
      <c r="H214" s="832">
        <f>SUM(ENERO:DICIEMBRE!H214)</f>
        <v>0</v>
      </c>
      <c r="I214" s="832">
        <f>SUM(ENERO:DICIEMBRE!I214)</f>
        <v>0</v>
      </c>
      <c r="J214" s="832">
        <f>SUM(ENERO:DICIEMBRE!J214)</f>
        <v>0</v>
      </c>
      <c r="K214" s="832">
        <f>SUM(ENERO:DICIEMBRE!K214)</f>
        <v>0</v>
      </c>
      <c r="L214" s="832">
        <f>SUM(ENERO:DICIEMBRE!L214)</f>
        <v>0</v>
      </c>
      <c r="M214" s="832">
        <f>SUM(ENERO:DICIEMBRE!M214)</f>
        <v>0</v>
      </c>
      <c r="N214" s="832">
        <f>SUM(ENERO:DICIEMBRE!N214)</f>
        <v>0</v>
      </c>
      <c r="O214" s="832">
        <f>SUM(ENERO:DICIEMBRE!O214)</f>
        <v>0</v>
      </c>
      <c r="P214" s="270"/>
      <c r="Q214" s="271"/>
      <c r="R214" s="270"/>
      <c r="S214" s="271"/>
      <c r="T214" s="270"/>
      <c r="U214" s="271"/>
      <c r="V214" s="270"/>
      <c r="W214" s="271"/>
      <c r="X214" s="270"/>
      <c r="Y214" s="271"/>
      <c r="Z214" s="270"/>
      <c r="AA214" s="271"/>
      <c r="AB214" s="270"/>
      <c r="AC214" s="271"/>
      <c r="AD214" s="270"/>
      <c r="AE214" s="271"/>
      <c r="AF214" s="270"/>
      <c r="AG214" s="271"/>
      <c r="AH214" s="270"/>
      <c r="AI214" s="271"/>
      <c r="AJ214" s="270"/>
      <c r="AK214" s="271"/>
      <c r="AL214" s="270"/>
      <c r="AM214" s="401"/>
      <c r="AN214" s="832">
        <f>SUM(ENERO:DICIEMBRE!AN214)</f>
        <v>0</v>
      </c>
      <c r="AO214" s="832">
        <f>SUM(ENERO:DICIEMBRE!AO214)</f>
        <v>0</v>
      </c>
      <c r="AP214" s="832">
        <f>SUM(ENERO:DICIEMBRE!AP214)</f>
        <v>0</v>
      </c>
      <c r="AQ214" s="832">
        <f>SUM(ENERO:DICIEMBRE!AQ214)</f>
        <v>0</v>
      </c>
      <c r="AR214" s="402"/>
      <c r="AS214" s="832">
        <f>SUM(ENERO:DICIEMBRE!AS214)</f>
        <v>0</v>
      </c>
      <c r="AT214" s="832">
        <f>SUM(ENERO:DICIEMBRE!AT214)</f>
        <v>0</v>
      </c>
      <c r="AU214" s="832">
        <f>SUM(ENERO:DICIEMBRE!AU214)</f>
        <v>0</v>
      </c>
      <c r="AV214" s="832">
        <f>SUM(ENERO:DICIEMBRE!AV214)</f>
        <v>0</v>
      </c>
      <c r="AW214" s="186" t="str">
        <f t="shared" si="60"/>
        <v/>
      </c>
      <c r="AX214" s="31"/>
      <c r="AY214" s="31"/>
      <c r="AZ214" s="31"/>
      <c r="BA214" s="31"/>
      <c r="BB214" s="31"/>
      <c r="BC214" s="31"/>
      <c r="BD214" s="31"/>
      <c r="BE214" s="12"/>
      <c r="BF214" s="12"/>
      <c r="BY214" s="3"/>
      <c r="CA214" s="32" t="str">
        <f t="shared" si="52"/>
        <v/>
      </c>
      <c r="CB214" s="32"/>
      <c r="CC214" s="32" t="str">
        <f t="shared" si="54"/>
        <v/>
      </c>
      <c r="CD214" s="32" t="str">
        <f t="shared" si="55"/>
        <v/>
      </c>
      <c r="CE214" s="32" t="str">
        <f t="shared" si="56"/>
        <v/>
      </c>
      <c r="CF214" s="32" t="str">
        <f t="shared" si="57"/>
        <v/>
      </c>
      <c r="CG214" s="33">
        <f t="shared" si="61"/>
        <v>0</v>
      </c>
      <c r="CH214" s="33"/>
      <c r="CI214" s="33">
        <f t="shared" si="63"/>
        <v>0</v>
      </c>
      <c r="CJ214" s="33">
        <f t="shared" si="64"/>
        <v>0</v>
      </c>
      <c r="CK214" s="33">
        <f t="shared" si="65"/>
        <v>0</v>
      </c>
      <c r="CL214" s="33">
        <f t="shared" si="70"/>
        <v>0</v>
      </c>
      <c r="CM214" s="33"/>
      <c r="CZ214" s="2"/>
    </row>
    <row r="215" spans="1:104" ht="31.5" x14ac:dyDescent="0.2">
      <c r="A215" s="1471"/>
      <c r="B215" s="383" t="s">
        <v>208</v>
      </c>
      <c r="C215" s="348">
        <f t="shared" si="67"/>
        <v>41</v>
      </c>
      <c r="D215" s="349">
        <f t="shared" si="69"/>
        <v>22</v>
      </c>
      <c r="E215" s="350">
        <f t="shared" si="69"/>
        <v>19</v>
      </c>
      <c r="F215" s="832">
        <f>SUM(ENERO:DICIEMBRE!F215)</f>
        <v>6</v>
      </c>
      <c r="G215" s="832">
        <f>SUM(ENERO:DICIEMBRE!G215)</f>
        <v>6</v>
      </c>
      <c r="H215" s="832">
        <f>SUM(ENERO:DICIEMBRE!H215)</f>
        <v>7</v>
      </c>
      <c r="I215" s="832">
        <f>SUM(ENERO:DICIEMBRE!I215)</f>
        <v>5</v>
      </c>
      <c r="J215" s="832">
        <f>SUM(ENERO:DICIEMBRE!J215)</f>
        <v>8</v>
      </c>
      <c r="K215" s="832">
        <f>SUM(ENERO:DICIEMBRE!K215)</f>
        <v>3</v>
      </c>
      <c r="L215" s="832">
        <f>SUM(ENERO:DICIEMBRE!L215)</f>
        <v>1</v>
      </c>
      <c r="M215" s="832">
        <f>SUM(ENERO:DICIEMBRE!M215)</f>
        <v>5</v>
      </c>
      <c r="N215" s="832">
        <f>SUM(ENERO:DICIEMBRE!N215)</f>
        <v>0</v>
      </c>
      <c r="O215" s="832">
        <f>SUM(ENERO:DICIEMBRE!O215)</f>
        <v>0</v>
      </c>
      <c r="P215" s="273"/>
      <c r="Q215" s="274"/>
      <c r="R215" s="273"/>
      <c r="S215" s="274"/>
      <c r="T215" s="273"/>
      <c r="U215" s="274"/>
      <c r="V215" s="273"/>
      <c r="W215" s="274"/>
      <c r="X215" s="273"/>
      <c r="Y215" s="274"/>
      <c r="Z215" s="273"/>
      <c r="AA215" s="274"/>
      <c r="AB215" s="273"/>
      <c r="AC215" s="274"/>
      <c r="AD215" s="273"/>
      <c r="AE215" s="274"/>
      <c r="AF215" s="273"/>
      <c r="AG215" s="274"/>
      <c r="AH215" s="273"/>
      <c r="AI215" s="274"/>
      <c r="AJ215" s="273"/>
      <c r="AK215" s="274"/>
      <c r="AL215" s="273"/>
      <c r="AM215" s="403"/>
      <c r="AN215" s="832">
        <f>SUM(ENERO:DICIEMBRE!AN215)</f>
        <v>5</v>
      </c>
      <c r="AO215" s="832">
        <f>SUM(ENERO:DICIEMBRE!AO215)</f>
        <v>0</v>
      </c>
      <c r="AP215" s="832">
        <f>SUM(ENERO:DICIEMBRE!AP215)</f>
        <v>4</v>
      </c>
      <c r="AQ215" s="832">
        <f>SUM(ENERO:DICIEMBRE!AQ215)</f>
        <v>0</v>
      </c>
      <c r="AR215" s="404"/>
      <c r="AS215" s="832">
        <f>SUM(ENERO:DICIEMBRE!AS215)</f>
        <v>0</v>
      </c>
      <c r="AT215" s="832">
        <f>SUM(ENERO:DICIEMBRE!AT215)</f>
        <v>0</v>
      </c>
      <c r="AU215" s="832">
        <f>SUM(ENERO:DICIEMBRE!AU215)</f>
        <v>0</v>
      </c>
      <c r="AV215" s="832">
        <f>SUM(ENERO:DICIEMBRE!AV215)</f>
        <v>0</v>
      </c>
      <c r="AW215" s="186" t="str">
        <f t="shared" si="60"/>
        <v/>
      </c>
      <c r="AX215" s="31"/>
      <c r="AY215" s="31"/>
      <c r="AZ215" s="31"/>
      <c r="BA215" s="31"/>
      <c r="BB215" s="31"/>
      <c r="BC215" s="31"/>
      <c r="BD215" s="31"/>
      <c r="BE215" s="12"/>
      <c r="BF215" s="12"/>
      <c r="BY215" s="3"/>
      <c r="CA215" s="32" t="str">
        <f t="shared" si="52"/>
        <v/>
      </c>
      <c r="CB215" s="32"/>
      <c r="CC215" s="32" t="str">
        <f t="shared" si="54"/>
        <v/>
      </c>
      <c r="CD215" s="32" t="str">
        <f t="shared" si="55"/>
        <v/>
      </c>
      <c r="CE215" s="32" t="str">
        <f t="shared" si="56"/>
        <v/>
      </c>
      <c r="CF215" s="32" t="str">
        <f t="shared" si="57"/>
        <v/>
      </c>
      <c r="CG215" s="33">
        <f t="shared" si="61"/>
        <v>0</v>
      </c>
      <c r="CH215" s="33"/>
      <c r="CI215" s="33">
        <f t="shared" si="63"/>
        <v>0</v>
      </c>
      <c r="CJ215" s="33">
        <f t="shared" si="64"/>
        <v>0</v>
      </c>
      <c r="CK215" s="33">
        <f t="shared" si="65"/>
        <v>0</v>
      </c>
      <c r="CL215" s="33">
        <f>IF(AND(C215&lt;&gt;0,OR(AQ215="",AS215="",AT215="",AU215="",AV215="")),1,0)</f>
        <v>0</v>
      </c>
      <c r="CM215" s="33"/>
      <c r="CZ215" s="2"/>
    </row>
    <row r="216" spans="1:104" x14ac:dyDescent="0.2">
      <c r="A216" s="1392" t="s">
        <v>209</v>
      </c>
      <c r="B216" s="405" t="s">
        <v>234</v>
      </c>
      <c r="C216" s="328">
        <f t="shared" ref="C216:C221" si="71">+D216+E216</f>
        <v>0</v>
      </c>
      <c r="D216" s="329">
        <f t="shared" ref="D216:E231" si="72">SUM(F216+H216+J216+L216+N216+P216+R216+T216+V216+X216+Z216+AB216+AD216+AF216+AH216+AJ216+AL216)</f>
        <v>0</v>
      </c>
      <c r="E216" s="330">
        <f t="shared" si="72"/>
        <v>0</v>
      </c>
      <c r="F216" s="832">
        <f>SUM(ENERO:DICIEMBRE!F216)</f>
        <v>0</v>
      </c>
      <c r="G216" s="832">
        <f>SUM(ENERO:DICIEMBRE!G216)</f>
        <v>0</v>
      </c>
      <c r="H216" s="832">
        <f>SUM(ENERO:DICIEMBRE!H216)</f>
        <v>0</v>
      </c>
      <c r="I216" s="832">
        <f>SUM(ENERO:DICIEMBRE!I216)</f>
        <v>0</v>
      </c>
      <c r="J216" s="832">
        <f>SUM(ENERO:DICIEMBRE!J216)</f>
        <v>0</v>
      </c>
      <c r="K216" s="832">
        <f>SUM(ENERO:DICIEMBRE!K216)</f>
        <v>0</v>
      </c>
      <c r="L216" s="832">
        <f>SUM(ENERO:DICIEMBRE!L216)</f>
        <v>0</v>
      </c>
      <c r="M216" s="832">
        <f>SUM(ENERO:DICIEMBRE!M216)</f>
        <v>0</v>
      </c>
      <c r="N216" s="832">
        <f>SUM(ENERO:DICIEMBRE!N216)</f>
        <v>0</v>
      </c>
      <c r="O216" s="832">
        <f>SUM(ENERO:DICIEMBRE!O216)</f>
        <v>0</v>
      </c>
      <c r="P216" s="832">
        <f>SUM(ENERO:DICIEMBRE!P216)</f>
        <v>0</v>
      </c>
      <c r="Q216" s="832">
        <f>SUM(ENERO:DICIEMBRE!Q216)</f>
        <v>0</v>
      </c>
      <c r="R216" s="832">
        <f>SUM(ENERO:DICIEMBRE!R216)</f>
        <v>0</v>
      </c>
      <c r="S216" s="832">
        <f>SUM(ENERO:DICIEMBRE!S216)</f>
        <v>0</v>
      </c>
      <c r="T216" s="832">
        <f>SUM(ENERO:DICIEMBRE!T216)</f>
        <v>0</v>
      </c>
      <c r="U216" s="832">
        <f>SUM(ENERO:DICIEMBRE!U216)</f>
        <v>0</v>
      </c>
      <c r="V216" s="832">
        <f>SUM(ENERO:DICIEMBRE!V216)</f>
        <v>0</v>
      </c>
      <c r="W216" s="832">
        <f>SUM(ENERO:DICIEMBRE!W216)</f>
        <v>0</v>
      </c>
      <c r="X216" s="832">
        <f>SUM(ENERO:DICIEMBRE!X216)</f>
        <v>0</v>
      </c>
      <c r="Y216" s="832">
        <f>SUM(ENERO:DICIEMBRE!Y216)</f>
        <v>0</v>
      </c>
      <c r="Z216" s="832">
        <f>SUM(ENERO:DICIEMBRE!Z216)</f>
        <v>0</v>
      </c>
      <c r="AA216" s="832">
        <f>SUM(ENERO:DICIEMBRE!AA216)</f>
        <v>0</v>
      </c>
      <c r="AB216" s="832">
        <f>SUM(ENERO:DICIEMBRE!AB216)</f>
        <v>0</v>
      </c>
      <c r="AC216" s="832">
        <f>SUM(ENERO:DICIEMBRE!AC216)</f>
        <v>0</v>
      </c>
      <c r="AD216" s="832">
        <f>SUM(ENERO:DICIEMBRE!AD216)</f>
        <v>0</v>
      </c>
      <c r="AE216" s="832">
        <f>SUM(ENERO:DICIEMBRE!AE216)</f>
        <v>0</v>
      </c>
      <c r="AF216" s="832">
        <f>SUM(ENERO:DICIEMBRE!AF216)</f>
        <v>0</v>
      </c>
      <c r="AG216" s="832">
        <f>SUM(ENERO:DICIEMBRE!AG216)</f>
        <v>0</v>
      </c>
      <c r="AH216" s="832">
        <f>SUM(ENERO:DICIEMBRE!AH216)</f>
        <v>0</v>
      </c>
      <c r="AI216" s="832">
        <f>SUM(ENERO:DICIEMBRE!AI216)</f>
        <v>0</v>
      </c>
      <c r="AJ216" s="832">
        <f>SUM(ENERO:DICIEMBRE!AJ216)</f>
        <v>0</v>
      </c>
      <c r="AK216" s="832">
        <f>SUM(ENERO:DICIEMBRE!AK216)</f>
        <v>0</v>
      </c>
      <c r="AL216" s="832">
        <f>SUM(ENERO:DICIEMBRE!AL216)</f>
        <v>0</v>
      </c>
      <c r="AM216" s="832">
        <f>SUM(ENERO:DICIEMBRE!AM216)</f>
        <v>0</v>
      </c>
      <c r="AN216" s="832">
        <f>SUM(ENERO:DICIEMBRE!AN216)</f>
        <v>0</v>
      </c>
      <c r="AO216" s="832">
        <f>SUM(ENERO:DICIEMBRE!AO216)</f>
        <v>0</v>
      </c>
      <c r="AP216" s="832">
        <f>SUM(ENERO:DICIEMBRE!AP216)</f>
        <v>0</v>
      </c>
      <c r="AQ216" s="832">
        <f>SUM(ENERO:DICIEMBRE!AQ216)</f>
        <v>0</v>
      </c>
      <c r="AR216" s="832">
        <f>SUM(ENERO:DICIEMBRE!AR216)</f>
        <v>0</v>
      </c>
      <c r="AS216" s="832">
        <f>SUM(ENERO:DICIEMBRE!AS216)</f>
        <v>0</v>
      </c>
      <c r="AT216" s="832">
        <f>SUM(ENERO:DICIEMBRE!AT216)</f>
        <v>0</v>
      </c>
      <c r="AU216" s="832">
        <f>SUM(ENERO:DICIEMBRE!AU216)</f>
        <v>0</v>
      </c>
      <c r="AV216" s="832">
        <f>SUM(ENERO:DICIEMBRE!AV216)</f>
        <v>0</v>
      </c>
      <c r="AW216" s="186" t="str">
        <f t="shared" si="60"/>
        <v/>
      </c>
      <c r="AX216" s="31"/>
      <c r="AY216" s="31"/>
      <c r="AZ216" s="31"/>
      <c r="BA216" s="31"/>
      <c r="BB216" s="31"/>
      <c r="BC216" s="31"/>
      <c r="BD216" s="31"/>
      <c r="BE216" s="12"/>
      <c r="BF216" s="12"/>
      <c r="BY216" s="3"/>
      <c r="CA216" s="32" t="str">
        <f t="shared" si="52"/>
        <v/>
      </c>
      <c r="CB216" s="32" t="str">
        <f t="shared" si="53"/>
        <v/>
      </c>
      <c r="CC216" s="32" t="str">
        <f t="shared" si="54"/>
        <v/>
      </c>
      <c r="CD216" s="32" t="str">
        <f t="shared" si="55"/>
        <v/>
      </c>
      <c r="CE216" s="32" t="str">
        <f t="shared" si="56"/>
        <v/>
      </c>
      <c r="CF216" s="32" t="str">
        <f t="shared" si="57"/>
        <v/>
      </c>
      <c r="CG216" s="33">
        <f t="shared" si="61"/>
        <v>0</v>
      </c>
      <c r="CH216" s="33">
        <f t="shared" si="62"/>
        <v>0</v>
      </c>
      <c r="CI216" s="33">
        <f t="shared" si="63"/>
        <v>0</v>
      </c>
      <c r="CJ216" s="33">
        <f t="shared" si="64"/>
        <v>0</v>
      </c>
      <c r="CK216" s="33">
        <f t="shared" si="65"/>
        <v>0</v>
      </c>
      <c r="CL216" s="33">
        <f t="shared" si="66"/>
        <v>0</v>
      </c>
      <c r="CM216" s="33"/>
      <c r="CZ216" s="2"/>
    </row>
    <row r="217" spans="1:104" x14ac:dyDescent="0.2">
      <c r="A217" s="1392"/>
      <c r="B217" s="406" t="s">
        <v>211</v>
      </c>
      <c r="C217" s="333">
        <f t="shared" si="71"/>
        <v>0</v>
      </c>
      <c r="D217" s="334">
        <f t="shared" si="72"/>
        <v>0</v>
      </c>
      <c r="E217" s="335">
        <f t="shared" si="72"/>
        <v>0</v>
      </c>
      <c r="F217" s="832">
        <f>SUM(ENERO:DICIEMBRE!F217)</f>
        <v>0</v>
      </c>
      <c r="G217" s="832">
        <f>SUM(ENERO:DICIEMBRE!G217)</f>
        <v>0</v>
      </c>
      <c r="H217" s="832">
        <f>SUM(ENERO:DICIEMBRE!H217)</f>
        <v>0</v>
      </c>
      <c r="I217" s="832">
        <f>SUM(ENERO:DICIEMBRE!I217)</f>
        <v>0</v>
      </c>
      <c r="J217" s="832">
        <f>SUM(ENERO:DICIEMBRE!J217)</f>
        <v>0</v>
      </c>
      <c r="K217" s="832">
        <f>SUM(ENERO:DICIEMBRE!K217)</f>
        <v>0</v>
      </c>
      <c r="L217" s="832">
        <f>SUM(ENERO:DICIEMBRE!L217)</f>
        <v>0</v>
      </c>
      <c r="M217" s="832">
        <f>SUM(ENERO:DICIEMBRE!M217)</f>
        <v>0</v>
      </c>
      <c r="N217" s="832">
        <f>SUM(ENERO:DICIEMBRE!N217)</f>
        <v>0</v>
      </c>
      <c r="O217" s="832">
        <f>SUM(ENERO:DICIEMBRE!O217)</f>
        <v>0</v>
      </c>
      <c r="P217" s="832">
        <f>SUM(ENERO:DICIEMBRE!P217)</f>
        <v>0</v>
      </c>
      <c r="Q217" s="832">
        <f>SUM(ENERO:DICIEMBRE!Q217)</f>
        <v>0</v>
      </c>
      <c r="R217" s="832">
        <f>SUM(ENERO:DICIEMBRE!R217)</f>
        <v>0</v>
      </c>
      <c r="S217" s="832">
        <f>SUM(ENERO:DICIEMBRE!S217)</f>
        <v>0</v>
      </c>
      <c r="T217" s="832">
        <f>SUM(ENERO:DICIEMBRE!T217)</f>
        <v>0</v>
      </c>
      <c r="U217" s="832">
        <f>SUM(ENERO:DICIEMBRE!U217)</f>
        <v>0</v>
      </c>
      <c r="V217" s="832">
        <f>SUM(ENERO:DICIEMBRE!V217)</f>
        <v>0</v>
      </c>
      <c r="W217" s="832">
        <f>SUM(ENERO:DICIEMBRE!W217)</f>
        <v>0</v>
      </c>
      <c r="X217" s="832">
        <f>SUM(ENERO:DICIEMBRE!X217)</f>
        <v>0</v>
      </c>
      <c r="Y217" s="832">
        <f>SUM(ENERO:DICIEMBRE!Y217)</f>
        <v>0</v>
      </c>
      <c r="Z217" s="832">
        <f>SUM(ENERO:DICIEMBRE!Z217)</f>
        <v>0</v>
      </c>
      <c r="AA217" s="832">
        <f>SUM(ENERO:DICIEMBRE!AA217)</f>
        <v>0</v>
      </c>
      <c r="AB217" s="832">
        <f>SUM(ENERO:DICIEMBRE!AB217)</f>
        <v>0</v>
      </c>
      <c r="AC217" s="832">
        <f>SUM(ENERO:DICIEMBRE!AC217)</f>
        <v>0</v>
      </c>
      <c r="AD217" s="832">
        <f>SUM(ENERO:DICIEMBRE!AD217)</f>
        <v>0</v>
      </c>
      <c r="AE217" s="832">
        <f>SUM(ENERO:DICIEMBRE!AE217)</f>
        <v>0</v>
      </c>
      <c r="AF217" s="832">
        <f>SUM(ENERO:DICIEMBRE!AF217)</f>
        <v>0</v>
      </c>
      <c r="AG217" s="832">
        <f>SUM(ENERO:DICIEMBRE!AG217)</f>
        <v>0</v>
      </c>
      <c r="AH217" s="832">
        <f>SUM(ENERO:DICIEMBRE!AH217)</f>
        <v>0</v>
      </c>
      <c r="AI217" s="832">
        <f>SUM(ENERO:DICIEMBRE!AI217)</f>
        <v>0</v>
      </c>
      <c r="AJ217" s="832">
        <f>SUM(ENERO:DICIEMBRE!AJ217)</f>
        <v>0</v>
      </c>
      <c r="AK217" s="832">
        <f>SUM(ENERO:DICIEMBRE!AK217)</f>
        <v>0</v>
      </c>
      <c r="AL217" s="832">
        <f>SUM(ENERO:DICIEMBRE!AL217)</f>
        <v>0</v>
      </c>
      <c r="AM217" s="832">
        <f>SUM(ENERO:DICIEMBRE!AM217)</f>
        <v>0</v>
      </c>
      <c r="AN217" s="832">
        <f>SUM(ENERO:DICIEMBRE!AN217)</f>
        <v>0</v>
      </c>
      <c r="AO217" s="832">
        <f>SUM(ENERO:DICIEMBRE!AO217)</f>
        <v>0</v>
      </c>
      <c r="AP217" s="832">
        <f>SUM(ENERO:DICIEMBRE!AP217)</f>
        <v>0</v>
      </c>
      <c r="AQ217" s="832">
        <f>SUM(ENERO:DICIEMBRE!AQ217)</f>
        <v>0</v>
      </c>
      <c r="AR217" s="832">
        <f>SUM(ENERO:DICIEMBRE!AR217)</f>
        <v>0</v>
      </c>
      <c r="AS217" s="832">
        <f>SUM(ENERO:DICIEMBRE!AS217)</f>
        <v>0</v>
      </c>
      <c r="AT217" s="832">
        <f>SUM(ENERO:DICIEMBRE!AT217)</f>
        <v>0</v>
      </c>
      <c r="AU217" s="832">
        <f>SUM(ENERO:DICIEMBRE!AU217)</f>
        <v>0</v>
      </c>
      <c r="AV217" s="832">
        <f>SUM(ENERO:DICIEMBRE!AV217)</f>
        <v>0</v>
      </c>
      <c r="AW217" s="186" t="str">
        <f t="shared" si="60"/>
        <v/>
      </c>
      <c r="AX217" s="31"/>
      <c r="AY217" s="31"/>
      <c r="AZ217" s="31"/>
      <c r="BA217" s="31"/>
      <c r="BB217" s="31"/>
      <c r="BC217" s="31"/>
      <c r="BD217" s="31"/>
      <c r="BE217" s="12"/>
      <c r="BF217" s="12"/>
      <c r="BY217" s="3"/>
      <c r="CA217" s="32" t="str">
        <f t="shared" si="52"/>
        <v/>
      </c>
      <c r="CB217" s="32" t="str">
        <f t="shared" si="53"/>
        <v/>
      </c>
      <c r="CC217" s="32" t="str">
        <f t="shared" si="54"/>
        <v/>
      </c>
      <c r="CD217" s="32" t="str">
        <f t="shared" si="55"/>
        <v/>
      </c>
      <c r="CE217" s="32" t="str">
        <f t="shared" si="56"/>
        <v/>
      </c>
      <c r="CF217" s="32" t="str">
        <f t="shared" si="57"/>
        <v/>
      </c>
      <c r="CG217" s="33">
        <f t="shared" si="61"/>
        <v>0</v>
      </c>
      <c r="CH217" s="33">
        <f t="shared" si="62"/>
        <v>0</v>
      </c>
      <c r="CI217" s="33">
        <f t="shared" si="63"/>
        <v>0</v>
      </c>
      <c r="CJ217" s="33">
        <f t="shared" si="64"/>
        <v>0</v>
      </c>
      <c r="CK217" s="33">
        <f t="shared" si="65"/>
        <v>0</v>
      </c>
      <c r="CL217" s="33">
        <f t="shared" si="66"/>
        <v>0</v>
      </c>
      <c r="CM217" s="33"/>
      <c r="CZ217" s="2"/>
    </row>
    <row r="218" spans="1:104" x14ac:dyDescent="0.2">
      <c r="A218" s="1392"/>
      <c r="B218" s="406" t="s">
        <v>212</v>
      </c>
      <c r="C218" s="333">
        <f t="shared" si="71"/>
        <v>0</v>
      </c>
      <c r="D218" s="334">
        <f t="shared" si="72"/>
        <v>0</v>
      </c>
      <c r="E218" s="335">
        <f t="shared" si="72"/>
        <v>0</v>
      </c>
      <c r="F218" s="832">
        <f>SUM(ENERO:DICIEMBRE!F218)</f>
        <v>0</v>
      </c>
      <c r="G218" s="832">
        <f>SUM(ENERO:DICIEMBRE!G218)</f>
        <v>0</v>
      </c>
      <c r="H218" s="832">
        <f>SUM(ENERO:DICIEMBRE!H218)</f>
        <v>0</v>
      </c>
      <c r="I218" s="832">
        <f>SUM(ENERO:DICIEMBRE!I218)</f>
        <v>0</v>
      </c>
      <c r="J218" s="832">
        <f>SUM(ENERO:DICIEMBRE!J218)</f>
        <v>0</v>
      </c>
      <c r="K218" s="832">
        <f>SUM(ENERO:DICIEMBRE!K218)</f>
        <v>0</v>
      </c>
      <c r="L218" s="832">
        <f>SUM(ENERO:DICIEMBRE!L218)</f>
        <v>0</v>
      </c>
      <c r="M218" s="832">
        <f>SUM(ENERO:DICIEMBRE!M218)</f>
        <v>0</v>
      </c>
      <c r="N218" s="832">
        <f>SUM(ENERO:DICIEMBRE!N218)</f>
        <v>0</v>
      </c>
      <c r="O218" s="832">
        <f>SUM(ENERO:DICIEMBRE!O218)</f>
        <v>0</v>
      </c>
      <c r="P218" s="832">
        <f>SUM(ENERO:DICIEMBRE!P218)</f>
        <v>0</v>
      </c>
      <c r="Q218" s="832">
        <f>SUM(ENERO:DICIEMBRE!Q218)</f>
        <v>0</v>
      </c>
      <c r="R218" s="832">
        <f>SUM(ENERO:DICIEMBRE!R218)</f>
        <v>0</v>
      </c>
      <c r="S218" s="832">
        <f>SUM(ENERO:DICIEMBRE!S218)</f>
        <v>0</v>
      </c>
      <c r="T218" s="832">
        <f>SUM(ENERO:DICIEMBRE!T218)</f>
        <v>0</v>
      </c>
      <c r="U218" s="832">
        <f>SUM(ENERO:DICIEMBRE!U218)</f>
        <v>0</v>
      </c>
      <c r="V218" s="832">
        <f>SUM(ENERO:DICIEMBRE!V218)</f>
        <v>0</v>
      </c>
      <c r="W218" s="832">
        <f>SUM(ENERO:DICIEMBRE!W218)</f>
        <v>0</v>
      </c>
      <c r="X218" s="832">
        <f>SUM(ENERO:DICIEMBRE!X218)</f>
        <v>0</v>
      </c>
      <c r="Y218" s="832">
        <f>SUM(ENERO:DICIEMBRE!Y218)</f>
        <v>0</v>
      </c>
      <c r="Z218" s="832">
        <f>SUM(ENERO:DICIEMBRE!Z218)</f>
        <v>0</v>
      </c>
      <c r="AA218" s="832">
        <f>SUM(ENERO:DICIEMBRE!AA218)</f>
        <v>0</v>
      </c>
      <c r="AB218" s="832">
        <f>SUM(ENERO:DICIEMBRE!AB218)</f>
        <v>0</v>
      </c>
      <c r="AC218" s="832">
        <f>SUM(ENERO:DICIEMBRE!AC218)</f>
        <v>0</v>
      </c>
      <c r="AD218" s="832">
        <f>SUM(ENERO:DICIEMBRE!AD218)</f>
        <v>0</v>
      </c>
      <c r="AE218" s="832">
        <f>SUM(ENERO:DICIEMBRE!AE218)</f>
        <v>0</v>
      </c>
      <c r="AF218" s="832">
        <f>SUM(ENERO:DICIEMBRE!AF218)</f>
        <v>0</v>
      </c>
      <c r="AG218" s="832">
        <f>SUM(ENERO:DICIEMBRE!AG218)</f>
        <v>0</v>
      </c>
      <c r="AH218" s="832">
        <f>SUM(ENERO:DICIEMBRE!AH218)</f>
        <v>0</v>
      </c>
      <c r="AI218" s="832">
        <f>SUM(ENERO:DICIEMBRE!AI218)</f>
        <v>0</v>
      </c>
      <c r="AJ218" s="832">
        <f>SUM(ENERO:DICIEMBRE!AJ218)</f>
        <v>0</v>
      </c>
      <c r="AK218" s="832">
        <f>SUM(ENERO:DICIEMBRE!AK218)</f>
        <v>0</v>
      </c>
      <c r="AL218" s="832">
        <f>SUM(ENERO:DICIEMBRE!AL218)</f>
        <v>0</v>
      </c>
      <c r="AM218" s="832">
        <f>SUM(ENERO:DICIEMBRE!AM218)</f>
        <v>0</v>
      </c>
      <c r="AN218" s="832">
        <f>SUM(ENERO:DICIEMBRE!AN218)</f>
        <v>0</v>
      </c>
      <c r="AO218" s="832">
        <f>SUM(ENERO:DICIEMBRE!AO218)</f>
        <v>0</v>
      </c>
      <c r="AP218" s="832">
        <f>SUM(ENERO:DICIEMBRE!AP218)</f>
        <v>0</v>
      </c>
      <c r="AQ218" s="832">
        <f>SUM(ENERO:DICIEMBRE!AQ218)</f>
        <v>0</v>
      </c>
      <c r="AR218" s="832">
        <f>SUM(ENERO:DICIEMBRE!AR218)</f>
        <v>0</v>
      </c>
      <c r="AS218" s="832">
        <f>SUM(ENERO:DICIEMBRE!AS218)</f>
        <v>0</v>
      </c>
      <c r="AT218" s="832">
        <f>SUM(ENERO:DICIEMBRE!AT218)</f>
        <v>0</v>
      </c>
      <c r="AU218" s="832">
        <f>SUM(ENERO:DICIEMBRE!AU218)</f>
        <v>0</v>
      </c>
      <c r="AV218" s="832">
        <f>SUM(ENERO:DICIEMBRE!AV218)</f>
        <v>0</v>
      </c>
      <c r="AW218" s="186" t="str">
        <f t="shared" si="60"/>
        <v/>
      </c>
      <c r="AX218" s="31"/>
      <c r="AY218" s="31"/>
      <c r="AZ218" s="31"/>
      <c r="BA218" s="31"/>
      <c r="BB218" s="31"/>
      <c r="BC218" s="31"/>
      <c r="BD218" s="31"/>
      <c r="BE218" s="12"/>
      <c r="BF218" s="12"/>
      <c r="BY218" s="3"/>
      <c r="CA218" s="32" t="str">
        <f t="shared" si="52"/>
        <v/>
      </c>
      <c r="CB218" s="32" t="str">
        <f t="shared" si="53"/>
        <v/>
      </c>
      <c r="CC218" s="32" t="str">
        <f t="shared" si="54"/>
        <v/>
      </c>
      <c r="CD218" s="32" t="str">
        <f t="shared" si="55"/>
        <v/>
      </c>
      <c r="CE218" s="32" t="str">
        <f t="shared" si="56"/>
        <v/>
      </c>
      <c r="CF218" s="32" t="str">
        <f t="shared" si="57"/>
        <v/>
      </c>
      <c r="CG218" s="33">
        <f t="shared" si="61"/>
        <v>0</v>
      </c>
      <c r="CH218" s="33">
        <f t="shared" si="62"/>
        <v>0</v>
      </c>
      <c r="CI218" s="33">
        <f t="shared" si="63"/>
        <v>0</v>
      </c>
      <c r="CJ218" s="33">
        <f t="shared" si="64"/>
        <v>0</v>
      </c>
      <c r="CK218" s="33">
        <f t="shared" si="65"/>
        <v>0</v>
      </c>
      <c r="CL218" s="33">
        <f t="shared" si="66"/>
        <v>0</v>
      </c>
      <c r="CM218" s="33"/>
      <c r="CZ218" s="2"/>
    </row>
    <row r="219" spans="1:104" x14ac:dyDescent="0.2">
      <c r="A219" s="1392"/>
      <c r="B219" s="406" t="s">
        <v>213</v>
      </c>
      <c r="C219" s="333">
        <f t="shared" si="71"/>
        <v>0</v>
      </c>
      <c r="D219" s="334">
        <f t="shared" si="72"/>
        <v>0</v>
      </c>
      <c r="E219" s="335">
        <f t="shared" si="72"/>
        <v>0</v>
      </c>
      <c r="F219" s="832">
        <f>SUM(ENERO:DICIEMBRE!F219)</f>
        <v>0</v>
      </c>
      <c r="G219" s="832">
        <f>SUM(ENERO:DICIEMBRE!G219)</f>
        <v>0</v>
      </c>
      <c r="H219" s="832">
        <f>SUM(ENERO:DICIEMBRE!H219)</f>
        <v>0</v>
      </c>
      <c r="I219" s="832">
        <f>SUM(ENERO:DICIEMBRE!I219)</f>
        <v>0</v>
      </c>
      <c r="J219" s="832">
        <f>SUM(ENERO:DICIEMBRE!J219)</f>
        <v>0</v>
      </c>
      <c r="K219" s="832">
        <f>SUM(ENERO:DICIEMBRE!K219)</f>
        <v>0</v>
      </c>
      <c r="L219" s="832">
        <f>SUM(ENERO:DICIEMBRE!L219)</f>
        <v>0</v>
      </c>
      <c r="M219" s="832">
        <f>SUM(ENERO:DICIEMBRE!M219)</f>
        <v>0</v>
      </c>
      <c r="N219" s="832">
        <f>SUM(ENERO:DICIEMBRE!N219)</f>
        <v>0</v>
      </c>
      <c r="O219" s="832">
        <f>SUM(ENERO:DICIEMBRE!O219)</f>
        <v>0</v>
      </c>
      <c r="P219" s="832">
        <f>SUM(ENERO:DICIEMBRE!P219)</f>
        <v>0</v>
      </c>
      <c r="Q219" s="832">
        <f>SUM(ENERO:DICIEMBRE!Q219)</f>
        <v>0</v>
      </c>
      <c r="R219" s="832">
        <f>SUM(ENERO:DICIEMBRE!R219)</f>
        <v>0</v>
      </c>
      <c r="S219" s="832">
        <f>SUM(ENERO:DICIEMBRE!S219)</f>
        <v>0</v>
      </c>
      <c r="T219" s="832">
        <f>SUM(ENERO:DICIEMBRE!T219)</f>
        <v>0</v>
      </c>
      <c r="U219" s="832">
        <f>SUM(ENERO:DICIEMBRE!U219)</f>
        <v>0</v>
      </c>
      <c r="V219" s="832">
        <f>SUM(ENERO:DICIEMBRE!V219)</f>
        <v>0</v>
      </c>
      <c r="W219" s="832">
        <f>SUM(ENERO:DICIEMBRE!W219)</f>
        <v>0</v>
      </c>
      <c r="X219" s="832">
        <f>SUM(ENERO:DICIEMBRE!X219)</f>
        <v>0</v>
      </c>
      <c r="Y219" s="832">
        <f>SUM(ENERO:DICIEMBRE!Y219)</f>
        <v>0</v>
      </c>
      <c r="Z219" s="832">
        <f>SUM(ENERO:DICIEMBRE!Z219)</f>
        <v>0</v>
      </c>
      <c r="AA219" s="832">
        <f>SUM(ENERO:DICIEMBRE!AA219)</f>
        <v>0</v>
      </c>
      <c r="AB219" s="832">
        <f>SUM(ENERO:DICIEMBRE!AB219)</f>
        <v>0</v>
      </c>
      <c r="AC219" s="832">
        <f>SUM(ENERO:DICIEMBRE!AC219)</f>
        <v>0</v>
      </c>
      <c r="AD219" s="832">
        <f>SUM(ENERO:DICIEMBRE!AD219)</f>
        <v>0</v>
      </c>
      <c r="AE219" s="832">
        <f>SUM(ENERO:DICIEMBRE!AE219)</f>
        <v>0</v>
      </c>
      <c r="AF219" s="832">
        <f>SUM(ENERO:DICIEMBRE!AF219)</f>
        <v>0</v>
      </c>
      <c r="AG219" s="832">
        <f>SUM(ENERO:DICIEMBRE!AG219)</f>
        <v>0</v>
      </c>
      <c r="AH219" s="832">
        <f>SUM(ENERO:DICIEMBRE!AH219)</f>
        <v>0</v>
      </c>
      <c r="AI219" s="832">
        <f>SUM(ENERO:DICIEMBRE!AI219)</f>
        <v>0</v>
      </c>
      <c r="AJ219" s="832">
        <f>SUM(ENERO:DICIEMBRE!AJ219)</f>
        <v>0</v>
      </c>
      <c r="AK219" s="832">
        <f>SUM(ENERO:DICIEMBRE!AK219)</f>
        <v>0</v>
      </c>
      <c r="AL219" s="832">
        <f>SUM(ENERO:DICIEMBRE!AL219)</f>
        <v>0</v>
      </c>
      <c r="AM219" s="832">
        <f>SUM(ENERO:DICIEMBRE!AM219)</f>
        <v>0</v>
      </c>
      <c r="AN219" s="832">
        <f>SUM(ENERO:DICIEMBRE!AN219)</f>
        <v>0</v>
      </c>
      <c r="AO219" s="832">
        <f>SUM(ENERO:DICIEMBRE!AO219)</f>
        <v>0</v>
      </c>
      <c r="AP219" s="832">
        <f>SUM(ENERO:DICIEMBRE!AP219)</f>
        <v>0</v>
      </c>
      <c r="AQ219" s="832">
        <f>SUM(ENERO:DICIEMBRE!AQ219)</f>
        <v>0</v>
      </c>
      <c r="AR219" s="832">
        <f>SUM(ENERO:DICIEMBRE!AR219)</f>
        <v>0</v>
      </c>
      <c r="AS219" s="832">
        <f>SUM(ENERO:DICIEMBRE!AS219)</f>
        <v>0</v>
      </c>
      <c r="AT219" s="832">
        <f>SUM(ENERO:DICIEMBRE!AT219)</f>
        <v>0</v>
      </c>
      <c r="AU219" s="832">
        <f>SUM(ENERO:DICIEMBRE!AU219)</f>
        <v>0</v>
      </c>
      <c r="AV219" s="832">
        <f>SUM(ENERO:DICIEMBRE!AV219)</f>
        <v>0</v>
      </c>
      <c r="AW219" s="186" t="str">
        <f t="shared" si="60"/>
        <v/>
      </c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12"/>
      <c r="BI219" s="12"/>
      <c r="BY219" s="3"/>
      <c r="CA219" s="32" t="str">
        <f t="shared" si="52"/>
        <v/>
      </c>
      <c r="CB219" s="32" t="str">
        <f t="shared" si="53"/>
        <v/>
      </c>
      <c r="CC219" s="32" t="str">
        <f t="shared" si="54"/>
        <v/>
      </c>
      <c r="CD219" s="32" t="str">
        <f t="shared" si="55"/>
        <v/>
      </c>
      <c r="CE219" s="32" t="str">
        <f t="shared" si="56"/>
        <v/>
      </c>
      <c r="CF219" s="32" t="str">
        <f t="shared" si="57"/>
        <v/>
      </c>
      <c r="CG219" s="33">
        <f t="shared" si="61"/>
        <v>0</v>
      </c>
      <c r="CH219" s="33">
        <f t="shared" si="62"/>
        <v>0</v>
      </c>
      <c r="CI219" s="33">
        <f t="shared" si="63"/>
        <v>0</v>
      </c>
      <c r="CJ219" s="33">
        <f t="shared" si="64"/>
        <v>0</v>
      </c>
      <c r="CK219" s="33">
        <f t="shared" si="65"/>
        <v>0</v>
      </c>
      <c r="CL219" s="33">
        <f t="shared" si="66"/>
        <v>0</v>
      </c>
      <c r="CM219" s="33"/>
      <c r="CZ219" s="2"/>
    </row>
    <row r="220" spans="1:104" x14ac:dyDescent="0.2">
      <c r="A220" s="1392"/>
      <c r="B220" s="406" t="s">
        <v>214</v>
      </c>
      <c r="C220" s="328">
        <f t="shared" si="71"/>
        <v>0</v>
      </c>
      <c r="D220" s="329">
        <f t="shared" si="72"/>
        <v>0</v>
      </c>
      <c r="E220" s="330">
        <f t="shared" si="72"/>
        <v>0</v>
      </c>
      <c r="F220" s="832">
        <f>SUM(ENERO:DICIEMBRE!F220)</f>
        <v>0</v>
      </c>
      <c r="G220" s="832">
        <f>SUM(ENERO:DICIEMBRE!G220)</f>
        <v>0</v>
      </c>
      <c r="H220" s="832">
        <f>SUM(ENERO:DICIEMBRE!H220)</f>
        <v>0</v>
      </c>
      <c r="I220" s="832">
        <f>SUM(ENERO:DICIEMBRE!I220)</f>
        <v>0</v>
      </c>
      <c r="J220" s="832">
        <f>SUM(ENERO:DICIEMBRE!J220)</f>
        <v>0</v>
      </c>
      <c r="K220" s="832">
        <f>SUM(ENERO:DICIEMBRE!K220)</f>
        <v>0</v>
      </c>
      <c r="L220" s="832">
        <f>SUM(ENERO:DICIEMBRE!L220)</f>
        <v>0</v>
      </c>
      <c r="M220" s="832">
        <f>SUM(ENERO:DICIEMBRE!M220)</f>
        <v>0</v>
      </c>
      <c r="N220" s="832">
        <f>SUM(ENERO:DICIEMBRE!N220)</f>
        <v>0</v>
      </c>
      <c r="O220" s="832">
        <f>SUM(ENERO:DICIEMBRE!O220)</f>
        <v>0</v>
      </c>
      <c r="P220" s="832">
        <f>SUM(ENERO:DICIEMBRE!P220)</f>
        <v>0</v>
      </c>
      <c r="Q220" s="832">
        <f>SUM(ENERO:DICIEMBRE!Q220)</f>
        <v>0</v>
      </c>
      <c r="R220" s="832">
        <f>SUM(ENERO:DICIEMBRE!R220)</f>
        <v>0</v>
      </c>
      <c r="S220" s="832">
        <f>SUM(ENERO:DICIEMBRE!S220)</f>
        <v>0</v>
      </c>
      <c r="T220" s="832">
        <f>SUM(ENERO:DICIEMBRE!T220)</f>
        <v>0</v>
      </c>
      <c r="U220" s="832">
        <f>SUM(ENERO:DICIEMBRE!U220)</f>
        <v>0</v>
      </c>
      <c r="V220" s="832">
        <f>SUM(ENERO:DICIEMBRE!V220)</f>
        <v>0</v>
      </c>
      <c r="W220" s="832">
        <f>SUM(ENERO:DICIEMBRE!W220)</f>
        <v>0</v>
      </c>
      <c r="X220" s="832">
        <f>SUM(ENERO:DICIEMBRE!X220)</f>
        <v>0</v>
      </c>
      <c r="Y220" s="832">
        <f>SUM(ENERO:DICIEMBRE!Y220)</f>
        <v>0</v>
      </c>
      <c r="Z220" s="832">
        <f>SUM(ENERO:DICIEMBRE!Z220)</f>
        <v>0</v>
      </c>
      <c r="AA220" s="832">
        <f>SUM(ENERO:DICIEMBRE!AA220)</f>
        <v>0</v>
      </c>
      <c r="AB220" s="832">
        <f>SUM(ENERO:DICIEMBRE!AB220)</f>
        <v>0</v>
      </c>
      <c r="AC220" s="832">
        <f>SUM(ENERO:DICIEMBRE!AC220)</f>
        <v>0</v>
      </c>
      <c r="AD220" s="832">
        <f>SUM(ENERO:DICIEMBRE!AD220)</f>
        <v>0</v>
      </c>
      <c r="AE220" s="832">
        <f>SUM(ENERO:DICIEMBRE!AE220)</f>
        <v>0</v>
      </c>
      <c r="AF220" s="832">
        <f>SUM(ENERO:DICIEMBRE!AF220)</f>
        <v>0</v>
      </c>
      <c r="AG220" s="832">
        <f>SUM(ENERO:DICIEMBRE!AG220)</f>
        <v>0</v>
      </c>
      <c r="AH220" s="832">
        <f>SUM(ENERO:DICIEMBRE!AH220)</f>
        <v>0</v>
      </c>
      <c r="AI220" s="832">
        <f>SUM(ENERO:DICIEMBRE!AI220)</f>
        <v>0</v>
      </c>
      <c r="AJ220" s="832">
        <f>SUM(ENERO:DICIEMBRE!AJ220)</f>
        <v>0</v>
      </c>
      <c r="AK220" s="832">
        <f>SUM(ENERO:DICIEMBRE!AK220)</f>
        <v>0</v>
      </c>
      <c r="AL220" s="832">
        <f>SUM(ENERO:DICIEMBRE!AL220)</f>
        <v>0</v>
      </c>
      <c r="AM220" s="832">
        <f>SUM(ENERO:DICIEMBRE!AM220)</f>
        <v>0</v>
      </c>
      <c r="AN220" s="832">
        <f>SUM(ENERO:DICIEMBRE!AN220)</f>
        <v>0</v>
      </c>
      <c r="AO220" s="832">
        <f>SUM(ENERO:DICIEMBRE!AO220)</f>
        <v>0</v>
      </c>
      <c r="AP220" s="832">
        <f>SUM(ENERO:DICIEMBRE!AP220)</f>
        <v>0</v>
      </c>
      <c r="AQ220" s="832">
        <f>SUM(ENERO:DICIEMBRE!AQ220)</f>
        <v>0</v>
      </c>
      <c r="AR220" s="832">
        <f>SUM(ENERO:DICIEMBRE!AR220)</f>
        <v>0</v>
      </c>
      <c r="AS220" s="832">
        <f>SUM(ENERO:DICIEMBRE!AS220)</f>
        <v>0</v>
      </c>
      <c r="AT220" s="832">
        <f>SUM(ENERO:DICIEMBRE!AT220)</f>
        <v>0</v>
      </c>
      <c r="AU220" s="832">
        <f>SUM(ENERO:DICIEMBRE!AU220)</f>
        <v>0</v>
      </c>
      <c r="AV220" s="832">
        <f>SUM(ENERO:DICIEMBRE!AV220)</f>
        <v>0</v>
      </c>
      <c r="AW220" s="186" t="str">
        <f t="shared" si="60"/>
        <v/>
      </c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12"/>
      <c r="BI220" s="12"/>
      <c r="BY220" s="3"/>
      <c r="CA220" s="32" t="str">
        <f t="shared" si="52"/>
        <v/>
      </c>
      <c r="CB220" s="32" t="str">
        <f t="shared" si="53"/>
        <v/>
      </c>
      <c r="CC220" s="32" t="str">
        <f t="shared" si="54"/>
        <v/>
      </c>
      <c r="CD220" s="32" t="str">
        <f t="shared" si="55"/>
        <v/>
      </c>
      <c r="CE220" s="32" t="str">
        <f t="shared" si="56"/>
        <v/>
      </c>
      <c r="CF220" s="32" t="str">
        <f t="shared" si="57"/>
        <v/>
      </c>
      <c r="CG220" s="33">
        <f t="shared" si="61"/>
        <v>0</v>
      </c>
      <c r="CH220" s="33">
        <f t="shared" si="62"/>
        <v>0</v>
      </c>
      <c r="CI220" s="33">
        <f t="shared" si="63"/>
        <v>0</v>
      </c>
      <c r="CJ220" s="33">
        <f t="shared" si="64"/>
        <v>0</v>
      </c>
      <c r="CK220" s="33">
        <f t="shared" si="65"/>
        <v>0</v>
      </c>
      <c r="CL220" s="33">
        <f t="shared" si="66"/>
        <v>0</v>
      </c>
      <c r="CM220" s="33"/>
      <c r="CZ220" s="2"/>
    </row>
    <row r="221" spans="1:104" x14ac:dyDescent="0.2">
      <c r="A221" s="1376"/>
      <c r="B221" s="364" t="s">
        <v>215</v>
      </c>
      <c r="C221" s="322">
        <f t="shared" si="71"/>
        <v>12</v>
      </c>
      <c r="D221" s="323">
        <f t="shared" si="72"/>
        <v>4</v>
      </c>
      <c r="E221" s="304">
        <f t="shared" si="72"/>
        <v>8</v>
      </c>
      <c r="F221" s="832">
        <f>SUM(ENERO:DICIEMBRE!F221)</f>
        <v>0</v>
      </c>
      <c r="G221" s="832">
        <f>SUM(ENERO:DICIEMBRE!G221)</f>
        <v>0</v>
      </c>
      <c r="H221" s="832">
        <f>SUM(ENERO:DICIEMBRE!H221)</f>
        <v>0</v>
      </c>
      <c r="I221" s="832">
        <f>SUM(ENERO:DICIEMBRE!I221)</f>
        <v>0</v>
      </c>
      <c r="J221" s="832">
        <f>SUM(ENERO:DICIEMBRE!J221)</f>
        <v>0</v>
      </c>
      <c r="K221" s="832">
        <f>SUM(ENERO:DICIEMBRE!K221)</f>
        <v>0</v>
      </c>
      <c r="L221" s="832">
        <f>SUM(ENERO:DICIEMBRE!L221)</f>
        <v>1</v>
      </c>
      <c r="M221" s="832">
        <f>SUM(ENERO:DICIEMBRE!M221)</f>
        <v>0</v>
      </c>
      <c r="N221" s="832">
        <f>SUM(ENERO:DICIEMBRE!N221)</f>
        <v>0</v>
      </c>
      <c r="O221" s="832">
        <f>SUM(ENERO:DICIEMBRE!O221)</f>
        <v>1</v>
      </c>
      <c r="P221" s="832">
        <f>SUM(ENERO:DICIEMBRE!P221)</f>
        <v>1</v>
      </c>
      <c r="Q221" s="832">
        <f>SUM(ENERO:DICIEMBRE!Q221)</f>
        <v>0</v>
      </c>
      <c r="R221" s="832">
        <f>SUM(ENERO:DICIEMBRE!R221)</f>
        <v>0</v>
      </c>
      <c r="S221" s="832">
        <f>SUM(ENERO:DICIEMBRE!S221)</f>
        <v>1</v>
      </c>
      <c r="T221" s="832">
        <f>SUM(ENERO:DICIEMBRE!T221)</f>
        <v>0</v>
      </c>
      <c r="U221" s="832">
        <f>SUM(ENERO:DICIEMBRE!U221)</f>
        <v>1</v>
      </c>
      <c r="V221" s="832">
        <f>SUM(ENERO:DICIEMBRE!V221)</f>
        <v>1</v>
      </c>
      <c r="W221" s="832">
        <f>SUM(ENERO:DICIEMBRE!W221)</f>
        <v>0</v>
      </c>
      <c r="X221" s="832">
        <f>SUM(ENERO:DICIEMBRE!X221)</f>
        <v>1</v>
      </c>
      <c r="Y221" s="832">
        <f>SUM(ENERO:DICIEMBRE!Y221)</f>
        <v>2</v>
      </c>
      <c r="Z221" s="832">
        <f>SUM(ENERO:DICIEMBRE!Z221)</f>
        <v>0</v>
      </c>
      <c r="AA221" s="832">
        <f>SUM(ENERO:DICIEMBRE!AA221)</f>
        <v>0</v>
      </c>
      <c r="AB221" s="832">
        <f>SUM(ENERO:DICIEMBRE!AB221)</f>
        <v>0</v>
      </c>
      <c r="AC221" s="832">
        <f>SUM(ENERO:DICIEMBRE!AC221)</f>
        <v>1</v>
      </c>
      <c r="AD221" s="832">
        <f>SUM(ENERO:DICIEMBRE!AD221)</f>
        <v>0</v>
      </c>
      <c r="AE221" s="832">
        <f>SUM(ENERO:DICIEMBRE!AE221)</f>
        <v>1</v>
      </c>
      <c r="AF221" s="832">
        <f>SUM(ENERO:DICIEMBRE!AF221)</f>
        <v>0</v>
      </c>
      <c r="AG221" s="832">
        <f>SUM(ENERO:DICIEMBRE!AG221)</f>
        <v>1</v>
      </c>
      <c r="AH221" s="832">
        <f>SUM(ENERO:DICIEMBRE!AH221)</f>
        <v>0</v>
      </c>
      <c r="AI221" s="832">
        <f>SUM(ENERO:DICIEMBRE!AI221)</f>
        <v>0</v>
      </c>
      <c r="AJ221" s="832">
        <f>SUM(ENERO:DICIEMBRE!AJ221)</f>
        <v>0</v>
      </c>
      <c r="AK221" s="832">
        <f>SUM(ENERO:DICIEMBRE!AK221)</f>
        <v>0</v>
      </c>
      <c r="AL221" s="832">
        <f>SUM(ENERO:DICIEMBRE!AL221)</f>
        <v>0</v>
      </c>
      <c r="AM221" s="832">
        <f>SUM(ENERO:DICIEMBRE!AM221)</f>
        <v>0</v>
      </c>
      <c r="AN221" s="832">
        <f>SUM(ENERO:DICIEMBRE!AN221)</f>
        <v>0</v>
      </c>
      <c r="AO221" s="832">
        <f>SUM(ENERO:DICIEMBRE!AO221)</f>
        <v>1</v>
      </c>
      <c r="AP221" s="832">
        <f>SUM(ENERO:DICIEMBRE!AP221)</f>
        <v>0</v>
      </c>
      <c r="AQ221" s="832">
        <f>SUM(ENERO:DICIEMBRE!AQ221)</f>
        <v>0</v>
      </c>
      <c r="AR221" s="832">
        <f>SUM(ENERO:DICIEMBRE!AR221)</f>
        <v>0</v>
      </c>
      <c r="AS221" s="832">
        <f>SUM(ENERO:DICIEMBRE!AS221)</f>
        <v>0</v>
      </c>
      <c r="AT221" s="832">
        <f>SUM(ENERO:DICIEMBRE!AT221)</f>
        <v>0</v>
      </c>
      <c r="AU221" s="832">
        <f>SUM(ENERO:DICIEMBRE!AU221)</f>
        <v>0</v>
      </c>
      <c r="AV221" s="832">
        <f>SUM(ENERO:DICIEMBRE!AV221)</f>
        <v>0</v>
      </c>
      <c r="AW221" s="186" t="str">
        <f t="shared" si="60"/>
        <v/>
      </c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12"/>
      <c r="BI221" s="12"/>
      <c r="BY221" s="3"/>
      <c r="CA221" s="32" t="str">
        <f t="shared" si="52"/>
        <v/>
      </c>
      <c r="CB221" s="32" t="str">
        <f t="shared" si="53"/>
        <v/>
      </c>
      <c r="CC221" s="32" t="str">
        <f t="shared" si="54"/>
        <v/>
      </c>
      <c r="CD221" s="32" t="str">
        <f t="shared" si="55"/>
        <v/>
      </c>
      <c r="CE221" s="32" t="str">
        <f t="shared" si="56"/>
        <v/>
      </c>
      <c r="CF221" s="32" t="str">
        <f t="shared" si="57"/>
        <v/>
      </c>
      <c r="CG221" s="33">
        <f t="shared" si="61"/>
        <v>0</v>
      </c>
      <c r="CH221" s="33">
        <f t="shared" si="62"/>
        <v>0</v>
      </c>
      <c r="CI221" s="33">
        <f t="shared" si="63"/>
        <v>0</v>
      </c>
      <c r="CJ221" s="33">
        <f t="shared" si="64"/>
        <v>0</v>
      </c>
      <c r="CK221" s="33">
        <f t="shared" si="65"/>
        <v>0</v>
      </c>
      <c r="CL221" s="33">
        <f t="shared" si="66"/>
        <v>0</v>
      </c>
      <c r="CM221" s="33"/>
      <c r="CZ221" s="2"/>
    </row>
    <row r="222" spans="1:104" x14ac:dyDescent="0.2">
      <c r="A222" s="1375" t="s">
        <v>216</v>
      </c>
      <c r="B222" s="405" t="s">
        <v>217</v>
      </c>
      <c r="C222" s="311">
        <f t="shared" ref="C222:C231" si="73">SUM(D222+E222)</f>
        <v>0</v>
      </c>
      <c r="D222" s="312">
        <f t="shared" si="72"/>
        <v>0</v>
      </c>
      <c r="E222" s="313">
        <f t="shared" si="72"/>
        <v>0</v>
      </c>
      <c r="F222" s="832">
        <f>SUM(ENERO:DICIEMBRE!F222)</f>
        <v>0</v>
      </c>
      <c r="G222" s="832">
        <f>SUM(ENERO:DICIEMBRE!G222)</f>
        <v>0</v>
      </c>
      <c r="H222" s="832">
        <f>SUM(ENERO:DICIEMBRE!H222)</f>
        <v>0</v>
      </c>
      <c r="I222" s="832">
        <f>SUM(ENERO:DICIEMBRE!I222)</f>
        <v>0</v>
      </c>
      <c r="J222" s="832">
        <f>SUM(ENERO:DICIEMBRE!J222)</f>
        <v>0</v>
      </c>
      <c r="K222" s="832">
        <f>SUM(ENERO:DICIEMBRE!K222)</f>
        <v>0</v>
      </c>
      <c r="L222" s="832">
        <f>SUM(ENERO:DICIEMBRE!L222)</f>
        <v>0</v>
      </c>
      <c r="M222" s="832">
        <f>SUM(ENERO:DICIEMBRE!M222)</f>
        <v>0</v>
      </c>
      <c r="N222" s="832">
        <f>SUM(ENERO:DICIEMBRE!N222)</f>
        <v>0</v>
      </c>
      <c r="O222" s="832">
        <f>SUM(ENERO:DICIEMBRE!O222)</f>
        <v>0</v>
      </c>
      <c r="P222" s="832">
        <f>SUM(ENERO:DICIEMBRE!P222)</f>
        <v>0</v>
      </c>
      <c r="Q222" s="832">
        <f>SUM(ENERO:DICIEMBRE!Q222)</f>
        <v>0</v>
      </c>
      <c r="R222" s="832">
        <f>SUM(ENERO:DICIEMBRE!R222)</f>
        <v>0</v>
      </c>
      <c r="S222" s="832">
        <f>SUM(ENERO:DICIEMBRE!S222)</f>
        <v>0</v>
      </c>
      <c r="T222" s="832">
        <f>SUM(ENERO:DICIEMBRE!T222)</f>
        <v>0</v>
      </c>
      <c r="U222" s="832">
        <f>SUM(ENERO:DICIEMBRE!U222)</f>
        <v>0</v>
      </c>
      <c r="V222" s="832">
        <f>SUM(ENERO:DICIEMBRE!V222)</f>
        <v>0</v>
      </c>
      <c r="W222" s="832">
        <f>SUM(ENERO:DICIEMBRE!W222)</f>
        <v>0</v>
      </c>
      <c r="X222" s="832">
        <f>SUM(ENERO:DICIEMBRE!X222)</f>
        <v>0</v>
      </c>
      <c r="Y222" s="832">
        <f>SUM(ENERO:DICIEMBRE!Y222)</f>
        <v>0</v>
      </c>
      <c r="Z222" s="832">
        <f>SUM(ENERO:DICIEMBRE!Z222)</f>
        <v>0</v>
      </c>
      <c r="AA222" s="832">
        <f>SUM(ENERO:DICIEMBRE!AA222)</f>
        <v>0</v>
      </c>
      <c r="AB222" s="832">
        <f>SUM(ENERO:DICIEMBRE!AB222)</f>
        <v>0</v>
      </c>
      <c r="AC222" s="832">
        <f>SUM(ENERO:DICIEMBRE!AC222)</f>
        <v>0</v>
      </c>
      <c r="AD222" s="832">
        <f>SUM(ENERO:DICIEMBRE!AD222)</f>
        <v>0</v>
      </c>
      <c r="AE222" s="832">
        <f>SUM(ENERO:DICIEMBRE!AE222)</f>
        <v>0</v>
      </c>
      <c r="AF222" s="832">
        <f>SUM(ENERO:DICIEMBRE!AF222)</f>
        <v>0</v>
      </c>
      <c r="AG222" s="832">
        <f>SUM(ENERO:DICIEMBRE!AG222)</f>
        <v>0</v>
      </c>
      <c r="AH222" s="832">
        <f>SUM(ENERO:DICIEMBRE!AH222)</f>
        <v>0</v>
      </c>
      <c r="AI222" s="832">
        <f>SUM(ENERO:DICIEMBRE!AI222)</f>
        <v>0</v>
      </c>
      <c r="AJ222" s="832">
        <f>SUM(ENERO:DICIEMBRE!AJ222)</f>
        <v>0</v>
      </c>
      <c r="AK222" s="832">
        <f>SUM(ENERO:DICIEMBRE!AK222)</f>
        <v>0</v>
      </c>
      <c r="AL222" s="832">
        <f>SUM(ENERO:DICIEMBRE!AL222)</f>
        <v>0</v>
      </c>
      <c r="AM222" s="832">
        <f>SUM(ENERO:DICIEMBRE!AM222)</f>
        <v>0</v>
      </c>
      <c r="AN222" s="832">
        <f>SUM(ENERO:DICIEMBRE!AN222)</f>
        <v>0</v>
      </c>
      <c r="AO222" s="832">
        <f>SUM(ENERO:DICIEMBRE!AO222)</f>
        <v>0</v>
      </c>
      <c r="AP222" s="832">
        <f>SUM(ENERO:DICIEMBRE!AP222)</f>
        <v>0</v>
      </c>
      <c r="AQ222" s="407"/>
      <c r="AR222" s="408"/>
      <c r="AS222" s="832">
        <f>SUM(ENERO:DICIEMBRE!AS222)</f>
        <v>0</v>
      </c>
      <c r="AT222" s="832">
        <f>SUM(ENERO:DICIEMBRE!AT222)</f>
        <v>0</v>
      </c>
      <c r="AU222" s="832">
        <f>SUM(ENERO:DICIEMBRE!AU222)</f>
        <v>0</v>
      </c>
      <c r="AV222" s="832">
        <f>SUM(ENERO:DICIEMBRE!AV222)</f>
        <v>0</v>
      </c>
      <c r="AW222" s="186" t="str">
        <f t="shared" si="60"/>
        <v/>
      </c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12"/>
      <c r="BI222" s="12"/>
      <c r="BY222" s="3"/>
      <c r="CA222" s="32"/>
      <c r="CB222" s="32"/>
      <c r="CC222" s="32" t="str">
        <f t="shared" si="54"/>
        <v/>
      </c>
      <c r="CD222" s="32" t="str">
        <f t="shared" si="55"/>
        <v/>
      </c>
      <c r="CE222" s="32" t="str">
        <f t="shared" si="56"/>
        <v/>
      </c>
      <c r="CF222" s="32" t="str">
        <f t="shared" si="57"/>
        <v/>
      </c>
      <c r="CG222" s="33"/>
      <c r="CH222" s="33"/>
      <c r="CI222" s="33">
        <f t="shared" si="63"/>
        <v>0</v>
      </c>
      <c r="CJ222" s="33">
        <f t="shared" si="64"/>
        <v>0</v>
      </c>
      <c r="CK222" s="33">
        <f t="shared" si="65"/>
        <v>0</v>
      </c>
      <c r="CL222" s="33">
        <f t="shared" ref="CL222:CL223" si="74">IF(AND(C222&lt;&gt;0,OR(AS222="",AT222="",AU222="",AV222="")),1,0)</f>
        <v>0</v>
      </c>
      <c r="CM222" s="33"/>
      <c r="CZ222" s="2"/>
    </row>
    <row r="223" spans="1:104" x14ac:dyDescent="0.2">
      <c r="A223" s="1392"/>
      <c r="B223" s="409" t="s">
        <v>218</v>
      </c>
      <c r="C223" s="328">
        <f t="shared" si="73"/>
        <v>0</v>
      </c>
      <c r="D223" s="329">
        <f t="shared" si="72"/>
        <v>0</v>
      </c>
      <c r="E223" s="330">
        <f t="shared" si="72"/>
        <v>0</v>
      </c>
      <c r="F223" s="832">
        <f>SUM(ENERO:DICIEMBRE!F223)</f>
        <v>0</v>
      </c>
      <c r="G223" s="832">
        <f>SUM(ENERO:DICIEMBRE!G223)</f>
        <v>0</v>
      </c>
      <c r="H223" s="832">
        <f>SUM(ENERO:DICIEMBRE!H223)</f>
        <v>0</v>
      </c>
      <c r="I223" s="832">
        <f>SUM(ENERO:DICIEMBRE!I223)</f>
        <v>0</v>
      </c>
      <c r="J223" s="832">
        <f>SUM(ENERO:DICIEMBRE!J223)</f>
        <v>0</v>
      </c>
      <c r="K223" s="832">
        <f>SUM(ENERO:DICIEMBRE!K223)</f>
        <v>0</v>
      </c>
      <c r="L223" s="832">
        <f>SUM(ENERO:DICIEMBRE!L223)</f>
        <v>0</v>
      </c>
      <c r="M223" s="832">
        <f>SUM(ENERO:DICIEMBRE!M223)</f>
        <v>0</v>
      </c>
      <c r="N223" s="832">
        <f>SUM(ENERO:DICIEMBRE!N223)</f>
        <v>0</v>
      </c>
      <c r="O223" s="832">
        <f>SUM(ENERO:DICIEMBRE!O223)</f>
        <v>0</v>
      </c>
      <c r="P223" s="832">
        <f>SUM(ENERO:DICIEMBRE!P223)</f>
        <v>0</v>
      </c>
      <c r="Q223" s="832">
        <f>SUM(ENERO:DICIEMBRE!Q223)</f>
        <v>0</v>
      </c>
      <c r="R223" s="832">
        <f>SUM(ENERO:DICIEMBRE!R223)</f>
        <v>0</v>
      </c>
      <c r="S223" s="832">
        <f>SUM(ENERO:DICIEMBRE!S223)</f>
        <v>0</v>
      </c>
      <c r="T223" s="832">
        <f>SUM(ENERO:DICIEMBRE!T223)</f>
        <v>0</v>
      </c>
      <c r="U223" s="832">
        <f>SUM(ENERO:DICIEMBRE!U223)</f>
        <v>0</v>
      </c>
      <c r="V223" s="832">
        <f>SUM(ENERO:DICIEMBRE!V223)</f>
        <v>0</v>
      </c>
      <c r="W223" s="832">
        <f>SUM(ENERO:DICIEMBRE!W223)</f>
        <v>0</v>
      </c>
      <c r="X223" s="832">
        <f>SUM(ENERO:DICIEMBRE!X223)</f>
        <v>0</v>
      </c>
      <c r="Y223" s="832">
        <f>SUM(ENERO:DICIEMBRE!Y223)</f>
        <v>0</v>
      </c>
      <c r="Z223" s="832">
        <f>SUM(ENERO:DICIEMBRE!Z223)</f>
        <v>0</v>
      </c>
      <c r="AA223" s="832">
        <f>SUM(ENERO:DICIEMBRE!AA223)</f>
        <v>0</v>
      </c>
      <c r="AB223" s="832">
        <f>SUM(ENERO:DICIEMBRE!AB223)</f>
        <v>0</v>
      </c>
      <c r="AC223" s="832">
        <f>SUM(ENERO:DICIEMBRE!AC223)</f>
        <v>0</v>
      </c>
      <c r="AD223" s="832">
        <f>SUM(ENERO:DICIEMBRE!AD223)</f>
        <v>0</v>
      </c>
      <c r="AE223" s="832">
        <f>SUM(ENERO:DICIEMBRE!AE223)</f>
        <v>0</v>
      </c>
      <c r="AF223" s="832">
        <f>SUM(ENERO:DICIEMBRE!AF223)</f>
        <v>0</v>
      </c>
      <c r="AG223" s="832">
        <f>SUM(ENERO:DICIEMBRE!AG223)</f>
        <v>0</v>
      </c>
      <c r="AH223" s="832">
        <f>SUM(ENERO:DICIEMBRE!AH223)</f>
        <v>0</v>
      </c>
      <c r="AI223" s="832">
        <f>SUM(ENERO:DICIEMBRE!AI223)</f>
        <v>0</v>
      </c>
      <c r="AJ223" s="832">
        <f>SUM(ENERO:DICIEMBRE!AJ223)</f>
        <v>0</v>
      </c>
      <c r="AK223" s="832">
        <f>SUM(ENERO:DICIEMBRE!AK223)</f>
        <v>0</v>
      </c>
      <c r="AL223" s="832">
        <f>SUM(ENERO:DICIEMBRE!AL223)</f>
        <v>0</v>
      </c>
      <c r="AM223" s="832">
        <f>SUM(ENERO:DICIEMBRE!AM223)</f>
        <v>0</v>
      </c>
      <c r="AN223" s="832">
        <f>SUM(ENERO:DICIEMBRE!AN223)</f>
        <v>0</v>
      </c>
      <c r="AO223" s="832">
        <f>SUM(ENERO:DICIEMBRE!AO223)</f>
        <v>0</v>
      </c>
      <c r="AP223" s="832">
        <f>SUM(ENERO:DICIEMBRE!AP223)</f>
        <v>0</v>
      </c>
      <c r="AQ223" s="271"/>
      <c r="AR223" s="402"/>
      <c r="AS223" s="832">
        <f>SUM(ENERO:DICIEMBRE!AS223)</f>
        <v>0</v>
      </c>
      <c r="AT223" s="832">
        <f>SUM(ENERO:DICIEMBRE!AT223)</f>
        <v>0</v>
      </c>
      <c r="AU223" s="832">
        <f>SUM(ENERO:DICIEMBRE!AU223)</f>
        <v>0</v>
      </c>
      <c r="AV223" s="832">
        <f>SUM(ENERO:DICIEMBRE!AV223)</f>
        <v>0</v>
      </c>
      <c r="AW223" s="186" t="str">
        <f t="shared" si="60"/>
        <v/>
      </c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12"/>
      <c r="BI223" s="12"/>
      <c r="BY223" s="3"/>
      <c r="CA223" s="32"/>
      <c r="CB223" s="32"/>
      <c r="CC223" s="32" t="str">
        <f t="shared" si="54"/>
        <v/>
      </c>
      <c r="CD223" s="32" t="str">
        <f t="shared" si="55"/>
        <v/>
      </c>
      <c r="CE223" s="32" t="str">
        <f t="shared" si="56"/>
        <v/>
      </c>
      <c r="CF223" s="32" t="str">
        <f t="shared" si="57"/>
        <v/>
      </c>
      <c r="CG223" s="33"/>
      <c r="CH223" s="33"/>
      <c r="CI223" s="33">
        <f t="shared" si="63"/>
        <v>0</v>
      </c>
      <c r="CJ223" s="33">
        <f t="shared" si="64"/>
        <v>0</v>
      </c>
      <c r="CK223" s="33">
        <f t="shared" si="65"/>
        <v>0</v>
      </c>
      <c r="CL223" s="33">
        <f t="shared" si="74"/>
        <v>0</v>
      </c>
      <c r="CM223" s="33"/>
      <c r="CZ223" s="2"/>
    </row>
    <row r="224" spans="1:104" x14ac:dyDescent="0.2">
      <c r="A224" s="1376"/>
      <c r="B224" s="410" t="s">
        <v>219</v>
      </c>
      <c r="C224" s="315">
        <f t="shared" si="73"/>
        <v>0</v>
      </c>
      <c r="D224" s="316">
        <f t="shared" si="72"/>
        <v>0</v>
      </c>
      <c r="E224" s="317">
        <f t="shared" si="72"/>
        <v>0</v>
      </c>
      <c r="F224" s="832">
        <f>SUM(ENERO:DICIEMBRE!F224)</f>
        <v>0</v>
      </c>
      <c r="G224" s="832">
        <f>SUM(ENERO:DICIEMBRE!G224)</f>
        <v>0</v>
      </c>
      <c r="H224" s="832">
        <f>SUM(ENERO:DICIEMBRE!H224)</f>
        <v>0</v>
      </c>
      <c r="I224" s="832">
        <f>SUM(ENERO:DICIEMBRE!I224)</f>
        <v>0</v>
      </c>
      <c r="J224" s="832">
        <f>SUM(ENERO:DICIEMBRE!J224)</f>
        <v>0</v>
      </c>
      <c r="K224" s="832">
        <f>SUM(ENERO:DICIEMBRE!K224)</f>
        <v>0</v>
      </c>
      <c r="L224" s="832">
        <f>SUM(ENERO:DICIEMBRE!L224)</f>
        <v>0</v>
      </c>
      <c r="M224" s="832">
        <f>SUM(ENERO:DICIEMBRE!M224)</f>
        <v>0</v>
      </c>
      <c r="N224" s="832">
        <f>SUM(ENERO:DICIEMBRE!N224)</f>
        <v>0</v>
      </c>
      <c r="O224" s="832">
        <f>SUM(ENERO:DICIEMBRE!O224)</f>
        <v>0</v>
      </c>
      <c r="P224" s="832">
        <f>SUM(ENERO:DICIEMBRE!P224)</f>
        <v>0</v>
      </c>
      <c r="Q224" s="832">
        <f>SUM(ENERO:DICIEMBRE!Q224)</f>
        <v>0</v>
      </c>
      <c r="R224" s="832">
        <f>SUM(ENERO:DICIEMBRE!R224)</f>
        <v>0</v>
      </c>
      <c r="S224" s="832">
        <f>SUM(ENERO:DICIEMBRE!S224)</f>
        <v>0</v>
      </c>
      <c r="T224" s="832">
        <f>SUM(ENERO:DICIEMBRE!T224)</f>
        <v>0</v>
      </c>
      <c r="U224" s="832">
        <f>SUM(ENERO:DICIEMBRE!U224)</f>
        <v>0</v>
      </c>
      <c r="V224" s="832">
        <f>SUM(ENERO:DICIEMBRE!V224)</f>
        <v>0</v>
      </c>
      <c r="W224" s="832">
        <f>SUM(ENERO:DICIEMBRE!W224)</f>
        <v>0</v>
      </c>
      <c r="X224" s="832">
        <f>SUM(ENERO:DICIEMBRE!X224)</f>
        <v>0</v>
      </c>
      <c r="Y224" s="832">
        <f>SUM(ENERO:DICIEMBRE!Y224)</f>
        <v>0</v>
      </c>
      <c r="Z224" s="832">
        <f>SUM(ENERO:DICIEMBRE!Z224)</f>
        <v>0</v>
      </c>
      <c r="AA224" s="832">
        <f>SUM(ENERO:DICIEMBRE!AA224)</f>
        <v>0</v>
      </c>
      <c r="AB224" s="832">
        <f>SUM(ENERO:DICIEMBRE!AB224)</f>
        <v>0</v>
      </c>
      <c r="AC224" s="832">
        <f>SUM(ENERO:DICIEMBRE!AC224)</f>
        <v>0</v>
      </c>
      <c r="AD224" s="832">
        <f>SUM(ENERO:DICIEMBRE!AD224)</f>
        <v>0</v>
      </c>
      <c r="AE224" s="832">
        <f>SUM(ENERO:DICIEMBRE!AE224)</f>
        <v>0</v>
      </c>
      <c r="AF224" s="832">
        <f>SUM(ENERO:DICIEMBRE!AF224)</f>
        <v>0</v>
      </c>
      <c r="AG224" s="832">
        <f>SUM(ENERO:DICIEMBRE!AG224)</f>
        <v>0</v>
      </c>
      <c r="AH224" s="832">
        <f>SUM(ENERO:DICIEMBRE!AH224)</f>
        <v>0</v>
      </c>
      <c r="AI224" s="832">
        <f>SUM(ENERO:DICIEMBRE!AI224)</f>
        <v>0</v>
      </c>
      <c r="AJ224" s="832">
        <f>SUM(ENERO:DICIEMBRE!AJ224)</f>
        <v>0</v>
      </c>
      <c r="AK224" s="832">
        <f>SUM(ENERO:DICIEMBRE!AK224)</f>
        <v>0</v>
      </c>
      <c r="AL224" s="832">
        <f>SUM(ENERO:DICIEMBRE!AL224)</f>
        <v>0</v>
      </c>
      <c r="AM224" s="832">
        <f>SUM(ENERO:DICIEMBRE!AM224)</f>
        <v>0</v>
      </c>
      <c r="AN224" s="832">
        <f>SUM(ENERO:DICIEMBRE!AN224)</f>
        <v>0</v>
      </c>
      <c r="AO224" s="832">
        <f>SUM(ENERO:DICIEMBRE!AO224)</f>
        <v>0</v>
      </c>
      <c r="AP224" s="832">
        <f>SUM(ENERO:DICIEMBRE!AP224)</f>
        <v>0</v>
      </c>
      <c r="AQ224" s="274"/>
      <c r="AR224" s="404"/>
      <c r="AS224" s="832">
        <f>SUM(ENERO:DICIEMBRE!AS224)</f>
        <v>0</v>
      </c>
      <c r="AT224" s="832">
        <f>SUM(ENERO:DICIEMBRE!AT224)</f>
        <v>0</v>
      </c>
      <c r="AU224" s="832">
        <f>SUM(ENERO:DICIEMBRE!AU224)</f>
        <v>0</v>
      </c>
      <c r="AV224" s="832">
        <f>SUM(ENERO:DICIEMBRE!AV224)</f>
        <v>0</v>
      </c>
      <c r="AW224" s="186" t="str">
        <f t="shared" si="60"/>
        <v/>
      </c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12"/>
      <c r="BI224" s="12"/>
      <c r="BY224" s="3"/>
      <c r="CA224" s="32"/>
      <c r="CB224" s="32"/>
      <c r="CC224" s="32" t="str">
        <f t="shared" si="54"/>
        <v/>
      </c>
      <c r="CD224" s="32" t="str">
        <f t="shared" si="55"/>
        <v/>
      </c>
      <c r="CE224" s="32" t="str">
        <f t="shared" si="56"/>
        <v/>
      </c>
      <c r="CF224" s="32" t="str">
        <f t="shared" si="57"/>
        <v/>
      </c>
      <c r="CG224" s="33"/>
      <c r="CH224" s="33"/>
      <c r="CI224" s="33">
        <f t="shared" si="63"/>
        <v>0</v>
      </c>
      <c r="CJ224" s="33">
        <f t="shared" si="64"/>
        <v>0</v>
      </c>
      <c r="CK224" s="33">
        <f t="shared" si="65"/>
        <v>0</v>
      </c>
      <c r="CL224" s="33">
        <f>IF(AND(C224&lt;&gt;0,OR(AS224="",AT224="",AU224="",AV224="")),1,0)</f>
        <v>0</v>
      </c>
      <c r="CM224" s="33"/>
      <c r="CZ224" s="2"/>
    </row>
    <row r="225" spans="1:104" x14ac:dyDescent="0.2">
      <c r="A225" s="1476" t="s">
        <v>220</v>
      </c>
      <c r="B225" s="1477"/>
      <c r="C225" s="328">
        <f t="shared" si="73"/>
        <v>2</v>
      </c>
      <c r="D225" s="329">
        <f t="shared" si="72"/>
        <v>0</v>
      </c>
      <c r="E225" s="330">
        <f t="shared" si="72"/>
        <v>2</v>
      </c>
      <c r="F225" s="832">
        <f>SUM(ENERO:DICIEMBRE!F225)</f>
        <v>0</v>
      </c>
      <c r="G225" s="832">
        <f>SUM(ENERO:DICIEMBRE!G225)</f>
        <v>0</v>
      </c>
      <c r="H225" s="832">
        <f>SUM(ENERO:DICIEMBRE!H225)</f>
        <v>0</v>
      </c>
      <c r="I225" s="832">
        <f>SUM(ENERO:DICIEMBRE!I225)</f>
        <v>0</v>
      </c>
      <c r="J225" s="832">
        <f>SUM(ENERO:DICIEMBRE!J225)</f>
        <v>0</v>
      </c>
      <c r="K225" s="832">
        <f>SUM(ENERO:DICIEMBRE!K225)</f>
        <v>0</v>
      </c>
      <c r="L225" s="832">
        <f>SUM(ENERO:DICIEMBRE!L225)</f>
        <v>0</v>
      </c>
      <c r="M225" s="832">
        <f>SUM(ENERO:DICIEMBRE!M225)</f>
        <v>0</v>
      </c>
      <c r="N225" s="832">
        <f>SUM(ENERO:DICIEMBRE!N225)</f>
        <v>0</v>
      </c>
      <c r="O225" s="832">
        <f>SUM(ENERO:DICIEMBRE!O225)</f>
        <v>2</v>
      </c>
      <c r="P225" s="832">
        <f>SUM(ENERO:DICIEMBRE!P225)</f>
        <v>0</v>
      </c>
      <c r="Q225" s="832">
        <f>SUM(ENERO:DICIEMBRE!Q225)</f>
        <v>0</v>
      </c>
      <c r="R225" s="832">
        <f>SUM(ENERO:DICIEMBRE!R225)</f>
        <v>0</v>
      </c>
      <c r="S225" s="832">
        <f>SUM(ENERO:DICIEMBRE!S225)</f>
        <v>0</v>
      </c>
      <c r="T225" s="832">
        <f>SUM(ENERO:DICIEMBRE!T225)</f>
        <v>0</v>
      </c>
      <c r="U225" s="832">
        <f>SUM(ENERO:DICIEMBRE!U225)</f>
        <v>0</v>
      </c>
      <c r="V225" s="832">
        <f>SUM(ENERO:DICIEMBRE!V225)</f>
        <v>0</v>
      </c>
      <c r="W225" s="832">
        <f>SUM(ENERO:DICIEMBRE!W225)</f>
        <v>0</v>
      </c>
      <c r="X225" s="832">
        <f>SUM(ENERO:DICIEMBRE!X225)</f>
        <v>0</v>
      </c>
      <c r="Y225" s="832">
        <f>SUM(ENERO:DICIEMBRE!Y225)</f>
        <v>0</v>
      </c>
      <c r="Z225" s="832">
        <f>SUM(ENERO:DICIEMBRE!Z225)</f>
        <v>0</v>
      </c>
      <c r="AA225" s="832">
        <f>SUM(ENERO:DICIEMBRE!AA225)</f>
        <v>0</v>
      </c>
      <c r="AB225" s="832">
        <f>SUM(ENERO:DICIEMBRE!AB225)</f>
        <v>0</v>
      </c>
      <c r="AC225" s="832">
        <f>SUM(ENERO:DICIEMBRE!AC225)</f>
        <v>0</v>
      </c>
      <c r="AD225" s="832">
        <f>SUM(ENERO:DICIEMBRE!AD225)</f>
        <v>0</v>
      </c>
      <c r="AE225" s="832">
        <f>SUM(ENERO:DICIEMBRE!AE225)</f>
        <v>0</v>
      </c>
      <c r="AF225" s="832">
        <f>SUM(ENERO:DICIEMBRE!AF225)</f>
        <v>0</v>
      </c>
      <c r="AG225" s="832">
        <f>SUM(ENERO:DICIEMBRE!AG225)</f>
        <v>0</v>
      </c>
      <c r="AH225" s="832">
        <f>SUM(ENERO:DICIEMBRE!AH225)</f>
        <v>0</v>
      </c>
      <c r="AI225" s="832">
        <f>SUM(ENERO:DICIEMBRE!AI225)</f>
        <v>0</v>
      </c>
      <c r="AJ225" s="832">
        <f>SUM(ENERO:DICIEMBRE!AJ225)</f>
        <v>0</v>
      </c>
      <c r="AK225" s="832">
        <f>SUM(ENERO:DICIEMBRE!AK225)</f>
        <v>0</v>
      </c>
      <c r="AL225" s="832">
        <f>SUM(ENERO:DICIEMBRE!AL225)</f>
        <v>0</v>
      </c>
      <c r="AM225" s="832">
        <f>SUM(ENERO:DICIEMBRE!AM225)</f>
        <v>0</v>
      </c>
      <c r="AN225" s="832">
        <f>SUM(ENERO:DICIEMBRE!AN225)</f>
        <v>0</v>
      </c>
      <c r="AO225" s="832">
        <f>SUM(ENERO:DICIEMBRE!AO225)</f>
        <v>1</v>
      </c>
      <c r="AP225" s="832">
        <f>SUM(ENERO:DICIEMBRE!AP225)</f>
        <v>0</v>
      </c>
      <c r="AQ225" s="832">
        <f>SUM(ENERO:DICIEMBRE!AQ225)</f>
        <v>0</v>
      </c>
      <c r="AR225" s="832">
        <f>SUM(ENERO:DICIEMBRE!AR225)</f>
        <v>0</v>
      </c>
      <c r="AS225" s="832">
        <f>SUM(ENERO:DICIEMBRE!AS225)</f>
        <v>0</v>
      </c>
      <c r="AT225" s="832">
        <f>SUM(ENERO:DICIEMBRE!AT225)</f>
        <v>0</v>
      </c>
      <c r="AU225" s="832">
        <f>SUM(ENERO:DICIEMBRE!AU225)</f>
        <v>0</v>
      </c>
      <c r="AV225" s="832">
        <f>SUM(ENERO:DICIEMBRE!AV225)</f>
        <v>0</v>
      </c>
      <c r="AW225" s="186" t="str">
        <f t="shared" si="60"/>
        <v/>
      </c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12"/>
      <c r="BI225" s="12"/>
      <c r="BY225" s="3"/>
      <c r="CA225" s="32" t="str">
        <f t="shared" si="52"/>
        <v/>
      </c>
      <c r="CB225" s="32" t="str">
        <f t="shared" si="53"/>
        <v/>
      </c>
      <c r="CC225" s="32" t="str">
        <f t="shared" si="54"/>
        <v/>
      </c>
      <c r="CD225" s="32" t="str">
        <f t="shared" si="55"/>
        <v/>
      </c>
      <c r="CE225" s="32" t="str">
        <f t="shared" si="56"/>
        <v/>
      </c>
      <c r="CF225" s="32" t="str">
        <f t="shared" si="57"/>
        <v/>
      </c>
      <c r="CG225" s="33">
        <f t="shared" si="61"/>
        <v>0</v>
      </c>
      <c r="CH225" s="33">
        <f t="shared" si="62"/>
        <v>0</v>
      </c>
      <c r="CI225" s="33">
        <f t="shared" si="63"/>
        <v>0</v>
      </c>
      <c r="CJ225" s="33">
        <f t="shared" si="64"/>
        <v>0</v>
      </c>
      <c r="CK225" s="33">
        <f t="shared" si="65"/>
        <v>0</v>
      </c>
      <c r="CL225" s="33">
        <f t="shared" si="66"/>
        <v>0</v>
      </c>
      <c r="CM225" s="33"/>
      <c r="CZ225" s="2"/>
    </row>
    <row r="226" spans="1:104" x14ac:dyDescent="0.2">
      <c r="A226" s="1472" t="s">
        <v>221</v>
      </c>
      <c r="B226" s="1473"/>
      <c r="C226" s="333">
        <f t="shared" si="73"/>
        <v>0</v>
      </c>
      <c r="D226" s="334">
        <f t="shared" si="72"/>
        <v>0</v>
      </c>
      <c r="E226" s="335">
        <f t="shared" si="72"/>
        <v>0</v>
      </c>
      <c r="F226" s="832">
        <f>SUM(ENERO:DICIEMBRE!F226)</f>
        <v>0</v>
      </c>
      <c r="G226" s="832">
        <f>SUM(ENERO:DICIEMBRE!G226)</f>
        <v>0</v>
      </c>
      <c r="H226" s="832">
        <f>SUM(ENERO:DICIEMBRE!H226)</f>
        <v>0</v>
      </c>
      <c r="I226" s="832">
        <f>SUM(ENERO:DICIEMBRE!I226)</f>
        <v>0</v>
      </c>
      <c r="J226" s="832">
        <f>SUM(ENERO:DICIEMBRE!J226)</f>
        <v>0</v>
      </c>
      <c r="K226" s="832">
        <f>SUM(ENERO:DICIEMBRE!K226)</f>
        <v>0</v>
      </c>
      <c r="L226" s="832">
        <f>SUM(ENERO:DICIEMBRE!L226)</f>
        <v>0</v>
      </c>
      <c r="M226" s="832">
        <f>SUM(ENERO:DICIEMBRE!M226)</f>
        <v>0</v>
      </c>
      <c r="N226" s="832">
        <f>SUM(ENERO:DICIEMBRE!N226)</f>
        <v>0</v>
      </c>
      <c r="O226" s="832">
        <f>SUM(ENERO:DICIEMBRE!O226)</f>
        <v>0</v>
      </c>
      <c r="P226" s="832">
        <f>SUM(ENERO:DICIEMBRE!P226)</f>
        <v>0</v>
      </c>
      <c r="Q226" s="832">
        <f>SUM(ENERO:DICIEMBRE!Q226)</f>
        <v>0</v>
      </c>
      <c r="R226" s="832">
        <f>SUM(ENERO:DICIEMBRE!R226)</f>
        <v>0</v>
      </c>
      <c r="S226" s="832">
        <f>SUM(ENERO:DICIEMBRE!S226)</f>
        <v>0</v>
      </c>
      <c r="T226" s="832">
        <f>SUM(ENERO:DICIEMBRE!T226)</f>
        <v>0</v>
      </c>
      <c r="U226" s="832">
        <f>SUM(ENERO:DICIEMBRE!U226)</f>
        <v>0</v>
      </c>
      <c r="V226" s="832">
        <f>SUM(ENERO:DICIEMBRE!V226)</f>
        <v>0</v>
      </c>
      <c r="W226" s="832">
        <f>SUM(ENERO:DICIEMBRE!W226)</f>
        <v>0</v>
      </c>
      <c r="X226" s="832">
        <f>SUM(ENERO:DICIEMBRE!X226)</f>
        <v>0</v>
      </c>
      <c r="Y226" s="832">
        <f>SUM(ENERO:DICIEMBRE!Y226)</f>
        <v>0</v>
      </c>
      <c r="Z226" s="832">
        <f>SUM(ENERO:DICIEMBRE!Z226)</f>
        <v>0</v>
      </c>
      <c r="AA226" s="832">
        <f>SUM(ENERO:DICIEMBRE!AA226)</f>
        <v>0</v>
      </c>
      <c r="AB226" s="832">
        <f>SUM(ENERO:DICIEMBRE!AB226)</f>
        <v>0</v>
      </c>
      <c r="AC226" s="832">
        <f>SUM(ENERO:DICIEMBRE!AC226)</f>
        <v>0</v>
      </c>
      <c r="AD226" s="832">
        <f>SUM(ENERO:DICIEMBRE!AD226)</f>
        <v>0</v>
      </c>
      <c r="AE226" s="832">
        <f>SUM(ENERO:DICIEMBRE!AE226)</f>
        <v>0</v>
      </c>
      <c r="AF226" s="832">
        <f>SUM(ENERO:DICIEMBRE!AF226)</f>
        <v>0</v>
      </c>
      <c r="AG226" s="832">
        <f>SUM(ENERO:DICIEMBRE!AG226)</f>
        <v>0</v>
      </c>
      <c r="AH226" s="832">
        <f>SUM(ENERO:DICIEMBRE!AH226)</f>
        <v>0</v>
      </c>
      <c r="AI226" s="832">
        <f>SUM(ENERO:DICIEMBRE!AI226)</f>
        <v>0</v>
      </c>
      <c r="AJ226" s="832">
        <f>SUM(ENERO:DICIEMBRE!AJ226)</f>
        <v>0</v>
      </c>
      <c r="AK226" s="832">
        <f>SUM(ENERO:DICIEMBRE!AK226)</f>
        <v>0</v>
      </c>
      <c r="AL226" s="832">
        <f>SUM(ENERO:DICIEMBRE!AL226)</f>
        <v>0</v>
      </c>
      <c r="AM226" s="832">
        <f>SUM(ENERO:DICIEMBRE!AM226)</f>
        <v>0</v>
      </c>
      <c r="AN226" s="832">
        <f>SUM(ENERO:DICIEMBRE!AN226)</f>
        <v>0</v>
      </c>
      <c r="AO226" s="832">
        <f>SUM(ENERO:DICIEMBRE!AO226)</f>
        <v>0</v>
      </c>
      <c r="AP226" s="832">
        <f>SUM(ENERO:DICIEMBRE!AP226)</f>
        <v>0</v>
      </c>
      <c r="AQ226" s="832">
        <f>SUM(ENERO:DICIEMBRE!AQ226)</f>
        <v>0</v>
      </c>
      <c r="AR226" s="832">
        <f>SUM(ENERO:DICIEMBRE!AR226)</f>
        <v>0</v>
      </c>
      <c r="AS226" s="832">
        <f>SUM(ENERO:DICIEMBRE!AS226)</f>
        <v>0</v>
      </c>
      <c r="AT226" s="832">
        <f>SUM(ENERO:DICIEMBRE!AT226)</f>
        <v>0</v>
      </c>
      <c r="AU226" s="832">
        <f>SUM(ENERO:DICIEMBRE!AU226)</f>
        <v>0</v>
      </c>
      <c r="AV226" s="832">
        <f>SUM(ENERO:DICIEMBRE!AV226)</f>
        <v>0</v>
      </c>
      <c r="AW226" s="186" t="str">
        <f t="shared" si="60"/>
        <v/>
      </c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12"/>
      <c r="BI226" s="12"/>
      <c r="BY226" s="3"/>
      <c r="CA226" s="32" t="str">
        <f t="shared" si="52"/>
        <v/>
      </c>
      <c r="CB226" s="32" t="str">
        <f t="shared" si="53"/>
        <v/>
      </c>
      <c r="CC226" s="32" t="str">
        <f t="shared" si="54"/>
        <v/>
      </c>
      <c r="CD226" s="32" t="str">
        <f t="shared" si="55"/>
        <v/>
      </c>
      <c r="CE226" s="32" t="str">
        <f t="shared" si="56"/>
        <v/>
      </c>
      <c r="CF226" s="32" t="str">
        <f t="shared" si="57"/>
        <v/>
      </c>
      <c r="CG226" s="33">
        <f t="shared" si="61"/>
        <v>0</v>
      </c>
      <c r="CH226" s="33">
        <f t="shared" si="62"/>
        <v>0</v>
      </c>
      <c r="CI226" s="33">
        <f t="shared" si="63"/>
        <v>0</v>
      </c>
      <c r="CJ226" s="33">
        <f t="shared" si="64"/>
        <v>0</v>
      </c>
      <c r="CK226" s="33">
        <f t="shared" si="65"/>
        <v>0</v>
      </c>
      <c r="CL226" s="33">
        <f t="shared" si="66"/>
        <v>0</v>
      </c>
      <c r="CM226" s="33"/>
      <c r="CZ226" s="2"/>
    </row>
    <row r="227" spans="1:104" x14ac:dyDescent="0.2">
      <c r="A227" s="1472" t="s">
        <v>222</v>
      </c>
      <c r="B227" s="1473"/>
      <c r="C227" s="333">
        <f t="shared" si="73"/>
        <v>1</v>
      </c>
      <c r="D227" s="334">
        <f t="shared" si="72"/>
        <v>1</v>
      </c>
      <c r="E227" s="335">
        <f t="shared" si="72"/>
        <v>0</v>
      </c>
      <c r="F227" s="832">
        <f>SUM(ENERO:DICIEMBRE!F227)</f>
        <v>0</v>
      </c>
      <c r="G227" s="832">
        <f>SUM(ENERO:DICIEMBRE!G227)</f>
        <v>0</v>
      </c>
      <c r="H227" s="832">
        <f>SUM(ENERO:DICIEMBRE!H227)</f>
        <v>0</v>
      </c>
      <c r="I227" s="832">
        <f>SUM(ENERO:DICIEMBRE!I227)</f>
        <v>0</v>
      </c>
      <c r="J227" s="832">
        <f>SUM(ENERO:DICIEMBRE!J227)</f>
        <v>0</v>
      </c>
      <c r="K227" s="832">
        <f>SUM(ENERO:DICIEMBRE!K227)</f>
        <v>0</v>
      </c>
      <c r="L227" s="832">
        <f>SUM(ENERO:DICIEMBRE!L227)</f>
        <v>0</v>
      </c>
      <c r="M227" s="832">
        <f>SUM(ENERO:DICIEMBRE!M227)</f>
        <v>0</v>
      </c>
      <c r="N227" s="832">
        <f>SUM(ENERO:DICIEMBRE!N227)</f>
        <v>0</v>
      </c>
      <c r="O227" s="832">
        <f>SUM(ENERO:DICIEMBRE!O227)</f>
        <v>0</v>
      </c>
      <c r="P227" s="832">
        <f>SUM(ENERO:DICIEMBRE!P227)</f>
        <v>0</v>
      </c>
      <c r="Q227" s="832">
        <f>SUM(ENERO:DICIEMBRE!Q227)</f>
        <v>0</v>
      </c>
      <c r="R227" s="832">
        <f>SUM(ENERO:DICIEMBRE!R227)</f>
        <v>1</v>
      </c>
      <c r="S227" s="832">
        <f>SUM(ENERO:DICIEMBRE!S227)</f>
        <v>0</v>
      </c>
      <c r="T227" s="832">
        <f>SUM(ENERO:DICIEMBRE!T227)</f>
        <v>0</v>
      </c>
      <c r="U227" s="832">
        <f>SUM(ENERO:DICIEMBRE!U227)</f>
        <v>0</v>
      </c>
      <c r="V227" s="832">
        <f>SUM(ENERO:DICIEMBRE!V227)</f>
        <v>0</v>
      </c>
      <c r="W227" s="832">
        <f>SUM(ENERO:DICIEMBRE!W227)</f>
        <v>0</v>
      </c>
      <c r="X227" s="832">
        <f>SUM(ENERO:DICIEMBRE!X227)</f>
        <v>0</v>
      </c>
      <c r="Y227" s="832">
        <f>SUM(ENERO:DICIEMBRE!Y227)</f>
        <v>0</v>
      </c>
      <c r="Z227" s="832">
        <f>SUM(ENERO:DICIEMBRE!Z227)</f>
        <v>0</v>
      </c>
      <c r="AA227" s="832">
        <f>SUM(ENERO:DICIEMBRE!AA227)</f>
        <v>0</v>
      </c>
      <c r="AB227" s="832">
        <f>SUM(ENERO:DICIEMBRE!AB227)</f>
        <v>0</v>
      </c>
      <c r="AC227" s="832">
        <f>SUM(ENERO:DICIEMBRE!AC227)</f>
        <v>0</v>
      </c>
      <c r="AD227" s="832">
        <f>SUM(ENERO:DICIEMBRE!AD227)</f>
        <v>0</v>
      </c>
      <c r="AE227" s="832">
        <f>SUM(ENERO:DICIEMBRE!AE227)</f>
        <v>0</v>
      </c>
      <c r="AF227" s="832">
        <f>SUM(ENERO:DICIEMBRE!AF227)</f>
        <v>0</v>
      </c>
      <c r="AG227" s="832">
        <f>SUM(ENERO:DICIEMBRE!AG227)</f>
        <v>0</v>
      </c>
      <c r="AH227" s="832">
        <f>SUM(ENERO:DICIEMBRE!AH227)</f>
        <v>0</v>
      </c>
      <c r="AI227" s="832">
        <f>SUM(ENERO:DICIEMBRE!AI227)</f>
        <v>0</v>
      </c>
      <c r="AJ227" s="832">
        <f>SUM(ENERO:DICIEMBRE!AJ227)</f>
        <v>0</v>
      </c>
      <c r="AK227" s="832">
        <f>SUM(ENERO:DICIEMBRE!AK227)</f>
        <v>0</v>
      </c>
      <c r="AL227" s="832">
        <f>SUM(ENERO:DICIEMBRE!AL227)</f>
        <v>0</v>
      </c>
      <c r="AM227" s="832">
        <f>SUM(ENERO:DICIEMBRE!AM227)</f>
        <v>0</v>
      </c>
      <c r="AN227" s="832">
        <f>SUM(ENERO:DICIEMBRE!AN227)</f>
        <v>0</v>
      </c>
      <c r="AO227" s="832">
        <f>SUM(ENERO:DICIEMBRE!AO227)</f>
        <v>0</v>
      </c>
      <c r="AP227" s="832">
        <f>SUM(ENERO:DICIEMBRE!AP227)</f>
        <v>0</v>
      </c>
      <c r="AQ227" s="832">
        <f>SUM(ENERO:DICIEMBRE!AQ227)</f>
        <v>0</v>
      </c>
      <c r="AR227" s="832">
        <f>SUM(ENERO:DICIEMBRE!AR227)</f>
        <v>0</v>
      </c>
      <c r="AS227" s="832">
        <f>SUM(ENERO:DICIEMBRE!AS227)</f>
        <v>0</v>
      </c>
      <c r="AT227" s="832">
        <f>SUM(ENERO:DICIEMBRE!AT227)</f>
        <v>0</v>
      </c>
      <c r="AU227" s="832">
        <f>SUM(ENERO:DICIEMBRE!AU227)</f>
        <v>0</v>
      </c>
      <c r="AV227" s="832">
        <f>SUM(ENERO:DICIEMBRE!AV227)</f>
        <v>0</v>
      </c>
      <c r="AW227" s="186" t="str">
        <f t="shared" si="60"/>
        <v/>
      </c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12"/>
      <c r="BI227" s="12"/>
      <c r="BY227" s="3"/>
      <c r="CA227" s="32" t="str">
        <f t="shared" si="52"/>
        <v/>
      </c>
      <c r="CB227" s="32" t="str">
        <f t="shared" si="53"/>
        <v/>
      </c>
      <c r="CC227" s="32" t="str">
        <f t="shared" si="54"/>
        <v/>
      </c>
      <c r="CD227" s="32" t="str">
        <f t="shared" si="55"/>
        <v/>
      </c>
      <c r="CE227" s="32" t="str">
        <f t="shared" si="56"/>
        <v/>
      </c>
      <c r="CF227" s="32" t="str">
        <f t="shared" si="57"/>
        <v/>
      </c>
      <c r="CG227" s="33">
        <f t="shared" si="61"/>
        <v>0</v>
      </c>
      <c r="CH227" s="33">
        <f t="shared" si="62"/>
        <v>0</v>
      </c>
      <c r="CI227" s="33">
        <f t="shared" si="63"/>
        <v>0</v>
      </c>
      <c r="CJ227" s="33">
        <f t="shared" si="64"/>
        <v>0</v>
      </c>
      <c r="CK227" s="33">
        <f t="shared" si="65"/>
        <v>0</v>
      </c>
      <c r="CL227" s="33">
        <f t="shared" si="66"/>
        <v>0</v>
      </c>
      <c r="CM227" s="33"/>
      <c r="CZ227" s="2"/>
    </row>
    <row r="228" spans="1:104" x14ac:dyDescent="0.2">
      <c r="A228" s="1472" t="s">
        <v>223</v>
      </c>
      <c r="B228" s="1473"/>
      <c r="C228" s="333">
        <f t="shared" si="73"/>
        <v>4</v>
      </c>
      <c r="D228" s="334">
        <f t="shared" si="72"/>
        <v>0</v>
      </c>
      <c r="E228" s="335">
        <f t="shared" si="72"/>
        <v>4</v>
      </c>
      <c r="F228" s="832">
        <f>SUM(ENERO:DICIEMBRE!F228)</f>
        <v>0</v>
      </c>
      <c r="G228" s="832">
        <f>SUM(ENERO:DICIEMBRE!G228)</f>
        <v>0</v>
      </c>
      <c r="H228" s="832">
        <f>SUM(ENERO:DICIEMBRE!H228)</f>
        <v>0</v>
      </c>
      <c r="I228" s="832">
        <f>SUM(ENERO:DICIEMBRE!I228)</f>
        <v>0</v>
      </c>
      <c r="J228" s="832">
        <f>SUM(ENERO:DICIEMBRE!J228)</f>
        <v>0</v>
      </c>
      <c r="K228" s="832">
        <f>SUM(ENERO:DICIEMBRE!K228)</f>
        <v>0</v>
      </c>
      <c r="L228" s="832">
        <f>SUM(ENERO:DICIEMBRE!L228)</f>
        <v>0</v>
      </c>
      <c r="M228" s="832">
        <f>SUM(ENERO:DICIEMBRE!M228)</f>
        <v>0</v>
      </c>
      <c r="N228" s="832">
        <f>SUM(ENERO:DICIEMBRE!N228)</f>
        <v>0</v>
      </c>
      <c r="O228" s="832">
        <f>SUM(ENERO:DICIEMBRE!O228)</f>
        <v>1</v>
      </c>
      <c r="P228" s="832">
        <f>SUM(ENERO:DICIEMBRE!P228)</f>
        <v>0</v>
      </c>
      <c r="Q228" s="832">
        <f>SUM(ENERO:DICIEMBRE!Q228)</f>
        <v>0</v>
      </c>
      <c r="R228" s="832">
        <f>SUM(ENERO:DICIEMBRE!R228)</f>
        <v>0</v>
      </c>
      <c r="S228" s="832">
        <f>SUM(ENERO:DICIEMBRE!S228)</f>
        <v>0</v>
      </c>
      <c r="T228" s="832">
        <f>SUM(ENERO:DICIEMBRE!T228)</f>
        <v>0</v>
      </c>
      <c r="U228" s="832">
        <f>SUM(ENERO:DICIEMBRE!U228)</f>
        <v>1</v>
      </c>
      <c r="V228" s="832">
        <f>SUM(ENERO:DICIEMBRE!V228)</f>
        <v>0</v>
      </c>
      <c r="W228" s="832">
        <f>SUM(ENERO:DICIEMBRE!W228)</f>
        <v>0</v>
      </c>
      <c r="X228" s="832">
        <f>SUM(ENERO:DICIEMBRE!X228)</f>
        <v>0</v>
      </c>
      <c r="Y228" s="832">
        <f>SUM(ENERO:DICIEMBRE!Y228)</f>
        <v>1</v>
      </c>
      <c r="Z228" s="832">
        <f>SUM(ENERO:DICIEMBRE!Z228)</f>
        <v>0</v>
      </c>
      <c r="AA228" s="832">
        <f>SUM(ENERO:DICIEMBRE!AA228)</f>
        <v>0</v>
      </c>
      <c r="AB228" s="832">
        <f>SUM(ENERO:DICIEMBRE!AB228)</f>
        <v>0</v>
      </c>
      <c r="AC228" s="832">
        <f>SUM(ENERO:DICIEMBRE!AC228)</f>
        <v>1</v>
      </c>
      <c r="AD228" s="832">
        <f>SUM(ENERO:DICIEMBRE!AD228)</f>
        <v>0</v>
      </c>
      <c r="AE228" s="832">
        <f>SUM(ENERO:DICIEMBRE!AE228)</f>
        <v>0</v>
      </c>
      <c r="AF228" s="832">
        <f>SUM(ENERO:DICIEMBRE!AF228)</f>
        <v>0</v>
      </c>
      <c r="AG228" s="832">
        <f>SUM(ENERO:DICIEMBRE!AG228)</f>
        <v>0</v>
      </c>
      <c r="AH228" s="832">
        <f>SUM(ENERO:DICIEMBRE!AH228)</f>
        <v>0</v>
      </c>
      <c r="AI228" s="832">
        <f>SUM(ENERO:DICIEMBRE!AI228)</f>
        <v>0</v>
      </c>
      <c r="AJ228" s="832">
        <f>SUM(ENERO:DICIEMBRE!AJ228)</f>
        <v>0</v>
      </c>
      <c r="AK228" s="832">
        <f>SUM(ENERO:DICIEMBRE!AK228)</f>
        <v>0</v>
      </c>
      <c r="AL228" s="832">
        <f>SUM(ENERO:DICIEMBRE!AL228)</f>
        <v>0</v>
      </c>
      <c r="AM228" s="832">
        <f>SUM(ENERO:DICIEMBRE!AM228)</f>
        <v>0</v>
      </c>
      <c r="AN228" s="832">
        <f>SUM(ENERO:DICIEMBRE!AN228)</f>
        <v>0</v>
      </c>
      <c r="AO228" s="832">
        <f>SUM(ENERO:DICIEMBRE!AO228)</f>
        <v>0</v>
      </c>
      <c r="AP228" s="832">
        <f>SUM(ENERO:DICIEMBRE!AP228)</f>
        <v>0</v>
      </c>
      <c r="AQ228" s="832">
        <f>SUM(ENERO:DICIEMBRE!AQ228)</f>
        <v>0</v>
      </c>
      <c r="AR228" s="832">
        <f>SUM(ENERO:DICIEMBRE!AR228)</f>
        <v>0</v>
      </c>
      <c r="AS228" s="832">
        <f>SUM(ENERO:DICIEMBRE!AS228)</f>
        <v>0</v>
      </c>
      <c r="AT228" s="832">
        <f>SUM(ENERO:DICIEMBRE!AT228)</f>
        <v>0</v>
      </c>
      <c r="AU228" s="832">
        <f>SUM(ENERO:DICIEMBRE!AU228)</f>
        <v>0</v>
      </c>
      <c r="AV228" s="832">
        <f>SUM(ENERO:DICIEMBRE!AV228)</f>
        <v>0</v>
      </c>
      <c r="AW228" s="186" t="str">
        <f t="shared" si="60"/>
        <v/>
      </c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12"/>
      <c r="BI228" s="12"/>
      <c r="BY228" s="3"/>
      <c r="CA228" s="32" t="str">
        <f t="shared" si="52"/>
        <v/>
      </c>
      <c r="CB228" s="32" t="str">
        <f t="shared" si="53"/>
        <v/>
      </c>
      <c r="CC228" s="32" t="str">
        <f t="shared" si="54"/>
        <v/>
      </c>
      <c r="CD228" s="32" t="str">
        <f t="shared" si="55"/>
        <v/>
      </c>
      <c r="CE228" s="32" t="str">
        <f t="shared" si="56"/>
        <v/>
      </c>
      <c r="CF228" s="32" t="str">
        <f t="shared" si="57"/>
        <v/>
      </c>
      <c r="CG228" s="33">
        <f t="shared" si="61"/>
        <v>0</v>
      </c>
      <c r="CH228" s="33">
        <f t="shared" si="62"/>
        <v>0</v>
      </c>
      <c r="CI228" s="33">
        <f t="shared" si="63"/>
        <v>0</v>
      </c>
      <c r="CJ228" s="33">
        <f t="shared" si="64"/>
        <v>0</v>
      </c>
      <c r="CK228" s="33">
        <f t="shared" si="65"/>
        <v>0</v>
      </c>
      <c r="CL228" s="33">
        <f t="shared" si="66"/>
        <v>0</v>
      </c>
      <c r="CM228" s="33"/>
      <c r="CZ228" s="2"/>
    </row>
    <row r="229" spans="1:104" x14ac:dyDescent="0.2">
      <c r="A229" s="1472" t="s">
        <v>224</v>
      </c>
      <c r="B229" s="1473"/>
      <c r="C229" s="333">
        <f t="shared" si="73"/>
        <v>4</v>
      </c>
      <c r="D229" s="334">
        <f t="shared" si="72"/>
        <v>4</v>
      </c>
      <c r="E229" s="335">
        <f t="shared" si="72"/>
        <v>0</v>
      </c>
      <c r="F229" s="832">
        <f>SUM(ENERO:DICIEMBRE!F229)</f>
        <v>0</v>
      </c>
      <c r="G229" s="832">
        <f>SUM(ENERO:DICIEMBRE!G229)</f>
        <v>0</v>
      </c>
      <c r="H229" s="832">
        <f>SUM(ENERO:DICIEMBRE!H229)</f>
        <v>2</v>
      </c>
      <c r="I229" s="832">
        <f>SUM(ENERO:DICIEMBRE!I229)</f>
        <v>0</v>
      </c>
      <c r="J229" s="832">
        <f>SUM(ENERO:DICIEMBRE!J229)</f>
        <v>1</v>
      </c>
      <c r="K229" s="832">
        <f>SUM(ENERO:DICIEMBRE!K229)</f>
        <v>0</v>
      </c>
      <c r="L229" s="832">
        <f>SUM(ENERO:DICIEMBRE!L229)</f>
        <v>0</v>
      </c>
      <c r="M229" s="832">
        <f>SUM(ENERO:DICIEMBRE!M229)</f>
        <v>0</v>
      </c>
      <c r="N229" s="832">
        <f>SUM(ENERO:DICIEMBRE!N229)</f>
        <v>1</v>
      </c>
      <c r="O229" s="832">
        <f>SUM(ENERO:DICIEMBRE!O229)</f>
        <v>0</v>
      </c>
      <c r="P229" s="832">
        <f>SUM(ENERO:DICIEMBRE!P229)</f>
        <v>0</v>
      </c>
      <c r="Q229" s="832">
        <f>SUM(ENERO:DICIEMBRE!Q229)</f>
        <v>0</v>
      </c>
      <c r="R229" s="832">
        <f>SUM(ENERO:DICIEMBRE!R229)</f>
        <v>0</v>
      </c>
      <c r="S229" s="832">
        <f>SUM(ENERO:DICIEMBRE!S229)</f>
        <v>0</v>
      </c>
      <c r="T229" s="832">
        <f>SUM(ENERO:DICIEMBRE!T229)</f>
        <v>0</v>
      </c>
      <c r="U229" s="832">
        <f>SUM(ENERO:DICIEMBRE!U229)</f>
        <v>0</v>
      </c>
      <c r="V229" s="832">
        <f>SUM(ENERO:DICIEMBRE!V229)</f>
        <v>0</v>
      </c>
      <c r="W229" s="832">
        <f>SUM(ENERO:DICIEMBRE!W229)</f>
        <v>0</v>
      </c>
      <c r="X229" s="832">
        <f>SUM(ENERO:DICIEMBRE!X229)</f>
        <v>0</v>
      </c>
      <c r="Y229" s="832">
        <f>SUM(ENERO:DICIEMBRE!Y229)</f>
        <v>0</v>
      </c>
      <c r="Z229" s="832">
        <f>SUM(ENERO:DICIEMBRE!Z229)</f>
        <v>0</v>
      </c>
      <c r="AA229" s="832">
        <f>SUM(ENERO:DICIEMBRE!AA229)</f>
        <v>0</v>
      </c>
      <c r="AB229" s="832">
        <f>SUM(ENERO:DICIEMBRE!AB229)</f>
        <v>0</v>
      </c>
      <c r="AC229" s="832">
        <f>SUM(ENERO:DICIEMBRE!AC229)</f>
        <v>0</v>
      </c>
      <c r="AD229" s="832">
        <f>SUM(ENERO:DICIEMBRE!AD229)</f>
        <v>0</v>
      </c>
      <c r="AE229" s="832">
        <f>SUM(ENERO:DICIEMBRE!AE229)</f>
        <v>0</v>
      </c>
      <c r="AF229" s="832">
        <f>SUM(ENERO:DICIEMBRE!AF229)</f>
        <v>0</v>
      </c>
      <c r="AG229" s="832">
        <f>SUM(ENERO:DICIEMBRE!AG229)</f>
        <v>0</v>
      </c>
      <c r="AH229" s="832">
        <f>SUM(ENERO:DICIEMBRE!AH229)</f>
        <v>0</v>
      </c>
      <c r="AI229" s="832">
        <f>SUM(ENERO:DICIEMBRE!AI229)</f>
        <v>0</v>
      </c>
      <c r="AJ229" s="832">
        <f>SUM(ENERO:DICIEMBRE!AJ229)</f>
        <v>0</v>
      </c>
      <c r="AK229" s="832">
        <f>SUM(ENERO:DICIEMBRE!AK229)</f>
        <v>0</v>
      </c>
      <c r="AL229" s="832">
        <f>SUM(ENERO:DICIEMBRE!AL229)</f>
        <v>0</v>
      </c>
      <c r="AM229" s="832">
        <f>SUM(ENERO:DICIEMBRE!AM229)</f>
        <v>0</v>
      </c>
      <c r="AN229" s="832">
        <f>SUM(ENERO:DICIEMBRE!AN229)</f>
        <v>1</v>
      </c>
      <c r="AO229" s="832">
        <f>SUM(ENERO:DICIEMBRE!AO229)</f>
        <v>0</v>
      </c>
      <c r="AP229" s="832">
        <f>SUM(ENERO:DICIEMBRE!AP229)</f>
        <v>0</v>
      </c>
      <c r="AQ229" s="832">
        <f>SUM(ENERO:DICIEMBRE!AQ229)</f>
        <v>0</v>
      </c>
      <c r="AR229" s="832">
        <f>SUM(ENERO:DICIEMBRE!AR229)</f>
        <v>0</v>
      </c>
      <c r="AS229" s="832">
        <f>SUM(ENERO:DICIEMBRE!AS229)</f>
        <v>0</v>
      </c>
      <c r="AT229" s="832">
        <f>SUM(ENERO:DICIEMBRE!AT229)</f>
        <v>0</v>
      </c>
      <c r="AU229" s="832">
        <f>SUM(ENERO:DICIEMBRE!AU229)</f>
        <v>0</v>
      </c>
      <c r="AV229" s="832">
        <f>SUM(ENERO:DICIEMBRE!AV229)</f>
        <v>0</v>
      </c>
      <c r="AW229" s="186" t="str">
        <f t="shared" si="60"/>
        <v/>
      </c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CA229" s="32" t="str">
        <f t="shared" si="52"/>
        <v/>
      </c>
      <c r="CB229" s="32" t="str">
        <f t="shared" si="53"/>
        <v/>
      </c>
      <c r="CC229" s="32" t="str">
        <f t="shared" si="54"/>
        <v/>
      </c>
      <c r="CD229" s="32" t="str">
        <f t="shared" si="55"/>
        <v/>
      </c>
      <c r="CE229" s="32" t="str">
        <f t="shared" si="56"/>
        <v/>
      </c>
      <c r="CF229" s="32" t="str">
        <f t="shared" si="57"/>
        <v/>
      </c>
      <c r="CG229" s="33">
        <f t="shared" si="61"/>
        <v>0</v>
      </c>
      <c r="CH229" s="33">
        <f t="shared" si="62"/>
        <v>0</v>
      </c>
      <c r="CI229" s="33">
        <f t="shared" si="63"/>
        <v>0</v>
      </c>
      <c r="CJ229" s="33">
        <f t="shared" si="64"/>
        <v>0</v>
      </c>
      <c r="CK229" s="33">
        <f t="shared" si="65"/>
        <v>0</v>
      </c>
      <c r="CL229" s="33">
        <f t="shared" si="66"/>
        <v>0</v>
      </c>
      <c r="CM229" s="33"/>
      <c r="CZ229" s="2"/>
    </row>
    <row r="230" spans="1:104" x14ac:dyDescent="0.2">
      <c r="A230" s="1472" t="s">
        <v>225</v>
      </c>
      <c r="B230" s="1473"/>
      <c r="C230" s="344">
        <f t="shared" si="73"/>
        <v>0</v>
      </c>
      <c r="D230" s="337">
        <f t="shared" si="72"/>
        <v>0</v>
      </c>
      <c r="E230" s="345">
        <f t="shared" si="72"/>
        <v>0</v>
      </c>
      <c r="F230" s="832">
        <f>SUM(ENERO:DICIEMBRE!F230)</f>
        <v>0</v>
      </c>
      <c r="G230" s="832">
        <f>SUM(ENERO:DICIEMBRE!G230)</f>
        <v>0</v>
      </c>
      <c r="H230" s="832">
        <f>SUM(ENERO:DICIEMBRE!H230)</f>
        <v>0</v>
      </c>
      <c r="I230" s="832">
        <f>SUM(ENERO:DICIEMBRE!I230)</f>
        <v>0</v>
      </c>
      <c r="J230" s="832">
        <f>SUM(ENERO:DICIEMBRE!J230)</f>
        <v>0</v>
      </c>
      <c r="K230" s="832">
        <f>SUM(ENERO:DICIEMBRE!K230)</f>
        <v>0</v>
      </c>
      <c r="L230" s="832">
        <f>SUM(ENERO:DICIEMBRE!L230)</f>
        <v>0</v>
      </c>
      <c r="M230" s="832">
        <f>SUM(ENERO:DICIEMBRE!M230)</f>
        <v>0</v>
      </c>
      <c r="N230" s="832">
        <f>SUM(ENERO:DICIEMBRE!N230)</f>
        <v>0</v>
      </c>
      <c r="O230" s="832">
        <f>SUM(ENERO:DICIEMBRE!O230)</f>
        <v>0</v>
      </c>
      <c r="P230" s="832">
        <f>SUM(ENERO:DICIEMBRE!P230)</f>
        <v>0</v>
      </c>
      <c r="Q230" s="832">
        <f>SUM(ENERO:DICIEMBRE!Q230)</f>
        <v>0</v>
      </c>
      <c r="R230" s="832">
        <f>SUM(ENERO:DICIEMBRE!R230)</f>
        <v>0</v>
      </c>
      <c r="S230" s="832">
        <f>SUM(ENERO:DICIEMBRE!S230)</f>
        <v>0</v>
      </c>
      <c r="T230" s="832">
        <f>SUM(ENERO:DICIEMBRE!T230)</f>
        <v>0</v>
      </c>
      <c r="U230" s="832">
        <f>SUM(ENERO:DICIEMBRE!U230)</f>
        <v>0</v>
      </c>
      <c r="V230" s="832">
        <f>SUM(ENERO:DICIEMBRE!V230)</f>
        <v>0</v>
      </c>
      <c r="W230" s="832">
        <f>SUM(ENERO:DICIEMBRE!W230)</f>
        <v>0</v>
      </c>
      <c r="X230" s="832">
        <f>SUM(ENERO:DICIEMBRE!X230)</f>
        <v>0</v>
      </c>
      <c r="Y230" s="832">
        <f>SUM(ENERO:DICIEMBRE!Y230)</f>
        <v>0</v>
      </c>
      <c r="Z230" s="832">
        <f>SUM(ENERO:DICIEMBRE!Z230)</f>
        <v>0</v>
      </c>
      <c r="AA230" s="832">
        <f>SUM(ENERO:DICIEMBRE!AA230)</f>
        <v>0</v>
      </c>
      <c r="AB230" s="832">
        <f>SUM(ENERO:DICIEMBRE!AB230)</f>
        <v>0</v>
      </c>
      <c r="AC230" s="832">
        <f>SUM(ENERO:DICIEMBRE!AC230)</f>
        <v>0</v>
      </c>
      <c r="AD230" s="832">
        <f>SUM(ENERO:DICIEMBRE!AD230)</f>
        <v>0</v>
      </c>
      <c r="AE230" s="832">
        <f>SUM(ENERO:DICIEMBRE!AE230)</f>
        <v>0</v>
      </c>
      <c r="AF230" s="832">
        <f>SUM(ENERO:DICIEMBRE!AF230)</f>
        <v>0</v>
      </c>
      <c r="AG230" s="832">
        <f>SUM(ENERO:DICIEMBRE!AG230)</f>
        <v>0</v>
      </c>
      <c r="AH230" s="832">
        <f>SUM(ENERO:DICIEMBRE!AH230)</f>
        <v>0</v>
      </c>
      <c r="AI230" s="832">
        <f>SUM(ENERO:DICIEMBRE!AI230)</f>
        <v>0</v>
      </c>
      <c r="AJ230" s="832">
        <f>SUM(ENERO:DICIEMBRE!AJ230)</f>
        <v>0</v>
      </c>
      <c r="AK230" s="832">
        <f>SUM(ENERO:DICIEMBRE!AK230)</f>
        <v>0</v>
      </c>
      <c r="AL230" s="832">
        <f>SUM(ENERO:DICIEMBRE!AL230)</f>
        <v>0</v>
      </c>
      <c r="AM230" s="832">
        <f>SUM(ENERO:DICIEMBRE!AM230)</f>
        <v>0</v>
      </c>
      <c r="AN230" s="832">
        <f>SUM(ENERO:DICIEMBRE!AN230)</f>
        <v>0</v>
      </c>
      <c r="AO230" s="832">
        <f>SUM(ENERO:DICIEMBRE!AO230)</f>
        <v>0</v>
      </c>
      <c r="AP230" s="832">
        <f>SUM(ENERO:DICIEMBRE!AP230)</f>
        <v>0</v>
      </c>
      <c r="AQ230" s="832">
        <f>SUM(ENERO:DICIEMBRE!AQ230)</f>
        <v>0</v>
      </c>
      <c r="AR230" s="832">
        <f>SUM(ENERO:DICIEMBRE!AR230)</f>
        <v>0</v>
      </c>
      <c r="AS230" s="832">
        <f>SUM(ENERO:DICIEMBRE!AS230)</f>
        <v>0</v>
      </c>
      <c r="AT230" s="832">
        <f>SUM(ENERO:DICIEMBRE!AT230)</f>
        <v>0</v>
      </c>
      <c r="AU230" s="832">
        <f>SUM(ENERO:DICIEMBRE!AU230)</f>
        <v>0</v>
      </c>
      <c r="AV230" s="832">
        <f>SUM(ENERO:DICIEMBRE!AV230)</f>
        <v>0</v>
      </c>
      <c r="AW230" s="186" t="str">
        <f t="shared" si="60"/>
        <v/>
      </c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Y230" s="3"/>
      <c r="CA230" s="32" t="str">
        <f t="shared" si="52"/>
        <v/>
      </c>
      <c r="CB230" s="32" t="str">
        <f t="shared" si="53"/>
        <v/>
      </c>
      <c r="CC230" s="32" t="str">
        <f t="shared" si="54"/>
        <v/>
      </c>
      <c r="CD230" s="32" t="str">
        <f t="shared" si="55"/>
        <v/>
      </c>
      <c r="CE230" s="32" t="str">
        <f t="shared" si="56"/>
        <v/>
      </c>
      <c r="CF230" s="32" t="str">
        <f t="shared" si="57"/>
        <v/>
      </c>
      <c r="CG230" s="33">
        <f t="shared" si="61"/>
        <v>0</v>
      </c>
      <c r="CH230" s="33">
        <f t="shared" si="62"/>
        <v>0</v>
      </c>
      <c r="CI230" s="33">
        <f t="shared" si="63"/>
        <v>0</v>
      </c>
      <c r="CJ230" s="33">
        <f t="shared" si="64"/>
        <v>0</v>
      </c>
      <c r="CK230" s="33">
        <f t="shared" si="65"/>
        <v>0</v>
      </c>
      <c r="CL230" s="33">
        <f t="shared" si="66"/>
        <v>0</v>
      </c>
      <c r="CM230" s="33"/>
      <c r="CZ230" s="2"/>
    </row>
    <row r="231" spans="1:104" x14ac:dyDescent="0.2">
      <c r="A231" s="1474" t="s">
        <v>226</v>
      </c>
      <c r="B231" s="1475"/>
      <c r="C231" s="348">
        <f t="shared" si="73"/>
        <v>2</v>
      </c>
      <c r="D231" s="349">
        <f t="shared" si="72"/>
        <v>0</v>
      </c>
      <c r="E231" s="350">
        <f t="shared" si="72"/>
        <v>2</v>
      </c>
      <c r="F231" s="832">
        <f>SUM(ENERO:DICIEMBRE!F231)</f>
        <v>0</v>
      </c>
      <c r="G231" s="832">
        <f>SUM(ENERO:DICIEMBRE!G231)</f>
        <v>0</v>
      </c>
      <c r="H231" s="832">
        <f>SUM(ENERO:DICIEMBRE!H231)</f>
        <v>0</v>
      </c>
      <c r="I231" s="832">
        <f>SUM(ENERO:DICIEMBRE!I231)</f>
        <v>0</v>
      </c>
      <c r="J231" s="832">
        <f>SUM(ENERO:DICIEMBRE!J231)</f>
        <v>0</v>
      </c>
      <c r="K231" s="832">
        <f>SUM(ENERO:DICIEMBRE!K231)</f>
        <v>0</v>
      </c>
      <c r="L231" s="832">
        <f>SUM(ENERO:DICIEMBRE!L231)</f>
        <v>0</v>
      </c>
      <c r="M231" s="832">
        <f>SUM(ENERO:DICIEMBRE!M231)</f>
        <v>0</v>
      </c>
      <c r="N231" s="832">
        <f>SUM(ENERO:DICIEMBRE!N231)</f>
        <v>0</v>
      </c>
      <c r="O231" s="832">
        <f>SUM(ENERO:DICIEMBRE!O231)</f>
        <v>0</v>
      </c>
      <c r="P231" s="832">
        <f>SUM(ENERO:DICIEMBRE!P231)</f>
        <v>0</v>
      </c>
      <c r="Q231" s="832">
        <f>SUM(ENERO:DICIEMBRE!Q231)</f>
        <v>0</v>
      </c>
      <c r="R231" s="832">
        <f>SUM(ENERO:DICIEMBRE!R231)</f>
        <v>0</v>
      </c>
      <c r="S231" s="832">
        <f>SUM(ENERO:DICIEMBRE!S231)</f>
        <v>0</v>
      </c>
      <c r="T231" s="832">
        <f>SUM(ENERO:DICIEMBRE!T231)</f>
        <v>0</v>
      </c>
      <c r="U231" s="832">
        <f>SUM(ENERO:DICIEMBRE!U231)</f>
        <v>1</v>
      </c>
      <c r="V231" s="832">
        <f>SUM(ENERO:DICIEMBRE!V231)</f>
        <v>0</v>
      </c>
      <c r="W231" s="832">
        <f>SUM(ENERO:DICIEMBRE!W231)</f>
        <v>0</v>
      </c>
      <c r="X231" s="832">
        <f>SUM(ENERO:DICIEMBRE!X231)</f>
        <v>0</v>
      </c>
      <c r="Y231" s="832">
        <f>SUM(ENERO:DICIEMBRE!Y231)</f>
        <v>0</v>
      </c>
      <c r="Z231" s="832">
        <f>SUM(ENERO:DICIEMBRE!Z231)</f>
        <v>0</v>
      </c>
      <c r="AA231" s="832">
        <f>SUM(ENERO:DICIEMBRE!AA231)</f>
        <v>0</v>
      </c>
      <c r="AB231" s="832">
        <f>SUM(ENERO:DICIEMBRE!AB231)</f>
        <v>0</v>
      </c>
      <c r="AC231" s="832">
        <f>SUM(ENERO:DICIEMBRE!AC231)</f>
        <v>1</v>
      </c>
      <c r="AD231" s="832">
        <f>SUM(ENERO:DICIEMBRE!AD231)</f>
        <v>0</v>
      </c>
      <c r="AE231" s="832">
        <f>SUM(ENERO:DICIEMBRE!AE231)</f>
        <v>0</v>
      </c>
      <c r="AF231" s="832">
        <f>SUM(ENERO:DICIEMBRE!AF231)</f>
        <v>0</v>
      </c>
      <c r="AG231" s="832">
        <f>SUM(ENERO:DICIEMBRE!AG231)</f>
        <v>0</v>
      </c>
      <c r="AH231" s="832">
        <f>SUM(ENERO:DICIEMBRE!AH231)</f>
        <v>0</v>
      </c>
      <c r="AI231" s="832">
        <f>SUM(ENERO:DICIEMBRE!AI231)</f>
        <v>0</v>
      </c>
      <c r="AJ231" s="832">
        <f>SUM(ENERO:DICIEMBRE!AJ231)</f>
        <v>0</v>
      </c>
      <c r="AK231" s="832">
        <f>SUM(ENERO:DICIEMBRE!AK231)</f>
        <v>0</v>
      </c>
      <c r="AL231" s="832">
        <f>SUM(ENERO:DICIEMBRE!AL231)</f>
        <v>0</v>
      </c>
      <c r="AM231" s="832">
        <f>SUM(ENERO:DICIEMBRE!AM231)</f>
        <v>0</v>
      </c>
      <c r="AN231" s="832">
        <f>SUM(ENERO:DICIEMBRE!AN231)</f>
        <v>0</v>
      </c>
      <c r="AO231" s="832">
        <f>SUM(ENERO:DICIEMBRE!AO231)</f>
        <v>0</v>
      </c>
      <c r="AP231" s="832">
        <f>SUM(ENERO:DICIEMBRE!AP231)</f>
        <v>0</v>
      </c>
      <c r="AQ231" s="832">
        <f>SUM(ENERO:DICIEMBRE!AQ231)</f>
        <v>0</v>
      </c>
      <c r="AR231" s="832">
        <f>SUM(ENERO:DICIEMBRE!AR231)</f>
        <v>0</v>
      </c>
      <c r="AS231" s="832">
        <f>SUM(ENERO:DICIEMBRE!AS231)</f>
        <v>0</v>
      </c>
      <c r="AT231" s="832">
        <f>SUM(ENERO:DICIEMBRE!AT231)</f>
        <v>0</v>
      </c>
      <c r="AU231" s="832">
        <f>SUM(ENERO:DICIEMBRE!AU231)</f>
        <v>0</v>
      </c>
      <c r="AV231" s="832">
        <f>SUM(ENERO:DICIEMBRE!AV231)</f>
        <v>0</v>
      </c>
      <c r="AW231" s="186" t="str">
        <f t="shared" si="60"/>
        <v/>
      </c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Y231" s="3"/>
      <c r="CA231" s="32" t="str">
        <f t="shared" si="52"/>
        <v/>
      </c>
      <c r="CB231" s="32" t="str">
        <f t="shared" si="53"/>
        <v/>
      </c>
      <c r="CC231" s="32" t="str">
        <f t="shared" si="54"/>
        <v/>
      </c>
      <c r="CD231" s="32" t="str">
        <f t="shared" si="55"/>
        <v/>
      </c>
      <c r="CE231" s="32" t="str">
        <f t="shared" si="56"/>
        <v/>
      </c>
      <c r="CF231" s="32" t="str">
        <f t="shared" si="57"/>
        <v/>
      </c>
      <c r="CG231" s="33">
        <f t="shared" si="61"/>
        <v>0</v>
      </c>
      <c r="CH231" s="33">
        <f t="shared" si="62"/>
        <v>0</v>
      </c>
      <c r="CI231" s="33">
        <f t="shared" si="63"/>
        <v>0</v>
      </c>
      <c r="CJ231" s="33">
        <f t="shared" si="64"/>
        <v>0</v>
      </c>
      <c r="CK231" s="33">
        <f t="shared" si="65"/>
        <v>0</v>
      </c>
      <c r="CL231" s="33">
        <f t="shared" si="66"/>
        <v>0</v>
      </c>
      <c r="CM231" s="33"/>
      <c r="CZ231" s="2"/>
    </row>
    <row r="232" spans="1:104" x14ac:dyDescent="0.2">
      <c r="A232" s="155" t="s">
        <v>235</v>
      </c>
      <c r="B232" s="122"/>
      <c r="AL232" s="11"/>
      <c r="AM232" s="11"/>
      <c r="AN232" s="11"/>
      <c r="AO232" s="412"/>
      <c r="AP232" s="11"/>
      <c r="AQ232" s="11"/>
      <c r="AR232" s="11"/>
      <c r="AS232" s="11"/>
      <c r="AT232" s="11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CG232" s="14"/>
      <c r="CH232" s="14"/>
      <c r="CI232" s="14"/>
      <c r="CJ232" s="14"/>
      <c r="CK232" s="14"/>
      <c r="CL232" s="14"/>
      <c r="CM232" s="14"/>
      <c r="CN232" s="14"/>
    </row>
    <row r="233" spans="1:104" x14ac:dyDescent="0.2">
      <c r="A233" s="1366" t="s">
        <v>62</v>
      </c>
      <c r="B233" s="1367"/>
      <c r="C233" s="1417" t="s">
        <v>63</v>
      </c>
      <c r="D233" s="1417"/>
      <c r="E233" s="1417"/>
      <c r="F233" s="1377" t="s">
        <v>236</v>
      </c>
      <c r="G233" s="1380"/>
      <c r="H233" s="1377" t="s">
        <v>237</v>
      </c>
      <c r="I233" s="1380"/>
      <c r="J233" s="1377" t="s">
        <v>238</v>
      </c>
      <c r="K233" s="1380"/>
      <c r="L233" s="1377" t="s">
        <v>239</v>
      </c>
      <c r="M233" s="1380"/>
      <c r="N233" s="1377" t="s">
        <v>240</v>
      </c>
      <c r="O233" s="1380"/>
      <c r="P233" s="1377" t="s">
        <v>241</v>
      </c>
      <c r="Q233" s="1380"/>
      <c r="R233" s="1377" t="s">
        <v>242</v>
      </c>
      <c r="S233" s="1380"/>
      <c r="T233" s="1377" t="s">
        <v>243</v>
      </c>
      <c r="U233" s="1380"/>
      <c r="V233" s="1377" t="s">
        <v>244</v>
      </c>
      <c r="W233" s="1380"/>
      <c r="X233" s="1377" t="s">
        <v>245</v>
      </c>
      <c r="Y233" s="1380"/>
      <c r="Z233" s="1377" t="s">
        <v>246</v>
      </c>
      <c r="AA233" s="1380"/>
      <c r="AB233" s="1377" t="s">
        <v>247</v>
      </c>
      <c r="AC233" s="1380"/>
      <c r="AD233" s="1377" t="s">
        <v>248</v>
      </c>
      <c r="AE233" s="1380"/>
      <c r="AF233" s="1377" t="s">
        <v>249</v>
      </c>
      <c r="AG233" s="1380"/>
      <c r="AH233" s="1377" t="s">
        <v>250</v>
      </c>
      <c r="AI233" s="1380"/>
      <c r="AJ233" s="1377" t="s">
        <v>251</v>
      </c>
      <c r="AK233" s="1380"/>
      <c r="AL233" s="11"/>
      <c r="AM233" s="11"/>
      <c r="AN233" s="11"/>
      <c r="AO233" s="412"/>
      <c r="AP233" s="11"/>
      <c r="AQ233" s="11"/>
      <c r="AR233" s="11"/>
      <c r="AS233" s="11"/>
      <c r="AT233" s="11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CG233" s="14"/>
      <c r="CH233" s="14"/>
      <c r="CI233" s="14"/>
      <c r="CJ233" s="14"/>
      <c r="CK233" s="14"/>
      <c r="CL233" s="14"/>
      <c r="CM233" s="14"/>
      <c r="CN233" s="14"/>
    </row>
    <row r="234" spans="1:104" ht="21" x14ac:dyDescent="0.2">
      <c r="A234" s="1368"/>
      <c r="B234" s="1369"/>
      <c r="C234" s="17" t="s">
        <v>88</v>
      </c>
      <c r="D234" s="128" t="s">
        <v>54</v>
      </c>
      <c r="E234" s="64" t="s">
        <v>89</v>
      </c>
      <c r="F234" s="299" t="s">
        <v>54</v>
      </c>
      <c r="G234" s="413" t="s">
        <v>89</v>
      </c>
      <c r="H234" s="299" t="s">
        <v>54</v>
      </c>
      <c r="I234" s="413" t="s">
        <v>89</v>
      </c>
      <c r="J234" s="299" t="s">
        <v>54</v>
      </c>
      <c r="K234" s="413" t="s">
        <v>89</v>
      </c>
      <c r="L234" s="299" t="s">
        <v>54</v>
      </c>
      <c r="M234" s="413" t="s">
        <v>89</v>
      </c>
      <c r="N234" s="299" t="s">
        <v>54</v>
      </c>
      <c r="O234" s="413" t="s">
        <v>89</v>
      </c>
      <c r="P234" s="299" t="s">
        <v>54</v>
      </c>
      <c r="Q234" s="413" t="s">
        <v>89</v>
      </c>
      <c r="R234" s="299" t="s">
        <v>54</v>
      </c>
      <c r="S234" s="413" t="s">
        <v>89</v>
      </c>
      <c r="T234" s="299" t="s">
        <v>54</v>
      </c>
      <c r="U234" s="413" t="s">
        <v>89</v>
      </c>
      <c r="V234" s="299" t="s">
        <v>54</v>
      </c>
      <c r="W234" s="413" t="s">
        <v>89</v>
      </c>
      <c r="X234" s="299" t="s">
        <v>54</v>
      </c>
      <c r="Y234" s="413" t="s">
        <v>89</v>
      </c>
      <c r="Z234" s="299" t="s">
        <v>54</v>
      </c>
      <c r="AA234" s="413" t="s">
        <v>89</v>
      </c>
      <c r="AB234" s="299" t="s">
        <v>54</v>
      </c>
      <c r="AC234" s="413" t="s">
        <v>89</v>
      </c>
      <c r="AD234" s="299" t="s">
        <v>54</v>
      </c>
      <c r="AE234" s="413" t="s">
        <v>89</v>
      </c>
      <c r="AF234" s="299" t="s">
        <v>54</v>
      </c>
      <c r="AG234" s="413" t="s">
        <v>89</v>
      </c>
      <c r="AH234" s="299" t="s">
        <v>54</v>
      </c>
      <c r="AI234" s="413" t="s">
        <v>89</v>
      </c>
      <c r="AJ234" s="299" t="s">
        <v>54</v>
      </c>
      <c r="AK234" s="413" t="s">
        <v>89</v>
      </c>
      <c r="AL234" s="11"/>
      <c r="AM234" s="11"/>
      <c r="AN234" s="11"/>
      <c r="AO234" s="412"/>
      <c r="AP234" s="11"/>
      <c r="AQ234" s="11"/>
      <c r="AR234" s="11"/>
      <c r="AS234" s="11"/>
      <c r="AT234" s="11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CG234" s="14"/>
      <c r="CH234" s="14"/>
      <c r="CI234" s="14"/>
      <c r="CJ234" s="14"/>
      <c r="CK234" s="14"/>
      <c r="CL234" s="14"/>
      <c r="CM234" s="14"/>
      <c r="CN234" s="14"/>
    </row>
    <row r="235" spans="1:104" x14ac:dyDescent="0.2">
      <c r="A235" s="1485" t="s">
        <v>252</v>
      </c>
      <c r="B235" s="79" t="s">
        <v>162</v>
      </c>
      <c r="C235" s="132">
        <f>SUM(D235+E235)</f>
        <v>0</v>
      </c>
      <c r="D235" s="133">
        <f t="shared" ref="D235:E238" si="75">SUM(F235+H235+J235+L235+N235+P235+R235+T235+V235+X235+Z235+AB235+AD235+AF235+AH235+AJ235)</f>
        <v>0</v>
      </c>
      <c r="E235" s="134">
        <f t="shared" si="75"/>
        <v>0</v>
      </c>
      <c r="F235" s="24"/>
      <c r="G235" s="28"/>
      <c r="H235" s="24"/>
      <c r="I235" s="28"/>
      <c r="J235" s="24"/>
      <c r="K235" s="28"/>
      <c r="L235" s="24"/>
      <c r="M235" s="28"/>
      <c r="N235" s="24"/>
      <c r="O235" s="28"/>
      <c r="P235" s="24"/>
      <c r="Q235" s="28"/>
      <c r="R235" s="24"/>
      <c r="S235" s="28"/>
      <c r="T235" s="24"/>
      <c r="U235" s="28"/>
      <c r="V235" s="24"/>
      <c r="W235" s="28"/>
      <c r="X235" s="24"/>
      <c r="Y235" s="28"/>
      <c r="Z235" s="24"/>
      <c r="AA235" s="28"/>
      <c r="AB235" s="24"/>
      <c r="AC235" s="28"/>
      <c r="AD235" s="24"/>
      <c r="AE235" s="28"/>
      <c r="AF235" s="24"/>
      <c r="AG235" s="28"/>
      <c r="AH235" s="24"/>
      <c r="AI235" s="28"/>
      <c r="AJ235" s="24"/>
      <c r="AK235" s="28"/>
      <c r="AL235" s="173"/>
      <c r="AM235" s="11"/>
      <c r="AN235" s="11"/>
      <c r="AO235" s="412"/>
      <c r="AP235" s="11"/>
      <c r="AQ235" s="11"/>
      <c r="AR235" s="11"/>
      <c r="AS235" s="11"/>
      <c r="AT235" s="11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CG235" s="14">
        <v>0</v>
      </c>
      <c r="CH235" s="14">
        <v>0</v>
      </c>
      <c r="CI235" s="14"/>
      <c r="CJ235" s="14"/>
      <c r="CK235" s="14"/>
      <c r="CL235" s="14"/>
      <c r="CM235" s="14"/>
      <c r="CN235" s="14"/>
    </row>
    <row r="236" spans="1:104" x14ac:dyDescent="0.2">
      <c r="A236" s="1486"/>
      <c r="B236" s="81" t="s">
        <v>76</v>
      </c>
      <c r="C236" s="182">
        <f>SUM(D236+E236)</f>
        <v>0</v>
      </c>
      <c r="D236" s="183">
        <f t="shared" si="75"/>
        <v>0</v>
      </c>
      <c r="E236" s="184">
        <f t="shared" si="75"/>
        <v>0</v>
      </c>
      <c r="F236" s="82"/>
      <c r="G236" s="85"/>
      <c r="H236" s="82"/>
      <c r="I236" s="85"/>
      <c r="J236" s="82"/>
      <c r="K236" s="85"/>
      <c r="L236" s="82"/>
      <c r="M236" s="85"/>
      <c r="N236" s="82"/>
      <c r="O236" s="85"/>
      <c r="P236" s="82"/>
      <c r="Q236" s="85"/>
      <c r="R236" s="82"/>
      <c r="S236" s="85"/>
      <c r="T236" s="82"/>
      <c r="U236" s="85"/>
      <c r="V236" s="82"/>
      <c r="W236" s="85"/>
      <c r="X236" s="82"/>
      <c r="Y236" s="85"/>
      <c r="Z236" s="82"/>
      <c r="AA236" s="85"/>
      <c r="AB236" s="82"/>
      <c r="AC236" s="85"/>
      <c r="AD236" s="82"/>
      <c r="AE236" s="85"/>
      <c r="AF236" s="82"/>
      <c r="AG236" s="85"/>
      <c r="AH236" s="82"/>
      <c r="AI236" s="85"/>
      <c r="AJ236" s="82"/>
      <c r="AK236" s="85"/>
      <c r="AL236" s="29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Z236" s="2"/>
      <c r="CG236" s="14">
        <v>0</v>
      </c>
      <c r="CH236" s="14">
        <v>0</v>
      </c>
      <c r="CI236" s="14"/>
      <c r="CJ236" s="14"/>
      <c r="CK236" s="14"/>
      <c r="CL236" s="14"/>
      <c r="CM236" s="14"/>
      <c r="CN236" s="14"/>
    </row>
    <row r="237" spans="1:104" x14ac:dyDescent="0.2">
      <c r="A237" s="1485" t="s">
        <v>253</v>
      </c>
      <c r="B237" s="79" t="s">
        <v>162</v>
      </c>
      <c r="C237" s="132">
        <f>SUM(D237+E237)</f>
        <v>0</v>
      </c>
      <c r="D237" s="133">
        <f t="shared" si="75"/>
        <v>0</v>
      </c>
      <c r="E237" s="134">
        <f t="shared" si="75"/>
        <v>0</v>
      </c>
      <c r="F237" s="24"/>
      <c r="G237" s="28"/>
      <c r="H237" s="24"/>
      <c r="I237" s="28"/>
      <c r="J237" s="24"/>
      <c r="K237" s="28"/>
      <c r="L237" s="24"/>
      <c r="M237" s="28"/>
      <c r="N237" s="24"/>
      <c r="O237" s="28"/>
      <c r="P237" s="24"/>
      <c r="Q237" s="28"/>
      <c r="R237" s="24"/>
      <c r="S237" s="28"/>
      <c r="T237" s="24"/>
      <c r="U237" s="28"/>
      <c r="V237" s="24"/>
      <c r="W237" s="28"/>
      <c r="X237" s="24"/>
      <c r="Y237" s="28"/>
      <c r="Z237" s="24"/>
      <c r="AA237" s="28"/>
      <c r="AB237" s="24"/>
      <c r="AC237" s="28"/>
      <c r="AD237" s="24"/>
      <c r="AE237" s="28"/>
      <c r="AF237" s="24"/>
      <c r="AG237" s="28"/>
      <c r="AH237" s="24"/>
      <c r="AI237" s="28"/>
      <c r="AJ237" s="24"/>
      <c r="AK237" s="28"/>
      <c r="AL237" s="3"/>
      <c r="AM237" s="15"/>
      <c r="AN237" s="15"/>
      <c r="AO237" s="15"/>
      <c r="AP237" s="15"/>
      <c r="AQ237" s="15"/>
      <c r="AR237" s="15"/>
      <c r="AS237" s="15"/>
      <c r="AT237" s="15"/>
      <c r="AU237" s="12"/>
      <c r="AV237" s="12"/>
      <c r="AW237" s="12"/>
      <c r="AX237" s="12"/>
      <c r="AY237" s="12"/>
      <c r="AZ237" s="12"/>
      <c r="BA237" s="12"/>
      <c r="CG237" s="14">
        <v>0</v>
      </c>
      <c r="CH237" s="14">
        <v>0</v>
      </c>
      <c r="CI237" s="14"/>
      <c r="CJ237" s="14"/>
      <c r="CK237" s="14"/>
      <c r="CL237" s="14"/>
      <c r="CM237" s="14"/>
      <c r="CN237" s="14"/>
    </row>
    <row r="238" spans="1:104" x14ac:dyDescent="0.2">
      <c r="A238" s="1486"/>
      <c r="B238" s="81" t="s">
        <v>76</v>
      </c>
      <c r="C238" s="145">
        <f>SUM(D238+E238)</f>
        <v>0</v>
      </c>
      <c r="D238" s="146">
        <f t="shared" si="75"/>
        <v>0</v>
      </c>
      <c r="E238" s="147">
        <f t="shared" si="75"/>
        <v>0</v>
      </c>
      <c r="F238" s="92"/>
      <c r="G238" s="95"/>
      <c r="H238" s="92"/>
      <c r="I238" s="95"/>
      <c r="J238" s="92"/>
      <c r="K238" s="95"/>
      <c r="L238" s="92"/>
      <c r="M238" s="95"/>
      <c r="N238" s="92"/>
      <c r="O238" s="95"/>
      <c r="P238" s="92"/>
      <c r="Q238" s="95"/>
      <c r="R238" s="92"/>
      <c r="S238" s="95"/>
      <c r="T238" s="92"/>
      <c r="U238" s="95"/>
      <c r="V238" s="92"/>
      <c r="W238" s="95"/>
      <c r="X238" s="92"/>
      <c r="Y238" s="95"/>
      <c r="Z238" s="92"/>
      <c r="AA238" s="95"/>
      <c r="AB238" s="92"/>
      <c r="AC238" s="95"/>
      <c r="AD238" s="92"/>
      <c r="AE238" s="95"/>
      <c r="AF238" s="92"/>
      <c r="AG238" s="95"/>
      <c r="AH238" s="92"/>
      <c r="AI238" s="95"/>
      <c r="AJ238" s="92"/>
      <c r="AK238" s="95"/>
      <c r="AL238" s="3"/>
      <c r="AM238" s="15"/>
      <c r="AN238" s="15"/>
      <c r="AO238" s="15"/>
      <c r="AP238" s="15"/>
      <c r="AQ238" s="15"/>
      <c r="AR238" s="15"/>
      <c r="AS238" s="15"/>
      <c r="AT238" s="15"/>
      <c r="AU238" s="12"/>
      <c r="AV238" s="12"/>
      <c r="AW238" s="12"/>
      <c r="AX238" s="12"/>
      <c r="AY238" s="12"/>
      <c r="AZ238" s="12"/>
      <c r="BA238" s="12"/>
      <c r="CG238" s="14"/>
      <c r="CH238" s="14"/>
      <c r="CI238" s="14"/>
      <c r="CJ238" s="14"/>
      <c r="CK238" s="14"/>
      <c r="CL238" s="14"/>
      <c r="CM238" s="14"/>
      <c r="CN238" s="14"/>
    </row>
    <row r="239" spans="1:104" x14ac:dyDescent="0.2">
      <c r="A239" s="155" t="s">
        <v>254</v>
      </c>
      <c r="B239" s="7"/>
      <c r="AM239" s="15"/>
      <c r="AN239" s="15"/>
      <c r="AO239" s="15"/>
      <c r="AP239" s="15"/>
      <c r="AQ239" s="15"/>
      <c r="AR239" s="15"/>
      <c r="AS239" s="15"/>
      <c r="AT239" s="15"/>
      <c r="AU239" s="12"/>
      <c r="AV239" s="12"/>
      <c r="AW239" s="12"/>
      <c r="AX239" s="12"/>
      <c r="AY239" s="12"/>
      <c r="AZ239" s="12"/>
      <c r="BA239" s="12"/>
      <c r="CG239" s="14"/>
      <c r="CH239" s="14"/>
      <c r="CI239" s="14"/>
      <c r="CJ239" s="14"/>
      <c r="CK239" s="14"/>
      <c r="CL239" s="14"/>
      <c r="CM239" s="14"/>
      <c r="CN239" s="14"/>
    </row>
    <row r="240" spans="1:104" x14ac:dyDescent="0.2">
      <c r="A240" s="1487" t="s">
        <v>255</v>
      </c>
      <c r="B240" s="1490" t="s">
        <v>256</v>
      </c>
      <c r="C240" s="1366" t="s">
        <v>4</v>
      </c>
      <c r="D240" s="1401"/>
      <c r="E240" s="1367"/>
      <c r="F240" s="1493" t="s">
        <v>257</v>
      </c>
      <c r="G240" s="1494"/>
      <c r="H240" s="1494"/>
      <c r="I240" s="1494"/>
      <c r="J240" s="1494"/>
      <c r="K240" s="1494"/>
      <c r="L240" s="1494"/>
      <c r="M240" s="1494"/>
      <c r="N240" s="1494"/>
      <c r="O240" s="1494"/>
      <c r="P240" s="1494"/>
      <c r="Q240" s="1494"/>
      <c r="R240" s="1494"/>
      <c r="S240" s="1494"/>
      <c r="T240" s="1494"/>
      <c r="U240" s="1494"/>
      <c r="V240" s="1494"/>
      <c r="W240" s="1494"/>
      <c r="X240" s="1494"/>
      <c r="Y240" s="1494"/>
      <c r="Z240" s="1494"/>
      <c r="AA240" s="1494"/>
      <c r="AB240" s="1494"/>
      <c r="AC240" s="1494"/>
      <c r="AD240" s="1494"/>
      <c r="AE240" s="1494"/>
      <c r="AF240" s="1494"/>
      <c r="AG240" s="1494"/>
      <c r="AH240" s="1494"/>
      <c r="AI240" s="1494"/>
      <c r="AJ240" s="1494"/>
      <c r="AK240" s="1495"/>
      <c r="AL240" s="1375" t="s">
        <v>258</v>
      </c>
      <c r="AM240" s="30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12"/>
      <c r="AZ240" s="12"/>
      <c r="BA240" s="12"/>
      <c r="CG240" s="14"/>
      <c r="CH240" s="14"/>
      <c r="CI240" s="14"/>
      <c r="CJ240" s="14"/>
      <c r="CK240" s="14"/>
      <c r="CL240" s="14"/>
      <c r="CM240" s="14"/>
      <c r="CN240" s="14"/>
    </row>
    <row r="241" spans="1:92" s="2" customFormat="1" x14ac:dyDescent="0.2">
      <c r="A241" s="1488"/>
      <c r="B241" s="1491"/>
      <c r="C241" s="1368"/>
      <c r="D241" s="1402"/>
      <c r="E241" s="1369"/>
      <c r="F241" s="1493" t="s">
        <v>174</v>
      </c>
      <c r="G241" s="1495"/>
      <c r="H241" s="1493" t="s">
        <v>175</v>
      </c>
      <c r="I241" s="1495"/>
      <c r="J241" s="1493" t="s">
        <v>110</v>
      </c>
      <c r="K241" s="1495"/>
      <c r="L241" s="1493" t="s">
        <v>11</v>
      </c>
      <c r="M241" s="1495"/>
      <c r="N241" s="1377" t="s">
        <v>12</v>
      </c>
      <c r="O241" s="1380"/>
      <c r="P241" s="1377" t="s">
        <v>13</v>
      </c>
      <c r="Q241" s="1380"/>
      <c r="R241" s="1377" t="s">
        <v>14</v>
      </c>
      <c r="S241" s="1380"/>
      <c r="T241" s="1377" t="s">
        <v>15</v>
      </c>
      <c r="U241" s="1380"/>
      <c r="V241" s="1377" t="s">
        <v>16</v>
      </c>
      <c r="W241" s="1380"/>
      <c r="X241" s="1377" t="s">
        <v>17</v>
      </c>
      <c r="Y241" s="1380"/>
      <c r="Z241" s="1377" t="s">
        <v>259</v>
      </c>
      <c r="AA241" s="1380"/>
      <c r="AB241" s="1377" t="s">
        <v>260</v>
      </c>
      <c r="AC241" s="1380"/>
      <c r="AD241" s="1377" t="s">
        <v>261</v>
      </c>
      <c r="AE241" s="1380"/>
      <c r="AF241" s="1377" t="s">
        <v>262</v>
      </c>
      <c r="AG241" s="1380"/>
      <c r="AH241" s="1377" t="s">
        <v>263</v>
      </c>
      <c r="AI241" s="1380"/>
      <c r="AJ241" s="1406" t="s">
        <v>264</v>
      </c>
      <c r="AK241" s="1407"/>
      <c r="AL241" s="1392"/>
      <c r="AM241" s="30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12"/>
      <c r="AZ241" s="12"/>
      <c r="BA241" s="12"/>
      <c r="BZ241" s="3"/>
      <c r="CA241" s="4"/>
      <c r="CB241" s="4"/>
      <c r="CC241" s="4"/>
      <c r="CD241" s="4"/>
      <c r="CE241" s="4"/>
      <c r="CF241" s="4"/>
      <c r="CG241" s="14"/>
      <c r="CH241" s="14"/>
      <c r="CI241" s="14"/>
      <c r="CJ241" s="14"/>
      <c r="CK241" s="14"/>
      <c r="CL241" s="14"/>
      <c r="CM241" s="14"/>
      <c r="CN241" s="14"/>
    </row>
    <row r="242" spans="1:92" s="2" customFormat="1" ht="21" x14ac:dyDescent="0.2">
      <c r="A242" s="1489"/>
      <c r="B242" s="1492"/>
      <c r="C242" s="414" t="s">
        <v>88</v>
      </c>
      <c r="D242" s="415" t="s">
        <v>54</v>
      </c>
      <c r="E242" s="416" t="s">
        <v>89</v>
      </c>
      <c r="F242" s="417" t="s">
        <v>54</v>
      </c>
      <c r="G242" s="418" t="s">
        <v>89</v>
      </c>
      <c r="H242" s="417" t="s">
        <v>54</v>
      </c>
      <c r="I242" s="418" t="s">
        <v>89</v>
      </c>
      <c r="J242" s="417" t="s">
        <v>54</v>
      </c>
      <c r="K242" s="418" t="s">
        <v>89</v>
      </c>
      <c r="L242" s="417" t="s">
        <v>54</v>
      </c>
      <c r="M242" s="418" t="s">
        <v>89</v>
      </c>
      <c r="N242" s="417" t="s">
        <v>54</v>
      </c>
      <c r="O242" s="418" t="s">
        <v>89</v>
      </c>
      <c r="P242" s="417" t="s">
        <v>54</v>
      </c>
      <c r="Q242" s="418" t="s">
        <v>89</v>
      </c>
      <c r="R242" s="417" t="s">
        <v>54</v>
      </c>
      <c r="S242" s="418" t="s">
        <v>89</v>
      </c>
      <c r="T242" s="419" t="s">
        <v>54</v>
      </c>
      <c r="U242" s="419" t="s">
        <v>89</v>
      </c>
      <c r="V242" s="420" t="s">
        <v>54</v>
      </c>
      <c r="W242" s="418" t="s">
        <v>89</v>
      </c>
      <c r="X242" s="417" t="s">
        <v>54</v>
      </c>
      <c r="Y242" s="418" t="s">
        <v>89</v>
      </c>
      <c r="Z242" s="417" t="s">
        <v>54</v>
      </c>
      <c r="AA242" s="418" t="s">
        <v>89</v>
      </c>
      <c r="AB242" s="417" t="s">
        <v>54</v>
      </c>
      <c r="AC242" s="418" t="s">
        <v>89</v>
      </c>
      <c r="AD242" s="417" t="s">
        <v>54</v>
      </c>
      <c r="AE242" s="418" t="s">
        <v>89</v>
      </c>
      <c r="AF242" s="417" t="s">
        <v>54</v>
      </c>
      <c r="AG242" s="418" t="s">
        <v>89</v>
      </c>
      <c r="AH242" s="417" t="s">
        <v>54</v>
      </c>
      <c r="AI242" s="418" t="s">
        <v>89</v>
      </c>
      <c r="AJ242" s="417" t="s">
        <v>54</v>
      </c>
      <c r="AK242" s="418" t="s">
        <v>89</v>
      </c>
      <c r="AL242" s="1376"/>
      <c r="AM242" s="30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12"/>
      <c r="AZ242" s="12"/>
      <c r="BA242" s="12"/>
      <c r="BZ242" s="3"/>
      <c r="CA242" s="4"/>
      <c r="CB242" s="4"/>
      <c r="CC242" s="4"/>
      <c r="CD242" s="4"/>
      <c r="CE242" s="4"/>
      <c r="CF242" s="4"/>
      <c r="CG242" s="14"/>
      <c r="CH242" s="14"/>
      <c r="CI242" s="14"/>
      <c r="CJ242" s="14"/>
      <c r="CK242" s="14"/>
      <c r="CL242" s="14"/>
      <c r="CM242" s="14"/>
      <c r="CN242" s="14"/>
    </row>
    <row r="243" spans="1:92" s="2" customFormat="1" x14ac:dyDescent="0.2">
      <c r="A243" s="1496" t="s">
        <v>265</v>
      </c>
      <c r="B243" s="421" t="s">
        <v>64</v>
      </c>
      <c r="C243" s="422">
        <f>SUM(D243+E243)</f>
        <v>0</v>
      </c>
      <c r="D243" s="423">
        <f t="shared" ref="D243:E246" si="76">SUM(F243+H243+J243+L243+N243+P243+R243+T243+V243+X243+Z243+AB243+AD243+AF243+AH243+AJ243)</f>
        <v>0</v>
      </c>
      <c r="E243" s="233">
        <f t="shared" si="76"/>
        <v>0</v>
      </c>
      <c r="F243" s="24"/>
      <c r="G243" s="28"/>
      <c r="H243" s="24"/>
      <c r="I243" s="28"/>
      <c r="J243" s="24"/>
      <c r="K243" s="28"/>
      <c r="L243" s="24"/>
      <c r="M243" s="28"/>
      <c r="N243" s="24"/>
      <c r="O243" s="28"/>
      <c r="P243" s="24"/>
      <c r="Q243" s="28"/>
      <c r="R243" s="24"/>
      <c r="S243" s="28"/>
      <c r="T243" s="24"/>
      <c r="U243" s="28"/>
      <c r="V243" s="24"/>
      <c r="W243" s="28"/>
      <c r="X243" s="24"/>
      <c r="Y243" s="28"/>
      <c r="Z243" s="24"/>
      <c r="AA243" s="28"/>
      <c r="AB243" s="24"/>
      <c r="AC243" s="28"/>
      <c r="AD243" s="24"/>
      <c r="AE243" s="28"/>
      <c r="AF243" s="24"/>
      <c r="AG243" s="28"/>
      <c r="AH243" s="24"/>
      <c r="AI243" s="28"/>
      <c r="AJ243" s="24"/>
      <c r="AK243" s="28"/>
      <c r="AL243" s="138"/>
      <c r="AM243" s="30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12"/>
      <c r="AZ243" s="12"/>
      <c r="BA243" s="12"/>
      <c r="BZ243" s="3"/>
      <c r="CA243" s="4"/>
      <c r="CB243" s="4"/>
      <c r="CC243" s="4"/>
      <c r="CD243" s="4"/>
      <c r="CE243" s="4"/>
      <c r="CF243" s="4"/>
      <c r="CG243" s="14">
        <v>0</v>
      </c>
      <c r="CH243" s="14">
        <v>0</v>
      </c>
      <c r="CI243" s="14"/>
      <c r="CJ243" s="14"/>
      <c r="CK243" s="14"/>
      <c r="CL243" s="14"/>
      <c r="CM243" s="14"/>
      <c r="CN243" s="14"/>
    </row>
    <row r="244" spans="1:92" s="2" customFormat="1" x14ac:dyDescent="0.2">
      <c r="A244" s="1497"/>
      <c r="B244" s="424" t="s">
        <v>76</v>
      </c>
      <c r="C244" s="425">
        <f>SUM(D244+E244)</f>
        <v>0</v>
      </c>
      <c r="D244" s="426">
        <f t="shared" si="76"/>
        <v>0</v>
      </c>
      <c r="E244" s="292">
        <f t="shared" si="76"/>
        <v>0</v>
      </c>
      <c r="F244" s="82"/>
      <c r="G244" s="85"/>
      <c r="H244" s="82"/>
      <c r="I244" s="85"/>
      <c r="J244" s="82"/>
      <c r="K244" s="85"/>
      <c r="L244" s="82"/>
      <c r="M244" s="85"/>
      <c r="N244" s="82"/>
      <c r="O244" s="85"/>
      <c r="P244" s="82"/>
      <c r="Q244" s="85"/>
      <c r="R244" s="82"/>
      <c r="S244" s="85"/>
      <c r="T244" s="82"/>
      <c r="U244" s="85"/>
      <c r="V244" s="82"/>
      <c r="W244" s="85"/>
      <c r="X244" s="82"/>
      <c r="Y244" s="85"/>
      <c r="Z244" s="82"/>
      <c r="AA244" s="85"/>
      <c r="AB244" s="82"/>
      <c r="AC244" s="85"/>
      <c r="AD244" s="82"/>
      <c r="AE244" s="85"/>
      <c r="AF244" s="82"/>
      <c r="AG244" s="85"/>
      <c r="AH244" s="82"/>
      <c r="AI244" s="85"/>
      <c r="AJ244" s="82"/>
      <c r="AK244" s="85"/>
      <c r="AL244" s="59"/>
      <c r="AM244" s="30"/>
      <c r="AN244" s="13"/>
      <c r="AO244" s="13"/>
      <c r="AP244" s="13"/>
      <c r="AQ244" s="13"/>
      <c r="AR244" s="13"/>
      <c r="AS244" s="13"/>
      <c r="AT244" s="13"/>
      <c r="AU244" s="13"/>
      <c r="AV244" s="13"/>
      <c r="AW244" s="12"/>
      <c r="AX244" s="12"/>
      <c r="AY244" s="12"/>
      <c r="AZ244" s="12"/>
      <c r="BA244" s="12"/>
      <c r="CA244" s="4"/>
      <c r="CB244" s="4"/>
      <c r="CC244" s="4"/>
      <c r="CD244" s="4"/>
      <c r="CE244" s="4"/>
      <c r="CF244" s="4"/>
      <c r="CG244" s="14">
        <v>0</v>
      </c>
      <c r="CH244" s="14">
        <v>0</v>
      </c>
      <c r="CI244" s="14"/>
      <c r="CJ244" s="14"/>
      <c r="CK244" s="14"/>
      <c r="CL244" s="14"/>
      <c r="CM244" s="14"/>
      <c r="CN244" s="14"/>
    </row>
    <row r="245" spans="1:92" s="2" customFormat="1" x14ac:dyDescent="0.2">
      <c r="A245" s="1498" t="s">
        <v>266</v>
      </c>
      <c r="B245" s="427" t="s">
        <v>64</v>
      </c>
      <c r="C245" s="428">
        <f>SUM(D245+E245)</f>
        <v>0</v>
      </c>
      <c r="D245" s="429">
        <f t="shared" si="76"/>
        <v>0</v>
      </c>
      <c r="E245" s="253">
        <f t="shared" si="76"/>
        <v>0</v>
      </c>
      <c r="F245" s="106"/>
      <c r="G245" s="109"/>
      <c r="H245" s="106"/>
      <c r="I245" s="109"/>
      <c r="J245" s="106"/>
      <c r="K245" s="109"/>
      <c r="L245" s="106"/>
      <c r="M245" s="109"/>
      <c r="N245" s="106"/>
      <c r="O245" s="109"/>
      <c r="P245" s="106"/>
      <c r="Q245" s="109"/>
      <c r="R245" s="106"/>
      <c r="S245" s="109"/>
      <c r="T245" s="106"/>
      <c r="U245" s="109"/>
      <c r="V245" s="106"/>
      <c r="W245" s="109"/>
      <c r="X245" s="106"/>
      <c r="Y245" s="109"/>
      <c r="Z245" s="106"/>
      <c r="AA245" s="109"/>
      <c r="AB245" s="106"/>
      <c r="AC245" s="109"/>
      <c r="AD245" s="106"/>
      <c r="AE245" s="109"/>
      <c r="AF245" s="106"/>
      <c r="AG245" s="109"/>
      <c r="AH245" s="106"/>
      <c r="AI245" s="109"/>
      <c r="AJ245" s="106"/>
      <c r="AK245" s="109"/>
      <c r="AL245" s="57"/>
      <c r="AM245" s="30"/>
      <c r="AV245" s="208"/>
      <c r="AW245" s="22"/>
      <c r="BZ245" s="3"/>
      <c r="CA245" s="4"/>
      <c r="CB245" s="4"/>
      <c r="CC245" s="4"/>
      <c r="CD245" s="4"/>
      <c r="CE245" s="4"/>
      <c r="CF245" s="4"/>
      <c r="CG245" s="14">
        <v>0</v>
      </c>
      <c r="CH245" s="14">
        <v>0</v>
      </c>
      <c r="CI245" s="14"/>
      <c r="CJ245" s="14"/>
      <c r="CK245" s="14"/>
      <c r="CL245" s="14"/>
      <c r="CM245" s="14"/>
      <c r="CN245" s="14"/>
    </row>
    <row r="246" spans="1:92" s="2" customFormat="1" x14ac:dyDescent="0.2">
      <c r="A246" s="1497"/>
      <c r="B246" s="424" t="s">
        <v>76</v>
      </c>
      <c r="C246" s="425">
        <f>SUM(D246+E246)</f>
        <v>0</v>
      </c>
      <c r="D246" s="426">
        <f t="shared" si="76"/>
        <v>0</v>
      </c>
      <c r="E246" s="292">
        <f t="shared" si="76"/>
        <v>0</v>
      </c>
      <c r="F246" s="82"/>
      <c r="G246" s="85"/>
      <c r="H246" s="82"/>
      <c r="I246" s="85"/>
      <c r="J246" s="82"/>
      <c r="K246" s="85"/>
      <c r="L246" s="82"/>
      <c r="M246" s="85"/>
      <c r="N246" s="82"/>
      <c r="O246" s="85"/>
      <c r="P246" s="82"/>
      <c r="Q246" s="85"/>
      <c r="R246" s="82"/>
      <c r="S246" s="85"/>
      <c r="T246" s="82"/>
      <c r="U246" s="85"/>
      <c r="V246" s="82"/>
      <c r="W246" s="85"/>
      <c r="X246" s="82"/>
      <c r="Y246" s="85"/>
      <c r="Z246" s="82"/>
      <c r="AA246" s="85"/>
      <c r="AB246" s="82"/>
      <c r="AC246" s="85"/>
      <c r="AD246" s="82"/>
      <c r="AE246" s="85"/>
      <c r="AF246" s="82"/>
      <c r="AG246" s="85"/>
      <c r="AH246" s="82"/>
      <c r="AI246" s="85"/>
      <c r="AJ246" s="82"/>
      <c r="AK246" s="85"/>
      <c r="AL246" s="59"/>
      <c r="AM246" s="30"/>
      <c r="AV246" s="221"/>
      <c r="AW246" s="168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Z246" s="3"/>
      <c r="CA246" s="4"/>
      <c r="CB246" s="4"/>
      <c r="CC246" s="4"/>
      <c r="CD246" s="4"/>
      <c r="CE246" s="4"/>
      <c r="CF246" s="4"/>
      <c r="CG246" s="14">
        <v>0</v>
      </c>
      <c r="CH246" s="14">
        <v>0</v>
      </c>
      <c r="CI246" s="14"/>
      <c r="CJ246" s="14"/>
      <c r="CK246" s="14"/>
      <c r="CL246" s="14"/>
      <c r="CM246" s="14"/>
      <c r="CN246" s="14"/>
    </row>
    <row r="247" spans="1:92" s="2" customFormat="1" x14ac:dyDescent="0.2">
      <c r="A247" s="155" t="s">
        <v>267</v>
      </c>
      <c r="B247" s="112"/>
      <c r="AV247" s="221"/>
      <c r="AW247" s="168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Z247" s="3"/>
      <c r="CA247" s="4"/>
      <c r="CB247" s="4"/>
      <c r="CC247" s="4"/>
      <c r="CD247" s="4"/>
      <c r="CE247" s="4"/>
      <c r="CF247" s="4"/>
      <c r="CG247" s="14"/>
      <c r="CH247" s="14"/>
      <c r="CI247" s="14"/>
      <c r="CJ247" s="14"/>
      <c r="CK247" s="14"/>
      <c r="CL247" s="14"/>
      <c r="CM247" s="14"/>
      <c r="CN247" s="14"/>
    </row>
    <row r="248" spans="1:92" s="2" customFormat="1" x14ac:dyDescent="0.2">
      <c r="A248" s="1366" t="s">
        <v>268</v>
      </c>
      <c r="B248" s="1367"/>
      <c r="C248" s="1387" t="s">
        <v>269</v>
      </c>
      <c r="D248" s="1387"/>
      <c r="E248" s="1387"/>
      <c r="F248" s="1377" t="s">
        <v>270</v>
      </c>
      <c r="G248" s="1378"/>
      <c r="H248" s="1378"/>
      <c r="I248" s="1378"/>
      <c r="J248" s="1378"/>
      <c r="K248" s="1378"/>
      <c r="L248" s="1378"/>
      <c r="M248" s="1378"/>
      <c r="N248" s="1378"/>
      <c r="O248" s="1378"/>
      <c r="P248" s="1378"/>
      <c r="Q248" s="1378"/>
      <c r="R248" s="1378"/>
      <c r="S248" s="1378"/>
      <c r="T248" s="1378"/>
      <c r="U248" s="1378"/>
      <c r="V248" s="1378"/>
      <c r="W248" s="1378"/>
      <c r="X248" s="1378"/>
      <c r="Y248" s="1378"/>
      <c r="Z248" s="1378"/>
      <c r="AA248" s="1378"/>
      <c r="AB248" s="1378"/>
      <c r="AC248" s="1378"/>
      <c r="AD248" s="1378"/>
      <c r="AE248" s="1378"/>
      <c r="AF248" s="1378"/>
      <c r="AG248" s="1378"/>
      <c r="AH248" s="1378"/>
      <c r="AI248" s="1378"/>
      <c r="AJ248" s="1378"/>
      <c r="AK248" s="1378"/>
      <c r="AL248" s="1378"/>
      <c r="AM248" s="1379"/>
      <c r="AN248" s="1408" t="s">
        <v>76</v>
      </c>
      <c r="AO248" s="1408"/>
      <c r="AP248" s="1407"/>
      <c r="AQ248" s="1499" t="s">
        <v>271</v>
      </c>
      <c r="AR248" s="1500"/>
      <c r="AS248" s="1375" t="s">
        <v>7</v>
      </c>
      <c r="AT248" s="1375" t="s">
        <v>8</v>
      </c>
      <c r="AU248" s="1367" t="s">
        <v>230</v>
      </c>
      <c r="AV248" s="221"/>
      <c r="AW248" s="168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Z248" s="3"/>
      <c r="CA248" s="4"/>
      <c r="CB248" s="4"/>
      <c r="CC248" s="4"/>
      <c r="CD248" s="4"/>
      <c r="CE248" s="4"/>
      <c r="CF248" s="4"/>
      <c r="CG248" s="14"/>
      <c r="CH248" s="14"/>
      <c r="CI248" s="14"/>
      <c r="CJ248" s="14"/>
      <c r="CK248" s="14"/>
      <c r="CL248" s="14"/>
      <c r="CM248" s="14"/>
      <c r="CN248" s="14"/>
    </row>
    <row r="249" spans="1:92" s="2" customFormat="1" x14ac:dyDescent="0.2">
      <c r="A249" s="1399"/>
      <c r="B249" s="1400"/>
      <c r="C249" s="1387"/>
      <c r="D249" s="1387"/>
      <c r="E249" s="1387"/>
      <c r="F249" s="1406" t="s">
        <v>272</v>
      </c>
      <c r="G249" s="1408"/>
      <c r="H249" s="1406" t="s">
        <v>174</v>
      </c>
      <c r="I249" s="1408"/>
      <c r="J249" s="1406" t="s">
        <v>175</v>
      </c>
      <c r="K249" s="1408"/>
      <c r="L249" s="1406" t="s">
        <v>110</v>
      </c>
      <c r="M249" s="1408"/>
      <c r="N249" s="1406" t="s">
        <v>11</v>
      </c>
      <c r="O249" s="1408"/>
      <c r="P249" s="1406" t="s">
        <v>112</v>
      </c>
      <c r="Q249" s="1407"/>
      <c r="R249" s="1406" t="s">
        <v>113</v>
      </c>
      <c r="S249" s="1407"/>
      <c r="T249" s="1406" t="s">
        <v>114</v>
      </c>
      <c r="U249" s="1407"/>
      <c r="V249" s="1406" t="s">
        <v>115</v>
      </c>
      <c r="W249" s="1407"/>
      <c r="X249" s="1406" t="s">
        <v>116</v>
      </c>
      <c r="Y249" s="1407"/>
      <c r="Z249" s="1406" t="s">
        <v>117</v>
      </c>
      <c r="AA249" s="1407"/>
      <c r="AB249" s="1406" t="s">
        <v>118</v>
      </c>
      <c r="AC249" s="1407"/>
      <c r="AD249" s="1406" t="s">
        <v>119</v>
      </c>
      <c r="AE249" s="1407"/>
      <c r="AF249" s="1406" t="s">
        <v>120</v>
      </c>
      <c r="AG249" s="1407"/>
      <c r="AH249" s="1406" t="s">
        <v>121</v>
      </c>
      <c r="AI249" s="1407"/>
      <c r="AJ249" s="1406" t="s">
        <v>122</v>
      </c>
      <c r="AK249" s="1407"/>
      <c r="AL249" s="1406" t="s">
        <v>123</v>
      </c>
      <c r="AM249" s="1435"/>
      <c r="AN249" s="1503" t="s">
        <v>273</v>
      </c>
      <c r="AO249" s="1503" t="s">
        <v>274</v>
      </c>
      <c r="AP249" s="1367" t="s">
        <v>275</v>
      </c>
      <c r="AQ249" s="1501"/>
      <c r="AR249" s="1502"/>
      <c r="AS249" s="1392"/>
      <c r="AT249" s="1392"/>
      <c r="AU249" s="1400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12"/>
      <c r="BH249" s="12"/>
      <c r="BI249" s="12"/>
      <c r="BZ249" s="3"/>
      <c r="CA249" s="4"/>
      <c r="CB249" s="4"/>
      <c r="CC249" s="4"/>
      <c r="CD249" s="4"/>
      <c r="CE249" s="4"/>
      <c r="CF249" s="4"/>
      <c r="CG249" s="4"/>
      <c r="CH249" s="4"/>
      <c r="CI249" s="4"/>
      <c r="CJ249" s="14"/>
      <c r="CK249" s="14"/>
      <c r="CL249" s="14"/>
      <c r="CM249" s="14"/>
      <c r="CN249" s="14"/>
    </row>
    <row r="250" spans="1:92" s="2" customFormat="1" ht="21" x14ac:dyDescent="0.2">
      <c r="A250" s="1368"/>
      <c r="B250" s="1369"/>
      <c r="C250" s="17" t="s">
        <v>88</v>
      </c>
      <c r="D250" s="128" t="s">
        <v>54</v>
      </c>
      <c r="E250" s="413" t="s">
        <v>89</v>
      </c>
      <c r="F250" s="17" t="s">
        <v>276</v>
      </c>
      <c r="G250" s="121" t="s">
        <v>89</v>
      </c>
      <c r="H250" s="17" t="s">
        <v>276</v>
      </c>
      <c r="I250" s="121" t="s">
        <v>89</v>
      </c>
      <c r="J250" s="17" t="s">
        <v>276</v>
      </c>
      <c r="K250" s="121" t="s">
        <v>89</v>
      </c>
      <c r="L250" s="17" t="s">
        <v>276</v>
      </c>
      <c r="M250" s="121" t="s">
        <v>89</v>
      </c>
      <c r="N250" s="17" t="s">
        <v>276</v>
      </c>
      <c r="O250" s="121" t="s">
        <v>89</v>
      </c>
      <c r="P250" s="17" t="s">
        <v>276</v>
      </c>
      <c r="Q250" s="121" t="s">
        <v>89</v>
      </c>
      <c r="R250" s="17" t="s">
        <v>276</v>
      </c>
      <c r="S250" s="121" t="s">
        <v>89</v>
      </c>
      <c r="T250" s="17" t="s">
        <v>276</v>
      </c>
      <c r="U250" s="121" t="s">
        <v>89</v>
      </c>
      <c r="V250" s="17" t="s">
        <v>276</v>
      </c>
      <c r="W250" s="121" t="s">
        <v>89</v>
      </c>
      <c r="X250" s="17" t="s">
        <v>276</v>
      </c>
      <c r="Y250" s="121" t="s">
        <v>89</v>
      </c>
      <c r="Z250" s="17" t="s">
        <v>276</v>
      </c>
      <c r="AA250" s="121" t="s">
        <v>89</v>
      </c>
      <c r="AB250" s="17" t="s">
        <v>276</v>
      </c>
      <c r="AC250" s="121" t="s">
        <v>89</v>
      </c>
      <c r="AD250" s="17" t="s">
        <v>276</v>
      </c>
      <c r="AE250" s="121" t="s">
        <v>89</v>
      </c>
      <c r="AF250" s="17" t="s">
        <v>276</v>
      </c>
      <c r="AG250" s="121" t="s">
        <v>89</v>
      </c>
      <c r="AH250" s="17" t="s">
        <v>276</v>
      </c>
      <c r="AI250" s="121" t="s">
        <v>89</v>
      </c>
      <c r="AJ250" s="17" t="s">
        <v>276</v>
      </c>
      <c r="AK250" s="121" t="s">
        <v>89</v>
      </c>
      <c r="AL250" s="17" t="s">
        <v>276</v>
      </c>
      <c r="AM250" s="430" t="s">
        <v>89</v>
      </c>
      <c r="AN250" s="1504"/>
      <c r="AO250" s="1504"/>
      <c r="AP250" s="1369"/>
      <c r="AQ250" s="17" t="s">
        <v>277</v>
      </c>
      <c r="AR250" s="129" t="s">
        <v>278</v>
      </c>
      <c r="AS250" s="1376"/>
      <c r="AT250" s="1376"/>
      <c r="AU250" s="136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12"/>
      <c r="BH250" s="12"/>
      <c r="BI250" s="12"/>
      <c r="BZ250" s="3"/>
      <c r="CA250" s="4"/>
      <c r="CB250" s="4"/>
      <c r="CC250" s="4"/>
      <c r="CD250" s="4"/>
      <c r="CE250" s="4"/>
      <c r="CF250" s="4"/>
      <c r="CG250" s="4"/>
      <c r="CH250" s="4"/>
      <c r="CI250" s="4"/>
      <c r="CJ250" s="14"/>
      <c r="CK250" s="14"/>
      <c r="CL250" s="14"/>
      <c r="CM250" s="14"/>
      <c r="CN250" s="14"/>
    </row>
    <row r="251" spans="1:92" s="2" customFormat="1" x14ac:dyDescent="0.2">
      <c r="A251" s="1505" t="s">
        <v>279</v>
      </c>
      <c r="B251" s="1506"/>
      <c r="C251" s="302">
        <f t="shared" ref="C251:C269" si="77">SUM(D251+E251)</f>
        <v>107</v>
      </c>
      <c r="D251" s="303">
        <f>SUM(F251+H251+J251+L251+N251+P251+R251+T251+V251+X251+Z251+AB251+AD251+AF251+AH251+AJ251+AL251)</f>
        <v>1</v>
      </c>
      <c r="E251" s="320">
        <f>SUM(G251+I251+K251+M251+O251+Q251+S251+U251+W251+Y251+AA251+AC251+AE251+AG251+AI251+AK251+AM251)</f>
        <v>106</v>
      </c>
      <c r="F251" s="302">
        <f>SUM(F261:F269)</f>
        <v>0</v>
      </c>
      <c r="G251" s="431">
        <f>SUM(G261:G269)</f>
        <v>12</v>
      </c>
      <c r="H251" s="302">
        <f>SUM(H261:H269)</f>
        <v>0</v>
      </c>
      <c r="I251" s="431">
        <f>SUM(I261:I269)</f>
        <v>12</v>
      </c>
      <c r="J251" s="302">
        <f>SUM(J261:J269)</f>
        <v>0</v>
      </c>
      <c r="K251" s="431">
        <f>SUM(K252:K269)</f>
        <v>3</v>
      </c>
      <c r="L251" s="302">
        <f>SUM(L261:L269)</f>
        <v>0</v>
      </c>
      <c r="M251" s="431">
        <f>SUM(M252:M269)</f>
        <v>3</v>
      </c>
      <c r="N251" s="302">
        <f>SUM(N261:N269)</f>
        <v>0</v>
      </c>
      <c r="O251" s="431">
        <f>SUM(O252:O269)</f>
        <v>25</v>
      </c>
      <c r="P251" s="302">
        <f>SUM(P261:P269)</f>
        <v>0</v>
      </c>
      <c r="Q251" s="431">
        <f>SUM(Q252:Q269)</f>
        <v>18</v>
      </c>
      <c r="R251" s="302">
        <f>SUM(R261:R269)</f>
        <v>0</v>
      </c>
      <c r="S251" s="431">
        <f>SUM(S252:S269)</f>
        <v>10</v>
      </c>
      <c r="T251" s="302">
        <f>SUM(T261:T269)</f>
        <v>0</v>
      </c>
      <c r="U251" s="431">
        <f>SUM(U252:U269)</f>
        <v>6</v>
      </c>
      <c r="V251" s="302">
        <f>SUM(V261:V269)</f>
        <v>0</v>
      </c>
      <c r="W251" s="431">
        <f>SUM(W252:W269)</f>
        <v>7</v>
      </c>
      <c r="X251" s="302">
        <f>SUM(X261:X269)</f>
        <v>0</v>
      </c>
      <c r="Y251" s="431">
        <f>SUM(Y252:Y269)</f>
        <v>2</v>
      </c>
      <c r="Z251" s="302">
        <f>SUM(Z261:Z269)</f>
        <v>0</v>
      </c>
      <c r="AA251" s="431">
        <f>SUM(AA252:AA269)</f>
        <v>4</v>
      </c>
      <c r="AB251" s="302">
        <f t="shared" ref="AB251:AM251" si="78">SUM(AB261:AB269)</f>
        <v>0</v>
      </c>
      <c r="AC251" s="431">
        <f t="shared" si="78"/>
        <v>3</v>
      </c>
      <c r="AD251" s="302">
        <f t="shared" si="78"/>
        <v>0</v>
      </c>
      <c r="AE251" s="431">
        <f t="shared" si="78"/>
        <v>0</v>
      </c>
      <c r="AF251" s="302">
        <f t="shared" si="78"/>
        <v>0</v>
      </c>
      <c r="AG251" s="431">
        <f t="shared" si="78"/>
        <v>0</v>
      </c>
      <c r="AH251" s="302">
        <f t="shared" si="78"/>
        <v>1</v>
      </c>
      <c r="AI251" s="431">
        <f t="shared" si="78"/>
        <v>0</v>
      </c>
      <c r="AJ251" s="302">
        <f t="shared" si="78"/>
        <v>0</v>
      </c>
      <c r="AK251" s="431">
        <f t="shared" si="78"/>
        <v>1</v>
      </c>
      <c r="AL251" s="302">
        <f t="shared" si="78"/>
        <v>0</v>
      </c>
      <c r="AM251" s="432">
        <f t="shared" si="78"/>
        <v>0</v>
      </c>
      <c r="AN251" s="385">
        <f t="shared" ref="AN251:AU251" si="79">SUM(AN252:AN269)</f>
        <v>43</v>
      </c>
      <c r="AO251" s="385">
        <f t="shared" si="79"/>
        <v>43</v>
      </c>
      <c r="AP251" s="433">
        <f t="shared" si="79"/>
        <v>0</v>
      </c>
      <c r="AQ251" s="302">
        <f t="shared" si="79"/>
        <v>0</v>
      </c>
      <c r="AR251" s="433">
        <f t="shared" si="79"/>
        <v>0</v>
      </c>
      <c r="AS251" s="434">
        <f t="shared" si="79"/>
        <v>0</v>
      </c>
      <c r="AT251" s="434">
        <f t="shared" si="79"/>
        <v>0</v>
      </c>
      <c r="AU251" s="320">
        <f t="shared" si="79"/>
        <v>0</v>
      </c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12"/>
      <c r="BH251" s="12"/>
      <c r="BI251" s="12"/>
      <c r="BZ251" s="3"/>
      <c r="CA251" s="4"/>
      <c r="CB251" s="4"/>
      <c r="CC251" s="4"/>
      <c r="CD251" s="4"/>
      <c r="CE251" s="4"/>
      <c r="CF251" s="4"/>
      <c r="CG251" s="4"/>
      <c r="CH251" s="4"/>
      <c r="CI251" s="4"/>
      <c r="CJ251" s="14"/>
      <c r="CK251" s="14"/>
      <c r="CL251" s="14"/>
      <c r="CM251" s="14"/>
      <c r="CN251" s="14"/>
    </row>
    <row r="252" spans="1:92" s="2" customFormat="1" x14ac:dyDescent="0.2">
      <c r="A252" s="1507" t="s">
        <v>176</v>
      </c>
      <c r="B252" s="435" t="s">
        <v>33</v>
      </c>
      <c r="C252" s="139">
        <f t="shared" si="77"/>
        <v>0</v>
      </c>
      <c r="D252" s="436"/>
      <c r="E252" s="313">
        <f>SUM(K252+M252+O252+Q252+S252+U252+W252+Y252+AA252+AC252)</f>
        <v>0</v>
      </c>
      <c r="F252" s="353"/>
      <c r="G252" s="407"/>
      <c r="H252" s="353"/>
      <c r="I252" s="407"/>
      <c r="J252" s="353"/>
      <c r="K252" s="832">
        <f>SUM(ENERO:DICIEMBRE!K252)</f>
        <v>0</v>
      </c>
      <c r="L252" s="353"/>
      <c r="M252" s="832">
        <f>SUM(ENERO:DICIEMBRE!M252)</f>
        <v>0</v>
      </c>
      <c r="N252" s="353"/>
      <c r="O252" s="832">
        <f>SUM(ENERO:DICIEMBRE!O252)</f>
        <v>0</v>
      </c>
      <c r="P252" s="353"/>
      <c r="Q252" s="832">
        <f>SUM(ENERO:DICIEMBRE!Q252)</f>
        <v>0</v>
      </c>
      <c r="R252" s="353"/>
      <c r="S252" s="832">
        <f>SUM(ENERO:DICIEMBRE!S252)</f>
        <v>0</v>
      </c>
      <c r="T252" s="353"/>
      <c r="U252" s="832">
        <f>SUM(ENERO:DICIEMBRE!U252)</f>
        <v>0</v>
      </c>
      <c r="V252" s="353"/>
      <c r="W252" s="832">
        <f>SUM(ENERO:DICIEMBRE!W252)</f>
        <v>0</v>
      </c>
      <c r="X252" s="353"/>
      <c r="Y252" s="832">
        <f>SUM(ENERO:DICIEMBRE!Y252)</f>
        <v>0</v>
      </c>
      <c r="Z252" s="353"/>
      <c r="AA252" s="832">
        <f>SUM(ENERO:DICIEMBRE!AA252)</f>
        <v>0</v>
      </c>
      <c r="AB252" s="353"/>
      <c r="AC252" s="832">
        <f>SUM(ENERO:DICIEMBRE!AC252)</f>
        <v>0</v>
      </c>
      <c r="AD252" s="353"/>
      <c r="AE252" s="407"/>
      <c r="AF252" s="353"/>
      <c r="AG252" s="407"/>
      <c r="AH252" s="353"/>
      <c r="AI252" s="407"/>
      <c r="AJ252" s="353"/>
      <c r="AK252" s="407"/>
      <c r="AL252" s="353"/>
      <c r="AM252" s="437"/>
      <c r="AN252" s="832">
        <f>SUM(ENERO:DICIEMBRE!AN252)</f>
        <v>0</v>
      </c>
      <c r="AO252" s="832">
        <f>SUM(ENERO:DICIEMBRE!AO252)</f>
        <v>0</v>
      </c>
      <c r="AP252" s="832">
        <f>SUM(ENERO:DICIEMBRE!AP252)</f>
        <v>0</v>
      </c>
      <c r="AQ252" s="832">
        <f>SUM(ENERO:DICIEMBRE!AQ252)</f>
        <v>0</v>
      </c>
      <c r="AR252" s="832">
        <f>SUM(ENERO:DICIEMBRE!AR252)</f>
        <v>0</v>
      </c>
      <c r="AS252" s="832">
        <f>SUM(ENERO:DICIEMBRE!AS252)</f>
        <v>0</v>
      </c>
      <c r="AT252" s="832">
        <f>SUM(ENERO:DICIEMBRE!AT252)</f>
        <v>0</v>
      </c>
      <c r="AU252" s="832">
        <f>SUM(ENERO:DICIEMBRE!AU252)</f>
        <v>0</v>
      </c>
      <c r="AV252" s="30" t="str">
        <f t="shared" ref="AV252:AV269" si="80">CA252&amp;CB252&amp;CC252</f>
        <v/>
      </c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12"/>
      <c r="BH252" s="12"/>
      <c r="BI252" s="12"/>
      <c r="BZ252" s="3"/>
      <c r="CA252" s="32" t="str">
        <f t="shared" ref="CA252:CA269" si="81">IF(CG252=0,"","* Egresos por Alta + Abandono NO DEBE ser mayor que Total Egresos. ")</f>
        <v/>
      </c>
      <c r="CB252" s="32" t="str">
        <f t="shared" ref="CB252:CB269" si="82">IF(CH252=0,"","* No olvide digitar los campos Trans y/o Pueblo Originario y/o Migrantes y/o Niños, Niñas, Adolescentes y Jóvenes Población SENAME (Digite CERO si no tiene).")</f>
        <v/>
      </c>
      <c r="CC252" s="438" t="str">
        <f t="shared" ref="CC252:CC269" si="83">IF(CI252=0,"","* Trans y/o Pueblo Originario y/o Migrantes y/o Niños, Niñas, Adolescentesy Jóvenes Población SENAME NO DEBEN ser Mayor al Total. ")</f>
        <v/>
      </c>
      <c r="CD252" s="32"/>
      <c r="CE252" s="32"/>
      <c r="CF252" s="32"/>
      <c r="CG252" s="33">
        <f t="shared" ref="CG252:CG269" si="84">IF(AN252&lt;SUM(AO252+AP252),1,0)</f>
        <v>0</v>
      </c>
      <c r="CH252" s="33">
        <f t="shared" ref="CH252:CH269" si="85">IF(AND(C252&lt;&gt;0,OR(AQ252="",AR252="",AS252="",AT252="",AU252="")),1,0)</f>
        <v>0</v>
      </c>
      <c r="CI252" s="33">
        <f t="shared" ref="CI252:CI269" si="86">IF(OR(C252&lt;SUM(AQ252,AR252),C252&lt;AS252,C252&lt;AT252,C252&lt;AU252),1,0)</f>
        <v>0</v>
      </c>
      <c r="CJ252" s="33"/>
      <c r="CK252" s="33"/>
      <c r="CL252" s="33"/>
      <c r="CM252" s="14"/>
      <c r="CN252" s="14"/>
    </row>
    <row r="253" spans="1:92" s="2" customFormat="1" x14ac:dyDescent="0.2">
      <c r="A253" s="1507"/>
      <c r="B253" s="439" t="s">
        <v>280</v>
      </c>
      <c r="C253" s="139">
        <f t="shared" si="77"/>
        <v>0</v>
      </c>
      <c r="D253" s="440"/>
      <c r="E253" s="330">
        <f t="shared" ref="E253:E260" si="87">SUM(G253+I253+K253+M253+O253+Q253+S253+U253+W253+Y253+AA253+AC253)</f>
        <v>0</v>
      </c>
      <c r="F253" s="441"/>
      <c r="G253" s="442"/>
      <c r="H253" s="441"/>
      <c r="I253" s="442"/>
      <c r="J253" s="441"/>
      <c r="K253" s="832">
        <f>SUM(ENERO:DICIEMBRE!K253)</f>
        <v>0</v>
      </c>
      <c r="L253" s="441"/>
      <c r="M253" s="832">
        <f>SUM(ENERO:DICIEMBRE!M253)</f>
        <v>0</v>
      </c>
      <c r="N253" s="441"/>
      <c r="O253" s="832">
        <f>SUM(ENERO:DICIEMBRE!O253)</f>
        <v>0</v>
      </c>
      <c r="P253" s="441"/>
      <c r="Q253" s="832">
        <f>SUM(ENERO:DICIEMBRE!Q253)</f>
        <v>0</v>
      </c>
      <c r="R253" s="441"/>
      <c r="S253" s="832">
        <f>SUM(ENERO:DICIEMBRE!S253)</f>
        <v>0</v>
      </c>
      <c r="T253" s="441"/>
      <c r="U253" s="832">
        <f>SUM(ENERO:DICIEMBRE!U253)</f>
        <v>0</v>
      </c>
      <c r="V253" s="441"/>
      <c r="W253" s="832">
        <f>SUM(ENERO:DICIEMBRE!W253)</f>
        <v>0</v>
      </c>
      <c r="X253" s="441"/>
      <c r="Y253" s="832">
        <f>SUM(ENERO:DICIEMBRE!Y253)</f>
        <v>0</v>
      </c>
      <c r="Z253" s="441"/>
      <c r="AA253" s="832">
        <f>SUM(ENERO:DICIEMBRE!AA253)</f>
        <v>0</v>
      </c>
      <c r="AB253" s="441"/>
      <c r="AC253" s="832">
        <f>SUM(ENERO:DICIEMBRE!AC253)</f>
        <v>0</v>
      </c>
      <c r="AD253" s="441"/>
      <c r="AE253" s="407"/>
      <c r="AF253" s="441"/>
      <c r="AG253" s="407"/>
      <c r="AH253" s="441"/>
      <c r="AI253" s="407"/>
      <c r="AJ253" s="441"/>
      <c r="AK253" s="407"/>
      <c r="AL253" s="441"/>
      <c r="AM253" s="437"/>
      <c r="AN253" s="832">
        <f>SUM(ENERO:DICIEMBRE!AN253)</f>
        <v>0</v>
      </c>
      <c r="AO253" s="832">
        <f>SUM(ENERO:DICIEMBRE!AO253)</f>
        <v>0</v>
      </c>
      <c r="AP253" s="832">
        <f>SUM(ENERO:DICIEMBRE!AP253)</f>
        <v>0</v>
      </c>
      <c r="AQ253" s="832">
        <f>SUM(ENERO:DICIEMBRE!AQ253)</f>
        <v>0</v>
      </c>
      <c r="AR253" s="832">
        <f>SUM(ENERO:DICIEMBRE!AR253)</f>
        <v>0</v>
      </c>
      <c r="AS253" s="832">
        <f>SUM(ENERO:DICIEMBRE!AS253)</f>
        <v>0</v>
      </c>
      <c r="AT253" s="832">
        <f>SUM(ENERO:DICIEMBRE!AT253)</f>
        <v>0</v>
      </c>
      <c r="AU253" s="832">
        <f>SUM(ENERO:DICIEMBRE!AU253)</f>
        <v>0</v>
      </c>
      <c r="AV253" s="30" t="str">
        <f t="shared" si="80"/>
        <v/>
      </c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12"/>
      <c r="BH253" s="12"/>
      <c r="BI253" s="12"/>
      <c r="BZ253" s="3"/>
      <c r="CA253" s="32" t="str">
        <f t="shared" si="81"/>
        <v/>
      </c>
      <c r="CB253" s="32" t="str">
        <f t="shared" si="82"/>
        <v/>
      </c>
      <c r="CC253" s="438" t="str">
        <f t="shared" si="83"/>
        <v/>
      </c>
      <c r="CD253" s="32"/>
      <c r="CE253" s="32"/>
      <c r="CF253" s="32"/>
      <c r="CG253" s="33">
        <f t="shared" si="84"/>
        <v>0</v>
      </c>
      <c r="CH253" s="33">
        <f t="shared" si="85"/>
        <v>0</v>
      </c>
      <c r="CI253" s="33">
        <f t="shared" si="86"/>
        <v>0</v>
      </c>
      <c r="CJ253" s="33"/>
      <c r="CK253" s="33"/>
      <c r="CL253" s="33"/>
      <c r="CM253" s="14"/>
      <c r="CN253" s="14"/>
    </row>
    <row r="254" spans="1:92" s="2" customFormat="1" x14ac:dyDescent="0.2">
      <c r="A254" s="1507"/>
      <c r="B254" s="443" t="s">
        <v>281</v>
      </c>
      <c r="C254" s="139">
        <f t="shared" si="77"/>
        <v>1</v>
      </c>
      <c r="D254" s="440"/>
      <c r="E254" s="335">
        <f t="shared" si="87"/>
        <v>1</v>
      </c>
      <c r="F254" s="441"/>
      <c r="G254" s="442"/>
      <c r="H254" s="441"/>
      <c r="I254" s="442"/>
      <c r="J254" s="441"/>
      <c r="K254" s="832">
        <f>SUM(ENERO:DICIEMBRE!K254)</f>
        <v>0</v>
      </c>
      <c r="L254" s="441"/>
      <c r="M254" s="832">
        <f>SUM(ENERO:DICIEMBRE!M254)</f>
        <v>0</v>
      </c>
      <c r="N254" s="441"/>
      <c r="O254" s="832">
        <f>SUM(ENERO:DICIEMBRE!O254)</f>
        <v>1</v>
      </c>
      <c r="P254" s="441"/>
      <c r="Q254" s="832">
        <f>SUM(ENERO:DICIEMBRE!Q254)</f>
        <v>0</v>
      </c>
      <c r="R254" s="441"/>
      <c r="S254" s="832">
        <f>SUM(ENERO:DICIEMBRE!S254)</f>
        <v>0</v>
      </c>
      <c r="T254" s="441"/>
      <c r="U254" s="832">
        <f>SUM(ENERO:DICIEMBRE!U254)</f>
        <v>0</v>
      </c>
      <c r="V254" s="441"/>
      <c r="W254" s="832">
        <f>SUM(ENERO:DICIEMBRE!W254)</f>
        <v>0</v>
      </c>
      <c r="X254" s="441"/>
      <c r="Y254" s="832">
        <f>SUM(ENERO:DICIEMBRE!Y254)</f>
        <v>0</v>
      </c>
      <c r="Z254" s="441"/>
      <c r="AA254" s="832">
        <f>SUM(ENERO:DICIEMBRE!AA254)</f>
        <v>0</v>
      </c>
      <c r="AB254" s="441"/>
      <c r="AC254" s="832">
        <f>SUM(ENERO:DICIEMBRE!AC254)</f>
        <v>0</v>
      </c>
      <c r="AD254" s="441"/>
      <c r="AE254" s="407"/>
      <c r="AF254" s="441"/>
      <c r="AG254" s="407"/>
      <c r="AH254" s="441"/>
      <c r="AI254" s="407"/>
      <c r="AJ254" s="441"/>
      <c r="AK254" s="407"/>
      <c r="AL254" s="441"/>
      <c r="AM254" s="437"/>
      <c r="AN254" s="832">
        <f>SUM(ENERO:DICIEMBRE!AN254)</f>
        <v>0</v>
      </c>
      <c r="AO254" s="832">
        <f>SUM(ENERO:DICIEMBRE!AO254)</f>
        <v>0</v>
      </c>
      <c r="AP254" s="832">
        <f>SUM(ENERO:DICIEMBRE!AP254)</f>
        <v>0</v>
      </c>
      <c r="AQ254" s="832">
        <f>SUM(ENERO:DICIEMBRE!AQ254)</f>
        <v>0</v>
      </c>
      <c r="AR254" s="832">
        <f>SUM(ENERO:DICIEMBRE!AR254)</f>
        <v>0</v>
      </c>
      <c r="AS254" s="832">
        <f>SUM(ENERO:DICIEMBRE!AS254)</f>
        <v>0</v>
      </c>
      <c r="AT254" s="832">
        <f>SUM(ENERO:DICIEMBRE!AT254)</f>
        <v>0</v>
      </c>
      <c r="AU254" s="832">
        <f>SUM(ENERO:DICIEMBRE!AU254)</f>
        <v>0</v>
      </c>
      <c r="AV254" s="30" t="str">
        <f t="shared" si="80"/>
        <v/>
      </c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12"/>
      <c r="BH254" s="12"/>
      <c r="BI254" s="12"/>
      <c r="BZ254" s="3"/>
      <c r="CA254" s="32" t="str">
        <f t="shared" si="81"/>
        <v/>
      </c>
      <c r="CB254" s="32" t="str">
        <f t="shared" si="82"/>
        <v/>
      </c>
      <c r="CC254" s="438" t="str">
        <f t="shared" si="83"/>
        <v/>
      </c>
      <c r="CD254" s="32"/>
      <c r="CE254" s="32"/>
      <c r="CF254" s="32"/>
      <c r="CG254" s="33">
        <f t="shared" si="84"/>
        <v>0</v>
      </c>
      <c r="CH254" s="33">
        <f t="shared" si="85"/>
        <v>0</v>
      </c>
      <c r="CI254" s="33">
        <f t="shared" si="86"/>
        <v>0</v>
      </c>
      <c r="CJ254" s="33"/>
      <c r="CK254" s="33"/>
      <c r="CL254" s="33"/>
      <c r="CM254" s="14"/>
      <c r="CN254" s="14"/>
    </row>
    <row r="255" spans="1:92" s="2" customFormat="1" x14ac:dyDescent="0.2">
      <c r="A255" s="1507"/>
      <c r="B255" s="443" t="s">
        <v>282</v>
      </c>
      <c r="C255" s="139">
        <f t="shared" si="77"/>
        <v>0</v>
      </c>
      <c r="D255" s="440"/>
      <c r="E255" s="335">
        <f t="shared" si="87"/>
        <v>0</v>
      </c>
      <c r="F255" s="441"/>
      <c r="G255" s="442"/>
      <c r="H255" s="441"/>
      <c r="I255" s="442"/>
      <c r="J255" s="441"/>
      <c r="K255" s="832">
        <f>SUM(ENERO:DICIEMBRE!K255)</f>
        <v>0</v>
      </c>
      <c r="L255" s="441"/>
      <c r="M255" s="832">
        <f>SUM(ENERO:DICIEMBRE!M255)</f>
        <v>0</v>
      </c>
      <c r="N255" s="441"/>
      <c r="O255" s="832">
        <f>SUM(ENERO:DICIEMBRE!O255)</f>
        <v>0</v>
      </c>
      <c r="P255" s="441"/>
      <c r="Q255" s="832">
        <f>SUM(ENERO:DICIEMBRE!Q255)</f>
        <v>0</v>
      </c>
      <c r="R255" s="441"/>
      <c r="S255" s="832">
        <f>SUM(ENERO:DICIEMBRE!S255)</f>
        <v>0</v>
      </c>
      <c r="T255" s="441"/>
      <c r="U255" s="832">
        <f>SUM(ENERO:DICIEMBRE!U255)</f>
        <v>0</v>
      </c>
      <c r="V255" s="441"/>
      <c r="W255" s="832">
        <f>SUM(ENERO:DICIEMBRE!W255)</f>
        <v>0</v>
      </c>
      <c r="X255" s="441"/>
      <c r="Y255" s="832">
        <f>SUM(ENERO:DICIEMBRE!Y255)</f>
        <v>0</v>
      </c>
      <c r="Z255" s="441"/>
      <c r="AA255" s="832">
        <f>SUM(ENERO:DICIEMBRE!AA255)</f>
        <v>0</v>
      </c>
      <c r="AB255" s="441"/>
      <c r="AC255" s="832">
        <f>SUM(ENERO:DICIEMBRE!AC255)</f>
        <v>0</v>
      </c>
      <c r="AD255" s="441"/>
      <c r="AE255" s="407"/>
      <c r="AF255" s="441"/>
      <c r="AG255" s="407"/>
      <c r="AH255" s="441"/>
      <c r="AI255" s="407"/>
      <c r="AJ255" s="441"/>
      <c r="AK255" s="407"/>
      <c r="AL255" s="441"/>
      <c r="AM255" s="437"/>
      <c r="AN255" s="832">
        <f>SUM(ENERO:DICIEMBRE!AN255)</f>
        <v>0</v>
      </c>
      <c r="AO255" s="832">
        <f>SUM(ENERO:DICIEMBRE!AO255)</f>
        <v>0</v>
      </c>
      <c r="AP255" s="832">
        <f>SUM(ENERO:DICIEMBRE!AP255)</f>
        <v>0</v>
      </c>
      <c r="AQ255" s="832">
        <f>SUM(ENERO:DICIEMBRE!AQ255)</f>
        <v>0</v>
      </c>
      <c r="AR255" s="832">
        <f>SUM(ENERO:DICIEMBRE!AR255)</f>
        <v>0</v>
      </c>
      <c r="AS255" s="832">
        <f>SUM(ENERO:DICIEMBRE!AS255)</f>
        <v>0</v>
      </c>
      <c r="AT255" s="832">
        <f>SUM(ENERO:DICIEMBRE!AT255)</f>
        <v>0</v>
      </c>
      <c r="AU255" s="832">
        <f>SUM(ENERO:DICIEMBRE!AU255)</f>
        <v>0</v>
      </c>
      <c r="AV255" s="30" t="str">
        <f t="shared" si="80"/>
        <v/>
      </c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12"/>
      <c r="BH255" s="12"/>
      <c r="BI255" s="12"/>
      <c r="BZ255" s="3"/>
      <c r="CA255" s="32" t="str">
        <f t="shared" si="81"/>
        <v/>
      </c>
      <c r="CB255" s="32" t="str">
        <f t="shared" si="82"/>
        <v/>
      </c>
      <c r="CC255" s="438" t="str">
        <f t="shared" si="83"/>
        <v/>
      </c>
      <c r="CD255" s="32"/>
      <c r="CE255" s="32"/>
      <c r="CF255" s="32"/>
      <c r="CG255" s="33">
        <f t="shared" si="84"/>
        <v>0</v>
      </c>
      <c r="CH255" s="33">
        <f t="shared" si="85"/>
        <v>0</v>
      </c>
      <c r="CI255" s="33">
        <f t="shared" si="86"/>
        <v>0</v>
      </c>
      <c r="CJ255" s="33"/>
      <c r="CK255" s="33"/>
      <c r="CL255" s="33"/>
      <c r="CM255" s="14"/>
      <c r="CN255" s="14"/>
    </row>
    <row r="256" spans="1:92" s="2" customFormat="1" x14ac:dyDescent="0.2">
      <c r="A256" s="1507"/>
      <c r="B256" s="443" t="s">
        <v>283</v>
      </c>
      <c r="C256" s="139">
        <f t="shared" si="77"/>
        <v>0</v>
      </c>
      <c r="D256" s="440"/>
      <c r="E256" s="335">
        <f t="shared" si="87"/>
        <v>0</v>
      </c>
      <c r="F256" s="441"/>
      <c r="G256" s="442"/>
      <c r="H256" s="441"/>
      <c r="I256" s="442"/>
      <c r="J256" s="441"/>
      <c r="K256" s="832">
        <f>SUM(ENERO:DICIEMBRE!K256)</f>
        <v>0</v>
      </c>
      <c r="L256" s="441"/>
      <c r="M256" s="832">
        <f>SUM(ENERO:DICIEMBRE!M256)</f>
        <v>0</v>
      </c>
      <c r="N256" s="441"/>
      <c r="O256" s="832">
        <f>SUM(ENERO:DICIEMBRE!O256)</f>
        <v>0</v>
      </c>
      <c r="P256" s="441"/>
      <c r="Q256" s="832">
        <f>SUM(ENERO:DICIEMBRE!Q256)</f>
        <v>0</v>
      </c>
      <c r="R256" s="441"/>
      <c r="S256" s="832">
        <f>SUM(ENERO:DICIEMBRE!S256)</f>
        <v>0</v>
      </c>
      <c r="T256" s="441"/>
      <c r="U256" s="832">
        <f>SUM(ENERO:DICIEMBRE!U256)</f>
        <v>0</v>
      </c>
      <c r="V256" s="441"/>
      <c r="W256" s="832">
        <f>SUM(ENERO:DICIEMBRE!W256)</f>
        <v>0</v>
      </c>
      <c r="X256" s="441"/>
      <c r="Y256" s="832">
        <f>SUM(ENERO:DICIEMBRE!Y256)</f>
        <v>0</v>
      </c>
      <c r="Z256" s="441"/>
      <c r="AA256" s="832">
        <f>SUM(ENERO:DICIEMBRE!AA256)</f>
        <v>0</v>
      </c>
      <c r="AB256" s="441"/>
      <c r="AC256" s="832">
        <f>SUM(ENERO:DICIEMBRE!AC256)</f>
        <v>0</v>
      </c>
      <c r="AD256" s="441"/>
      <c r="AE256" s="407"/>
      <c r="AF256" s="441"/>
      <c r="AG256" s="407"/>
      <c r="AH256" s="441"/>
      <c r="AI256" s="407"/>
      <c r="AJ256" s="441"/>
      <c r="AK256" s="407"/>
      <c r="AL256" s="441"/>
      <c r="AM256" s="437"/>
      <c r="AN256" s="832">
        <f>SUM(ENERO:DICIEMBRE!AN256)</f>
        <v>0</v>
      </c>
      <c r="AO256" s="832">
        <f>SUM(ENERO:DICIEMBRE!AO256)</f>
        <v>0</v>
      </c>
      <c r="AP256" s="832">
        <f>SUM(ENERO:DICIEMBRE!AP256)</f>
        <v>0</v>
      </c>
      <c r="AQ256" s="832">
        <f>SUM(ENERO:DICIEMBRE!AQ256)</f>
        <v>0</v>
      </c>
      <c r="AR256" s="832">
        <f>SUM(ENERO:DICIEMBRE!AR256)</f>
        <v>0</v>
      </c>
      <c r="AS256" s="832">
        <f>SUM(ENERO:DICIEMBRE!AS256)</f>
        <v>0</v>
      </c>
      <c r="AT256" s="832">
        <f>SUM(ENERO:DICIEMBRE!AT256)</f>
        <v>0</v>
      </c>
      <c r="AU256" s="832">
        <f>SUM(ENERO:DICIEMBRE!AU256)</f>
        <v>0</v>
      </c>
      <c r="AV256" s="30" t="str">
        <f t="shared" si="80"/>
        <v/>
      </c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12"/>
      <c r="BH256" s="12"/>
      <c r="BI256" s="12"/>
      <c r="BZ256" s="3"/>
      <c r="CA256" s="32" t="str">
        <f t="shared" si="81"/>
        <v/>
      </c>
      <c r="CB256" s="32" t="str">
        <f t="shared" si="82"/>
        <v/>
      </c>
      <c r="CC256" s="438" t="str">
        <f t="shared" si="83"/>
        <v/>
      </c>
      <c r="CD256" s="32"/>
      <c r="CE256" s="32"/>
      <c r="CF256" s="32"/>
      <c r="CG256" s="33">
        <f t="shared" si="84"/>
        <v>0</v>
      </c>
      <c r="CH256" s="33">
        <f t="shared" si="85"/>
        <v>0</v>
      </c>
      <c r="CI256" s="33">
        <f t="shared" si="86"/>
        <v>0</v>
      </c>
      <c r="CJ256" s="33"/>
      <c r="CK256" s="33"/>
      <c r="CL256" s="33"/>
      <c r="CM256" s="14"/>
      <c r="CN256" s="14"/>
    </row>
    <row r="257" spans="1:104" x14ac:dyDescent="0.2">
      <c r="A257" s="1507"/>
      <c r="B257" s="443" t="s">
        <v>284</v>
      </c>
      <c r="C257" s="139">
        <f t="shared" si="77"/>
        <v>0</v>
      </c>
      <c r="D257" s="440"/>
      <c r="E257" s="335">
        <f t="shared" si="87"/>
        <v>0</v>
      </c>
      <c r="F257" s="441"/>
      <c r="G257" s="442"/>
      <c r="H257" s="441"/>
      <c r="I257" s="442"/>
      <c r="J257" s="441"/>
      <c r="K257" s="832">
        <f>SUM(ENERO:DICIEMBRE!K257)</f>
        <v>0</v>
      </c>
      <c r="L257" s="441"/>
      <c r="M257" s="832">
        <f>SUM(ENERO:DICIEMBRE!M257)</f>
        <v>0</v>
      </c>
      <c r="N257" s="441"/>
      <c r="O257" s="832">
        <f>SUM(ENERO:DICIEMBRE!O257)</f>
        <v>0</v>
      </c>
      <c r="P257" s="441"/>
      <c r="Q257" s="832">
        <f>SUM(ENERO:DICIEMBRE!Q257)</f>
        <v>0</v>
      </c>
      <c r="R257" s="441"/>
      <c r="S257" s="832">
        <f>SUM(ENERO:DICIEMBRE!S257)</f>
        <v>0</v>
      </c>
      <c r="T257" s="441"/>
      <c r="U257" s="832">
        <f>SUM(ENERO:DICIEMBRE!U257)</f>
        <v>0</v>
      </c>
      <c r="V257" s="441"/>
      <c r="W257" s="832">
        <f>SUM(ENERO:DICIEMBRE!W257)</f>
        <v>0</v>
      </c>
      <c r="X257" s="441"/>
      <c r="Y257" s="832">
        <f>SUM(ENERO:DICIEMBRE!Y257)</f>
        <v>0</v>
      </c>
      <c r="Z257" s="441"/>
      <c r="AA257" s="832">
        <f>SUM(ENERO:DICIEMBRE!AA257)</f>
        <v>0</v>
      </c>
      <c r="AB257" s="441"/>
      <c r="AC257" s="832">
        <f>SUM(ENERO:DICIEMBRE!AC257)</f>
        <v>0</v>
      </c>
      <c r="AD257" s="441"/>
      <c r="AE257" s="407"/>
      <c r="AF257" s="441"/>
      <c r="AG257" s="407"/>
      <c r="AH257" s="441"/>
      <c r="AI257" s="407"/>
      <c r="AJ257" s="441"/>
      <c r="AK257" s="407"/>
      <c r="AL257" s="441"/>
      <c r="AM257" s="437"/>
      <c r="AN257" s="832">
        <f>SUM(ENERO:DICIEMBRE!AN257)</f>
        <v>0</v>
      </c>
      <c r="AO257" s="832">
        <f>SUM(ENERO:DICIEMBRE!AO257)</f>
        <v>0</v>
      </c>
      <c r="AP257" s="832">
        <f>SUM(ENERO:DICIEMBRE!AP257)</f>
        <v>0</v>
      </c>
      <c r="AQ257" s="832">
        <f>SUM(ENERO:DICIEMBRE!AQ257)</f>
        <v>0</v>
      </c>
      <c r="AR257" s="832">
        <f>SUM(ENERO:DICIEMBRE!AR257)</f>
        <v>0</v>
      </c>
      <c r="AS257" s="832">
        <f>SUM(ENERO:DICIEMBRE!AS257)</f>
        <v>0</v>
      </c>
      <c r="AT257" s="832">
        <f>SUM(ENERO:DICIEMBRE!AT257)</f>
        <v>0</v>
      </c>
      <c r="AU257" s="832">
        <f>SUM(ENERO:DICIEMBRE!AU257)</f>
        <v>0</v>
      </c>
      <c r="AV257" s="30" t="str">
        <f t="shared" si="80"/>
        <v/>
      </c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12"/>
      <c r="BH257" s="12"/>
      <c r="BI257" s="12"/>
      <c r="CA257" s="32" t="str">
        <f t="shared" si="81"/>
        <v/>
      </c>
      <c r="CB257" s="32" t="str">
        <f t="shared" si="82"/>
        <v/>
      </c>
      <c r="CC257" s="438" t="str">
        <f t="shared" si="83"/>
        <v/>
      </c>
      <c r="CD257" s="32"/>
      <c r="CE257" s="32"/>
      <c r="CF257" s="32"/>
      <c r="CG257" s="33">
        <f t="shared" si="84"/>
        <v>0</v>
      </c>
      <c r="CH257" s="33">
        <f t="shared" si="85"/>
        <v>0</v>
      </c>
      <c r="CI257" s="33">
        <f t="shared" si="86"/>
        <v>0</v>
      </c>
      <c r="CJ257" s="33"/>
      <c r="CK257" s="33"/>
      <c r="CL257" s="33"/>
      <c r="CM257" s="14"/>
      <c r="CN257" s="14"/>
    </row>
    <row r="258" spans="1:104" x14ac:dyDescent="0.2">
      <c r="A258" s="1507"/>
      <c r="B258" s="443" t="s">
        <v>285</v>
      </c>
      <c r="C258" s="139">
        <f t="shared" si="77"/>
        <v>0</v>
      </c>
      <c r="D258" s="440"/>
      <c r="E258" s="335">
        <f t="shared" si="87"/>
        <v>0</v>
      </c>
      <c r="F258" s="441"/>
      <c r="G258" s="442"/>
      <c r="H258" s="441"/>
      <c r="I258" s="442"/>
      <c r="J258" s="441"/>
      <c r="K258" s="832">
        <f>SUM(ENERO:DICIEMBRE!K258)</f>
        <v>0</v>
      </c>
      <c r="L258" s="441"/>
      <c r="M258" s="832">
        <f>SUM(ENERO:DICIEMBRE!M258)</f>
        <v>0</v>
      </c>
      <c r="N258" s="441"/>
      <c r="O258" s="832">
        <f>SUM(ENERO:DICIEMBRE!O258)</f>
        <v>0</v>
      </c>
      <c r="P258" s="441"/>
      <c r="Q258" s="832">
        <f>SUM(ENERO:DICIEMBRE!Q258)</f>
        <v>0</v>
      </c>
      <c r="R258" s="441"/>
      <c r="S258" s="832">
        <f>SUM(ENERO:DICIEMBRE!S258)</f>
        <v>0</v>
      </c>
      <c r="T258" s="441"/>
      <c r="U258" s="832">
        <f>SUM(ENERO:DICIEMBRE!U258)</f>
        <v>0</v>
      </c>
      <c r="V258" s="441"/>
      <c r="W258" s="832">
        <f>SUM(ENERO:DICIEMBRE!W258)</f>
        <v>0</v>
      </c>
      <c r="X258" s="441"/>
      <c r="Y258" s="832">
        <f>SUM(ENERO:DICIEMBRE!Y258)</f>
        <v>0</v>
      </c>
      <c r="Z258" s="441"/>
      <c r="AA258" s="832">
        <f>SUM(ENERO:DICIEMBRE!AA258)</f>
        <v>0</v>
      </c>
      <c r="AB258" s="441"/>
      <c r="AC258" s="832">
        <f>SUM(ENERO:DICIEMBRE!AC258)</f>
        <v>0</v>
      </c>
      <c r="AD258" s="441"/>
      <c r="AE258" s="407"/>
      <c r="AF258" s="441"/>
      <c r="AG258" s="407"/>
      <c r="AH258" s="441"/>
      <c r="AI258" s="407"/>
      <c r="AJ258" s="441"/>
      <c r="AK258" s="407"/>
      <c r="AL258" s="441"/>
      <c r="AM258" s="437"/>
      <c r="AN258" s="832">
        <f>SUM(ENERO:DICIEMBRE!AN258)</f>
        <v>0</v>
      </c>
      <c r="AO258" s="832">
        <f>SUM(ENERO:DICIEMBRE!AO258)</f>
        <v>0</v>
      </c>
      <c r="AP258" s="832">
        <f>SUM(ENERO:DICIEMBRE!AP258)</f>
        <v>0</v>
      </c>
      <c r="AQ258" s="832">
        <f>SUM(ENERO:DICIEMBRE!AQ258)</f>
        <v>0</v>
      </c>
      <c r="AR258" s="832">
        <f>SUM(ENERO:DICIEMBRE!AR258)</f>
        <v>0</v>
      </c>
      <c r="AS258" s="832">
        <f>SUM(ENERO:DICIEMBRE!AS258)</f>
        <v>0</v>
      </c>
      <c r="AT258" s="832">
        <f>SUM(ENERO:DICIEMBRE!AT258)</f>
        <v>0</v>
      </c>
      <c r="AU258" s="832">
        <f>SUM(ENERO:DICIEMBRE!AU258)</f>
        <v>0</v>
      </c>
      <c r="AV258" s="30" t="str">
        <f t="shared" si="80"/>
        <v/>
      </c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12"/>
      <c r="BH258" s="12"/>
      <c r="BI258" s="12"/>
      <c r="CA258" s="32" t="str">
        <f t="shared" si="81"/>
        <v/>
      </c>
      <c r="CB258" s="32" t="str">
        <f t="shared" si="82"/>
        <v/>
      </c>
      <c r="CC258" s="438" t="str">
        <f t="shared" si="83"/>
        <v/>
      </c>
      <c r="CD258" s="32"/>
      <c r="CE258" s="32"/>
      <c r="CF258" s="32"/>
      <c r="CG258" s="33">
        <f t="shared" si="84"/>
        <v>0</v>
      </c>
      <c r="CH258" s="33">
        <f t="shared" si="85"/>
        <v>0</v>
      </c>
      <c r="CI258" s="33">
        <f t="shared" si="86"/>
        <v>0</v>
      </c>
      <c r="CJ258" s="33"/>
      <c r="CK258" s="33"/>
      <c r="CL258" s="33"/>
      <c r="CM258" s="14"/>
      <c r="CN258" s="14"/>
    </row>
    <row r="259" spans="1:104" x14ac:dyDescent="0.2">
      <c r="A259" s="1507"/>
      <c r="B259" s="443" t="s">
        <v>286</v>
      </c>
      <c r="C259" s="139">
        <f t="shared" si="77"/>
        <v>0</v>
      </c>
      <c r="D259" s="440"/>
      <c r="E259" s="335">
        <f t="shared" si="87"/>
        <v>0</v>
      </c>
      <c r="F259" s="441"/>
      <c r="G259" s="442"/>
      <c r="H259" s="441"/>
      <c r="I259" s="442"/>
      <c r="J259" s="441"/>
      <c r="K259" s="832">
        <f>SUM(ENERO:DICIEMBRE!K259)</f>
        <v>0</v>
      </c>
      <c r="L259" s="441"/>
      <c r="M259" s="832">
        <f>SUM(ENERO:DICIEMBRE!M259)</f>
        <v>0</v>
      </c>
      <c r="N259" s="441"/>
      <c r="O259" s="832">
        <f>SUM(ENERO:DICIEMBRE!O259)</f>
        <v>0</v>
      </c>
      <c r="P259" s="441"/>
      <c r="Q259" s="832">
        <f>SUM(ENERO:DICIEMBRE!Q259)</f>
        <v>0</v>
      </c>
      <c r="R259" s="441"/>
      <c r="S259" s="832">
        <f>SUM(ENERO:DICIEMBRE!S259)</f>
        <v>0</v>
      </c>
      <c r="T259" s="441"/>
      <c r="U259" s="832">
        <f>SUM(ENERO:DICIEMBRE!U259)</f>
        <v>0</v>
      </c>
      <c r="V259" s="441"/>
      <c r="W259" s="832">
        <f>SUM(ENERO:DICIEMBRE!W259)</f>
        <v>0</v>
      </c>
      <c r="X259" s="441"/>
      <c r="Y259" s="832">
        <f>SUM(ENERO:DICIEMBRE!Y259)</f>
        <v>0</v>
      </c>
      <c r="Z259" s="441"/>
      <c r="AA259" s="832">
        <f>SUM(ENERO:DICIEMBRE!AA259)</f>
        <v>0</v>
      </c>
      <c r="AB259" s="441"/>
      <c r="AC259" s="832">
        <f>SUM(ENERO:DICIEMBRE!AC259)</f>
        <v>0</v>
      </c>
      <c r="AD259" s="441"/>
      <c r="AE259" s="407"/>
      <c r="AF259" s="441"/>
      <c r="AG259" s="407"/>
      <c r="AH259" s="441"/>
      <c r="AI259" s="407"/>
      <c r="AJ259" s="441"/>
      <c r="AK259" s="407"/>
      <c r="AL259" s="441"/>
      <c r="AM259" s="437"/>
      <c r="AN259" s="832">
        <f>SUM(ENERO:DICIEMBRE!AN259)</f>
        <v>0</v>
      </c>
      <c r="AO259" s="832">
        <f>SUM(ENERO:DICIEMBRE!AO259)</f>
        <v>0</v>
      </c>
      <c r="AP259" s="832">
        <f>SUM(ENERO:DICIEMBRE!AP259)</f>
        <v>0</v>
      </c>
      <c r="AQ259" s="832">
        <f>SUM(ENERO:DICIEMBRE!AQ259)</f>
        <v>0</v>
      </c>
      <c r="AR259" s="832">
        <f>SUM(ENERO:DICIEMBRE!AR259)</f>
        <v>0</v>
      </c>
      <c r="AS259" s="832">
        <f>SUM(ENERO:DICIEMBRE!AS259)</f>
        <v>0</v>
      </c>
      <c r="AT259" s="832">
        <f>SUM(ENERO:DICIEMBRE!AT259)</f>
        <v>0</v>
      </c>
      <c r="AU259" s="832">
        <f>SUM(ENERO:DICIEMBRE!AU259)</f>
        <v>0</v>
      </c>
      <c r="AV259" s="30" t="str">
        <f t="shared" si="80"/>
        <v/>
      </c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12"/>
      <c r="BH259" s="12"/>
      <c r="BI259" s="12"/>
      <c r="CA259" s="32" t="str">
        <f t="shared" si="81"/>
        <v/>
      </c>
      <c r="CB259" s="32" t="str">
        <f t="shared" si="82"/>
        <v/>
      </c>
      <c r="CC259" s="438" t="str">
        <f t="shared" si="83"/>
        <v/>
      </c>
      <c r="CD259" s="32"/>
      <c r="CE259" s="32"/>
      <c r="CF259" s="32"/>
      <c r="CG259" s="33">
        <f t="shared" si="84"/>
        <v>0</v>
      </c>
      <c r="CH259" s="33">
        <f t="shared" si="85"/>
        <v>0</v>
      </c>
      <c r="CI259" s="33">
        <f t="shared" si="86"/>
        <v>0</v>
      </c>
      <c r="CJ259" s="33"/>
      <c r="CK259" s="33"/>
      <c r="CL259" s="33"/>
      <c r="CM259" s="14"/>
      <c r="CN259" s="14"/>
    </row>
    <row r="260" spans="1:104" x14ac:dyDescent="0.2">
      <c r="A260" s="1507"/>
      <c r="B260" s="444" t="s">
        <v>287</v>
      </c>
      <c r="C260" s="182">
        <f t="shared" si="77"/>
        <v>24</v>
      </c>
      <c r="D260" s="445"/>
      <c r="E260" s="350">
        <f t="shared" si="87"/>
        <v>24</v>
      </c>
      <c r="F260" s="273"/>
      <c r="G260" s="446"/>
      <c r="H260" s="273"/>
      <c r="I260" s="446"/>
      <c r="J260" s="273"/>
      <c r="K260" s="832">
        <f>SUM(ENERO:DICIEMBRE!K260)</f>
        <v>0</v>
      </c>
      <c r="L260" s="273"/>
      <c r="M260" s="832">
        <f>SUM(ENERO:DICIEMBRE!M260)</f>
        <v>0</v>
      </c>
      <c r="N260" s="273"/>
      <c r="O260" s="832">
        <f>SUM(ENERO:DICIEMBRE!O260)</f>
        <v>9</v>
      </c>
      <c r="P260" s="273"/>
      <c r="Q260" s="832">
        <f>SUM(ENERO:DICIEMBRE!Q260)</f>
        <v>10</v>
      </c>
      <c r="R260" s="273"/>
      <c r="S260" s="832">
        <f>SUM(ENERO:DICIEMBRE!S260)</f>
        <v>2</v>
      </c>
      <c r="T260" s="273"/>
      <c r="U260" s="832">
        <f>SUM(ENERO:DICIEMBRE!U260)</f>
        <v>2</v>
      </c>
      <c r="V260" s="273"/>
      <c r="W260" s="832">
        <f>SUM(ENERO:DICIEMBRE!W260)</f>
        <v>1</v>
      </c>
      <c r="X260" s="273"/>
      <c r="Y260" s="832">
        <f>SUM(ENERO:DICIEMBRE!Y260)</f>
        <v>0</v>
      </c>
      <c r="Z260" s="273"/>
      <c r="AA260" s="832">
        <f>SUM(ENERO:DICIEMBRE!AA260)</f>
        <v>0</v>
      </c>
      <c r="AB260" s="273"/>
      <c r="AC260" s="832">
        <f>SUM(ENERO:DICIEMBRE!AC260)</f>
        <v>0</v>
      </c>
      <c r="AD260" s="273"/>
      <c r="AE260" s="274"/>
      <c r="AF260" s="273"/>
      <c r="AG260" s="274"/>
      <c r="AH260" s="273"/>
      <c r="AI260" s="274"/>
      <c r="AJ260" s="273"/>
      <c r="AK260" s="274"/>
      <c r="AL260" s="273"/>
      <c r="AM260" s="447"/>
      <c r="AN260" s="832">
        <f>SUM(ENERO:DICIEMBRE!AN260)</f>
        <v>13</v>
      </c>
      <c r="AO260" s="832">
        <f>SUM(ENERO:DICIEMBRE!AO260)</f>
        <v>13</v>
      </c>
      <c r="AP260" s="832">
        <f>SUM(ENERO:DICIEMBRE!AP260)</f>
        <v>0</v>
      </c>
      <c r="AQ260" s="832">
        <f>SUM(ENERO:DICIEMBRE!AQ260)</f>
        <v>0</v>
      </c>
      <c r="AR260" s="832">
        <f>SUM(ENERO:DICIEMBRE!AR260)</f>
        <v>0</v>
      </c>
      <c r="AS260" s="832">
        <f>SUM(ENERO:DICIEMBRE!AS260)</f>
        <v>0</v>
      </c>
      <c r="AT260" s="832">
        <f>SUM(ENERO:DICIEMBRE!AT260)</f>
        <v>0</v>
      </c>
      <c r="AU260" s="832">
        <f>SUM(ENERO:DICIEMBRE!AU260)</f>
        <v>0</v>
      </c>
      <c r="AV260" s="30" t="str">
        <f t="shared" si="80"/>
        <v/>
      </c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12"/>
      <c r="BH260" s="12"/>
      <c r="BI260" s="12"/>
      <c r="CA260" s="32" t="str">
        <f t="shared" si="81"/>
        <v/>
      </c>
      <c r="CB260" s="32" t="str">
        <f t="shared" si="82"/>
        <v/>
      </c>
      <c r="CC260" s="438" t="str">
        <f t="shared" si="83"/>
        <v/>
      </c>
      <c r="CD260" s="32"/>
      <c r="CE260" s="32"/>
      <c r="CF260" s="32"/>
      <c r="CG260" s="33">
        <f t="shared" si="84"/>
        <v>0</v>
      </c>
      <c r="CH260" s="33">
        <f t="shared" si="85"/>
        <v>0</v>
      </c>
      <c r="CI260" s="33">
        <f t="shared" si="86"/>
        <v>0</v>
      </c>
      <c r="CJ260" s="33"/>
      <c r="CK260" s="33"/>
      <c r="CL260" s="33"/>
      <c r="CM260" s="14"/>
      <c r="CN260" s="14"/>
    </row>
    <row r="261" spans="1:104" x14ac:dyDescent="0.2">
      <c r="A261" s="1372" t="s">
        <v>288</v>
      </c>
      <c r="B261" s="435" t="s">
        <v>33</v>
      </c>
      <c r="C261" s="328">
        <f t="shared" si="77"/>
        <v>2</v>
      </c>
      <c r="D261" s="329">
        <f t="shared" ref="D261:D269" si="88">SUM(F261+H261+J261+L261+N261+P261+R261+T261+V261+X261+Z261+AB261+AD261+AF261+AH261+AJ261+AL261)</f>
        <v>0</v>
      </c>
      <c r="E261" s="330">
        <f t="shared" ref="E261:E269" si="89">SUM(G261+I261+K261+M261+O261+Q261+S261+U261+W261+Y261+AA261+AC261+AE261+AG261+AI261+AK261+AM261)</f>
        <v>2</v>
      </c>
      <c r="F261" s="832">
        <f>SUM(ENERO:DICIEMBRE!F261)</f>
        <v>0</v>
      </c>
      <c r="G261" s="832">
        <f>SUM(ENERO:DICIEMBRE!G261)</f>
        <v>0</v>
      </c>
      <c r="H261" s="832">
        <f>SUM(ENERO:DICIEMBRE!H261)</f>
        <v>0</v>
      </c>
      <c r="I261" s="832">
        <f>SUM(ENERO:DICIEMBRE!I261)</f>
        <v>0</v>
      </c>
      <c r="J261" s="832">
        <f>SUM(ENERO:DICIEMBRE!J261)</f>
        <v>0</v>
      </c>
      <c r="K261" s="832">
        <f>SUM(ENERO:DICIEMBRE!K261)</f>
        <v>0</v>
      </c>
      <c r="L261" s="832">
        <f>SUM(ENERO:DICIEMBRE!L261)</f>
        <v>0</v>
      </c>
      <c r="M261" s="832">
        <f>SUM(ENERO:DICIEMBRE!M261)</f>
        <v>0</v>
      </c>
      <c r="N261" s="832">
        <f>SUM(ENERO:DICIEMBRE!N261)</f>
        <v>0</v>
      </c>
      <c r="O261" s="832">
        <f>SUM(ENERO:DICIEMBRE!O261)</f>
        <v>0</v>
      </c>
      <c r="P261" s="832">
        <f>SUM(ENERO:DICIEMBRE!P261)</f>
        <v>0</v>
      </c>
      <c r="Q261" s="832">
        <f>SUM(ENERO:DICIEMBRE!Q261)</f>
        <v>0</v>
      </c>
      <c r="R261" s="832">
        <f>SUM(ENERO:DICIEMBRE!R261)</f>
        <v>0</v>
      </c>
      <c r="S261" s="832">
        <f>SUM(ENERO:DICIEMBRE!S261)</f>
        <v>1</v>
      </c>
      <c r="T261" s="832">
        <f>SUM(ENERO:DICIEMBRE!T261)</f>
        <v>0</v>
      </c>
      <c r="U261" s="832">
        <f>SUM(ENERO:DICIEMBRE!U261)</f>
        <v>0</v>
      </c>
      <c r="V261" s="832">
        <f>SUM(ENERO:DICIEMBRE!V261)</f>
        <v>0</v>
      </c>
      <c r="W261" s="832">
        <f>SUM(ENERO:DICIEMBRE!W261)</f>
        <v>1</v>
      </c>
      <c r="X261" s="832">
        <f>SUM(ENERO:DICIEMBRE!X261)</f>
        <v>0</v>
      </c>
      <c r="Y261" s="832">
        <f>SUM(ENERO:DICIEMBRE!Y261)</f>
        <v>0</v>
      </c>
      <c r="Z261" s="832">
        <f>SUM(ENERO:DICIEMBRE!Z261)</f>
        <v>0</v>
      </c>
      <c r="AA261" s="832">
        <f>SUM(ENERO:DICIEMBRE!AA261)</f>
        <v>0</v>
      </c>
      <c r="AB261" s="832">
        <f>SUM(ENERO:DICIEMBRE!AB261)</f>
        <v>0</v>
      </c>
      <c r="AC261" s="832">
        <f>SUM(ENERO:DICIEMBRE!AC261)</f>
        <v>0</v>
      </c>
      <c r="AD261" s="832">
        <f>SUM(ENERO:DICIEMBRE!AD261)</f>
        <v>0</v>
      </c>
      <c r="AE261" s="832">
        <f>SUM(ENERO:DICIEMBRE!AE261)</f>
        <v>0</v>
      </c>
      <c r="AF261" s="832">
        <f>SUM(ENERO:DICIEMBRE!AF261)</f>
        <v>0</v>
      </c>
      <c r="AG261" s="832">
        <f>SUM(ENERO:DICIEMBRE!AG261)</f>
        <v>0</v>
      </c>
      <c r="AH261" s="832">
        <f>SUM(ENERO:DICIEMBRE!AH261)</f>
        <v>0</v>
      </c>
      <c r="AI261" s="832">
        <f>SUM(ENERO:DICIEMBRE!AI261)</f>
        <v>0</v>
      </c>
      <c r="AJ261" s="832">
        <f>SUM(ENERO:DICIEMBRE!AJ261)</f>
        <v>0</v>
      </c>
      <c r="AK261" s="832">
        <f>SUM(ENERO:DICIEMBRE!AK261)</f>
        <v>0</v>
      </c>
      <c r="AL261" s="832">
        <f>SUM(ENERO:DICIEMBRE!AL261)</f>
        <v>0</v>
      </c>
      <c r="AM261" s="832">
        <f>SUM(ENERO:DICIEMBRE!AM261)</f>
        <v>0</v>
      </c>
      <c r="AN261" s="832">
        <f>SUM(ENERO:DICIEMBRE!AN261)</f>
        <v>1</v>
      </c>
      <c r="AO261" s="832">
        <f>SUM(ENERO:DICIEMBRE!AO261)</f>
        <v>1</v>
      </c>
      <c r="AP261" s="832">
        <f>SUM(ENERO:DICIEMBRE!AP261)</f>
        <v>0</v>
      </c>
      <c r="AQ261" s="832">
        <f>SUM(ENERO:DICIEMBRE!AQ261)</f>
        <v>0</v>
      </c>
      <c r="AR261" s="832">
        <f>SUM(ENERO:DICIEMBRE!AR261)</f>
        <v>0</v>
      </c>
      <c r="AS261" s="832">
        <f>SUM(ENERO:DICIEMBRE!AS261)</f>
        <v>0</v>
      </c>
      <c r="AT261" s="832">
        <f>SUM(ENERO:DICIEMBRE!AT261)</f>
        <v>0</v>
      </c>
      <c r="AU261" s="832">
        <f>SUM(ENERO:DICIEMBRE!AU261)</f>
        <v>0</v>
      </c>
      <c r="AV261" s="30" t="str">
        <f t="shared" si="80"/>
        <v/>
      </c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12"/>
      <c r="BH261" s="12"/>
      <c r="BI261" s="12"/>
      <c r="CA261" s="32" t="str">
        <f t="shared" si="81"/>
        <v/>
      </c>
      <c r="CB261" s="32" t="str">
        <f t="shared" si="82"/>
        <v/>
      </c>
      <c r="CC261" s="438" t="str">
        <f t="shared" si="83"/>
        <v/>
      </c>
      <c r="CD261" s="32"/>
      <c r="CE261" s="32"/>
      <c r="CF261" s="32"/>
      <c r="CG261" s="33">
        <f t="shared" si="84"/>
        <v>0</v>
      </c>
      <c r="CH261" s="33">
        <f t="shared" si="85"/>
        <v>0</v>
      </c>
      <c r="CI261" s="33">
        <f t="shared" si="86"/>
        <v>0</v>
      </c>
      <c r="CJ261" s="33"/>
      <c r="CK261" s="33"/>
      <c r="CL261" s="33"/>
      <c r="CM261" s="14"/>
      <c r="CN261" s="14"/>
    </row>
    <row r="262" spans="1:104" x14ac:dyDescent="0.2">
      <c r="A262" s="1433"/>
      <c r="B262" s="439" t="s">
        <v>280</v>
      </c>
      <c r="C262" s="213">
        <f t="shared" si="77"/>
        <v>0</v>
      </c>
      <c r="D262" s="214">
        <f t="shared" si="88"/>
        <v>0</v>
      </c>
      <c r="E262" s="330">
        <f t="shared" si="89"/>
        <v>0</v>
      </c>
      <c r="F262" s="832">
        <f>SUM(ENERO:DICIEMBRE!F262)</f>
        <v>0</v>
      </c>
      <c r="G262" s="832">
        <f>SUM(ENERO:DICIEMBRE!G262)</f>
        <v>0</v>
      </c>
      <c r="H262" s="832">
        <f>SUM(ENERO:DICIEMBRE!H262)</f>
        <v>0</v>
      </c>
      <c r="I262" s="832">
        <f>SUM(ENERO:DICIEMBRE!I262)</f>
        <v>0</v>
      </c>
      <c r="J262" s="832">
        <f>SUM(ENERO:DICIEMBRE!J262)</f>
        <v>0</v>
      </c>
      <c r="K262" s="832">
        <f>SUM(ENERO:DICIEMBRE!K262)</f>
        <v>0</v>
      </c>
      <c r="L262" s="832">
        <f>SUM(ENERO:DICIEMBRE!L262)</f>
        <v>0</v>
      </c>
      <c r="M262" s="832">
        <f>SUM(ENERO:DICIEMBRE!M262)</f>
        <v>0</v>
      </c>
      <c r="N262" s="832">
        <f>SUM(ENERO:DICIEMBRE!N262)</f>
        <v>0</v>
      </c>
      <c r="O262" s="832">
        <f>SUM(ENERO:DICIEMBRE!O262)</f>
        <v>0</v>
      </c>
      <c r="P262" s="832">
        <f>SUM(ENERO:DICIEMBRE!P262)</f>
        <v>0</v>
      </c>
      <c r="Q262" s="832">
        <f>SUM(ENERO:DICIEMBRE!Q262)</f>
        <v>0</v>
      </c>
      <c r="R262" s="832">
        <f>SUM(ENERO:DICIEMBRE!R262)</f>
        <v>0</v>
      </c>
      <c r="S262" s="832">
        <f>SUM(ENERO:DICIEMBRE!S262)</f>
        <v>0</v>
      </c>
      <c r="T262" s="832">
        <f>SUM(ENERO:DICIEMBRE!T262)</f>
        <v>0</v>
      </c>
      <c r="U262" s="832">
        <f>SUM(ENERO:DICIEMBRE!U262)</f>
        <v>0</v>
      </c>
      <c r="V262" s="832">
        <f>SUM(ENERO:DICIEMBRE!V262)</f>
        <v>0</v>
      </c>
      <c r="W262" s="832">
        <f>SUM(ENERO:DICIEMBRE!W262)</f>
        <v>0</v>
      </c>
      <c r="X262" s="832">
        <f>SUM(ENERO:DICIEMBRE!X262)</f>
        <v>0</v>
      </c>
      <c r="Y262" s="832">
        <f>SUM(ENERO:DICIEMBRE!Y262)</f>
        <v>0</v>
      </c>
      <c r="Z262" s="832">
        <f>SUM(ENERO:DICIEMBRE!Z262)</f>
        <v>0</v>
      </c>
      <c r="AA262" s="832">
        <f>SUM(ENERO:DICIEMBRE!AA262)</f>
        <v>0</v>
      </c>
      <c r="AB262" s="832">
        <f>SUM(ENERO:DICIEMBRE!AB262)</f>
        <v>0</v>
      </c>
      <c r="AC262" s="832">
        <f>SUM(ENERO:DICIEMBRE!AC262)</f>
        <v>0</v>
      </c>
      <c r="AD262" s="832">
        <f>SUM(ENERO:DICIEMBRE!AD262)</f>
        <v>0</v>
      </c>
      <c r="AE262" s="832">
        <f>SUM(ENERO:DICIEMBRE!AE262)</f>
        <v>0</v>
      </c>
      <c r="AF262" s="832">
        <f>SUM(ENERO:DICIEMBRE!AF262)</f>
        <v>0</v>
      </c>
      <c r="AG262" s="832">
        <f>SUM(ENERO:DICIEMBRE!AG262)</f>
        <v>0</v>
      </c>
      <c r="AH262" s="832">
        <f>SUM(ENERO:DICIEMBRE!AH262)</f>
        <v>0</v>
      </c>
      <c r="AI262" s="832">
        <f>SUM(ENERO:DICIEMBRE!AI262)</f>
        <v>0</v>
      </c>
      <c r="AJ262" s="832">
        <f>SUM(ENERO:DICIEMBRE!AJ262)</f>
        <v>0</v>
      </c>
      <c r="AK262" s="832">
        <f>SUM(ENERO:DICIEMBRE!AK262)</f>
        <v>0</v>
      </c>
      <c r="AL262" s="832">
        <f>SUM(ENERO:DICIEMBRE!AL262)</f>
        <v>0</v>
      </c>
      <c r="AM262" s="832">
        <f>SUM(ENERO:DICIEMBRE!AM262)</f>
        <v>0</v>
      </c>
      <c r="AN262" s="832">
        <f>SUM(ENERO:DICIEMBRE!AN262)</f>
        <v>0</v>
      </c>
      <c r="AO262" s="832">
        <f>SUM(ENERO:DICIEMBRE!AO262)</f>
        <v>0</v>
      </c>
      <c r="AP262" s="832">
        <f>SUM(ENERO:DICIEMBRE!AP262)</f>
        <v>0</v>
      </c>
      <c r="AQ262" s="832">
        <f>SUM(ENERO:DICIEMBRE!AQ262)</f>
        <v>0</v>
      </c>
      <c r="AR262" s="832">
        <f>SUM(ENERO:DICIEMBRE!AR262)</f>
        <v>0</v>
      </c>
      <c r="AS262" s="832">
        <f>SUM(ENERO:DICIEMBRE!AS262)</f>
        <v>0</v>
      </c>
      <c r="AT262" s="832">
        <f>SUM(ENERO:DICIEMBRE!AT262)</f>
        <v>0</v>
      </c>
      <c r="AU262" s="832">
        <f>SUM(ENERO:DICIEMBRE!AU262)</f>
        <v>0</v>
      </c>
      <c r="AV262" s="30" t="str">
        <f t="shared" si="80"/>
        <v/>
      </c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12"/>
      <c r="BH262" s="12"/>
      <c r="BI262" s="12"/>
      <c r="CA262" s="32" t="str">
        <f t="shared" si="81"/>
        <v/>
      </c>
      <c r="CB262" s="32" t="str">
        <f t="shared" si="82"/>
        <v/>
      </c>
      <c r="CC262" s="438" t="str">
        <f t="shared" si="83"/>
        <v/>
      </c>
      <c r="CD262" s="32"/>
      <c r="CE262" s="32"/>
      <c r="CF262" s="32"/>
      <c r="CG262" s="33">
        <f t="shared" si="84"/>
        <v>0</v>
      </c>
      <c r="CH262" s="33">
        <f t="shared" si="85"/>
        <v>0</v>
      </c>
      <c r="CI262" s="33">
        <f t="shared" si="86"/>
        <v>0</v>
      </c>
      <c r="CJ262" s="33"/>
      <c r="CK262" s="33"/>
      <c r="CL262" s="33"/>
      <c r="CM262" s="14"/>
      <c r="CN262" s="14"/>
    </row>
    <row r="263" spans="1:104" x14ac:dyDescent="0.2">
      <c r="A263" s="1433"/>
      <c r="B263" s="443" t="s">
        <v>281</v>
      </c>
      <c r="C263" s="139">
        <f t="shared" si="77"/>
        <v>9</v>
      </c>
      <c r="D263" s="140">
        <f t="shared" si="88"/>
        <v>0</v>
      </c>
      <c r="E263" s="335">
        <f t="shared" si="89"/>
        <v>9</v>
      </c>
      <c r="F263" s="832">
        <f>SUM(ENERO:DICIEMBRE!F263)</f>
        <v>0</v>
      </c>
      <c r="G263" s="832">
        <f>SUM(ENERO:DICIEMBRE!G263)</f>
        <v>0</v>
      </c>
      <c r="H263" s="832">
        <f>SUM(ENERO:DICIEMBRE!H263)</f>
        <v>0</v>
      </c>
      <c r="I263" s="832">
        <f>SUM(ENERO:DICIEMBRE!I263)</f>
        <v>0</v>
      </c>
      <c r="J263" s="832">
        <f>SUM(ENERO:DICIEMBRE!J263)</f>
        <v>0</v>
      </c>
      <c r="K263" s="832">
        <f>SUM(ENERO:DICIEMBRE!K263)</f>
        <v>0</v>
      </c>
      <c r="L263" s="832">
        <f>SUM(ENERO:DICIEMBRE!L263)</f>
        <v>0</v>
      </c>
      <c r="M263" s="832">
        <f>SUM(ENERO:DICIEMBRE!M263)</f>
        <v>1</v>
      </c>
      <c r="N263" s="832">
        <f>SUM(ENERO:DICIEMBRE!N263)</f>
        <v>0</v>
      </c>
      <c r="O263" s="832">
        <f>SUM(ENERO:DICIEMBRE!O263)</f>
        <v>3</v>
      </c>
      <c r="P263" s="832">
        <f>SUM(ENERO:DICIEMBRE!P263)</f>
        <v>0</v>
      </c>
      <c r="Q263" s="832">
        <f>SUM(ENERO:DICIEMBRE!Q263)</f>
        <v>3</v>
      </c>
      <c r="R263" s="832">
        <f>SUM(ENERO:DICIEMBRE!R263)</f>
        <v>0</v>
      </c>
      <c r="S263" s="832">
        <f>SUM(ENERO:DICIEMBRE!S263)</f>
        <v>1</v>
      </c>
      <c r="T263" s="832">
        <f>SUM(ENERO:DICIEMBRE!T263)</f>
        <v>0</v>
      </c>
      <c r="U263" s="832">
        <f>SUM(ENERO:DICIEMBRE!U263)</f>
        <v>0</v>
      </c>
      <c r="V263" s="832">
        <f>SUM(ENERO:DICIEMBRE!V263)</f>
        <v>0</v>
      </c>
      <c r="W263" s="832">
        <f>SUM(ENERO:DICIEMBRE!W263)</f>
        <v>0</v>
      </c>
      <c r="X263" s="832">
        <f>SUM(ENERO:DICIEMBRE!X263)</f>
        <v>0</v>
      </c>
      <c r="Y263" s="832">
        <f>SUM(ENERO:DICIEMBRE!Y263)</f>
        <v>0</v>
      </c>
      <c r="Z263" s="832">
        <f>SUM(ENERO:DICIEMBRE!Z263)</f>
        <v>0</v>
      </c>
      <c r="AA263" s="832">
        <f>SUM(ENERO:DICIEMBRE!AA263)</f>
        <v>1</v>
      </c>
      <c r="AB263" s="832">
        <f>SUM(ENERO:DICIEMBRE!AB263)</f>
        <v>0</v>
      </c>
      <c r="AC263" s="832">
        <f>SUM(ENERO:DICIEMBRE!AC263)</f>
        <v>0</v>
      </c>
      <c r="AD263" s="832">
        <f>SUM(ENERO:DICIEMBRE!AD263)</f>
        <v>0</v>
      </c>
      <c r="AE263" s="832">
        <f>SUM(ENERO:DICIEMBRE!AE263)</f>
        <v>0</v>
      </c>
      <c r="AF263" s="832">
        <f>SUM(ENERO:DICIEMBRE!AF263)</f>
        <v>0</v>
      </c>
      <c r="AG263" s="832">
        <f>SUM(ENERO:DICIEMBRE!AG263)</f>
        <v>0</v>
      </c>
      <c r="AH263" s="832">
        <f>SUM(ENERO:DICIEMBRE!AH263)</f>
        <v>0</v>
      </c>
      <c r="AI263" s="832">
        <f>SUM(ENERO:DICIEMBRE!AI263)</f>
        <v>0</v>
      </c>
      <c r="AJ263" s="832">
        <f>SUM(ENERO:DICIEMBRE!AJ263)</f>
        <v>0</v>
      </c>
      <c r="AK263" s="832">
        <f>SUM(ENERO:DICIEMBRE!AK263)</f>
        <v>0</v>
      </c>
      <c r="AL263" s="832">
        <f>SUM(ENERO:DICIEMBRE!AL263)</f>
        <v>0</v>
      </c>
      <c r="AM263" s="832">
        <f>SUM(ENERO:DICIEMBRE!AM263)</f>
        <v>0</v>
      </c>
      <c r="AN263" s="832">
        <f>SUM(ENERO:DICIEMBRE!AN263)</f>
        <v>4</v>
      </c>
      <c r="AO263" s="832">
        <f>SUM(ENERO:DICIEMBRE!AO263)</f>
        <v>4</v>
      </c>
      <c r="AP263" s="832">
        <f>SUM(ENERO:DICIEMBRE!AP263)</f>
        <v>0</v>
      </c>
      <c r="AQ263" s="832">
        <f>SUM(ENERO:DICIEMBRE!AQ263)</f>
        <v>0</v>
      </c>
      <c r="AR263" s="832">
        <f>SUM(ENERO:DICIEMBRE!AR263)</f>
        <v>0</v>
      </c>
      <c r="AS263" s="832">
        <f>SUM(ENERO:DICIEMBRE!AS263)</f>
        <v>0</v>
      </c>
      <c r="AT263" s="832">
        <f>SUM(ENERO:DICIEMBRE!AT263)</f>
        <v>0</v>
      </c>
      <c r="AU263" s="832">
        <f>SUM(ENERO:DICIEMBRE!AU263)</f>
        <v>0</v>
      </c>
      <c r="AV263" s="30" t="str">
        <f t="shared" si="80"/>
        <v/>
      </c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12"/>
      <c r="BH263" s="12"/>
      <c r="BI263" s="12"/>
      <c r="CA263" s="32" t="str">
        <f t="shared" si="81"/>
        <v/>
      </c>
      <c r="CB263" s="32" t="str">
        <f t="shared" si="82"/>
        <v/>
      </c>
      <c r="CC263" s="438" t="str">
        <f t="shared" si="83"/>
        <v/>
      </c>
      <c r="CD263" s="32"/>
      <c r="CE263" s="32"/>
      <c r="CF263" s="32"/>
      <c r="CG263" s="33">
        <f t="shared" si="84"/>
        <v>0</v>
      </c>
      <c r="CH263" s="33">
        <f t="shared" si="85"/>
        <v>0</v>
      </c>
      <c r="CI263" s="33">
        <f t="shared" si="86"/>
        <v>0</v>
      </c>
      <c r="CJ263" s="33"/>
      <c r="CK263" s="33"/>
      <c r="CL263" s="33"/>
      <c r="CM263" s="14"/>
      <c r="CN263" s="14"/>
    </row>
    <row r="264" spans="1:104" x14ac:dyDescent="0.2">
      <c r="A264" s="1433"/>
      <c r="B264" s="443" t="s">
        <v>282</v>
      </c>
      <c r="C264" s="139">
        <f t="shared" si="77"/>
        <v>0</v>
      </c>
      <c r="D264" s="140">
        <f t="shared" si="88"/>
        <v>0</v>
      </c>
      <c r="E264" s="335">
        <f t="shared" si="89"/>
        <v>0</v>
      </c>
      <c r="F264" s="832">
        <f>SUM(ENERO:DICIEMBRE!F264)</f>
        <v>0</v>
      </c>
      <c r="G264" s="832">
        <f>SUM(ENERO:DICIEMBRE!G264)</f>
        <v>0</v>
      </c>
      <c r="H264" s="832">
        <f>SUM(ENERO:DICIEMBRE!H264)</f>
        <v>0</v>
      </c>
      <c r="I264" s="832">
        <f>SUM(ENERO:DICIEMBRE!I264)</f>
        <v>0</v>
      </c>
      <c r="J264" s="832">
        <f>SUM(ENERO:DICIEMBRE!J264)</f>
        <v>0</v>
      </c>
      <c r="K264" s="832">
        <f>SUM(ENERO:DICIEMBRE!K264)</f>
        <v>0</v>
      </c>
      <c r="L264" s="832">
        <f>SUM(ENERO:DICIEMBRE!L264)</f>
        <v>0</v>
      </c>
      <c r="M264" s="832">
        <f>SUM(ENERO:DICIEMBRE!M264)</f>
        <v>0</v>
      </c>
      <c r="N264" s="832">
        <f>SUM(ENERO:DICIEMBRE!N264)</f>
        <v>0</v>
      </c>
      <c r="O264" s="832">
        <f>SUM(ENERO:DICIEMBRE!O264)</f>
        <v>0</v>
      </c>
      <c r="P264" s="832">
        <f>SUM(ENERO:DICIEMBRE!P264)</f>
        <v>0</v>
      </c>
      <c r="Q264" s="832">
        <f>SUM(ENERO:DICIEMBRE!Q264)</f>
        <v>0</v>
      </c>
      <c r="R264" s="832">
        <f>SUM(ENERO:DICIEMBRE!R264)</f>
        <v>0</v>
      </c>
      <c r="S264" s="832">
        <f>SUM(ENERO:DICIEMBRE!S264)</f>
        <v>0</v>
      </c>
      <c r="T264" s="832">
        <f>SUM(ENERO:DICIEMBRE!T264)</f>
        <v>0</v>
      </c>
      <c r="U264" s="832">
        <f>SUM(ENERO:DICIEMBRE!U264)</f>
        <v>0</v>
      </c>
      <c r="V264" s="832">
        <f>SUM(ENERO:DICIEMBRE!V264)</f>
        <v>0</v>
      </c>
      <c r="W264" s="832">
        <f>SUM(ENERO:DICIEMBRE!W264)</f>
        <v>0</v>
      </c>
      <c r="X264" s="832">
        <f>SUM(ENERO:DICIEMBRE!X264)</f>
        <v>0</v>
      </c>
      <c r="Y264" s="832">
        <f>SUM(ENERO:DICIEMBRE!Y264)</f>
        <v>0</v>
      </c>
      <c r="Z264" s="832">
        <f>SUM(ENERO:DICIEMBRE!Z264)</f>
        <v>0</v>
      </c>
      <c r="AA264" s="832">
        <f>SUM(ENERO:DICIEMBRE!AA264)</f>
        <v>0</v>
      </c>
      <c r="AB264" s="832">
        <f>SUM(ENERO:DICIEMBRE!AB264)</f>
        <v>0</v>
      </c>
      <c r="AC264" s="832">
        <f>SUM(ENERO:DICIEMBRE!AC264)</f>
        <v>0</v>
      </c>
      <c r="AD264" s="832">
        <f>SUM(ENERO:DICIEMBRE!AD264)</f>
        <v>0</v>
      </c>
      <c r="AE264" s="832">
        <f>SUM(ENERO:DICIEMBRE!AE264)</f>
        <v>0</v>
      </c>
      <c r="AF264" s="832">
        <f>SUM(ENERO:DICIEMBRE!AF264)</f>
        <v>0</v>
      </c>
      <c r="AG264" s="832">
        <f>SUM(ENERO:DICIEMBRE!AG264)</f>
        <v>0</v>
      </c>
      <c r="AH264" s="832">
        <f>SUM(ENERO:DICIEMBRE!AH264)</f>
        <v>0</v>
      </c>
      <c r="AI264" s="832">
        <f>SUM(ENERO:DICIEMBRE!AI264)</f>
        <v>0</v>
      </c>
      <c r="AJ264" s="832">
        <f>SUM(ENERO:DICIEMBRE!AJ264)</f>
        <v>0</v>
      </c>
      <c r="AK264" s="832">
        <f>SUM(ENERO:DICIEMBRE!AK264)</f>
        <v>0</v>
      </c>
      <c r="AL264" s="832">
        <f>SUM(ENERO:DICIEMBRE!AL264)</f>
        <v>0</v>
      </c>
      <c r="AM264" s="832">
        <f>SUM(ENERO:DICIEMBRE!AM264)</f>
        <v>0</v>
      </c>
      <c r="AN264" s="832">
        <f>SUM(ENERO:DICIEMBRE!AN264)</f>
        <v>0</v>
      </c>
      <c r="AO264" s="832">
        <f>SUM(ENERO:DICIEMBRE!AO264)</f>
        <v>0</v>
      </c>
      <c r="AP264" s="832">
        <f>SUM(ENERO:DICIEMBRE!AP264)</f>
        <v>0</v>
      </c>
      <c r="AQ264" s="832">
        <f>SUM(ENERO:DICIEMBRE!AQ264)</f>
        <v>0</v>
      </c>
      <c r="AR264" s="832">
        <f>SUM(ENERO:DICIEMBRE!AR264)</f>
        <v>0</v>
      </c>
      <c r="AS264" s="832">
        <f>SUM(ENERO:DICIEMBRE!AS264)</f>
        <v>0</v>
      </c>
      <c r="AT264" s="832">
        <f>SUM(ENERO:DICIEMBRE!AT264)</f>
        <v>0</v>
      </c>
      <c r="AU264" s="832">
        <f>SUM(ENERO:DICIEMBRE!AU264)</f>
        <v>0</v>
      </c>
      <c r="AV264" s="30" t="str">
        <f t="shared" si="80"/>
        <v/>
      </c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12"/>
      <c r="BH264" s="12"/>
      <c r="BI264" s="12"/>
      <c r="CA264" s="32" t="str">
        <f t="shared" si="81"/>
        <v/>
      </c>
      <c r="CB264" s="32" t="str">
        <f t="shared" si="82"/>
        <v/>
      </c>
      <c r="CC264" s="438" t="str">
        <f t="shared" si="83"/>
        <v/>
      </c>
      <c r="CD264" s="32"/>
      <c r="CE264" s="32"/>
      <c r="CF264" s="32"/>
      <c r="CG264" s="33">
        <f t="shared" si="84"/>
        <v>0</v>
      </c>
      <c r="CH264" s="33">
        <f t="shared" si="85"/>
        <v>0</v>
      </c>
      <c r="CI264" s="33">
        <f t="shared" si="86"/>
        <v>0</v>
      </c>
      <c r="CJ264" s="33"/>
      <c r="CK264" s="33"/>
      <c r="CL264" s="33"/>
      <c r="CM264" s="14"/>
      <c r="CN264" s="14"/>
    </row>
    <row r="265" spans="1:104" x14ac:dyDescent="0.2">
      <c r="A265" s="1433"/>
      <c r="B265" s="443" t="s">
        <v>283</v>
      </c>
      <c r="C265" s="139">
        <f t="shared" si="77"/>
        <v>0</v>
      </c>
      <c r="D265" s="140">
        <f t="shared" si="88"/>
        <v>0</v>
      </c>
      <c r="E265" s="335">
        <f t="shared" si="89"/>
        <v>0</v>
      </c>
      <c r="F265" s="832">
        <f>SUM(ENERO:DICIEMBRE!F265)</f>
        <v>0</v>
      </c>
      <c r="G265" s="832">
        <f>SUM(ENERO:DICIEMBRE!G265)</f>
        <v>0</v>
      </c>
      <c r="H265" s="832">
        <f>SUM(ENERO:DICIEMBRE!H265)</f>
        <v>0</v>
      </c>
      <c r="I265" s="832">
        <f>SUM(ENERO:DICIEMBRE!I265)</f>
        <v>0</v>
      </c>
      <c r="J265" s="832">
        <f>SUM(ENERO:DICIEMBRE!J265)</f>
        <v>0</v>
      </c>
      <c r="K265" s="832">
        <f>SUM(ENERO:DICIEMBRE!K265)</f>
        <v>0</v>
      </c>
      <c r="L265" s="832">
        <f>SUM(ENERO:DICIEMBRE!L265)</f>
        <v>0</v>
      </c>
      <c r="M265" s="832">
        <f>SUM(ENERO:DICIEMBRE!M265)</f>
        <v>0</v>
      </c>
      <c r="N265" s="832">
        <f>SUM(ENERO:DICIEMBRE!N265)</f>
        <v>0</v>
      </c>
      <c r="O265" s="832">
        <f>SUM(ENERO:DICIEMBRE!O265)</f>
        <v>0</v>
      </c>
      <c r="P265" s="832">
        <f>SUM(ENERO:DICIEMBRE!P265)</f>
        <v>0</v>
      </c>
      <c r="Q265" s="832">
        <f>SUM(ENERO:DICIEMBRE!Q265)</f>
        <v>0</v>
      </c>
      <c r="R265" s="832">
        <f>SUM(ENERO:DICIEMBRE!R265)</f>
        <v>0</v>
      </c>
      <c r="S265" s="832">
        <f>SUM(ENERO:DICIEMBRE!S265)</f>
        <v>0</v>
      </c>
      <c r="T265" s="832">
        <f>SUM(ENERO:DICIEMBRE!T265)</f>
        <v>0</v>
      </c>
      <c r="U265" s="832">
        <f>SUM(ENERO:DICIEMBRE!U265)</f>
        <v>0</v>
      </c>
      <c r="V265" s="832">
        <f>SUM(ENERO:DICIEMBRE!V265)</f>
        <v>0</v>
      </c>
      <c r="W265" s="832">
        <f>SUM(ENERO:DICIEMBRE!W265)</f>
        <v>0</v>
      </c>
      <c r="X265" s="832">
        <f>SUM(ENERO:DICIEMBRE!X265)</f>
        <v>0</v>
      </c>
      <c r="Y265" s="832">
        <f>SUM(ENERO:DICIEMBRE!Y265)</f>
        <v>0</v>
      </c>
      <c r="Z265" s="832">
        <f>SUM(ENERO:DICIEMBRE!Z265)</f>
        <v>0</v>
      </c>
      <c r="AA265" s="832">
        <f>SUM(ENERO:DICIEMBRE!AA265)</f>
        <v>0</v>
      </c>
      <c r="AB265" s="832">
        <f>SUM(ENERO:DICIEMBRE!AB265)</f>
        <v>0</v>
      </c>
      <c r="AC265" s="832">
        <f>SUM(ENERO:DICIEMBRE!AC265)</f>
        <v>0</v>
      </c>
      <c r="AD265" s="832">
        <f>SUM(ENERO:DICIEMBRE!AD265)</f>
        <v>0</v>
      </c>
      <c r="AE265" s="832">
        <f>SUM(ENERO:DICIEMBRE!AE265)</f>
        <v>0</v>
      </c>
      <c r="AF265" s="832">
        <f>SUM(ENERO:DICIEMBRE!AF265)</f>
        <v>0</v>
      </c>
      <c r="AG265" s="832">
        <f>SUM(ENERO:DICIEMBRE!AG265)</f>
        <v>0</v>
      </c>
      <c r="AH265" s="832">
        <f>SUM(ENERO:DICIEMBRE!AH265)</f>
        <v>0</v>
      </c>
      <c r="AI265" s="832">
        <f>SUM(ENERO:DICIEMBRE!AI265)</f>
        <v>0</v>
      </c>
      <c r="AJ265" s="832">
        <f>SUM(ENERO:DICIEMBRE!AJ265)</f>
        <v>0</v>
      </c>
      <c r="AK265" s="832">
        <f>SUM(ENERO:DICIEMBRE!AK265)</f>
        <v>0</v>
      </c>
      <c r="AL265" s="832">
        <f>SUM(ENERO:DICIEMBRE!AL265)</f>
        <v>0</v>
      </c>
      <c r="AM265" s="832">
        <f>SUM(ENERO:DICIEMBRE!AM265)</f>
        <v>0</v>
      </c>
      <c r="AN265" s="832">
        <f>SUM(ENERO:DICIEMBRE!AN265)</f>
        <v>0</v>
      </c>
      <c r="AO265" s="832">
        <f>SUM(ENERO:DICIEMBRE!AO265)</f>
        <v>0</v>
      </c>
      <c r="AP265" s="832">
        <f>SUM(ENERO:DICIEMBRE!AP265)</f>
        <v>0</v>
      </c>
      <c r="AQ265" s="832">
        <f>SUM(ENERO:DICIEMBRE!AQ265)</f>
        <v>0</v>
      </c>
      <c r="AR265" s="832">
        <f>SUM(ENERO:DICIEMBRE!AR265)</f>
        <v>0</v>
      </c>
      <c r="AS265" s="832">
        <f>SUM(ENERO:DICIEMBRE!AS265)</f>
        <v>0</v>
      </c>
      <c r="AT265" s="832">
        <f>SUM(ENERO:DICIEMBRE!AT265)</f>
        <v>0</v>
      </c>
      <c r="AU265" s="832">
        <f>SUM(ENERO:DICIEMBRE!AU265)</f>
        <v>0</v>
      </c>
      <c r="AV265" s="30" t="str">
        <f t="shared" si="80"/>
        <v/>
      </c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12"/>
      <c r="BH265" s="12"/>
      <c r="BI265" s="12"/>
      <c r="CA265" s="32" t="str">
        <f t="shared" si="81"/>
        <v/>
      </c>
      <c r="CB265" s="32" t="str">
        <f t="shared" si="82"/>
        <v/>
      </c>
      <c r="CC265" s="438" t="str">
        <f t="shared" si="83"/>
        <v/>
      </c>
      <c r="CD265" s="32"/>
      <c r="CE265" s="32"/>
      <c r="CF265" s="32"/>
      <c r="CG265" s="33">
        <f t="shared" si="84"/>
        <v>0</v>
      </c>
      <c r="CH265" s="33">
        <f t="shared" si="85"/>
        <v>0</v>
      </c>
      <c r="CI265" s="33">
        <f t="shared" si="86"/>
        <v>0</v>
      </c>
      <c r="CJ265" s="33"/>
      <c r="CK265" s="33"/>
      <c r="CL265" s="33"/>
      <c r="CM265" s="14"/>
      <c r="CN265" s="14"/>
    </row>
    <row r="266" spans="1:104" x14ac:dyDescent="0.2">
      <c r="A266" s="1433"/>
      <c r="B266" s="443" t="s">
        <v>284</v>
      </c>
      <c r="C266" s="139">
        <f t="shared" si="77"/>
        <v>0</v>
      </c>
      <c r="D266" s="140">
        <f t="shared" si="88"/>
        <v>0</v>
      </c>
      <c r="E266" s="335">
        <f t="shared" si="89"/>
        <v>0</v>
      </c>
      <c r="F266" s="832">
        <f>SUM(ENERO:DICIEMBRE!F266)</f>
        <v>0</v>
      </c>
      <c r="G266" s="832">
        <f>SUM(ENERO:DICIEMBRE!G266)</f>
        <v>0</v>
      </c>
      <c r="H266" s="832">
        <f>SUM(ENERO:DICIEMBRE!H266)</f>
        <v>0</v>
      </c>
      <c r="I266" s="832">
        <f>SUM(ENERO:DICIEMBRE!I266)</f>
        <v>0</v>
      </c>
      <c r="J266" s="832">
        <f>SUM(ENERO:DICIEMBRE!J266)</f>
        <v>0</v>
      </c>
      <c r="K266" s="832">
        <f>SUM(ENERO:DICIEMBRE!K266)</f>
        <v>0</v>
      </c>
      <c r="L266" s="832">
        <f>SUM(ENERO:DICIEMBRE!L266)</f>
        <v>0</v>
      </c>
      <c r="M266" s="832">
        <f>SUM(ENERO:DICIEMBRE!M266)</f>
        <v>0</v>
      </c>
      <c r="N266" s="832">
        <f>SUM(ENERO:DICIEMBRE!N266)</f>
        <v>0</v>
      </c>
      <c r="O266" s="832">
        <f>SUM(ENERO:DICIEMBRE!O266)</f>
        <v>0</v>
      </c>
      <c r="P266" s="832">
        <f>SUM(ENERO:DICIEMBRE!P266)</f>
        <v>0</v>
      </c>
      <c r="Q266" s="832">
        <f>SUM(ENERO:DICIEMBRE!Q266)</f>
        <v>0</v>
      </c>
      <c r="R266" s="832">
        <f>SUM(ENERO:DICIEMBRE!R266)</f>
        <v>0</v>
      </c>
      <c r="S266" s="832">
        <f>SUM(ENERO:DICIEMBRE!S266)</f>
        <v>0</v>
      </c>
      <c r="T266" s="832">
        <f>SUM(ENERO:DICIEMBRE!T266)</f>
        <v>0</v>
      </c>
      <c r="U266" s="832">
        <f>SUM(ENERO:DICIEMBRE!U266)</f>
        <v>0</v>
      </c>
      <c r="V266" s="832">
        <f>SUM(ENERO:DICIEMBRE!V266)</f>
        <v>0</v>
      </c>
      <c r="W266" s="832">
        <f>SUM(ENERO:DICIEMBRE!W266)</f>
        <v>0</v>
      </c>
      <c r="X266" s="832">
        <f>SUM(ENERO:DICIEMBRE!X266)</f>
        <v>0</v>
      </c>
      <c r="Y266" s="832">
        <f>SUM(ENERO:DICIEMBRE!Y266)</f>
        <v>0</v>
      </c>
      <c r="Z266" s="832">
        <f>SUM(ENERO:DICIEMBRE!Z266)</f>
        <v>0</v>
      </c>
      <c r="AA266" s="832">
        <f>SUM(ENERO:DICIEMBRE!AA266)</f>
        <v>0</v>
      </c>
      <c r="AB266" s="832">
        <f>SUM(ENERO:DICIEMBRE!AB266)</f>
        <v>0</v>
      </c>
      <c r="AC266" s="832">
        <f>SUM(ENERO:DICIEMBRE!AC266)</f>
        <v>0</v>
      </c>
      <c r="AD266" s="832">
        <f>SUM(ENERO:DICIEMBRE!AD266)</f>
        <v>0</v>
      </c>
      <c r="AE266" s="832">
        <f>SUM(ENERO:DICIEMBRE!AE266)</f>
        <v>0</v>
      </c>
      <c r="AF266" s="832">
        <f>SUM(ENERO:DICIEMBRE!AF266)</f>
        <v>0</v>
      </c>
      <c r="AG266" s="832">
        <f>SUM(ENERO:DICIEMBRE!AG266)</f>
        <v>0</v>
      </c>
      <c r="AH266" s="832">
        <f>SUM(ENERO:DICIEMBRE!AH266)</f>
        <v>0</v>
      </c>
      <c r="AI266" s="832">
        <f>SUM(ENERO:DICIEMBRE!AI266)</f>
        <v>0</v>
      </c>
      <c r="AJ266" s="832">
        <f>SUM(ENERO:DICIEMBRE!AJ266)</f>
        <v>0</v>
      </c>
      <c r="AK266" s="832">
        <f>SUM(ENERO:DICIEMBRE!AK266)</f>
        <v>0</v>
      </c>
      <c r="AL266" s="832">
        <f>SUM(ENERO:DICIEMBRE!AL266)</f>
        <v>0</v>
      </c>
      <c r="AM266" s="832">
        <f>SUM(ENERO:DICIEMBRE!AM266)</f>
        <v>0</v>
      </c>
      <c r="AN266" s="832">
        <f>SUM(ENERO:DICIEMBRE!AN266)</f>
        <v>0</v>
      </c>
      <c r="AO266" s="832">
        <f>SUM(ENERO:DICIEMBRE!AO266)</f>
        <v>0</v>
      </c>
      <c r="AP266" s="832">
        <f>SUM(ENERO:DICIEMBRE!AP266)</f>
        <v>0</v>
      </c>
      <c r="AQ266" s="832">
        <f>SUM(ENERO:DICIEMBRE!AQ266)</f>
        <v>0</v>
      </c>
      <c r="AR266" s="832">
        <f>SUM(ENERO:DICIEMBRE!AR266)</f>
        <v>0</v>
      </c>
      <c r="AS266" s="832">
        <f>SUM(ENERO:DICIEMBRE!AS266)</f>
        <v>0</v>
      </c>
      <c r="AT266" s="832">
        <f>SUM(ENERO:DICIEMBRE!AT266)</f>
        <v>0</v>
      </c>
      <c r="AU266" s="832">
        <f>SUM(ENERO:DICIEMBRE!AU266)</f>
        <v>0</v>
      </c>
      <c r="AV266" s="30" t="str">
        <f t="shared" si="80"/>
        <v/>
      </c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12"/>
      <c r="BH266" s="12"/>
      <c r="BI266" s="12"/>
      <c r="CA266" s="32" t="str">
        <f t="shared" si="81"/>
        <v/>
      </c>
      <c r="CB266" s="32" t="str">
        <f t="shared" si="82"/>
        <v/>
      </c>
      <c r="CC266" s="438" t="str">
        <f t="shared" si="83"/>
        <v/>
      </c>
      <c r="CD266" s="32"/>
      <c r="CE266" s="32"/>
      <c r="CF266" s="32"/>
      <c r="CG266" s="33">
        <f t="shared" si="84"/>
        <v>0</v>
      </c>
      <c r="CH266" s="33">
        <f t="shared" si="85"/>
        <v>0</v>
      </c>
      <c r="CI266" s="33">
        <f t="shared" si="86"/>
        <v>0</v>
      </c>
      <c r="CJ266" s="33"/>
      <c r="CK266" s="33"/>
      <c r="CL266" s="33"/>
      <c r="CM266" s="14"/>
      <c r="CN266" s="14"/>
    </row>
    <row r="267" spans="1:104" x14ac:dyDescent="0.2">
      <c r="A267" s="1433"/>
      <c r="B267" s="443" t="s">
        <v>285</v>
      </c>
      <c r="C267" s="139">
        <f t="shared" si="77"/>
        <v>0</v>
      </c>
      <c r="D267" s="140">
        <f t="shared" si="88"/>
        <v>0</v>
      </c>
      <c r="E267" s="335">
        <f t="shared" si="89"/>
        <v>0</v>
      </c>
      <c r="F267" s="832">
        <f>SUM(ENERO:DICIEMBRE!F267)</f>
        <v>0</v>
      </c>
      <c r="G267" s="832">
        <f>SUM(ENERO:DICIEMBRE!G267)</f>
        <v>0</v>
      </c>
      <c r="H267" s="832">
        <f>SUM(ENERO:DICIEMBRE!H267)</f>
        <v>0</v>
      </c>
      <c r="I267" s="832">
        <f>SUM(ENERO:DICIEMBRE!I267)</f>
        <v>0</v>
      </c>
      <c r="J267" s="832">
        <f>SUM(ENERO:DICIEMBRE!J267)</f>
        <v>0</v>
      </c>
      <c r="K267" s="832">
        <f>SUM(ENERO:DICIEMBRE!K267)</f>
        <v>0</v>
      </c>
      <c r="L267" s="832">
        <f>SUM(ENERO:DICIEMBRE!L267)</f>
        <v>0</v>
      </c>
      <c r="M267" s="832">
        <f>SUM(ENERO:DICIEMBRE!M267)</f>
        <v>0</v>
      </c>
      <c r="N267" s="832">
        <f>SUM(ENERO:DICIEMBRE!N267)</f>
        <v>0</v>
      </c>
      <c r="O267" s="832">
        <f>SUM(ENERO:DICIEMBRE!O267)</f>
        <v>0</v>
      </c>
      <c r="P267" s="832">
        <f>SUM(ENERO:DICIEMBRE!P267)</f>
        <v>0</v>
      </c>
      <c r="Q267" s="832">
        <f>SUM(ENERO:DICIEMBRE!Q267)</f>
        <v>0</v>
      </c>
      <c r="R267" s="832">
        <f>SUM(ENERO:DICIEMBRE!R267)</f>
        <v>0</v>
      </c>
      <c r="S267" s="832">
        <f>SUM(ENERO:DICIEMBRE!S267)</f>
        <v>0</v>
      </c>
      <c r="T267" s="832">
        <f>SUM(ENERO:DICIEMBRE!T267)</f>
        <v>0</v>
      </c>
      <c r="U267" s="832">
        <f>SUM(ENERO:DICIEMBRE!U267)</f>
        <v>0</v>
      </c>
      <c r="V267" s="832">
        <f>SUM(ENERO:DICIEMBRE!V267)</f>
        <v>0</v>
      </c>
      <c r="W267" s="832">
        <f>SUM(ENERO:DICIEMBRE!W267)</f>
        <v>0</v>
      </c>
      <c r="X267" s="832">
        <f>SUM(ENERO:DICIEMBRE!X267)</f>
        <v>0</v>
      </c>
      <c r="Y267" s="832">
        <f>SUM(ENERO:DICIEMBRE!Y267)</f>
        <v>0</v>
      </c>
      <c r="Z267" s="832">
        <f>SUM(ENERO:DICIEMBRE!Z267)</f>
        <v>0</v>
      </c>
      <c r="AA267" s="832">
        <f>SUM(ENERO:DICIEMBRE!AA267)</f>
        <v>0</v>
      </c>
      <c r="AB267" s="832">
        <f>SUM(ENERO:DICIEMBRE!AB267)</f>
        <v>0</v>
      </c>
      <c r="AC267" s="832">
        <f>SUM(ENERO:DICIEMBRE!AC267)</f>
        <v>0</v>
      </c>
      <c r="AD267" s="832">
        <f>SUM(ENERO:DICIEMBRE!AD267)</f>
        <v>0</v>
      </c>
      <c r="AE267" s="832">
        <f>SUM(ENERO:DICIEMBRE!AE267)</f>
        <v>0</v>
      </c>
      <c r="AF267" s="832">
        <f>SUM(ENERO:DICIEMBRE!AF267)</f>
        <v>0</v>
      </c>
      <c r="AG267" s="832">
        <f>SUM(ENERO:DICIEMBRE!AG267)</f>
        <v>0</v>
      </c>
      <c r="AH267" s="832">
        <f>SUM(ENERO:DICIEMBRE!AH267)</f>
        <v>0</v>
      </c>
      <c r="AI267" s="832">
        <f>SUM(ENERO:DICIEMBRE!AI267)</f>
        <v>0</v>
      </c>
      <c r="AJ267" s="832">
        <f>SUM(ENERO:DICIEMBRE!AJ267)</f>
        <v>0</v>
      </c>
      <c r="AK267" s="832">
        <f>SUM(ENERO:DICIEMBRE!AK267)</f>
        <v>0</v>
      </c>
      <c r="AL267" s="832">
        <f>SUM(ENERO:DICIEMBRE!AL267)</f>
        <v>0</v>
      </c>
      <c r="AM267" s="832">
        <f>SUM(ENERO:DICIEMBRE!AM267)</f>
        <v>0</v>
      </c>
      <c r="AN267" s="832">
        <f>SUM(ENERO:DICIEMBRE!AN267)</f>
        <v>0</v>
      </c>
      <c r="AO267" s="832">
        <f>SUM(ENERO:DICIEMBRE!AO267)</f>
        <v>0</v>
      </c>
      <c r="AP267" s="832">
        <f>SUM(ENERO:DICIEMBRE!AP267)</f>
        <v>0</v>
      </c>
      <c r="AQ267" s="832">
        <f>SUM(ENERO:DICIEMBRE!AQ267)</f>
        <v>0</v>
      </c>
      <c r="AR267" s="832">
        <f>SUM(ENERO:DICIEMBRE!AR267)</f>
        <v>0</v>
      </c>
      <c r="AS267" s="832">
        <f>SUM(ENERO:DICIEMBRE!AS267)</f>
        <v>0</v>
      </c>
      <c r="AT267" s="832">
        <f>SUM(ENERO:DICIEMBRE!AT267)</f>
        <v>0</v>
      </c>
      <c r="AU267" s="832">
        <f>SUM(ENERO:DICIEMBRE!AU267)</f>
        <v>0</v>
      </c>
      <c r="AV267" s="30" t="str">
        <f t="shared" si="80"/>
        <v/>
      </c>
      <c r="AW267" s="13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Z267" s="2"/>
      <c r="CA267" s="32" t="str">
        <f t="shared" si="81"/>
        <v/>
      </c>
      <c r="CB267" s="32" t="str">
        <f t="shared" si="82"/>
        <v/>
      </c>
      <c r="CC267" s="438" t="str">
        <f t="shared" si="83"/>
        <v/>
      </c>
      <c r="CD267" s="32"/>
      <c r="CE267" s="32"/>
      <c r="CF267" s="32"/>
      <c r="CG267" s="33">
        <f t="shared" si="84"/>
        <v>0</v>
      </c>
      <c r="CH267" s="33">
        <f t="shared" si="85"/>
        <v>0</v>
      </c>
      <c r="CI267" s="33">
        <f t="shared" si="86"/>
        <v>0</v>
      </c>
      <c r="CJ267" s="33"/>
      <c r="CK267" s="33"/>
      <c r="CL267" s="33"/>
      <c r="CM267" s="14"/>
      <c r="CN267" s="14"/>
    </row>
    <row r="268" spans="1:104" x14ac:dyDescent="0.2">
      <c r="A268" s="1433"/>
      <c r="B268" s="443" t="s">
        <v>286</v>
      </c>
      <c r="C268" s="139">
        <f t="shared" si="77"/>
        <v>0</v>
      </c>
      <c r="D268" s="140">
        <f t="shared" si="88"/>
        <v>0</v>
      </c>
      <c r="E268" s="335">
        <f t="shared" si="89"/>
        <v>0</v>
      </c>
      <c r="F268" s="832">
        <f>SUM(ENERO:DICIEMBRE!F268)</f>
        <v>0</v>
      </c>
      <c r="G268" s="832">
        <f>SUM(ENERO:DICIEMBRE!G268)</f>
        <v>0</v>
      </c>
      <c r="H268" s="832">
        <f>SUM(ENERO:DICIEMBRE!H268)</f>
        <v>0</v>
      </c>
      <c r="I268" s="832">
        <f>SUM(ENERO:DICIEMBRE!I268)</f>
        <v>0</v>
      </c>
      <c r="J268" s="832">
        <f>SUM(ENERO:DICIEMBRE!J268)</f>
        <v>0</v>
      </c>
      <c r="K268" s="832">
        <f>SUM(ENERO:DICIEMBRE!K268)</f>
        <v>0</v>
      </c>
      <c r="L268" s="832">
        <f>SUM(ENERO:DICIEMBRE!L268)</f>
        <v>0</v>
      </c>
      <c r="M268" s="832">
        <f>SUM(ENERO:DICIEMBRE!M268)</f>
        <v>0</v>
      </c>
      <c r="N268" s="832">
        <f>SUM(ENERO:DICIEMBRE!N268)</f>
        <v>0</v>
      </c>
      <c r="O268" s="832">
        <f>SUM(ENERO:DICIEMBRE!O268)</f>
        <v>0</v>
      </c>
      <c r="P268" s="832">
        <f>SUM(ENERO:DICIEMBRE!P268)</f>
        <v>0</v>
      </c>
      <c r="Q268" s="832">
        <f>SUM(ENERO:DICIEMBRE!Q268)</f>
        <v>0</v>
      </c>
      <c r="R268" s="832">
        <f>SUM(ENERO:DICIEMBRE!R268)</f>
        <v>0</v>
      </c>
      <c r="S268" s="832">
        <f>SUM(ENERO:DICIEMBRE!S268)</f>
        <v>0</v>
      </c>
      <c r="T268" s="832">
        <f>SUM(ENERO:DICIEMBRE!T268)</f>
        <v>0</v>
      </c>
      <c r="U268" s="832">
        <f>SUM(ENERO:DICIEMBRE!U268)</f>
        <v>0</v>
      </c>
      <c r="V268" s="832">
        <f>SUM(ENERO:DICIEMBRE!V268)</f>
        <v>0</v>
      </c>
      <c r="W268" s="832">
        <f>SUM(ENERO:DICIEMBRE!W268)</f>
        <v>0</v>
      </c>
      <c r="X268" s="832">
        <f>SUM(ENERO:DICIEMBRE!X268)</f>
        <v>0</v>
      </c>
      <c r="Y268" s="832">
        <f>SUM(ENERO:DICIEMBRE!Y268)</f>
        <v>0</v>
      </c>
      <c r="Z268" s="832">
        <f>SUM(ENERO:DICIEMBRE!Z268)</f>
        <v>0</v>
      </c>
      <c r="AA268" s="832">
        <f>SUM(ENERO:DICIEMBRE!AA268)</f>
        <v>0</v>
      </c>
      <c r="AB268" s="832">
        <f>SUM(ENERO:DICIEMBRE!AB268)</f>
        <v>0</v>
      </c>
      <c r="AC268" s="832">
        <f>SUM(ENERO:DICIEMBRE!AC268)</f>
        <v>0</v>
      </c>
      <c r="AD268" s="832">
        <f>SUM(ENERO:DICIEMBRE!AD268)</f>
        <v>0</v>
      </c>
      <c r="AE268" s="832">
        <f>SUM(ENERO:DICIEMBRE!AE268)</f>
        <v>0</v>
      </c>
      <c r="AF268" s="832">
        <f>SUM(ENERO:DICIEMBRE!AF268)</f>
        <v>0</v>
      </c>
      <c r="AG268" s="832">
        <f>SUM(ENERO:DICIEMBRE!AG268)</f>
        <v>0</v>
      </c>
      <c r="AH268" s="832">
        <f>SUM(ENERO:DICIEMBRE!AH268)</f>
        <v>0</v>
      </c>
      <c r="AI268" s="832">
        <f>SUM(ENERO:DICIEMBRE!AI268)</f>
        <v>0</v>
      </c>
      <c r="AJ268" s="832">
        <f>SUM(ENERO:DICIEMBRE!AJ268)</f>
        <v>0</v>
      </c>
      <c r="AK268" s="832">
        <f>SUM(ENERO:DICIEMBRE!AK268)</f>
        <v>0</v>
      </c>
      <c r="AL268" s="832">
        <f>SUM(ENERO:DICIEMBRE!AL268)</f>
        <v>0</v>
      </c>
      <c r="AM268" s="832">
        <f>SUM(ENERO:DICIEMBRE!AM268)</f>
        <v>0</v>
      </c>
      <c r="AN268" s="832">
        <f>SUM(ENERO:DICIEMBRE!AN268)</f>
        <v>0</v>
      </c>
      <c r="AO268" s="832">
        <f>SUM(ENERO:DICIEMBRE!AO268)</f>
        <v>0</v>
      </c>
      <c r="AP268" s="832">
        <f>SUM(ENERO:DICIEMBRE!AP268)</f>
        <v>0</v>
      </c>
      <c r="AQ268" s="832">
        <f>SUM(ENERO:DICIEMBRE!AQ268)</f>
        <v>0</v>
      </c>
      <c r="AR268" s="832">
        <f>SUM(ENERO:DICIEMBRE!AR268)</f>
        <v>0</v>
      </c>
      <c r="AS268" s="832">
        <f>SUM(ENERO:DICIEMBRE!AS268)</f>
        <v>0</v>
      </c>
      <c r="AT268" s="832">
        <f>SUM(ENERO:DICIEMBRE!AT268)</f>
        <v>0</v>
      </c>
      <c r="AU268" s="832">
        <f>SUM(ENERO:DICIEMBRE!AU268)</f>
        <v>0</v>
      </c>
      <c r="AV268" s="30" t="str">
        <f t="shared" si="80"/>
        <v/>
      </c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Y268" s="3"/>
      <c r="BZ268" s="4"/>
      <c r="CA268" s="32" t="str">
        <f t="shared" si="81"/>
        <v/>
      </c>
      <c r="CB268" s="32" t="str">
        <f t="shared" si="82"/>
        <v/>
      </c>
      <c r="CC268" s="438" t="str">
        <f t="shared" si="83"/>
        <v/>
      </c>
      <c r="CD268" s="32"/>
      <c r="CE268" s="32"/>
      <c r="CF268" s="33"/>
      <c r="CG268" s="33">
        <f t="shared" si="84"/>
        <v>0</v>
      </c>
      <c r="CH268" s="33">
        <f t="shared" si="85"/>
        <v>0</v>
      </c>
      <c r="CI268" s="33">
        <f t="shared" si="86"/>
        <v>0</v>
      </c>
      <c r="CJ268" s="33"/>
      <c r="CK268" s="33"/>
      <c r="CL268" s="33"/>
      <c r="CM268" s="14"/>
      <c r="CZ268" s="3"/>
    </row>
    <row r="269" spans="1:104" x14ac:dyDescent="0.2">
      <c r="A269" s="1374"/>
      <c r="B269" s="444" t="s">
        <v>287</v>
      </c>
      <c r="C269" s="182">
        <f t="shared" si="77"/>
        <v>71</v>
      </c>
      <c r="D269" s="183">
        <f t="shared" si="88"/>
        <v>1</v>
      </c>
      <c r="E269" s="350">
        <f t="shared" si="89"/>
        <v>70</v>
      </c>
      <c r="F269" s="832">
        <f>SUM(ENERO:DICIEMBRE!F269)</f>
        <v>0</v>
      </c>
      <c r="G269" s="832">
        <f>SUM(ENERO:DICIEMBRE!G269)</f>
        <v>12</v>
      </c>
      <c r="H269" s="832">
        <f>SUM(ENERO:DICIEMBRE!H269)</f>
        <v>0</v>
      </c>
      <c r="I269" s="832">
        <f>SUM(ENERO:DICIEMBRE!I269)</f>
        <v>12</v>
      </c>
      <c r="J269" s="832">
        <f>SUM(ENERO:DICIEMBRE!J269)</f>
        <v>0</v>
      </c>
      <c r="K269" s="832">
        <f>SUM(ENERO:DICIEMBRE!K269)</f>
        <v>3</v>
      </c>
      <c r="L269" s="832">
        <f>SUM(ENERO:DICIEMBRE!L269)</f>
        <v>0</v>
      </c>
      <c r="M269" s="832">
        <f>SUM(ENERO:DICIEMBRE!M269)</f>
        <v>2</v>
      </c>
      <c r="N269" s="832">
        <f>SUM(ENERO:DICIEMBRE!N269)</f>
        <v>0</v>
      </c>
      <c r="O269" s="832">
        <f>SUM(ENERO:DICIEMBRE!O269)</f>
        <v>12</v>
      </c>
      <c r="P269" s="832">
        <f>SUM(ENERO:DICIEMBRE!P269)</f>
        <v>0</v>
      </c>
      <c r="Q269" s="832">
        <f>SUM(ENERO:DICIEMBRE!Q269)</f>
        <v>5</v>
      </c>
      <c r="R269" s="832">
        <f>SUM(ENERO:DICIEMBRE!R269)</f>
        <v>0</v>
      </c>
      <c r="S269" s="832">
        <f>SUM(ENERO:DICIEMBRE!S269)</f>
        <v>6</v>
      </c>
      <c r="T269" s="832">
        <f>SUM(ENERO:DICIEMBRE!T269)</f>
        <v>0</v>
      </c>
      <c r="U269" s="832">
        <f>SUM(ENERO:DICIEMBRE!U269)</f>
        <v>4</v>
      </c>
      <c r="V269" s="832">
        <f>SUM(ENERO:DICIEMBRE!V269)</f>
        <v>0</v>
      </c>
      <c r="W269" s="832">
        <f>SUM(ENERO:DICIEMBRE!W269)</f>
        <v>5</v>
      </c>
      <c r="X269" s="832">
        <f>SUM(ENERO:DICIEMBRE!X269)</f>
        <v>0</v>
      </c>
      <c r="Y269" s="832">
        <f>SUM(ENERO:DICIEMBRE!Y269)</f>
        <v>2</v>
      </c>
      <c r="Z269" s="832">
        <f>SUM(ENERO:DICIEMBRE!Z269)</f>
        <v>0</v>
      </c>
      <c r="AA269" s="832">
        <f>SUM(ENERO:DICIEMBRE!AA269)</f>
        <v>3</v>
      </c>
      <c r="AB269" s="832">
        <f>SUM(ENERO:DICIEMBRE!AB269)</f>
        <v>0</v>
      </c>
      <c r="AC269" s="832">
        <f>SUM(ENERO:DICIEMBRE!AC269)</f>
        <v>3</v>
      </c>
      <c r="AD269" s="832">
        <f>SUM(ENERO:DICIEMBRE!AD269)</f>
        <v>0</v>
      </c>
      <c r="AE269" s="832">
        <f>SUM(ENERO:DICIEMBRE!AE269)</f>
        <v>0</v>
      </c>
      <c r="AF269" s="832">
        <f>SUM(ENERO:DICIEMBRE!AF269)</f>
        <v>0</v>
      </c>
      <c r="AG269" s="832">
        <f>SUM(ENERO:DICIEMBRE!AG269)</f>
        <v>0</v>
      </c>
      <c r="AH269" s="832">
        <f>SUM(ENERO:DICIEMBRE!AH269)</f>
        <v>1</v>
      </c>
      <c r="AI269" s="832">
        <f>SUM(ENERO:DICIEMBRE!AI269)</f>
        <v>0</v>
      </c>
      <c r="AJ269" s="832">
        <f>SUM(ENERO:DICIEMBRE!AJ269)</f>
        <v>0</v>
      </c>
      <c r="AK269" s="832">
        <f>SUM(ENERO:DICIEMBRE!AK269)</f>
        <v>1</v>
      </c>
      <c r="AL269" s="832">
        <f>SUM(ENERO:DICIEMBRE!AL269)</f>
        <v>0</v>
      </c>
      <c r="AM269" s="832">
        <f>SUM(ENERO:DICIEMBRE!AM269)</f>
        <v>0</v>
      </c>
      <c r="AN269" s="832">
        <f>SUM(ENERO:DICIEMBRE!AN269)</f>
        <v>25</v>
      </c>
      <c r="AO269" s="832">
        <f>SUM(ENERO:DICIEMBRE!AO269)</f>
        <v>25</v>
      </c>
      <c r="AP269" s="832">
        <f>SUM(ENERO:DICIEMBRE!AP269)</f>
        <v>0</v>
      </c>
      <c r="AQ269" s="832">
        <f>SUM(ENERO:DICIEMBRE!AQ269)</f>
        <v>0</v>
      </c>
      <c r="AR269" s="832">
        <f>SUM(ENERO:DICIEMBRE!AR269)</f>
        <v>0</v>
      </c>
      <c r="AS269" s="832">
        <f>SUM(ENERO:DICIEMBRE!AS269)</f>
        <v>0</v>
      </c>
      <c r="AT269" s="832">
        <f>SUM(ENERO:DICIEMBRE!AT269)</f>
        <v>0</v>
      </c>
      <c r="AU269" s="832">
        <f>SUM(ENERO:DICIEMBRE!AU269)</f>
        <v>0</v>
      </c>
      <c r="AV269" s="30" t="str">
        <f t="shared" si="80"/>
        <v/>
      </c>
      <c r="AW269" s="162"/>
      <c r="AX269" s="221"/>
      <c r="AY269" s="168"/>
      <c r="AZ269" s="168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Z269" s="4"/>
      <c r="CA269" s="32" t="str">
        <f t="shared" si="81"/>
        <v/>
      </c>
      <c r="CB269" s="32" t="str">
        <f t="shared" si="82"/>
        <v/>
      </c>
      <c r="CC269" s="438" t="str">
        <f t="shared" si="83"/>
        <v/>
      </c>
      <c r="CD269" s="32"/>
      <c r="CE269" s="32"/>
      <c r="CF269" s="33"/>
      <c r="CG269" s="33">
        <f t="shared" si="84"/>
        <v>0</v>
      </c>
      <c r="CH269" s="33">
        <f t="shared" si="85"/>
        <v>0</v>
      </c>
      <c r="CI269" s="33">
        <f t="shared" si="86"/>
        <v>0</v>
      </c>
      <c r="CJ269" s="33"/>
      <c r="CK269" s="33"/>
      <c r="CL269" s="33"/>
      <c r="CM269" s="14"/>
      <c r="CZ269" s="3"/>
    </row>
    <row r="270" spans="1:104" x14ac:dyDescent="0.2">
      <c r="A270" s="155" t="s">
        <v>289</v>
      </c>
      <c r="B270" s="122"/>
      <c r="AW270" s="118"/>
      <c r="AX270" s="221"/>
      <c r="AY270" s="168"/>
      <c r="AZ270" s="168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Z270" s="4"/>
      <c r="CA270" s="32"/>
      <c r="CB270" s="32"/>
      <c r="CC270" s="32"/>
      <c r="CD270" s="32"/>
      <c r="CE270" s="32"/>
      <c r="CF270" s="33"/>
      <c r="CG270" s="33"/>
      <c r="CH270" s="33"/>
      <c r="CI270" s="33"/>
      <c r="CJ270" s="33"/>
      <c r="CK270" s="33"/>
      <c r="CL270" s="33"/>
      <c r="CM270" s="14"/>
      <c r="CZ270" s="3"/>
    </row>
    <row r="271" spans="1:104" x14ac:dyDescent="0.2">
      <c r="A271" s="1366" t="s">
        <v>62</v>
      </c>
      <c r="B271" s="1367"/>
      <c r="C271" s="1371" t="s">
        <v>269</v>
      </c>
      <c r="D271" s="1512"/>
      <c r="E271" s="1372"/>
      <c r="F271" s="1377" t="s">
        <v>290</v>
      </c>
      <c r="G271" s="1378"/>
      <c r="H271" s="1378"/>
      <c r="I271" s="1378"/>
      <c r="J271" s="1378"/>
      <c r="K271" s="1378"/>
      <c r="L271" s="1378"/>
      <c r="M271" s="1378"/>
      <c r="N271" s="1378"/>
      <c r="O271" s="1378"/>
      <c r="P271" s="1378"/>
      <c r="Q271" s="1378"/>
      <c r="R271" s="1378"/>
      <c r="S271" s="1378"/>
      <c r="T271" s="1378"/>
      <c r="U271" s="1378"/>
      <c r="V271" s="1378"/>
      <c r="W271" s="1378"/>
      <c r="X271" s="1378"/>
      <c r="Y271" s="1378"/>
      <c r="Z271" s="1378"/>
      <c r="AA271" s="1378"/>
      <c r="AB271" s="1378"/>
      <c r="AC271" s="1378"/>
      <c r="AD271" s="1378"/>
      <c r="AE271" s="1378"/>
      <c r="AF271" s="1378"/>
      <c r="AG271" s="1378"/>
      <c r="AH271" s="1378"/>
      <c r="AI271" s="1378"/>
      <c r="AJ271" s="1378"/>
      <c r="AK271" s="1378"/>
      <c r="AL271" s="1378"/>
      <c r="AM271" s="1378"/>
      <c r="AN271" s="1378"/>
      <c r="AO271" s="1378"/>
      <c r="AP271" s="1378"/>
      <c r="AQ271" s="1378"/>
      <c r="AR271" s="1378"/>
      <c r="AS271" s="1380"/>
      <c r="AT271" s="1403" t="s">
        <v>271</v>
      </c>
      <c r="AU271" s="1405"/>
      <c r="AV271" s="1375" t="s">
        <v>7</v>
      </c>
      <c r="AW271" s="1367" t="s">
        <v>8</v>
      </c>
      <c r="AX271" s="1367" t="s">
        <v>230</v>
      </c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12"/>
      <c r="BK271" s="12"/>
      <c r="BL271" s="1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3"/>
      <c r="CM271" s="14"/>
      <c r="CZ271" s="3"/>
    </row>
    <row r="272" spans="1:104" x14ac:dyDescent="0.2">
      <c r="A272" s="1399"/>
      <c r="B272" s="1400"/>
      <c r="C272" s="1373"/>
      <c r="D272" s="1513"/>
      <c r="E272" s="1374"/>
      <c r="F272" s="1406" t="s">
        <v>291</v>
      </c>
      <c r="G272" s="1408"/>
      <c r="H272" s="1406" t="s">
        <v>292</v>
      </c>
      <c r="I272" s="1408"/>
      <c r="J272" s="1406" t="s">
        <v>293</v>
      </c>
      <c r="K272" s="1408"/>
      <c r="L272" s="1406" t="s">
        <v>294</v>
      </c>
      <c r="M272" s="1408"/>
      <c r="N272" s="1406" t="s">
        <v>295</v>
      </c>
      <c r="O272" s="1408"/>
      <c r="P272" s="1406" t="s">
        <v>175</v>
      </c>
      <c r="Q272" s="1408"/>
      <c r="R272" s="1406" t="s">
        <v>110</v>
      </c>
      <c r="S272" s="1408"/>
      <c r="T272" s="1406" t="s">
        <v>11</v>
      </c>
      <c r="U272" s="1408"/>
      <c r="V272" s="1406" t="s">
        <v>112</v>
      </c>
      <c r="W272" s="1407"/>
      <c r="X272" s="1406" t="s">
        <v>113</v>
      </c>
      <c r="Y272" s="1407"/>
      <c r="Z272" s="1406" t="s">
        <v>114</v>
      </c>
      <c r="AA272" s="1407"/>
      <c r="AB272" s="1406" t="s">
        <v>115</v>
      </c>
      <c r="AC272" s="1407"/>
      <c r="AD272" s="1406" t="s">
        <v>116</v>
      </c>
      <c r="AE272" s="1407"/>
      <c r="AF272" s="1406" t="s">
        <v>117</v>
      </c>
      <c r="AG272" s="1407"/>
      <c r="AH272" s="1406" t="s">
        <v>118</v>
      </c>
      <c r="AI272" s="1407"/>
      <c r="AJ272" s="1406" t="s">
        <v>119</v>
      </c>
      <c r="AK272" s="1407"/>
      <c r="AL272" s="1406" t="s">
        <v>120</v>
      </c>
      <c r="AM272" s="1407"/>
      <c r="AN272" s="1406" t="s">
        <v>121</v>
      </c>
      <c r="AO272" s="1407"/>
      <c r="AP272" s="1406" t="s">
        <v>122</v>
      </c>
      <c r="AQ272" s="1407"/>
      <c r="AR272" s="1406" t="s">
        <v>123</v>
      </c>
      <c r="AS272" s="1407"/>
      <c r="AT272" s="1399" t="s">
        <v>277</v>
      </c>
      <c r="AU272" s="1400" t="s">
        <v>278</v>
      </c>
      <c r="AV272" s="1392"/>
      <c r="AW272" s="1400"/>
      <c r="AX272" s="1400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12"/>
      <c r="BK272" s="12"/>
      <c r="BL272" s="12"/>
      <c r="CA272" s="32"/>
      <c r="CB272" s="32"/>
      <c r="CC272" s="32"/>
      <c r="CD272" s="32"/>
      <c r="CE272" s="32"/>
      <c r="CF272" s="32"/>
      <c r="CG272" s="32"/>
      <c r="CH272" s="32"/>
      <c r="CI272" s="32"/>
      <c r="CJ272" s="32"/>
      <c r="CK272" s="32"/>
      <c r="CL272" s="33"/>
      <c r="CM272" s="14"/>
      <c r="CZ272" s="3"/>
    </row>
    <row r="273" spans="1:104" ht="21" x14ac:dyDescent="0.2">
      <c r="A273" s="1368"/>
      <c r="B273" s="1369"/>
      <c r="C273" s="17" t="s">
        <v>88</v>
      </c>
      <c r="D273" s="457" t="s">
        <v>54</v>
      </c>
      <c r="E273" s="458" t="s">
        <v>89</v>
      </c>
      <c r="F273" s="17" t="s">
        <v>276</v>
      </c>
      <c r="G273" s="121" t="s">
        <v>89</v>
      </c>
      <c r="H273" s="17" t="s">
        <v>276</v>
      </c>
      <c r="I273" s="121" t="s">
        <v>89</v>
      </c>
      <c r="J273" s="17" t="s">
        <v>276</v>
      </c>
      <c r="K273" s="121" t="s">
        <v>89</v>
      </c>
      <c r="L273" s="17" t="s">
        <v>276</v>
      </c>
      <c r="M273" s="121" t="s">
        <v>89</v>
      </c>
      <c r="N273" s="17" t="s">
        <v>276</v>
      </c>
      <c r="O273" s="121" t="s">
        <v>89</v>
      </c>
      <c r="P273" s="17" t="s">
        <v>276</v>
      </c>
      <c r="Q273" s="121" t="s">
        <v>89</v>
      </c>
      <c r="R273" s="17" t="s">
        <v>276</v>
      </c>
      <c r="S273" s="121" t="s">
        <v>89</v>
      </c>
      <c r="T273" s="17" t="s">
        <v>276</v>
      </c>
      <c r="U273" s="121" t="s">
        <v>89</v>
      </c>
      <c r="V273" s="17" t="s">
        <v>276</v>
      </c>
      <c r="W273" s="121" t="s">
        <v>89</v>
      </c>
      <c r="X273" s="17" t="s">
        <v>276</v>
      </c>
      <c r="Y273" s="121" t="s">
        <v>89</v>
      </c>
      <c r="Z273" s="17" t="s">
        <v>276</v>
      </c>
      <c r="AA273" s="121" t="s">
        <v>89</v>
      </c>
      <c r="AB273" s="17" t="s">
        <v>276</v>
      </c>
      <c r="AC273" s="121" t="s">
        <v>89</v>
      </c>
      <c r="AD273" s="17" t="s">
        <v>276</v>
      </c>
      <c r="AE273" s="121" t="s">
        <v>89</v>
      </c>
      <c r="AF273" s="17" t="s">
        <v>276</v>
      </c>
      <c r="AG273" s="121" t="s">
        <v>89</v>
      </c>
      <c r="AH273" s="17" t="s">
        <v>276</v>
      </c>
      <c r="AI273" s="121" t="s">
        <v>89</v>
      </c>
      <c r="AJ273" s="17" t="s">
        <v>276</v>
      </c>
      <c r="AK273" s="121" t="s">
        <v>89</v>
      </c>
      <c r="AL273" s="17" t="s">
        <v>276</v>
      </c>
      <c r="AM273" s="121" t="s">
        <v>89</v>
      </c>
      <c r="AN273" s="17" t="s">
        <v>276</v>
      </c>
      <c r="AO273" s="121" t="s">
        <v>89</v>
      </c>
      <c r="AP273" s="17" t="s">
        <v>276</v>
      </c>
      <c r="AQ273" s="121" t="s">
        <v>89</v>
      </c>
      <c r="AR273" s="17" t="s">
        <v>276</v>
      </c>
      <c r="AS273" s="121" t="s">
        <v>89</v>
      </c>
      <c r="AT273" s="1368"/>
      <c r="AU273" s="1369"/>
      <c r="AV273" s="1376"/>
      <c r="AW273" s="1369"/>
      <c r="AX273" s="1369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12"/>
      <c r="BK273" s="12"/>
      <c r="BL273" s="1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3"/>
      <c r="CM273" s="14"/>
      <c r="CZ273" s="3"/>
    </row>
    <row r="274" spans="1:104" x14ac:dyDescent="0.2">
      <c r="A274" s="1485" t="s">
        <v>181</v>
      </c>
      <c r="B274" s="134" t="s">
        <v>176</v>
      </c>
      <c r="C274" s="213">
        <f t="shared" ref="C274:C281" si="90">SUM(D274+E274)</f>
        <v>1</v>
      </c>
      <c r="D274" s="459"/>
      <c r="E274" s="134">
        <f>+Q274+S274+U274+W274+Y274+AA274+AC274+AE274+AG274</f>
        <v>1</v>
      </c>
      <c r="F274" s="460"/>
      <c r="G274" s="460"/>
      <c r="H274" s="461"/>
      <c r="I274" s="460"/>
      <c r="J274" s="461"/>
      <c r="K274" s="462"/>
      <c r="L274" s="461"/>
      <c r="M274" s="463"/>
      <c r="N274" s="461"/>
      <c r="O274" s="462"/>
      <c r="P274" s="461"/>
      <c r="Q274" s="832">
        <f>SUM(ENERO:DICIEMBRE!Q274)</f>
        <v>0</v>
      </c>
      <c r="R274" s="461"/>
      <c r="S274" s="832">
        <f>SUM(ENERO:DICIEMBRE!S274)</f>
        <v>0</v>
      </c>
      <c r="T274" s="461"/>
      <c r="U274" s="832">
        <f>SUM(ENERO:DICIEMBRE!U274)</f>
        <v>0</v>
      </c>
      <c r="V274" s="461"/>
      <c r="W274" s="832">
        <f>SUM(ENERO:DICIEMBRE!W274)</f>
        <v>0</v>
      </c>
      <c r="X274" s="461"/>
      <c r="Y274" s="832">
        <f>SUM(ENERO:DICIEMBRE!Y274)</f>
        <v>0</v>
      </c>
      <c r="Z274" s="461"/>
      <c r="AA274" s="832">
        <f>SUM(ENERO:DICIEMBRE!AA274)</f>
        <v>1</v>
      </c>
      <c r="AB274" s="461"/>
      <c r="AC274" s="832">
        <f>SUM(ENERO:DICIEMBRE!AC274)</f>
        <v>0</v>
      </c>
      <c r="AD274" s="461"/>
      <c r="AE274" s="832">
        <f>SUM(ENERO:DICIEMBRE!AE274)</f>
        <v>0</v>
      </c>
      <c r="AF274" s="461"/>
      <c r="AG274" s="832">
        <f>SUM(ENERO:DICIEMBRE!AG274)</f>
        <v>0</v>
      </c>
      <c r="AH274" s="461"/>
      <c r="AI274" s="460"/>
      <c r="AJ274" s="461"/>
      <c r="AK274" s="460"/>
      <c r="AL274" s="461"/>
      <c r="AM274" s="460"/>
      <c r="AN274" s="461"/>
      <c r="AO274" s="460"/>
      <c r="AP274" s="461"/>
      <c r="AQ274" s="460"/>
      <c r="AR274" s="461"/>
      <c r="AS274" s="462"/>
      <c r="AT274" s="832">
        <f>SUM(ENERO:DICIEMBRE!AT274)</f>
        <v>0</v>
      </c>
      <c r="AU274" s="832">
        <f>SUM(ENERO:DICIEMBRE!AU274)</f>
        <v>0</v>
      </c>
      <c r="AV274" s="832">
        <f>SUM(ENERO:DICIEMBRE!AV274)</f>
        <v>0</v>
      </c>
      <c r="AW274" s="832">
        <f>SUM(ENERO:DICIEMBRE!AW274)</f>
        <v>1</v>
      </c>
      <c r="AX274" s="832">
        <f>SUM(ENERO:DICIEMBRE!AX274)</f>
        <v>0</v>
      </c>
      <c r="AY274" s="30" t="str">
        <f>CA274&amp;CB274&amp;CC274&amp;CD274&amp;CE274&amp;CF274</f>
        <v/>
      </c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12"/>
      <c r="BK274" s="12"/>
      <c r="BL274" s="12"/>
      <c r="BZ274" s="4"/>
      <c r="CA274" s="32" t="str">
        <f>IF(CG274=0,"","* La suma de Ingresos de pacientes TRANS NO DEBE superar el total de mujeres ingresadas. ")</f>
        <v/>
      </c>
      <c r="CB274" s="32" t="str">
        <f>IF(CH274=0,"","* El Total de Pueblo Originario Ingresado NO DEBE superar el total de mujeres ingresadas. ")</f>
        <v/>
      </c>
      <c r="CC274" s="32" t="str">
        <f>IF(CI274=0,"","* El total de Migrantes Ingresado NO DEBE superar el total de mujeres ingresadas. ")</f>
        <v/>
      </c>
      <c r="CD274" s="32" t="str">
        <f>IF(CJ274=0,"","* El total de Población SENAME Ingresado NO DEBE superar el total de mujeres ingresadas. ")</f>
        <v/>
      </c>
      <c r="CE274" s="32" t="str">
        <f>IF(CK274=0,"","* No olvide digitar los campos Trans y/o Pueblo Originario y/o Migrantes y/o Población SENAME (Digite CERO si no tiene). ")</f>
        <v/>
      </c>
      <c r="CF274" s="33"/>
      <c r="CG274" s="33">
        <f>IF(SUM(AT274,AU274)&gt;E274,1,0)</f>
        <v>0</v>
      </c>
      <c r="CH274" s="33">
        <f>IF(E274&lt;AV274,1,0)</f>
        <v>0</v>
      </c>
      <c r="CI274" s="33">
        <f>IF(E274&lt;AW274,1,0)</f>
        <v>0</v>
      </c>
      <c r="CJ274" s="33">
        <f>IF(C274&lt;AX274,1,0)</f>
        <v>0</v>
      </c>
      <c r="CK274" s="33">
        <f>IF(AND(E274&lt;&gt;0,OR(AT274="",AU274="",AV274="",AW274="",AX274="")),1,0)</f>
        <v>0</v>
      </c>
      <c r="CL274" s="33"/>
      <c r="CM274" s="14"/>
      <c r="CZ274" s="3"/>
    </row>
    <row r="275" spans="1:104" x14ac:dyDescent="0.2">
      <c r="A275" s="1486"/>
      <c r="B275" s="464" t="s">
        <v>288</v>
      </c>
      <c r="C275" s="280">
        <f t="shared" si="90"/>
        <v>60</v>
      </c>
      <c r="D275" s="281">
        <f t="shared" ref="D275:E277" si="91">SUM(F275+H275+J275+L275+N275+P275+R275+T275+V275+X275+Z275+AB275+AD275+AF275+AH275+AJ275+AL275+AN275+AP275+AR275)</f>
        <v>52</v>
      </c>
      <c r="E275" s="282">
        <f t="shared" si="91"/>
        <v>8</v>
      </c>
      <c r="F275" s="832">
        <f>SUM(ENERO:DICIEMBRE!F275)</f>
        <v>0</v>
      </c>
      <c r="G275" s="832">
        <f>SUM(ENERO:DICIEMBRE!G275)</f>
        <v>0</v>
      </c>
      <c r="H275" s="832">
        <f>SUM(ENERO:DICIEMBRE!H275)</f>
        <v>0</v>
      </c>
      <c r="I275" s="832">
        <f>SUM(ENERO:DICIEMBRE!I275)</f>
        <v>0</v>
      </c>
      <c r="J275" s="832">
        <f>SUM(ENERO:DICIEMBRE!J275)</f>
        <v>0</v>
      </c>
      <c r="K275" s="832">
        <f>SUM(ENERO:DICIEMBRE!K275)</f>
        <v>0</v>
      </c>
      <c r="L275" s="832">
        <f>SUM(ENERO:DICIEMBRE!L275)</f>
        <v>0</v>
      </c>
      <c r="M275" s="832">
        <f>SUM(ENERO:DICIEMBRE!M275)</f>
        <v>0</v>
      </c>
      <c r="N275" s="832">
        <f>SUM(ENERO:DICIEMBRE!N275)</f>
        <v>0</v>
      </c>
      <c r="O275" s="832">
        <f>SUM(ENERO:DICIEMBRE!O275)</f>
        <v>0</v>
      </c>
      <c r="P275" s="832">
        <f>SUM(ENERO:DICIEMBRE!P275)</f>
        <v>0</v>
      </c>
      <c r="Q275" s="832">
        <f>SUM(ENERO:DICIEMBRE!Q275)</f>
        <v>0</v>
      </c>
      <c r="R275" s="832">
        <f>SUM(ENERO:DICIEMBRE!R275)</f>
        <v>2</v>
      </c>
      <c r="S275" s="832">
        <f>SUM(ENERO:DICIEMBRE!S275)</f>
        <v>0</v>
      </c>
      <c r="T275" s="832">
        <f>SUM(ENERO:DICIEMBRE!T275)</f>
        <v>4</v>
      </c>
      <c r="U275" s="832">
        <f>SUM(ENERO:DICIEMBRE!U275)</f>
        <v>0</v>
      </c>
      <c r="V275" s="832">
        <f>SUM(ENERO:DICIEMBRE!V275)</f>
        <v>9</v>
      </c>
      <c r="W275" s="832">
        <f>SUM(ENERO:DICIEMBRE!W275)</f>
        <v>1</v>
      </c>
      <c r="X275" s="832">
        <f>SUM(ENERO:DICIEMBRE!X275)</f>
        <v>11</v>
      </c>
      <c r="Y275" s="832">
        <f>SUM(ENERO:DICIEMBRE!Y275)</f>
        <v>2</v>
      </c>
      <c r="Z275" s="832">
        <f>SUM(ENERO:DICIEMBRE!Z275)</f>
        <v>9</v>
      </c>
      <c r="AA275" s="832">
        <f>SUM(ENERO:DICIEMBRE!AA275)</f>
        <v>2</v>
      </c>
      <c r="AB275" s="832">
        <f>SUM(ENERO:DICIEMBRE!AB275)</f>
        <v>5</v>
      </c>
      <c r="AC275" s="832">
        <f>SUM(ENERO:DICIEMBRE!AC275)</f>
        <v>0</v>
      </c>
      <c r="AD275" s="832">
        <f>SUM(ENERO:DICIEMBRE!AD275)</f>
        <v>3</v>
      </c>
      <c r="AE275" s="832">
        <f>SUM(ENERO:DICIEMBRE!AE275)</f>
        <v>1</v>
      </c>
      <c r="AF275" s="832">
        <f>SUM(ENERO:DICIEMBRE!AF275)</f>
        <v>5</v>
      </c>
      <c r="AG275" s="832">
        <f>SUM(ENERO:DICIEMBRE!AG275)</f>
        <v>1</v>
      </c>
      <c r="AH275" s="832">
        <f>SUM(ENERO:DICIEMBRE!AH275)</f>
        <v>3</v>
      </c>
      <c r="AI275" s="832">
        <f>SUM(ENERO:DICIEMBRE!AI275)</f>
        <v>0</v>
      </c>
      <c r="AJ275" s="832">
        <f>SUM(ENERO:DICIEMBRE!AJ275)</f>
        <v>1</v>
      </c>
      <c r="AK275" s="832">
        <f>SUM(ENERO:DICIEMBRE!AK275)</f>
        <v>1</v>
      </c>
      <c r="AL275" s="832">
        <f>SUM(ENERO:DICIEMBRE!AL275)</f>
        <v>0</v>
      </c>
      <c r="AM275" s="832">
        <f>SUM(ENERO:DICIEMBRE!AM275)</f>
        <v>0</v>
      </c>
      <c r="AN275" s="832">
        <f>SUM(ENERO:DICIEMBRE!AN275)</f>
        <v>0</v>
      </c>
      <c r="AO275" s="832">
        <f>SUM(ENERO:DICIEMBRE!AO275)</f>
        <v>0</v>
      </c>
      <c r="AP275" s="832">
        <f>SUM(ENERO:DICIEMBRE!AP275)</f>
        <v>0</v>
      </c>
      <c r="AQ275" s="832">
        <f>SUM(ENERO:DICIEMBRE!AQ275)</f>
        <v>0</v>
      </c>
      <c r="AR275" s="832">
        <f>SUM(ENERO:DICIEMBRE!AR275)</f>
        <v>0</v>
      </c>
      <c r="AS275" s="832">
        <f>SUM(ENERO:DICIEMBRE!AS275)</f>
        <v>0</v>
      </c>
      <c r="AT275" s="832">
        <f>SUM(ENERO:DICIEMBRE!AT275)</f>
        <v>0</v>
      </c>
      <c r="AU275" s="832">
        <f>SUM(ENERO:DICIEMBRE!AU275)</f>
        <v>0</v>
      </c>
      <c r="AV275" s="832">
        <f>SUM(ENERO:DICIEMBRE!AV275)</f>
        <v>0</v>
      </c>
      <c r="AW275" s="832">
        <f>SUM(ENERO:DICIEMBRE!AW275)</f>
        <v>4</v>
      </c>
      <c r="AX275" s="832">
        <f>SUM(ENERO:DICIEMBRE!AX275)</f>
        <v>0</v>
      </c>
      <c r="AY275" s="30" t="str">
        <f t="shared" ref="AY275:AY281" si="92">CA275&amp;CB275&amp;CC275&amp;CD275&amp;CE275&amp;CF275</f>
        <v/>
      </c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12"/>
      <c r="BK275" s="12"/>
      <c r="BL275" s="12"/>
      <c r="BZ275" s="4"/>
      <c r="CA275" s="32" t="str">
        <f>IF(CG275=0,"","* La suma de Ingresos de pacientes Trans NO DEBE superar el total de pacientes ingresados. ")</f>
        <v/>
      </c>
      <c r="CB275" s="32" t="str">
        <f>IF(CH275=0,"","* El Total de Pueblo Originario Ingresado NO DEBE superar el total de pacientes ingresados. ")</f>
        <v/>
      </c>
      <c r="CC275" s="32" t="str">
        <f>IF(CI275=0,"","* El total de Migrantes Ingresado NO DEBE superar el total de pacientes ingresados. ")</f>
        <v/>
      </c>
      <c r="CD275" s="32" t="str">
        <f>IF(CJ275=0,"","* El total de Población SENAME Ingresado NO DEBE superar el total de pacientes ingresados. ")</f>
        <v/>
      </c>
      <c r="CE275" s="32" t="str">
        <f>IF(CK275=0,"","* No olvide digitar los campos Trans y/o Pueblo Originario y/o Migrantes y/o Población SENAME (Digite CERO si no tiene). ")</f>
        <v/>
      </c>
      <c r="CF275" s="33"/>
      <c r="CG275" s="33">
        <f t="shared" ref="CG275:CG281" si="93">IF(SUM(AT275,AU275)&gt;C275,1,0)</f>
        <v>0</v>
      </c>
      <c r="CH275" s="33">
        <f t="shared" ref="CH275:CH281" si="94">IF(C275&lt;AV275,1,0)</f>
        <v>0</v>
      </c>
      <c r="CI275" s="33">
        <f t="shared" ref="CI275:CI281" si="95">IF(C275&lt;AW275,1,0)</f>
        <v>0</v>
      </c>
      <c r="CJ275" s="33">
        <f t="shared" ref="CJ275:CJ281" si="96">IF(C275&lt;AX275,1,0)</f>
        <v>0</v>
      </c>
      <c r="CK275" s="33">
        <f>IF(AND(C275&lt;&gt;0,OR(AT275="",AU275="",AV275="",AW275="",AX275="")),1,0)</f>
        <v>0</v>
      </c>
      <c r="CL275" s="33"/>
      <c r="CM275" s="14"/>
      <c r="CZ275" s="3"/>
    </row>
    <row r="276" spans="1:104" ht="15" thickBot="1" x14ac:dyDescent="0.25">
      <c r="A276" s="1508" t="s">
        <v>296</v>
      </c>
      <c r="B276" s="1509"/>
      <c r="C276" s="465">
        <f t="shared" si="90"/>
        <v>19</v>
      </c>
      <c r="D276" s="466">
        <f t="shared" si="91"/>
        <v>13</v>
      </c>
      <c r="E276" s="467">
        <f t="shared" si="91"/>
        <v>6</v>
      </c>
      <c r="F276" s="832">
        <f>SUM(ENERO:DICIEMBRE!F276)</f>
        <v>0</v>
      </c>
      <c r="G276" s="832">
        <f>SUM(ENERO:DICIEMBRE!G276)</f>
        <v>0</v>
      </c>
      <c r="H276" s="832">
        <f>SUM(ENERO:DICIEMBRE!H276)</f>
        <v>0</v>
      </c>
      <c r="I276" s="832">
        <f>SUM(ENERO:DICIEMBRE!I276)</f>
        <v>0</v>
      </c>
      <c r="J276" s="832">
        <f>SUM(ENERO:DICIEMBRE!J276)</f>
        <v>1</v>
      </c>
      <c r="K276" s="832">
        <f>SUM(ENERO:DICIEMBRE!K276)</f>
        <v>0</v>
      </c>
      <c r="L276" s="832">
        <f>SUM(ENERO:DICIEMBRE!L276)</f>
        <v>0</v>
      </c>
      <c r="M276" s="832">
        <f>SUM(ENERO:DICIEMBRE!M276)</f>
        <v>0</v>
      </c>
      <c r="N276" s="832">
        <f>SUM(ENERO:DICIEMBRE!N276)</f>
        <v>0</v>
      </c>
      <c r="O276" s="832">
        <f>SUM(ENERO:DICIEMBRE!O276)</f>
        <v>0</v>
      </c>
      <c r="P276" s="832">
        <f>SUM(ENERO:DICIEMBRE!P276)</f>
        <v>0</v>
      </c>
      <c r="Q276" s="832">
        <f>SUM(ENERO:DICIEMBRE!Q276)</f>
        <v>0</v>
      </c>
      <c r="R276" s="832">
        <f>SUM(ENERO:DICIEMBRE!R276)</f>
        <v>0</v>
      </c>
      <c r="S276" s="832">
        <f>SUM(ENERO:DICIEMBRE!S276)</f>
        <v>0</v>
      </c>
      <c r="T276" s="832">
        <f>SUM(ENERO:DICIEMBRE!T276)</f>
        <v>1</v>
      </c>
      <c r="U276" s="832">
        <f>SUM(ENERO:DICIEMBRE!U276)</f>
        <v>0</v>
      </c>
      <c r="V276" s="832">
        <f>SUM(ENERO:DICIEMBRE!V276)</f>
        <v>0</v>
      </c>
      <c r="W276" s="832">
        <f>SUM(ENERO:DICIEMBRE!W276)</f>
        <v>1</v>
      </c>
      <c r="X276" s="832">
        <f>SUM(ENERO:DICIEMBRE!X276)</f>
        <v>3</v>
      </c>
      <c r="Y276" s="832">
        <f>SUM(ENERO:DICIEMBRE!Y276)</f>
        <v>1</v>
      </c>
      <c r="Z276" s="832">
        <f>SUM(ENERO:DICIEMBRE!Z276)</f>
        <v>1</v>
      </c>
      <c r="AA276" s="832">
        <f>SUM(ENERO:DICIEMBRE!AA276)</f>
        <v>1</v>
      </c>
      <c r="AB276" s="832">
        <f>SUM(ENERO:DICIEMBRE!AB276)</f>
        <v>3</v>
      </c>
      <c r="AC276" s="832">
        <f>SUM(ENERO:DICIEMBRE!AC276)</f>
        <v>0</v>
      </c>
      <c r="AD276" s="832">
        <f>SUM(ENERO:DICIEMBRE!AD276)</f>
        <v>0</v>
      </c>
      <c r="AE276" s="832">
        <f>SUM(ENERO:DICIEMBRE!AE276)</f>
        <v>1</v>
      </c>
      <c r="AF276" s="832">
        <f>SUM(ENERO:DICIEMBRE!AF276)</f>
        <v>2</v>
      </c>
      <c r="AG276" s="832">
        <f>SUM(ENERO:DICIEMBRE!AG276)</f>
        <v>2</v>
      </c>
      <c r="AH276" s="832">
        <f>SUM(ENERO:DICIEMBRE!AH276)</f>
        <v>1</v>
      </c>
      <c r="AI276" s="832">
        <f>SUM(ENERO:DICIEMBRE!AI276)</f>
        <v>0</v>
      </c>
      <c r="AJ276" s="832">
        <f>SUM(ENERO:DICIEMBRE!AJ276)</f>
        <v>0</v>
      </c>
      <c r="AK276" s="832">
        <f>SUM(ENERO:DICIEMBRE!AK276)</f>
        <v>0</v>
      </c>
      <c r="AL276" s="832">
        <f>SUM(ENERO:DICIEMBRE!AL276)</f>
        <v>1</v>
      </c>
      <c r="AM276" s="832">
        <f>SUM(ENERO:DICIEMBRE!AM276)</f>
        <v>0</v>
      </c>
      <c r="AN276" s="832">
        <f>SUM(ENERO:DICIEMBRE!AN276)</f>
        <v>0</v>
      </c>
      <c r="AO276" s="832">
        <f>SUM(ENERO:DICIEMBRE!AO276)</f>
        <v>0</v>
      </c>
      <c r="AP276" s="832">
        <f>SUM(ENERO:DICIEMBRE!AP276)</f>
        <v>0</v>
      </c>
      <c r="AQ276" s="832">
        <f>SUM(ENERO:DICIEMBRE!AQ276)</f>
        <v>0</v>
      </c>
      <c r="AR276" s="832">
        <f>SUM(ENERO:DICIEMBRE!AR276)</f>
        <v>0</v>
      </c>
      <c r="AS276" s="832">
        <f>SUM(ENERO:DICIEMBRE!AS276)</f>
        <v>0</v>
      </c>
      <c r="AT276" s="832">
        <f>SUM(ENERO:DICIEMBRE!AT276)</f>
        <v>0</v>
      </c>
      <c r="AU276" s="832">
        <f>SUM(ENERO:DICIEMBRE!AU276)</f>
        <v>0</v>
      </c>
      <c r="AV276" s="832">
        <f>SUM(ENERO:DICIEMBRE!AV276)</f>
        <v>0</v>
      </c>
      <c r="AW276" s="832">
        <f>SUM(ENERO:DICIEMBRE!AW276)</f>
        <v>1</v>
      </c>
      <c r="AX276" s="832">
        <f>SUM(ENERO:DICIEMBRE!AX276)</f>
        <v>0</v>
      </c>
      <c r="AY276" s="30" t="str">
        <f t="shared" si="92"/>
        <v/>
      </c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12"/>
      <c r="BK276" s="12"/>
      <c r="BL276" s="12"/>
      <c r="BZ276" s="4"/>
      <c r="CA276" s="32" t="str">
        <f t="shared" ref="CA276:CA281" si="97">IF(CG276=0,"","* La suma de Egresos de pacientes Trans NO DEBE superar el total de pacientes egresados. ")</f>
        <v/>
      </c>
      <c r="CB276" s="32" t="str">
        <f>IF(CH276=0,"","* El Total de Pueblo Originario Egresado NO DEBE superar el total de pacientes egresados. ")</f>
        <v/>
      </c>
      <c r="CC276" s="32" t="str">
        <f>IF(CI276=0,"","* El total de Migrantes Egresado NO DEBE superar el total de pacientes egresados. ")</f>
        <v/>
      </c>
      <c r="CD276" s="32" t="str">
        <f t="shared" ref="CD276:CD281" si="98">IF(CJ276=0,"","* El total de Población SENAME Ingresado NO DEBE superar el total de pacientes ingresados. ")</f>
        <v/>
      </c>
      <c r="CE276" s="32" t="str">
        <f t="shared" ref="CE276:CE281" si="99">IF(CK276=0,"","* No olvide digitar los campos Trans y/o Pueblo Originario y/o Migrantes y/o Población SENAME (Digite CERO si no tiene). ")</f>
        <v/>
      </c>
      <c r="CF276" s="33"/>
      <c r="CG276" s="33">
        <f t="shared" si="93"/>
        <v>0</v>
      </c>
      <c r="CH276" s="33">
        <f t="shared" si="94"/>
        <v>0</v>
      </c>
      <c r="CI276" s="33">
        <f t="shared" si="95"/>
        <v>0</v>
      </c>
      <c r="CJ276" s="33">
        <f t="shared" si="96"/>
        <v>0</v>
      </c>
      <c r="CK276" s="33">
        <f t="shared" ref="CK276:CK281" si="100">IF(AND(C276&lt;&gt;0,OR(AT276="",AU276="",AV276="",AW276="",AX276="")),1,0)</f>
        <v>0</v>
      </c>
      <c r="CL276" s="33"/>
      <c r="CM276" s="14"/>
      <c r="CZ276" s="3"/>
    </row>
    <row r="277" spans="1:104" ht="15" thickTop="1" x14ac:dyDescent="0.2">
      <c r="A277" s="1510" t="s">
        <v>297</v>
      </c>
      <c r="B277" s="1511"/>
      <c r="C277" s="471">
        <f t="shared" si="90"/>
        <v>6</v>
      </c>
      <c r="D277" s="472">
        <f t="shared" si="91"/>
        <v>5</v>
      </c>
      <c r="E277" s="473">
        <f t="shared" si="91"/>
        <v>1</v>
      </c>
      <c r="F277" s="832">
        <f>SUM(ENERO:DICIEMBRE!F277)</f>
        <v>0</v>
      </c>
      <c r="G277" s="832">
        <f>SUM(ENERO:DICIEMBRE!G277)</f>
        <v>0</v>
      </c>
      <c r="H277" s="832">
        <f>SUM(ENERO:DICIEMBRE!H277)</f>
        <v>0</v>
      </c>
      <c r="I277" s="832">
        <f>SUM(ENERO:DICIEMBRE!I277)</f>
        <v>0</v>
      </c>
      <c r="J277" s="832">
        <f>SUM(ENERO:DICIEMBRE!J277)</f>
        <v>0</v>
      </c>
      <c r="K277" s="832">
        <f>SUM(ENERO:DICIEMBRE!K277)</f>
        <v>0</v>
      </c>
      <c r="L277" s="832">
        <f>SUM(ENERO:DICIEMBRE!L277)</f>
        <v>0</v>
      </c>
      <c r="M277" s="832">
        <f>SUM(ENERO:DICIEMBRE!M277)</f>
        <v>0</v>
      </c>
      <c r="N277" s="832">
        <f>SUM(ENERO:DICIEMBRE!N277)</f>
        <v>0</v>
      </c>
      <c r="O277" s="832">
        <f>SUM(ENERO:DICIEMBRE!O277)</f>
        <v>0</v>
      </c>
      <c r="P277" s="832">
        <f>SUM(ENERO:DICIEMBRE!P277)</f>
        <v>0</v>
      </c>
      <c r="Q277" s="832">
        <f>SUM(ENERO:DICIEMBRE!Q277)</f>
        <v>0</v>
      </c>
      <c r="R277" s="832">
        <f>SUM(ENERO:DICIEMBRE!R277)</f>
        <v>0</v>
      </c>
      <c r="S277" s="832">
        <f>SUM(ENERO:DICIEMBRE!S277)</f>
        <v>0</v>
      </c>
      <c r="T277" s="832">
        <f>SUM(ENERO:DICIEMBRE!T277)</f>
        <v>1</v>
      </c>
      <c r="U277" s="832">
        <f>SUM(ENERO:DICIEMBRE!U277)</f>
        <v>0</v>
      </c>
      <c r="V277" s="832">
        <f>SUM(ENERO:DICIEMBRE!V277)</f>
        <v>0</v>
      </c>
      <c r="W277" s="832">
        <f>SUM(ENERO:DICIEMBRE!W277)</f>
        <v>0</v>
      </c>
      <c r="X277" s="832">
        <f>SUM(ENERO:DICIEMBRE!X277)</f>
        <v>0</v>
      </c>
      <c r="Y277" s="832">
        <f>SUM(ENERO:DICIEMBRE!Y277)</f>
        <v>1</v>
      </c>
      <c r="Z277" s="832">
        <f>SUM(ENERO:DICIEMBRE!Z277)</f>
        <v>1</v>
      </c>
      <c r="AA277" s="832">
        <f>SUM(ENERO:DICIEMBRE!AA277)</f>
        <v>0</v>
      </c>
      <c r="AB277" s="832">
        <f>SUM(ENERO:DICIEMBRE!AB277)</f>
        <v>1</v>
      </c>
      <c r="AC277" s="832">
        <f>SUM(ENERO:DICIEMBRE!AC277)</f>
        <v>0</v>
      </c>
      <c r="AD277" s="832">
        <f>SUM(ENERO:DICIEMBRE!AD277)</f>
        <v>0</v>
      </c>
      <c r="AE277" s="832">
        <f>SUM(ENERO:DICIEMBRE!AE277)</f>
        <v>0</v>
      </c>
      <c r="AF277" s="832">
        <f>SUM(ENERO:DICIEMBRE!AF277)</f>
        <v>2</v>
      </c>
      <c r="AG277" s="832">
        <f>SUM(ENERO:DICIEMBRE!AG277)</f>
        <v>0</v>
      </c>
      <c r="AH277" s="832">
        <f>SUM(ENERO:DICIEMBRE!AH277)</f>
        <v>0</v>
      </c>
      <c r="AI277" s="832">
        <f>SUM(ENERO:DICIEMBRE!AI277)</f>
        <v>0</v>
      </c>
      <c r="AJ277" s="832">
        <f>SUM(ENERO:DICIEMBRE!AJ277)</f>
        <v>0</v>
      </c>
      <c r="AK277" s="832">
        <f>SUM(ENERO:DICIEMBRE!AK277)</f>
        <v>0</v>
      </c>
      <c r="AL277" s="832">
        <f>SUM(ENERO:DICIEMBRE!AL277)</f>
        <v>0</v>
      </c>
      <c r="AM277" s="832">
        <f>SUM(ENERO:DICIEMBRE!AM277)</f>
        <v>0</v>
      </c>
      <c r="AN277" s="832">
        <f>SUM(ENERO:DICIEMBRE!AN277)</f>
        <v>0</v>
      </c>
      <c r="AO277" s="832">
        <f>SUM(ENERO:DICIEMBRE!AO277)</f>
        <v>0</v>
      </c>
      <c r="AP277" s="832">
        <f>SUM(ENERO:DICIEMBRE!AP277)</f>
        <v>0</v>
      </c>
      <c r="AQ277" s="832">
        <f>SUM(ENERO:DICIEMBRE!AQ277)</f>
        <v>0</v>
      </c>
      <c r="AR277" s="832">
        <f>SUM(ENERO:DICIEMBRE!AR277)</f>
        <v>0</v>
      </c>
      <c r="AS277" s="832">
        <f>SUM(ENERO:DICIEMBRE!AS277)</f>
        <v>0</v>
      </c>
      <c r="AT277" s="832">
        <f>SUM(ENERO:DICIEMBRE!AT277)</f>
        <v>0</v>
      </c>
      <c r="AU277" s="832">
        <f>SUM(ENERO:DICIEMBRE!AU277)</f>
        <v>0</v>
      </c>
      <c r="AV277" s="832">
        <f>SUM(ENERO:DICIEMBRE!AV277)</f>
        <v>0</v>
      </c>
      <c r="AW277" s="832">
        <f>SUM(ENERO:DICIEMBRE!AW277)</f>
        <v>0</v>
      </c>
      <c r="AX277" s="832">
        <f>SUM(ENERO:DICIEMBRE!AX277)</f>
        <v>0</v>
      </c>
      <c r="AY277" s="30" t="str">
        <f t="shared" si="92"/>
        <v/>
      </c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12"/>
      <c r="BK277" s="12"/>
      <c r="BL277" s="12"/>
      <c r="BZ277" s="4"/>
      <c r="CA277" s="32" t="str">
        <f t="shared" si="97"/>
        <v/>
      </c>
      <c r="CB277" s="32" t="str">
        <f>IF(CH277=0,"","* El Total de Pueblo Originario Egresado NO DEBE superar el total de pacientes egresados. ")</f>
        <v/>
      </c>
      <c r="CC277" s="32" t="str">
        <f>IF(CI277=0,"","* El total de Migrantes Egresado NO DEBE superar el total de pacientes egresados. ")</f>
        <v/>
      </c>
      <c r="CD277" s="32" t="str">
        <f t="shared" si="98"/>
        <v/>
      </c>
      <c r="CE277" s="32" t="str">
        <f t="shared" si="99"/>
        <v/>
      </c>
      <c r="CF277" s="32" t="str">
        <f>IF(CL277=0,"","* El Total de egresos por fallecimiento NO DEBE superar el total de Egresos. ")</f>
        <v/>
      </c>
      <c r="CG277" s="33">
        <f t="shared" si="93"/>
        <v>0</v>
      </c>
      <c r="CH277" s="33">
        <f t="shared" si="94"/>
        <v>0</v>
      </c>
      <c r="CI277" s="33">
        <f t="shared" si="95"/>
        <v>0</v>
      </c>
      <c r="CJ277" s="33">
        <f t="shared" si="96"/>
        <v>0</v>
      </c>
      <c r="CK277" s="33">
        <f t="shared" si="100"/>
        <v>0</v>
      </c>
      <c r="CL277" s="33">
        <f>IF(C277&gt;C276,1,0)</f>
        <v>0</v>
      </c>
      <c r="CM277" s="14"/>
      <c r="CZ277" s="3"/>
    </row>
    <row r="278" spans="1:104" ht="15" thickBot="1" x14ac:dyDescent="0.25">
      <c r="A278" s="1514" t="s">
        <v>298</v>
      </c>
      <c r="B278" s="1515"/>
      <c r="C278" s="275">
        <f t="shared" si="90"/>
        <v>2</v>
      </c>
      <c r="D278" s="276">
        <f>SUM(F278+H278+J278+L278)</f>
        <v>2</v>
      </c>
      <c r="E278" s="277">
        <f>SUM(G278+I278+K278+M278)</f>
        <v>0</v>
      </c>
      <c r="F278" s="832">
        <f>SUM(ENERO:DICIEMBRE!F278)</f>
        <v>1</v>
      </c>
      <c r="G278" s="832">
        <f>SUM(ENERO:DICIEMBRE!G278)</f>
        <v>0</v>
      </c>
      <c r="H278" s="832">
        <f>SUM(ENERO:DICIEMBRE!H278)</f>
        <v>0</v>
      </c>
      <c r="I278" s="832">
        <f>SUM(ENERO:DICIEMBRE!I278)</f>
        <v>0</v>
      </c>
      <c r="J278" s="832">
        <f>SUM(ENERO:DICIEMBRE!J278)</f>
        <v>1</v>
      </c>
      <c r="K278" s="832">
        <f>SUM(ENERO:DICIEMBRE!K278)</f>
        <v>0</v>
      </c>
      <c r="L278" s="832">
        <f>SUM(ENERO:DICIEMBRE!L278)</f>
        <v>0</v>
      </c>
      <c r="M278" s="832">
        <f>SUM(ENERO:DICIEMBRE!M278)</f>
        <v>0</v>
      </c>
      <c r="N278" s="480"/>
      <c r="O278" s="481"/>
      <c r="P278" s="480"/>
      <c r="Q278" s="481"/>
      <c r="R278" s="480"/>
      <c r="S278" s="481"/>
      <c r="T278" s="480"/>
      <c r="U278" s="481"/>
      <c r="V278" s="480"/>
      <c r="W278" s="481"/>
      <c r="X278" s="480"/>
      <c r="Y278" s="481"/>
      <c r="Z278" s="480"/>
      <c r="AA278" s="481"/>
      <c r="AB278" s="480"/>
      <c r="AC278" s="481"/>
      <c r="AD278" s="480"/>
      <c r="AE278" s="481"/>
      <c r="AF278" s="480"/>
      <c r="AG278" s="481"/>
      <c r="AH278" s="480"/>
      <c r="AI278" s="481"/>
      <c r="AJ278" s="480"/>
      <c r="AK278" s="481"/>
      <c r="AL278" s="480"/>
      <c r="AM278" s="481"/>
      <c r="AN278" s="480"/>
      <c r="AO278" s="481"/>
      <c r="AP278" s="480"/>
      <c r="AQ278" s="481"/>
      <c r="AR278" s="480"/>
      <c r="AS278" s="481"/>
      <c r="AT278" s="480"/>
      <c r="AU278" s="481"/>
      <c r="AV278" s="832">
        <f>SUM(ENERO:DICIEMBRE!AV278)</f>
        <v>0</v>
      </c>
      <c r="AW278" s="832">
        <f>SUM(ENERO:DICIEMBRE!AW278)</f>
        <v>0</v>
      </c>
      <c r="AX278" s="832">
        <f>SUM(ENERO:DICIEMBRE!AX278)</f>
        <v>0</v>
      </c>
      <c r="AY278" s="30" t="str">
        <f t="shared" si="92"/>
        <v/>
      </c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12"/>
      <c r="BK278" s="12"/>
      <c r="BL278" s="12"/>
      <c r="BZ278" s="4"/>
      <c r="CA278" s="32" t="str">
        <f t="shared" si="97"/>
        <v/>
      </c>
      <c r="CB278" s="32" t="str">
        <f>IF(CH278=0,"","* El Total de Pueblo Originario Egresado NO DEBE superar el total de pacientes egresados. ")</f>
        <v/>
      </c>
      <c r="CC278" s="32" t="str">
        <f>IF(CI278=0,"","* El total de Migrantes Egresado NO DEBE superar el total de pacientes egresados. ")</f>
        <v/>
      </c>
      <c r="CD278" s="32" t="str">
        <f t="shared" si="98"/>
        <v/>
      </c>
      <c r="CE278" s="32" t="str">
        <f>IF(CK278=0,"","* No olvide digitar los campos Pueblo Originario y/o Migrantes y/o Población SENAME (Digite CERO si no tiene). ")</f>
        <v/>
      </c>
      <c r="CF278" s="32" t="str">
        <f>IF(CL278=0,"","* El total de Egresos por Alta Hijo VIH NO DEBE superar el Total de Egresos. ")</f>
        <v/>
      </c>
      <c r="CG278" s="33">
        <f t="shared" si="93"/>
        <v>0</v>
      </c>
      <c r="CH278" s="33">
        <f t="shared" si="94"/>
        <v>0</v>
      </c>
      <c r="CI278" s="33">
        <f t="shared" si="95"/>
        <v>0</v>
      </c>
      <c r="CJ278" s="33">
        <f t="shared" si="96"/>
        <v>0</v>
      </c>
      <c r="CK278" s="33">
        <f>IF(AND(C278&lt;&gt;0,OR(AV278="",AW278="",AX278="")),1,0)</f>
        <v>0</v>
      </c>
      <c r="CL278" s="33">
        <f>IF(C278&gt;C276,1,0)</f>
        <v>0</v>
      </c>
      <c r="CM278" s="14"/>
      <c r="CZ278" s="3"/>
    </row>
    <row r="279" spans="1:104" ht="15" thickTop="1" x14ac:dyDescent="0.2">
      <c r="A279" s="1516" t="s">
        <v>299</v>
      </c>
      <c r="B279" s="439" t="s">
        <v>300</v>
      </c>
      <c r="C279" s="471">
        <f t="shared" si="90"/>
        <v>0</v>
      </c>
      <c r="D279" s="472">
        <f t="shared" ref="D279:E281" si="101">SUM(F279+H279+J279+L279+N279+P279+R279+T279+V279+X279+Z279+AB279+AD279+AF279+AH279+AJ279+AL279+AN279+AP279+AR279)</f>
        <v>0</v>
      </c>
      <c r="E279" s="473">
        <f t="shared" si="101"/>
        <v>0</v>
      </c>
      <c r="F279" s="832">
        <f>SUM(ENERO:DICIEMBRE!F279)</f>
        <v>0</v>
      </c>
      <c r="G279" s="832">
        <f>SUM(ENERO:DICIEMBRE!G279)</f>
        <v>0</v>
      </c>
      <c r="H279" s="832">
        <f>SUM(ENERO:DICIEMBRE!H279)</f>
        <v>0</v>
      </c>
      <c r="I279" s="832">
        <f>SUM(ENERO:DICIEMBRE!I279)</f>
        <v>0</v>
      </c>
      <c r="J279" s="832">
        <f>SUM(ENERO:DICIEMBRE!J279)</f>
        <v>0</v>
      </c>
      <c r="K279" s="832">
        <f>SUM(ENERO:DICIEMBRE!K279)</f>
        <v>0</v>
      </c>
      <c r="L279" s="832">
        <f>SUM(ENERO:DICIEMBRE!L279)</f>
        <v>0</v>
      </c>
      <c r="M279" s="832">
        <f>SUM(ENERO:DICIEMBRE!M279)</f>
        <v>0</v>
      </c>
      <c r="N279" s="832">
        <f>SUM(ENERO:DICIEMBRE!N279)</f>
        <v>0</v>
      </c>
      <c r="O279" s="832">
        <f>SUM(ENERO:DICIEMBRE!O279)</f>
        <v>0</v>
      </c>
      <c r="P279" s="832">
        <f>SUM(ENERO:DICIEMBRE!P279)</f>
        <v>0</v>
      </c>
      <c r="Q279" s="832">
        <f>SUM(ENERO:DICIEMBRE!Q279)</f>
        <v>0</v>
      </c>
      <c r="R279" s="832">
        <f>SUM(ENERO:DICIEMBRE!R279)</f>
        <v>0</v>
      </c>
      <c r="S279" s="832">
        <f>SUM(ENERO:DICIEMBRE!S279)</f>
        <v>0</v>
      </c>
      <c r="T279" s="832">
        <f>SUM(ENERO:DICIEMBRE!T279)</f>
        <v>0</v>
      </c>
      <c r="U279" s="832">
        <f>SUM(ENERO:DICIEMBRE!U279)</f>
        <v>0</v>
      </c>
      <c r="V279" s="832">
        <f>SUM(ENERO:DICIEMBRE!V279)</f>
        <v>0</v>
      </c>
      <c r="W279" s="832">
        <f>SUM(ENERO:DICIEMBRE!W279)</f>
        <v>0</v>
      </c>
      <c r="X279" s="832">
        <f>SUM(ENERO:DICIEMBRE!X279)</f>
        <v>0</v>
      </c>
      <c r="Y279" s="832">
        <f>SUM(ENERO:DICIEMBRE!Y279)</f>
        <v>0</v>
      </c>
      <c r="Z279" s="832">
        <f>SUM(ENERO:DICIEMBRE!Z279)</f>
        <v>0</v>
      </c>
      <c r="AA279" s="832">
        <f>SUM(ENERO:DICIEMBRE!AA279)</f>
        <v>0</v>
      </c>
      <c r="AB279" s="832">
        <f>SUM(ENERO:DICIEMBRE!AB279)</f>
        <v>0</v>
      </c>
      <c r="AC279" s="832">
        <f>SUM(ENERO:DICIEMBRE!AC279)</f>
        <v>0</v>
      </c>
      <c r="AD279" s="832">
        <f>SUM(ENERO:DICIEMBRE!AD279)</f>
        <v>0</v>
      </c>
      <c r="AE279" s="832">
        <f>SUM(ENERO:DICIEMBRE!AE279)</f>
        <v>0</v>
      </c>
      <c r="AF279" s="832">
        <f>SUM(ENERO:DICIEMBRE!AF279)</f>
        <v>0</v>
      </c>
      <c r="AG279" s="832">
        <f>SUM(ENERO:DICIEMBRE!AG279)</f>
        <v>0</v>
      </c>
      <c r="AH279" s="832">
        <f>SUM(ENERO:DICIEMBRE!AH279)</f>
        <v>0</v>
      </c>
      <c r="AI279" s="832">
        <f>SUM(ENERO:DICIEMBRE!AI279)</f>
        <v>0</v>
      </c>
      <c r="AJ279" s="832">
        <f>SUM(ENERO:DICIEMBRE!AJ279)</f>
        <v>0</v>
      </c>
      <c r="AK279" s="832">
        <f>SUM(ENERO:DICIEMBRE!AK279)</f>
        <v>0</v>
      </c>
      <c r="AL279" s="832">
        <f>SUM(ENERO:DICIEMBRE!AL279)</f>
        <v>0</v>
      </c>
      <c r="AM279" s="832">
        <f>SUM(ENERO:DICIEMBRE!AM279)</f>
        <v>0</v>
      </c>
      <c r="AN279" s="832">
        <f>SUM(ENERO:DICIEMBRE!AN279)</f>
        <v>0</v>
      </c>
      <c r="AO279" s="832">
        <f>SUM(ENERO:DICIEMBRE!AO279)</f>
        <v>0</v>
      </c>
      <c r="AP279" s="832">
        <f>SUM(ENERO:DICIEMBRE!AP279)</f>
        <v>0</v>
      </c>
      <c r="AQ279" s="832">
        <f>SUM(ENERO:DICIEMBRE!AQ279)</f>
        <v>0</v>
      </c>
      <c r="AR279" s="832">
        <f>SUM(ENERO:DICIEMBRE!AR279)</f>
        <v>0</v>
      </c>
      <c r="AS279" s="832">
        <f>SUM(ENERO:DICIEMBRE!AS279)</f>
        <v>0</v>
      </c>
      <c r="AT279" s="832">
        <f>SUM(ENERO:DICIEMBRE!AT279)</f>
        <v>0</v>
      </c>
      <c r="AU279" s="832">
        <f>SUM(ENERO:DICIEMBRE!AU279)</f>
        <v>0</v>
      </c>
      <c r="AV279" s="832">
        <f>SUM(ENERO:DICIEMBRE!AV279)</f>
        <v>0</v>
      </c>
      <c r="AW279" s="832">
        <f>SUM(ENERO:DICIEMBRE!AW279)</f>
        <v>0</v>
      </c>
      <c r="AX279" s="832">
        <f>SUM(ENERO:DICIEMBRE!AX279)</f>
        <v>0</v>
      </c>
      <c r="AY279" s="30" t="str">
        <f t="shared" si="92"/>
        <v/>
      </c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Z279" s="4"/>
      <c r="CA279" s="32" t="str">
        <f t="shared" si="97"/>
        <v/>
      </c>
      <c r="CB279" s="32" t="str">
        <f>IF(CH279=0,"","* El Total de Pueblo Originario Egresado NO DEBE superar el total de pacientes egresados. ")</f>
        <v/>
      </c>
      <c r="CC279" s="32" t="str">
        <f>IF(CI279=0,"","* El total de Migrantes Egresado NO DEBE superar el total de pacientes egresados. ")</f>
        <v/>
      </c>
      <c r="CD279" s="32" t="str">
        <f t="shared" si="98"/>
        <v/>
      </c>
      <c r="CE279" s="32" t="str">
        <f t="shared" si="99"/>
        <v/>
      </c>
      <c r="CF279" s="33"/>
      <c r="CG279" s="33">
        <f t="shared" si="93"/>
        <v>0</v>
      </c>
      <c r="CH279" s="33">
        <f t="shared" si="94"/>
        <v>0</v>
      </c>
      <c r="CI279" s="33">
        <f t="shared" si="95"/>
        <v>0</v>
      </c>
      <c r="CJ279" s="33">
        <f t="shared" si="96"/>
        <v>0</v>
      </c>
      <c r="CK279" s="33">
        <f t="shared" si="100"/>
        <v>0</v>
      </c>
      <c r="CL279" s="33"/>
      <c r="CM279" s="14"/>
      <c r="CN279" s="14"/>
    </row>
    <row r="280" spans="1:104" x14ac:dyDescent="0.2">
      <c r="A280" s="1516"/>
      <c r="B280" s="443" t="s">
        <v>301</v>
      </c>
      <c r="C280" s="139">
        <f t="shared" si="90"/>
        <v>0</v>
      </c>
      <c r="D280" s="140">
        <f t="shared" si="101"/>
        <v>0</v>
      </c>
      <c r="E280" s="141">
        <f t="shared" si="101"/>
        <v>0</v>
      </c>
      <c r="F280" s="832">
        <f>SUM(ENERO:DICIEMBRE!F280)</f>
        <v>0</v>
      </c>
      <c r="G280" s="832">
        <f>SUM(ENERO:DICIEMBRE!G280)</f>
        <v>0</v>
      </c>
      <c r="H280" s="832">
        <f>SUM(ENERO:DICIEMBRE!H280)</f>
        <v>0</v>
      </c>
      <c r="I280" s="832">
        <f>SUM(ENERO:DICIEMBRE!I280)</f>
        <v>0</v>
      </c>
      <c r="J280" s="832">
        <f>SUM(ENERO:DICIEMBRE!J280)</f>
        <v>0</v>
      </c>
      <c r="K280" s="832">
        <f>SUM(ENERO:DICIEMBRE!K280)</f>
        <v>0</v>
      </c>
      <c r="L280" s="832">
        <f>SUM(ENERO:DICIEMBRE!L280)</f>
        <v>0</v>
      </c>
      <c r="M280" s="832">
        <f>SUM(ENERO:DICIEMBRE!M280)</f>
        <v>0</v>
      </c>
      <c r="N280" s="832">
        <f>SUM(ENERO:DICIEMBRE!N280)</f>
        <v>0</v>
      </c>
      <c r="O280" s="832">
        <f>SUM(ENERO:DICIEMBRE!O280)</f>
        <v>0</v>
      </c>
      <c r="P280" s="832">
        <f>SUM(ENERO:DICIEMBRE!P280)</f>
        <v>0</v>
      </c>
      <c r="Q280" s="832">
        <f>SUM(ENERO:DICIEMBRE!Q280)</f>
        <v>0</v>
      </c>
      <c r="R280" s="832">
        <f>SUM(ENERO:DICIEMBRE!R280)</f>
        <v>0</v>
      </c>
      <c r="S280" s="832">
        <f>SUM(ENERO:DICIEMBRE!S280)</f>
        <v>0</v>
      </c>
      <c r="T280" s="832">
        <f>SUM(ENERO:DICIEMBRE!T280)</f>
        <v>0</v>
      </c>
      <c r="U280" s="832">
        <f>SUM(ENERO:DICIEMBRE!U280)</f>
        <v>0</v>
      </c>
      <c r="V280" s="832">
        <f>SUM(ENERO:DICIEMBRE!V280)</f>
        <v>0</v>
      </c>
      <c r="W280" s="832">
        <f>SUM(ENERO:DICIEMBRE!W280)</f>
        <v>0</v>
      </c>
      <c r="X280" s="832">
        <f>SUM(ENERO:DICIEMBRE!X280)</f>
        <v>0</v>
      </c>
      <c r="Y280" s="832">
        <f>SUM(ENERO:DICIEMBRE!Y280)</f>
        <v>0</v>
      </c>
      <c r="Z280" s="832">
        <f>SUM(ENERO:DICIEMBRE!Z280)</f>
        <v>0</v>
      </c>
      <c r="AA280" s="832">
        <f>SUM(ENERO:DICIEMBRE!AA280)</f>
        <v>0</v>
      </c>
      <c r="AB280" s="832">
        <f>SUM(ENERO:DICIEMBRE!AB280)</f>
        <v>0</v>
      </c>
      <c r="AC280" s="832">
        <f>SUM(ENERO:DICIEMBRE!AC280)</f>
        <v>0</v>
      </c>
      <c r="AD280" s="832">
        <f>SUM(ENERO:DICIEMBRE!AD280)</f>
        <v>0</v>
      </c>
      <c r="AE280" s="832">
        <f>SUM(ENERO:DICIEMBRE!AE280)</f>
        <v>0</v>
      </c>
      <c r="AF280" s="832">
        <f>SUM(ENERO:DICIEMBRE!AF280)</f>
        <v>0</v>
      </c>
      <c r="AG280" s="832">
        <f>SUM(ENERO:DICIEMBRE!AG280)</f>
        <v>0</v>
      </c>
      <c r="AH280" s="832">
        <f>SUM(ENERO:DICIEMBRE!AH280)</f>
        <v>0</v>
      </c>
      <c r="AI280" s="832">
        <f>SUM(ENERO:DICIEMBRE!AI280)</f>
        <v>0</v>
      </c>
      <c r="AJ280" s="832">
        <f>SUM(ENERO:DICIEMBRE!AJ280)</f>
        <v>0</v>
      </c>
      <c r="AK280" s="832">
        <f>SUM(ENERO:DICIEMBRE!AK280)</f>
        <v>0</v>
      </c>
      <c r="AL280" s="832">
        <f>SUM(ENERO:DICIEMBRE!AL280)</f>
        <v>0</v>
      </c>
      <c r="AM280" s="832">
        <f>SUM(ENERO:DICIEMBRE!AM280)</f>
        <v>0</v>
      </c>
      <c r="AN280" s="832">
        <f>SUM(ENERO:DICIEMBRE!AN280)</f>
        <v>0</v>
      </c>
      <c r="AO280" s="832">
        <f>SUM(ENERO:DICIEMBRE!AO280)</f>
        <v>0</v>
      </c>
      <c r="AP280" s="832">
        <f>SUM(ENERO:DICIEMBRE!AP280)</f>
        <v>0</v>
      </c>
      <c r="AQ280" s="832">
        <f>SUM(ENERO:DICIEMBRE!AQ280)</f>
        <v>0</v>
      </c>
      <c r="AR280" s="832">
        <f>SUM(ENERO:DICIEMBRE!AR280)</f>
        <v>0</v>
      </c>
      <c r="AS280" s="832">
        <f>SUM(ENERO:DICIEMBRE!AS280)</f>
        <v>0</v>
      </c>
      <c r="AT280" s="832">
        <f>SUM(ENERO:DICIEMBRE!AT280)</f>
        <v>0</v>
      </c>
      <c r="AU280" s="832">
        <f>SUM(ENERO:DICIEMBRE!AU280)</f>
        <v>0</v>
      </c>
      <c r="AV280" s="832">
        <f>SUM(ENERO:DICIEMBRE!AV280)</f>
        <v>0</v>
      </c>
      <c r="AW280" s="832">
        <f>SUM(ENERO:DICIEMBRE!AW280)</f>
        <v>0</v>
      </c>
      <c r="AX280" s="832">
        <f>SUM(ENERO:DICIEMBRE!AX280)</f>
        <v>0</v>
      </c>
      <c r="AY280" s="30" t="str">
        <f t="shared" si="92"/>
        <v/>
      </c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Z280" s="4"/>
      <c r="CA280" s="32" t="str">
        <f t="shared" si="97"/>
        <v/>
      </c>
      <c r="CB280" s="32"/>
      <c r="CC280" s="32"/>
      <c r="CD280" s="32" t="str">
        <f t="shared" si="98"/>
        <v/>
      </c>
      <c r="CE280" s="32" t="str">
        <f t="shared" si="99"/>
        <v/>
      </c>
      <c r="CF280" s="33"/>
      <c r="CG280" s="33">
        <f t="shared" si="93"/>
        <v>0</v>
      </c>
      <c r="CH280" s="33">
        <f t="shared" si="94"/>
        <v>0</v>
      </c>
      <c r="CI280" s="33">
        <f t="shared" si="95"/>
        <v>0</v>
      </c>
      <c r="CJ280" s="33">
        <f t="shared" si="96"/>
        <v>0</v>
      </c>
      <c r="CK280" s="33">
        <f t="shared" si="100"/>
        <v>0</v>
      </c>
      <c r="CL280" s="33"/>
      <c r="CM280" s="14"/>
      <c r="CN280" s="14"/>
    </row>
    <row r="281" spans="1:104" x14ac:dyDescent="0.2">
      <c r="A281" s="1486"/>
      <c r="B281" s="444" t="s">
        <v>302</v>
      </c>
      <c r="C281" s="145">
        <f t="shared" si="90"/>
        <v>0</v>
      </c>
      <c r="D281" s="146">
        <f t="shared" si="101"/>
        <v>0</v>
      </c>
      <c r="E281" s="147">
        <f t="shared" si="101"/>
        <v>0</v>
      </c>
      <c r="F281" s="832">
        <f>SUM(ENERO:DICIEMBRE!F281)</f>
        <v>0</v>
      </c>
      <c r="G281" s="832">
        <f>SUM(ENERO:DICIEMBRE!G281)</f>
        <v>0</v>
      </c>
      <c r="H281" s="832">
        <f>SUM(ENERO:DICIEMBRE!H281)</f>
        <v>0</v>
      </c>
      <c r="I281" s="832">
        <f>SUM(ENERO:DICIEMBRE!I281)</f>
        <v>0</v>
      </c>
      <c r="J281" s="832">
        <f>SUM(ENERO:DICIEMBRE!J281)</f>
        <v>0</v>
      </c>
      <c r="K281" s="832">
        <f>SUM(ENERO:DICIEMBRE!K281)</f>
        <v>0</v>
      </c>
      <c r="L281" s="832">
        <f>SUM(ENERO:DICIEMBRE!L281)</f>
        <v>0</v>
      </c>
      <c r="M281" s="832">
        <f>SUM(ENERO:DICIEMBRE!M281)</f>
        <v>0</v>
      </c>
      <c r="N281" s="832">
        <f>SUM(ENERO:DICIEMBRE!N281)</f>
        <v>0</v>
      </c>
      <c r="O281" s="832">
        <f>SUM(ENERO:DICIEMBRE!O281)</f>
        <v>0</v>
      </c>
      <c r="P281" s="832">
        <f>SUM(ENERO:DICIEMBRE!P281)</f>
        <v>0</v>
      </c>
      <c r="Q281" s="832">
        <f>SUM(ENERO:DICIEMBRE!Q281)</f>
        <v>0</v>
      </c>
      <c r="R281" s="832">
        <f>SUM(ENERO:DICIEMBRE!R281)</f>
        <v>0</v>
      </c>
      <c r="S281" s="832">
        <f>SUM(ENERO:DICIEMBRE!S281)</f>
        <v>0</v>
      </c>
      <c r="T281" s="832">
        <f>SUM(ENERO:DICIEMBRE!T281)</f>
        <v>0</v>
      </c>
      <c r="U281" s="832">
        <f>SUM(ENERO:DICIEMBRE!U281)</f>
        <v>0</v>
      </c>
      <c r="V281" s="832">
        <f>SUM(ENERO:DICIEMBRE!V281)</f>
        <v>0</v>
      </c>
      <c r="W281" s="832">
        <f>SUM(ENERO:DICIEMBRE!W281)</f>
        <v>0</v>
      </c>
      <c r="X281" s="832">
        <f>SUM(ENERO:DICIEMBRE!X281)</f>
        <v>0</v>
      </c>
      <c r="Y281" s="832">
        <f>SUM(ENERO:DICIEMBRE!Y281)</f>
        <v>0</v>
      </c>
      <c r="Z281" s="832">
        <f>SUM(ENERO:DICIEMBRE!Z281)</f>
        <v>0</v>
      </c>
      <c r="AA281" s="832">
        <f>SUM(ENERO:DICIEMBRE!AA281)</f>
        <v>0</v>
      </c>
      <c r="AB281" s="832">
        <f>SUM(ENERO:DICIEMBRE!AB281)</f>
        <v>0</v>
      </c>
      <c r="AC281" s="832">
        <f>SUM(ENERO:DICIEMBRE!AC281)</f>
        <v>0</v>
      </c>
      <c r="AD281" s="832">
        <f>SUM(ENERO:DICIEMBRE!AD281)</f>
        <v>0</v>
      </c>
      <c r="AE281" s="832">
        <f>SUM(ENERO:DICIEMBRE!AE281)</f>
        <v>0</v>
      </c>
      <c r="AF281" s="832">
        <f>SUM(ENERO:DICIEMBRE!AF281)</f>
        <v>0</v>
      </c>
      <c r="AG281" s="832">
        <f>SUM(ENERO:DICIEMBRE!AG281)</f>
        <v>0</v>
      </c>
      <c r="AH281" s="832">
        <f>SUM(ENERO:DICIEMBRE!AH281)</f>
        <v>0</v>
      </c>
      <c r="AI281" s="832">
        <f>SUM(ENERO:DICIEMBRE!AI281)</f>
        <v>0</v>
      </c>
      <c r="AJ281" s="832">
        <f>SUM(ENERO:DICIEMBRE!AJ281)</f>
        <v>0</v>
      </c>
      <c r="AK281" s="832">
        <f>SUM(ENERO:DICIEMBRE!AK281)</f>
        <v>0</v>
      </c>
      <c r="AL281" s="832">
        <f>SUM(ENERO:DICIEMBRE!AL281)</f>
        <v>0</v>
      </c>
      <c r="AM281" s="832">
        <f>SUM(ENERO:DICIEMBRE!AM281)</f>
        <v>0</v>
      </c>
      <c r="AN281" s="832">
        <f>SUM(ENERO:DICIEMBRE!AN281)</f>
        <v>0</v>
      </c>
      <c r="AO281" s="832">
        <f>SUM(ENERO:DICIEMBRE!AO281)</f>
        <v>0</v>
      </c>
      <c r="AP281" s="832">
        <f>SUM(ENERO:DICIEMBRE!AP281)</f>
        <v>0</v>
      </c>
      <c r="AQ281" s="832">
        <f>SUM(ENERO:DICIEMBRE!AQ281)</f>
        <v>0</v>
      </c>
      <c r="AR281" s="832">
        <f>SUM(ENERO:DICIEMBRE!AR281)</f>
        <v>0</v>
      </c>
      <c r="AS281" s="832">
        <f>SUM(ENERO:DICIEMBRE!AS281)</f>
        <v>0</v>
      </c>
      <c r="AT281" s="832">
        <f>SUM(ENERO:DICIEMBRE!AT281)</f>
        <v>0</v>
      </c>
      <c r="AU281" s="832">
        <f>SUM(ENERO:DICIEMBRE!AU281)</f>
        <v>0</v>
      </c>
      <c r="AV281" s="832">
        <f>SUM(ENERO:DICIEMBRE!AV281)</f>
        <v>0</v>
      </c>
      <c r="AW281" s="832">
        <f>SUM(ENERO:DICIEMBRE!AW281)</f>
        <v>0</v>
      </c>
      <c r="AX281" s="832">
        <f>SUM(ENERO:DICIEMBRE!AX281)</f>
        <v>0</v>
      </c>
      <c r="AY281" s="30" t="str">
        <f t="shared" si="92"/>
        <v/>
      </c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Z281" s="4"/>
      <c r="CA281" s="32" t="str">
        <f t="shared" si="97"/>
        <v/>
      </c>
      <c r="CB281" s="32"/>
      <c r="CC281" s="32"/>
      <c r="CD281" s="32" t="str">
        <f t="shared" si="98"/>
        <v/>
      </c>
      <c r="CE281" s="32" t="str">
        <f t="shared" si="99"/>
        <v/>
      </c>
      <c r="CF281" s="33"/>
      <c r="CG281" s="33">
        <f t="shared" si="93"/>
        <v>0</v>
      </c>
      <c r="CH281" s="33">
        <f t="shared" si="94"/>
        <v>0</v>
      </c>
      <c r="CI281" s="33">
        <f t="shared" si="95"/>
        <v>0</v>
      </c>
      <c r="CJ281" s="33">
        <f t="shared" si="96"/>
        <v>0</v>
      </c>
      <c r="CK281" s="33">
        <f t="shared" si="100"/>
        <v>0</v>
      </c>
      <c r="CL281" s="33"/>
      <c r="CM281" s="14"/>
      <c r="CN281" s="14"/>
    </row>
    <row r="282" spans="1:104" x14ac:dyDescent="0.2">
      <c r="A282" s="155" t="s">
        <v>303</v>
      </c>
      <c r="B282" s="122"/>
      <c r="AL282" s="15"/>
      <c r="AM282" s="168"/>
      <c r="AN282" s="168"/>
      <c r="AO282" s="168"/>
      <c r="AP282" s="168"/>
      <c r="AQ282" s="168"/>
      <c r="AR282" s="168"/>
      <c r="AS282" s="168"/>
      <c r="AT282" s="168"/>
      <c r="AU282" s="168"/>
      <c r="AV282" s="221"/>
      <c r="AW282" s="221"/>
      <c r="AX282" s="221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CG282" s="14"/>
      <c r="CH282" s="14"/>
      <c r="CI282" s="14"/>
      <c r="CJ282" s="14"/>
      <c r="CK282" s="14"/>
      <c r="CL282" s="14"/>
      <c r="CM282" s="14"/>
      <c r="CN282" s="14"/>
    </row>
    <row r="283" spans="1:104" x14ac:dyDescent="0.2">
      <c r="A283" s="1366" t="s">
        <v>62</v>
      </c>
      <c r="B283" s="1367"/>
      <c r="C283" s="1517" t="s">
        <v>269</v>
      </c>
      <c r="D283" s="1517"/>
      <c r="E283" s="1517"/>
      <c r="F283" s="1377" t="s">
        <v>257</v>
      </c>
      <c r="G283" s="1378"/>
      <c r="H283" s="1378"/>
      <c r="I283" s="1378"/>
      <c r="J283" s="1378"/>
      <c r="K283" s="1378"/>
      <c r="L283" s="1378"/>
      <c r="M283" s="1378"/>
      <c r="N283" s="1378"/>
      <c r="O283" s="1378"/>
      <c r="P283" s="1378"/>
      <c r="Q283" s="1378"/>
      <c r="R283" s="1378"/>
      <c r="S283" s="1378"/>
      <c r="T283" s="1378"/>
      <c r="U283" s="1378"/>
      <c r="V283" s="1378"/>
      <c r="W283" s="1378"/>
      <c r="X283" s="1378"/>
      <c r="Y283" s="1378"/>
      <c r="Z283" s="1378"/>
      <c r="AA283" s="1378"/>
      <c r="AB283" s="1378"/>
      <c r="AC283" s="1378"/>
      <c r="AD283" s="1378"/>
      <c r="AE283" s="1378"/>
      <c r="AF283" s="1378"/>
      <c r="AG283" s="1379"/>
      <c r="AH283" s="1518" t="s">
        <v>271</v>
      </c>
      <c r="AI283" s="1500"/>
      <c r="AJ283" s="1520" t="s">
        <v>7</v>
      </c>
      <c r="AK283" s="1367" t="s">
        <v>8</v>
      </c>
      <c r="AL283" s="30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CB283" s="56"/>
      <c r="CC283" s="56"/>
      <c r="CG283" s="14"/>
      <c r="CH283" s="14"/>
      <c r="CI283" s="14"/>
      <c r="CJ283" s="14"/>
      <c r="CK283" s="14"/>
      <c r="CL283" s="14"/>
      <c r="CM283" s="14"/>
      <c r="CN283" s="14"/>
    </row>
    <row r="284" spans="1:104" x14ac:dyDescent="0.2">
      <c r="A284" s="1399"/>
      <c r="B284" s="1400"/>
      <c r="C284" s="1517"/>
      <c r="D284" s="1517"/>
      <c r="E284" s="1517"/>
      <c r="F284" s="1406" t="s">
        <v>110</v>
      </c>
      <c r="G284" s="1408"/>
      <c r="H284" s="1406" t="s">
        <v>11</v>
      </c>
      <c r="I284" s="1408"/>
      <c r="J284" s="1406" t="s">
        <v>112</v>
      </c>
      <c r="K284" s="1407"/>
      <c r="L284" s="1406" t="s">
        <v>113</v>
      </c>
      <c r="M284" s="1407"/>
      <c r="N284" s="1406" t="s">
        <v>114</v>
      </c>
      <c r="O284" s="1407"/>
      <c r="P284" s="1406" t="s">
        <v>115</v>
      </c>
      <c r="Q284" s="1407"/>
      <c r="R284" s="1406" t="s">
        <v>116</v>
      </c>
      <c r="S284" s="1407"/>
      <c r="T284" s="1406" t="s">
        <v>117</v>
      </c>
      <c r="U284" s="1407"/>
      <c r="V284" s="1406" t="s">
        <v>118</v>
      </c>
      <c r="W284" s="1407"/>
      <c r="X284" s="1406" t="s">
        <v>119</v>
      </c>
      <c r="Y284" s="1407"/>
      <c r="Z284" s="1406" t="s">
        <v>120</v>
      </c>
      <c r="AA284" s="1407"/>
      <c r="AB284" s="1406" t="s">
        <v>121</v>
      </c>
      <c r="AC284" s="1407"/>
      <c r="AD284" s="1406" t="s">
        <v>122</v>
      </c>
      <c r="AE284" s="1407"/>
      <c r="AF284" s="1406" t="s">
        <v>123</v>
      </c>
      <c r="AG284" s="1435"/>
      <c r="AH284" s="1519"/>
      <c r="AI284" s="1502"/>
      <c r="AJ284" s="1521"/>
      <c r="AK284" s="1400"/>
      <c r="AL284" s="30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CB284" s="56"/>
      <c r="CC284" s="56"/>
      <c r="CG284" s="14"/>
      <c r="CH284" s="14"/>
      <c r="CI284" s="14"/>
      <c r="CJ284" s="14"/>
      <c r="CK284" s="14"/>
      <c r="CL284" s="14"/>
      <c r="CM284" s="14"/>
      <c r="CN284" s="14"/>
    </row>
    <row r="285" spans="1:104" ht="21" x14ac:dyDescent="0.2">
      <c r="A285" s="1368"/>
      <c r="B285" s="1369"/>
      <c r="C285" s="484" t="s">
        <v>88</v>
      </c>
      <c r="D285" s="485" t="s">
        <v>54</v>
      </c>
      <c r="E285" s="413" t="s">
        <v>89</v>
      </c>
      <c r="F285" s="484" t="s">
        <v>276</v>
      </c>
      <c r="G285" s="486" t="s">
        <v>89</v>
      </c>
      <c r="H285" s="484" t="s">
        <v>276</v>
      </c>
      <c r="I285" s="486" t="s">
        <v>89</v>
      </c>
      <c r="J285" s="484" t="s">
        <v>276</v>
      </c>
      <c r="K285" s="486" t="s">
        <v>89</v>
      </c>
      <c r="L285" s="484" t="s">
        <v>276</v>
      </c>
      <c r="M285" s="486" t="s">
        <v>89</v>
      </c>
      <c r="N285" s="484" t="s">
        <v>276</v>
      </c>
      <c r="O285" s="486" t="s">
        <v>89</v>
      </c>
      <c r="P285" s="484" t="s">
        <v>276</v>
      </c>
      <c r="Q285" s="486" t="s">
        <v>89</v>
      </c>
      <c r="R285" s="484" t="s">
        <v>276</v>
      </c>
      <c r="S285" s="486" t="s">
        <v>89</v>
      </c>
      <c r="T285" s="484" t="s">
        <v>276</v>
      </c>
      <c r="U285" s="486" t="s">
        <v>89</v>
      </c>
      <c r="V285" s="484" t="s">
        <v>276</v>
      </c>
      <c r="W285" s="486" t="s">
        <v>89</v>
      </c>
      <c r="X285" s="484" t="s">
        <v>276</v>
      </c>
      <c r="Y285" s="486" t="s">
        <v>89</v>
      </c>
      <c r="Z285" s="484" t="s">
        <v>276</v>
      </c>
      <c r="AA285" s="486" t="s">
        <v>89</v>
      </c>
      <c r="AB285" s="484" t="s">
        <v>276</v>
      </c>
      <c r="AC285" s="486" t="s">
        <v>89</v>
      </c>
      <c r="AD285" s="484" t="s">
        <v>276</v>
      </c>
      <c r="AE285" s="486" t="s">
        <v>89</v>
      </c>
      <c r="AF285" s="484" t="s">
        <v>276</v>
      </c>
      <c r="AG285" s="487" t="s">
        <v>89</v>
      </c>
      <c r="AH285" s="262" t="s">
        <v>277</v>
      </c>
      <c r="AI285" s="129" t="s">
        <v>278</v>
      </c>
      <c r="AJ285" s="1522"/>
      <c r="AK285" s="1369"/>
      <c r="AL285" s="30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CB285" s="56"/>
      <c r="CC285" s="56"/>
      <c r="CG285" s="14"/>
      <c r="CH285" s="14"/>
      <c r="CI285" s="14"/>
      <c r="CJ285" s="14"/>
      <c r="CK285" s="14"/>
      <c r="CL285" s="14"/>
      <c r="CM285" s="14"/>
      <c r="CN285" s="14"/>
    </row>
    <row r="286" spans="1:104" ht="15" thickBot="1" x14ac:dyDescent="0.25">
      <c r="A286" s="1526" t="s">
        <v>181</v>
      </c>
      <c r="B286" s="1526"/>
      <c r="C286" s="488">
        <f>SUM(D286+E286)</f>
        <v>6</v>
      </c>
      <c r="D286" s="489">
        <f t="shared" ref="D286:E288" si="102">SUM(F286+H286+J286+L286+N286+P286+R286+T286+V286+X286+Z286+AB286+AD286+AF286)</f>
        <v>0</v>
      </c>
      <c r="E286" s="490">
        <f t="shared" si="102"/>
        <v>6</v>
      </c>
      <c r="F286" s="832">
        <f>SUM(ENERO:DICIEMBRE!F286)</f>
        <v>0</v>
      </c>
      <c r="G286" s="832">
        <f>SUM(ENERO:DICIEMBRE!G286)</f>
        <v>0</v>
      </c>
      <c r="H286" s="832">
        <f>SUM(ENERO:DICIEMBRE!H286)</f>
        <v>0</v>
      </c>
      <c r="I286" s="832">
        <f>SUM(ENERO:DICIEMBRE!I286)</f>
        <v>1</v>
      </c>
      <c r="J286" s="832">
        <f>SUM(ENERO:DICIEMBRE!J286)</f>
        <v>0</v>
      </c>
      <c r="K286" s="832">
        <f>SUM(ENERO:DICIEMBRE!K286)</f>
        <v>1</v>
      </c>
      <c r="L286" s="832">
        <f>SUM(ENERO:DICIEMBRE!L286)</f>
        <v>0</v>
      </c>
      <c r="M286" s="832">
        <f>SUM(ENERO:DICIEMBRE!M286)</f>
        <v>2</v>
      </c>
      <c r="N286" s="832">
        <f>SUM(ENERO:DICIEMBRE!N286)</f>
        <v>0</v>
      </c>
      <c r="O286" s="832">
        <f>SUM(ENERO:DICIEMBRE!O286)</f>
        <v>1</v>
      </c>
      <c r="P286" s="832">
        <f>SUM(ENERO:DICIEMBRE!P286)</f>
        <v>0</v>
      </c>
      <c r="Q286" s="832">
        <f>SUM(ENERO:DICIEMBRE!Q286)</f>
        <v>1</v>
      </c>
      <c r="R286" s="832">
        <f>SUM(ENERO:DICIEMBRE!R286)</f>
        <v>0</v>
      </c>
      <c r="S286" s="832">
        <f>SUM(ENERO:DICIEMBRE!S286)</f>
        <v>0</v>
      </c>
      <c r="T286" s="832">
        <f>SUM(ENERO:DICIEMBRE!T286)</f>
        <v>0</v>
      </c>
      <c r="U286" s="832">
        <f>SUM(ENERO:DICIEMBRE!U286)</f>
        <v>0</v>
      </c>
      <c r="V286" s="832">
        <f>SUM(ENERO:DICIEMBRE!V286)</f>
        <v>0</v>
      </c>
      <c r="W286" s="832">
        <f>SUM(ENERO:DICIEMBRE!W286)</f>
        <v>0</v>
      </c>
      <c r="X286" s="832">
        <f>SUM(ENERO:DICIEMBRE!X286)</f>
        <v>0</v>
      </c>
      <c r="Y286" s="832">
        <f>SUM(ENERO:DICIEMBRE!Y286)</f>
        <v>0</v>
      </c>
      <c r="Z286" s="832">
        <f>SUM(ENERO:DICIEMBRE!Z286)</f>
        <v>0</v>
      </c>
      <c r="AA286" s="832">
        <f>SUM(ENERO:DICIEMBRE!AA286)</f>
        <v>0</v>
      </c>
      <c r="AB286" s="832">
        <f>SUM(ENERO:DICIEMBRE!AB286)</f>
        <v>0</v>
      </c>
      <c r="AC286" s="832">
        <f>SUM(ENERO:DICIEMBRE!AC286)</f>
        <v>0</v>
      </c>
      <c r="AD286" s="832">
        <f>SUM(ENERO:DICIEMBRE!AD286)</f>
        <v>0</v>
      </c>
      <c r="AE286" s="832">
        <f>SUM(ENERO:DICIEMBRE!AE286)</f>
        <v>0</v>
      </c>
      <c r="AF286" s="832">
        <f>SUM(ENERO:DICIEMBRE!AF286)</f>
        <v>0</v>
      </c>
      <c r="AG286" s="832">
        <f>SUM(ENERO:DICIEMBRE!AG286)</f>
        <v>0</v>
      </c>
      <c r="AH286" s="832">
        <f>SUM(ENERO:DICIEMBRE!AH286)</f>
        <v>0</v>
      </c>
      <c r="AI286" s="832">
        <f>SUM(ENERO:DICIEMBRE!AI286)</f>
        <v>0</v>
      </c>
      <c r="AJ286" s="832">
        <f>SUM(ENERO:DICIEMBRE!AJ286)</f>
        <v>0</v>
      </c>
      <c r="AK286" s="832">
        <f>SUM(ENERO:DICIEMBRE!AK286)</f>
        <v>0</v>
      </c>
      <c r="AL286" s="30"/>
      <c r="AM286" s="13"/>
      <c r="AN286" s="13"/>
      <c r="AO286" s="13"/>
      <c r="AP286" s="13"/>
      <c r="AQ286" s="13"/>
      <c r="AR286" s="493"/>
      <c r="AS286" s="493"/>
      <c r="AT286" s="493"/>
      <c r="AU286" s="493"/>
      <c r="AV286" s="493"/>
      <c r="AW286" s="493"/>
      <c r="AX286" s="493"/>
      <c r="BZ286" s="2"/>
      <c r="CJ286" s="4">
        <v>0</v>
      </c>
    </row>
    <row r="287" spans="1:104" ht="15.75" thickTop="1" thickBot="1" x14ac:dyDescent="0.25">
      <c r="A287" s="1527" t="s">
        <v>296</v>
      </c>
      <c r="B287" s="1527"/>
      <c r="C287" s="494">
        <f>SUM(D287+E287)</f>
        <v>0</v>
      </c>
      <c r="D287" s="495">
        <f t="shared" si="102"/>
        <v>0</v>
      </c>
      <c r="E287" s="496">
        <f t="shared" si="102"/>
        <v>0</v>
      </c>
      <c r="F287" s="832">
        <f>SUM(ENERO:DICIEMBRE!F287)</f>
        <v>0</v>
      </c>
      <c r="G287" s="832">
        <f>SUM(ENERO:DICIEMBRE!G287)</f>
        <v>0</v>
      </c>
      <c r="H287" s="832">
        <f>SUM(ENERO:DICIEMBRE!H287)</f>
        <v>0</v>
      </c>
      <c r="I287" s="832">
        <f>SUM(ENERO:DICIEMBRE!I287)</f>
        <v>0</v>
      </c>
      <c r="J287" s="832">
        <f>SUM(ENERO:DICIEMBRE!J287)</f>
        <v>0</v>
      </c>
      <c r="K287" s="832">
        <f>SUM(ENERO:DICIEMBRE!K287)</f>
        <v>0</v>
      </c>
      <c r="L287" s="832">
        <f>SUM(ENERO:DICIEMBRE!L287)</f>
        <v>0</v>
      </c>
      <c r="M287" s="832">
        <f>SUM(ENERO:DICIEMBRE!M287)</f>
        <v>0</v>
      </c>
      <c r="N287" s="832">
        <f>SUM(ENERO:DICIEMBRE!N287)</f>
        <v>0</v>
      </c>
      <c r="O287" s="832">
        <f>SUM(ENERO:DICIEMBRE!O287)</f>
        <v>0</v>
      </c>
      <c r="P287" s="832">
        <f>SUM(ENERO:DICIEMBRE!P287)</f>
        <v>0</v>
      </c>
      <c r="Q287" s="832">
        <f>SUM(ENERO:DICIEMBRE!Q287)</f>
        <v>0</v>
      </c>
      <c r="R287" s="832">
        <f>SUM(ENERO:DICIEMBRE!R287)</f>
        <v>0</v>
      </c>
      <c r="S287" s="832">
        <f>SUM(ENERO:DICIEMBRE!S287)</f>
        <v>0</v>
      </c>
      <c r="T287" s="832">
        <f>SUM(ENERO:DICIEMBRE!T287)</f>
        <v>0</v>
      </c>
      <c r="U287" s="832">
        <f>SUM(ENERO:DICIEMBRE!U287)</f>
        <v>0</v>
      </c>
      <c r="V287" s="832">
        <f>SUM(ENERO:DICIEMBRE!V287)</f>
        <v>0</v>
      </c>
      <c r="W287" s="832">
        <f>SUM(ENERO:DICIEMBRE!W287)</f>
        <v>0</v>
      </c>
      <c r="X287" s="832">
        <f>SUM(ENERO:DICIEMBRE!X287)</f>
        <v>0</v>
      </c>
      <c r="Y287" s="832">
        <f>SUM(ENERO:DICIEMBRE!Y287)</f>
        <v>0</v>
      </c>
      <c r="Z287" s="832">
        <f>SUM(ENERO:DICIEMBRE!Z287)</f>
        <v>0</v>
      </c>
      <c r="AA287" s="832">
        <f>SUM(ENERO:DICIEMBRE!AA287)</f>
        <v>0</v>
      </c>
      <c r="AB287" s="832">
        <f>SUM(ENERO:DICIEMBRE!AB287)</f>
        <v>0</v>
      </c>
      <c r="AC287" s="832">
        <f>SUM(ENERO:DICIEMBRE!AC287)</f>
        <v>0</v>
      </c>
      <c r="AD287" s="832">
        <f>SUM(ENERO:DICIEMBRE!AD287)</f>
        <v>0</v>
      </c>
      <c r="AE287" s="832">
        <f>SUM(ENERO:DICIEMBRE!AE287)</f>
        <v>0</v>
      </c>
      <c r="AF287" s="832">
        <f>SUM(ENERO:DICIEMBRE!AF287)</f>
        <v>0</v>
      </c>
      <c r="AG287" s="832">
        <f>SUM(ENERO:DICIEMBRE!AG287)</f>
        <v>0</v>
      </c>
      <c r="AH287" s="832">
        <f>SUM(ENERO:DICIEMBRE!AH287)</f>
        <v>0</v>
      </c>
      <c r="AI287" s="832">
        <f>SUM(ENERO:DICIEMBRE!AI287)</f>
        <v>0</v>
      </c>
      <c r="AJ287" s="832">
        <f>SUM(ENERO:DICIEMBRE!AJ287)</f>
        <v>0</v>
      </c>
      <c r="AK287" s="832">
        <f>SUM(ENERO:DICIEMBRE!AK287)</f>
        <v>0</v>
      </c>
      <c r="AL287" s="30"/>
      <c r="AM287" s="13"/>
      <c r="AN287" s="13"/>
      <c r="AO287" s="13"/>
      <c r="AP287" s="13"/>
      <c r="AQ287" s="13"/>
      <c r="AR287" s="493"/>
      <c r="AS287" s="493"/>
      <c r="AT287" s="493"/>
      <c r="AU287" s="493"/>
      <c r="AV287" s="493"/>
      <c r="AW287" s="493"/>
      <c r="AX287" s="493"/>
    </row>
    <row r="288" spans="1:104" ht="15" thickTop="1" x14ac:dyDescent="0.2">
      <c r="A288" s="1528" t="s">
        <v>304</v>
      </c>
      <c r="B288" s="1528"/>
      <c r="C288" s="145">
        <f>SUM(D288+E288)</f>
        <v>10</v>
      </c>
      <c r="D288" s="146">
        <f t="shared" si="102"/>
        <v>1</v>
      </c>
      <c r="E288" s="317">
        <f t="shared" si="102"/>
        <v>9</v>
      </c>
      <c r="F288" s="832">
        <f>SUM(ENERO:DICIEMBRE!F288)</f>
        <v>0</v>
      </c>
      <c r="G288" s="832">
        <f>SUM(ENERO:DICIEMBRE!G288)</f>
        <v>0</v>
      </c>
      <c r="H288" s="832">
        <f>SUM(ENERO:DICIEMBRE!H288)</f>
        <v>0</v>
      </c>
      <c r="I288" s="832">
        <f>SUM(ENERO:DICIEMBRE!I288)</f>
        <v>0</v>
      </c>
      <c r="J288" s="832">
        <f>SUM(ENERO:DICIEMBRE!J288)</f>
        <v>0</v>
      </c>
      <c r="K288" s="832">
        <f>SUM(ENERO:DICIEMBRE!K288)</f>
        <v>2</v>
      </c>
      <c r="L288" s="832">
        <f>SUM(ENERO:DICIEMBRE!L288)</f>
        <v>0</v>
      </c>
      <c r="M288" s="832">
        <f>SUM(ENERO:DICIEMBRE!M288)</f>
        <v>5</v>
      </c>
      <c r="N288" s="832">
        <f>SUM(ENERO:DICIEMBRE!N288)</f>
        <v>1</v>
      </c>
      <c r="O288" s="832">
        <f>SUM(ENERO:DICIEMBRE!O288)</f>
        <v>0</v>
      </c>
      <c r="P288" s="832">
        <f>SUM(ENERO:DICIEMBRE!P288)</f>
        <v>0</v>
      </c>
      <c r="Q288" s="832">
        <f>SUM(ENERO:DICIEMBRE!Q288)</f>
        <v>2</v>
      </c>
      <c r="R288" s="832">
        <f>SUM(ENERO:DICIEMBRE!R288)</f>
        <v>0</v>
      </c>
      <c r="S288" s="832">
        <f>SUM(ENERO:DICIEMBRE!S288)</f>
        <v>0</v>
      </c>
      <c r="T288" s="832">
        <f>SUM(ENERO:DICIEMBRE!T288)</f>
        <v>0</v>
      </c>
      <c r="U288" s="832">
        <f>SUM(ENERO:DICIEMBRE!U288)</f>
        <v>0</v>
      </c>
      <c r="V288" s="832">
        <f>SUM(ENERO:DICIEMBRE!V288)</f>
        <v>0</v>
      </c>
      <c r="W288" s="832">
        <f>SUM(ENERO:DICIEMBRE!W288)</f>
        <v>0</v>
      </c>
      <c r="X288" s="832">
        <f>SUM(ENERO:DICIEMBRE!X288)</f>
        <v>0</v>
      </c>
      <c r="Y288" s="832">
        <f>SUM(ENERO:DICIEMBRE!Y288)</f>
        <v>0</v>
      </c>
      <c r="Z288" s="832">
        <f>SUM(ENERO:DICIEMBRE!Z288)</f>
        <v>0</v>
      </c>
      <c r="AA288" s="832">
        <f>SUM(ENERO:DICIEMBRE!AA288)</f>
        <v>0</v>
      </c>
      <c r="AB288" s="832">
        <f>SUM(ENERO:DICIEMBRE!AB288)</f>
        <v>0</v>
      </c>
      <c r="AC288" s="832">
        <f>SUM(ENERO:DICIEMBRE!AC288)</f>
        <v>0</v>
      </c>
      <c r="AD288" s="832">
        <f>SUM(ENERO:DICIEMBRE!AD288)</f>
        <v>0</v>
      </c>
      <c r="AE288" s="832">
        <f>SUM(ENERO:DICIEMBRE!AE288)</f>
        <v>0</v>
      </c>
      <c r="AF288" s="832">
        <f>SUM(ENERO:DICIEMBRE!AF288)</f>
        <v>0</v>
      </c>
      <c r="AG288" s="832">
        <f>SUM(ENERO:DICIEMBRE!AG288)</f>
        <v>0</v>
      </c>
      <c r="AH288" s="832">
        <f>SUM(ENERO:DICIEMBRE!AH288)</f>
        <v>0</v>
      </c>
      <c r="AI288" s="832">
        <f>SUM(ENERO:DICIEMBRE!AI288)</f>
        <v>0</v>
      </c>
      <c r="AJ288" s="832">
        <f>SUM(ENERO:DICIEMBRE!AJ288)</f>
        <v>0</v>
      </c>
      <c r="AK288" s="832">
        <f>SUM(ENERO:DICIEMBRE!AK288)</f>
        <v>0</v>
      </c>
      <c r="AL288" s="30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</row>
    <row r="289" spans="1:104" x14ac:dyDescent="0.2">
      <c r="A289" s="505" t="s">
        <v>305</v>
      </c>
      <c r="B289" s="506"/>
      <c r="C289" s="507"/>
      <c r="D289" s="507"/>
      <c r="E289" s="507"/>
      <c r="F289" s="507"/>
      <c r="G289" s="507"/>
      <c r="H289" s="507"/>
      <c r="I289" s="507"/>
      <c r="J289" s="507"/>
      <c r="K289" s="507"/>
      <c r="L289" s="507"/>
      <c r="M289" s="507"/>
      <c r="N289" s="507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7"/>
      <c r="AI289" s="11"/>
      <c r="AJ289" s="11"/>
      <c r="AK289" s="11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</row>
    <row r="290" spans="1:104" x14ac:dyDescent="0.2">
      <c r="A290" s="1516" t="s">
        <v>306</v>
      </c>
      <c r="B290" s="1523" t="s">
        <v>307</v>
      </c>
      <c r="C290" s="1524"/>
      <c r="D290" s="1525"/>
      <c r="E290" s="1368" t="s">
        <v>308</v>
      </c>
      <c r="F290" s="1402"/>
      <c r="G290" s="1402"/>
      <c r="H290" s="1402"/>
      <c r="I290" s="1402"/>
      <c r="J290" s="1402"/>
      <c r="K290" s="1402"/>
      <c r="L290" s="1402"/>
      <c r="M290" s="1402"/>
      <c r="N290" s="508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7"/>
      <c r="AM290" s="120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</row>
    <row r="291" spans="1:104" x14ac:dyDescent="0.2">
      <c r="A291" s="1516"/>
      <c r="B291" s="1368"/>
      <c r="C291" s="1402"/>
      <c r="D291" s="1369"/>
      <c r="E291" s="1406" t="s">
        <v>173</v>
      </c>
      <c r="F291" s="1407"/>
      <c r="G291" s="1406" t="s">
        <v>174</v>
      </c>
      <c r="H291" s="1407"/>
      <c r="I291" s="1406" t="s">
        <v>175</v>
      </c>
      <c r="J291" s="1407"/>
      <c r="K291" s="1406" t="s">
        <v>110</v>
      </c>
      <c r="L291" s="1407"/>
      <c r="M291" s="1406" t="s">
        <v>11</v>
      </c>
      <c r="N291" s="1407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</row>
    <row r="292" spans="1:104" x14ac:dyDescent="0.2">
      <c r="A292" s="1486"/>
      <c r="B292" s="509" t="s">
        <v>88</v>
      </c>
      <c r="C292" s="510" t="s">
        <v>54</v>
      </c>
      <c r="D292" s="129" t="s">
        <v>89</v>
      </c>
      <c r="E292" s="484" t="s">
        <v>54</v>
      </c>
      <c r="F292" s="64" t="s">
        <v>89</v>
      </c>
      <c r="G292" s="484" t="s">
        <v>54</v>
      </c>
      <c r="H292" s="64" t="s">
        <v>89</v>
      </c>
      <c r="I292" s="484" t="s">
        <v>54</v>
      </c>
      <c r="J292" s="64" t="s">
        <v>89</v>
      </c>
      <c r="K292" s="484" t="s">
        <v>54</v>
      </c>
      <c r="L292" s="64" t="s">
        <v>89</v>
      </c>
      <c r="M292" s="484" t="s">
        <v>54</v>
      </c>
      <c r="N292" s="64" t="s">
        <v>89</v>
      </c>
    </row>
    <row r="293" spans="1:104" x14ac:dyDescent="0.2">
      <c r="A293" s="511" t="s">
        <v>64</v>
      </c>
      <c r="B293" s="512">
        <f>SUM(C293+D293)</f>
        <v>0</v>
      </c>
      <c r="C293" s="513">
        <f>SUM(E293+G293+I293+K293+M293)</f>
        <v>0</v>
      </c>
      <c r="D293" s="514">
        <f>SUM(F293+H293+J293+L293+N293)</f>
        <v>0</v>
      </c>
      <c r="E293" s="515"/>
      <c r="F293" s="516"/>
      <c r="G293" s="515"/>
      <c r="H293" s="516"/>
      <c r="I293" s="515"/>
      <c r="J293" s="517"/>
      <c r="K293" s="515"/>
      <c r="L293" s="517"/>
      <c r="M293" s="518"/>
      <c r="N293" s="517"/>
      <c r="O293" s="3"/>
    </row>
    <row r="294" spans="1:104" x14ac:dyDescent="0.2">
      <c r="A294" s="519" t="s">
        <v>76</v>
      </c>
      <c r="B294" s="520">
        <f>SUM(C294+D294)</f>
        <v>0</v>
      </c>
      <c r="C294" s="521">
        <f>SUM(E294+G294+I294+K294+M294)</f>
        <v>0</v>
      </c>
      <c r="D294" s="258">
        <f>SUM(F294+H294+J294+L294+N294)</f>
        <v>0</v>
      </c>
      <c r="E294" s="92"/>
      <c r="F294" s="95"/>
      <c r="G294" s="92"/>
      <c r="H294" s="522"/>
      <c r="I294" s="92"/>
      <c r="J294" s="95"/>
      <c r="K294" s="92"/>
      <c r="L294" s="95"/>
      <c r="M294" s="318"/>
      <c r="N294" s="522"/>
      <c r="O294" s="3"/>
    </row>
    <row r="295" spans="1:104" x14ac:dyDescent="0.2">
      <c r="A295" s="523" t="s">
        <v>309</v>
      </c>
      <c r="B295" s="524"/>
      <c r="C295" s="162"/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162"/>
    </row>
    <row r="296" spans="1:104" x14ac:dyDescent="0.2">
      <c r="A296" s="1517" t="s">
        <v>306</v>
      </c>
      <c r="B296" s="1517" t="s">
        <v>95</v>
      </c>
      <c r="C296" s="1416" t="s">
        <v>307</v>
      </c>
      <c r="D296" s="1416"/>
      <c r="E296" s="1416"/>
      <c r="F296" s="1406" t="s">
        <v>308</v>
      </c>
      <c r="G296" s="1408"/>
      <c r="H296" s="1408"/>
      <c r="I296" s="1408"/>
      <c r="J296" s="1408"/>
      <c r="K296" s="1408"/>
      <c r="L296" s="1408"/>
      <c r="M296" s="1408"/>
      <c r="N296" s="1408"/>
      <c r="O296" s="1408"/>
      <c r="P296" s="1408"/>
      <c r="Q296" s="1408"/>
      <c r="R296" s="1408"/>
      <c r="S296" s="1408"/>
      <c r="T296" s="1408"/>
      <c r="U296" s="1408"/>
      <c r="V296" s="1408"/>
      <c r="W296" s="1408"/>
      <c r="X296" s="1408"/>
      <c r="Y296" s="1408"/>
      <c r="Z296" s="1408"/>
      <c r="AA296" s="1408"/>
      <c r="AB296" s="1408"/>
      <c r="AC296" s="1408"/>
      <c r="AD296" s="1408"/>
      <c r="AE296" s="1408"/>
      <c r="AF296" s="1408"/>
      <c r="AG296" s="1407"/>
      <c r="AH296" s="1520" t="s">
        <v>258</v>
      </c>
      <c r="AI296" s="1535" t="s">
        <v>8</v>
      </c>
      <c r="AJ296" s="1367" t="s">
        <v>7</v>
      </c>
      <c r="BT296" s="3"/>
      <c r="BU296" s="4"/>
      <c r="BV296" s="4"/>
      <c r="BW296" s="4"/>
      <c r="BX296" s="4"/>
      <c r="BY296" s="4"/>
      <c r="BZ296" s="4"/>
      <c r="CU296" s="2"/>
      <c r="CV296" s="2"/>
      <c r="CW296" s="2"/>
      <c r="CX296" s="2"/>
      <c r="CY296" s="2"/>
      <c r="CZ296" s="2"/>
    </row>
    <row r="297" spans="1:104" x14ac:dyDescent="0.2">
      <c r="A297" s="1517"/>
      <c r="B297" s="1517"/>
      <c r="C297" s="1416"/>
      <c r="D297" s="1416"/>
      <c r="E297" s="1416"/>
      <c r="F297" s="1406" t="s">
        <v>110</v>
      </c>
      <c r="G297" s="1407"/>
      <c r="H297" s="1406" t="s">
        <v>11</v>
      </c>
      <c r="I297" s="1407"/>
      <c r="J297" s="1406" t="s">
        <v>112</v>
      </c>
      <c r="K297" s="1407"/>
      <c r="L297" s="1406" t="s">
        <v>113</v>
      </c>
      <c r="M297" s="1407"/>
      <c r="N297" s="1406" t="s">
        <v>114</v>
      </c>
      <c r="O297" s="1407"/>
      <c r="P297" s="1406" t="s">
        <v>115</v>
      </c>
      <c r="Q297" s="1407"/>
      <c r="R297" s="1406" t="s">
        <v>116</v>
      </c>
      <c r="S297" s="1407"/>
      <c r="T297" s="1406" t="s">
        <v>117</v>
      </c>
      <c r="U297" s="1407"/>
      <c r="V297" s="1406" t="s">
        <v>118</v>
      </c>
      <c r="W297" s="1407"/>
      <c r="X297" s="1406" t="s">
        <v>119</v>
      </c>
      <c r="Y297" s="1407"/>
      <c r="Z297" s="1406" t="s">
        <v>120</v>
      </c>
      <c r="AA297" s="1407"/>
      <c r="AB297" s="1406" t="s">
        <v>121</v>
      </c>
      <c r="AC297" s="1407"/>
      <c r="AD297" s="1406" t="s">
        <v>122</v>
      </c>
      <c r="AE297" s="1407"/>
      <c r="AF297" s="1406" t="s">
        <v>123</v>
      </c>
      <c r="AG297" s="1407"/>
      <c r="AH297" s="1521"/>
      <c r="AI297" s="1536"/>
      <c r="AJ297" s="1400"/>
      <c r="BT297" s="3"/>
      <c r="BU297" s="4"/>
      <c r="BV297" s="4"/>
      <c r="BW297" s="4"/>
      <c r="BX297" s="4"/>
      <c r="BY297" s="4"/>
      <c r="BZ297" s="4"/>
      <c r="CU297" s="2"/>
      <c r="CV297" s="2"/>
      <c r="CW297" s="2"/>
      <c r="CX297" s="2"/>
      <c r="CY297" s="2"/>
      <c r="CZ297" s="2"/>
    </row>
    <row r="298" spans="1:104" x14ac:dyDescent="0.2">
      <c r="A298" s="1517"/>
      <c r="B298" s="1517"/>
      <c r="C298" s="526" t="s">
        <v>88</v>
      </c>
      <c r="D298" s="527" t="s">
        <v>54</v>
      </c>
      <c r="E298" s="64" t="s">
        <v>89</v>
      </c>
      <c r="F298" s="484" t="s">
        <v>54</v>
      </c>
      <c r="G298" s="64" t="s">
        <v>89</v>
      </c>
      <c r="H298" s="484" t="s">
        <v>54</v>
      </c>
      <c r="I298" s="64" t="s">
        <v>89</v>
      </c>
      <c r="J298" s="484" t="s">
        <v>276</v>
      </c>
      <c r="K298" s="64" t="s">
        <v>89</v>
      </c>
      <c r="L298" s="484" t="s">
        <v>276</v>
      </c>
      <c r="M298" s="64" t="s">
        <v>89</v>
      </c>
      <c r="N298" s="484" t="s">
        <v>276</v>
      </c>
      <c r="O298" s="64" t="s">
        <v>89</v>
      </c>
      <c r="P298" s="484" t="s">
        <v>276</v>
      </c>
      <c r="Q298" s="64" t="s">
        <v>89</v>
      </c>
      <c r="R298" s="484" t="s">
        <v>276</v>
      </c>
      <c r="S298" s="64" t="s">
        <v>89</v>
      </c>
      <c r="T298" s="484" t="s">
        <v>276</v>
      </c>
      <c r="U298" s="64" t="s">
        <v>89</v>
      </c>
      <c r="V298" s="484" t="s">
        <v>276</v>
      </c>
      <c r="W298" s="64" t="s">
        <v>89</v>
      </c>
      <c r="X298" s="484" t="s">
        <v>276</v>
      </c>
      <c r="Y298" s="64" t="s">
        <v>89</v>
      </c>
      <c r="Z298" s="484" t="s">
        <v>276</v>
      </c>
      <c r="AA298" s="64" t="s">
        <v>89</v>
      </c>
      <c r="AB298" s="484" t="s">
        <v>276</v>
      </c>
      <c r="AC298" s="64" t="s">
        <v>89</v>
      </c>
      <c r="AD298" s="484" t="s">
        <v>276</v>
      </c>
      <c r="AE298" s="64" t="s">
        <v>89</v>
      </c>
      <c r="AF298" s="484" t="s">
        <v>276</v>
      </c>
      <c r="AG298" s="64" t="s">
        <v>89</v>
      </c>
      <c r="AH298" s="1522"/>
      <c r="AI298" s="1537"/>
      <c r="AJ298" s="1369"/>
      <c r="BT298" s="3"/>
      <c r="BU298" s="4"/>
      <c r="BV298" s="4"/>
      <c r="BW298" s="4"/>
      <c r="BX298" s="4"/>
      <c r="BY298" s="4"/>
      <c r="BZ298" s="4"/>
      <c r="CU298" s="2"/>
      <c r="CV298" s="2"/>
      <c r="CW298" s="2"/>
      <c r="CX298" s="2"/>
      <c r="CY298" s="2"/>
      <c r="CZ298" s="2"/>
    </row>
    <row r="299" spans="1:104" x14ac:dyDescent="0.2">
      <c r="A299" s="1529" t="s">
        <v>64</v>
      </c>
      <c r="B299" s="528" t="s">
        <v>310</v>
      </c>
      <c r="C299" s="512">
        <f t="shared" ref="C299:C304" si="103">SUM(D299+E299)</f>
        <v>0</v>
      </c>
      <c r="D299" s="529">
        <f>SUM(F299+H299+J299+L299+N299+P299+R299+T299+V299+X299+Z299+AB299+AD299+AF299)</f>
        <v>0</v>
      </c>
      <c r="E299" s="530">
        <f t="shared" ref="D299:E304" si="104">SUM(G299+I299+K299+M299+O299+Q299+S299+U299+W299+Y299+AA299+AC299+AE299+AG299)</f>
        <v>0</v>
      </c>
      <c r="F299" s="515"/>
      <c r="G299" s="516"/>
      <c r="H299" s="515"/>
      <c r="I299" s="516"/>
      <c r="J299" s="515"/>
      <c r="K299" s="516"/>
      <c r="L299" s="515"/>
      <c r="M299" s="516"/>
      <c r="N299" s="515"/>
      <c r="O299" s="516"/>
      <c r="P299" s="515"/>
      <c r="Q299" s="516"/>
      <c r="R299" s="515"/>
      <c r="S299" s="516"/>
      <c r="T299" s="515"/>
      <c r="U299" s="516"/>
      <c r="V299" s="515"/>
      <c r="W299" s="516"/>
      <c r="X299" s="515"/>
      <c r="Y299" s="516"/>
      <c r="Z299" s="515"/>
      <c r="AA299" s="516"/>
      <c r="AB299" s="515"/>
      <c r="AC299" s="516"/>
      <c r="AD299" s="515"/>
      <c r="AE299" s="516"/>
      <c r="AF299" s="515"/>
      <c r="AG299" s="516"/>
      <c r="AH299" s="515"/>
      <c r="AI299" s="531"/>
      <c r="AJ299" s="517"/>
      <c r="AK299" s="30"/>
      <c r="BT299" s="3"/>
      <c r="BU299" s="4"/>
      <c r="BV299" s="4"/>
      <c r="BW299" s="4"/>
      <c r="BX299" s="4"/>
      <c r="BY299" s="4"/>
      <c r="BZ299" s="4"/>
      <c r="CJ299" s="4">
        <v>0</v>
      </c>
      <c r="CU299" s="2"/>
      <c r="CV299" s="2"/>
      <c r="CW299" s="2"/>
      <c r="CX299" s="2"/>
      <c r="CY299" s="2"/>
      <c r="CZ299" s="2"/>
    </row>
    <row r="300" spans="1:104" x14ac:dyDescent="0.2">
      <c r="A300" s="1530"/>
      <c r="B300" s="105" t="s">
        <v>311</v>
      </c>
      <c r="C300" s="532">
        <f t="shared" si="103"/>
        <v>0</v>
      </c>
      <c r="D300" s="533">
        <f t="shared" si="104"/>
        <v>0</v>
      </c>
      <c r="E300" s="534">
        <f t="shared" si="104"/>
        <v>0</v>
      </c>
      <c r="F300" s="35"/>
      <c r="G300" s="39"/>
      <c r="H300" s="35"/>
      <c r="I300" s="39"/>
      <c r="J300" s="35"/>
      <c r="K300" s="39"/>
      <c r="L300" s="35"/>
      <c r="M300" s="39"/>
      <c r="N300" s="35"/>
      <c r="O300" s="39"/>
      <c r="P300" s="35"/>
      <c r="Q300" s="39"/>
      <c r="R300" s="35"/>
      <c r="S300" s="39"/>
      <c r="T300" s="35"/>
      <c r="U300" s="39"/>
      <c r="V300" s="35"/>
      <c r="W300" s="39"/>
      <c r="X300" s="35"/>
      <c r="Y300" s="39"/>
      <c r="Z300" s="35"/>
      <c r="AA300" s="39"/>
      <c r="AB300" s="35"/>
      <c r="AC300" s="39"/>
      <c r="AD300" s="35"/>
      <c r="AE300" s="39"/>
      <c r="AF300" s="35"/>
      <c r="AG300" s="39"/>
      <c r="AH300" s="35"/>
      <c r="AI300" s="36"/>
      <c r="AJ300" s="40"/>
      <c r="AK300" s="30"/>
      <c r="BT300" s="3"/>
      <c r="BU300" s="4"/>
      <c r="BV300" s="4"/>
      <c r="BW300" s="4"/>
      <c r="BX300" s="4"/>
      <c r="BY300" s="4"/>
      <c r="BZ300" s="4"/>
      <c r="CJ300" s="4">
        <v>0</v>
      </c>
      <c r="CU300" s="2"/>
      <c r="CV300" s="2"/>
      <c r="CW300" s="2"/>
      <c r="CX300" s="2"/>
      <c r="CY300" s="2"/>
      <c r="CZ300" s="2"/>
    </row>
    <row r="301" spans="1:104" x14ac:dyDescent="0.2">
      <c r="A301" s="1531"/>
      <c r="B301" s="91" t="s">
        <v>312</v>
      </c>
      <c r="C301" s="536">
        <f t="shared" si="103"/>
        <v>0</v>
      </c>
      <c r="D301" s="537">
        <f t="shared" si="104"/>
        <v>0</v>
      </c>
      <c r="E301" s="538">
        <f t="shared" si="104"/>
        <v>0</v>
      </c>
      <c r="F301" s="82"/>
      <c r="G301" s="85"/>
      <c r="H301" s="82"/>
      <c r="I301" s="85"/>
      <c r="J301" s="82"/>
      <c r="K301" s="85"/>
      <c r="L301" s="82"/>
      <c r="M301" s="85"/>
      <c r="N301" s="82"/>
      <c r="O301" s="85"/>
      <c r="P301" s="82"/>
      <c r="Q301" s="85"/>
      <c r="R301" s="82"/>
      <c r="S301" s="85"/>
      <c r="T301" s="82"/>
      <c r="U301" s="85"/>
      <c r="V301" s="82"/>
      <c r="W301" s="85"/>
      <c r="X301" s="82"/>
      <c r="Y301" s="85"/>
      <c r="Z301" s="82"/>
      <c r="AA301" s="85"/>
      <c r="AB301" s="82"/>
      <c r="AC301" s="85"/>
      <c r="AD301" s="82"/>
      <c r="AE301" s="85"/>
      <c r="AF301" s="82"/>
      <c r="AG301" s="85"/>
      <c r="AH301" s="82"/>
      <c r="AI301" s="83"/>
      <c r="AJ301" s="185"/>
      <c r="AK301" s="30"/>
      <c r="BT301" s="3"/>
      <c r="BU301" s="4"/>
      <c r="BV301" s="4"/>
      <c r="BW301" s="4"/>
      <c r="BX301" s="4"/>
      <c r="BY301" s="4"/>
      <c r="BZ301" s="4"/>
      <c r="CJ301" s="4">
        <v>0</v>
      </c>
      <c r="CU301" s="2"/>
      <c r="CV301" s="2"/>
      <c r="CW301" s="2"/>
      <c r="CX301" s="2"/>
      <c r="CY301" s="2"/>
      <c r="CZ301" s="2"/>
    </row>
    <row r="302" spans="1:104" x14ac:dyDescent="0.2">
      <c r="A302" s="1532" t="s">
        <v>313</v>
      </c>
      <c r="B302" s="528" t="s">
        <v>310</v>
      </c>
      <c r="C302" s="512">
        <f t="shared" si="103"/>
        <v>0</v>
      </c>
      <c r="D302" s="529">
        <f t="shared" si="104"/>
        <v>0</v>
      </c>
      <c r="E302" s="539">
        <f t="shared" si="104"/>
        <v>0</v>
      </c>
      <c r="F302" s="106"/>
      <c r="G302" s="109"/>
      <c r="H302" s="106"/>
      <c r="I302" s="109"/>
      <c r="J302" s="106"/>
      <c r="K302" s="109"/>
      <c r="L302" s="106"/>
      <c r="M302" s="109"/>
      <c r="N302" s="106"/>
      <c r="O302" s="109"/>
      <c r="P302" s="106"/>
      <c r="Q302" s="109"/>
      <c r="R302" s="106"/>
      <c r="S302" s="109"/>
      <c r="T302" s="106"/>
      <c r="U302" s="109"/>
      <c r="V302" s="106"/>
      <c r="W302" s="109"/>
      <c r="X302" s="106"/>
      <c r="Y302" s="109"/>
      <c r="Z302" s="106"/>
      <c r="AA302" s="109"/>
      <c r="AB302" s="106"/>
      <c r="AC302" s="109"/>
      <c r="AD302" s="106"/>
      <c r="AE302" s="109"/>
      <c r="AF302" s="106"/>
      <c r="AG302" s="109"/>
      <c r="AH302" s="106"/>
      <c r="AI302" s="107"/>
      <c r="AJ302" s="272"/>
      <c r="AK302" s="30"/>
      <c r="BT302" s="3"/>
      <c r="BU302" s="4"/>
      <c r="BV302" s="4"/>
      <c r="BW302" s="4"/>
      <c r="BX302" s="4"/>
      <c r="BY302" s="4"/>
      <c r="BZ302" s="4"/>
      <c r="CJ302" s="4">
        <v>0</v>
      </c>
      <c r="CU302" s="2"/>
      <c r="CV302" s="2"/>
      <c r="CW302" s="2"/>
      <c r="CX302" s="2"/>
      <c r="CY302" s="2"/>
      <c r="CZ302" s="2"/>
    </row>
    <row r="303" spans="1:104" x14ac:dyDescent="0.2">
      <c r="A303" s="1533"/>
      <c r="B303" s="89" t="s">
        <v>311</v>
      </c>
      <c r="C303" s="532">
        <f t="shared" si="103"/>
        <v>0</v>
      </c>
      <c r="D303" s="533">
        <f t="shared" si="104"/>
        <v>0</v>
      </c>
      <c r="E303" s="534">
        <f>SUM(G303+I303+K303+M303+O303+Q303+S303+U303+W303+Y303+AA303+AC303+AE303+AG303)</f>
        <v>0</v>
      </c>
      <c r="F303" s="35"/>
      <c r="G303" s="39"/>
      <c r="H303" s="35"/>
      <c r="I303" s="39"/>
      <c r="J303" s="35"/>
      <c r="K303" s="39"/>
      <c r="L303" s="35"/>
      <c r="M303" s="39"/>
      <c r="N303" s="35"/>
      <c r="O303" s="39"/>
      <c r="P303" s="35"/>
      <c r="Q303" s="39"/>
      <c r="R303" s="35"/>
      <c r="S303" s="39"/>
      <c r="T303" s="35"/>
      <c r="U303" s="39"/>
      <c r="V303" s="35"/>
      <c r="W303" s="39"/>
      <c r="X303" s="35"/>
      <c r="Y303" s="39"/>
      <c r="Z303" s="35"/>
      <c r="AA303" s="39"/>
      <c r="AB303" s="35"/>
      <c r="AC303" s="39"/>
      <c r="AD303" s="35"/>
      <c r="AE303" s="39"/>
      <c r="AF303" s="35"/>
      <c r="AG303" s="39"/>
      <c r="AH303" s="35"/>
      <c r="AI303" s="36"/>
      <c r="AJ303" s="40"/>
      <c r="AK303" s="30"/>
      <c r="BT303" s="3"/>
      <c r="BU303" s="4"/>
      <c r="BV303" s="4"/>
      <c r="BW303" s="4"/>
      <c r="BX303" s="4"/>
      <c r="BY303" s="4"/>
      <c r="BZ303" s="4"/>
      <c r="CJ303" s="4">
        <v>0</v>
      </c>
      <c r="CU303" s="2"/>
      <c r="CV303" s="2"/>
      <c r="CW303" s="2"/>
      <c r="CX303" s="2"/>
      <c r="CY303" s="2"/>
      <c r="CZ303" s="2"/>
    </row>
    <row r="304" spans="1:104" x14ac:dyDescent="0.2">
      <c r="A304" s="1534"/>
      <c r="B304" s="91" t="s">
        <v>312</v>
      </c>
      <c r="C304" s="536">
        <f t="shared" si="103"/>
        <v>0</v>
      </c>
      <c r="D304" s="425">
        <f t="shared" si="104"/>
        <v>0</v>
      </c>
      <c r="E304" s="538">
        <f t="shared" si="104"/>
        <v>0</v>
      </c>
      <c r="F304" s="92"/>
      <c r="G304" s="95"/>
      <c r="H304" s="92"/>
      <c r="I304" s="95"/>
      <c r="J304" s="92"/>
      <c r="K304" s="95"/>
      <c r="L304" s="92"/>
      <c r="M304" s="95"/>
      <c r="N304" s="92"/>
      <c r="O304" s="95"/>
      <c r="P304" s="92"/>
      <c r="Q304" s="95"/>
      <c r="R304" s="92"/>
      <c r="S304" s="95"/>
      <c r="T304" s="92"/>
      <c r="U304" s="95"/>
      <c r="V304" s="92"/>
      <c r="W304" s="95"/>
      <c r="X304" s="92"/>
      <c r="Y304" s="95"/>
      <c r="Z304" s="92"/>
      <c r="AA304" s="95"/>
      <c r="AB304" s="92"/>
      <c r="AC304" s="95"/>
      <c r="AD304" s="92"/>
      <c r="AE304" s="95"/>
      <c r="AF304" s="92"/>
      <c r="AG304" s="95"/>
      <c r="AH304" s="82"/>
      <c r="AI304" s="83"/>
      <c r="AJ304" s="185"/>
      <c r="AK304" s="30"/>
      <c r="BT304" s="3"/>
      <c r="BU304" s="4"/>
      <c r="BV304" s="4"/>
      <c r="BW304" s="4"/>
      <c r="BX304" s="4"/>
      <c r="BY304" s="4"/>
      <c r="BZ304" s="4"/>
      <c r="CJ304" s="4">
        <v>0</v>
      </c>
      <c r="CU304" s="2"/>
      <c r="CV304" s="2"/>
      <c r="CW304" s="2"/>
      <c r="CX304" s="2"/>
      <c r="CY304" s="2"/>
      <c r="CZ304" s="2"/>
    </row>
    <row r="312" spans="1:104" s="540" customForma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3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</row>
    <row r="315" spans="1:104" x14ac:dyDescent="0.2">
      <c r="A315" s="540">
        <f>SUM(C11:C15,C19:C29,C33:C52,B55,C58,C63:C66,C71:C74,C79,C84:C89,C94:C99,C104:C108,C115,C120,C121,C128,C133,C134,C141,C142:C145,C151,C153:C189,C193,C195:C231,C235:C238,C243:C246,C251:C269,C274:C281,C286:C288,B293:B294,C299:C304)</f>
        <v>3109</v>
      </c>
      <c r="B315" s="540">
        <f>SUM(CF8:CN304)</f>
        <v>0</v>
      </c>
    </row>
  </sheetData>
  <mergeCells count="441">
    <mergeCell ref="AF297:AG297"/>
    <mergeCell ref="A299:A301"/>
    <mergeCell ref="A302:A304"/>
    <mergeCell ref="AJ296:AJ298"/>
    <mergeCell ref="F297:G297"/>
    <mergeCell ref="H297:I297"/>
    <mergeCell ref="J297:K297"/>
    <mergeCell ref="L297:M297"/>
    <mergeCell ref="N297:O297"/>
    <mergeCell ref="P297:Q297"/>
    <mergeCell ref="R297:S297"/>
    <mergeCell ref="T297:U297"/>
    <mergeCell ref="V297:W297"/>
    <mergeCell ref="A296:A298"/>
    <mergeCell ref="B296:B298"/>
    <mergeCell ref="C296:E297"/>
    <mergeCell ref="F296:AG296"/>
    <mergeCell ref="AH296:AH298"/>
    <mergeCell ref="AI296:AI298"/>
    <mergeCell ref="X297:Y297"/>
    <mergeCell ref="Z297:AA297"/>
    <mergeCell ref="AB297:AC297"/>
    <mergeCell ref="AD297:AE297"/>
    <mergeCell ref="A290:A292"/>
    <mergeCell ref="B290:D291"/>
    <mergeCell ref="E290:M290"/>
    <mergeCell ref="E291:F291"/>
    <mergeCell ref="G291:H291"/>
    <mergeCell ref="I291:J291"/>
    <mergeCell ref="K291:L291"/>
    <mergeCell ref="M291:N291"/>
    <mergeCell ref="AB284:AC284"/>
    <mergeCell ref="A286:B286"/>
    <mergeCell ref="A287:B287"/>
    <mergeCell ref="A288:B288"/>
    <mergeCell ref="AH283:AI284"/>
    <mergeCell ref="AJ283:AJ285"/>
    <mergeCell ref="AK283:AK285"/>
    <mergeCell ref="F284:G284"/>
    <mergeCell ref="H284:I284"/>
    <mergeCell ref="J284:K284"/>
    <mergeCell ref="L284:M284"/>
    <mergeCell ref="N284:O284"/>
    <mergeCell ref="P284:Q284"/>
    <mergeCell ref="R284:S284"/>
    <mergeCell ref="A278:B278"/>
    <mergeCell ref="A279:A281"/>
    <mergeCell ref="A283:B285"/>
    <mergeCell ref="C283:E284"/>
    <mergeCell ref="F283:AG283"/>
    <mergeCell ref="T284:U284"/>
    <mergeCell ref="V284:W284"/>
    <mergeCell ref="X284:Y284"/>
    <mergeCell ref="Z284:AA284"/>
    <mergeCell ref="AD284:AE284"/>
    <mergeCell ref="AF284:AG284"/>
    <mergeCell ref="A274:A275"/>
    <mergeCell ref="A276:B276"/>
    <mergeCell ref="AD272:AE272"/>
    <mergeCell ref="AF272:AG272"/>
    <mergeCell ref="AH272:AI272"/>
    <mergeCell ref="AJ272:AK272"/>
    <mergeCell ref="AL272:AM272"/>
    <mergeCell ref="AN272:AO272"/>
    <mergeCell ref="A277:B277"/>
    <mergeCell ref="A271:B273"/>
    <mergeCell ref="C271:E272"/>
    <mergeCell ref="AW271:AW273"/>
    <mergeCell ref="AX271:AX273"/>
    <mergeCell ref="F272:G272"/>
    <mergeCell ref="H272:I272"/>
    <mergeCell ref="J272:K272"/>
    <mergeCell ref="L272:M272"/>
    <mergeCell ref="N272:O272"/>
    <mergeCell ref="P272:Q272"/>
    <mergeCell ref="R272:S272"/>
    <mergeCell ref="T272:U272"/>
    <mergeCell ref="AP272:AQ272"/>
    <mergeCell ref="AR272:AS272"/>
    <mergeCell ref="AT272:AT273"/>
    <mergeCell ref="AU272:AU273"/>
    <mergeCell ref="F271:AS271"/>
    <mergeCell ref="AT271:AU271"/>
    <mergeCell ref="AV271:AV273"/>
    <mergeCell ref="V272:W272"/>
    <mergeCell ref="X272:Y272"/>
    <mergeCell ref="Z272:AA272"/>
    <mergeCell ref="AB272:AC272"/>
    <mergeCell ref="A251:B251"/>
    <mergeCell ref="A252:A260"/>
    <mergeCell ref="Z249:AA249"/>
    <mergeCell ref="AB249:AC249"/>
    <mergeCell ref="AD249:AE249"/>
    <mergeCell ref="AF249:AG249"/>
    <mergeCell ref="AH249:AI249"/>
    <mergeCell ref="AJ249:AK249"/>
    <mergeCell ref="A261:A269"/>
    <mergeCell ref="AQ248:AR249"/>
    <mergeCell ref="AS248:AS250"/>
    <mergeCell ref="AT248:AT250"/>
    <mergeCell ref="AU248:AU250"/>
    <mergeCell ref="F249:G249"/>
    <mergeCell ref="H249:I249"/>
    <mergeCell ref="J249:K249"/>
    <mergeCell ref="L249:M249"/>
    <mergeCell ref="N249:O249"/>
    <mergeCell ref="P249:Q249"/>
    <mergeCell ref="AL249:AM249"/>
    <mergeCell ref="AN249:AN250"/>
    <mergeCell ref="AO249:AO250"/>
    <mergeCell ref="AP249:AP250"/>
    <mergeCell ref="A243:A244"/>
    <mergeCell ref="A245:A246"/>
    <mergeCell ref="A248:B250"/>
    <mergeCell ref="C248:E249"/>
    <mergeCell ref="F248:AM248"/>
    <mergeCell ref="AN248:AP248"/>
    <mergeCell ref="R249:S249"/>
    <mergeCell ref="T249:U249"/>
    <mergeCell ref="V249:W249"/>
    <mergeCell ref="X249:Y249"/>
    <mergeCell ref="A237:A238"/>
    <mergeCell ref="A240:A242"/>
    <mergeCell ref="B240:B242"/>
    <mergeCell ref="C240:E241"/>
    <mergeCell ref="F240:AK240"/>
    <mergeCell ref="AL240:AL242"/>
    <mergeCell ref="F241:G241"/>
    <mergeCell ref="H241:I241"/>
    <mergeCell ref="J241:K241"/>
    <mergeCell ref="L241:M241"/>
    <mergeCell ref="Z241:AA241"/>
    <mergeCell ref="AB241:AC241"/>
    <mergeCell ref="AD241:AE241"/>
    <mergeCell ref="AF241:AG241"/>
    <mergeCell ref="AH241:AI241"/>
    <mergeCell ref="AJ241:AK241"/>
    <mergeCell ref="N241:O241"/>
    <mergeCell ref="P241:Q241"/>
    <mergeCell ref="R241:S241"/>
    <mergeCell ref="T241:U241"/>
    <mergeCell ref="V241:W241"/>
    <mergeCell ref="X241:Y241"/>
    <mergeCell ref="AB233:AC233"/>
    <mergeCell ref="AD233:AE233"/>
    <mergeCell ref="AF233:AG233"/>
    <mergeCell ref="AH233:AI233"/>
    <mergeCell ref="AJ233:AK233"/>
    <mergeCell ref="A235:A236"/>
    <mergeCell ref="P233:Q233"/>
    <mergeCell ref="R233:S233"/>
    <mergeCell ref="T233:U233"/>
    <mergeCell ref="V233:W233"/>
    <mergeCell ref="X233:Y233"/>
    <mergeCell ref="Z233:AA233"/>
    <mergeCell ref="C233:E233"/>
    <mergeCell ref="F233:G233"/>
    <mergeCell ref="H233:I233"/>
    <mergeCell ref="J233:K233"/>
    <mergeCell ref="L233:M233"/>
    <mergeCell ref="N233:O233"/>
    <mergeCell ref="A227:B227"/>
    <mergeCell ref="A228:B228"/>
    <mergeCell ref="A229:B229"/>
    <mergeCell ref="A230:B230"/>
    <mergeCell ref="A231:B231"/>
    <mergeCell ref="A233:B234"/>
    <mergeCell ref="A209:A211"/>
    <mergeCell ref="A212:A215"/>
    <mergeCell ref="A216:A221"/>
    <mergeCell ref="A222:A224"/>
    <mergeCell ref="A225:B225"/>
    <mergeCell ref="A226:B226"/>
    <mergeCell ref="A193:B193"/>
    <mergeCell ref="A194:B194"/>
    <mergeCell ref="A195:A196"/>
    <mergeCell ref="A197:B197"/>
    <mergeCell ref="A198:A199"/>
    <mergeCell ref="A201:A208"/>
    <mergeCell ref="AN191:AP191"/>
    <mergeCell ref="AQ191:AQ192"/>
    <mergeCell ref="AR191:AR192"/>
    <mergeCell ref="P191:Q191"/>
    <mergeCell ref="R191:S191"/>
    <mergeCell ref="T191:U191"/>
    <mergeCell ref="V191:W191"/>
    <mergeCell ref="X191:Y191"/>
    <mergeCell ref="Z191:AA191"/>
    <mergeCell ref="C191:E191"/>
    <mergeCell ref="F191:G191"/>
    <mergeCell ref="H191:I191"/>
    <mergeCell ref="J191:K191"/>
    <mergeCell ref="L191:M191"/>
    <mergeCell ref="N191:O191"/>
    <mergeCell ref="AS191:AT191"/>
    <mergeCell ref="AU191:AU192"/>
    <mergeCell ref="AV191:AV192"/>
    <mergeCell ref="AB191:AC191"/>
    <mergeCell ref="AD191:AE191"/>
    <mergeCell ref="AF191:AG191"/>
    <mergeCell ref="AH191:AI191"/>
    <mergeCell ref="AJ191:AK191"/>
    <mergeCell ref="AL191:AM191"/>
    <mergeCell ref="A185:B185"/>
    <mergeCell ref="A186:B186"/>
    <mergeCell ref="A187:B187"/>
    <mergeCell ref="A188:B188"/>
    <mergeCell ref="A189:B189"/>
    <mergeCell ref="A191:B192"/>
    <mergeCell ref="A167:A169"/>
    <mergeCell ref="A170:A173"/>
    <mergeCell ref="A174:A179"/>
    <mergeCell ref="A180:A182"/>
    <mergeCell ref="A183:B183"/>
    <mergeCell ref="A184:B184"/>
    <mergeCell ref="A153:A154"/>
    <mergeCell ref="A155:B155"/>
    <mergeCell ref="A156:A157"/>
    <mergeCell ref="A159:A166"/>
    <mergeCell ref="AL149:AM149"/>
    <mergeCell ref="AN149:AN150"/>
    <mergeCell ref="AO149:AO150"/>
    <mergeCell ref="N149:O149"/>
    <mergeCell ref="P149:Q149"/>
    <mergeCell ref="R149:S149"/>
    <mergeCell ref="T149:U149"/>
    <mergeCell ref="V149:W149"/>
    <mergeCell ref="X149:Y149"/>
    <mergeCell ref="AS149:AS150"/>
    <mergeCell ref="Z149:AA149"/>
    <mergeCell ref="AB149:AC149"/>
    <mergeCell ref="AD149:AE149"/>
    <mergeCell ref="AF149:AG149"/>
    <mergeCell ref="AH149:AI149"/>
    <mergeCell ref="AJ149:AK149"/>
    <mergeCell ref="A151:B151"/>
    <mergeCell ref="A152:B152"/>
    <mergeCell ref="A142:A145"/>
    <mergeCell ref="A149:B150"/>
    <mergeCell ref="C149:E149"/>
    <mergeCell ref="F149:G149"/>
    <mergeCell ref="H149:I149"/>
    <mergeCell ref="J149:K149"/>
    <mergeCell ref="L149:M149"/>
    <mergeCell ref="AP149:AQ149"/>
    <mergeCell ref="AR149:AR150"/>
    <mergeCell ref="L123:M123"/>
    <mergeCell ref="N123:P123"/>
    <mergeCell ref="A125:A127"/>
    <mergeCell ref="A128:B128"/>
    <mergeCell ref="A129:A132"/>
    <mergeCell ref="A133:B133"/>
    <mergeCell ref="L136:M136"/>
    <mergeCell ref="N136:O136"/>
    <mergeCell ref="A138:A141"/>
    <mergeCell ref="A121:B121"/>
    <mergeCell ref="A123:B124"/>
    <mergeCell ref="C123:E123"/>
    <mergeCell ref="F123:G123"/>
    <mergeCell ref="H123:I123"/>
    <mergeCell ref="J123:K123"/>
    <mergeCell ref="A134:B134"/>
    <mergeCell ref="A136:B137"/>
    <mergeCell ref="C136:E136"/>
    <mergeCell ref="F136:G136"/>
    <mergeCell ref="H136:I136"/>
    <mergeCell ref="J136:K136"/>
    <mergeCell ref="A120:B120"/>
    <mergeCell ref="Q120:R120"/>
    <mergeCell ref="AJ102:AJ103"/>
    <mergeCell ref="A104:B104"/>
    <mergeCell ref="A105:B105"/>
    <mergeCell ref="A106:A107"/>
    <mergeCell ref="A108:B108"/>
    <mergeCell ref="A110:B111"/>
    <mergeCell ref="C110:E110"/>
    <mergeCell ref="F110:G110"/>
    <mergeCell ref="H110:I110"/>
    <mergeCell ref="J110:K110"/>
    <mergeCell ref="Z102:AA102"/>
    <mergeCell ref="AB102:AC102"/>
    <mergeCell ref="AD102:AE102"/>
    <mergeCell ref="AF102:AG102"/>
    <mergeCell ref="AH102:AH103"/>
    <mergeCell ref="AI102:AI103"/>
    <mergeCell ref="N102:O102"/>
    <mergeCell ref="P102:Q102"/>
    <mergeCell ref="S120:T120"/>
    <mergeCell ref="U120:V120"/>
    <mergeCell ref="W120:X120"/>
    <mergeCell ref="Y120:Z120"/>
    <mergeCell ref="A94:B94"/>
    <mergeCell ref="A95:A99"/>
    <mergeCell ref="A101:B103"/>
    <mergeCell ref="C101:E102"/>
    <mergeCell ref="F101:AG101"/>
    <mergeCell ref="L110:M110"/>
    <mergeCell ref="A112:A114"/>
    <mergeCell ref="A115:B115"/>
    <mergeCell ref="A116:A119"/>
    <mergeCell ref="AH101:AJ101"/>
    <mergeCell ref="F102:G102"/>
    <mergeCell ref="H102:I102"/>
    <mergeCell ref="J102:K102"/>
    <mergeCell ref="L102:M102"/>
    <mergeCell ref="AD92:AE92"/>
    <mergeCell ref="AF92:AG92"/>
    <mergeCell ref="AH92:AH93"/>
    <mergeCell ref="AI92:AI93"/>
    <mergeCell ref="AJ92:AJ93"/>
    <mergeCell ref="R102:S102"/>
    <mergeCell ref="T102:U102"/>
    <mergeCell ref="V102:W102"/>
    <mergeCell ref="X102:Y102"/>
    <mergeCell ref="AK92:AK93"/>
    <mergeCell ref="AH91:AK91"/>
    <mergeCell ref="F92:G92"/>
    <mergeCell ref="H92:I92"/>
    <mergeCell ref="J92:K92"/>
    <mergeCell ref="L92:M92"/>
    <mergeCell ref="N92:O92"/>
    <mergeCell ref="P92:Q92"/>
    <mergeCell ref="R92:S92"/>
    <mergeCell ref="T92:U92"/>
    <mergeCell ref="V92:W92"/>
    <mergeCell ref="A84:B84"/>
    <mergeCell ref="A85:A89"/>
    <mergeCell ref="A91:B93"/>
    <mergeCell ref="C91:E92"/>
    <mergeCell ref="F91:AG91"/>
    <mergeCell ref="X92:Y92"/>
    <mergeCell ref="Z92:AA92"/>
    <mergeCell ref="AB92:AC92"/>
    <mergeCell ref="R82:S82"/>
    <mergeCell ref="T82:U82"/>
    <mergeCell ref="V82:W82"/>
    <mergeCell ref="X82:Y82"/>
    <mergeCell ref="Z82:AA82"/>
    <mergeCell ref="AB82:AC82"/>
    <mergeCell ref="A79:B79"/>
    <mergeCell ref="A81:B83"/>
    <mergeCell ref="C81:E82"/>
    <mergeCell ref="F81:AG81"/>
    <mergeCell ref="F82:G82"/>
    <mergeCell ref="H82:I82"/>
    <mergeCell ref="J82:K82"/>
    <mergeCell ref="L82:M82"/>
    <mergeCell ref="N82:O82"/>
    <mergeCell ref="P82:Q82"/>
    <mergeCell ref="AD82:AE82"/>
    <mergeCell ref="AF82:AG82"/>
    <mergeCell ref="A76:B78"/>
    <mergeCell ref="C76:E77"/>
    <mergeCell ref="F76:O76"/>
    <mergeCell ref="F77:G77"/>
    <mergeCell ref="H77:I77"/>
    <mergeCell ref="J77:K77"/>
    <mergeCell ref="L77:M77"/>
    <mergeCell ref="N77:O77"/>
    <mergeCell ref="T69:T70"/>
    <mergeCell ref="A71:B71"/>
    <mergeCell ref="A72:B72"/>
    <mergeCell ref="A73:B73"/>
    <mergeCell ref="A74:B74"/>
    <mergeCell ref="H69:I69"/>
    <mergeCell ref="J69:K69"/>
    <mergeCell ref="L69:M69"/>
    <mergeCell ref="N69:O69"/>
    <mergeCell ref="P69:Q69"/>
    <mergeCell ref="A63:B63"/>
    <mergeCell ref="A64:B64"/>
    <mergeCell ref="A65:B65"/>
    <mergeCell ref="A66:B66"/>
    <mergeCell ref="A68:B70"/>
    <mergeCell ref="C68:E69"/>
    <mergeCell ref="F68:Q68"/>
    <mergeCell ref="R68:V68"/>
    <mergeCell ref="F69:G69"/>
    <mergeCell ref="U69:V69"/>
    <mergeCell ref="R69:S69"/>
    <mergeCell ref="V60:W60"/>
    <mergeCell ref="X60:X62"/>
    <mergeCell ref="Y60:Z61"/>
    <mergeCell ref="F61:G61"/>
    <mergeCell ref="H61:I61"/>
    <mergeCell ref="J61:K61"/>
    <mergeCell ref="L61:M61"/>
    <mergeCell ref="N61:O61"/>
    <mergeCell ref="P61:Q61"/>
    <mergeCell ref="R61:S61"/>
    <mergeCell ref="V61:W61"/>
    <mergeCell ref="A58:B58"/>
    <mergeCell ref="A60:B62"/>
    <mergeCell ref="C60:E61"/>
    <mergeCell ref="F60:Q60"/>
    <mergeCell ref="R60:S60"/>
    <mergeCell ref="T60:U60"/>
    <mergeCell ref="T61:U61"/>
    <mergeCell ref="A46:B46"/>
    <mergeCell ref="A47:B47"/>
    <mergeCell ref="A48:A49"/>
    <mergeCell ref="A50:A51"/>
    <mergeCell ref="A52:B52"/>
    <mergeCell ref="A57:B57"/>
    <mergeCell ref="A33:B33"/>
    <mergeCell ref="A34:B34"/>
    <mergeCell ref="A35:B35"/>
    <mergeCell ref="A36:A41"/>
    <mergeCell ref="A42:A43"/>
    <mergeCell ref="A44:A45"/>
    <mergeCell ref="A27:B27"/>
    <mergeCell ref="A28:B28"/>
    <mergeCell ref="A29:B29"/>
    <mergeCell ref="A31:B32"/>
    <mergeCell ref="C31:C32"/>
    <mergeCell ref="D31:N31"/>
    <mergeCell ref="A21:B21"/>
    <mergeCell ref="A22:B22"/>
    <mergeCell ref="A23:B23"/>
    <mergeCell ref="A24:B24"/>
    <mergeCell ref="A25:B25"/>
    <mergeCell ref="A26:B26"/>
    <mergeCell ref="C17:C18"/>
    <mergeCell ref="D17:D18"/>
    <mergeCell ref="E17:E18"/>
    <mergeCell ref="F17:F18"/>
    <mergeCell ref="A19:B19"/>
    <mergeCell ref="A20:B20"/>
    <mergeCell ref="A11:B11"/>
    <mergeCell ref="A12:B12"/>
    <mergeCell ref="A13:B13"/>
    <mergeCell ref="A14:B14"/>
    <mergeCell ref="A15:B15"/>
    <mergeCell ref="A17:B18"/>
    <mergeCell ref="A6:P6"/>
    <mergeCell ref="A9:B10"/>
    <mergeCell ref="C9:C10"/>
    <mergeCell ref="D9:M9"/>
    <mergeCell ref="N9:N10"/>
    <mergeCell ref="O9:O10"/>
    <mergeCell ref="P9:P10"/>
  </mergeCells>
  <dataValidations count="2">
    <dataValidation type="whole" allowBlank="1" showInputMessage="1" showErrorMessage="1" sqref="CG274:XFD281 AZ274:BZ281 A1:B1048576 C1:F18 C30:E1048576 F30:F83 G1:AG83 F90:AG93 AH1:AK93 F100:AK150 AL1:AS150 F152:AS152 N162 L162 F162:J162 P162 R162 T162 V162 X162 Z162 AB162 AD162 AP162 AL162 AJ162 AH162 AF162 AN180:AO182 AO170:AO173 P170:AM173 F190:AS192 AT1:AV192 F194:AV194 AS204 AL204 AJ204 AH204 AF204 AD204 AB204 Z204 X204 V204 T204 R204 P204 N204 L204 F204:J204 P212:AM215 AQ222:AR224 AR212:AR215 K232:K251 M232:M251 O232:O251 Q232:Q251 S232:S251 P232:P260 N232:N260 L232:L260 F232:J260 AN232:AU251 AC232:AC251 AD232:AM260 AA232:AA251 AB232:AB260 Y232:Y251 Z232:Z260 W232:W251 X232:X260 U232:U251 V232:V260 R232:R260 T232:T260 AV232:AV273 AW1:XFD273 AT270:AU273 F270:P274 Q270:Q273 R270:R274 S270:S273 T270:T274 U270:U273 V270:V274 W270:W273 X270:X274 Y270:Y273 Z270:Z274 AA270:AA273 AB270:AB274 AC270:AC273 AD270:AD274 AE270:AE273 AF270:AF274 AG270:AG273 AH270:AS274 N278:AU278 AL282:XFD1048576 F282:AK285 F289:AK1048576">
      <formula1>0</formula1>
      <formula2>1E+30</formula2>
    </dataValidation>
    <dataValidation type="whole" allowBlank="1" showInputMessage="1" showErrorMessage="1" errorTitle="Error de ingreso" error="Debe ingresar sólo números." sqref="C19:F29 F84:AG89 F94:AK99 F151:AS151 F153:AS161 K162:K189 M162:M189 O162:O189 Q162:Q169 S162:S169 U162:U169 W162:W169 Y162:Y169 AA162:AA169 AC162:AC169 AE162:AE169 AG162:AG169 AI162:AI169 AK162:AK169 AM162:AO162 AQ162:AS162 L163:L189 N163:N189 F163:J189 P174:AE189 P163:P169 R163:R169 T163:T169 V163:V169 X163:X169 Z163:Z169 AB163:AB169 AD163:AD169 AF163:AF169 AH163:AH169 AJ163:AJ169 AL163:AS169 AF180:AM189 AN183:AO189 AF174:AO179 AP170:AS189 AN170:AN173 F193:AV193 F195:AV203 K204:K231 M204:M231 O204:O231 Q204:Q211 S204:S211 U204:U211 W204:W211 Y204:Y211 AA204:AA211 AC204:AC211 AE204:AE211 AG204:AG211 AI204:AI211 AK204:AK211 AM204:AR204 AT204:AV204 L205:L231 N205:N231 P205:P211 R205:R211 T205:T211 V205:V211 X205:X211 Z205:Z211 AB205:AB211 AD205:AD211 AF205:AF211 AH205:AH211 AJ205:AJ211 AL205:AV211 F205:J231 P216:AM231 AN222:AP231 AN212:AQ221 AQ225:AV231 AS212:AV224 AR216:AR221 M252:M269 Q252:Q269 O252:O269 K252:K269 L261:L269 N261:N269 P261:P269 F261:J269 AC252:AC260 AN252:AU260 U252:U260 AB261:AU269 AA252:AA269 Y252:Y260 W252:W260 R261:R269 T261:Z269 S252:S269 F275:M281 N275:AX277 Q274 S274 U274 W274 Y274 AA274 AC274 AE274 AG274 AT274:AX274 AV278:AX278 N279:AX281 F286:AK288">
      <formula1>0</formula1>
      <formula2>99999</formula2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17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7.140625" style="2" customWidth="1"/>
    <col min="2" max="2" width="44.42578125" style="2" customWidth="1"/>
    <col min="3" max="3" width="11.85546875" style="2" customWidth="1"/>
    <col min="4" max="4" width="12.42578125" style="2" customWidth="1"/>
    <col min="5" max="11" width="11.42578125" style="2"/>
    <col min="12" max="12" width="13.140625" style="2" customWidth="1"/>
    <col min="13" max="15" width="11.42578125" style="2" customWidth="1"/>
    <col min="16" max="17" width="11.42578125" style="2"/>
    <col min="18" max="18" width="12.85546875" style="2" customWidth="1"/>
    <col min="19" max="19" width="11.42578125" style="2"/>
    <col min="20" max="20" width="12.42578125" style="2" customWidth="1"/>
    <col min="21" max="21" width="11.42578125" style="2"/>
    <col min="22" max="22" width="12.42578125" style="2" customWidth="1"/>
    <col min="23" max="23" width="11.42578125" style="2"/>
    <col min="24" max="24" width="11.85546875" style="2" customWidth="1"/>
    <col min="25" max="33" width="11.42578125" style="2"/>
    <col min="34" max="34" width="13" style="2" customWidth="1"/>
    <col min="35" max="35" width="11.7109375" style="2" customWidth="1"/>
    <col min="36" max="36" width="13" style="2" customWidth="1"/>
    <col min="37" max="41" width="11.42578125" style="2"/>
    <col min="42" max="42" width="12.140625" style="2" customWidth="1"/>
    <col min="43" max="49" width="11.42578125" style="2"/>
    <col min="50" max="50" width="11.7109375" style="2" customWidth="1"/>
    <col min="51" max="66" width="11.42578125" style="2"/>
    <col min="67" max="72" width="11.42578125" style="2" customWidth="1"/>
    <col min="73" max="77" width="11.7109375" style="2" customWidth="1"/>
    <col min="78" max="78" width="11.140625" style="3" hidden="1" customWidth="1"/>
    <col min="79" max="104" width="11.140625" style="4" hidden="1" customWidth="1"/>
    <col min="105" max="129" width="11.42578125" style="2" hidden="1" customWidth="1"/>
    <col min="130" max="16384" width="11.42578125" style="2"/>
  </cols>
  <sheetData>
    <row r="1" spans="1:92" ht="16.350000000000001" customHeight="1" x14ac:dyDescent="0.2">
      <c r="A1" s="1" t="s">
        <v>0</v>
      </c>
    </row>
    <row r="2" spans="1:92" ht="16.350000000000001" customHeight="1" x14ac:dyDescent="0.2">
      <c r="A2" s="1" t="str">
        <f>CONCATENATE("COMUNA: ",[10]NOMBRE!B2," - ","( ",[10]NOMBRE!C2,[10]NOMBRE!D2,[10]NOMBRE!E2,[10]NOMBRE!F2,[10]NOMBRE!G2," )")</f>
        <v>COMUNA: LINARES - ( 07401 )</v>
      </c>
    </row>
    <row r="3" spans="1:92" ht="16.350000000000001" customHeight="1" x14ac:dyDescent="0.2">
      <c r="A3" s="1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</row>
    <row r="4" spans="1:92" ht="16.350000000000001" customHeight="1" x14ac:dyDescent="0.2">
      <c r="A4" s="1" t="str">
        <f>CONCATENATE("MES: ",[10]NOMBRE!B6," - ","( ",[10]NOMBRE!C6,[10]NOMBRE!D6," )")</f>
        <v>MES: SEPTIEMBRE - ( 09 )</v>
      </c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</row>
    <row r="5" spans="1:92" ht="16.350000000000001" customHeight="1" x14ac:dyDescent="0.2">
      <c r="A5" s="1" t="str">
        <f>CONCATENATE("AÑO: ",[10]NOMBRE!B7)</f>
        <v>AÑO: 2020</v>
      </c>
      <c r="AE5" s="1205"/>
      <c r="AF5" s="1205"/>
      <c r="AG5" s="1205"/>
      <c r="AH5" s="1205"/>
      <c r="AI5" s="1205"/>
      <c r="AJ5" s="1205"/>
      <c r="AK5" s="1205"/>
      <c r="AL5" s="1205"/>
      <c r="AM5" s="1205"/>
      <c r="AN5" s="1205"/>
      <c r="AO5" s="1205"/>
      <c r="AP5" s="1205"/>
      <c r="AQ5" s="1205"/>
      <c r="AR5" s="1205"/>
      <c r="AS5" s="1205"/>
      <c r="AT5" s="1205"/>
      <c r="AU5" s="1205"/>
      <c r="AV5" s="1205"/>
      <c r="AW5" s="1205"/>
    </row>
    <row r="6" spans="1:92" ht="15" x14ac:dyDescent="0.2">
      <c r="A6" s="1370" t="s">
        <v>1</v>
      </c>
      <c r="B6" s="1370"/>
      <c r="C6" s="1370"/>
      <c r="D6" s="1370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1370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1206"/>
      <c r="AF6" s="1206"/>
      <c r="AG6" s="1206"/>
      <c r="AH6" s="1206"/>
      <c r="AI6" s="1206"/>
      <c r="AJ6" s="1206"/>
      <c r="AK6" s="1206"/>
      <c r="AL6" s="1206"/>
      <c r="AM6" s="1206"/>
      <c r="AN6" s="1206"/>
      <c r="AO6" s="1206"/>
      <c r="AP6" s="1206"/>
      <c r="AQ6" s="1206"/>
      <c r="AR6" s="1206"/>
      <c r="AS6" s="1206"/>
      <c r="AT6" s="1206"/>
      <c r="AU6" s="1206"/>
      <c r="AV6" s="1206"/>
      <c r="AW6" s="1205"/>
    </row>
    <row r="7" spans="1:92" ht="15" x14ac:dyDescent="0.2">
      <c r="A7" s="808"/>
      <c r="B7" s="808"/>
      <c r="C7" s="808"/>
      <c r="D7" s="808"/>
      <c r="E7" s="808"/>
      <c r="F7" s="808"/>
      <c r="G7" s="808"/>
      <c r="H7" s="808"/>
      <c r="I7" s="808"/>
      <c r="J7" s="808"/>
      <c r="K7" s="808"/>
      <c r="L7" s="808"/>
      <c r="M7" s="808"/>
      <c r="N7" s="808"/>
      <c r="O7" s="808"/>
      <c r="P7" s="808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1206"/>
      <c r="AF7" s="1206"/>
      <c r="AG7" s="1206"/>
      <c r="AH7" s="1206"/>
      <c r="AI7" s="1206"/>
      <c r="AJ7" s="1206"/>
      <c r="AK7" s="1206"/>
      <c r="AL7" s="1206"/>
      <c r="AM7" s="1206"/>
      <c r="AN7" s="1206"/>
      <c r="AO7" s="1206"/>
      <c r="AP7" s="1206"/>
      <c r="AQ7" s="1206"/>
      <c r="AR7" s="1206"/>
      <c r="AS7" s="1206"/>
      <c r="AT7" s="1206"/>
      <c r="AU7" s="1206"/>
      <c r="AV7" s="1206"/>
      <c r="AW7" s="1205"/>
    </row>
    <row r="8" spans="1:92" ht="31.35" customHeight="1" x14ac:dyDescent="0.2">
      <c r="A8" s="10" t="s">
        <v>2</v>
      </c>
      <c r="B8" s="11"/>
      <c r="C8" s="11"/>
      <c r="D8" s="11"/>
      <c r="E8" s="11"/>
      <c r="F8" s="11"/>
      <c r="G8" s="11"/>
      <c r="H8" s="11"/>
      <c r="I8" s="11"/>
      <c r="Q8" s="12"/>
      <c r="R8" s="12"/>
      <c r="S8" s="12"/>
      <c r="T8" s="12"/>
      <c r="U8" s="12"/>
      <c r="V8" s="12"/>
      <c r="W8" s="12"/>
      <c r="X8" s="13"/>
      <c r="Y8" s="13"/>
      <c r="Z8" s="13"/>
      <c r="AA8" s="13"/>
      <c r="AB8" s="13"/>
      <c r="AC8" s="13"/>
      <c r="AD8" s="7"/>
      <c r="AE8" s="1206"/>
      <c r="AF8" s="1206"/>
      <c r="AG8" s="1206"/>
      <c r="AH8" s="1206"/>
      <c r="AI8" s="1206"/>
      <c r="AJ8" s="1206"/>
      <c r="AK8" s="1206"/>
      <c r="AL8" s="1206"/>
      <c r="AM8" s="1206"/>
      <c r="AN8" s="1206"/>
      <c r="AO8" s="1206"/>
      <c r="AP8" s="1206"/>
      <c r="AQ8" s="1206"/>
      <c r="AR8" s="1206"/>
      <c r="AS8" s="1206"/>
      <c r="AT8" s="1206"/>
      <c r="AU8" s="1206"/>
      <c r="AV8" s="1206"/>
      <c r="AW8" s="1205"/>
      <c r="BZ8" s="2"/>
      <c r="CG8" s="14"/>
      <c r="CH8" s="14"/>
      <c r="CI8" s="14"/>
      <c r="CJ8" s="14"/>
      <c r="CK8" s="14"/>
      <c r="CL8" s="14"/>
      <c r="CM8" s="14"/>
      <c r="CN8" s="14"/>
    </row>
    <row r="9" spans="1:92" ht="16.350000000000001" customHeight="1" x14ac:dyDescent="0.2">
      <c r="A9" s="1371" t="s">
        <v>3</v>
      </c>
      <c r="B9" s="1372"/>
      <c r="C9" s="1375" t="s">
        <v>4</v>
      </c>
      <c r="D9" s="1377" t="s">
        <v>5</v>
      </c>
      <c r="E9" s="1378"/>
      <c r="F9" s="1378"/>
      <c r="G9" s="1378"/>
      <c r="H9" s="1378"/>
      <c r="I9" s="1378"/>
      <c r="J9" s="1378"/>
      <c r="K9" s="1378"/>
      <c r="L9" s="1378"/>
      <c r="M9" s="1379"/>
      <c r="N9" s="1367" t="s">
        <v>6</v>
      </c>
      <c r="O9" s="1375" t="s">
        <v>7</v>
      </c>
      <c r="P9" s="1375" t="s">
        <v>8</v>
      </c>
      <c r="Q9" s="15"/>
      <c r="R9" s="15"/>
      <c r="S9" s="15"/>
      <c r="T9" s="15"/>
      <c r="U9" s="15"/>
      <c r="V9" s="15"/>
      <c r="W9" s="13"/>
      <c r="X9" s="13"/>
      <c r="Y9" s="13"/>
      <c r="Z9" s="13"/>
      <c r="AA9" s="13"/>
      <c r="AB9" s="13"/>
      <c r="AC9" s="13"/>
      <c r="AD9" s="7"/>
      <c r="AE9" s="7"/>
      <c r="AF9" s="1206"/>
      <c r="AG9" s="1206"/>
      <c r="AH9" s="1206"/>
      <c r="AI9" s="1206"/>
      <c r="AJ9" s="1206"/>
      <c r="AK9" s="1206"/>
      <c r="AL9" s="1206"/>
      <c r="AM9" s="1206"/>
      <c r="AN9" s="1206"/>
      <c r="AO9" s="1206"/>
      <c r="AP9" s="1207"/>
      <c r="AQ9" s="1207"/>
      <c r="AR9" s="1207"/>
      <c r="AS9" s="1207"/>
      <c r="AT9" s="1207"/>
      <c r="AU9" s="1207"/>
      <c r="AV9" s="1207"/>
      <c r="AW9" s="1207"/>
      <c r="AX9" s="1205"/>
      <c r="CG9" s="14"/>
      <c r="CH9" s="14"/>
      <c r="CI9" s="14"/>
      <c r="CJ9" s="14"/>
      <c r="CK9" s="14"/>
      <c r="CL9" s="14"/>
      <c r="CM9" s="14"/>
      <c r="CN9" s="14"/>
    </row>
    <row r="10" spans="1:92" ht="25.35" customHeight="1" x14ac:dyDescent="0.2">
      <c r="A10" s="1373"/>
      <c r="B10" s="1374"/>
      <c r="C10" s="1376"/>
      <c r="D10" s="1183" t="s">
        <v>9</v>
      </c>
      <c r="E10" s="1208" t="s">
        <v>10</v>
      </c>
      <c r="F10" s="1208" t="s">
        <v>11</v>
      </c>
      <c r="G10" s="1208" t="s">
        <v>12</v>
      </c>
      <c r="H10" s="1208" t="s">
        <v>13</v>
      </c>
      <c r="I10" s="1208" t="s">
        <v>14</v>
      </c>
      <c r="J10" s="1208" t="s">
        <v>15</v>
      </c>
      <c r="K10" s="1208" t="s">
        <v>16</v>
      </c>
      <c r="L10" s="1208" t="s">
        <v>17</v>
      </c>
      <c r="M10" s="1209" t="s">
        <v>18</v>
      </c>
      <c r="N10" s="1369"/>
      <c r="O10" s="1376"/>
      <c r="P10" s="1376"/>
      <c r="Q10" s="12"/>
      <c r="R10" s="20"/>
      <c r="S10" s="20"/>
      <c r="T10" s="20"/>
      <c r="U10" s="20"/>
      <c r="V10" s="15"/>
      <c r="W10" s="15"/>
      <c r="X10" s="15"/>
      <c r="Y10" s="15"/>
      <c r="Z10" s="15"/>
      <c r="AA10" s="15"/>
      <c r="AB10" s="15"/>
      <c r="AC10" s="15"/>
      <c r="AD10" s="11"/>
      <c r="AE10" s="11"/>
      <c r="AF10" s="1210"/>
      <c r="AG10" s="1210"/>
      <c r="AH10" s="1210"/>
      <c r="AI10" s="1210"/>
      <c r="AJ10" s="1210"/>
      <c r="AK10" s="1210"/>
      <c r="AL10" s="1210"/>
      <c r="AM10" s="1210"/>
      <c r="AN10" s="1210"/>
      <c r="AO10" s="1211"/>
      <c r="AP10" s="1211"/>
      <c r="AQ10" s="1211"/>
      <c r="AR10" s="1211"/>
      <c r="AS10" s="1211"/>
      <c r="AT10" s="1211"/>
      <c r="AU10" s="1211"/>
      <c r="AV10" s="1211"/>
      <c r="AW10" s="1211"/>
      <c r="AX10" s="1205"/>
      <c r="CG10" s="14"/>
      <c r="CH10" s="14"/>
      <c r="CI10" s="14"/>
      <c r="CJ10" s="14"/>
      <c r="CK10" s="14"/>
      <c r="CL10" s="14"/>
      <c r="CM10" s="14"/>
      <c r="CN10" s="14"/>
    </row>
    <row r="11" spans="1:92" ht="16.350000000000001" customHeight="1" x14ac:dyDescent="0.2">
      <c r="A11" s="1622" t="s">
        <v>19</v>
      </c>
      <c r="B11" s="1622"/>
      <c r="C11" s="1212">
        <f>SUM(D11:M11)</f>
        <v>0</v>
      </c>
      <c r="D11" s="1195"/>
      <c r="E11" s="1204"/>
      <c r="F11" s="1204"/>
      <c r="G11" s="1204"/>
      <c r="H11" s="1204"/>
      <c r="I11" s="1204"/>
      <c r="J11" s="1204"/>
      <c r="K11" s="1204"/>
      <c r="L11" s="1213"/>
      <c r="M11" s="1214"/>
      <c r="N11" s="1196"/>
      <c r="O11" s="1197"/>
      <c r="P11" s="1197"/>
      <c r="Q11" s="30" t="str">
        <f>CA11&amp;CB11&amp;CC11&amp;CD11</f>
        <v/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15"/>
      <c r="AD11" s="11"/>
      <c r="AE11" s="11"/>
      <c r="AF11" s="1210"/>
      <c r="AG11" s="1210"/>
      <c r="AH11" s="1210"/>
      <c r="AI11" s="1210"/>
      <c r="AJ11" s="1210"/>
      <c r="AK11" s="1211"/>
      <c r="AL11" s="1211"/>
      <c r="AM11" s="1211"/>
      <c r="AN11" s="1211"/>
      <c r="AO11" s="1211"/>
      <c r="AP11" s="1211"/>
      <c r="AQ11" s="1211"/>
      <c r="AR11" s="1211"/>
      <c r="AS11" s="1211"/>
      <c r="AT11" s="1211"/>
      <c r="AU11" s="1211"/>
      <c r="AV11" s="1211"/>
      <c r="AW11" s="1211"/>
      <c r="AX11" s="1205"/>
      <c r="CA11" s="32" t="str">
        <f>IF(CH11=1,"* El número de víctima de Violencia de Género NO DEBE ser diferente al Total. ","")</f>
        <v/>
      </c>
      <c r="CB11" s="32" t="str">
        <f>IF(AND(C11&lt;&gt;0,OR(O11="",P11="")),"* No olvide digitar los campos Pueblo Originario y/o Migrantes (Digite CEROS si no tiene). ","")</f>
        <v/>
      </c>
      <c r="CC11" s="32" t="str">
        <f>IF(CJ11=1,"* Pueblo Originario y/o Migrantes NO DEBEN ser Mayor al Total. ","")</f>
        <v/>
      </c>
      <c r="CD11" s="32" t="str">
        <f>IF(CK11=1,"* Total Gestantes Ingresadas a control prenatal debe ser Mayor o Igual que el Total de Evaluaciones a Gestantes de REM A03 Sección B2. ","")</f>
        <v/>
      </c>
      <c r="CG11" s="14"/>
      <c r="CH11" s="33">
        <f>IF(C11&lt;N11,1,0)</f>
        <v>0</v>
      </c>
      <c r="CI11" s="14"/>
      <c r="CJ11" s="33">
        <f>IF(OR(C11&lt;O11,C11&lt;P11),1,0)</f>
        <v>0</v>
      </c>
      <c r="CK11" s="33">
        <f>IF(C11&lt;[10]A03!C75,1,0)</f>
        <v>0</v>
      </c>
      <c r="CL11" s="14"/>
      <c r="CM11" s="14"/>
      <c r="CN11" s="14"/>
    </row>
    <row r="12" spans="1:92" ht="16.350000000000001" customHeight="1" x14ac:dyDescent="0.2">
      <c r="A12" s="1359" t="s">
        <v>20</v>
      </c>
      <c r="B12" s="1359"/>
      <c r="C12" s="34">
        <f>SUM(D12:M12)</f>
        <v>0</v>
      </c>
      <c r="D12" s="35"/>
      <c r="E12" s="36"/>
      <c r="F12" s="36"/>
      <c r="G12" s="36"/>
      <c r="H12" s="36"/>
      <c r="I12" s="36"/>
      <c r="J12" s="36"/>
      <c r="K12" s="36"/>
      <c r="L12" s="37"/>
      <c r="M12" s="38"/>
      <c r="N12" s="39"/>
      <c r="O12" s="40"/>
      <c r="P12" s="40"/>
      <c r="Q12" s="30" t="str">
        <f>CA12&amp;CB12&amp;CC12&amp;CD12</f>
        <v/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15"/>
      <c r="AD12" s="11"/>
      <c r="AE12" s="11"/>
      <c r="AF12" s="1210"/>
      <c r="AG12" s="1210"/>
      <c r="AH12" s="1210"/>
      <c r="AI12" s="1210"/>
      <c r="AJ12" s="1210"/>
      <c r="AK12" s="1211"/>
      <c r="AL12" s="1211"/>
      <c r="AM12" s="1211"/>
      <c r="AN12" s="1211"/>
      <c r="AO12" s="1210"/>
      <c r="AP12" s="1210"/>
      <c r="AQ12" s="1211"/>
      <c r="AR12" s="1211"/>
      <c r="AS12" s="1211"/>
      <c r="AT12" s="1211"/>
      <c r="AU12" s="1211"/>
      <c r="AV12" s="1211"/>
      <c r="AW12" s="1211"/>
      <c r="AX12" s="1205"/>
      <c r="CA12" s="32" t="str">
        <f>IF(CH12=1,"* El número de víctima de Violencia de Género NO DEBE ser diferente al Total. ","")</f>
        <v/>
      </c>
      <c r="CB12" s="32" t="str">
        <f>IF(AND(C12&lt;&gt;0,OR(O12="",P12="")),"* No olvide digitar los campos Pueblo Originario y/o Migrantes (Digite CEROS si no tiene). ","")</f>
        <v/>
      </c>
      <c r="CC12" s="32" t="str">
        <f>IF(CJ12=1,"* Pueblo Originario y/o Migrantes NO DEBEN ser Mayor al Total. ","")</f>
        <v/>
      </c>
      <c r="CD12" s="32" t="str">
        <f>IF(CK12=1,"* Total Gestantes debe ser Mayor o Igual a "&amp;A12&amp;".","")</f>
        <v/>
      </c>
      <c r="CG12" s="14"/>
      <c r="CH12" s="33">
        <f>IF(C12&lt;N12,1,0)</f>
        <v>0</v>
      </c>
      <c r="CI12" s="14"/>
      <c r="CJ12" s="33">
        <f>IF(OR(C12&lt;O12,C12&lt;P12),1,0)</f>
        <v>0</v>
      </c>
      <c r="CK12" s="33">
        <f>IF($C$11&lt;C12,1,0)</f>
        <v>0</v>
      </c>
      <c r="CL12" s="14"/>
      <c r="CM12" s="14"/>
      <c r="CN12" s="14"/>
    </row>
    <row r="13" spans="1:92" ht="16.350000000000001" customHeight="1" x14ac:dyDescent="0.2">
      <c r="A13" s="1360" t="s">
        <v>21</v>
      </c>
      <c r="B13" s="1361"/>
      <c r="C13" s="34">
        <f>SUM(D13:M13)</f>
        <v>0</v>
      </c>
      <c r="D13" s="35"/>
      <c r="E13" s="36"/>
      <c r="F13" s="36"/>
      <c r="G13" s="36"/>
      <c r="H13" s="36"/>
      <c r="I13" s="36"/>
      <c r="J13" s="36"/>
      <c r="K13" s="36"/>
      <c r="L13" s="37"/>
      <c r="M13" s="38"/>
      <c r="N13" s="39"/>
      <c r="O13" s="40"/>
      <c r="P13" s="40"/>
      <c r="Q13" s="30" t="str">
        <f>CA13&amp;CB13&amp;CC13&amp;CD13</f>
        <v/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15"/>
      <c r="AD13" s="11"/>
      <c r="AE13" s="11"/>
      <c r="AF13" s="1210"/>
      <c r="AG13" s="1210"/>
      <c r="AH13" s="1210"/>
      <c r="AI13" s="1210"/>
      <c r="AJ13" s="1210"/>
      <c r="AK13" s="1211"/>
      <c r="AL13" s="1211"/>
      <c r="AM13" s="1211"/>
      <c r="AN13" s="1211"/>
      <c r="AO13" s="1210"/>
      <c r="AP13" s="1210"/>
      <c r="AQ13" s="1210"/>
      <c r="AR13" s="1211"/>
      <c r="AS13" s="1211"/>
      <c r="AT13" s="1211"/>
      <c r="AU13" s="1211"/>
      <c r="AV13" s="1211"/>
      <c r="AW13" s="1211"/>
      <c r="AX13" s="1205"/>
      <c r="CA13" s="32" t="str">
        <f>IF(CH13=1,"* El número de víctima de Violencia de Género NO DEBE ser diferente al Total. ","")</f>
        <v/>
      </c>
      <c r="CB13" s="32" t="str">
        <f>IF(AND(C13&lt;&gt;0,OR(O13="",P13="")),"* No olvide digitar los campos Pueblo Originario y/o Migrantes (Digite CEROS si no tiene). ","")</f>
        <v/>
      </c>
      <c r="CC13" s="32" t="str">
        <f>IF(CJ13=1,"* Pueblo Originario y/o Migrantes NO DEBEN ser Mayor al Total. ","")</f>
        <v/>
      </c>
      <c r="CD13" s="32" t="str">
        <f>IF(CK13=1,"* Total Gestantes debe ser Mayor o Igual a "&amp;A13&amp;".","")</f>
        <v/>
      </c>
      <c r="CG13" s="14"/>
      <c r="CH13" s="33">
        <f>IF(C13&lt;N13,1,0)</f>
        <v>0</v>
      </c>
      <c r="CI13" s="14"/>
      <c r="CJ13" s="33">
        <f>IF(OR(C13&lt;O13,C13&lt;P13),1,0)</f>
        <v>0</v>
      </c>
      <c r="CK13" s="33">
        <f>IF($C$11&lt;C13,1,0)</f>
        <v>0</v>
      </c>
      <c r="CL13" s="14"/>
      <c r="CM13" s="14"/>
      <c r="CN13" s="14"/>
    </row>
    <row r="14" spans="1:92" ht="16.350000000000001" customHeight="1" x14ac:dyDescent="0.2">
      <c r="A14" s="1362" t="s">
        <v>22</v>
      </c>
      <c r="B14" s="1363"/>
      <c r="C14" s="41">
        <f>SUM(D14:M14)</f>
        <v>0</v>
      </c>
      <c r="D14" s="42"/>
      <c r="E14" s="43"/>
      <c r="F14" s="43"/>
      <c r="G14" s="43"/>
      <c r="H14" s="43"/>
      <c r="I14" s="43"/>
      <c r="J14" s="43"/>
      <c r="K14" s="43"/>
      <c r="L14" s="44"/>
      <c r="M14" s="45"/>
      <c r="N14" s="46"/>
      <c r="O14" s="47"/>
      <c r="P14" s="47"/>
      <c r="Q14" s="30" t="str">
        <f>CA14&amp;CB14&amp;CC14&amp;CD14</f>
        <v/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15"/>
      <c r="AD14" s="11"/>
      <c r="AE14" s="11"/>
      <c r="AF14" s="1210"/>
      <c r="AG14" s="1210"/>
      <c r="AH14" s="1210"/>
      <c r="AI14" s="1210"/>
      <c r="AJ14" s="1210"/>
      <c r="AK14" s="1210"/>
      <c r="AL14" s="1210"/>
      <c r="AM14" s="1210"/>
      <c r="AN14" s="1210"/>
      <c r="AO14" s="1211"/>
      <c r="AP14" s="1211"/>
      <c r="AQ14" s="1211"/>
      <c r="AR14" s="1211"/>
      <c r="AS14" s="1211"/>
      <c r="AT14" s="1211"/>
      <c r="AU14" s="1211"/>
      <c r="AV14" s="1211"/>
      <c r="AW14" s="1211"/>
      <c r="AX14" s="1205"/>
      <c r="CA14" s="32" t="str">
        <f>IF(CH14=1,"* El número de víctima de Violencia de Género NO DEBE ser diferente al Total. ","")</f>
        <v/>
      </c>
      <c r="CB14" s="32" t="str">
        <f>IF(AND(C14&lt;&gt;0,OR(O14="",P14="")),"* No olvide digitar los campos Pueblo Originario y/o Migrantes (Digite CEROS si no tiene). ","")</f>
        <v/>
      </c>
      <c r="CC14" s="32" t="str">
        <f>IF(CJ14=1,"* Pueblo Originario y/o Migrantes NO DEBEN ser Mayor al Total. ","")</f>
        <v/>
      </c>
      <c r="CD14" s="32" t="str">
        <f>IF(CK14=1,"* Total Gestantes debe ser Mayor o Igual a "&amp;A14&amp;".","")</f>
        <v/>
      </c>
      <c r="CG14" s="14"/>
      <c r="CH14" s="33">
        <f>IF(C14&lt;N14,1,0)</f>
        <v>0</v>
      </c>
      <c r="CI14" s="14"/>
      <c r="CJ14" s="33">
        <f>IF(OR(C14&lt;O14,C14&lt;P14),1,0)</f>
        <v>0</v>
      </c>
      <c r="CK14" s="33">
        <f>IF($C$11&lt;C14,1,0)</f>
        <v>0</v>
      </c>
      <c r="CL14" s="14"/>
      <c r="CM14" s="14"/>
      <c r="CN14" s="14"/>
    </row>
    <row r="15" spans="1:92" ht="16.350000000000001" customHeight="1" x14ac:dyDescent="0.2">
      <c r="A15" s="1364" t="s">
        <v>23</v>
      </c>
      <c r="B15" s="1365"/>
      <c r="C15" s="1215">
        <f>SUM(D15:M15)</f>
        <v>0</v>
      </c>
      <c r="D15" s="1216"/>
      <c r="E15" s="1217"/>
      <c r="F15" s="1217"/>
      <c r="G15" s="1217"/>
      <c r="H15" s="1217"/>
      <c r="I15" s="1217"/>
      <c r="J15" s="1217"/>
      <c r="K15" s="1217"/>
      <c r="L15" s="1218"/>
      <c r="M15" s="1219"/>
      <c r="N15" s="53"/>
      <c r="O15" s="1220"/>
      <c r="P15" s="1220"/>
      <c r="Q15" s="30" t="str">
        <f>CA15&amp;CB15&amp;CC15&amp;CD15</f>
        <v/>
      </c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15"/>
      <c r="AD15" s="11"/>
      <c r="AE15" s="11"/>
      <c r="AF15" s="1210"/>
      <c r="AG15" s="1210"/>
      <c r="AH15" s="1210"/>
      <c r="AI15" s="1210"/>
      <c r="AJ15" s="1210"/>
      <c r="AK15" s="1210"/>
      <c r="AL15" s="1210"/>
      <c r="AM15" s="1210"/>
      <c r="AN15" s="1210"/>
      <c r="AO15" s="1211"/>
      <c r="AP15" s="1211"/>
      <c r="AQ15" s="1211"/>
      <c r="AR15" s="1211"/>
      <c r="AS15" s="1211"/>
      <c r="AT15" s="1211"/>
      <c r="AU15" s="1211"/>
      <c r="AV15" s="1211"/>
      <c r="AW15" s="1211"/>
      <c r="AX15" s="1205"/>
      <c r="CA15" s="32" t="str">
        <f>IF(CH15=1,"* El número de víctima de Violencia de Género NO DEBE ser diferente al Total. ","")</f>
        <v/>
      </c>
      <c r="CB15" s="32" t="str">
        <f>IF(AND(C15&lt;&gt;0,OR(O15="",P15="")),"* No olvide digitar los campos Pueblo Originario y/o Migrantes (Digite CEROS si no tiene). ","")</f>
        <v/>
      </c>
      <c r="CC15" s="32" t="str">
        <f>IF(CJ15=1,"* Pueblo Originario y/o Migrantes NO DEBEN ser Mayor al Total. ","")</f>
        <v/>
      </c>
      <c r="CD15" s="32" t="str">
        <f>IF(CK15=1,"* Total Gestantes debe ser Mayor o Igual a "&amp;A15&amp;".","")</f>
        <v/>
      </c>
      <c r="CG15" s="14"/>
      <c r="CH15" s="33">
        <f>IF(C15&lt;N15,1,0)</f>
        <v>0</v>
      </c>
      <c r="CI15" s="14"/>
      <c r="CJ15" s="33">
        <f>IF(OR(C15&lt;O15,C15&lt;P15),1,0)</f>
        <v>0</v>
      </c>
      <c r="CK15" s="33">
        <f>IF($C$11&lt;C15,1,0)</f>
        <v>0</v>
      </c>
      <c r="CL15" s="14"/>
      <c r="CM15" s="14"/>
      <c r="CN15" s="14"/>
    </row>
    <row r="16" spans="1:92" ht="31.35" customHeight="1" x14ac:dyDescent="0.2">
      <c r="A16" s="10" t="s">
        <v>24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1"/>
      <c r="P16" s="11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1"/>
      <c r="AE16" s="1210"/>
      <c r="AF16" s="1210"/>
      <c r="AG16" s="1210"/>
      <c r="AH16" s="1210"/>
      <c r="AI16" s="1210"/>
      <c r="AJ16" s="1210"/>
      <c r="AK16" s="1210"/>
      <c r="AL16" s="1210"/>
      <c r="AM16" s="1210"/>
      <c r="AN16" s="1210"/>
      <c r="AO16" s="1210"/>
      <c r="AP16" s="1210"/>
      <c r="AQ16" s="1210"/>
      <c r="AR16" s="1210"/>
      <c r="AS16" s="1210"/>
      <c r="AT16" s="1210"/>
      <c r="AU16" s="1210"/>
      <c r="AV16" s="1210"/>
      <c r="AW16" s="1205"/>
      <c r="BZ16" s="2"/>
      <c r="CG16" s="14"/>
      <c r="CH16" s="14"/>
      <c r="CI16" s="14"/>
      <c r="CJ16" s="14"/>
      <c r="CK16" s="14"/>
      <c r="CL16" s="14"/>
      <c r="CM16" s="14"/>
      <c r="CN16" s="14"/>
    </row>
    <row r="17" spans="1:92" ht="16.350000000000001" customHeight="1" x14ac:dyDescent="0.2">
      <c r="A17" s="1366" t="s">
        <v>25</v>
      </c>
      <c r="B17" s="1367"/>
      <c r="C17" s="1375" t="s">
        <v>26</v>
      </c>
      <c r="D17" s="1375" t="s">
        <v>27</v>
      </c>
      <c r="E17" s="1375" t="s">
        <v>7</v>
      </c>
      <c r="F17" s="1375" t="s">
        <v>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1"/>
      <c r="AE17" s="1210"/>
      <c r="AF17" s="1211"/>
      <c r="AG17" s="1211"/>
      <c r="AH17" s="1211"/>
      <c r="AI17" s="1211"/>
      <c r="AJ17" s="1211"/>
      <c r="AK17" s="1211"/>
      <c r="AL17" s="1211"/>
      <c r="AM17" s="1211"/>
      <c r="AN17" s="1211"/>
      <c r="AO17" s="1211"/>
      <c r="AP17" s="1211"/>
      <c r="AQ17" s="1211"/>
      <c r="AR17" s="1211"/>
      <c r="AS17" s="1211"/>
      <c r="AT17" s="1211"/>
      <c r="AU17" s="1211"/>
      <c r="AV17" s="1211"/>
      <c r="AW17" s="1205"/>
      <c r="CG17" s="14"/>
      <c r="CH17" s="14"/>
      <c r="CI17" s="14"/>
      <c r="CJ17" s="14"/>
      <c r="CK17" s="14"/>
      <c r="CL17" s="14"/>
      <c r="CM17" s="14"/>
      <c r="CN17" s="14"/>
    </row>
    <row r="18" spans="1:92" ht="25.35" customHeight="1" x14ac:dyDescent="0.2">
      <c r="A18" s="1368"/>
      <c r="B18" s="1369"/>
      <c r="C18" s="1376"/>
      <c r="D18" s="1376"/>
      <c r="E18" s="1376"/>
      <c r="F18" s="1376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1"/>
      <c r="AE18" s="1210"/>
      <c r="AF18" s="1211"/>
      <c r="AG18" s="1211"/>
      <c r="AH18" s="1211"/>
      <c r="AI18" s="1211"/>
      <c r="AJ18" s="1211"/>
      <c r="AK18" s="1211"/>
      <c r="AL18" s="1211"/>
      <c r="AM18" s="1211"/>
      <c r="AN18" s="1211"/>
      <c r="AO18" s="1211"/>
      <c r="AP18" s="1211"/>
      <c r="AQ18" s="1211"/>
      <c r="AR18" s="1211"/>
      <c r="AS18" s="1211"/>
      <c r="AT18" s="1211"/>
      <c r="AU18" s="1211"/>
      <c r="AV18" s="1211"/>
      <c r="AW18" s="1205"/>
      <c r="CG18" s="14"/>
      <c r="CH18" s="14"/>
      <c r="CI18" s="14"/>
      <c r="CJ18" s="14"/>
      <c r="CK18" s="14"/>
      <c r="CL18" s="14"/>
      <c r="CM18" s="14"/>
      <c r="CN18" s="14"/>
    </row>
    <row r="19" spans="1:92" ht="16.350000000000001" customHeight="1" x14ac:dyDescent="0.2">
      <c r="A19" s="1383" t="s">
        <v>28</v>
      </c>
      <c r="B19" s="1384"/>
      <c r="C19" s="1221">
        <v>75</v>
      </c>
      <c r="D19" s="1221">
        <v>2</v>
      </c>
      <c r="E19" s="1221">
        <v>1</v>
      </c>
      <c r="F19" s="1221">
        <v>2</v>
      </c>
      <c r="G19" s="30" t="str">
        <f t="shared" ref="G19:G29" si="0">CA19&amp;CB19&amp;CC19&amp;CD19</f>
        <v/>
      </c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1"/>
      <c r="AE19" s="1160"/>
      <c r="AF19" s="1161"/>
      <c r="AG19" s="1161"/>
      <c r="AH19" s="1161"/>
      <c r="AI19" s="1161"/>
      <c r="AJ19" s="1161"/>
      <c r="AK19" s="1161"/>
      <c r="AL19" s="1161"/>
      <c r="AM19" s="1161"/>
      <c r="AN19" s="1161"/>
      <c r="AO19" s="1161"/>
      <c r="AP19" s="1161"/>
      <c r="AQ19" s="1161"/>
      <c r="AR19" s="1161"/>
      <c r="AS19" s="1161"/>
      <c r="AT19" s="1161"/>
      <c r="AU19" s="1161"/>
      <c r="AV19" s="1161"/>
      <c r="AW19" s="1155"/>
      <c r="CA19" s="56"/>
      <c r="CB19" s="56"/>
      <c r="CC19" s="56"/>
      <c r="CD19" s="32" t="str">
        <f>IF(AND(SUM(C20:C29)&lt;&gt;0,C19=0),"* No olvide registrar número de gestantes ingresadas. ","")</f>
        <v/>
      </c>
      <c r="CG19" s="14">
        <v>0</v>
      </c>
      <c r="CH19" s="14"/>
      <c r="CI19" s="14">
        <v>0</v>
      </c>
      <c r="CJ19" s="14"/>
      <c r="CK19" s="14"/>
      <c r="CL19" s="14"/>
      <c r="CM19" s="14"/>
      <c r="CN19" s="14"/>
    </row>
    <row r="20" spans="1:92" ht="16.350000000000001" customHeight="1" x14ac:dyDescent="0.2">
      <c r="A20" s="1577" t="s">
        <v>29</v>
      </c>
      <c r="B20" s="1578"/>
      <c r="C20" s="57"/>
      <c r="D20" s="57"/>
      <c r="E20" s="57"/>
      <c r="F20" s="57"/>
      <c r="G20" s="30" t="str">
        <f t="shared" si="0"/>
        <v/>
      </c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1"/>
      <c r="AE20" s="1160"/>
      <c r="AF20" s="1161"/>
      <c r="AG20" s="1161"/>
      <c r="AH20" s="1161"/>
      <c r="AI20" s="1161"/>
      <c r="AJ20" s="1161"/>
      <c r="AK20" s="1161"/>
      <c r="AL20" s="1161"/>
      <c r="AM20" s="1161"/>
      <c r="AN20" s="1161"/>
      <c r="AO20" s="1161"/>
      <c r="AP20" s="1161"/>
      <c r="AQ20" s="1161"/>
      <c r="AR20" s="1161"/>
      <c r="AS20" s="1161"/>
      <c r="AT20" s="1161"/>
      <c r="AU20" s="1161"/>
      <c r="AV20" s="1161"/>
      <c r="AW20" s="1155"/>
      <c r="CG20" s="14">
        <v>0</v>
      </c>
      <c r="CH20" s="14"/>
      <c r="CI20" s="14">
        <v>0</v>
      </c>
      <c r="CJ20" s="14"/>
      <c r="CK20" s="14"/>
      <c r="CL20" s="14"/>
      <c r="CM20" s="14"/>
      <c r="CN20" s="14"/>
    </row>
    <row r="21" spans="1:92" ht="16.350000000000001" customHeight="1" x14ac:dyDescent="0.2">
      <c r="A21" s="1360" t="s">
        <v>30</v>
      </c>
      <c r="B21" s="1361"/>
      <c r="C21" s="58">
        <v>7</v>
      </c>
      <c r="D21" s="58">
        <v>0</v>
      </c>
      <c r="E21" s="58">
        <v>0</v>
      </c>
      <c r="F21" s="58">
        <v>0</v>
      </c>
      <c r="G21" s="30" t="str">
        <f t="shared" si="0"/>
        <v/>
      </c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1"/>
      <c r="AE21" s="1160"/>
      <c r="AF21" s="1161"/>
      <c r="AG21" s="1161"/>
      <c r="AH21" s="1161"/>
      <c r="AI21" s="1161"/>
      <c r="AJ21" s="1161"/>
      <c r="AK21" s="1161"/>
      <c r="AL21" s="1161"/>
      <c r="AM21" s="1161"/>
      <c r="AN21" s="1161"/>
      <c r="AO21" s="1161"/>
      <c r="AP21" s="1161"/>
      <c r="AQ21" s="1161"/>
      <c r="AR21" s="1161"/>
      <c r="AS21" s="1161"/>
      <c r="AT21" s="1161"/>
      <c r="AU21" s="1161"/>
      <c r="AV21" s="1161"/>
      <c r="AW21" s="1155"/>
      <c r="CA21" s="56"/>
      <c r="CB21" s="56"/>
      <c r="CC21" s="56"/>
      <c r="CG21" s="14">
        <v>0</v>
      </c>
      <c r="CH21" s="14"/>
      <c r="CI21" s="14">
        <v>0</v>
      </c>
      <c r="CJ21" s="14"/>
      <c r="CK21" s="14"/>
      <c r="CL21" s="14"/>
      <c r="CM21" s="14"/>
      <c r="CN21" s="14"/>
    </row>
    <row r="22" spans="1:92" ht="16.350000000000001" customHeight="1" x14ac:dyDescent="0.2">
      <c r="A22" s="1360" t="s">
        <v>31</v>
      </c>
      <c r="B22" s="1361"/>
      <c r="C22" s="58">
        <v>7</v>
      </c>
      <c r="D22" s="58">
        <v>0</v>
      </c>
      <c r="E22" s="58">
        <v>0</v>
      </c>
      <c r="F22" s="58">
        <v>1</v>
      </c>
      <c r="G22" s="30" t="str">
        <f t="shared" si="0"/>
        <v/>
      </c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1"/>
      <c r="AE22" s="1160"/>
      <c r="AF22" s="1161"/>
      <c r="AG22" s="1161"/>
      <c r="AH22" s="1161"/>
      <c r="AI22" s="1161"/>
      <c r="AJ22" s="1161"/>
      <c r="AK22" s="1161"/>
      <c r="AL22" s="1161"/>
      <c r="AM22" s="1161"/>
      <c r="AN22" s="1161"/>
      <c r="AO22" s="1161"/>
      <c r="AP22" s="1161"/>
      <c r="AQ22" s="1161"/>
      <c r="AR22" s="1161"/>
      <c r="AS22" s="1161"/>
      <c r="AT22" s="1161"/>
      <c r="AU22" s="1161"/>
      <c r="AV22" s="1161"/>
      <c r="AW22" s="1155"/>
      <c r="CG22" s="14">
        <v>0</v>
      </c>
      <c r="CH22" s="14"/>
      <c r="CI22" s="14">
        <v>0</v>
      </c>
      <c r="CJ22" s="14"/>
      <c r="CK22" s="14"/>
      <c r="CL22" s="14"/>
      <c r="CM22" s="14"/>
      <c r="CN22" s="14"/>
    </row>
    <row r="23" spans="1:92" ht="16.350000000000001" customHeight="1" x14ac:dyDescent="0.2">
      <c r="A23" s="1381" t="s">
        <v>32</v>
      </c>
      <c r="B23" s="1382"/>
      <c r="C23" s="58"/>
      <c r="D23" s="58"/>
      <c r="E23" s="58"/>
      <c r="F23" s="58"/>
      <c r="G23" s="30" t="str">
        <f t="shared" si="0"/>
        <v/>
      </c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1"/>
      <c r="AE23" s="1160"/>
      <c r="AF23" s="1161"/>
      <c r="AG23" s="1161"/>
      <c r="AH23" s="1161"/>
      <c r="AI23" s="1161"/>
      <c r="AJ23" s="1161"/>
      <c r="AK23" s="1161"/>
      <c r="AL23" s="1161"/>
      <c r="AM23" s="1161"/>
      <c r="AN23" s="1161"/>
      <c r="AO23" s="1161"/>
      <c r="AP23" s="1161"/>
      <c r="AQ23" s="1161"/>
      <c r="AR23" s="1161"/>
      <c r="AS23" s="1161"/>
      <c r="AT23" s="1161"/>
      <c r="AU23" s="1161"/>
      <c r="AV23" s="1161"/>
      <c r="AW23" s="1155"/>
      <c r="CG23" s="14">
        <v>0</v>
      </c>
      <c r="CH23" s="14"/>
      <c r="CI23" s="14">
        <v>0</v>
      </c>
      <c r="CJ23" s="14"/>
      <c r="CK23" s="14"/>
      <c r="CL23" s="14"/>
      <c r="CM23" s="14"/>
      <c r="CN23" s="14"/>
    </row>
    <row r="24" spans="1:92" ht="16.350000000000001" customHeight="1" x14ac:dyDescent="0.2">
      <c r="A24" s="1381" t="s">
        <v>33</v>
      </c>
      <c r="B24" s="1382"/>
      <c r="C24" s="58"/>
      <c r="D24" s="58"/>
      <c r="E24" s="58"/>
      <c r="F24" s="58"/>
      <c r="G24" s="30" t="str">
        <f t="shared" si="0"/>
        <v/>
      </c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1"/>
      <c r="AE24" s="1160"/>
      <c r="AF24" s="1161"/>
      <c r="AG24" s="1161"/>
      <c r="AH24" s="1161"/>
      <c r="AI24" s="1161"/>
      <c r="AJ24" s="1161"/>
      <c r="AK24" s="1161"/>
      <c r="AL24" s="1161"/>
      <c r="AM24" s="1161"/>
      <c r="AN24" s="1161"/>
      <c r="AO24" s="1161"/>
      <c r="AP24" s="1161"/>
      <c r="AQ24" s="1161"/>
      <c r="AR24" s="1161"/>
      <c r="AS24" s="1161"/>
      <c r="AT24" s="1161"/>
      <c r="AU24" s="1161"/>
      <c r="AV24" s="1161"/>
      <c r="AW24" s="1155"/>
      <c r="CG24" s="14">
        <v>0</v>
      </c>
      <c r="CH24" s="14"/>
      <c r="CI24" s="14">
        <v>0</v>
      </c>
      <c r="CJ24" s="14"/>
      <c r="CK24" s="14"/>
      <c r="CL24" s="14"/>
      <c r="CM24" s="14"/>
      <c r="CN24" s="14"/>
    </row>
    <row r="25" spans="1:92" ht="16.350000000000001" customHeight="1" x14ac:dyDescent="0.2">
      <c r="A25" s="1381" t="s">
        <v>34</v>
      </c>
      <c r="B25" s="1382"/>
      <c r="C25" s="58"/>
      <c r="D25" s="58"/>
      <c r="E25" s="58"/>
      <c r="F25" s="58"/>
      <c r="G25" s="30" t="str">
        <f t="shared" si="0"/>
        <v/>
      </c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1"/>
      <c r="AE25" s="1160"/>
      <c r="AF25" s="1161"/>
      <c r="AG25" s="1161"/>
      <c r="AH25" s="1161"/>
      <c r="AI25" s="1161"/>
      <c r="AJ25" s="1161"/>
      <c r="AK25" s="1161"/>
      <c r="AL25" s="1161"/>
      <c r="AM25" s="1161"/>
      <c r="AN25" s="1161"/>
      <c r="AO25" s="1161"/>
      <c r="AP25" s="1161"/>
      <c r="AQ25" s="1161"/>
      <c r="AR25" s="1161"/>
      <c r="AS25" s="1161"/>
      <c r="AT25" s="1161"/>
      <c r="AU25" s="1161"/>
      <c r="AV25" s="1161"/>
      <c r="AW25" s="1155"/>
      <c r="CG25" s="14">
        <v>0</v>
      </c>
      <c r="CH25" s="14"/>
      <c r="CI25" s="14">
        <v>0</v>
      </c>
      <c r="CJ25" s="14"/>
      <c r="CK25" s="14"/>
      <c r="CL25" s="14"/>
      <c r="CM25" s="14"/>
      <c r="CN25" s="14"/>
    </row>
    <row r="26" spans="1:92" ht="16.350000000000001" customHeight="1" x14ac:dyDescent="0.2">
      <c r="A26" s="1381" t="s">
        <v>35</v>
      </c>
      <c r="B26" s="1382"/>
      <c r="C26" s="58">
        <v>15</v>
      </c>
      <c r="D26" s="58">
        <v>0</v>
      </c>
      <c r="E26" s="58">
        <v>0</v>
      </c>
      <c r="F26" s="58">
        <v>0</v>
      </c>
      <c r="G26" s="30" t="str">
        <f t="shared" si="0"/>
        <v/>
      </c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1"/>
      <c r="AE26" s="1160"/>
      <c r="AF26" s="1161"/>
      <c r="AG26" s="1161"/>
      <c r="AH26" s="1161"/>
      <c r="AI26" s="1161"/>
      <c r="AJ26" s="1161"/>
      <c r="AK26" s="1161"/>
      <c r="AL26" s="1161"/>
      <c r="AM26" s="1161"/>
      <c r="AN26" s="1161"/>
      <c r="AO26" s="1161"/>
      <c r="AP26" s="1161"/>
      <c r="AQ26" s="1161"/>
      <c r="AR26" s="1161"/>
      <c r="AS26" s="1161"/>
      <c r="AT26" s="1161"/>
      <c r="AU26" s="1161"/>
      <c r="AV26" s="1161"/>
      <c r="AW26" s="1155"/>
      <c r="CG26" s="14">
        <v>0</v>
      </c>
      <c r="CH26" s="14"/>
      <c r="CI26" s="14">
        <v>0</v>
      </c>
      <c r="CJ26" s="14"/>
      <c r="CK26" s="14"/>
      <c r="CL26" s="14"/>
      <c r="CM26" s="14"/>
      <c r="CN26" s="14"/>
    </row>
    <row r="27" spans="1:92" ht="16.350000000000001" customHeight="1" x14ac:dyDescent="0.2">
      <c r="A27" s="1381" t="s">
        <v>36</v>
      </c>
      <c r="B27" s="1382"/>
      <c r="C27" s="58">
        <v>15</v>
      </c>
      <c r="D27" s="58">
        <v>1</v>
      </c>
      <c r="E27" s="58">
        <v>0</v>
      </c>
      <c r="F27" s="58">
        <v>0</v>
      </c>
      <c r="G27" s="30" t="str">
        <f t="shared" si="0"/>
        <v/>
      </c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1"/>
      <c r="AE27" s="1160"/>
      <c r="AF27" s="1161"/>
      <c r="AG27" s="1161"/>
      <c r="AH27" s="1161"/>
      <c r="AI27" s="1161"/>
      <c r="AJ27" s="1161"/>
      <c r="AK27" s="1161"/>
      <c r="AL27" s="1161"/>
      <c r="AM27" s="1161"/>
      <c r="AN27" s="1161"/>
      <c r="AO27" s="1161"/>
      <c r="AP27" s="1161"/>
      <c r="AQ27" s="1161"/>
      <c r="AR27" s="1161"/>
      <c r="AS27" s="1161"/>
      <c r="AT27" s="1161"/>
      <c r="AU27" s="1161"/>
      <c r="AV27" s="1161"/>
      <c r="AW27" s="1155"/>
      <c r="CG27" s="14">
        <v>0</v>
      </c>
      <c r="CH27" s="14"/>
      <c r="CI27" s="14">
        <v>0</v>
      </c>
      <c r="CJ27" s="14"/>
      <c r="CK27" s="14"/>
      <c r="CL27" s="14"/>
      <c r="CM27" s="14"/>
      <c r="CN27" s="14"/>
    </row>
    <row r="28" spans="1:92" ht="16.350000000000001" customHeight="1" x14ac:dyDescent="0.2">
      <c r="A28" s="1381" t="s">
        <v>37</v>
      </c>
      <c r="B28" s="1382"/>
      <c r="C28" s="58"/>
      <c r="D28" s="58"/>
      <c r="E28" s="58"/>
      <c r="F28" s="58"/>
      <c r="G28" s="30" t="str">
        <f t="shared" si="0"/>
        <v/>
      </c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1"/>
      <c r="AE28" s="1160"/>
      <c r="AF28" s="1161"/>
      <c r="AG28" s="1161"/>
      <c r="AH28" s="1161"/>
      <c r="AI28" s="1161"/>
      <c r="AJ28" s="1161"/>
      <c r="AK28" s="1161"/>
      <c r="AL28" s="1161"/>
      <c r="AM28" s="1161"/>
      <c r="AN28" s="1161"/>
      <c r="AO28" s="1161"/>
      <c r="AP28" s="1161"/>
      <c r="AQ28" s="1161"/>
      <c r="AR28" s="1161"/>
      <c r="AS28" s="1161"/>
      <c r="AT28" s="1161"/>
      <c r="AU28" s="1161"/>
      <c r="AV28" s="1161"/>
      <c r="AW28" s="1155"/>
      <c r="CG28" s="14">
        <v>0</v>
      </c>
      <c r="CH28" s="14"/>
      <c r="CI28" s="14">
        <v>0</v>
      </c>
      <c r="CJ28" s="14"/>
      <c r="CK28" s="14"/>
      <c r="CL28" s="14"/>
      <c r="CM28" s="14"/>
      <c r="CN28" s="14"/>
    </row>
    <row r="29" spans="1:92" ht="16.350000000000001" customHeight="1" x14ac:dyDescent="0.2">
      <c r="A29" s="1395" t="s">
        <v>38</v>
      </c>
      <c r="B29" s="1396"/>
      <c r="C29" s="59">
        <v>31</v>
      </c>
      <c r="D29" s="59">
        <v>1</v>
      </c>
      <c r="E29" s="59">
        <v>1</v>
      </c>
      <c r="F29" s="59">
        <v>1</v>
      </c>
      <c r="G29" s="30" t="str">
        <f t="shared" si="0"/>
        <v/>
      </c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15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7"/>
      <c r="AE29" s="1156"/>
      <c r="AF29" s="1156"/>
      <c r="AG29" s="1156"/>
      <c r="AH29" s="877"/>
      <c r="AI29" s="1156"/>
      <c r="AJ29" s="1156"/>
      <c r="AK29" s="1156"/>
      <c r="AL29" s="1156"/>
      <c r="AM29" s="1156"/>
      <c r="AN29" s="1156"/>
      <c r="AO29" s="1156"/>
      <c r="AP29" s="1156"/>
      <c r="AQ29" s="1156"/>
      <c r="AR29" s="1156"/>
      <c r="AS29" s="1156"/>
      <c r="AT29" s="1156"/>
      <c r="AU29" s="1156"/>
      <c r="AV29" s="1156"/>
      <c r="AW29" s="879"/>
      <c r="CG29" s="14">
        <v>0</v>
      </c>
      <c r="CH29" s="14"/>
      <c r="CI29" s="14">
        <v>0</v>
      </c>
      <c r="CJ29" s="14"/>
      <c r="CK29" s="14"/>
      <c r="CL29" s="14"/>
      <c r="CM29" s="14"/>
      <c r="CN29" s="14"/>
    </row>
    <row r="30" spans="1:92" ht="31.35" customHeight="1" x14ac:dyDescent="0.2">
      <c r="A30" s="10" t="s">
        <v>39</v>
      </c>
      <c r="B30" s="62"/>
      <c r="C30" s="63"/>
      <c r="D30" s="11"/>
      <c r="E30" s="11"/>
      <c r="F30" s="1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7"/>
      <c r="AE30" s="1156"/>
      <c r="AF30" s="1156"/>
      <c r="AG30" s="1156"/>
      <c r="AH30" s="877"/>
      <c r="AI30" s="1156"/>
      <c r="AJ30" s="1156"/>
      <c r="AK30" s="1156"/>
      <c r="AL30" s="1156"/>
      <c r="AM30" s="1156"/>
      <c r="AN30" s="1156"/>
      <c r="AO30" s="1156"/>
      <c r="AP30" s="1156"/>
      <c r="AQ30" s="1156"/>
      <c r="AR30" s="1156"/>
      <c r="AS30" s="1156"/>
      <c r="AT30" s="1156"/>
      <c r="AU30" s="1156"/>
      <c r="AV30" s="1156"/>
      <c r="AW30" s="879"/>
      <c r="BZ30" s="2"/>
      <c r="CG30" s="14"/>
      <c r="CH30" s="14"/>
      <c r="CI30" s="14"/>
      <c r="CJ30" s="14"/>
      <c r="CK30" s="14"/>
      <c r="CL30" s="14"/>
      <c r="CM30" s="14"/>
      <c r="CN30" s="14"/>
    </row>
    <row r="31" spans="1:92" ht="16.350000000000001" customHeight="1" x14ac:dyDescent="0.2">
      <c r="A31" s="1371" t="s">
        <v>40</v>
      </c>
      <c r="B31" s="1372"/>
      <c r="C31" s="1375" t="s">
        <v>4</v>
      </c>
      <c r="D31" s="1377" t="s">
        <v>5</v>
      </c>
      <c r="E31" s="1378"/>
      <c r="F31" s="1378"/>
      <c r="G31" s="1378"/>
      <c r="H31" s="1378"/>
      <c r="I31" s="1378"/>
      <c r="J31" s="1378"/>
      <c r="K31" s="1378"/>
      <c r="L31" s="1378"/>
      <c r="M31" s="1378"/>
      <c r="N31" s="1380"/>
      <c r="O31" s="11"/>
      <c r="P31" s="11"/>
      <c r="Q31" s="11"/>
      <c r="R31" s="11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1156"/>
      <c r="AG31" s="1156"/>
      <c r="AH31" s="1156"/>
      <c r="AI31" s="877"/>
      <c r="AJ31" s="1156"/>
      <c r="AK31" s="1156"/>
      <c r="AL31" s="1157"/>
      <c r="AM31" s="1157"/>
      <c r="AN31" s="1157"/>
      <c r="AO31" s="1157"/>
      <c r="AP31" s="1157"/>
      <c r="AQ31" s="1157"/>
      <c r="AR31" s="1157"/>
      <c r="AS31" s="1157"/>
      <c r="AT31" s="1157"/>
      <c r="AU31" s="1157"/>
      <c r="AV31" s="1157"/>
      <c r="AW31" s="1157"/>
      <c r="AX31" s="879"/>
      <c r="BZ31" s="2"/>
      <c r="CG31" s="14"/>
      <c r="CH31" s="14"/>
      <c r="CI31" s="14"/>
      <c r="CJ31" s="14"/>
      <c r="CK31" s="14"/>
      <c r="CL31" s="14"/>
      <c r="CM31" s="14"/>
      <c r="CN31" s="14"/>
    </row>
    <row r="32" spans="1:92" ht="25.35" customHeight="1" x14ac:dyDescent="0.2">
      <c r="A32" s="1373"/>
      <c r="B32" s="1374"/>
      <c r="C32" s="1376"/>
      <c r="D32" s="881" t="s">
        <v>9</v>
      </c>
      <c r="E32" s="882" t="s">
        <v>10</v>
      </c>
      <c r="F32" s="882" t="s">
        <v>11</v>
      </c>
      <c r="G32" s="882" t="s">
        <v>12</v>
      </c>
      <c r="H32" s="882" t="s">
        <v>13</v>
      </c>
      <c r="I32" s="882" t="s">
        <v>14</v>
      </c>
      <c r="J32" s="882" t="s">
        <v>15</v>
      </c>
      <c r="K32" s="882" t="s">
        <v>16</v>
      </c>
      <c r="L32" s="882" t="s">
        <v>17</v>
      </c>
      <c r="M32" s="883" t="s">
        <v>18</v>
      </c>
      <c r="N32" s="815" t="s">
        <v>41</v>
      </c>
      <c r="O32" s="65"/>
      <c r="P32" s="66"/>
      <c r="Q32" s="67"/>
      <c r="R32" s="68"/>
      <c r="S32" s="68"/>
      <c r="T32" s="67"/>
      <c r="U32" s="69"/>
      <c r="V32" s="66"/>
      <c r="W32" s="11"/>
      <c r="X32" s="11"/>
      <c r="Y32" s="11"/>
      <c r="Z32" s="11"/>
      <c r="AA32" s="11"/>
      <c r="AB32" s="11"/>
      <c r="AC32" s="11"/>
      <c r="AD32" s="11"/>
      <c r="AE32" s="11"/>
      <c r="AF32" s="1160"/>
      <c r="AG32" s="1160"/>
      <c r="AH32" s="1160"/>
      <c r="AI32" s="884"/>
      <c r="AJ32" s="1160"/>
      <c r="AK32" s="1160"/>
      <c r="AL32" s="1160"/>
      <c r="AM32" s="1160"/>
      <c r="AN32" s="1160"/>
      <c r="AO32" s="1160"/>
      <c r="AP32" s="1160"/>
      <c r="AQ32" s="1161"/>
      <c r="AR32" s="1161"/>
      <c r="AS32" s="1161"/>
      <c r="AT32" s="1161"/>
      <c r="AU32" s="1161"/>
      <c r="AV32" s="1161"/>
      <c r="AW32" s="1161"/>
      <c r="AX32" s="879"/>
      <c r="BZ32" s="2"/>
      <c r="CG32" s="14"/>
      <c r="CH32" s="14"/>
      <c r="CI32" s="14"/>
      <c r="CJ32" s="14"/>
      <c r="CK32" s="14"/>
      <c r="CL32" s="14"/>
      <c r="CM32" s="14"/>
      <c r="CN32" s="14"/>
    </row>
    <row r="33" spans="1:92" ht="16.350000000000001" customHeight="1" x14ac:dyDescent="0.2">
      <c r="A33" s="1579" t="s">
        <v>42</v>
      </c>
      <c r="B33" s="1579"/>
      <c r="C33" s="885">
        <f t="shared" ref="C33:C52" si="1">SUM(D33:M33)</f>
        <v>0</v>
      </c>
      <c r="D33" s="886">
        <f t="shared" ref="D33:N33" si="2">SUM(D34:D45,D48:D49,D52)</f>
        <v>0</v>
      </c>
      <c r="E33" s="887">
        <f t="shared" si="2"/>
        <v>0</v>
      </c>
      <c r="F33" s="887">
        <f t="shared" si="2"/>
        <v>0</v>
      </c>
      <c r="G33" s="887">
        <f t="shared" si="2"/>
        <v>0</v>
      </c>
      <c r="H33" s="887">
        <f t="shared" si="2"/>
        <v>0</v>
      </c>
      <c r="I33" s="887">
        <f t="shared" si="2"/>
        <v>0</v>
      </c>
      <c r="J33" s="887">
        <f t="shared" si="2"/>
        <v>0</v>
      </c>
      <c r="K33" s="887">
        <f t="shared" si="2"/>
        <v>0</v>
      </c>
      <c r="L33" s="887">
        <f t="shared" si="2"/>
        <v>0</v>
      </c>
      <c r="M33" s="888">
        <f t="shared" si="2"/>
        <v>0</v>
      </c>
      <c r="N33" s="75">
        <f t="shared" si="2"/>
        <v>0</v>
      </c>
      <c r="O33" s="889"/>
      <c r="P33" s="890"/>
      <c r="Q33" s="891"/>
      <c r="R33" s="67"/>
      <c r="S33" s="67"/>
      <c r="T33" s="891"/>
      <c r="U33" s="891"/>
      <c r="V33" s="89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60"/>
      <c r="AK33" s="1160"/>
      <c r="AL33" s="1160"/>
      <c r="AM33" s="1160"/>
      <c r="AN33" s="1160"/>
      <c r="AO33" s="1160"/>
      <c r="AP33" s="1160"/>
      <c r="AQ33" s="1161"/>
      <c r="AR33" s="1161"/>
      <c r="AS33" s="1161"/>
      <c r="AT33" s="1161"/>
      <c r="AU33" s="1161"/>
      <c r="AV33" s="1161"/>
      <c r="AW33" s="1161"/>
      <c r="BZ33" s="2"/>
      <c r="CG33" s="14"/>
      <c r="CH33" s="14"/>
      <c r="CI33" s="14"/>
      <c r="CJ33" s="14"/>
      <c r="CK33" s="14"/>
      <c r="CL33" s="14"/>
      <c r="CM33" s="14"/>
      <c r="CN33" s="14"/>
    </row>
    <row r="34" spans="1:92" ht="16.350000000000001" customHeight="1" x14ac:dyDescent="0.2">
      <c r="A34" s="1580" t="s">
        <v>43</v>
      </c>
      <c r="B34" s="1581"/>
      <c r="C34" s="892">
        <f t="shared" si="1"/>
        <v>0</v>
      </c>
      <c r="D34" s="893"/>
      <c r="E34" s="894"/>
      <c r="F34" s="894"/>
      <c r="G34" s="894"/>
      <c r="H34" s="894"/>
      <c r="I34" s="894"/>
      <c r="J34" s="894"/>
      <c r="K34" s="894"/>
      <c r="L34" s="894"/>
      <c r="M34" s="895"/>
      <c r="N34" s="896"/>
      <c r="O34" s="30" t="str">
        <f t="shared" ref="O34:O52" si="3">CA34</f>
        <v/>
      </c>
      <c r="P34" s="80"/>
      <c r="Q34" s="80"/>
      <c r="R34" s="80"/>
      <c r="S34" s="80"/>
      <c r="T34" s="80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60"/>
      <c r="AK34" s="1161"/>
      <c r="AL34" s="1161"/>
      <c r="AM34" s="1161"/>
      <c r="AN34" s="1161"/>
      <c r="AO34" s="1161"/>
      <c r="AP34" s="1161"/>
      <c r="AQ34" s="1161"/>
      <c r="AR34" s="1161"/>
      <c r="AS34" s="1161"/>
      <c r="AT34" s="1161"/>
      <c r="AU34" s="1161"/>
      <c r="AV34" s="1161"/>
      <c r="AW34" s="1161"/>
      <c r="BZ34" s="2"/>
      <c r="CA34" s="4" t="str">
        <f t="shared" ref="CA34:CA52" si="4">IF(CG34=1,"* No olvide digitar la columna Espacios Amigables (Digite Cero si no tiene). ","")</f>
        <v/>
      </c>
      <c r="CG34" s="14">
        <f t="shared" ref="CG34:CG52" si="5">IF(AND(C34&lt;&gt;0,N34=""),1,0)</f>
        <v>0</v>
      </c>
      <c r="CH34" s="14"/>
      <c r="CI34" s="14"/>
      <c r="CJ34" s="14"/>
      <c r="CK34" s="14"/>
      <c r="CL34" s="14"/>
      <c r="CM34" s="14"/>
      <c r="CN34" s="14"/>
    </row>
    <row r="35" spans="1:92" ht="16.350000000000001" customHeight="1" x14ac:dyDescent="0.2">
      <c r="A35" s="1390" t="s">
        <v>44</v>
      </c>
      <c r="B35" s="1391"/>
      <c r="C35" s="81">
        <f t="shared" si="1"/>
        <v>0</v>
      </c>
      <c r="D35" s="82"/>
      <c r="E35" s="83"/>
      <c r="F35" s="83"/>
      <c r="G35" s="83"/>
      <c r="H35" s="83"/>
      <c r="I35" s="83"/>
      <c r="J35" s="83"/>
      <c r="K35" s="83"/>
      <c r="L35" s="83"/>
      <c r="M35" s="84"/>
      <c r="N35" s="85"/>
      <c r="O35" s="30" t="str">
        <f t="shared" si="3"/>
        <v/>
      </c>
      <c r="P35" s="86"/>
      <c r="Q35" s="86"/>
      <c r="R35" s="86"/>
      <c r="S35" s="86"/>
      <c r="T35" s="86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60"/>
      <c r="AK35" s="1161"/>
      <c r="AL35" s="1161"/>
      <c r="AM35" s="1161"/>
      <c r="AN35" s="1161"/>
      <c r="AO35" s="1161"/>
      <c r="AP35" s="1161"/>
      <c r="AQ35" s="1161"/>
      <c r="AR35" s="1161"/>
      <c r="AS35" s="1161"/>
      <c r="AT35" s="1161"/>
      <c r="AU35" s="1161"/>
      <c r="AV35" s="1161"/>
      <c r="AW35" s="1161"/>
      <c r="BZ35" s="2"/>
      <c r="CA35" s="4" t="str">
        <f t="shared" si="4"/>
        <v/>
      </c>
      <c r="CG35" s="14">
        <f t="shared" si="5"/>
        <v>0</v>
      </c>
      <c r="CH35" s="14"/>
      <c r="CI35" s="14"/>
      <c r="CJ35" s="14"/>
      <c r="CK35" s="14"/>
      <c r="CL35" s="14"/>
      <c r="CM35" s="14"/>
      <c r="CN35" s="14"/>
    </row>
    <row r="36" spans="1:92" ht="16.350000000000001" customHeight="1" x14ac:dyDescent="0.2">
      <c r="A36" s="1375" t="s">
        <v>45</v>
      </c>
      <c r="B36" s="897" t="s">
        <v>46</v>
      </c>
      <c r="C36" s="892">
        <f t="shared" si="1"/>
        <v>0</v>
      </c>
      <c r="D36" s="893"/>
      <c r="E36" s="894"/>
      <c r="F36" s="894"/>
      <c r="G36" s="894"/>
      <c r="H36" s="894"/>
      <c r="I36" s="894"/>
      <c r="J36" s="894"/>
      <c r="K36" s="894"/>
      <c r="L36" s="894"/>
      <c r="M36" s="895"/>
      <c r="N36" s="896"/>
      <c r="O36" s="30" t="str">
        <f t="shared" si="3"/>
        <v/>
      </c>
      <c r="P36" s="80"/>
      <c r="Q36" s="80"/>
      <c r="R36" s="80"/>
      <c r="S36" s="80"/>
      <c r="T36" s="80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60"/>
      <c r="AK36" s="1161"/>
      <c r="AL36" s="1161"/>
      <c r="AM36" s="1161"/>
      <c r="AN36" s="1161"/>
      <c r="AO36" s="1161"/>
      <c r="AP36" s="1161"/>
      <c r="AQ36" s="1161"/>
      <c r="AR36" s="1161"/>
      <c r="AS36" s="1161"/>
      <c r="AT36" s="1161"/>
      <c r="AU36" s="1161"/>
      <c r="AV36" s="1161"/>
      <c r="AW36" s="1161"/>
      <c r="BZ36" s="2"/>
      <c r="CA36" s="4" t="str">
        <f t="shared" si="4"/>
        <v/>
      </c>
      <c r="CG36" s="14">
        <f t="shared" si="5"/>
        <v>0</v>
      </c>
      <c r="CH36" s="14"/>
      <c r="CI36" s="14"/>
      <c r="CJ36" s="14"/>
      <c r="CK36" s="14"/>
      <c r="CL36" s="14"/>
      <c r="CM36" s="14"/>
      <c r="CN36" s="14"/>
    </row>
    <row r="37" spans="1:92" ht="16.350000000000001" customHeight="1" x14ac:dyDescent="0.2">
      <c r="A37" s="1392"/>
      <c r="B37" s="88" t="s">
        <v>47</v>
      </c>
      <c r="C37" s="89">
        <f t="shared" si="1"/>
        <v>0</v>
      </c>
      <c r="D37" s="35"/>
      <c r="E37" s="36"/>
      <c r="F37" s="36"/>
      <c r="G37" s="36"/>
      <c r="H37" s="36"/>
      <c r="I37" s="36"/>
      <c r="J37" s="36"/>
      <c r="K37" s="36"/>
      <c r="L37" s="36"/>
      <c r="M37" s="38"/>
      <c r="N37" s="39"/>
      <c r="O37" s="30" t="str">
        <f t="shared" si="3"/>
        <v/>
      </c>
      <c r="P37" s="80"/>
      <c r="Q37" s="80"/>
      <c r="R37" s="80"/>
      <c r="S37" s="80"/>
      <c r="T37" s="80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60"/>
      <c r="AK37" s="1161"/>
      <c r="AL37" s="1161"/>
      <c r="AM37" s="1161"/>
      <c r="AN37" s="1161"/>
      <c r="AO37" s="1161"/>
      <c r="AP37" s="1161"/>
      <c r="AQ37" s="1161"/>
      <c r="AR37" s="1161"/>
      <c r="AS37" s="1161"/>
      <c r="AT37" s="1161"/>
      <c r="AU37" s="1161"/>
      <c r="AV37" s="1161"/>
      <c r="AW37" s="1161"/>
      <c r="BZ37" s="2"/>
      <c r="CA37" s="4" t="str">
        <f t="shared" si="4"/>
        <v/>
      </c>
      <c r="CG37" s="14">
        <f t="shared" si="5"/>
        <v>0</v>
      </c>
      <c r="CH37" s="14"/>
      <c r="CI37" s="14"/>
      <c r="CJ37" s="14"/>
      <c r="CK37" s="14"/>
      <c r="CL37" s="14"/>
      <c r="CM37" s="14"/>
      <c r="CN37" s="14"/>
    </row>
    <row r="38" spans="1:92" ht="16.350000000000001" customHeight="1" x14ac:dyDescent="0.2">
      <c r="A38" s="1392"/>
      <c r="B38" s="88" t="s">
        <v>48</v>
      </c>
      <c r="C38" s="89">
        <f t="shared" si="1"/>
        <v>0</v>
      </c>
      <c r="D38" s="35"/>
      <c r="E38" s="36"/>
      <c r="F38" s="36"/>
      <c r="G38" s="36"/>
      <c r="H38" s="36"/>
      <c r="I38" s="36"/>
      <c r="J38" s="36"/>
      <c r="K38" s="36"/>
      <c r="L38" s="36"/>
      <c r="M38" s="38"/>
      <c r="N38" s="39"/>
      <c r="O38" s="30" t="str">
        <f t="shared" si="3"/>
        <v/>
      </c>
      <c r="P38" s="80"/>
      <c r="Q38" s="80"/>
      <c r="R38" s="80"/>
      <c r="S38" s="80"/>
      <c r="T38" s="80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60"/>
      <c r="AK38" s="1161"/>
      <c r="AL38" s="1161"/>
      <c r="AM38" s="1161"/>
      <c r="AN38" s="1161"/>
      <c r="AO38" s="1161"/>
      <c r="AP38" s="1161"/>
      <c r="AQ38" s="1161"/>
      <c r="AR38" s="1161"/>
      <c r="AS38" s="1161"/>
      <c r="AT38" s="1161"/>
      <c r="AU38" s="1161"/>
      <c r="AV38" s="1161"/>
      <c r="AW38" s="1161"/>
      <c r="BZ38" s="2"/>
      <c r="CA38" s="4" t="str">
        <f t="shared" si="4"/>
        <v/>
      </c>
      <c r="CG38" s="14">
        <f t="shared" si="5"/>
        <v>0</v>
      </c>
      <c r="CH38" s="14"/>
      <c r="CI38" s="14"/>
      <c r="CJ38" s="14"/>
      <c r="CK38" s="14"/>
      <c r="CL38" s="14"/>
      <c r="CM38" s="14"/>
      <c r="CN38" s="14"/>
    </row>
    <row r="39" spans="1:92" ht="16.350000000000001" customHeight="1" x14ac:dyDescent="0.2">
      <c r="A39" s="1392"/>
      <c r="B39" s="88" t="s">
        <v>49</v>
      </c>
      <c r="C39" s="89">
        <f t="shared" si="1"/>
        <v>0</v>
      </c>
      <c r="D39" s="35"/>
      <c r="E39" s="36"/>
      <c r="F39" s="36"/>
      <c r="G39" s="36"/>
      <c r="H39" s="36"/>
      <c r="I39" s="36"/>
      <c r="J39" s="36"/>
      <c r="K39" s="36"/>
      <c r="L39" s="36"/>
      <c r="M39" s="38"/>
      <c r="N39" s="39"/>
      <c r="O39" s="30" t="str">
        <f t="shared" si="3"/>
        <v/>
      </c>
      <c r="P39" s="80"/>
      <c r="Q39" s="80"/>
      <c r="R39" s="80"/>
      <c r="S39" s="80"/>
      <c r="T39" s="80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60"/>
      <c r="AK39" s="1161"/>
      <c r="AL39" s="1161"/>
      <c r="AM39" s="1161"/>
      <c r="AN39" s="1161"/>
      <c r="AO39" s="1161"/>
      <c r="AP39" s="1161"/>
      <c r="AQ39" s="1161"/>
      <c r="AR39" s="1161"/>
      <c r="AS39" s="1161"/>
      <c r="AT39" s="1161"/>
      <c r="AU39" s="1161"/>
      <c r="AV39" s="1161"/>
      <c r="AW39" s="1161"/>
      <c r="BZ39" s="2"/>
      <c r="CA39" s="4" t="str">
        <f t="shared" si="4"/>
        <v/>
      </c>
      <c r="CG39" s="14">
        <f t="shared" si="5"/>
        <v>0</v>
      </c>
      <c r="CH39" s="14"/>
      <c r="CI39" s="14"/>
      <c r="CJ39" s="14"/>
      <c r="CK39" s="14"/>
      <c r="CL39" s="14"/>
      <c r="CM39" s="14"/>
      <c r="CN39" s="14"/>
    </row>
    <row r="40" spans="1:92" ht="16.350000000000001" customHeight="1" x14ac:dyDescent="0.2">
      <c r="A40" s="1392"/>
      <c r="B40" s="88" t="s">
        <v>50</v>
      </c>
      <c r="C40" s="89">
        <f t="shared" si="1"/>
        <v>0</v>
      </c>
      <c r="D40" s="35"/>
      <c r="E40" s="36"/>
      <c r="F40" s="36"/>
      <c r="G40" s="36"/>
      <c r="H40" s="36"/>
      <c r="I40" s="36"/>
      <c r="J40" s="36"/>
      <c r="K40" s="36"/>
      <c r="L40" s="36"/>
      <c r="M40" s="38"/>
      <c r="N40" s="39"/>
      <c r="O40" s="30" t="str">
        <f t="shared" si="3"/>
        <v/>
      </c>
      <c r="P40" s="80"/>
      <c r="Q40" s="80"/>
      <c r="R40" s="80"/>
      <c r="S40" s="80"/>
      <c r="T40" s="80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60"/>
      <c r="AK40" s="1161"/>
      <c r="AL40" s="1161"/>
      <c r="AM40" s="1161"/>
      <c r="AN40" s="1161"/>
      <c r="AO40" s="1161"/>
      <c r="AP40" s="1161"/>
      <c r="AQ40" s="1161"/>
      <c r="AR40" s="1161"/>
      <c r="AS40" s="1161"/>
      <c r="AT40" s="1161"/>
      <c r="AU40" s="1161"/>
      <c r="AV40" s="1161"/>
      <c r="AW40" s="1161"/>
      <c r="BZ40" s="2"/>
      <c r="CA40" s="4" t="str">
        <f t="shared" si="4"/>
        <v/>
      </c>
      <c r="CG40" s="14">
        <f t="shared" si="5"/>
        <v>0</v>
      </c>
      <c r="CH40" s="14"/>
      <c r="CI40" s="14"/>
      <c r="CJ40" s="14"/>
      <c r="CK40" s="14"/>
      <c r="CL40" s="14"/>
      <c r="CM40" s="14"/>
      <c r="CN40" s="14"/>
    </row>
    <row r="41" spans="1:92" ht="16.350000000000001" customHeight="1" x14ac:dyDescent="0.2">
      <c r="A41" s="1376"/>
      <c r="B41" s="90" t="s">
        <v>51</v>
      </c>
      <c r="C41" s="91">
        <f t="shared" si="1"/>
        <v>0</v>
      </c>
      <c r="D41" s="92"/>
      <c r="E41" s="93"/>
      <c r="F41" s="93"/>
      <c r="G41" s="93"/>
      <c r="H41" s="93"/>
      <c r="I41" s="93"/>
      <c r="J41" s="93"/>
      <c r="K41" s="93"/>
      <c r="L41" s="93"/>
      <c r="M41" s="94"/>
      <c r="N41" s="95"/>
      <c r="O41" s="30" t="str">
        <f t="shared" si="3"/>
        <v/>
      </c>
      <c r="P41" s="80"/>
      <c r="Q41" s="80"/>
      <c r="R41" s="80"/>
      <c r="S41" s="80"/>
      <c r="T41" s="80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60"/>
      <c r="AK41" s="1161"/>
      <c r="AL41" s="1161"/>
      <c r="AM41" s="1161"/>
      <c r="AN41" s="1161"/>
      <c r="AO41" s="1161"/>
      <c r="AP41" s="1161"/>
      <c r="AQ41" s="1161"/>
      <c r="AR41" s="1161"/>
      <c r="AS41" s="1161"/>
      <c r="AT41" s="1161"/>
      <c r="AU41" s="1161"/>
      <c r="AV41" s="1161"/>
      <c r="AW41" s="1161"/>
      <c r="BZ41" s="2"/>
      <c r="CA41" s="4" t="str">
        <f t="shared" si="4"/>
        <v/>
      </c>
      <c r="CG41" s="14">
        <f t="shared" si="5"/>
        <v>0</v>
      </c>
      <c r="CH41" s="14"/>
      <c r="CI41" s="14"/>
      <c r="CJ41" s="14"/>
      <c r="CK41" s="14"/>
      <c r="CL41" s="14"/>
      <c r="CM41" s="14"/>
      <c r="CN41" s="14"/>
    </row>
    <row r="42" spans="1:92" ht="16.350000000000001" customHeight="1" x14ac:dyDescent="0.2">
      <c r="A42" s="1375" t="s">
        <v>52</v>
      </c>
      <c r="B42" s="898" t="s">
        <v>53</v>
      </c>
      <c r="C42" s="892">
        <f t="shared" si="1"/>
        <v>0</v>
      </c>
      <c r="D42" s="893"/>
      <c r="E42" s="894"/>
      <c r="F42" s="894"/>
      <c r="G42" s="894"/>
      <c r="H42" s="894"/>
      <c r="I42" s="894"/>
      <c r="J42" s="894"/>
      <c r="K42" s="894"/>
      <c r="L42" s="894"/>
      <c r="M42" s="895"/>
      <c r="N42" s="896"/>
      <c r="O42" s="30" t="str">
        <f t="shared" si="3"/>
        <v/>
      </c>
      <c r="P42" s="80"/>
      <c r="Q42" s="80"/>
      <c r="R42" s="80"/>
      <c r="S42" s="80"/>
      <c r="T42" s="80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60"/>
      <c r="AK42" s="1161"/>
      <c r="AL42" s="1161"/>
      <c r="AM42" s="1161"/>
      <c r="AN42" s="1161"/>
      <c r="AO42" s="1161"/>
      <c r="AP42" s="1161"/>
      <c r="AQ42" s="1161"/>
      <c r="AR42" s="1161"/>
      <c r="AS42" s="1161"/>
      <c r="AT42" s="1161"/>
      <c r="AU42" s="1161"/>
      <c r="AV42" s="1161"/>
      <c r="AW42" s="1161"/>
      <c r="BZ42" s="2"/>
      <c r="CA42" s="4" t="str">
        <f t="shared" si="4"/>
        <v/>
      </c>
      <c r="CG42" s="14">
        <f t="shared" si="5"/>
        <v>0</v>
      </c>
      <c r="CH42" s="14"/>
      <c r="CI42" s="14"/>
      <c r="CJ42" s="14"/>
      <c r="CK42" s="14"/>
      <c r="CL42" s="14"/>
      <c r="CM42" s="14"/>
      <c r="CN42" s="14"/>
    </row>
    <row r="43" spans="1:92" ht="16.350000000000001" customHeight="1" x14ac:dyDescent="0.2">
      <c r="A43" s="1376"/>
      <c r="B43" s="90" t="s">
        <v>54</v>
      </c>
      <c r="C43" s="81">
        <f t="shared" si="1"/>
        <v>0</v>
      </c>
      <c r="D43" s="82"/>
      <c r="E43" s="83"/>
      <c r="F43" s="83"/>
      <c r="G43" s="83"/>
      <c r="H43" s="83"/>
      <c r="I43" s="83"/>
      <c r="J43" s="83"/>
      <c r="K43" s="83"/>
      <c r="L43" s="83"/>
      <c r="M43" s="84"/>
      <c r="N43" s="85"/>
      <c r="O43" s="30" t="str">
        <f t="shared" si="3"/>
        <v/>
      </c>
      <c r="P43" s="80"/>
      <c r="Q43" s="80"/>
      <c r="R43" s="80"/>
      <c r="S43" s="80"/>
      <c r="T43" s="80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60"/>
      <c r="AK43" s="1161"/>
      <c r="AL43" s="1161"/>
      <c r="AM43" s="1161"/>
      <c r="AN43" s="1161"/>
      <c r="AO43" s="1161"/>
      <c r="AP43" s="1161"/>
      <c r="AQ43" s="1161"/>
      <c r="AR43" s="1161"/>
      <c r="AS43" s="1161"/>
      <c r="AT43" s="1161"/>
      <c r="AU43" s="1161"/>
      <c r="AV43" s="1161"/>
      <c r="AW43" s="1161"/>
      <c r="BZ43" s="2"/>
      <c r="CA43" s="4" t="str">
        <f t="shared" si="4"/>
        <v/>
      </c>
      <c r="CG43" s="14">
        <f t="shared" si="5"/>
        <v>0</v>
      </c>
      <c r="CH43" s="14"/>
      <c r="CI43" s="14"/>
      <c r="CJ43" s="14"/>
      <c r="CK43" s="14"/>
      <c r="CL43" s="14"/>
      <c r="CM43" s="14"/>
      <c r="CN43" s="14"/>
    </row>
    <row r="44" spans="1:92" ht="16.350000000000001" customHeight="1" x14ac:dyDescent="0.2">
      <c r="A44" s="1582" t="s">
        <v>55</v>
      </c>
      <c r="B44" s="97" t="s">
        <v>53</v>
      </c>
      <c r="C44" s="892">
        <f t="shared" si="1"/>
        <v>0</v>
      </c>
      <c r="D44" s="893"/>
      <c r="E44" s="894"/>
      <c r="F44" s="894"/>
      <c r="G44" s="894"/>
      <c r="H44" s="894"/>
      <c r="I44" s="894"/>
      <c r="J44" s="894"/>
      <c r="K44" s="894"/>
      <c r="L44" s="894"/>
      <c r="M44" s="895"/>
      <c r="N44" s="896"/>
      <c r="O44" s="30" t="str">
        <f t="shared" si="3"/>
        <v/>
      </c>
      <c r="P44" s="80"/>
      <c r="Q44" s="80"/>
      <c r="R44" s="80"/>
      <c r="S44" s="80"/>
      <c r="T44" s="80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60"/>
      <c r="AK44" s="1161"/>
      <c r="AL44" s="1161"/>
      <c r="AM44" s="1161"/>
      <c r="AN44" s="1161"/>
      <c r="AO44" s="1161"/>
      <c r="AP44" s="1161"/>
      <c r="AQ44" s="1161"/>
      <c r="AR44" s="1161"/>
      <c r="AS44" s="1161"/>
      <c r="AT44" s="1161"/>
      <c r="AU44" s="1161"/>
      <c r="AV44" s="1161"/>
      <c r="AW44" s="1161"/>
      <c r="BZ44" s="2"/>
      <c r="CA44" s="4" t="str">
        <f t="shared" si="4"/>
        <v/>
      </c>
      <c r="CG44" s="14">
        <f t="shared" si="5"/>
        <v>0</v>
      </c>
      <c r="CH44" s="14"/>
      <c r="CI44" s="14"/>
      <c r="CJ44" s="14"/>
      <c r="CK44" s="14"/>
      <c r="CL44" s="14"/>
      <c r="CM44" s="14"/>
      <c r="CN44" s="14"/>
    </row>
    <row r="45" spans="1:92" ht="16.350000000000001" customHeight="1" thickBot="1" x14ac:dyDescent="0.25">
      <c r="A45" s="1394"/>
      <c r="B45" s="98" t="s">
        <v>54</v>
      </c>
      <c r="C45" s="99">
        <f t="shared" si="1"/>
        <v>0</v>
      </c>
      <c r="D45" s="100"/>
      <c r="E45" s="101"/>
      <c r="F45" s="101"/>
      <c r="G45" s="101"/>
      <c r="H45" s="101"/>
      <c r="I45" s="101"/>
      <c r="J45" s="101"/>
      <c r="K45" s="101"/>
      <c r="L45" s="101"/>
      <c r="M45" s="102"/>
      <c r="N45" s="103"/>
      <c r="O45" s="30" t="str">
        <f t="shared" si="3"/>
        <v/>
      </c>
      <c r="P45" s="80"/>
      <c r="Q45" s="80"/>
      <c r="R45" s="80"/>
      <c r="S45" s="80"/>
      <c r="T45" s="80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60"/>
      <c r="AK45" s="1161"/>
      <c r="AL45" s="1161"/>
      <c r="AM45" s="1161"/>
      <c r="AN45" s="1161"/>
      <c r="AO45" s="1161"/>
      <c r="AP45" s="1161"/>
      <c r="AQ45" s="1161"/>
      <c r="AR45" s="1161"/>
      <c r="AS45" s="1161"/>
      <c r="AT45" s="1161"/>
      <c r="AU45" s="1161"/>
      <c r="AV45" s="1161"/>
      <c r="AW45" s="104"/>
      <c r="BZ45" s="2"/>
      <c r="CA45" s="4" t="str">
        <f t="shared" si="4"/>
        <v/>
      </c>
      <c r="CG45" s="14">
        <f t="shared" si="5"/>
        <v>0</v>
      </c>
      <c r="CH45" s="14"/>
      <c r="CI45" s="14"/>
      <c r="CJ45" s="14"/>
      <c r="CK45" s="14"/>
      <c r="CL45" s="14"/>
      <c r="CM45" s="14"/>
      <c r="CN45" s="14"/>
    </row>
    <row r="46" spans="1:92" ht="21" customHeight="1" thickTop="1" x14ac:dyDescent="0.2">
      <c r="A46" s="1409" t="s">
        <v>56</v>
      </c>
      <c r="B46" s="1410"/>
      <c r="C46" s="105">
        <f t="shared" si="1"/>
        <v>0</v>
      </c>
      <c r="D46" s="106"/>
      <c r="E46" s="107"/>
      <c r="F46" s="107"/>
      <c r="G46" s="107"/>
      <c r="H46" s="107"/>
      <c r="I46" s="107"/>
      <c r="J46" s="107"/>
      <c r="K46" s="107"/>
      <c r="L46" s="107"/>
      <c r="M46" s="108"/>
      <c r="N46" s="109"/>
      <c r="O46" s="30" t="str">
        <f t="shared" si="3"/>
        <v/>
      </c>
      <c r="P46" s="80"/>
      <c r="Q46" s="80"/>
      <c r="R46" s="80"/>
      <c r="S46" s="80"/>
      <c r="T46" s="80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60"/>
      <c r="AK46" s="1161"/>
      <c r="AL46" s="1161"/>
      <c r="AM46" s="1161"/>
      <c r="AN46" s="1161"/>
      <c r="AO46" s="1161"/>
      <c r="AP46" s="1161"/>
      <c r="AQ46" s="1161"/>
      <c r="AR46" s="1161"/>
      <c r="AS46" s="1161"/>
      <c r="AT46" s="1161"/>
      <c r="AU46" s="1161"/>
      <c r="AV46" s="1161"/>
      <c r="AW46" s="104"/>
      <c r="BZ46" s="2"/>
      <c r="CA46" s="4" t="str">
        <f t="shared" si="4"/>
        <v/>
      </c>
      <c r="CG46" s="14">
        <f t="shared" si="5"/>
        <v>0</v>
      </c>
      <c r="CH46" s="14"/>
      <c r="CI46" s="14"/>
      <c r="CJ46" s="14"/>
      <c r="CK46" s="14"/>
      <c r="CL46" s="14"/>
      <c r="CM46" s="14"/>
      <c r="CN46" s="14"/>
    </row>
    <row r="47" spans="1:92" ht="20.25" customHeight="1" x14ac:dyDescent="0.2">
      <c r="A47" s="1397" t="s">
        <v>57</v>
      </c>
      <c r="B47" s="1398"/>
      <c r="C47" s="91">
        <f t="shared" si="1"/>
        <v>0</v>
      </c>
      <c r="D47" s="92"/>
      <c r="E47" s="93"/>
      <c r="F47" s="93"/>
      <c r="G47" s="93"/>
      <c r="H47" s="93"/>
      <c r="I47" s="93"/>
      <c r="J47" s="93"/>
      <c r="K47" s="93"/>
      <c r="L47" s="93"/>
      <c r="M47" s="94"/>
      <c r="N47" s="95"/>
      <c r="O47" s="30" t="str">
        <f t="shared" si="3"/>
        <v/>
      </c>
      <c r="P47" s="80"/>
      <c r="Q47" s="80"/>
      <c r="R47" s="80"/>
      <c r="S47" s="80"/>
      <c r="T47" s="80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60"/>
      <c r="AK47" s="1161"/>
      <c r="AL47" s="1161"/>
      <c r="AM47" s="1161"/>
      <c r="AN47" s="1161"/>
      <c r="AO47" s="1161"/>
      <c r="AP47" s="1161"/>
      <c r="AQ47" s="1161"/>
      <c r="AR47" s="1161"/>
      <c r="AS47" s="1161"/>
      <c r="AT47" s="1161"/>
      <c r="AU47" s="1161"/>
      <c r="AV47" s="1161"/>
      <c r="AW47" s="104"/>
      <c r="BZ47" s="2"/>
      <c r="CA47" s="4" t="str">
        <f t="shared" si="4"/>
        <v/>
      </c>
      <c r="CG47" s="14">
        <f t="shared" si="5"/>
        <v>0</v>
      </c>
      <c r="CH47" s="14"/>
      <c r="CI47" s="14"/>
      <c r="CJ47" s="14"/>
      <c r="CK47" s="14"/>
      <c r="CL47" s="14"/>
      <c r="CM47" s="14"/>
      <c r="CN47" s="14"/>
    </row>
    <row r="48" spans="1:92" ht="16.350000000000001" customHeight="1" x14ac:dyDescent="0.2">
      <c r="A48" s="1411" t="s">
        <v>58</v>
      </c>
      <c r="B48" s="897" t="s">
        <v>53</v>
      </c>
      <c r="C48" s="892">
        <f t="shared" si="1"/>
        <v>0</v>
      </c>
      <c r="D48" s="893"/>
      <c r="E48" s="894"/>
      <c r="F48" s="894"/>
      <c r="G48" s="894"/>
      <c r="H48" s="894"/>
      <c r="I48" s="894"/>
      <c r="J48" s="894"/>
      <c r="K48" s="894"/>
      <c r="L48" s="894"/>
      <c r="M48" s="895"/>
      <c r="N48" s="896"/>
      <c r="O48" s="30" t="str">
        <f t="shared" si="3"/>
        <v/>
      </c>
      <c r="P48" s="80"/>
      <c r="Q48" s="80"/>
      <c r="R48" s="80"/>
      <c r="S48" s="80"/>
      <c r="T48" s="80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60"/>
      <c r="AK48" s="1161"/>
      <c r="AL48" s="1161"/>
      <c r="AM48" s="1161"/>
      <c r="AN48" s="1161"/>
      <c r="AO48" s="1161"/>
      <c r="AP48" s="1161"/>
      <c r="AQ48" s="1161"/>
      <c r="AR48" s="1161"/>
      <c r="AS48" s="1161"/>
      <c r="AT48" s="1161"/>
      <c r="AU48" s="1161"/>
      <c r="AV48" s="1161"/>
      <c r="AW48" s="104"/>
      <c r="BZ48" s="2"/>
      <c r="CA48" s="4" t="str">
        <f t="shared" si="4"/>
        <v/>
      </c>
      <c r="CG48" s="14">
        <f t="shared" si="5"/>
        <v>0</v>
      </c>
      <c r="CH48" s="14"/>
      <c r="CI48" s="14"/>
      <c r="CJ48" s="14"/>
      <c r="CK48" s="14"/>
      <c r="CL48" s="14"/>
      <c r="CM48" s="14"/>
      <c r="CN48" s="14"/>
    </row>
    <row r="49" spans="1:96" ht="16.350000000000001" customHeight="1" x14ac:dyDescent="0.2">
      <c r="A49" s="1412"/>
      <c r="B49" s="110" t="s">
        <v>54</v>
      </c>
      <c r="C49" s="91">
        <f t="shared" si="1"/>
        <v>0</v>
      </c>
      <c r="D49" s="92"/>
      <c r="E49" s="93"/>
      <c r="F49" s="93"/>
      <c r="G49" s="93"/>
      <c r="H49" s="93"/>
      <c r="I49" s="93"/>
      <c r="J49" s="93"/>
      <c r="K49" s="93"/>
      <c r="L49" s="93"/>
      <c r="M49" s="94"/>
      <c r="N49" s="95"/>
      <c r="O49" s="30" t="str">
        <f t="shared" si="3"/>
        <v/>
      </c>
      <c r="P49" s="80"/>
      <c r="Q49" s="80"/>
      <c r="R49" s="80"/>
      <c r="S49" s="80"/>
      <c r="T49" s="80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60"/>
      <c r="AK49" s="1161"/>
      <c r="AL49" s="1161"/>
      <c r="AM49" s="1161"/>
      <c r="AN49" s="1161"/>
      <c r="AO49" s="1161"/>
      <c r="AP49" s="1161"/>
      <c r="AQ49" s="1161"/>
      <c r="AR49" s="1161"/>
      <c r="AS49" s="1161"/>
      <c r="AT49" s="1161"/>
      <c r="AU49" s="1161"/>
      <c r="AV49" s="1161"/>
      <c r="AW49" s="104"/>
      <c r="BZ49" s="2"/>
      <c r="CA49" s="4" t="str">
        <f t="shared" si="4"/>
        <v/>
      </c>
      <c r="CG49" s="14">
        <f t="shared" si="5"/>
        <v>0</v>
      </c>
      <c r="CH49" s="14"/>
      <c r="CI49" s="14"/>
      <c r="CJ49" s="14"/>
      <c r="CK49" s="14"/>
      <c r="CL49" s="14"/>
      <c r="CM49" s="14"/>
      <c r="CN49" s="14"/>
    </row>
    <row r="50" spans="1:96" ht="21" customHeight="1" x14ac:dyDescent="0.2">
      <c r="A50" s="1411" t="s">
        <v>59</v>
      </c>
      <c r="B50" s="897" t="s">
        <v>53</v>
      </c>
      <c r="C50" s="892">
        <f t="shared" si="1"/>
        <v>0</v>
      </c>
      <c r="D50" s="893"/>
      <c r="E50" s="894"/>
      <c r="F50" s="894"/>
      <c r="G50" s="894"/>
      <c r="H50" s="894"/>
      <c r="I50" s="894"/>
      <c r="J50" s="894"/>
      <c r="K50" s="894"/>
      <c r="L50" s="894"/>
      <c r="M50" s="895"/>
      <c r="N50" s="896"/>
      <c r="O50" s="30" t="str">
        <f t="shared" si="3"/>
        <v/>
      </c>
      <c r="P50" s="80"/>
      <c r="Q50" s="80"/>
      <c r="R50" s="80"/>
      <c r="S50" s="80"/>
      <c r="T50" s="80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60"/>
      <c r="AK50" s="1161"/>
      <c r="AL50" s="1161"/>
      <c r="AM50" s="1161"/>
      <c r="AN50" s="1161"/>
      <c r="AO50" s="1161"/>
      <c r="AP50" s="1161"/>
      <c r="AQ50" s="1161"/>
      <c r="AR50" s="1161"/>
      <c r="AS50" s="1161"/>
      <c r="AT50" s="1161"/>
      <c r="AU50" s="1161"/>
      <c r="AV50" s="1161"/>
      <c r="AW50" s="104"/>
      <c r="BZ50" s="2"/>
      <c r="CA50" s="4" t="str">
        <f t="shared" si="4"/>
        <v/>
      </c>
      <c r="CG50" s="14">
        <f t="shared" si="5"/>
        <v>0</v>
      </c>
      <c r="CH50" s="14"/>
      <c r="CI50" s="14"/>
      <c r="CJ50" s="14"/>
      <c r="CK50" s="14"/>
      <c r="CL50" s="14"/>
      <c r="CM50" s="14"/>
      <c r="CN50" s="14"/>
    </row>
    <row r="51" spans="1:96" ht="18" customHeight="1" x14ac:dyDescent="0.2">
      <c r="A51" s="1412"/>
      <c r="B51" s="111" t="s">
        <v>54</v>
      </c>
      <c r="C51" s="91">
        <f t="shared" si="1"/>
        <v>0</v>
      </c>
      <c r="D51" s="92"/>
      <c r="E51" s="93"/>
      <c r="F51" s="93"/>
      <c r="G51" s="93"/>
      <c r="H51" s="93"/>
      <c r="I51" s="93"/>
      <c r="J51" s="93"/>
      <c r="K51" s="93"/>
      <c r="L51" s="93"/>
      <c r="M51" s="94"/>
      <c r="N51" s="95"/>
      <c r="O51" s="30" t="str">
        <f t="shared" si="3"/>
        <v/>
      </c>
      <c r="S51" s="11"/>
      <c r="T51" s="11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1156"/>
      <c r="AJ51" s="1156"/>
      <c r="AK51" s="1156"/>
      <c r="AL51" s="1156"/>
      <c r="AM51" s="1156"/>
      <c r="AN51" s="1156"/>
      <c r="AO51" s="1156"/>
      <c r="AP51" s="1156"/>
      <c r="AQ51" s="1156"/>
      <c r="AR51" s="1156"/>
      <c r="AS51" s="1156"/>
      <c r="AT51" s="1156"/>
      <c r="AU51" s="1156"/>
      <c r="AV51" s="1156"/>
      <c r="BZ51" s="2"/>
      <c r="CA51" s="4" t="str">
        <f t="shared" si="4"/>
        <v/>
      </c>
      <c r="CG51" s="14">
        <f t="shared" si="5"/>
        <v>0</v>
      </c>
      <c r="CH51" s="14"/>
      <c r="CI51" s="14"/>
      <c r="CJ51" s="14"/>
      <c r="CK51" s="14"/>
      <c r="CL51" s="14"/>
      <c r="CM51" s="14"/>
      <c r="CN51" s="14"/>
    </row>
    <row r="52" spans="1:96" ht="16.350000000000001" customHeight="1" x14ac:dyDescent="0.2">
      <c r="A52" s="1413" t="s">
        <v>60</v>
      </c>
      <c r="B52" s="1414"/>
      <c r="C52" s="91">
        <f t="shared" si="1"/>
        <v>0</v>
      </c>
      <c r="D52" s="92"/>
      <c r="E52" s="93"/>
      <c r="F52" s="93"/>
      <c r="G52" s="93"/>
      <c r="H52" s="93"/>
      <c r="I52" s="93"/>
      <c r="J52" s="93"/>
      <c r="K52" s="93"/>
      <c r="L52" s="93"/>
      <c r="M52" s="94"/>
      <c r="N52" s="95"/>
      <c r="O52" s="30" t="str">
        <f t="shared" si="3"/>
        <v/>
      </c>
      <c r="P52" s="11"/>
      <c r="Q52" s="11"/>
      <c r="R52" s="11"/>
      <c r="S52" s="11"/>
      <c r="T52" s="11"/>
      <c r="U52" s="11"/>
      <c r="V52" s="11"/>
      <c r="W52" s="11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1156"/>
      <c r="AJ52" s="1156"/>
      <c r="AK52" s="1156"/>
      <c r="AL52" s="1156"/>
      <c r="AM52" s="1156"/>
      <c r="AN52" s="1156"/>
      <c r="AO52" s="1156"/>
      <c r="AP52" s="1156"/>
      <c r="AQ52" s="1156"/>
      <c r="AR52" s="1156"/>
      <c r="AS52" s="1156"/>
      <c r="AT52" s="1156"/>
      <c r="AU52" s="1156"/>
      <c r="AV52" s="1156"/>
      <c r="CA52" s="4" t="str">
        <f t="shared" si="4"/>
        <v/>
      </c>
      <c r="CG52" s="14">
        <f t="shared" si="5"/>
        <v>0</v>
      </c>
      <c r="CH52" s="14"/>
      <c r="CI52" s="14"/>
      <c r="CJ52" s="14"/>
      <c r="CK52" s="14"/>
      <c r="CL52" s="14"/>
      <c r="CM52" s="14"/>
      <c r="CN52" s="14"/>
    </row>
    <row r="53" spans="1:96" ht="16.350000000000001" customHeight="1" x14ac:dyDescent="0.2">
      <c r="A53" s="112" t="s">
        <v>61</v>
      </c>
      <c r="C53" s="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1156"/>
      <c r="AJ53" s="1156"/>
      <c r="AK53" s="1156"/>
      <c r="AL53" s="1156"/>
      <c r="AM53" s="1156"/>
      <c r="AN53" s="1156"/>
      <c r="AO53" s="899"/>
      <c r="AP53" s="899"/>
      <c r="AQ53" s="899"/>
      <c r="AR53" s="899"/>
      <c r="AS53" s="899"/>
      <c r="AT53" s="899"/>
      <c r="AU53" s="899"/>
      <c r="AV53" s="899"/>
      <c r="CA53" s="4" t="str">
        <f>IF(AND(([10]A01!$C18+[10]A01!$C19+[10]A01!$C20+[10]A01!$C21+[10]A01!$F31+[10]A01!$F32+[10]A01!$F33)&lt;&gt;0,D53=0,E53=""),"* Observacion : En A01 existen contoles no ingresados, Revisar. ","")</f>
        <v/>
      </c>
      <c r="CG53" s="14"/>
      <c r="CH53" s="14"/>
      <c r="CI53" s="14"/>
      <c r="CJ53" s="14"/>
      <c r="CK53" s="14"/>
      <c r="CL53" s="14"/>
      <c r="CM53" s="14"/>
      <c r="CN53" s="14"/>
    </row>
    <row r="54" spans="1:96" ht="31.35" customHeight="1" x14ac:dyDescent="0.2">
      <c r="A54" s="814" t="s">
        <v>62</v>
      </c>
      <c r="B54" s="900" t="s">
        <v>63</v>
      </c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1156"/>
      <c r="AP54" s="1156"/>
      <c r="AQ54" s="1156"/>
      <c r="AR54" s="1156"/>
      <c r="AS54" s="1156"/>
      <c r="AT54" s="1156"/>
      <c r="AU54" s="1156"/>
      <c r="AV54" s="1156"/>
      <c r="AW54" s="1155"/>
      <c r="BZ54" s="2"/>
      <c r="CG54" s="14">
        <v>0</v>
      </c>
      <c r="CH54" s="14">
        <v>0</v>
      </c>
      <c r="CI54" s="14"/>
      <c r="CJ54" s="14"/>
      <c r="CK54" s="14"/>
      <c r="CL54" s="14"/>
      <c r="CM54" s="14"/>
      <c r="CN54" s="14"/>
    </row>
    <row r="55" spans="1:96" ht="16.350000000000001" customHeight="1" x14ac:dyDescent="0.2">
      <c r="A55" s="116" t="s">
        <v>64</v>
      </c>
      <c r="B55" s="901"/>
      <c r="C55" s="3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60"/>
      <c r="AP55" s="1160"/>
      <c r="AQ55" s="1160"/>
      <c r="AR55" s="1160"/>
      <c r="AS55" s="1160"/>
      <c r="AT55" s="1160"/>
      <c r="AU55" s="1160"/>
      <c r="AV55" s="1160"/>
      <c r="AW55" s="1155"/>
      <c r="CG55" s="14">
        <v>0</v>
      </c>
      <c r="CH55" s="14">
        <v>0</v>
      </c>
      <c r="CI55" s="14"/>
      <c r="CJ55" s="14"/>
      <c r="CK55" s="14"/>
      <c r="CL55" s="14"/>
      <c r="CM55" s="14"/>
      <c r="CN55" s="14"/>
    </row>
    <row r="56" spans="1:96" ht="21" customHeight="1" x14ac:dyDescent="0.2">
      <c r="A56" s="117" t="s">
        <v>65</v>
      </c>
      <c r="B56" s="66"/>
      <c r="E56" s="118"/>
      <c r="F56" s="119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15"/>
      <c r="S56" s="15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20"/>
      <c r="AM56" s="120"/>
      <c r="AN56" s="120"/>
      <c r="AO56" s="1161"/>
      <c r="AP56" s="1161"/>
      <c r="AQ56" s="1160"/>
      <c r="AR56" s="1160"/>
      <c r="AS56" s="1160"/>
      <c r="AT56" s="1160"/>
      <c r="AU56" s="1160"/>
      <c r="AV56" s="1160"/>
      <c r="AW56" s="1155"/>
      <c r="CG56" s="14">
        <v>0</v>
      </c>
      <c r="CH56" s="14">
        <v>0</v>
      </c>
      <c r="CI56" s="14"/>
      <c r="CJ56" s="14"/>
      <c r="CK56" s="14"/>
      <c r="CL56" s="14"/>
      <c r="CM56" s="14"/>
      <c r="CN56" s="14"/>
    </row>
    <row r="57" spans="1:96" ht="27.75" customHeight="1" x14ac:dyDescent="0.2">
      <c r="A57" s="1377" t="s">
        <v>66</v>
      </c>
      <c r="B57" s="1380"/>
      <c r="C57" s="900" t="s">
        <v>63</v>
      </c>
      <c r="D57" s="881" t="s">
        <v>67</v>
      </c>
      <c r="E57" s="902" t="s">
        <v>68</v>
      </c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172"/>
      <c r="AT57" s="1172"/>
      <c r="AU57" s="1172"/>
      <c r="AV57" s="1173"/>
      <c r="AW57" s="1173"/>
      <c r="AX57" s="1173"/>
      <c r="AY57" s="1173"/>
      <c r="AZ57" s="1173"/>
      <c r="BA57" s="1155"/>
      <c r="BZ57" s="2"/>
      <c r="CA57" s="3"/>
      <c r="CB57" s="3"/>
      <c r="CC57" s="3"/>
      <c r="CD57" s="3"/>
      <c r="CG57" s="4">
        <v>0</v>
      </c>
      <c r="CH57" s="4">
        <v>0</v>
      </c>
      <c r="CK57" s="14"/>
      <c r="CL57" s="14"/>
      <c r="CM57" s="14"/>
      <c r="CN57" s="14"/>
      <c r="CO57" s="14"/>
      <c r="CP57" s="14"/>
      <c r="CQ57" s="14"/>
      <c r="CR57" s="14"/>
    </row>
    <row r="58" spans="1:96" ht="25.35" customHeight="1" x14ac:dyDescent="0.2">
      <c r="A58" s="1397" t="s">
        <v>69</v>
      </c>
      <c r="B58" s="1398"/>
      <c r="C58" s="885">
        <f>SUM(D58:E58)</f>
        <v>0</v>
      </c>
      <c r="D58" s="905"/>
      <c r="E58" s="53"/>
      <c r="F58" s="30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172"/>
      <c r="AT58" s="1172"/>
      <c r="AU58" s="1172"/>
      <c r="AV58" s="1173"/>
      <c r="AW58" s="1173"/>
      <c r="AX58" s="1173"/>
      <c r="AY58" s="1173"/>
      <c r="AZ58" s="1173"/>
      <c r="BA58" s="1155"/>
      <c r="BZ58" s="2"/>
      <c r="CA58" s="3" t="str">
        <f>IF(AND(([10]A01!$C18+[10]A01!$C19+[10]A01!$C20+[10]A01!$C21+[10]A01!$F31+[10]A01!$F32+[10]A01!$F33)&lt;&gt;0,D58=0,E58=""),"* Observacion : En A01 existen controles no ingresados, Revisar. ","")</f>
        <v/>
      </c>
      <c r="CB58" s="3"/>
      <c r="CC58" s="3"/>
      <c r="CD58" s="3"/>
      <c r="CG58" s="4">
        <v>0</v>
      </c>
      <c r="CH58" s="4">
        <v>0</v>
      </c>
      <c r="CK58" s="14"/>
      <c r="CL58" s="14"/>
      <c r="CM58" s="14"/>
      <c r="CN58" s="14"/>
      <c r="CO58" s="14"/>
      <c r="CP58" s="14"/>
      <c r="CQ58" s="14"/>
      <c r="CR58" s="14"/>
    </row>
    <row r="59" spans="1:96" ht="30" customHeight="1" x14ac:dyDescent="0.2">
      <c r="A59" s="117" t="s">
        <v>70</v>
      </c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172"/>
      <c r="AT59" s="1172"/>
      <c r="AU59" s="1172"/>
      <c r="AV59" s="1173"/>
      <c r="AW59" s="1173"/>
      <c r="AX59" s="1173"/>
      <c r="AY59" s="1173"/>
      <c r="AZ59" s="1173"/>
      <c r="BA59" s="1155"/>
      <c r="BZ59" s="2"/>
      <c r="CA59" s="3" t="str">
        <f>IF(AND(([10]A01!$C18+[10]A01!$C19+[10]A01!$C20+[10]A01!$C21+[10]A01!$F31+[10]A01!$F32+[10]A01!$F33)&lt;&gt;0,D59=0,E59=""),"* Observacion : En A01 existen controles no ingresados, Revisar. ","")</f>
        <v/>
      </c>
      <c r="CB59" s="3"/>
      <c r="CC59" s="3"/>
      <c r="CD59" s="3"/>
      <c r="CK59" s="14"/>
      <c r="CL59" s="14"/>
      <c r="CM59" s="14"/>
      <c r="CN59" s="14"/>
      <c r="CO59" s="14"/>
      <c r="CP59" s="14"/>
      <c r="CQ59" s="14"/>
      <c r="CR59" s="14"/>
    </row>
    <row r="60" spans="1:96" ht="33" customHeight="1" x14ac:dyDescent="0.2">
      <c r="A60" s="1366" t="s">
        <v>71</v>
      </c>
      <c r="B60" s="1367"/>
      <c r="C60" s="1366" t="s">
        <v>72</v>
      </c>
      <c r="D60" s="1401"/>
      <c r="E60" s="1367"/>
      <c r="F60" s="1403" t="s">
        <v>73</v>
      </c>
      <c r="G60" s="1404"/>
      <c r="H60" s="1404"/>
      <c r="I60" s="1404"/>
      <c r="J60" s="1404"/>
      <c r="K60" s="1404"/>
      <c r="L60" s="1404"/>
      <c r="M60" s="1404"/>
      <c r="N60" s="1404"/>
      <c r="O60" s="1404"/>
      <c r="P60" s="1404"/>
      <c r="Q60" s="1405"/>
      <c r="R60" s="1406" t="s">
        <v>74</v>
      </c>
      <c r="S60" s="1407"/>
      <c r="T60" s="1406" t="s">
        <v>75</v>
      </c>
      <c r="U60" s="1408"/>
      <c r="V60" s="1623" t="s">
        <v>76</v>
      </c>
      <c r="W60" s="1623"/>
      <c r="X60" s="1624" t="s">
        <v>77</v>
      </c>
      <c r="Y60" s="1418" t="s">
        <v>78</v>
      </c>
      <c r="Z60" s="1419"/>
      <c r="AA60" s="127"/>
      <c r="AB60" s="122"/>
      <c r="AC60" s="122"/>
      <c r="AD60" s="122"/>
      <c r="AE60" s="122"/>
      <c r="AF60" s="122"/>
      <c r="AG60" s="122"/>
      <c r="AH60" s="11"/>
      <c r="AI60" s="11"/>
      <c r="AJ60" s="11"/>
      <c r="AK60" s="11"/>
      <c r="AL60" s="122"/>
      <c r="AM60" s="122"/>
      <c r="AN60" s="11"/>
      <c r="AO60" s="122"/>
      <c r="AP60" s="122"/>
      <c r="AQ60" s="122"/>
      <c r="AR60" s="122"/>
      <c r="AS60" s="1222"/>
      <c r="AT60" s="1222"/>
      <c r="AU60" s="1222"/>
      <c r="AV60" s="1223"/>
      <c r="AW60" s="1223"/>
      <c r="AX60" s="1223"/>
      <c r="AY60" s="1223"/>
      <c r="AZ60" s="1223"/>
      <c r="BA60" s="1205"/>
      <c r="BZ60" s="2"/>
      <c r="CA60" s="3"/>
      <c r="CB60" s="3"/>
      <c r="CC60" s="3"/>
      <c r="CD60" s="3"/>
      <c r="CK60" s="14"/>
      <c r="CL60" s="14"/>
      <c r="CM60" s="14"/>
      <c r="CN60" s="14"/>
      <c r="CO60" s="14"/>
      <c r="CP60" s="14"/>
      <c r="CQ60" s="14"/>
      <c r="CR60" s="14"/>
    </row>
    <row r="61" spans="1:96" ht="25.5" customHeight="1" x14ac:dyDescent="0.2">
      <c r="A61" s="1399"/>
      <c r="B61" s="1400"/>
      <c r="C61" s="1368"/>
      <c r="D61" s="1402"/>
      <c r="E61" s="1369"/>
      <c r="F61" s="1406" t="s">
        <v>79</v>
      </c>
      <c r="G61" s="1407"/>
      <c r="H61" s="1406" t="s">
        <v>80</v>
      </c>
      <c r="I61" s="1407"/>
      <c r="J61" s="1406" t="s">
        <v>81</v>
      </c>
      <c r="K61" s="1407"/>
      <c r="L61" s="1406" t="s">
        <v>82</v>
      </c>
      <c r="M61" s="1407"/>
      <c r="N61" s="1406" t="s">
        <v>83</v>
      </c>
      <c r="O61" s="1407"/>
      <c r="P61" s="1406" t="s">
        <v>84</v>
      </c>
      <c r="Q61" s="1407"/>
      <c r="R61" s="1406" t="s">
        <v>85</v>
      </c>
      <c r="S61" s="1407"/>
      <c r="T61" s="1406" t="s">
        <v>86</v>
      </c>
      <c r="U61" s="1408"/>
      <c r="V61" s="1624" t="s">
        <v>87</v>
      </c>
      <c r="W61" s="1624"/>
      <c r="X61" s="1624"/>
      <c r="Y61" s="1420"/>
      <c r="Z61" s="1421"/>
      <c r="AA61" s="127"/>
      <c r="AB61" s="122"/>
      <c r="AC61" s="122"/>
      <c r="AD61" s="122"/>
      <c r="AE61" s="122"/>
      <c r="AF61" s="122"/>
      <c r="AG61" s="122"/>
      <c r="AH61" s="11"/>
      <c r="AI61" s="11"/>
      <c r="AJ61" s="11"/>
      <c r="AK61" s="11"/>
      <c r="AL61" s="122"/>
      <c r="AM61" s="122"/>
      <c r="AN61" s="11"/>
      <c r="AO61" s="122"/>
      <c r="AP61" s="122"/>
      <c r="AQ61" s="122"/>
      <c r="AR61" s="122"/>
      <c r="AS61" s="1222"/>
      <c r="AT61" s="1222"/>
      <c r="AU61" s="1222"/>
      <c r="AV61" s="1223"/>
      <c r="AW61" s="1223"/>
      <c r="AX61" s="1223"/>
      <c r="AY61" s="1223"/>
      <c r="AZ61" s="1223"/>
      <c r="BA61" s="1205"/>
      <c r="BZ61" s="2"/>
      <c r="CA61" s="3"/>
      <c r="CB61" s="3"/>
      <c r="CC61" s="3"/>
      <c r="CD61" s="3"/>
      <c r="CK61" s="14"/>
      <c r="CL61" s="14"/>
      <c r="CM61" s="14"/>
      <c r="CN61" s="14"/>
      <c r="CO61" s="14"/>
      <c r="CP61" s="14"/>
      <c r="CQ61" s="14"/>
      <c r="CR61" s="14"/>
    </row>
    <row r="62" spans="1:96" ht="35.25" customHeight="1" x14ac:dyDescent="0.2">
      <c r="A62" s="1368"/>
      <c r="B62" s="1369"/>
      <c r="C62" s="881" t="s">
        <v>88</v>
      </c>
      <c r="D62" s="906" t="s">
        <v>54</v>
      </c>
      <c r="E62" s="807" t="s">
        <v>89</v>
      </c>
      <c r="F62" s="829" t="s">
        <v>54</v>
      </c>
      <c r="G62" s="815" t="s">
        <v>89</v>
      </c>
      <c r="H62" s="829" t="s">
        <v>54</v>
      </c>
      <c r="I62" s="815" t="s">
        <v>89</v>
      </c>
      <c r="J62" s="829" t="s">
        <v>54</v>
      </c>
      <c r="K62" s="815" t="s">
        <v>89</v>
      </c>
      <c r="L62" s="829" t="s">
        <v>54</v>
      </c>
      <c r="M62" s="815" t="s">
        <v>89</v>
      </c>
      <c r="N62" s="829" t="s">
        <v>54</v>
      </c>
      <c r="O62" s="815" t="s">
        <v>89</v>
      </c>
      <c r="P62" s="829" t="s">
        <v>54</v>
      </c>
      <c r="Q62" s="815" t="s">
        <v>89</v>
      </c>
      <c r="R62" s="829" t="s">
        <v>54</v>
      </c>
      <c r="S62" s="815" t="s">
        <v>89</v>
      </c>
      <c r="T62" s="829" t="s">
        <v>54</v>
      </c>
      <c r="U62" s="816" t="s">
        <v>89</v>
      </c>
      <c r="V62" s="900" t="s">
        <v>90</v>
      </c>
      <c r="W62" s="900" t="s">
        <v>91</v>
      </c>
      <c r="X62" s="1585"/>
      <c r="Y62" s="900" t="s">
        <v>92</v>
      </c>
      <c r="Z62" s="900" t="s">
        <v>93</v>
      </c>
      <c r="AA62" s="127"/>
      <c r="AB62" s="122"/>
      <c r="AC62" s="122"/>
      <c r="AD62" s="122"/>
      <c r="AE62" s="122"/>
      <c r="AF62" s="122"/>
      <c r="AG62" s="122"/>
      <c r="AH62" s="11"/>
      <c r="AI62" s="11"/>
      <c r="AJ62" s="11"/>
      <c r="AK62" s="11"/>
      <c r="AL62" s="122"/>
      <c r="AM62" s="122"/>
      <c r="AN62" s="11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155"/>
      <c r="BZ62" s="2"/>
      <c r="CA62" s="3"/>
      <c r="CB62" s="3"/>
      <c r="CC62" s="3"/>
      <c r="CD62" s="3"/>
      <c r="CK62" s="14"/>
      <c r="CL62" s="14"/>
      <c r="CM62" s="14"/>
      <c r="CN62" s="14"/>
      <c r="CO62" s="14"/>
      <c r="CP62" s="14"/>
      <c r="CQ62" s="14"/>
      <c r="CR62" s="14"/>
    </row>
    <row r="63" spans="1:96" ht="16.350000000000001" customHeight="1" x14ac:dyDescent="0.2">
      <c r="A63" s="1586" t="s">
        <v>94</v>
      </c>
      <c r="B63" s="1587"/>
      <c r="C63" s="907">
        <f>SUM(D63:E63)</f>
        <v>0</v>
      </c>
      <c r="D63" s="908">
        <f t="shared" ref="D63:E66" si="6">SUM(F63+H63+J63+L63+N63+P63)</f>
        <v>0</v>
      </c>
      <c r="E63" s="909">
        <f t="shared" si="6"/>
        <v>0</v>
      </c>
      <c r="F63" s="893"/>
      <c r="G63" s="896"/>
      <c r="H63" s="893"/>
      <c r="I63" s="896"/>
      <c r="J63" s="893"/>
      <c r="K63" s="896"/>
      <c r="L63" s="893"/>
      <c r="M63" s="896"/>
      <c r="N63" s="893"/>
      <c r="O63" s="896"/>
      <c r="P63" s="893"/>
      <c r="Q63" s="896"/>
      <c r="R63" s="893"/>
      <c r="S63" s="896"/>
      <c r="T63" s="893"/>
      <c r="U63" s="910"/>
      <c r="V63" s="911"/>
      <c r="W63" s="893"/>
      <c r="X63" s="912"/>
      <c r="Y63" s="912"/>
      <c r="Z63" s="913"/>
      <c r="AA63" s="30"/>
      <c r="AB63" s="122"/>
      <c r="AC63" s="122"/>
      <c r="AD63" s="122"/>
      <c r="AE63" s="122"/>
      <c r="AF63" s="122"/>
      <c r="AG63" s="122"/>
      <c r="AH63" s="11"/>
      <c r="AI63" s="11"/>
      <c r="AJ63" s="11"/>
      <c r="AK63" s="11"/>
      <c r="AL63" s="122"/>
      <c r="AM63" s="122"/>
      <c r="AN63" s="11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155"/>
      <c r="BZ63" s="2"/>
      <c r="CA63" s="3"/>
      <c r="CB63" s="3"/>
      <c r="CC63" s="3"/>
      <c r="CD63" s="3"/>
      <c r="CG63" s="4">
        <v>0</v>
      </c>
      <c r="CH63" s="4">
        <v>0</v>
      </c>
      <c r="CK63" s="14"/>
      <c r="CL63" s="14"/>
      <c r="CM63" s="14"/>
      <c r="CN63" s="14"/>
      <c r="CO63" s="14"/>
      <c r="CP63" s="14"/>
      <c r="CQ63" s="14"/>
      <c r="CR63" s="14"/>
    </row>
    <row r="64" spans="1:96" ht="16.350000000000001" customHeight="1" x14ac:dyDescent="0.2">
      <c r="A64" s="1424" t="s">
        <v>95</v>
      </c>
      <c r="B64" s="1425"/>
      <c r="C64" s="139">
        <f>SUM(D64:E64)</f>
        <v>0</v>
      </c>
      <c r="D64" s="140">
        <f t="shared" si="6"/>
        <v>0</v>
      </c>
      <c r="E64" s="141">
        <f t="shared" si="6"/>
        <v>0</v>
      </c>
      <c r="F64" s="35"/>
      <c r="G64" s="39"/>
      <c r="H64" s="35"/>
      <c r="I64" s="39"/>
      <c r="J64" s="35"/>
      <c r="K64" s="39"/>
      <c r="L64" s="35"/>
      <c r="M64" s="39"/>
      <c r="N64" s="35"/>
      <c r="O64" s="39"/>
      <c r="P64" s="35"/>
      <c r="Q64" s="39"/>
      <c r="R64" s="35"/>
      <c r="S64" s="39"/>
      <c r="T64" s="35"/>
      <c r="U64" s="142"/>
      <c r="V64" s="143"/>
      <c r="W64" s="35"/>
      <c r="X64" s="144"/>
      <c r="Y64" s="144"/>
      <c r="Z64" s="58"/>
      <c r="AA64" s="30"/>
      <c r="AB64" s="122"/>
      <c r="AC64" s="122"/>
      <c r="AD64" s="122"/>
      <c r="AE64" s="122"/>
      <c r="AF64" s="122"/>
      <c r="AG64" s="122"/>
      <c r="AH64" s="11"/>
      <c r="AI64" s="11"/>
      <c r="AJ64" s="11"/>
      <c r="AK64" s="11"/>
      <c r="AL64" s="122"/>
      <c r="AM64" s="122"/>
      <c r="AN64" s="11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155"/>
      <c r="BZ64" s="2"/>
      <c r="CA64" s="3"/>
      <c r="CB64" s="3"/>
      <c r="CC64" s="3"/>
      <c r="CD64" s="3"/>
      <c r="CG64" s="4">
        <v>0</v>
      </c>
      <c r="CH64" s="4">
        <v>0</v>
      </c>
      <c r="CK64" s="14"/>
      <c r="CL64" s="14"/>
      <c r="CM64" s="14"/>
      <c r="CN64" s="14"/>
      <c r="CO64" s="14"/>
      <c r="CP64" s="14"/>
      <c r="CQ64" s="14"/>
      <c r="CR64" s="14"/>
    </row>
    <row r="65" spans="1:96" ht="15.75" customHeight="1" x14ac:dyDescent="0.2">
      <c r="A65" s="1424" t="s">
        <v>96</v>
      </c>
      <c r="B65" s="1425"/>
      <c r="C65" s="139">
        <f>SUM(D65:E65)</f>
        <v>0</v>
      </c>
      <c r="D65" s="140">
        <f t="shared" si="6"/>
        <v>0</v>
      </c>
      <c r="E65" s="141">
        <f t="shared" si="6"/>
        <v>0</v>
      </c>
      <c r="F65" s="35"/>
      <c r="G65" s="39"/>
      <c r="H65" s="35"/>
      <c r="I65" s="39"/>
      <c r="J65" s="35"/>
      <c r="K65" s="39"/>
      <c r="L65" s="35"/>
      <c r="M65" s="39"/>
      <c r="N65" s="35"/>
      <c r="O65" s="39"/>
      <c r="P65" s="35"/>
      <c r="Q65" s="39"/>
      <c r="R65" s="35"/>
      <c r="S65" s="39"/>
      <c r="T65" s="35"/>
      <c r="U65" s="142"/>
      <c r="V65" s="143"/>
      <c r="W65" s="35"/>
      <c r="X65" s="144"/>
      <c r="Y65" s="144"/>
      <c r="Z65" s="58"/>
      <c r="AA65" s="30"/>
      <c r="AB65" s="122"/>
      <c r="AC65" s="122"/>
      <c r="AD65" s="122"/>
      <c r="AE65" s="122"/>
      <c r="AF65" s="122"/>
      <c r="AG65" s="122"/>
      <c r="AH65" s="11"/>
      <c r="AI65" s="11"/>
      <c r="AJ65" s="11"/>
      <c r="AK65" s="11"/>
      <c r="AL65" s="122"/>
      <c r="AM65" s="122"/>
      <c r="AN65" s="11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Z65" s="2"/>
      <c r="CA65" s="3"/>
      <c r="CB65" s="3"/>
      <c r="CC65" s="3"/>
      <c r="CD65" s="3"/>
      <c r="CK65" s="14"/>
      <c r="CL65" s="14"/>
      <c r="CM65" s="14"/>
      <c r="CN65" s="14"/>
      <c r="CO65" s="14"/>
      <c r="CP65" s="14"/>
      <c r="CQ65" s="14"/>
      <c r="CR65" s="14"/>
    </row>
    <row r="66" spans="1:96" ht="18" customHeight="1" x14ac:dyDescent="0.2">
      <c r="A66" s="1426" t="s">
        <v>97</v>
      </c>
      <c r="B66" s="1427"/>
      <c r="C66" s="145">
        <f>SUM(D66:E66)</f>
        <v>0</v>
      </c>
      <c r="D66" s="146">
        <f t="shared" si="6"/>
        <v>0</v>
      </c>
      <c r="E66" s="147">
        <f t="shared" si="6"/>
        <v>0</v>
      </c>
      <c r="F66" s="82"/>
      <c r="G66" s="85"/>
      <c r="H66" s="82"/>
      <c r="I66" s="85"/>
      <c r="J66" s="82"/>
      <c r="K66" s="85"/>
      <c r="L66" s="82"/>
      <c r="M66" s="85"/>
      <c r="N66" s="82"/>
      <c r="O66" s="85"/>
      <c r="P66" s="82"/>
      <c r="Q66" s="85"/>
      <c r="R66" s="82"/>
      <c r="S66" s="85"/>
      <c r="T66" s="82"/>
      <c r="U66" s="148"/>
      <c r="V66" s="149"/>
      <c r="W66" s="82"/>
      <c r="X66" s="150"/>
      <c r="Y66" s="151"/>
      <c r="Z66" s="151"/>
      <c r="AA66" s="30"/>
      <c r="AB66" s="122"/>
      <c r="AC66" s="122"/>
      <c r="AD66" s="11"/>
      <c r="AE66" s="11"/>
      <c r="AF66" s="11"/>
      <c r="AG66" s="11"/>
      <c r="AH66" s="122"/>
      <c r="AI66" s="122"/>
      <c r="AJ66" s="11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CG66" s="14">
        <v>0</v>
      </c>
      <c r="CH66" s="14">
        <v>0</v>
      </c>
      <c r="CI66" s="14"/>
      <c r="CJ66" s="14"/>
      <c r="CK66" s="14"/>
      <c r="CL66" s="14"/>
      <c r="CM66" s="14"/>
      <c r="CN66" s="14"/>
    </row>
    <row r="67" spans="1:96" ht="22.5" customHeight="1" x14ac:dyDescent="0.2">
      <c r="A67" s="117" t="s">
        <v>98</v>
      </c>
      <c r="W67" s="122"/>
      <c r="X67" s="122"/>
      <c r="Y67" s="122"/>
      <c r="Z67" s="122"/>
      <c r="AA67" s="11"/>
      <c r="AB67" s="122"/>
      <c r="AC67" s="122"/>
      <c r="AD67" s="11"/>
      <c r="AE67" s="11"/>
      <c r="AF67" s="11"/>
      <c r="AG67" s="11"/>
      <c r="AH67" s="122"/>
      <c r="AI67" s="122"/>
      <c r="AJ67" s="11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CG67" s="14"/>
      <c r="CH67" s="14"/>
      <c r="CI67" s="14"/>
      <c r="CJ67" s="14"/>
      <c r="CK67" s="14"/>
      <c r="CL67" s="14"/>
      <c r="CM67" s="14"/>
      <c r="CN67" s="14"/>
    </row>
    <row r="68" spans="1:96" ht="28.5" customHeight="1" x14ac:dyDescent="0.2">
      <c r="A68" s="1366" t="s">
        <v>71</v>
      </c>
      <c r="B68" s="1367"/>
      <c r="C68" s="1366" t="s">
        <v>72</v>
      </c>
      <c r="D68" s="1401"/>
      <c r="E68" s="1367"/>
      <c r="F68" s="1403" t="s">
        <v>99</v>
      </c>
      <c r="G68" s="1404"/>
      <c r="H68" s="1404"/>
      <c r="I68" s="1404"/>
      <c r="J68" s="1404"/>
      <c r="K68" s="1404"/>
      <c r="L68" s="1404"/>
      <c r="M68" s="1404"/>
      <c r="N68" s="1404"/>
      <c r="O68" s="1404"/>
      <c r="P68" s="1404"/>
      <c r="Q68" s="1428"/>
      <c r="R68" s="1588" t="s">
        <v>100</v>
      </c>
      <c r="S68" s="1430"/>
      <c r="T68" s="1430"/>
      <c r="U68" s="1430"/>
      <c r="V68" s="1431"/>
      <c r="W68" s="122"/>
      <c r="X68" s="122"/>
      <c r="Y68" s="122"/>
      <c r="Z68" s="122"/>
      <c r="AA68" s="122"/>
      <c r="AB68" s="122"/>
      <c r="AC68" s="122"/>
      <c r="AD68" s="11"/>
      <c r="AE68" s="11"/>
      <c r="AF68" s="11"/>
      <c r="AG68" s="11"/>
      <c r="AH68" s="122"/>
      <c r="AI68" s="122"/>
      <c r="AJ68" s="11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CG68" s="14"/>
      <c r="CH68" s="14"/>
      <c r="CI68" s="14"/>
      <c r="CJ68" s="14"/>
      <c r="CK68" s="14"/>
      <c r="CL68" s="14"/>
      <c r="CM68" s="14"/>
      <c r="CN68" s="14"/>
    </row>
    <row r="69" spans="1:96" ht="26.25" customHeight="1" x14ac:dyDescent="0.2">
      <c r="A69" s="1399"/>
      <c r="B69" s="1400"/>
      <c r="C69" s="1368"/>
      <c r="D69" s="1402"/>
      <c r="E69" s="1369"/>
      <c r="F69" s="1406" t="s">
        <v>79</v>
      </c>
      <c r="G69" s="1407"/>
      <c r="H69" s="1406" t="s">
        <v>80</v>
      </c>
      <c r="I69" s="1407"/>
      <c r="J69" s="1406" t="s">
        <v>81</v>
      </c>
      <c r="K69" s="1407"/>
      <c r="L69" s="1406" t="s">
        <v>82</v>
      </c>
      <c r="M69" s="1407"/>
      <c r="N69" s="1406" t="s">
        <v>83</v>
      </c>
      <c r="O69" s="1407"/>
      <c r="P69" s="1406" t="s">
        <v>84</v>
      </c>
      <c r="Q69" s="1435"/>
      <c r="R69" s="1408" t="s">
        <v>87</v>
      </c>
      <c r="S69" s="1407"/>
      <c r="T69" s="1375" t="s">
        <v>77</v>
      </c>
      <c r="U69" s="1406" t="s">
        <v>101</v>
      </c>
      <c r="V69" s="1407"/>
      <c r="W69" s="122"/>
      <c r="X69" s="122"/>
      <c r="Y69" s="122"/>
      <c r="Z69" s="122"/>
      <c r="AA69" s="122"/>
      <c r="AB69" s="122"/>
      <c r="AC69" s="122"/>
      <c r="AD69" s="11"/>
      <c r="AE69" s="11"/>
      <c r="AF69" s="11"/>
      <c r="AG69" s="11"/>
      <c r="AH69" s="122"/>
      <c r="AI69" s="122"/>
      <c r="AJ69" s="11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CG69" s="14"/>
      <c r="CH69" s="14"/>
      <c r="CI69" s="14"/>
      <c r="CJ69" s="14"/>
      <c r="CK69" s="14"/>
      <c r="CL69" s="14"/>
      <c r="CM69" s="14"/>
      <c r="CN69" s="14"/>
    </row>
    <row r="70" spans="1:96" ht="27" customHeight="1" x14ac:dyDescent="0.2">
      <c r="A70" s="1368"/>
      <c r="B70" s="1369"/>
      <c r="C70" s="881" t="s">
        <v>88</v>
      </c>
      <c r="D70" s="906" t="s">
        <v>54</v>
      </c>
      <c r="E70" s="807" t="s">
        <v>89</v>
      </c>
      <c r="F70" s="829" t="s">
        <v>54</v>
      </c>
      <c r="G70" s="815" t="s">
        <v>89</v>
      </c>
      <c r="H70" s="829" t="s">
        <v>54</v>
      </c>
      <c r="I70" s="815" t="s">
        <v>89</v>
      </c>
      <c r="J70" s="829" t="s">
        <v>54</v>
      </c>
      <c r="K70" s="815" t="s">
        <v>89</v>
      </c>
      <c r="L70" s="829" t="s">
        <v>54</v>
      </c>
      <c r="M70" s="815" t="s">
        <v>89</v>
      </c>
      <c r="N70" s="829" t="s">
        <v>54</v>
      </c>
      <c r="O70" s="815" t="s">
        <v>89</v>
      </c>
      <c r="P70" s="829" t="s">
        <v>54</v>
      </c>
      <c r="Q70" s="819" t="s">
        <v>89</v>
      </c>
      <c r="R70" s="815" t="s">
        <v>90</v>
      </c>
      <c r="S70" s="900" t="s">
        <v>91</v>
      </c>
      <c r="T70" s="1376"/>
      <c r="U70" s="814" t="s">
        <v>92</v>
      </c>
      <c r="V70" s="900" t="s">
        <v>93</v>
      </c>
      <c r="W70" s="122"/>
      <c r="X70" s="122"/>
      <c r="Y70" s="122"/>
      <c r="Z70" s="122"/>
      <c r="AA70" s="122"/>
      <c r="AB70" s="122"/>
      <c r="AC70" s="122"/>
      <c r="AD70" s="11"/>
      <c r="AE70" s="11"/>
      <c r="AF70" s="11"/>
      <c r="AG70" s="11"/>
      <c r="AH70" s="122"/>
      <c r="AI70" s="122"/>
      <c r="AJ70" s="11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CG70" s="14"/>
      <c r="CH70" s="14"/>
      <c r="CI70" s="14"/>
      <c r="CJ70" s="14"/>
      <c r="CK70" s="14"/>
      <c r="CL70" s="14"/>
      <c r="CM70" s="14"/>
      <c r="CN70" s="14"/>
    </row>
    <row r="71" spans="1:96" ht="16.350000000000001" customHeight="1" x14ac:dyDescent="0.2">
      <c r="A71" s="1586" t="s">
        <v>94</v>
      </c>
      <c r="B71" s="1587"/>
      <c r="C71" s="907">
        <f>SUM(D71:E71)</f>
        <v>0</v>
      </c>
      <c r="D71" s="908">
        <f t="shared" ref="D71:E74" si="7">SUM(F71+H71+J71+L71+N71+P71)</f>
        <v>0</v>
      </c>
      <c r="E71" s="909">
        <f t="shared" si="7"/>
        <v>0</v>
      </c>
      <c r="F71" s="893"/>
      <c r="G71" s="896"/>
      <c r="H71" s="893"/>
      <c r="I71" s="896"/>
      <c r="J71" s="893"/>
      <c r="K71" s="896"/>
      <c r="L71" s="893"/>
      <c r="M71" s="896"/>
      <c r="N71" s="893"/>
      <c r="O71" s="896"/>
      <c r="P71" s="893"/>
      <c r="Q71" s="910"/>
      <c r="R71" s="911"/>
      <c r="S71" s="893"/>
      <c r="T71" s="912"/>
      <c r="U71" s="912"/>
      <c r="V71" s="913"/>
      <c r="W71" s="127"/>
      <c r="X71" s="122"/>
      <c r="Y71" s="122"/>
      <c r="Z71" s="122"/>
      <c r="AA71" s="122"/>
      <c r="AB71" s="122"/>
      <c r="AC71" s="122"/>
      <c r="AD71" s="11"/>
      <c r="AE71" s="11"/>
      <c r="AF71" s="11"/>
      <c r="AG71" s="11"/>
      <c r="AH71" s="122"/>
      <c r="AI71" s="122"/>
      <c r="AJ71" s="11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CG71" s="14"/>
      <c r="CH71" s="14"/>
      <c r="CI71" s="14"/>
      <c r="CJ71" s="14"/>
      <c r="CK71" s="14"/>
      <c r="CL71" s="14"/>
      <c r="CM71" s="14"/>
      <c r="CN71" s="14"/>
    </row>
    <row r="72" spans="1:96" ht="17.25" customHeight="1" x14ac:dyDescent="0.2">
      <c r="A72" s="1424" t="s">
        <v>95</v>
      </c>
      <c r="B72" s="1425"/>
      <c r="C72" s="139">
        <f>SUM(D72:E72)</f>
        <v>0</v>
      </c>
      <c r="D72" s="140">
        <f t="shared" si="7"/>
        <v>0</v>
      </c>
      <c r="E72" s="141">
        <f t="shared" si="7"/>
        <v>0</v>
      </c>
      <c r="F72" s="35"/>
      <c r="G72" s="39"/>
      <c r="H72" s="35"/>
      <c r="I72" s="39"/>
      <c r="J72" s="35"/>
      <c r="K72" s="39"/>
      <c r="L72" s="35"/>
      <c r="M72" s="39"/>
      <c r="N72" s="35"/>
      <c r="O72" s="39"/>
      <c r="P72" s="35"/>
      <c r="Q72" s="142"/>
      <c r="R72" s="143"/>
      <c r="S72" s="35"/>
      <c r="T72" s="144"/>
      <c r="U72" s="144"/>
      <c r="V72" s="58"/>
      <c r="W72" s="914"/>
      <c r="X72" s="915"/>
      <c r="Y72" s="915"/>
      <c r="Z72" s="1155"/>
      <c r="AR72" s="122"/>
      <c r="AS72" s="122"/>
      <c r="AT72" s="122"/>
      <c r="AU72" s="122"/>
      <c r="AV72" s="122"/>
      <c r="AW72" s="122"/>
      <c r="AX72" s="122"/>
      <c r="AY72" s="122"/>
      <c r="AZ72" s="122"/>
      <c r="BZ72" s="2"/>
      <c r="CG72" s="14"/>
      <c r="CH72" s="14"/>
      <c r="CI72" s="14"/>
      <c r="CJ72" s="14"/>
      <c r="CK72" s="14"/>
      <c r="CL72" s="14"/>
      <c r="CM72" s="14"/>
      <c r="CN72" s="14"/>
    </row>
    <row r="73" spans="1:96" ht="16.350000000000001" customHeight="1" x14ac:dyDescent="0.2">
      <c r="A73" s="1424" t="s">
        <v>96</v>
      </c>
      <c r="B73" s="1425"/>
      <c r="C73" s="139">
        <f>SUM(D73:E73)</f>
        <v>0</v>
      </c>
      <c r="D73" s="140">
        <f t="shared" si="7"/>
        <v>0</v>
      </c>
      <c r="E73" s="141">
        <f t="shared" si="7"/>
        <v>0</v>
      </c>
      <c r="F73" s="35"/>
      <c r="G73" s="39"/>
      <c r="H73" s="35"/>
      <c r="I73" s="39"/>
      <c r="J73" s="35"/>
      <c r="K73" s="39"/>
      <c r="L73" s="35"/>
      <c r="M73" s="39"/>
      <c r="N73" s="35"/>
      <c r="O73" s="39"/>
      <c r="P73" s="35"/>
      <c r="Q73" s="142"/>
      <c r="R73" s="143"/>
      <c r="S73" s="35"/>
      <c r="T73" s="144"/>
      <c r="U73" s="144"/>
      <c r="V73" s="58"/>
      <c r="W73" s="914"/>
      <c r="X73" s="915"/>
      <c r="Y73" s="915"/>
      <c r="Z73" s="1155"/>
      <c r="AR73" s="122"/>
      <c r="AS73" s="122"/>
      <c r="AT73" s="122"/>
      <c r="AU73" s="122"/>
      <c r="AV73" s="122"/>
      <c r="AW73" s="122"/>
      <c r="AX73" s="122"/>
      <c r="AY73" s="122"/>
      <c r="AZ73" s="122"/>
      <c r="CG73" s="14"/>
      <c r="CH73" s="14"/>
      <c r="CI73" s="14"/>
      <c r="CJ73" s="14"/>
      <c r="CK73" s="14"/>
      <c r="CL73" s="14"/>
      <c r="CM73" s="14"/>
      <c r="CN73" s="14"/>
    </row>
    <row r="74" spans="1:96" ht="16.350000000000001" customHeight="1" x14ac:dyDescent="0.2">
      <c r="A74" s="1426" t="s">
        <v>97</v>
      </c>
      <c r="B74" s="1427"/>
      <c r="C74" s="145">
        <f>SUM(D74:E74)</f>
        <v>0</v>
      </c>
      <c r="D74" s="146">
        <f t="shared" si="7"/>
        <v>0</v>
      </c>
      <c r="E74" s="147">
        <f t="shared" si="7"/>
        <v>0</v>
      </c>
      <c r="F74" s="82"/>
      <c r="G74" s="85"/>
      <c r="H74" s="82"/>
      <c r="I74" s="85"/>
      <c r="J74" s="82"/>
      <c r="K74" s="85"/>
      <c r="L74" s="82"/>
      <c r="M74" s="85"/>
      <c r="N74" s="82"/>
      <c r="O74" s="85"/>
      <c r="P74" s="82"/>
      <c r="Q74" s="148"/>
      <c r="R74" s="149"/>
      <c r="S74" s="82"/>
      <c r="T74" s="150"/>
      <c r="U74" s="151"/>
      <c r="V74" s="151"/>
      <c r="W74" s="914"/>
      <c r="X74" s="915"/>
      <c r="Y74" s="915"/>
      <c r="Z74" s="1155"/>
      <c r="AR74" s="122"/>
      <c r="AS74" s="122"/>
      <c r="AT74" s="122"/>
      <c r="AU74" s="122"/>
      <c r="AV74" s="122"/>
      <c r="AW74" s="122"/>
      <c r="AX74" s="122"/>
      <c r="AY74" s="122"/>
      <c r="AZ74" s="122"/>
      <c r="CG74" s="14"/>
      <c r="CH74" s="14"/>
      <c r="CI74" s="14"/>
      <c r="CJ74" s="14"/>
      <c r="CK74" s="14"/>
      <c r="CL74" s="14"/>
      <c r="CM74" s="14"/>
      <c r="CN74" s="14"/>
    </row>
    <row r="75" spans="1:96" ht="16.350000000000001" customHeight="1" x14ac:dyDescent="0.2">
      <c r="A75" s="155" t="s">
        <v>102</v>
      </c>
      <c r="B75" s="122"/>
      <c r="P75" s="122"/>
      <c r="Q75" s="122"/>
      <c r="R75" s="916"/>
      <c r="S75" s="916"/>
      <c r="T75" s="916"/>
      <c r="U75" s="915"/>
      <c r="V75" s="915"/>
      <c r="W75" s="915"/>
      <c r="X75" s="915"/>
      <c r="Y75" s="915"/>
      <c r="Z75" s="1155"/>
      <c r="CG75" s="14"/>
      <c r="CH75" s="14"/>
      <c r="CI75" s="14"/>
      <c r="CJ75" s="14"/>
      <c r="CK75" s="14"/>
      <c r="CL75" s="14"/>
      <c r="CM75" s="14"/>
      <c r="CN75" s="14"/>
    </row>
    <row r="76" spans="1:96" ht="16.350000000000001" customHeight="1" x14ac:dyDescent="0.2">
      <c r="A76" s="1371" t="s">
        <v>103</v>
      </c>
      <c r="B76" s="1372"/>
      <c r="C76" s="1366" t="s">
        <v>63</v>
      </c>
      <c r="D76" s="1401"/>
      <c r="E76" s="1367"/>
      <c r="F76" s="1406" t="s">
        <v>104</v>
      </c>
      <c r="G76" s="1408"/>
      <c r="H76" s="1408"/>
      <c r="I76" s="1408"/>
      <c r="J76" s="1408"/>
      <c r="K76" s="1408"/>
      <c r="L76" s="1408"/>
      <c r="M76" s="1408"/>
      <c r="N76" s="1408"/>
      <c r="O76" s="1407"/>
      <c r="P76" s="122"/>
      <c r="Q76" s="122"/>
      <c r="R76" s="916"/>
      <c r="S76" s="916"/>
      <c r="T76" s="916"/>
      <c r="U76" s="915"/>
      <c r="V76" s="915"/>
      <c r="W76" s="915"/>
      <c r="X76" s="915"/>
      <c r="Y76" s="915"/>
      <c r="Z76" s="1155"/>
      <c r="CG76" s="14"/>
      <c r="CH76" s="14"/>
      <c r="CI76" s="14"/>
      <c r="CJ76" s="14"/>
      <c r="CK76" s="14"/>
      <c r="CL76" s="14"/>
      <c r="CM76" s="14"/>
      <c r="CN76" s="14"/>
    </row>
    <row r="77" spans="1:96" ht="31.35" customHeight="1" x14ac:dyDescent="0.2">
      <c r="A77" s="1432"/>
      <c r="B77" s="1433"/>
      <c r="C77" s="1399"/>
      <c r="D77" s="1434"/>
      <c r="E77" s="1400"/>
      <c r="F77" s="1406" t="s">
        <v>105</v>
      </c>
      <c r="G77" s="1407"/>
      <c r="H77" s="1406" t="s">
        <v>106</v>
      </c>
      <c r="I77" s="1407"/>
      <c r="J77" s="1406" t="s">
        <v>107</v>
      </c>
      <c r="K77" s="1407"/>
      <c r="L77" s="1406" t="s">
        <v>108</v>
      </c>
      <c r="M77" s="1407"/>
      <c r="N77" s="1377" t="s">
        <v>11</v>
      </c>
      <c r="O77" s="1380"/>
      <c r="P77" s="157"/>
      <c r="Q77" s="157"/>
      <c r="R77" s="157"/>
      <c r="S77" s="157"/>
      <c r="T77" s="122"/>
      <c r="U77" s="122"/>
      <c r="V77" s="122"/>
      <c r="W77" s="122"/>
      <c r="X77" s="11"/>
      <c r="Y77" s="11"/>
      <c r="Z77" s="11"/>
      <c r="AA77" s="11"/>
      <c r="AB77" s="122"/>
      <c r="AC77" s="122"/>
      <c r="AD77" s="11"/>
      <c r="AE77" s="122"/>
      <c r="AF77" s="122"/>
      <c r="AG77" s="122"/>
      <c r="AH77" s="122"/>
      <c r="AI77" s="122"/>
      <c r="AJ77" s="122"/>
      <c r="AK77" s="122"/>
      <c r="AL77" s="158"/>
      <c r="AM77" s="159"/>
      <c r="AN77" s="160"/>
      <c r="AO77" s="915"/>
      <c r="AP77" s="915"/>
      <c r="AQ77" s="915"/>
      <c r="AR77" s="915"/>
      <c r="AS77" s="915"/>
      <c r="AT77" s="915"/>
      <c r="AU77" s="915"/>
      <c r="AV77" s="915"/>
      <c r="AW77" s="1155"/>
      <c r="BZ77" s="2"/>
      <c r="CG77" s="14"/>
      <c r="CH77" s="14"/>
      <c r="CI77" s="14"/>
      <c r="CJ77" s="14"/>
      <c r="CK77" s="14"/>
      <c r="CL77" s="14"/>
      <c r="CM77" s="14"/>
      <c r="CN77" s="14"/>
    </row>
    <row r="78" spans="1:96" ht="16.350000000000001" customHeight="1" x14ac:dyDescent="0.2">
      <c r="A78" s="1373"/>
      <c r="B78" s="1374"/>
      <c r="C78" s="161" t="s">
        <v>88</v>
      </c>
      <c r="D78" s="906" t="s">
        <v>54</v>
      </c>
      <c r="E78" s="815" t="s">
        <v>89</v>
      </c>
      <c r="F78" s="881" t="s">
        <v>54</v>
      </c>
      <c r="G78" s="815" t="s">
        <v>89</v>
      </c>
      <c r="H78" s="881" t="s">
        <v>54</v>
      </c>
      <c r="I78" s="815" t="s">
        <v>89</v>
      </c>
      <c r="J78" s="881" t="s">
        <v>54</v>
      </c>
      <c r="K78" s="815" t="s">
        <v>89</v>
      </c>
      <c r="L78" s="881" t="s">
        <v>54</v>
      </c>
      <c r="M78" s="815" t="s">
        <v>89</v>
      </c>
      <c r="N78" s="881" t="s">
        <v>54</v>
      </c>
      <c r="O78" s="815" t="s">
        <v>89</v>
      </c>
      <c r="AG78" s="162"/>
      <c r="AH78" s="163"/>
      <c r="AI78" s="11"/>
      <c r="AJ78" s="11"/>
      <c r="AK78" s="11"/>
      <c r="AL78" s="1160"/>
      <c r="AM78" s="1160"/>
      <c r="AN78" s="1160"/>
      <c r="AO78" s="1160"/>
      <c r="AP78" s="1160"/>
      <c r="AQ78" s="1160"/>
      <c r="AR78" s="1160"/>
      <c r="AS78" s="1160"/>
      <c r="AT78" s="1160"/>
      <c r="AU78" s="879"/>
      <c r="CG78" s="14"/>
      <c r="CH78" s="14"/>
      <c r="CI78" s="14"/>
      <c r="CJ78" s="14"/>
      <c r="CK78" s="14"/>
      <c r="CL78" s="14"/>
      <c r="CM78" s="14"/>
      <c r="CN78" s="14"/>
    </row>
    <row r="79" spans="1:96" ht="20.25" customHeight="1" x14ac:dyDescent="0.2">
      <c r="A79" s="1406" t="s">
        <v>64</v>
      </c>
      <c r="B79" s="1407"/>
      <c r="C79" s="917">
        <f>SUM(D79:E79)</f>
        <v>0</v>
      </c>
      <c r="D79" s="918">
        <f>SUM(F79+H79+J79+L79+N79)</f>
        <v>0</v>
      </c>
      <c r="E79" s="166">
        <f>SUM(G79+I79+K79+M79+O79)</f>
        <v>0</v>
      </c>
      <c r="F79" s="905"/>
      <c r="G79" s="53"/>
      <c r="H79" s="905"/>
      <c r="I79" s="53"/>
      <c r="J79" s="905"/>
      <c r="K79" s="919"/>
      <c r="L79" s="905"/>
      <c r="M79" s="919"/>
      <c r="N79" s="905"/>
      <c r="O79" s="919"/>
      <c r="P79" s="3"/>
      <c r="AH79" s="11"/>
      <c r="AI79" s="11"/>
      <c r="AJ79" s="11"/>
      <c r="AK79" s="11"/>
      <c r="AL79" s="1160"/>
      <c r="AM79" s="1160"/>
      <c r="AN79" s="1160"/>
      <c r="AO79" s="1160"/>
      <c r="AP79" s="1160"/>
      <c r="AQ79" s="1160"/>
      <c r="AR79" s="1160"/>
      <c r="AS79" s="1160"/>
      <c r="AT79" s="1160"/>
      <c r="AU79" s="879"/>
      <c r="CG79" s="14"/>
      <c r="CH79" s="14"/>
      <c r="CI79" s="14"/>
      <c r="CJ79" s="14"/>
      <c r="CK79" s="14"/>
      <c r="CL79" s="14"/>
      <c r="CM79" s="14"/>
      <c r="CN79" s="14"/>
    </row>
    <row r="80" spans="1:96" ht="16.350000000000001" customHeight="1" x14ac:dyDescent="0.2">
      <c r="A80" s="112" t="s">
        <v>109</v>
      </c>
      <c r="B80" s="167"/>
      <c r="AH80" s="11"/>
      <c r="AI80" s="11"/>
      <c r="AJ80" s="11"/>
      <c r="AK80" s="15"/>
      <c r="AL80" s="1174"/>
      <c r="AM80" s="1174"/>
      <c r="AN80" s="1174"/>
      <c r="AO80" s="1174"/>
      <c r="AP80" s="1174"/>
      <c r="AQ80" s="1174"/>
      <c r="AR80" s="1174"/>
      <c r="AS80" s="1174"/>
      <c r="AT80" s="1174"/>
      <c r="AU80" s="921"/>
      <c r="AV80" s="12"/>
      <c r="AW80" s="12"/>
      <c r="AX80" s="12"/>
      <c r="AY80" s="12"/>
      <c r="CG80" s="14"/>
      <c r="CH80" s="14"/>
      <c r="CI80" s="14"/>
      <c r="CJ80" s="14"/>
      <c r="CK80" s="14"/>
      <c r="CL80" s="14"/>
      <c r="CM80" s="14"/>
      <c r="CN80" s="14"/>
    </row>
    <row r="81" spans="1:92" ht="16.350000000000001" customHeight="1" x14ac:dyDescent="0.2">
      <c r="A81" s="1366" t="s">
        <v>62</v>
      </c>
      <c r="B81" s="1367"/>
      <c r="C81" s="1366" t="s">
        <v>63</v>
      </c>
      <c r="D81" s="1401"/>
      <c r="E81" s="1367"/>
      <c r="F81" s="1406" t="s">
        <v>64</v>
      </c>
      <c r="G81" s="1408"/>
      <c r="H81" s="1408"/>
      <c r="I81" s="1408"/>
      <c r="J81" s="1408"/>
      <c r="K81" s="1408"/>
      <c r="L81" s="1408"/>
      <c r="M81" s="1408"/>
      <c r="N81" s="1408"/>
      <c r="O81" s="1408"/>
      <c r="P81" s="1408"/>
      <c r="Q81" s="1408"/>
      <c r="R81" s="1408"/>
      <c r="S81" s="1408"/>
      <c r="T81" s="1408"/>
      <c r="U81" s="1408"/>
      <c r="V81" s="1408"/>
      <c r="W81" s="1408"/>
      <c r="X81" s="1408"/>
      <c r="Y81" s="1408"/>
      <c r="Z81" s="1408"/>
      <c r="AA81" s="1408"/>
      <c r="AB81" s="1408"/>
      <c r="AC81" s="1408"/>
      <c r="AD81" s="1408"/>
      <c r="AE81" s="1408"/>
      <c r="AF81" s="1408"/>
      <c r="AG81" s="1407"/>
      <c r="AH81" s="11"/>
      <c r="AI81" s="11"/>
      <c r="AJ81" s="11"/>
      <c r="AK81" s="15"/>
      <c r="AL81" s="1174"/>
      <c r="AM81" s="1174"/>
      <c r="AN81" s="1174"/>
      <c r="AO81" s="1174"/>
      <c r="AP81" s="1174"/>
      <c r="AQ81" s="1174"/>
      <c r="AR81" s="1174"/>
      <c r="AS81" s="1174"/>
      <c r="AT81" s="1174"/>
      <c r="AU81" s="921"/>
      <c r="AV81" s="12"/>
      <c r="AW81" s="12"/>
      <c r="AX81" s="12"/>
      <c r="AY81" s="12"/>
      <c r="CG81" s="14"/>
      <c r="CH81" s="14"/>
      <c r="CI81" s="14"/>
      <c r="CJ81" s="14"/>
      <c r="CK81" s="14"/>
      <c r="CL81" s="14"/>
      <c r="CM81" s="14"/>
      <c r="CN81" s="14"/>
    </row>
    <row r="82" spans="1:92" ht="16.350000000000001" customHeight="1" x14ac:dyDescent="0.2">
      <c r="A82" s="1399"/>
      <c r="B82" s="1400"/>
      <c r="C82" s="1399"/>
      <c r="D82" s="1434"/>
      <c r="E82" s="1400"/>
      <c r="F82" s="1579" t="s">
        <v>110</v>
      </c>
      <c r="G82" s="1579"/>
      <c r="H82" s="1579" t="s">
        <v>111</v>
      </c>
      <c r="I82" s="1579"/>
      <c r="J82" s="1579" t="s">
        <v>112</v>
      </c>
      <c r="K82" s="1579"/>
      <c r="L82" s="1579" t="s">
        <v>113</v>
      </c>
      <c r="M82" s="1579"/>
      <c r="N82" s="1579" t="s">
        <v>114</v>
      </c>
      <c r="O82" s="1579"/>
      <c r="P82" s="1579" t="s">
        <v>115</v>
      </c>
      <c r="Q82" s="1579"/>
      <c r="R82" s="1579" t="s">
        <v>116</v>
      </c>
      <c r="S82" s="1579"/>
      <c r="T82" s="1579" t="s">
        <v>117</v>
      </c>
      <c r="U82" s="1579"/>
      <c r="V82" s="1579" t="s">
        <v>118</v>
      </c>
      <c r="W82" s="1579"/>
      <c r="X82" s="1579" t="s">
        <v>119</v>
      </c>
      <c r="Y82" s="1579"/>
      <c r="Z82" s="1406" t="s">
        <v>120</v>
      </c>
      <c r="AA82" s="1407"/>
      <c r="AB82" s="1406" t="s">
        <v>121</v>
      </c>
      <c r="AC82" s="1407"/>
      <c r="AD82" s="1406" t="s">
        <v>122</v>
      </c>
      <c r="AE82" s="1407"/>
      <c r="AF82" s="1406" t="s">
        <v>123</v>
      </c>
      <c r="AG82" s="1407"/>
      <c r="AH82" s="11"/>
      <c r="AI82" s="11"/>
      <c r="AJ82" s="120"/>
      <c r="AK82" s="922"/>
      <c r="AL82" s="1174"/>
      <c r="AM82" s="1174"/>
      <c r="AN82" s="1174"/>
      <c r="AO82" s="1174"/>
      <c r="AP82" s="1174"/>
      <c r="AQ82" s="1174"/>
      <c r="AR82" s="1174"/>
      <c r="AS82" s="1174"/>
      <c r="AT82" s="1174"/>
      <c r="AU82" s="921"/>
      <c r="AV82" s="12"/>
      <c r="AW82" s="12"/>
      <c r="AX82" s="12"/>
      <c r="AY82" s="12"/>
      <c r="CG82" s="14"/>
      <c r="CH82" s="14"/>
      <c r="CI82" s="14"/>
      <c r="CJ82" s="14"/>
      <c r="CK82" s="14"/>
      <c r="CL82" s="14"/>
      <c r="CM82" s="14"/>
      <c r="CN82" s="14"/>
    </row>
    <row r="83" spans="1:92" ht="16.350000000000001" customHeight="1" x14ac:dyDescent="0.2">
      <c r="A83" s="1399"/>
      <c r="B83" s="1400"/>
      <c r="C83" s="881" t="s">
        <v>88</v>
      </c>
      <c r="D83" s="906" t="s">
        <v>54</v>
      </c>
      <c r="E83" s="815" t="s">
        <v>89</v>
      </c>
      <c r="F83" s="829" t="s">
        <v>54</v>
      </c>
      <c r="G83" s="171" t="s">
        <v>89</v>
      </c>
      <c r="H83" s="829" t="s">
        <v>54</v>
      </c>
      <c r="I83" s="171" t="s">
        <v>89</v>
      </c>
      <c r="J83" s="829" t="s">
        <v>54</v>
      </c>
      <c r="K83" s="171" t="s">
        <v>89</v>
      </c>
      <c r="L83" s="829" t="s">
        <v>54</v>
      </c>
      <c r="M83" s="171" t="s">
        <v>89</v>
      </c>
      <c r="N83" s="829" t="s">
        <v>54</v>
      </c>
      <c r="O83" s="171" t="s">
        <v>89</v>
      </c>
      <c r="P83" s="829" t="s">
        <v>54</v>
      </c>
      <c r="Q83" s="171" t="s">
        <v>89</v>
      </c>
      <c r="R83" s="829" t="s">
        <v>54</v>
      </c>
      <c r="S83" s="171" t="s">
        <v>89</v>
      </c>
      <c r="T83" s="829" t="s">
        <v>54</v>
      </c>
      <c r="U83" s="171" t="s">
        <v>89</v>
      </c>
      <c r="V83" s="829" t="s">
        <v>54</v>
      </c>
      <c r="W83" s="171" t="s">
        <v>89</v>
      </c>
      <c r="X83" s="829" t="s">
        <v>54</v>
      </c>
      <c r="Y83" s="171" t="s">
        <v>89</v>
      </c>
      <c r="Z83" s="829" t="s">
        <v>54</v>
      </c>
      <c r="AA83" s="171" t="s">
        <v>89</v>
      </c>
      <c r="AB83" s="829" t="s">
        <v>54</v>
      </c>
      <c r="AC83" s="171" t="s">
        <v>89</v>
      </c>
      <c r="AD83" s="829" t="s">
        <v>54</v>
      </c>
      <c r="AE83" s="171" t="s">
        <v>89</v>
      </c>
      <c r="AF83" s="829" t="s">
        <v>54</v>
      </c>
      <c r="AG83" s="171" t="s">
        <v>89</v>
      </c>
      <c r="AH83" s="122"/>
      <c r="AI83" s="11"/>
      <c r="AJ83" s="923"/>
      <c r="AK83" s="1174"/>
      <c r="AL83" s="1174"/>
      <c r="AM83" s="1174"/>
      <c r="AN83" s="1174"/>
      <c r="AO83" s="1174"/>
      <c r="AP83" s="1174"/>
      <c r="AQ83" s="1174"/>
      <c r="AR83" s="1174"/>
      <c r="AS83" s="1174"/>
      <c r="AT83" s="1174"/>
      <c r="AU83" s="921"/>
      <c r="AV83" s="12"/>
      <c r="AW83" s="12"/>
      <c r="AX83" s="12"/>
      <c r="AY83" s="12"/>
      <c r="CG83" s="14"/>
      <c r="CH83" s="14"/>
      <c r="CI83" s="14"/>
      <c r="CJ83" s="14"/>
      <c r="CK83" s="14"/>
      <c r="CL83" s="14"/>
      <c r="CM83" s="14"/>
      <c r="CN83" s="14"/>
    </row>
    <row r="84" spans="1:92" ht="16.350000000000001" customHeight="1" x14ac:dyDescent="0.2">
      <c r="A84" s="1397" t="s">
        <v>124</v>
      </c>
      <c r="B84" s="1398"/>
      <c r="C84" s="886">
        <f t="shared" ref="C84:C89" si="8">SUM(D84:E84)</f>
        <v>1</v>
      </c>
      <c r="D84" s="887">
        <f t="shared" ref="D84:E89" si="9">SUM(F84+H84+J84+L84+N84+P84+R84+T84+V84+X84+Z84+AB84+AD84+AF84)</f>
        <v>0</v>
      </c>
      <c r="E84" s="75">
        <f t="shared" si="9"/>
        <v>1</v>
      </c>
      <c r="F84" s="893"/>
      <c r="G84" s="911"/>
      <c r="H84" s="893"/>
      <c r="I84" s="911"/>
      <c r="J84" s="893"/>
      <c r="K84" s="911"/>
      <c r="L84" s="893"/>
      <c r="M84" s="911"/>
      <c r="N84" s="893"/>
      <c r="O84" s="911"/>
      <c r="P84" s="893"/>
      <c r="Q84" s="911"/>
      <c r="R84" s="893"/>
      <c r="S84" s="911"/>
      <c r="T84" s="893"/>
      <c r="U84" s="911"/>
      <c r="V84" s="893"/>
      <c r="W84" s="911"/>
      <c r="X84" s="893"/>
      <c r="Y84" s="911">
        <v>1</v>
      </c>
      <c r="Z84" s="893"/>
      <c r="AA84" s="911"/>
      <c r="AB84" s="893"/>
      <c r="AC84" s="911"/>
      <c r="AD84" s="893"/>
      <c r="AE84" s="911"/>
      <c r="AF84" s="893"/>
      <c r="AG84" s="924"/>
      <c r="AH84" s="173"/>
      <c r="AI84" s="11"/>
      <c r="AJ84" s="925"/>
      <c r="AK84" s="15"/>
      <c r="AL84" s="1174"/>
      <c r="AM84" s="1174"/>
      <c r="AN84" s="1174"/>
      <c r="AO84" s="1174"/>
      <c r="AP84" s="1174"/>
      <c r="AQ84" s="1174"/>
      <c r="AR84" s="1174"/>
      <c r="AS84" s="1174"/>
      <c r="AT84" s="1174"/>
      <c r="AU84" s="921"/>
      <c r="AV84" s="12"/>
      <c r="AW84" s="12"/>
      <c r="AX84" s="12"/>
      <c r="AY84" s="12"/>
      <c r="CG84" s="14"/>
      <c r="CH84" s="14"/>
      <c r="CI84" s="14"/>
      <c r="CJ84" s="14"/>
      <c r="CK84" s="14"/>
      <c r="CL84" s="14"/>
      <c r="CM84" s="14"/>
      <c r="CN84" s="14"/>
    </row>
    <row r="85" spans="1:92" ht="25.35" customHeight="1" x14ac:dyDescent="0.2">
      <c r="A85" s="1401" t="s">
        <v>125</v>
      </c>
      <c r="B85" s="926" t="s">
        <v>126</v>
      </c>
      <c r="C85" s="907">
        <f t="shared" si="8"/>
        <v>0</v>
      </c>
      <c r="D85" s="908">
        <f t="shared" si="9"/>
        <v>0</v>
      </c>
      <c r="E85" s="909">
        <f t="shared" si="9"/>
        <v>0</v>
      </c>
      <c r="F85" s="893"/>
      <c r="G85" s="896"/>
      <c r="H85" s="893"/>
      <c r="I85" s="896"/>
      <c r="J85" s="893"/>
      <c r="K85" s="896"/>
      <c r="L85" s="893"/>
      <c r="M85" s="896"/>
      <c r="N85" s="893"/>
      <c r="O85" s="896"/>
      <c r="P85" s="893"/>
      <c r="Q85" s="896"/>
      <c r="R85" s="893"/>
      <c r="S85" s="896"/>
      <c r="T85" s="893"/>
      <c r="U85" s="896"/>
      <c r="V85" s="893"/>
      <c r="W85" s="896"/>
      <c r="X85" s="893"/>
      <c r="Y85" s="896"/>
      <c r="Z85" s="893"/>
      <c r="AA85" s="896"/>
      <c r="AB85" s="893"/>
      <c r="AC85" s="896"/>
      <c r="AD85" s="893"/>
      <c r="AE85" s="896"/>
      <c r="AF85" s="893"/>
      <c r="AG85" s="924"/>
      <c r="AH85" s="173"/>
      <c r="AI85" s="11"/>
      <c r="AJ85" s="927"/>
      <c r="AK85" s="922"/>
      <c r="AL85" s="1174"/>
      <c r="AM85" s="1174"/>
      <c r="AN85" s="1174"/>
      <c r="AO85" s="1174"/>
      <c r="AP85" s="1174"/>
      <c r="AQ85" s="1174"/>
      <c r="AR85" s="1174"/>
      <c r="AS85" s="1174"/>
      <c r="AT85" s="1174"/>
      <c r="AU85" s="921"/>
      <c r="AV85" s="12"/>
      <c r="AW85" s="12"/>
      <c r="AX85" s="12"/>
      <c r="AY85" s="12"/>
      <c r="CG85" s="14">
        <v>0</v>
      </c>
      <c r="CH85" s="14"/>
      <c r="CI85" s="14"/>
      <c r="CJ85" s="14"/>
      <c r="CK85" s="14"/>
      <c r="CL85" s="14"/>
      <c r="CM85" s="14"/>
      <c r="CN85" s="14"/>
    </row>
    <row r="86" spans="1:92" ht="16.350000000000001" customHeight="1" x14ac:dyDescent="0.2">
      <c r="A86" s="1434"/>
      <c r="B86" s="805" t="s">
        <v>127</v>
      </c>
      <c r="C86" s="139">
        <f t="shared" si="8"/>
        <v>1</v>
      </c>
      <c r="D86" s="140">
        <f t="shared" si="9"/>
        <v>0</v>
      </c>
      <c r="E86" s="141">
        <f t="shared" si="9"/>
        <v>1</v>
      </c>
      <c r="F86" s="35"/>
      <c r="G86" s="39"/>
      <c r="H86" s="35"/>
      <c r="I86" s="39"/>
      <c r="J86" s="35"/>
      <c r="K86" s="39"/>
      <c r="L86" s="35"/>
      <c r="M86" s="39"/>
      <c r="N86" s="35"/>
      <c r="O86" s="39"/>
      <c r="P86" s="35"/>
      <c r="Q86" s="39"/>
      <c r="R86" s="35"/>
      <c r="S86" s="39"/>
      <c r="T86" s="35"/>
      <c r="U86" s="39"/>
      <c r="V86" s="35"/>
      <c r="W86" s="39"/>
      <c r="X86" s="35"/>
      <c r="Y86" s="39">
        <v>1</v>
      </c>
      <c r="Z86" s="35"/>
      <c r="AA86" s="39"/>
      <c r="AB86" s="35"/>
      <c r="AC86" s="39"/>
      <c r="AD86" s="35"/>
      <c r="AE86" s="39"/>
      <c r="AF86" s="35"/>
      <c r="AG86" s="40"/>
      <c r="AH86" s="173"/>
      <c r="AI86" s="11"/>
      <c r="AJ86" s="925"/>
      <c r="AK86" s="928"/>
      <c r="AL86" s="1174"/>
      <c r="AM86" s="1174"/>
      <c r="AN86" s="1174"/>
      <c r="AO86" s="1174"/>
      <c r="AP86" s="1174"/>
      <c r="AQ86" s="1174"/>
      <c r="AR86" s="1174"/>
      <c r="AS86" s="1174"/>
      <c r="AT86" s="1174"/>
      <c r="AU86" s="921"/>
      <c r="AV86" s="12"/>
      <c r="AW86" s="12"/>
      <c r="AX86" s="12"/>
      <c r="AY86" s="12"/>
      <c r="CG86" s="14">
        <v>0</v>
      </c>
      <c r="CH86" s="14"/>
      <c r="CI86" s="14"/>
      <c r="CJ86" s="14"/>
      <c r="CK86" s="14"/>
      <c r="CL86" s="14"/>
      <c r="CM86" s="14"/>
      <c r="CN86" s="14"/>
    </row>
    <row r="87" spans="1:92" ht="15.75" customHeight="1" x14ac:dyDescent="0.2">
      <c r="A87" s="1434"/>
      <c r="B87" s="805" t="s">
        <v>128</v>
      </c>
      <c r="C87" s="139">
        <f t="shared" si="8"/>
        <v>0</v>
      </c>
      <c r="D87" s="140">
        <f t="shared" si="9"/>
        <v>0</v>
      </c>
      <c r="E87" s="141">
        <f t="shared" si="9"/>
        <v>0</v>
      </c>
      <c r="F87" s="35"/>
      <c r="G87" s="39"/>
      <c r="H87" s="35"/>
      <c r="I87" s="39"/>
      <c r="J87" s="35"/>
      <c r="K87" s="39"/>
      <c r="L87" s="35"/>
      <c r="M87" s="39"/>
      <c r="N87" s="35"/>
      <c r="O87" s="39"/>
      <c r="P87" s="35"/>
      <c r="Q87" s="39"/>
      <c r="R87" s="35"/>
      <c r="S87" s="39"/>
      <c r="T87" s="35"/>
      <c r="U87" s="39"/>
      <c r="V87" s="35"/>
      <c r="W87" s="39"/>
      <c r="X87" s="35"/>
      <c r="Y87" s="39"/>
      <c r="Z87" s="35"/>
      <c r="AA87" s="39"/>
      <c r="AB87" s="35"/>
      <c r="AC87" s="39"/>
      <c r="AD87" s="35"/>
      <c r="AE87" s="39"/>
      <c r="AF87" s="35"/>
      <c r="AG87" s="40"/>
      <c r="AH87" s="173"/>
      <c r="AI87" s="11"/>
      <c r="AJ87" s="7"/>
      <c r="AK87" s="13"/>
      <c r="AL87" s="13"/>
      <c r="AM87" s="13"/>
      <c r="AN87" s="1137"/>
      <c r="AO87" s="1137"/>
      <c r="AP87" s="1137"/>
      <c r="AQ87" s="1137"/>
      <c r="AR87" s="1137"/>
      <c r="AS87" s="1137"/>
      <c r="AT87" s="1137"/>
      <c r="AU87" s="1137"/>
      <c r="AV87" s="1137"/>
      <c r="AW87" s="921"/>
      <c r="AX87" s="12"/>
      <c r="AY87" s="12"/>
      <c r="BZ87" s="2"/>
      <c r="CG87" s="14">
        <v>0</v>
      </c>
      <c r="CH87" s="14"/>
      <c r="CI87" s="14"/>
      <c r="CJ87" s="14"/>
      <c r="CK87" s="14"/>
      <c r="CL87" s="14"/>
      <c r="CM87" s="14"/>
      <c r="CN87" s="14"/>
    </row>
    <row r="88" spans="1:92" ht="22.5" customHeight="1" x14ac:dyDescent="0.2">
      <c r="A88" s="1434"/>
      <c r="B88" s="180" t="s">
        <v>129</v>
      </c>
      <c r="C88" s="139">
        <f t="shared" si="8"/>
        <v>0</v>
      </c>
      <c r="D88" s="140">
        <f t="shared" si="9"/>
        <v>0</v>
      </c>
      <c r="E88" s="141">
        <f t="shared" si="9"/>
        <v>0</v>
      </c>
      <c r="F88" s="35"/>
      <c r="G88" s="39"/>
      <c r="H88" s="35"/>
      <c r="I88" s="39"/>
      <c r="J88" s="35"/>
      <c r="K88" s="39"/>
      <c r="L88" s="35"/>
      <c r="M88" s="39"/>
      <c r="N88" s="35"/>
      <c r="O88" s="39"/>
      <c r="P88" s="35"/>
      <c r="Q88" s="39"/>
      <c r="R88" s="35"/>
      <c r="S88" s="39"/>
      <c r="T88" s="35"/>
      <c r="U88" s="39"/>
      <c r="V88" s="35"/>
      <c r="W88" s="39"/>
      <c r="X88" s="35"/>
      <c r="Y88" s="39"/>
      <c r="Z88" s="35"/>
      <c r="AA88" s="39"/>
      <c r="AB88" s="35"/>
      <c r="AC88" s="39"/>
      <c r="AD88" s="35"/>
      <c r="AE88" s="39"/>
      <c r="AF88" s="35"/>
      <c r="AG88" s="40"/>
      <c r="AH88" s="3"/>
      <c r="AL88" s="1174"/>
      <c r="AM88" s="1174"/>
      <c r="AN88" s="1174"/>
      <c r="AO88" s="1174"/>
      <c r="AP88" s="1174"/>
      <c r="AQ88" s="1174"/>
      <c r="AR88" s="1174"/>
      <c r="AS88" s="1174"/>
      <c r="AT88" s="1174"/>
      <c r="AU88" s="921"/>
      <c r="AV88" s="12"/>
      <c r="AW88" s="12"/>
      <c r="AX88" s="12"/>
      <c r="AY88" s="12"/>
      <c r="CG88" s="14">
        <v>0</v>
      </c>
      <c r="CH88" s="14"/>
      <c r="CI88" s="14"/>
      <c r="CJ88" s="14"/>
      <c r="CK88" s="14"/>
      <c r="CL88" s="14"/>
      <c r="CM88" s="14"/>
      <c r="CN88" s="14"/>
    </row>
    <row r="89" spans="1:92" ht="16.350000000000001" customHeight="1" x14ac:dyDescent="0.2">
      <c r="A89" s="1402"/>
      <c r="B89" s="181" t="s">
        <v>130</v>
      </c>
      <c r="C89" s="182">
        <f t="shared" si="8"/>
        <v>0</v>
      </c>
      <c r="D89" s="183">
        <f t="shared" si="9"/>
        <v>0</v>
      </c>
      <c r="E89" s="184">
        <f t="shared" si="9"/>
        <v>0</v>
      </c>
      <c r="F89" s="82"/>
      <c r="G89" s="85"/>
      <c r="H89" s="82"/>
      <c r="I89" s="85"/>
      <c r="J89" s="82"/>
      <c r="K89" s="85"/>
      <c r="L89" s="82"/>
      <c r="M89" s="85"/>
      <c r="N89" s="82"/>
      <c r="O89" s="85"/>
      <c r="P89" s="82"/>
      <c r="Q89" s="85"/>
      <c r="R89" s="82"/>
      <c r="S89" s="85"/>
      <c r="T89" s="82"/>
      <c r="U89" s="85"/>
      <c r="V89" s="82"/>
      <c r="W89" s="85"/>
      <c r="X89" s="82"/>
      <c r="Y89" s="85"/>
      <c r="Z89" s="82"/>
      <c r="AA89" s="85"/>
      <c r="AB89" s="82"/>
      <c r="AC89" s="85"/>
      <c r="AD89" s="82"/>
      <c r="AE89" s="85"/>
      <c r="AF89" s="82"/>
      <c r="AG89" s="185"/>
      <c r="AH89" s="3"/>
      <c r="AL89" s="1174"/>
      <c r="AM89" s="1174"/>
      <c r="AN89" s="1174"/>
      <c r="AO89" s="1174"/>
      <c r="AP89" s="1174"/>
      <c r="AQ89" s="1174"/>
      <c r="AR89" s="1174"/>
      <c r="AS89" s="1174"/>
      <c r="AT89" s="1174"/>
      <c r="AU89" s="921"/>
      <c r="AV89" s="12"/>
      <c r="AW89" s="12"/>
      <c r="AX89" s="12"/>
      <c r="AY89" s="12"/>
      <c r="CG89" s="14">
        <v>0</v>
      </c>
      <c r="CH89" s="14"/>
      <c r="CI89" s="14"/>
      <c r="CJ89" s="14"/>
      <c r="CK89" s="14"/>
      <c r="CL89" s="14"/>
      <c r="CM89" s="14"/>
      <c r="CN89" s="14"/>
    </row>
    <row r="90" spans="1:92" ht="16.350000000000001" customHeight="1" x14ac:dyDescent="0.2">
      <c r="A90" s="112" t="s">
        <v>131</v>
      </c>
      <c r="B90" s="112"/>
      <c r="AL90" s="1174"/>
      <c r="AM90" s="1174"/>
      <c r="AN90" s="1174"/>
      <c r="AO90" s="1174"/>
      <c r="AP90" s="1174"/>
      <c r="AQ90" s="1174"/>
      <c r="AR90" s="1174"/>
      <c r="AS90" s="1174"/>
      <c r="AT90" s="1174"/>
      <c r="AU90" s="921"/>
      <c r="AV90" s="12"/>
      <c r="AW90" s="12"/>
      <c r="AX90" s="12"/>
      <c r="AY90" s="12"/>
      <c r="CG90" s="14">
        <v>0</v>
      </c>
      <c r="CH90" s="14"/>
      <c r="CI90" s="14"/>
      <c r="CJ90" s="14"/>
      <c r="CK90" s="14"/>
      <c r="CL90" s="14"/>
      <c r="CM90" s="14"/>
      <c r="CN90" s="14"/>
    </row>
    <row r="91" spans="1:92" ht="16.350000000000001" customHeight="1" x14ac:dyDescent="0.2">
      <c r="A91" s="1366" t="s">
        <v>62</v>
      </c>
      <c r="B91" s="1367"/>
      <c r="C91" s="1375" t="s">
        <v>63</v>
      </c>
      <c r="D91" s="1375"/>
      <c r="E91" s="1375"/>
      <c r="F91" s="1585" t="s">
        <v>76</v>
      </c>
      <c r="G91" s="1585"/>
      <c r="H91" s="1585"/>
      <c r="I91" s="1585"/>
      <c r="J91" s="1585"/>
      <c r="K91" s="1585"/>
      <c r="L91" s="1585"/>
      <c r="M91" s="1585"/>
      <c r="N91" s="1585"/>
      <c r="O91" s="1585"/>
      <c r="P91" s="1585"/>
      <c r="Q91" s="1585"/>
      <c r="R91" s="1585"/>
      <c r="S91" s="1585"/>
      <c r="T91" s="1585"/>
      <c r="U91" s="1585"/>
      <c r="V91" s="1585"/>
      <c r="W91" s="1585"/>
      <c r="X91" s="1585"/>
      <c r="Y91" s="1585"/>
      <c r="Z91" s="1585"/>
      <c r="AA91" s="1585"/>
      <c r="AB91" s="1585"/>
      <c r="AC91" s="1585"/>
      <c r="AD91" s="1585"/>
      <c r="AE91" s="1585"/>
      <c r="AF91" s="1585"/>
      <c r="AG91" s="1589"/>
      <c r="AH91" s="1590" t="s">
        <v>132</v>
      </c>
      <c r="AI91" s="1438"/>
      <c r="AJ91" s="1438"/>
      <c r="AK91" s="1439"/>
      <c r="AL91" s="186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12"/>
      <c r="AX91" s="12"/>
      <c r="AY91" s="12"/>
      <c r="CG91" s="14">
        <v>0</v>
      </c>
      <c r="CH91" s="14"/>
      <c r="CI91" s="14"/>
      <c r="CJ91" s="14"/>
      <c r="CK91" s="14"/>
      <c r="CL91" s="14"/>
      <c r="CM91" s="14"/>
      <c r="CN91" s="14"/>
    </row>
    <row r="92" spans="1:92" ht="16.350000000000001" customHeight="1" x14ac:dyDescent="0.2">
      <c r="A92" s="1399"/>
      <c r="B92" s="1400"/>
      <c r="C92" s="1392"/>
      <c r="D92" s="1392"/>
      <c r="E92" s="1392"/>
      <c r="F92" s="1579" t="s">
        <v>110</v>
      </c>
      <c r="G92" s="1579"/>
      <c r="H92" s="1579" t="s">
        <v>111</v>
      </c>
      <c r="I92" s="1579"/>
      <c r="J92" s="1585" t="s">
        <v>112</v>
      </c>
      <c r="K92" s="1585"/>
      <c r="L92" s="1585" t="s">
        <v>113</v>
      </c>
      <c r="M92" s="1585"/>
      <c r="N92" s="1585" t="s">
        <v>114</v>
      </c>
      <c r="O92" s="1585"/>
      <c r="P92" s="1585" t="s">
        <v>115</v>
      </c>
      <c r="Q92" s="1585"/>
      <c r="R92" s="1579" t="s">
        <v>116</v>
      </c>
      <c r="S92" s="1579"/>
      <c r="T92" s="1585" t="s">
        <v>117</v>
      </c>
      <c r="U92" s="1585"/>
      <c r="V92" s="1585" t="s">
        <v>118</v>
      </c>
      <c r="W92" s="1585"/>
      <c r="X92" s="1585" t="s">
        <v>119</v>
      </c>
      <c r="Y92" s="1585"/>
      <c r="Z92" s="1585" t="s">
        <v>120</v>
      </c>
      <c r="AA92" s="1585"/>
      <c r="AB92" s="1585" t="s">
        <v>121</v>
      </c>
      <c r="AC92" s="1585"/>
      <c r="AD92" s="1585" t="s">
        <v>122</v>
      </c>
      <c r="AE92" s="1585"/>
      <c r="AF92" s="1585" t="s">
        <v>123</v>
      </c>
      <c r="AG92" s="1589"/>
      <c r="AH92" s="1367" t="s">
        <v>133</v>
      </c>
      <c r="AI92" s="1375" t="s">
        <v>134</v>
      </c>
      <c r="AJ92" s="1375" t="s">
        <v>135</v>
      </c>
      <c r="AK92" s="1375" t="s">
        <v>136</v>
      </c>
      <c r="AL92" s="186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12"/>
      <c r="AX92" s="12"/>
      <c r="AY92" s="12"/>
      <c r="CG92" s="14">
        <v>0</v>
      </c>
      <c r="CH92" s="14"/>
      <c r="CI92" s="14"/>
      <c r="CJ92" s="14"/>
      <c r="CK92" s="14"/>
      <c r="CL92" s="14"/>
      <c r="CM92" s="14"/>
      <c r="CN92" s="14"/>
    </row>
    <row r="93" spans="1:92" ht="16.350000000000001" customHeight="1" x14ac:dyDescent="0.2">
      <c r="A93" s="1399"/>
      <c r="B93" s="1400"/>
      <c r="C93" s="881" t="s">
        <v>88</v>
      </c>
      <c r="D93" s="906" t="s">
        <v>54</v>
      </c>
      <c r="E93" s="815" t="s">
        <v>89</v>
      </c>
      <c r="F93" s="829" t="s">
        <v>54</v>
      </c>
      <c r="G93" s="806" t="s">
        <v>89</v>
      </c>
      <c r="H93" s="829" t="s">
        <v>54</v>
      </c>
      <c r="I93" s="806" t="s">
        <v>89</v>
      </c>
      <c r="J93" s="829" t="s">
        <v>54</v>
      </c>
      <c r="K93" s="806" t="s">
        <v>89</v>
      </c>
      <c r="L93" s="829" t="s">
        <v>54</v>
      </c>
      <c r="M93" s="806" t="s">
        <v>89</v>
      </c>
      <c r="N93" s="829" t="s">
        <v>54</v>
      </c>
      <c r="O93" s="806" t="s">
        <v>89</v>
      </c>
      <c r="P93" s="829" t="s">
        <v>54</v>
      </c>
      <c r="Q93" s="806" t="s">
        <v>89</v>
      </c>
      <c r="R93" s="829" t="s">
        <v>54</v>
      </c>
      <c r="S93" s="806" t="s">
        <v>89</v>
      </c>
      <c r="T93" s="829" t="s">
        <v>54</v>
      </c>
      <c r="U93" s="806" t="s">
        <v>89</v>
      </c>
      <c r="V93" s="829" t="s">
        <v>54</v>
      </c>
      <c r="W93" s="806" t="s">
        <v>89</v>
      </c>
      <c r="X93" s="829" t="s">
        <v>54</v>
      </c>
      <c r="Y93" s="806" t="s">
        <v>89</v>
      </c>
      <c r="Z93" s="829" t="s">
        <v>54</v>
      </c>
      <c r="AA93" s="806" t="s">
        <v>89</v>
      </c>
      <c r="AB93" s="829" t="s">
        <v>54</v>
      </c>
      <c r="AC93" s="806" t="s">
        <v>89</v>
      </c>
      <c r="AD93" s="829" t="s">
        <v>54</v>
      </c>
      <c r="AE93" s="806" t="s">
        <v>89</v>
      </c>
      <c r="AF93" s="829" t="s">
        <v>54</v>
      </c>
      <c r="AG93" s="188" t="s">
        <v>89</v>
      </c>
      <c r="AH93" s="1369"/>
      <c r="AI93" s="1376"/>
      <c r="AJ93" s="1376"/>
      <c r="AK93" s="1376"/>
      <c r="AL93" s="186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12"/>
      <c r="AX93" s="12"/>
      <c r="AY93" s="12"/>
      <c r="CG93" s="14">
        <v>0</v>
      </c>
      <c r="CH93" s="14"/>
      <c r="CI93" s="14"/>
      <c r="CJ93" s="14"/>
      <c r="CK93" s="14"/>
      <c r="CL93" s="14"/>
      <c r="CM93" s="14"/>
      <c r="CN93" s="14"/>
    </row>
    <row r="94" spans="1:92" ht="16.350000000000001" customHeight="1" x14ac:dyDescent="0.2">
      <c r="A94" s="1397" t="s">
        <v>137</v>
      </c>
      <c r="B94" s="1398"/>
      <c r="C94" s="886">
        <f t="shared" ref="C94:C99" si="10">SUM(D94:E94)</f>
        <v>0</v>
      </c>
      <c r="D94" s="887">
        <f t="shared" ref="D94:E99" si="11">SUM(F94+H94+J94+L94+N94+P94+R94+T94+V94+X94+Z94+AB94+AD94+AF94)</f>
        <v>0</v>
      </c>
      <c r="E94" s="75">
        <f t="shared" si="11"/>
        <v>0</v>
      </c>
      <c r="F94" s="893"/>
      <c r="G94" s="896"/>
      <c r="H94" s="893"/>
      <c r="I94" s="896"/>
      <c r="J94" s="893"/>
      <c r="K94" s="896"/>
      <c r="L94" s="893"/>
      <c r="M94" s="896"/>
      <c r="N94" s="893"/>
      <c r="O94" s="896"/>
      <c r="P94" s="893"/>
      <c r="Q94" s="896"/>
      <c r="R94" s="893"/>
      <c r="S94" s="896"/>
      <c r="T94" s="893"/>
      <c r="U94" s="896"/>
      <c r="V94" s="893"/>
      <c r="W94" s="896"/>
      <c r="X94" s="893"/>
      <c r="Y94" s="896"/>
      <c r="Z94" s="893"/>
      <c r="AA94" s="896"/>
      <c r="AB94" s="893"/>
      <c r="AC94" s="896"/>
      <c r="AD94" s="893"/>
      <c r="AE94" s="896"/>
      <c r="AF94" s="893"/>
      <c r="AG94" s="910"/>
      <c r="AH94" s="896"/>
      <c r="AI94" s="913"/>
      <c r="AJ94" s="913"/>
      <c r="AK94" s="913"/>
      <c r="AL94" s="186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12"/>
      <c r="AX94" s="12"/>
      <c r="AY94" s="12"/>
      <c r="CG94" s="14">
        <v>0</v>
      </c>
      <c r="CH94" s="14"/>
      <c r="CI94" s="14"/>
      <c r="CJ94" s="14"/>
      <c r="CK94" s="14"/>
      <c r="CL94" s="14"/>
      <c r="CM94" s="14"/>
      <c r="CN94" s="14"/>
    </row>
    <row r="95" spans="1:92" ht="25.35" customHeight="1" x14ac:dyDescent="0.2">
      <c r="A95" s="1401" t="s">
        <v>125</v>
      </c>
      <c r="B95" s="926" t="s">
        <v>126</v>
      </c>
      <c r="C95" s="907">
        <f t="shared" si="10"/>
        <v>0</v>
      </c>
      <c r="D95" s="908">
        <f t="shared" si="11"/>
        <v>0</v>
      </c>
      <c r="E95" s="909">
        <f t="shared" si="11"/>
        <v>0</v>
      </c>
      <c r="F95" s="893"/>
      <c r="G95" s="896"/>
      <c r="H95" s="893"/>
      <c r="I95" s="896"/>
      <c r="J95" s="893"/>
      <c r="K95" s="896"/>
      <c r="L95" s="893"/>
      <c r="M95" s="896"/>
      <c r="N95" s="893"/>
      <c r="O95" s="896"/>
      <c r="P95" s="893"/>
      <c r="Q95" s="896"/>
      <c r="R95" s="893"/>
      <c r="S95" s="896"/>
      <c r="T95" s="893"/>
      <c r="U95" s="896"/>
      <c r="V95" s="893"/>
      <c r="W95" s="896"/>
      <c r="X95" s="893"/>
      <c r="Y95" s="896"/>
      <c r="Z95" s="893"/>
      <c r="AA95" s="896"/>
      <c r="AB95" s="893"/>
      <c r="AC95" s="896"/>
      <c r="AD95" s="893"/>
      <c r="AE95" s="896"/>
      <c r="AF95" s="893"/>
      <c r="AG95" s="910"/>
      <c r="AH95" s="896"/>
      <c r="AI95" s="913"/>
      <c r="AJ95" s="913"/>
      <c r="AK95" s="913"/>
      <c r="AL95" s="186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12"/>
      <c r="AX95" s="12"/>
      <c r="AY95" s="12"/>
      <c r="CG95" s="14">
        <v>0</v>
      </c>
      <c r="CH95" s="14"/>
      <c r="CI95" s="14"/>
      <c r="CJ95" s="14"/>
      <c r="CK95" s="14"/>
      <c r="CL95" s="14"/>
      <c r="CM95" s="14"/>
      <c r="CN95" s="14"/>
    </row>
    <row r="96" spans="1:92" ht="16.350000000000001" customHeight="1" x14ac:dyDescent="0.2">
      <c r="A96" s="1434"/>
      <c r="B96" s="805" t="s">
        <v>127</v>
      </c>
      <c r="C96" s="139">
        <f t="shared" si="10"/>
        <v>0</v>
      </c>
      <c r="D96" s="140">
        <f t="shared" si="11"/>
        <v>0</v>
      </c>
      <c r="E96" s="141">
        <f t="shared" si="11"/>
        <v>0</v>
      </c>
      <c r="F96" s="35"/>
      <c r="G96" s="39"/>
      <c r="H96" s="35"/>
      <c r="I96" s="39"/>
      <c r="J96" s="35"/>
      <c r="K96" s="39"/>
      <c r="L96" s="35"/>
      <c r="M96" s="39"/>
      <c r="N96" s="35"/>
      <c r="O96" s="39"/>
      <c r="P96" s="35"/>
      <c r="Q96" s="39"/>
      <c r="R96" s="35"/>
      <c r="S96" s="39"/>
      <c r="T96" s="35"/>
      <c r="U96" s="39"/>
      <c r="V96" s="35"/>
      <c r="W96" s="39"/>
      <c r="X96" s="35"/>
      <c r="Y96" s="39"/>
      <c r="Z96" s="35"/>
      <c r="AA96" s="39"/>
      <c r="AB96" s="35"/>
      <c r="AC96" s="39"/>
      <c r="AD96" s="35"/>
      <c r="AE96" s="39"/>
      <c r="AF96" s="35"/>
      <c r="AG96" s="142"/>
      <c r="AH96" s="39"/>
      <c r="AI96" s="58"/>
      <c r="AJ96" s="58"/>
      <c r="AK96" s="58"/>
      <c r="AL96" s="186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12"/>
      <c r="AX96" s="12"/>
      <c r="AY96" s="12"/>
      <c r="CG96" s="14">
        <v>0</v>
      </c>
      <c r="CH96" s="14"/>
      <c r="CI96" s="14"/>
      <c r="CJ96" s="14"/>
      <c r="CK96" s="14"/>
      <c r="CL96" s="14"/>
      <c r="CM96" s="14"/>
      <c r="CN96" s="14"/>
    </row>
    <row r="97" spans="1:92" ht="18.75" customHeight="1" x14ac:dyDescent="0.2">
      <c r="A97" s="1434"/>
      <c r="B97" s="805" t="s">
        <v>128</v>
      </c>
      <c r="C97" s="139">
        <f t="shared" si="10"/>
        <v>0</v>
      </c>
      <c r="D97" s="140">
        <f t="shared" si="11"/>
        <v>0</v>
      </c>
      <c r="E97" s="141">
        <f t="shared" si="11"/>
        <v>0</v>
      </c>
      <c r="F97" s="35"/>
      <c r="G97" s="39"/>
      <c r="H97" s="35"/>
      <c r="I97" s="39"/>
      <c r="J97" s="35"/>
      <c r="K97" s="39"/>
      <c r="L97" s="35"/>
      <c r="M97" s="39"/>
      <c r="N97" s="35"/>
      <c r="O97" s="39"/>
      <c r="P97" s="35"/>
      <c r="Q97" s="39"/>
      <c r="R97" s="35"/>
      <c r="S97" s="39"/>
      <c r="T97" s="35"/>
      <c r="U97" s="39"/>
      <c r="V97" s="35"/>
      <c r="W97" s="39"/>
      <c r="X97" s="35"/>
      <c r="Y97" s="39"/>
      <c r="Z97" s="35"/>
      <c r="AA97" s="39"/>
      <c r="AB97" s="35"/>
      <c r="AC97" s="39"/>
      <c r="AD97" s="35"/>
      <c r="AE97" s="39"/>
      <c r="AF97" s="35"/>
      <c r="AG97" s="142"/>
      <c r="AH97" s="39"/>
      <c r="AI97" s="58"/>
      <c r="AJ97" s="58"/>
      <c r="AK97" s="58"/>
      <c r="AL97" s="189"/>
      <c r="AM97" s="13"/>
      <c r="AN97" s="1137"/>
      <c r="AO97" s="1137"/>
      <c r="AP97" s="1137"/>
      <c r="AQ97" s="1137"/>
      <c r="AR97" s="1137"/>
      <c r="AS97" s="1137"/>
      <c r="AT97" s="1137"/>
      <c r="AU97" s="930"/>
      <c r="AV97" s="930"/>
      <c r="AW97" s="12"/>
      <c r="AX97" s="12"/>
      <c r="AY97" s="12"/>
      <c r="BZ97" s="2"/>
      <c r="CG97" s="14"/>
      <c r="CH97" s="14"/>
      <c r="CI97" s="14"/>
      <c r="CJ97" s="14"/>
      <c r="CK97" s="14"/>
      <c r="CL97" s="14"/>
      <c r="CM97" s="14"/>
      <c r="CN97" s="14"/>
    </row>
    <row r="98" spans="1:92" ht="24.75" customHeight="1" x14ac:dyDescent="0.2">
      <c r="A98" s="1434"/>
      <c r="B98" s="180" t="s">
        <v>129</v>
      </c>
      <c r="C98" s="139">
        <f t="shared" si="10"/>
        <v>0</v>
      </c>
      <c r="D98" s="140">
        <f t="shared" si="11"/>
        <v>0</v>
      </c>
      <c r="E98" s="141">
        <f t="shared" si="11"/>
        <v>0</v>
      </c>
      <c r="F98" s="35"/>
      <c r="G98" s="39"/>
      <c r="H98" s="35"/>
      <c r="I98" s="39"/>
      <c r="J98" s="35"/>
      <c r="K98" s="39"/>
      <c r="L98" s="35"/>
      <c r="M98" s="39"/>
      <c r="N98" s="35"/>
      <c r="O98" s="39"/>
      <c r="P98" s="35"/>
      <c r="Q98" s="39"/>
      <c r="R98" s="35"/>
      <c r="S98" s="39"/>
      <c r="T98" s="35"/>
      <c r="U98" s="39"/>
      <c r="V98" s="35"/>
      <c r="W98" s="39"/>
      <c r="X98" s="35"/>
      <c r="Y98" s="39"/>
      <c r="Z98" s="35"/>
      <c r="AA98" s="39"/>
      <c r="AB98" s="35"/>
      <c r="AC98" s="39"/>
      <c r="AD98" s="35"/>
      <c r="AE98" s="39"/>
      <c r="AF98" s="35"/>
      <c r="AG98" s="142"/>
      <c r="AH98" s="39"/>
      <c r="AI98" s="58"/>
      <c r="AJ98" s="58"/>
      <c r="AK98" s="58"/>
      <c r="AL98" s="1175"/>
      <c r="AM98" s="1137"/>
      <c r="AN98" s="1137"/>
      <c r="AO98" s="1137"/>
      <c r="AP98" s="1137"/>
      <c r="AQ98" s="1137"/>
      <c r="AR98" s="932"/>
      <c r="AS98" s="1137"/>
      <c r="AT98" s="1137"/>
      <c r="AU98" s="1176"/>
      <c r="AV98" s="12"/>
      <c r="AW98" s="12"/>
      <c r="AX98" s="12"/>
      <c r="AY98" s="12"/>
      <c r="CG98" s="14"/>
      <c r="CH98" s="14"/>
      <c r="CI98" s="14"/>
      <c r="CJ98" s="14"/>
      <c r="CK98" s="14"/>
      <c r="CL98" s="14"/>
      <c r="CM98" s="14"/>
      <c r="CN98" s="14"/>
    </row>
    <row r="99" spans="1:92" ht="16.350000000000001" customHeight="1" x14ac:dyDescent="0.2">
      <c r="A99" s="1402"/>
      <c r="B99" s="181" t="s">
        <v>130</v>
      </c>
      <c r="C99" s="182">
        <f t="shared" si="10"/>
        <v>0</v>
      </c>
      <c r="D99" s="183">
        <f t="shared" si="11"/>
        <v>0</v>
      </c>
      <c r="E99" s="184">
        <f t="shared" si="11"/>
        <v>0</v>
      </c>
      <c r="F99" s="82"/>
      <c r="G99" s="85"/>
      <c r="H99" s="82"/>
      <c r="I99" s="85"/>
      <c r="J99" s="82"/>
      <c r="K99" s="85"/>
      <c r="L99" s="82"/>
      <c r="M99" s="85"/>
      <c r="N99" s="82"/>
      <c r="O99" s="85"/>
      <c r="P99" s="82"/>
      <c r="Q99" s="85"/>
      <c r="R99" s="82"/>
      <c r="S99" s="85"/>
      <c r="T99" s="82"/>
      <c r="U99" s="85"/>
      <c r="V99" s="82"/>
      <c r="W99" s="85"/>
      <c r="X99" s="82"/>
      <c r="Y99" s="85"/>
      <c r="Z99" s="82"/>
      <c r="AA99" s="85"/>
      <c r="AB99" s="82"/>
      <c r="AC99" s="85"/>
      <c r="AD99" s="82"/>
      <c r="AE99" s="85"/>
      <c r="AF99" s="82"/>
      <c r="AG99" s="148"/>
      <c r="AH99" s="85"/>
      <c r="AI99" s="59"/>
      <c r="AJ99" s="59"/>
      <c r="AK99" s="59"/>
      <c r="AL99" s="1177"/>
      <c r="AM99" s="1174"/>
      <c r="AN99" s="1174"/>
      <c r="AO99" s="1174"/>
      <c r="AP99" s="1174"/>
      <c r="AQ99" s="1174"/>
      <c r="AR99" s="935"/>
      <c r="AS99" s="1174"/>
      <c r="AT99" s="1174"/>
      <c r="AU99" s="1176"/>
      <c r="AV99" s="12"/>
      <c r="AW99" s="12"/>
      <c r="AX99" s="12"/>
      <c r="AY99" s="12"/>
      <c r="CA99" s="4" t="str">
        <f>IF(C99&gt;C98+C97,"* Los Ingresos de pacientes dependientes severos con escaras DEBEN estar incluidos en los Ingresos de pacientes dependientes severos Oncológicos o No Oncológicos. ","")</f>
        <v/>
      </c>
      <c r="CG99" s="14"/>
      <c r="CH99" s="14"/>
      <c r="CI99" s="14"/>
      <c r="CJ99" s="14"/>
      <c r="CK99" s="14"/>
      <c r="CL99" s="14"/>
      <c r="CM99" s="14"/>
      <c r="CN99" s="14"/>
    </row>
    <row r="100" spans="1:92" ht="27" customHeight="1" x14ac:dyDescent="0.2">
      <c r="A100" s="112" t="s">
        <v>138</v>
      </c>
      <c r="B100" s="112"/>
      <c r="AK100" s="15"/>
      <c r="AL100" s="15"/>
      <c r="AM100" s="15"/>
      <c r="AN100" s="15"/>
      <c r="AO100" s="15"/>
      <c r="AP100" s="15"/>
      <c r="AQ100" s="15"/>
      <c r="AR100" s="15"/>
      <c r="AS100" s="1174"/>
      <c r="AT100" s="1174"/>
      <c r="AU100" s="1176"/>
      <c r="AV100" s="12"/>
      <c r="AW100" s="12"/>
      <c r="AX100" s="12"/>
      <c r="AY100" s="12"/>
      <c r="CG100" s="14"/>
      <c r="CH100" s="14"/>
      <c r="CI100" s="14"/>
      <c r="CJ100" s="14"/>
      <c r="CK100" s="14"/>
      <c r="CL100" s="14"/>
      <c r="CM100" s="14"/>
      <c r="CN100" s="14"/>
    </row>
    <row r="101" spans="1:92" ht="16.350000000000001" customHeight="1" x14ac:dyDescent="0.25">
      <c r="A101" s="1401" t="s">
        <v>62</v>
      </c>
      <c r="B101" s="1401"/>
      <c r="C101" s="1366" t="s">
        <v>63</v>
      </c>
      <c r="D101" s="1401"/>
      <c r="E101" s="1367"/>
      <c r="F101" s="1406" t="s">
        <v>64</v>
      </c>
      <c r="G101" s="1408"/>
      <c r="H101" s="1408"/>
      <c r="I101" s="1408"/>
      <c r="J101" s="1408"/>
      <c r="K101" s="1408"/>
      <c r="L101" s="1408"/>
      <c r="M101" s="1408"/>
      <c r="N101" s="1408"/>
      <c r="O101" s="1408"/>
      <c r="P101" s="1408"/>
      <c r="Q101" s="1408"/>
      <c r="R101" s="1408"/>
      <c r="S101" s="1408"/>
      <c r="T101" s="1408"/>
      <c r="U101" s="1408"/>
      <c r="V101" s="1408"/>
      <c r="W101" s="1408"/>
      <c r="X101" s="1408"/>
      <c r="Y101" s="1408"/>
      <c r="Z101" s="1408"/>
      <c r="AA101" s="1408"/>
      <c r="AB101" s="1408"/>
      <c r="AC101" s="1408"/>
      <c r="AD101" s="1408"/>
      <c r="AE101" s="1408"/>
      <c r="AF101" s="1408"/>
      <c r="AG101" s="1435"/>
      <c r="AH101" s="1439" t="s">
        <v>132</v>
      </c>
      <c r="AI101" s="1591"/>
      <c r="AJ101" s="1591"/>
      <c r="AK101" s="196"/>
      <c r="AL101" s="15"/>
      <c r="AM101" s="15"/>
      <c r="AN101" s="15"/>
      <c r="AO101" s="15"/>
      <c r="AP101" s="15"/>
      <c r="AQ101" s="15"/>
      <c r="AR101" s="15"/>
      <c r="AS101" s="1174"/>
      <c r="AT101" s="1174"/>
      <c r="AU101" s="1176"/>
      <c r="AV101" s="12"/>
      <c r="AW101" s="12"/>
      <c r="AX101" s="12"/>
      <c r="AY101" s="12"/>
      <c r="CG101" s="14"/>
      <c r="CH101" s="14"/>
      <c r="CI101" s="14"/>
      <c r="CJ101" s="14"/>
      <c r="CK101" s="14"/>
      <c r="CL101" s="14"/>
      <c r="CM101" s="14"/>
      <c r="CN101" s="14"/>
    </row>
    <row r="102" spans="1:92" ht="16.350000000000001" customHeight="1" x14ac:dyDescent="0.2">
      <c r="A102" s="1434"/>
      <c r="B102" s="1434"/>
      <c r="C102" s="1399"/>
      <c r="D102" s="1434"/>
      <c r="E102" s="1400"/>
      <c r="F102" s="1377" t="s">
        <v>139</v>
      </c>
      <c r="G102" s="1380"/>
      <c r="H102" s="1377" t="s">
        <v>111</v>
      </c>
      <c r="I102" s="1380"/>
      <c r="J102" s="1377" t="s">
        <v>112</v>
      </c>
      <c r="K102" s="1380"/>
      <c r="L102" s="1377" t="s">
        <v>113</v>
      </c>
      <c r="M102" s="1380"/>
      <c r="N102" s="1377" t="s">
        <v>114</v>
      </c>
      <c r="O102" s="1380"/>
      <c r="P102" s="1377" t="s">
        <v>115</v>
      </c>
      <c r="Q102" s="1380"/>
      <c r="R102" s="1377" t="s">
        <v>116</v>
      </c>
      <c r="S102" s="1380"/>
      <c r="T102" s="1377" t="s">
        <v>117</v>
      </c>
      <c r="U102" s="1380"/>
      <c r="V102" s="1377" t="s">
        <v>118</v>
      </c>
      <c r="W102" s="1380"/>
      <c r="X102" s="1377" t="s">
        <v>119</v>
      </c>
      <c r="Y102" s="1380"/>
      <c r="Z102" s="1406" t="s">
        <v>120</v>
      </c>
      <c r="AA102" s="1407"/>
      <c r="AB102" s="1406" t="s">
        <v>121</v>
      </c>
      <c r="AC102" s="1407"/>
      <c r="AD102" s="1406" t="s">
        <v>122</v>
      </c>
      <c r="AE102" s="1407"/>
      <c r="AF102" s="1406" t="s">
        <v>123</v>
      </c>
      <c r="AG102" s="1435"/>
      <c r="AH102" s="1367" t="s">
        <v>140</v>
      </c>
      <c r="AI102" s="1375" t="s">
        <v>141</v>
      </c>
      <c r="AJ102" s="1375" t="s">
        <v>135</v>
      </c>
      <c r="AK102" s="197"/>
      <c r="AL102" s="15"/>
      <c r="AM102" s="15"/>
      <c r="AN102" s="15"/>
      <c r="AO102" s="15"/>
      <c r="AP102" s="15"/>
      <c r="AQ102" s="15"/>
      <c r="AR102" s="15"/>
      <c r="AS102" s="1174"/>
      <c r="AT102" s="1174"/>
      <c r="AU102" s="1176"/>
      <c r="AV102" s="12"/>
      <c r="AW102" s="12"/>
      <c r="AX102" s="12"/>
      <c r="AY102" s="12"/>
      <c r="CG102" s="14"/>
      <c r="CH102" s="14"/>
      <c r="CI102" s="14"/>
      <c r="CJ102" s="14"/>
      <c r="CK102" s="14"/>
      <c r="CL102" s="14"/>
      <c r="CM102" s="14"/>
      <c r="CN102" s="14"/>
    </row>
    <row r="103" spans="1:92" ht="16.350000000000001" customHeight="1" x14ac:dyDescent="0.2">
      <c r="A103" s="1402"/>
      <c r="B103" s="1402"/>
      <c r="C103" s="881" t="s">
        <v>88</v>
      </c>
      <c r="D103" s="906" t="s">
        <v>54</v>
      </c>
      <c r="E103" s="815" t="s">
        <v>89</v>
      </c>
      <c r="F103" s="829" t="s">
        <v>54</v>
      </c>
      <c r="G103" s="806" t="s">
        <v>89</v>
      </c>
      <c r="H103" s="829" t="s">
        <v>54</v>
      </c>
      <c r="I103" s="806" t="s">
        <v>89</v>
      </c>
      <c r="J103" s="829" t="s">
        <v>54</v>
      </c>
      <c r="K103" s="806" t="s">
        <v>89</v>
      </c>
      <c r="L103" s="829" t="s">
        <v>54</v>
      </c>
      <c r="M103" s="806" t="s">
        <v>89</v>
      </c>
      <c r="N103" s="829" t="s">
        <v>54</v>
      </c>
      <c r="O103" s="806" t="s">
        <v>89</v>
      </c>
      <c r="P103" s="829" t="s">
        <v>54</v>
      </c>
      <c r="Q103" s="806" t="s">
        <v>89</v>
      </c>
      <c r="R103" s="829" t="s">
        <v>54</v>
      </c>
      <c r="S103" s="806" t="s">
        <v>89</v>
      </c>
      <c r="T103" s="829" t="s">
        <v>54</v>
      </c>
      <c r="U103" s="806" t="s">
        <v>89</v>
      </c>
      <c r="V103" s="829" t="s">
        <v>54</v>
      </c>
      <c r="W103" s="806" t="s">
        <v>89</v>
      </c>
      <c r="X103" s="829" t="s">
        <v>54</v>
      </c>
      <c r="Y103" s="806" t="s">
        <v>89</v>
      </c>
      <c r="Z103" s="829" t="s">
        <v>54</v>
      </c>
      <c r="AA103" s="806" t="s">
        <v>89</v>
      </c>
      <c r="AB103" s="829" t="s">
        <v>54</v>
      </c>
      <c r="AC103" s="806" t="s">
        <v>89</v>
      </c>
      <c r="AD103" s="829" t="s">
        <v>54</v>
      </c>
      <c r="AE103" s="806" t="s">
        <v>89</v>
      </c>
      <c r="AF103" s="829" t="s">
        <v>54</v>
      </c>
      <c r="AG103" s="188" t="s">
        <v>89</v>
      </c>
      <c r="AH103" s="1369"/>
      <c r="AI103" s="1376"/>
      <c r="AJ103" s="1376"/>
      <c r="AK103" s="197"/>
      <c r="AL103" s="15"/>
      <c r="AM103" s="15"/>
      <c r="AN103" s="15"/>
      <c r="AO103" s="15"/>
      <c r="AP103" s="15"/>
      <c r="AQ103" s="15"/>
      <c r="AR103" s="15"/>
      <c r="AS103" s="1174"/>
      <c r="AT103" s="1174"/>
      <c r="AU103" s="1176"/>
      <c r="AV103" s="12"/>
      <c r="AW103" s="12"/>
      <c r="AX103" s="12"/>
      <c r="AY103" s="12"/>
      <c r="CG103" s="14"/>
      <c r="CH103" s="14"/>
      <c r="CI103" s="14"/>
      <c r="CJ103" s="14"/>
      <c r="CK103" s="14"/>
      <c r="CL103" s="14"/>
      <c r="CM103" s="14"/>
      <c r="CN103" s="14"/>
    </row>
    <row r="104" spans="1:92" ht="16.350000000000001" customHeight="1" x14ac:dyDescent="0.2">
      <c r="A104" s="1593" t="s">
        <v>142</v>
      </c>
      <c r="B104" s="1594"/>
      <c r="C104" s="907">
        <f>SUM(D104:E104)</f>
        <v>0</v>
      </c>
      <c r="D104" s="908">
        <f t="shared" ref="D104:E108" si="12">SUM(F104+H104+J104+L104+N104+P104+R104+T104+V104+X104+Z104+AB104+AD104+AF104)</f>
        <v>0</v>
      </c>
      <c r="E104" s="909">
        <f t="shared" si="12"/>
        <v>0</v>
      </c>
      <c r="F104" s="893"/>
      <c r="G104" s="896"/>
      <c r="H104" s="893"/>
      <c r="I104" s="896"/>
      <c r="J104" s="893"/>
      <c r="K104" s="896"/>
      <c r="L104" s="893"/>
      <c r="M104" s="896"/>
      <c r="N104" s="893"/>
      <c r="O104" s="896"/>
      <c r="P104" s="893"/>
      <c r="Q104" s="896"/>
      <c r="R104" s="893"/>
      <c r="S104" s="896"/>
      <c r="T104" s="893"/>
      <c r="U104" s="896"/>
      <c r="V104" s="893"/>
      <c r="W104" s="896"/>
      <c r="X104" s="893"/>
      <c r="Y104" s="896"/>
      <c r="Z104" s="893"/>
      <c r="AA104" s="896"/>
      <c r="AB104" s="893"/>
      <c r="AC104" s="896"/>
      <c r="AD104" s="893"/>
      <c r="AE104" s="896"/>
      <c r="AF104" s="893"/>
      <c r="AG104" s="910"/>
      <c r="AH104" s="896"/>
      <c r="AI104" s="913"/>
      <c r="AJ104" s="913"/>
      <c r="AK104" s="197"/>
      <c r="AL104" s="15"/>
      <c r="AM104" s="15"/>
      <c r="AN104" s="15"/>
      <c r="AO104" s="15"/>
      <c r="AP104" s="15"/>
      <c r="AQ104" s="15"/>
      <c r="AR104" s="15"/>
      <c r="AS104" s="922"/>
      <c r="AT104" s="922"/>
      <c r="AU104" s="1176"/>
      <c r="AV104" s="12"/>
      <c r="AW104" s="12"/>
      <c r="AX104" s="12"/>
      <c r="AY104" s="12"/>
      <c r="CG104" s="14"/>
      <c r="CH104" s="14"/>
      <c r="CI104" s="14"/>
      <c r="CJ104" s="14"/>
      <c r="CK104" s="14"/>
      <c r="CL104" s="14"/>
      <c r="CM104" s="14"/>
      <c r="CN104" s="14"/>
    </row>
    <row r="105" spans="1:92" ht="16.350000000000001" customHeight="1" x14ac:dyDescent="0.2">
      <c r="A105" s="1449" t="s">
        <v>143</v>
      </c>
      <c r="B105" s="1450"/>
      <c r="C105" s="198">
        <f>SUM(D105:E105)</f>
        <v>0</v>
      </c>
      <c r="D105" s="199">
        <f t="shared" si="12"/>
        <v>0</v>
      </c>
      <c r="E105" s="200">
        <f t="shared" si="12"/>
        <v>0</v>
      </c>
      <c r="F105" s="42"/>
      <c r="G105" s="46"/>
      <c r="H105" s="42"/>
      <c r="I105" s="46"/>
      <c r="J105" s="42"/>
      <c r="K105" s="46"/>
      <c r="L105" s="42"/>
      <c r="M105" s="46"/>
      <c r="N105" s="42"/>
      <c r="O105" s="46"/>
      <c r="P105" s="42"/>
      <c r="Q105" s="46"/>
      <c r="R105" s="42"/>
      <c r="S105" s="46"/>
      <c r="T105" s="42"/>
      <c r="U105" s="46"/>
      <c r="V105" s="42"/>
      <c r="W105" s="46"/>
      <c r="X105" s="42"/>
      <c r="Y105" s="46"/>
      <c r="Z105" s="42"/>
      <c r="AA105" s="46"/>
      <c r="AB105" s="42"/>
      <c r="AC105" s="46"/>
      <c r="AD105" s="42"/>
      <c r="AE105" s="46"/>
      <c r="AF105" s="42"/>
      <c r="AG105" s="201"/>
      <c r="AH105" s="46"/>
      <c r="AI105" s="202"/>
      <c r="AJ105" s="202"/>
      <c r="AK105" s="30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12"/>
      <c r="AX105" s="12"/>
      <c r="AY105" s="12"/>
      <c r="CA105" s="4" t="str">
        <f>IF(C108&gt;C107+C106,"* Los Ingresos de pacientes dependientes severos con escaras DEBEN estar incluidos en los Ingresos de pacientes dependientes severos Oncológicos o No Oncológicos. ","")</f>
        <v/>
      </c>
      <c r="CG105" s="14"/>
      <c r="CH105" s="14"/>
      <c r="CI105" s="14"/>
      <c r="CJ105" s="14"/>
      <c r="CK105" s="14"/>
      <c r="CL105" s="14"/>
      <c r="CM105" s="14"/>
      <c r="CN105" s="14"/>
    </row>
    <row r="106" spans="1:92" ht="17.25" customHeight="1" x14ac:dyDescent="0.2">
      <c r="A106" s="1451" t="s">
        <v>144</v>
      </c>
      <c r="B106" s="926" t="s">
        <v>145</v>
      </c>
      <c r="C106" s="907">
        <f>SUM(D106:E106)</f>
        <v>0</v>
      </c>
      <c r="D106" s="908">
        <f t="shared" si="12"/>
        <v>0</v>
      </c>
      <c r="E106" s="909">
        <f t="shared" si="12"/>
        <v>0</v>
      </c>
      <c r="F106" s="893"/>
      <c r="G106" s="896"/>
      <c r="H106" s="893"/>
      <c r="I106" s="896"/>
      <c r="J106" s="893"/>
      <c r="K106" s="896"/>
      <c r="L106" s="893"/>
      <c r="M106" s="896"/>
      <c r="N106" s="893"/>
      <c r="O106" s="896"/>
      <c r="P106" s="893"/>
      <c r="Q106" s="896"/>
      <c r="R106" s="893"/>
      <c r="S106" s="896"/>
      <c r="T106" s="893"/>
      <c r="U106" s="896"/>
      <c r="V106" s="893"/>
      <c r="W106" s="896"/>
      <c r="X106" s="893"/>
      <c r="Y106" s="896"/>
      <c r="Z106" s="893"/>
      <c r="AA106" s="896"/>
      <c r="AB106" s="893"/>
      <c r="AC106" s="896"/>
      <c r="AD106" s="893"/>
      <c r="AE106" s="896"/>
      <c r="AF106" s="893"/>
      <c r="AG106" s="910"/>
      <c r="AH106" s="896"/>
      <c r="AI106" s="913"/>
      <c r="AJ106" s="913"/>
      <c r="AK106" s="189"/>
      <c r="AL106" s="203"/>
      <c r="AM106" s="13"/>
      <c r="AN106" s="1137"/>
      <c r="AO106" s="1137"/>
      <c r="AP106" s="1137"/>
      <c r="AQ106" s="1137"/>
      <c r="AR106" s="1137"/>
      <c r="AS106" s="1137"/>
      <c r="AT106" s="1137"/>
      <c r="AU106" s="1137"/>
      <c r="AV106" s="1137"/>
      <c r="AW106" s="921"/>
      <c r="AX106" s="12"/>
      <c r="AY106" s="12"/>
      <c r="BZ106" s="2"/>
      <c r="CG106" s="14"/>
      <c r="CH106" s="14"/>
      <c r="CI106" s="14"/>
      <c r="CJ106" s="14"/>
      <c r="CK106" s="14"/>
      <c r="CL106" s="14"/>
      <c r="CM106" s="14"/>
      <c r="CN106" s="14"/>
    </row>
    <row r="107" spans="1:92" ht="16.350000000000001" customHeight="1" x14ac:dyDescent="0.2">
      <c r="A107" s="1452"/>
      <c r="B107" s="181" t="s">
        <v>146</v>
      </c>
      <c r="C107" s="182">
        <f>SUM(D107:E107)</f>
        <v>0</v>
      </c>
      <c r="D107" s="183">
        <f t="shared" si="12"/>
        <v>0</v>
      </c>
      <c r="E107" s="184">
        <f t="shared" si="12"/>
        <v>0</v>
      </c>
      <c r="F107" s="82"/>
      <c r="G107" s="85"/>
      <c r="H107" s="82"/>
      <c r="I107" s="85"/>
      <c r="J107" s="82"/>
      <c r="K107" s="85"/>
      <c r="L107" s="82"/>
      <c r="M107" s="85"/>
      <c r="N107" s="82"/>
      <c r="O107" s="85"/>
      <c r="P107" s="82"/>
      <c r="Q107" s="85"/>
      <c r="R107" s="82"/>
      <c r="S107" s="85"/>
      <c r="T107" s="82"/>
      <c r="U107" s="85"/>
      <c r="V107" s="82"/>
      <c r="W107" s="85"/>
      <c r="X107" s="82"/>
      <c r="Y107" s="85"/>
      <c r="Z107" s="82"/>
      <c r="AA107" s="85"/>
      <c r="AB107" s="82"/>
      <c r="AC107" s="85"/>
      <c r="AD107" s="82"/>
      <c r="AE107" s="85"/>
      <c r="AF107" s="82"/>
      <c r="AG107" s="148"/>
      <c r="AH107" s="85"/>
      <c r="AI107" s="59"/>
      <c r="AJ107" s="59"/>
      <c r="AK107" s="204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CG107" s="14"/>
      <c r="CH107" s="14"/>
      <c r="CI107" s="14"/>
      <c r="CJ107" s="14"/>
      <c r="CK107" s="14"/>
      <c r="CL107" s="14"/>
      <c r="CM107" s="14"/>
      <c r="CN107" s="14"/>
    </row>
    <row r="108" spans="1:92" ht="16.350000000000001" customHeight="1" x14ac:dyDescent="0.2">
      <c r="A108" s="1453" t="s">
        <v>147</v>
      </c>
      <c r="B108" s="1454"/>
      <c r="C108" s="145">
        <f>SUM(D108:E108)</f>
        <v>0</v>
      </c>
      <c r="D108" s="146">
        <f t="shared" si="12"/>
        <v>0</v>
      </c>
      <c r="E108" s="147">
        <f t="shared" si="12"/>
        <v>0</v>
      </c>
      <c r="F108" s="92"/>
      <c r="G108" s="95"/>
      <c r="H108" s="92"/>
      <c r="I108" s="95"/>
      <c r="J108" s="92"/>
      <c r="K108" s="95"/>
      <c r="L108" s="92"/>
      <c r="M108" s="95"/>
      <c r="N108" s="92"/>
      <c r="O108" s="95"/>
      <c r="P108" s="92"/>
      <c r="Q108" s="95"/>
      <c r="R108" s="92"/>
      <c r="S108" s="95"/>
      <c r="T108" s="92"/>
      <c r="U108" s="95"/>
      <c r="V108" s="92"/>
      <c r="W108" s="95"/>
      <c r="X108" s="92"/>
      <c r="Y108" s="95"/>
      <c r="Z108" s="92"/>
      <c r="AA108" s="95"/>
      <c r="AB108" s="92"/>
      <c r="AC108" s="95"/>
      <c r="AD108" s="92"/>
      <c r="AE108" s="95"/>
      <c r="AF108" s="92"/>
      <c r="AG108" s="205"/>
      <c r="AH108" s="95"/>
      <c r="AI108" s="206"/>
      <c r="AJ108" s="206"/>
      <c r="AK108" s="204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CG108" s="14"/>
      <c r="CH108" s="14"/>
      <c r="CI108" s="14"/>
      <c r="CJ108" s="14"/>
      <c r="CK108" s="14"/>
      <c r="CL108" s="14"/>
      <c r="CM108" s="14"/>
      <c r="CN108" s="14"/>
    </row>
    <row r="109" spans="1:92" ht="24" customHeight="1" x14ac:dyDescent="0.2">
      <c r="A109" s="117" t="s">
        <v>148</v>
      </c>
      <c r="B109" s="117"/>
      <c r="M109" s="207"/>
      <c r="N109" s="936"/>
      <c r="O109" s="1161"/>
      <c r="P109" s="1161"/>
      <c r="Q109" s="1161"/>
      <c r="R109" s="1161"/>
      <c r="S109" s="1161"/>
      <c r="T109" s="1161"/>
      <c r="U109" s="1161"/>
      <c r="V109" s="936"/>
      <c r="W109" s="1161"/>
      <c r="X109" s="1161"/>
      <c r="Y109" s="1161"/>
      <c r="Z109" s="1157"/>
      <c r="AA109" s="1157"/>
      <c r="AB109" s="1155"/>
      <c r="AC109" s="1155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CG109" s="14"/>
      <c r="CH109" s="14"/>
      <c r="CI109" s="14"/>
      <c r="CJ109" s="14"/>
      <c r="CK109" s="14"/>
      <c r="CL109" s="14"/>
      <c r="CM109" s="14"/>
      <c r="CN109" s="14"/>
    </row>
    <row r="110" spans="1:92" ht="16.350000000000001" customHeight="1" x14ac:dyDescent="0.2">
      <c r="A110" s="1366" t="s">
        <v>3</v>
      </c>
      <c r="B110" s="1367"/>
      <c r="C110" s="1406" t="s">
        <v>63</v>
      </c>
      <c r="D110" s="1408"/>
      <c r="E110" s="1407"/>
      <c r="F110" s="1406" t="s">
        <v>120</v>
      </c>
      <c r="G110" s="1407"/>
      <c r="H110" s="1406" t="s">
        <v>121</v>
      </c>
      <c r="I110" s="1407"/>
      <c r="J110" s="1406" t="s">
        <v>122</v>
      </c>
      <c r="K110" s="1407"/>
      <c r="L110" s="1406" t="s">
        <v>123</v>
      </c>
      <c r="M110" s="1407"/>
      <c r="N110" s="937"/>
      <c r="O110" s="1161"/>
      <c r="P110" s="1161"/>
      <c r="Q110" s="1161"/>
      <c r="R110" s="1161"/>
      <c r="S110" s="1161"/>
      <c r="T110" s="1161"/>
      <c r="U110" s="1161"/>
      <c r="V110" s="936"/>
      <c r="W110" s="1161"/>
      <c r="X110" s="1161"/>
      <c r="Y110" s="1161"/>
      <c r="Z110" s="1157"/>
      <c r="AA110" s="1157"/>
      <c r="AB110" s="1155"/>
      <c r="AC110" s="1155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CG110" s="14"/>
      <c r="CH110" s="14"/>
      <c r="CI110" s="14"/>
      <c r="CJ110" s="14"/>
      <c r="CK110" s="14"/>
      <c r="CL110" s="14"/>
      <c r="CM110" s="14"/>
      <c r="CN110" s="14"/>
    </row>
    <row r="111" spans="1:92" ht="16.350000000000001" customHeight="1" x14ac:dyDescent="0.2">
      <c r="A111" s="1368"/>
      <c r="B111" s="1369"/>
      <c r="C111" s="881" t="s">
        <v>88</v>
      </c>
      <c r="D111" s="906" t="s">
        <v>54</v>
      </c>
      <c r="E111" s="815" t="s">
        <v>89</v>
      </c>
      <c r="F111" s="881" t="s">
        <v>54</v>
      </c>
      <c r="G111" s="815" t="s">
        <v>89</v>
      </c>
      <c r="H111" s="881" t="s">
        <v>54</v>
      </c>
      <c r="I111" s="815" t="s">
        <v>89</v>
      </c>
      <c r="J111" s="881" t="s">
        <v>54</v>
      </c>
      <c r="K111" s="815" t="s">
        <v>89</v>
      </c>
      <c r="L111" s="881" t="s">
        <v>54</v>
      </c>
      <c r="M111" s="815" t="s">
        <v>89</v>
      </c>
      <c r="N111" s="937"/>
      <c r="O111" s="1161"/>
      <c r="P111" s="1161"/>
      <c r="Q111" s="1161"/>
      <c r="R111" s="1161"/>
      <c r="S111" s="1161"/>
      <c r="T111" s="1161"/>
      <c r="U111" s="1161"/>
      <c r="V111" s="936"/>
      <c r="W111" s="1161"/>
      <c r="X111" s="1161"/>
      <c r="Y111" s="1161"/>
      <c r="Z111" s="1157"/>
      <c r="AA111" s="1157"/>
      <c r="AB111" s="1155"/>
      <c r="AC111" s="1155"/>
      <c r="CG111" s="14"/>
      <c r="CH111" s="14"/>
      <c r="CI111" s="14"/>
      <c r="CJ111" s="14"/>
      <c r="CK111" s="14"/>
      <c r="CL111" s="14"/>
      <c r="CM111" s="14"/>
      <c r="CN111" s="14"/>
    </row>
    <row r="112" spans="1:92" ht="16.350000000000001" customHeight="1" x14ac:dyDescent="0.2">
      <c r="A112" s="1441" t="s">
        <v>149</v>
      </c>
      <c r="B112" s="892" t="s">
        <v>150</v>
      </c>
      <c r="C112" s="907">
        <f>SUM(D112:E112)</f>
        <v>0</v>
      </c>
      <c r="D112" s="908">
        <f t="shared" ref="D112:E114" si="13">SUM(F112+H112+J112+L112)</f>
        <v>0</v>
      </c>
      <c r="E112" s="909">
        <f t="shared" si="13"/>
        <v>0</v>
      </c>
      <c r="F112" s="106"/>
      <c r="G112" s="109"/>
      <c r="H112" s="106"/>
      <c r="I112" s="109"/>
      <c r="J112" s="106"/>
      <c r="K112" s="109"/>
      <c r="L112" s="106"/>
      <c r="M112" s="109"/>
      <c r="N112" s="938"/>
      <c r="O112" s="1161"/>
      <c r="P112" s="1161"/>
      <c r="Q112" s="1161"/>
      <c r="R112" s="1161"/>
      <c r="S112" s="1161"/>
      <c r="T112" s="1161"/>
      <c r="U112" s="1161"/>
      <c r="V112" s="936"/>
      <c r="W112" s="1161"/>
      <c r="X112" s="1161"/>
      <c r="Y112" s="1161"/>
      <c r="Z112" s="1157"/>
      <c r="AA112" s="1157"/>
      <c r="AB112" s="1155"/>
      <c r="AC112" s="1155"/>
      <c r="CG112" s="14"/>
      <c r="CH112" s="14"/>
      <c r="CI112" s="14"/>
      <c r="CJ112" s="14"/>
      <c r="CK112" s="14"/>
      <c r="CL112" s="14"/>
      <c r="CM112" s="14"/>
      <c r="CN112" s="14"/>
    </row>
    <row r="113" spans="1:92" ht="16.350000000000001" customHeight="1" x14ac:dyDescent="0.2">
      <c r="A113" s="1442"/>
      <c r="B113" s="89" t="s">
        <v>151</v>
      </c>
      <c r="C113" s="139">
        <f>SUM(D113:E113)</f>
        <v>0</v>
      </c>
      <c r="D113" s="140">
        <f t="shared" si="13"/>
        <v>0</v>
      </c>
      <c r="E113" s="141">
        <f t="shared" si="13"/>
        <v>0</v>
      </c>
      <c r="F113" s="106"/>
      <c r="G113" s="109"/>
      <c r="H113" s="106"/>
      <c r="I113" s="109"/>
      <c r="J113" s="106"/>
      <c r="K113" s="109"/>
      <c r="L113" s="106"/>
      <c r="M113" s="109"/>
      <c r="N113" s="938"/>
      <c r="O113" s="1161"/>
      <c r="P113" s="1161"/>
      <c r="Q113" s="1161"/>
      <c r="R113" s="1161"/>
      <c r="S113" s="1161"/>
      <c r="T113" s="1161"/>
      <c r="U113" s="1161"/>
      <c r="V113" s="936"/>
      <c r="W113" s="1161"/>
      <c r="X113" s="1157"/>
      <c r="Y113" s="1157"/>
      <c r="Z113" s="1157"/>
      <c r="AA113" s="1157"/>
      <c r="AB113" s="1155"/>
      <c r="AC113" s="1155"/>
      <c r="CG113" s="14"/>
      <c r="CH113" s="14"/>
      <c r="CI113" s="14"/>
      <c r="CJ113" s="14"/>
      <c r="CK113" s="14"/>
      <c r="CL113" s="14"/>
      <c r="CM113" s="14"/>
      <c r="CN113" s="14"/>
    </row>
    <row r="114" spans="1:92" ht="16.350000000000001" customHeight="1" x14ac:dyDescent="0.2">
      <c r="A114" s="1443"/>
      <c r="B114" s="211" t="s">
        <v>152</v>
      </c>
      <c r="C114" s="198">
        <f>SUM(D114:E114)</f>
        <v>0</v>
      </c>
      <c r="D114" s="199">
        <f t="shared" si="13"/>
        <v>0</v>
      </c>
      <c r="E114" s="200">
        <f t="shared" si="13"/>
        <v>0</v>
      </c>
      <c r="F114" s="106"/>
      <c r="G114" s="109"/>
      <c r="H114" s="106"/>
      <c r="I114" s="109"/>
      <c r="J114" s="106"/>
      <c r="K114" s="109"/>
      <c r="L114" s="106"/>
      <c r="M114" s="109"/>
      <c r="N114" s="212"/>
      <c r="O114" s="11"/>
      <c r="P114" s="11"/>
      <c r="Q114" s="11"/>
      <c r="R114" s="11"/>
      <c r="S114" s="11"/>
      <c r="T114" s="11"/>
      <c r="U114" s="936"/>
      <c r="V114" s="1161"/>
      <c r="W114" s="1161"/>
      <c r="X114" s="1161"/>
      <c r="Y114" s="1161"/>
      <c r="Z114" s="1161"/>
      <c r="AA114" s="1161"/>
      <c r="AB114" s="1161"/>
      <c r="AC114" s="1161"/>
      <c r="AD114" s="1161"/>
      <c r="AE114" s="1161"/>
      <c r="AF114" s="1161"/>
      <c r="AG114" s="1161"/>
      <c r="AH114" s="936"/>
      <c r="AI114" s="1161"/>
      <c r="AJ114" s="1157"/>
      <c r="AK114" s="1157"/>
      <c r="AL114" s="1157"/>
      <c r="AM114" s="1157"/>
      <c r="AN114" s="1155"/>
      <c r="AO114" s="1155"/>
      <c r="CG114" s="14"/>
      <c r="CH114" s="14"/>
      <c r="CI114" s="14"/>
      <c r="CJ114" s="14"/>
      <c r="CK114" s="14"/>
      <c r="CL114" s="14"/>
      <c r="CM114" s="14"/>
      <c r="CN114" s="14"/>
    </row>
    <row r="115" spans="1:92" ht="16.350000000000001" customHeight="1" x14ac:dyDescent="0.2">
      <c r="A115" s="1592" t="s">
        <v>153</v>
      </c>
      <c r="B115" s="1592"/>
      <c r="C115" s="886">
        <f t="shared" ref="C115:M115" si="14">SUM(C112:C114)</f>
        <v>0</v>
      </c>
      <c r="D115" s="887">
        <f t="shared" si="14"/>
        <v>0</v>
      </c>
      <c r="E115" s="75">
        <f t="shared" si="14"/>
        <v>0</v>
      </c>
      <c r="F115" s="886">
        <f t="shared" si="14"/>
        <v>0</v>
      </c>
      <c r="G115" s="75">
        <f t="shared" si="14"/>
        <v>0</v>
      </c>
      <c r="H115" s="886">
        <f t="shared" si="14"/>
        <v>0</v>
      </c>
      <c r="I115" s="75">
        <f t="shared" si="14"/>
        <v>0</v>
      </c>
      <c r="J115" s="886">
        <f t="shared" si="14"/>
        <v>0</v>
      </c>
      <c r="K115" s="75">
        <f t="shared" si="14"/>
        <v>0</v>
      </c>
      <c r="L115" s="886">
        <f t="shared" si="14"/>
        <v>0</v>
      </c>
      <c r="M115" s="75">
        <f t="shared" si="14"/>
        <v>0</v>
      </c>
      <c r="N115" s="212"/>
      <c r="O115" s="11"/>
      <c r="P115" s="11"/>
      <c r="Q115" s="11"/>
      <c r="R115" s="11"/>
      <c r="S115" s="11"/>
      <c r="T115" s="11"/>
      <c r="U115" s="936"/>
      <c r="V115" s="1161"/>
      <c r="W115" s="1161"/>
      <c r="X115" s="1161"/>
      <c r="Y115" s="1161"/>
      <c r="Z115" s="1161"/>
      <c r="AA115" s="1161"/>
      <c r="AB115" s="1161"/>
      <c r="AC115" s="1161"/>
      <c r="AD115" s="1161"/>
      <c r="AE115" s="1161"/>
      <c r="AF115" s="1161"/>
      <c r="AG115" s="1161"/>
      <c r="AH115" s="936"/>
      <c r="AI115" s="1161"/>
      <c r="AJ115" s="1157"/>
      <c r="AK115" s="1157"/>
      <c r="AL115" s="1157"/>
      <c r="AM115" s="1157"/>
      <c r="AN115" s="1155"/>
      <c r="AO115" s="1155"/>
      <c r="CG115" s="14"/>
      <c r="CH115" s="14"/>
      <c r="CI115" s="14"/>
      <c r="CJ115" s="14"/>
      <c r="CK115" s="14"/>
      <c r="CL115" s="14"/>
      <c r="CM115" s="14"/>
      <c r="CN115" s="14"/>
    </row>
    <row r="116" spans="1:92" ht="16.350000000000001" customHeight="1" x14ac:dyDescent="0.2">
      <c r="A116" s="1441" t="s">
        <v>154</v>
      </c>
      <c r="B116" s="105" t="s">
        <v>155</v>
      </c>
      <c r="C116" s="213">
        <f>SUM(D116:E116)</f>
        <v>0</v>
      </c>
      <c r="D116" s="214">
        <f t="shared" ref="D116:E119" si="15">SUM(F116+H116+J116+L116)</f>
        <v>0</v>
      </c>
      <c r="E116" s="215">
        <f t="shared" si="15"/>
        <v>0</v>
      </c>
      <c r="F116" s="106"/>
      <c r="G116" s="109"/>
      <c r="H116" s="106"/>
      <c r="I116" s="109"/>
      <c r="J116" s="106"/>
      <c r="K116" s="109"/>
      <c r="L116" s="106"/>
      <c r="M116" s="109"/>
      <c r="N116" s="212"/>
      <c r="O116" s="11"/>
      <c r="P116" s="11"/>
      <c r="Q116" s="11"/>
      <c r="R116" s="11"/>
      <c r="S116" s="11"/>
      <c r="T116" s="11"/>
      <c r="U116" s="120"/>
      <c r="V116" s="1161"/>
      <c r="W116" s="1161"/>
      <c r="X116" s="1161"/>
      <c r="Y116" s="1161"/>
      <c r="Z116" s="1161"/>
      <c r="AA116" s="1161"/>
      <c r="AB116" s="1161"/>
      <c r="AC116" s="1161"/>
      <c r="AD116" s="1161"/>
      <c r="AE116" s="1161"/>
      <c r="AF116" s="1161"/>
      <c r="AG116" s="1161"/>
      <c r="AH116" s="936"/>
      <c r="AI116" s="1161"/>
      <c r="AJ116" s="1157"/>
      <c r="AK116" s="1157"/>
      <c r="AL116" s="1157"/>
      <c r="AM116" s="1157"/>
      <c r="AN116" s="1155"/>
      <c r="AO116" s="1155"/>
      <c r="CG116" s="14"/>
      <c r="CH116" s="14"/>
      <c r="CI116" s="14"/>
      <c r="CJ116" s="14"/>
      <c r="CK116" s="14"/>
      <c r="CL116" s="14"/>
      <c r="CM116" s="14"/>
      <c r="CN116" s="14"/>
    </row>
    <row r="117" spans="1:92" ht="16.350000000000001" customHeight="1" x14ac:dyDescent="0.2">
      <c r="A117" s="1442"/>
      <c r="B117" s="89" t="s">
        <v>156</v>
      </c>
      <c r="C117" s="139">
        <f>SUM(D117:E117)</f>
        <v>0</v>
      </c>
      <c r="D117" s="140">
        <f t="shared" si="15"/>
        <v>0</v>
      </c>
      <c r="E117" s="141">
        <f t="shared" si="15"/>
        <v>0</v>
      </c>
      <c r="F117" s="35"/>
      <c r="G117" s="39"/>
      <c r="H117" s="35"/>
      <c r="I117" s="39"/>
      <c r="J117" s="35"/>
      <c r="K117" s="39"/>
      <c r="L117" s="35"/>
      <c r="M117" s="39"/>
      <c r="N117" s="212"/>
      <c r="O117" s="11"/>
      <c r="P117" s="11"/>
      <c r="Q117" s="11"/>
      <c r="R117" s="11"/>
      <c r="S117" s="11"/>
      <c r="T117" s="11"/>
      <c r="U117" s="925"/>
      <c r="V117" s="1161"/>
      <c r="W117" s="1161"/>
      <c r="X117" s="1161"/>
      <c r="Y117" s="1161"/>
      <c r="Z117" s="1161"/>
      <c r="AA117" s="1161"/>
      <c r="AB117" s="1161"/>
      <c r="AC117" s="1161"/>
      <c r="AD117" s="1161"/>
      <c r="AE117" s="1161"/>
      <c r="AF117" s="1161"/>
      <c r="AG117" s="1161"/>
      <c r="AH117" s="936"/>
      <c r="AI117" s="1161"/>
      <c r="AJ117" s="1157"/>
      <c r="AK117" s="1157"/>
      <c r="AL117" s="1157"/>
      <c r="AM117" s="1157"/>
      <c r="AN117" s="1155"/>
      <c r="AO117" s="1155"/>
      <c r="CG117" s="14"/>
      <c r="CH117" s="14"/>
      <c r="CI117" s="14"/>
      <c r="CJ117" s="14"/>
      <c r="CK117" s="14"/>
      <c r="CL117" s="14"/>
      <c r="CM117" s="14"/>
      <c r="CN117" s="14"/>
    </row>
    <row r="118" spans="1:92" ht="16.350000000000001" customHeight="1" x14ac:dyDescent="0.2">
      <c r="A118" s="1442"/>
      <c r="B118" s="89" t="s">
        <v>157</v>
      </c>
      <c r="C118" s="139">
        <f>SUM(D118:E118)</f>
        <v>0</v>
      </c>
      <c r="D118" s="140">
        <f t="shared" si="15"/>
        <v>0</v>
      </c>
      <c r="E118" s="141">
        <f t="shared" si="15"/>
        <v>0</v>
      </c>
      <c r="F118" s="35"/>
      <c r="G118" s="39"/>
      <c r="H118" s="35"/>
      <c r="I118" s="39"/>
      <c r="J118" s="35"/>
      <c r="K118" s="39"/>
      <c r="L118" s="35"/>
      <c r="M118" s="39"/>
      <c r="N118" s="3"/>
      <c r="O118" s="11"/>
      <c r="P118" s="11"/>
      <c r="Q118" s="11"/>
      <c r="R118" s="11"/>
      <c r="S118" s="11"/>
      <c r="T118" s="11"/>
      <c r="U118" s="925"/>
      <c r="V118" s="1161"/>
      <c r="W118" s="1161"/>
      <c r="X118" s="1161"/>
      <c r="Y118" s="1161"/>
      <c r="Z118" s="1161"/>
      <c r="AA118" s="1161"/>
      <c r="AB118" s="1161"/>
      <c r="AC118" s="1161"/>
      <c r="AD118" s="1161"/>
      <c r="AE118" s="1161"/>
      <c r="AF118" s="1161"/>
      <c r="AG118" s="1161"/>
      <c r="AH118" s="936"/>
      <c r="AI118" s="1161"/>
      <c r="AJ118" s="1157"/>
      <c r="AK118" s="1157"/>
      <c r="AL118" s="1157"/>
      <c r="AM118" s="1157"/>
      <c r="AN118" s="1155"/>
      <c r="AO118" s="1155"/>
      <c r="CG118" s="14"/>
      <c r="CH118" s="14"/>
      <c r="CI118" s="14"/>
      <c r="CJ118" s="14"/>
      <c r="CK118" s="14"/>
      <c r="CL118" s="14"/>
      <c r="CM118" s="14"/>
      <c r="CN118" s="14"/>
    </row>
    <row r="119" spans="1:92" ht="18.75" customHeight="1" x14ac:dyDescent="0.2">
      <c r="A119" s="1443"/>
      <c r="B119" s="216" t="s">
        <v>158</v>
      </c>
      <c r="C119" s="198">
        <f>SUM(D119:E119)</f>
        <v>0</v>
      </c>
      <c r="D119" s="199">
        <f t="shared" si="15"/>
        <v>0</v>
      </c>
      <c r="E119" s="200">
        <f t="shared" si="15"/>
        <v>0</v>
      </c>
      <c r="F119" s="42"/>
      <c r="G119" s="46"/>
      <c r="H119" s="42"/>
      <c r="I119" s="46"/>
      <c r="J119" s="42"/>
      <c r="K119" s="46"/>
      <c r="L119" s="42"/>
      <c r="M119" s="46"/>
      <c r="N119" s="217"/>
      <c r="O119" s="157"/>
      <c r="P119" s="157"/>
      <c r="Q119" s="218"/>
      <c r="R119" s="218"/>
      <c r="S119" s="13"/>
      <c r="T119" s="219"/>
      <c r="U119" s="13"/>
      <c r="V119" s="13"/>
      <c r="W119" s="13"/>
      <c r="X119" s="1137"/>
      <c r="Y119" s="1137"/>
      <c r="Z119" s="1137"/>
      <c r="AA119" s="1137"/>
      <c r="AB119" s="1137"/>
      <c r="AC119" s="1137"/>
      <c r="AD119" s="1137"/>
      <c r="AE119" s="1137"/>
      <c r="AF119" s="1156"/>
      <c r="AG119" s="1157"/>
      <c r="AH119" s="1157"/>
      <c r="AI119" s="1157"/>
      <c r="AJ119" s="939"/>
      <c r="AK119" s="1157"/>
      <c r="AL119" s="1157"/>
      <c r="AM119" s="1157"/>
      <c r="AN119" s="1157"/>
      <c r="AO119" s="1157"/>
      <c r="AP119" s="1157"/>
      <c r="AQ119" s="1157"/>
      <c r="BZ119" s="2"/>
      <c r="CG119" s="14">
        <v>0</v>
      </c>
      <c r="CH119" s="14"/>
      <c r="CI119" s="14"/>
      <c r="CJ119" s="14"/>
      <c r="CK119" s="14"/>
      <c r="CL119" s="14"/>
      <c r="CM119" s="14"/>
      <c r="CN119" s="14"/>
    </row>
    <row r="120" spans="1:92" ht="16.350000000000001" customHeight="1" x14ac:dyDescent="0.2">
      <c r="A120" s="1592" t="s">
        <v>153</v>
      </c>
      <c r="B120" s="1592"/>
      <c r="C120" s="886">
        <f t="shared" ref="C120:M120" si="16">SUM(C116:C119)</f>
        <v>0</v>
      </c>
      <c r="D120" s="887">
        <f t="shared" si="16"/>
        <v>0</v>
      </c>
      <c r="E120" s="75">
        <f t="shared" si="16"/>
        <v>0</v>
      </c>
      <c r="F120" s="886">
        <f t="shared" si="16"/>
        <v>0</v>
      </c>
      <c r="G120" s="75">
        <f t="shared" si="16"/>
        <v>0</v>
      </c>
      <c r="H120" s="886">
        <f t="shared" si="16"/>
        <v>0</v>
      </c>
      <c r="I120" s="75">
        <f t="shared" si="16"/>
        <v>0</v>
      </c>
      <c r="J120" s="886">
        <f t="shared" si="16"/>
        <v>0</v>
      </c>
      <c r="K120" s="75">
        <f t="shared" si="16"/>
        <v>0</v>
      </c>
      <c r="L120" s="886">
        <f t="shared" si="16"/>
        <v>0</v>
      </c>
      <c r="M120" s="75">
        <f t="shared" si="16"/>
        <v>0</v>
      </c>
      <c r="N120" s="3"/>
      <c r="P120" s="162"/>
      <c r="Q120" s="1445"/>
      <c r="R120" s="1446"/>
      <c r="S120" s="1620"/>
      <c r="T120" s="1620"/>
      <c r="U120" s="1620"/>
      <c r="V120" s="1620"/>
      <c r="W120" s="1620"/>
      <c r="X120" s="1620"/>
      <c r="Y120" s="1620"/>
      <c r="Z120" s="1620"/>
      <c r="AA120" s="940"/>
      <c r="AB120" s="1174"/>
      <c r="AC120" s="1174"/>
      <c r="AD120" s="1174"/>
      <c r="AE120" s="1137"/>
      <c r="AF120" s="1157"/>
      <c r="AG120" s="1157"/>
      <c r="AH120" s="1157"/>
      <c r="AI120" s="1160"/>
      <c r="AJ120" s="1160"/>
      <c r="AK120" s="1160"/>
      <c r="AL120" s="1160"/>
      <c r="AM120" s="941"/>
      <c r="AN120" s="1161"/>
      <c r="AO120" s="1161"/>
      <c r="AP120" s="1161"/>
      <c r="AQ120" s="1161"/>
      <c r="AR120" s="1161"/>
      <c r="AS120" s="1161"/>
      <c r="AT120" s="1161"/>
      <c r="CG120" s="14"/>
      <c r="CH120" s="14"/>
      <c r="CI120" s="14"/>
      <c r="CJ120" s="14"/>
      <c r="CK120" s="14"/>
      <c r="CL120" s="14"/>
      <c r="CM120" s="14"/>
      <c r="CN120" s="14"/>
    </row>
    <row r="121" spans="1:92" ht="16.350000000000001" customHeight="1" x14ac:dyDescent="0.2">
      <c r="A121" s="1456" t="s">
        <v>159</v>
      </c>
      <c r="B121" s="1456"/>
      <c r="C121" s="145">
        <f t="shared" ref="C121:M121" si="17">SUM(C115+C120)</f>
        <v>0</v>
      </c>
      <c r="D121" s="146">
        <f t="shared" si="17"/>
        <v>0</v>
      </c>
      <c r="E121" s="147">
        <f t="shared" si="17"/>
        <v>0</v>
      </c>
      <c r="F121" s="145">
        <f t="shared" si="17"/>
        <v>0</v>
      </c>
      <c r="G121" s="147">
        <f t="shared" si="17"/>
        <v>0</v>
      </c>
      <c r="H121" s="145">
        <f t="shared" si="17"/>
        <v>0</v>
      </c>
      <c r="I121" s="147">
        <f t="shared" si="17"/>
        <v>0</v>
      </c>
      <c r="J121" s="145">
        <f t="shared" si="17"/>
        <v>0</v>
      </c>
      <c r="K121" s="147">
        <f t="shared" si="17"/>
        <v>0</v>
      </c>
      <c r="L121" s="145">
        <f t="shared" si="17"/>
        <v>0</v>
      </c>
      <c r="M121" s="147">
        <f t="shared" si="17"/>
        <v>0</v>
      </c>
      <c r="N121" s="3"/>
      <c r="Q121" s="942"/>
      <c r="R121" s="1178"/>
      <c r="S121" s="1178"/>
      <c r="T121" s="1178"/>
      <c r="U121" s="1178"/>
      <c r="V121" s="1178"/>
      <c r="W121" s="1178"/>
      <c r="X121" s="1178"/>
      <c r="Y121" s="1178"/>
      <c r="Z121" s="1178"/>
      <c r="AA121" s="940"/>
      <c r="AB121" s="1174"/>
      <c r="AC121" s="1174"/>
      <c r="AD121" s="1174"/>
      <c r="AE121" s="1137"/>
      <c r="AF121" s="1157"/>
      <c r="AG121" s="1157"/>
      <c r="AH121" s="1157"/>
      <c r="AI121" s="1160"/>
      <c r="AJ121" s="1160"/>
      <c r="AK121" s="1160"/>
      <c r="AL121" s="1160"/>
      <c r="AM121" s="941"/>
      <c r="AN121" s="1161"/>
      <c r="AO121" s="1161"/>
      <c r="AP121" s="1161"/>
      <c r="AQ121" s="1161"/>
      <c r="AR121" s="1161"/>
      <c r="AS121" s="1161"/>
      <c r="AT121" s="1161"/>
      <c r="CG121" s="14"/>
      <c r="CH121" s="14"/>
      <c r="CI121" s="14"/>
      <c r="CJ121" s="14"/>
      <c r="CK121" s="14"/>
      <c r="CL121" s="14"/>
      <c r="CM121" s="14"/>
      <c r="CN121" s="14"/>
    </row>
    <row r="122" spans="1:92" ht="24" customHeight="1" x14ac:dyDescent="0.2">
      <c r="A122" s="117" t="s">
        <v>160</v>
      </c>
      <c r="B122" s="117"/>
      <c r="Q122" s="940"/>
      <c r="R122" s="1174"/>
      <c r="S122" s="1174"/>
      <c r="T122" s="1174"/>
      <c r="U122" s="1174"/>
      <c r="V122" s="1174"/>
      <c r="W122" s="1174"/>
      <c r="X122" s="1174"/>
      <c r="Y122" s="1177"/>
      <c r="Z122" s="1177"/>
      <c r="AA122" s="940"/>
      <c r="AB122" s="1174"/>
      <c r="AC122" s="1174"/>
      <c r="AD122" s="1174"/>
      <c r="AE122" s="1137"/>
      <c r="AF122" s="1157"/>
      <c r="AG122" s="1157"/>
      <c r="AH122" s="1157"/>
      <c r="AI122" s="1160"/>
      <c r="AJ122" s="1160"/>
      <c r="AK122" s="1160"/>
      <c r="AL122" s="1160"/>
      <c r="AM122" s="1160"/>
      <c r="AN122" s="1161"/>
      <c r="AO122" s="1161"/>
      <c r="AP122" s="1161"/>
      <c r="AQ122" s="1161"/>
      <c r="AR122" s="1161"/>
      <c r="AS122" s="1161"/>
      <c r="AT122" s="1161"/>
      <c r="CG122" s="14"/>
      <c r="CH122" s="14"/>
      <c r="CI122" s="14"/>
      <c r="CJ122" s="14"/>
      <c r="CK122" s="14"/>
      <c r="CL122" s="14"/>
      <c r="CM122" s="14"/>
      <c r="CN122" s="14"/>
    </row>
    <row r="123" spans="1:92" ht="16.350000000000001" customHeight="1" x14ac:dyDescent="0.2">
      <c r="A123" s="1366" t="s">
        <v>3</v>
      </c>
      <c r="B123" s="1367"/>
      <c r="C123" s="1406" t="s">
        <v>63</v>
      </c>
      <c r="D123" s="1408"/>
      <c r="E123" s="1407"/>
      <c r="F123" s="1406" t="s">
        <v>120</v>
      </c>
      <c r="G123" s="1407"/>
      <c r="H123" s="1406" t="s">
        <v>121</v>
      </c>
      <c r="I123" s="1407"/>
      <c r="J123" s="1406" t="s">
        <v>122</v>
      </c>
      <c r="K123" s="1407"/>
      <c r="L123" s="1406" t="s">
        <v>123</v>
      </c>
      <c r="M123" s="1408"/>
      <c r="N123" s="1596" t="s">
        <v>132</v>
      </c>
      <c r="O123" s="1408"/>
      <c r="P123" s="1407"/>
      <c r="Q123" s="940"/>
      <c r="R123" s="1174"/>
      <c r="S123" s="1174"/>
      <c r="T123" s="1174"/>
      <c r="U123" s="1174"/>
      <c r="V123" s="1174"/>
      <c r="W123" s="1174"/>
      <c r="X123" s="1174"/>
      <c r="Y123" s="1177"/>
      <c r="Z123" s="944"/>
      <c r="AA123" s="928"/>
      <c r="AB123" s="922"/>
      <c r="AC123" s="922"/>
      <c r="AD123" s="922"/>
      <c r="AE123" s="930"/>
      <c r="AF123" s="945"/>
      <c r="AG123" s="945"/>
      <c r="AH123" s="945"/>
      <c r="AI123" s="946"/>
      <c r="AJ123" s="946"/>
      <c r="AK123" s="946"/>
      <c r="AL123" s="946"/>
      <c r="AM123" s="1160"/>
      <c r="AN123" s="1161"/>
      <c r="AO123" s="1161"/>
      <c r="AP123" s="1161"/>
      <c r="AQ123" s="1161"/>
      <c r="AR123" s="1161"/>
      <c r="AS123" s="1161"/>
      <c r="AT123" s="1161"/>
      <c r="CG123" s="14"/>
      <c r="CH123" s="14"/>
      <c r="CI123" s="14"/>
      <c r="CJ123" s="14"/>
      <c r="CK123" s="14"/>
      <c r="CL123" s="14"/>
      <c r="CM123" s="14"/>
      <c r="CN123" s="14"/>
    </row>
    <row r="124" spans="1:92" ht="16.350000000000001" customHeight="1" x14ac:dyDescent="0.2">
      <c r="A124" s="1368"/>
      <c r="B124" s="1369"/>
      <c r="C124" s="881" t="s">
        <v>88</v>
      </c>
      <c r="D124" s="906" t="s">
        <v>54</v>
      </c>
      <c r="E124" s="815" t="s">
        <v>89</v>
      </c>
      <c r="F124" s="881" t="s">
        <v>54</v>
      </c>
      <c r="G124" s="815" t="s">
        <v>89</v>
      </c>
      <c r="H124" s="881" t="s">
        <v>54</v>
      </c>
      <c r="I124" s="815" t="s">
        <v>89</v>
      </c>
      <c r="J124" s="881" t="s">
        <v>54</v>
      </c>
      <c r="K124" s="815" t="s">
        <v>89</v>
      </c>
      <c r="L124" s="881" t="s">
        <v>54</v>
      </c>
      <c r="M124" s="816" t="s">
        <v>89</v>
      </c>
      <c r="N124" s="947" t="s">
        <v>133</v>
      </c>
      <c r="O124" s="906" t="s">
        <v>134</v>
      </c>
      <c r="P124" s="815" t="s">
        <v>135</v>
      </c>
      <c r="Q124" s="948"/>
      <c r="R124" s="1174"/>
      <c r="S124" s="1174"/>
      <c r="T124" s="1174"/>
      <c r="U124" s="1174"/>
      <c r="V124" s="1174"/>
      <c r="W124" s="1174"/>
      <c r="X124" s="1174"/>
      <c r="Y124" s="949"/>
      <c r="Z124" s="1177"/>
      <c r="AA124" s="1174"/>
      <c r="AB124" s="1174"/>
      <c r="AC124" s="1174"/>
      <c r="AD124" s="1174"/>
      <c r="AE124" s="1137"/>
      <c r="AF124" s="1157"/>
      <c r="AG124" s="1157"/>
      <c r="AH124" s="1157"/>
      <c r="AI124" s="1160"/>
      <c r="AJ124" s="1160"/>
      <c r="AK124" s="1160"/>
      <c r="AL124" s="1160"/>
      <c r="AM124" s="1160"/>
      <c r="AN124" s="1161"/>
      <c r="AO124" s="1161"/>
      <c r="AP124" s="1161"/>
      <c r="AQ124" s="1161"/>
      <c r="AR124" s="1161"/>
      <c r="AS124" s="1161"/>
      <c r="AT124" s="1161"/>
      <c r="CG124" s="14">
        <v>0</v>
      </c>
      <c r="CH124" s="14"/>
      <c r="CI124" s="14"/>
      <c r="CJ124" s="14"/>
      <c r="CK124" s="14"/>
      <c r="CL124" s="14"/>
      <c r="CM124" s="14"/>
      <c r="CN124" s="14"/>
    </row>
    <row r="125" spans="1:92" ht="16.350000000000001" customHeight="1" x14ac:dyDescent="0.2">
      <c r="A125" s="1441" t="s">
        <v>149</v>
      </c>
      <c r="B125" s="892" t="s">
        <v>150</v>
      </c>
      <c r="C125" s="950">
        <f>SUM(D125:E125)</f>
        <v>0</v>
      </c>
      <c r="D125" s="951">
        <f t="shared" ref="D125:E127" si="18">SUM(F125+H125+J125+L125)</f>
        <v>0</v>
      </c>
      <c r="E125" s="952">
        <f t="shared" si="18"/>
        <v>0</v>
      </c>
      <c r="F125" s="893"/>
      <c r="G125" s="896"/>
      <c r="H125" s="893"/>
      <c r="I125" s="896"/>
      <c r="J125" s="893"/>
      <c r="K125" s="896"/>
      <c r="L125" s="893"/>
      <c r="M125" s="953"/>
      <c r="N125" s="954"/>
      <c r="O125" s="894"/>
      <c r="P125" s="896"/>
      <c r="Q125" s="30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1174"/>
      <c r="AD125" s="1174"/>
      <c r="AE125" s="1137"/>
      <c r="AF125" s="1157"/>
      <c r="AG125" s="1157"/>
      <c r="AH125" s="1157"/>
      <c r="AI125" s="1160"/>
      <c r="AJ125" s="1160"/>
      <c r="AK125" s="1160"/>
      <c r="AL125" s="1160"/>
      <c r="AM125" s="1160"/>
      <c r="AN125" s="1161"/>
      <c r="AO125" s="1161"/>
      <c r="AP125" s="1161"/>
      <c r="AQ125" s="1161"/>
      <c r="AR125" s="1161"/>
      <c r="AS125" s="1161"/>
      <c r="AT125" s="1161"/>
      <c r="CG125" s="14">
        <v>0</v>
      </c>
      <c r="CH125" s="14"/>
      <c r="CI125" s="14"/>
      <c r="CJ125" s="14"/>
      <c r="CK125" s="14"/>
      <c r="CL125" s="14"/>
      <c r="CM125" s="14"/>
      <c r="CN125" s="14"/>
    </row>
    <row r="126" spans="1:92" ht="16.350000000000001" customHeight="1" x14ac:dyDescent="0.2">
      <c r="A126" s="1442"/>
      <c r="B126" s="89" t="s">
        <v>151</v>
      </c>
      <c r="C126" s="236">
        <f>SUM(D126:E126)</f>
        <v>0</v>
      </c>
      <c r="D126" s="237">
        <f t="shared" si="18"/>
        <v>0</v>
      </c>
      <c r="E126" s="238">
        <f t="shared" si="18"/>
        <v>0</v>
      </c>
      <c r="F126" s="35"/>
      <c r="G126" s="39"/>
      <c r="H126" s="35"/>
      <c r="I126" s="39"/>
      <c r="J126" s="35"/>
      <c r="K126" s="39"/>
      <c r="L126" s="35"/>
      <c r="M126" s="239"/>
      <c r="N126" s="240"/>
      <c r="O126" s="36"/>
      <c r="P126" s="39"/>
      <c r="Q126" s="948"/>
      <c r="R126" s="1174"/>
      <c r="S126" s="1174"/>
      <c r="T126" s="1174"/>
      <c r="U126" s="1174"/>
      <c r="V126" s="1174"/>
      <c r="W126" s="1174"/>
      <c r="X126" s="1174"/>
      <c r="Y126" s="935"/>
      <c r="Z126" s="1174"/>
      <c r="AA126" s="1174"/>
      <c r="AB126" s="1174"/>
      <c r="AC126" s="1174"/>
      <c r="AD126" s="1174"/>
      <c r="AE126" s="1174"/>
      <c r="AF126" s="1161"/>
      <c r="AG126" s="1161"/>
      <c r="AH126" s="1161"/>
      <c r="AI126" s="1161"/>
      <c r="AJ126" s="1161"/>
      <c r="AK126" s="1161"/>
      <c r="AL126" s="1161"/>
      <c r="AM126" s="1161"/>
      <c r="AN126" s="1161"/>
      <c r="AO126" s="1157"/>
      <c r="AP126" s="1157"/>
      <c r="AQ126" s="1157"/>
      <c r="AR126" s="1157"/>
      <c r="AS126" s="1160"/>
      <c r="AT126" s="1160"/>
      <c r="CG126" s="14"/>
      <c r="CH126" s="14"/>
      <c r="CI126" s="14"/>
      <c r="CJ126" s="14"/>
      <c r="CK126" s="14"/>
      <c r="CL126" s="14"/>
      <c r="CM126" s="14"/>
      <c r="CN126" s="14"/>
    </row>
    <row r="127" spans="1:92" ht="16.350000000000001" customHeight="1" x14ac:dyDescent="0.2">
      <c r="A127" s="1443"/>
      <c r="B127" s="211" t="s">
        <v>152</v>
      </c>
      <c r="C127" s="241">
        <f>SUM(D127:E127)</f>
        <v>0</v>
      </c>
      <c r="D127" s="242">
        <f t="shared" si="18"/>
        <v>0</v>
      </c>
      <c r="E127" s="243">
        <f t="shared" si="18"/>
        <v>0</v>
      </c>
      <c r="F127" s="42"/>
      <c r="G127" s="46"/>
      <c r="H127" s="42"/>
      <c r="I127" s="46"/>
      <c r="J127" s="42"/>
      <c r="K127" s="46"/>
      <c r="L127" s="42"/>
      <c r="M127" s="244"/>
      <c r="N127" s="245"/>
      <c r="O127" s="43"/>
      <c r="P127" s="46"/>
      <c r="Q127" s="197"/>
      <c r="R127" s="15"/>
      <c r="S127" s="15"/>
      <c r="T127" s="15"/>
      <c r="U127" s="15"/>
      <c r="V127" s="15"/>
      <c r="W127" s="15"/>
      <c r="X127" s="15"/>
      <c r="Y127" s="15"/>
      <c r="Z127" s="1174"/>
      <c r="AA127" s="1174"/>
      <c r="AB127" s="1174"/>
      <c r="AC127" s="1174"/>
      <c r="AD127" s="1174"/>
      <c r="AE127" s="1174"/>
      <c r="AF127" s="1161"/>
      <c r="AG127" s="1161"/>
      <c r="AH127" s="1161"/>
      <c r="AI127" s="1161"/>
      <c r="AJ127" s="1161"/>
      <c r="AK127" s="1161"/>
      <c r="AL127" s="1161"/>
      <c r="AM127" s="1161"/>
      <c r="AN127" s="1161"/>
      <c r="AO127" s="1157"/>
      <c r="AP127" s="1157"/>
      <c r="AQ127" s="1157"/>
      <c r="AR127" s="1157"/>
      <c r="AS127" s="1160"/>
      <c r="AT127" s="1160"/>
      <c r="CG127" s="14"/>
      <c r="CH127" s="14"/>
      <c r="CI127" s="14"/>
      <c r="CJ127" s="14"/>
      <c r="CK127" s="14"/>
      <c r="CL127" s="14"/>
      <c r="CM127" s="14"/>
      <c r="CN127" s="14"/>
    </row>
    <row r="128" spans="1:92" ht="16.350000000000001" customHeight="1" x14ac:dyDescent="0.2">
      <c r="A128" s="1592" t="s">
        <v>153</v>
      </c>
      <c r="B128" s="1592"/>
      <c r="C128" s="955">
        <f t="shared" ref="C128:P128" si="19">SUM(C125:C127)</f>
        <v>0</v>
      </c>
      <c r="D128" s="956">
        <f t="shared" si="19"/>
        <v>0</v>
      </c>
      <c r="E128" s="248">
        <f t="shared" si="19"/>
        <v>0</v>
      </c>
      <c r="F128" s="955">
        <f t="shared" si="19"/>
        <v>0</v>
      </c>
      <c r="G128" s="248">
        <f t="shared" si="19"/>
        <v>0</v>
      </c>
      <c r="H128" s="955">
        <f t="shared" si="19"/>
        <v>0</v>
      </c>
      <c r="I128" s="248">
        <f t="shared" si="19"/>
        <v>0</v>
      </c>
      <c r="J128" s="955">
        <f t="shared" si="19"/>
        <v>0</v>
      </c>
      <c r="K128" s="248">
        <f t="shared" si="19"/>
        <v>0</v>
      </c>
      <c r="L128" s="955">
        <f t="shared" si="19"/>
        <v>0</v>
      </c>
      <c r="M128" s="249">
        <f t="shared" si="19"/>
        <v>0</v>
      </c>
      <c r="N128" s="957">
        <f t="shared" si="19"/>
        <v>0</v>
      </c>
      <c r="O128" s="956">
        <f t="shared" si="19"/>
        <v>0</v>
      </c>
      <c r="P128" s="248">
        <f t="shared" si="19"/>
        <v>0</v>
      </c>
      <c r="Q128" s="197"/>
      <c r="R128" s="15"/>
      <c r="S128" s="15"/>
      <c r="T128" s="15"/>
      <c r="U128" s="15"/>
      <c r="V128" s="15"/>
      <c r="W128" s="15"/>
      <c r="X128" s="15"/>
      <c r="Y128" s="15"/>
      <c r="Z128" s="1174"/>
      <c r="AA128" s="1174"/>
      <c r="AB128" s="1174"/>
      <c r="AC128" s="1174"/>
      <c r="AD128" s="1174"/>
      <c r="AE128" s="1174"/>
      <c r="AF128" s="1161"/>
      <c r="AG128" s="1161"/>
      <c r="AH128" s="1161"/>
      <c r="AI128" s="1161"/>
      <c r="AJ128" s="1161"/>
      <c r="AK128" s="1161"/>
      <c r="AL128" s="1161"/>
      <c r="AM128" s="1161"/>
      <c r="AN128" s="1161"/>
      <c r="AO128" s="1157"/>
      <c r="AP128" s="1157"/>
      <c r="AQ128" s="1157"/>
      <c r="AR128" s="1157"/>
      <c r="AS128" s="1160"/>
      <c r="AT128" s="1160"/>
      <c r="CG128" s="14"/>
      <c r="CH128" s="14"/>
      <c r="CI128" s="14"/>
      <c r="CJ128" s="14"/>
      <c r="CK128" s="14"/>
      <c r="CL128" s="14"/>
      <c r="CM128" s="14"/>
      <c r="CN128" s="14"/>
    </row>
    <row r="129" spans="1:104" ht="16.350000000000001" customHeight="1" x14ac:dyDescent="0.2">
      <c r="A129" s="1441" t="s">
        <v>154</v>
      </c>
      <c r="B129" s="105" t="s">
        <v>155</v>
      </c>
      <c r="C129" s="251">
        <f>SUM(D129:E129)</f>
        <v>0</v>
      </c>
      <c r="D129" s="252">
        <f t="shared" ref="D129:E132" si="20">SUM(F129+H129+J129+L129)</f>
        <v>0</v>
      </c>
      <c r="E129" s="253">
        <f t="shared" si="20"/>
        <v>0</v>
      </c>
      <c r="F129" s="106"/>
      <c r="G129" s="109"/>
      <c r="H129" s="106"/>
      <c r="I129" s="109"/>
      <c r="J129" s="106"/>
      <c r="K129" s="109"/>
      <c r="L129" s="106"/>
      <c r="M129" s="254"/>
      <c r="N129" s="255"/>
      <c r="O129" s="107"/>
      <c r="P129" s="109"/>
      <c r="Q129" s="197"/>
      <c r="R129" s="15"/>
      <c r="S129" s="15"/>
      <c r="T129" s="15"/>
      <c r="U129" s="15"/>
      <c r="V129" s="15"/>
      <c r="W129" s="15"/>
      <c r="X129" s="15"/>
      <c r="Y129" s="15"/>
      <c r="Z129" s="1174"/>
      <c r="AA129" s="1174"/>
      <c r="AB129" s="1174"/>
      <c r="AC129" s="1174"/>
      <c r="AD129" s="1174"/>
      <c r="AE129" s="1174"/>
      <c r="AF129" s="1161"/>
      <c r="AG129" s="1161"/>
      <c r="AH129" s="1161"/>
      <c r="AI129" s="1161"/>
      <c r="AJ129" s="1161"/>
      <c r="AK129" s="1161"/>
      <c r="AL129" s="1161"/>
      <c r="AM129" s="1161"/>
      <c r="AN129" s="1161"/>
      <c r="AO129" s="1157"/>
      <c r="AP129" s="1157"/>
      <c r="AQ129" s="1157"/>
      <c r="AR129" s="1157"/>
      <c r="AS129" s="1160"/>
      <c r="AT129" s="1160"/>
      <c r="CG129" s="14"/>
      <c r="CH129" s="14"/>
      <c r="CI129" s="14"/>
      <c r="CJ129" s="14"/>
      <c r="CK129" s="14"/>
      <c r="CL129" s="14"/>
      <c r="CM129" s="14"/>
      <c r="CN129" s="14"/>
    </row>
    <row r="130" spans="1:104" ht="16.350000000000001" customHeight="1" x14ac:dyDescent="0.2">
      <c r="A130" s="1442"/>
      <c r="B130" s="89" t="s">
        <v>156</v>
      </c>
      <c r="C130" s="236">
        <f>SUM(D130:E130)</f>
        <v>0</v>
      </c>
      <c r="D130" s="237">
        <f t="shared" si="20"/>
        <v>0</v>
      </c>
      <c r="E130" s="238">
        <f t="shared" si="20"/>
        <v>0</v>
      </c>
      <c r="F130" s="35"/>
      <c r="G130" s="39"/>
      <c r="H130" s="35"/>
      <c r="I130" s="39"/>
      <c r="J130" s="35"/>
      <c r="K130" s="39"/>
      <c r="L130" s="35"/>
      <c r="M130" s="239"/>
      <c r="N130" s="240"/>
      <c r="O130" s="36"/>
      <c r="P130" s="39"/>
      <c r="Q130" s="30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1174"/>
      <c r="AD130" s="1174"/>
      <c r="AE130" s="1174"/>
      <c r="AF130" s="1161"/>
      <c r="AG130" s="1161"/>
      <c r="AH130" s="1161"/>
      <c r="AI130" s="1161"/>
      <c r="AJ130" s="1161"/>
      <c r="AK130" s="1161"/>
      <c r="AL130" s="1161"/>
      <c r="AM130" s="1161"/>
      <c r="AN130" s="1161"/>
      <c r="AO130" s="1157"/>
      <c r="AP130" s="1157"/>
      <c r="AQ130" s="1157"/>
      <c r="AR130" s="1157"/>
      <c r="AS130" s="1160"/>
      <c r="AT130" s="1160"/>
      <c r="CG130" s="14">
        <v>0</v>
      </c>
      <c r="CH130" s="14"/>
      <c r="CI130" s="14"/>
      <c r="CJ130" s="14"/>
      <c r="CK130" s="14"/>
      <c r="CL130" s="14"/>
      <c r="CM130" s="14"/>
      <c r="CN130" s="14"/>
    </row>
    <row r="131" spans="1:104" ht="16.350000000000001" customHeight="1" x14ac:dyDescent="0.2">
      <c r="A131" s="1442"/>
      <c r="B131" s="89" t="s">
        <v>157</v>
      </c>
      <c r="C131" s="236">
        <f>SUM(D131:E131)</f>
        <v>0</v>
      </c>
      <c r="D131" s="237">
        <f t="shared" si="20"/>
        <v>0</v>
      </c>
      <c r="E131" s="238">
        <f t="shared" si="20"/>
        <v>0</v>
      </c>
      <c r="F131" s="35"/>
      <c r="G131" s="39"/>
      <c r="H131" s="35"/>
      <c r="I131" s="39"/>
      <c r="J131" s="35"/>
      <c r="K131" s="39"/>
      <c r="L131" s="35"/>
      <c r="M131" s="239"/>
      <c r="N131" s="240"/>
      <c r="O131" s="36"/>
      <c r="P131" s="39"/>
      <c r="Q131" s="197"/>
      <c r="R131" s="15"/>
      <c r="S131" s="15"/>
      <c r="T131" s="15"/>
      <c r="U131" s="15"/>
      <c r="V131" s="15"/>
      <c r="W131" s="15"/>
      <c r="X131" s="15"/>
      <c r="Y131" s="15"/>
      <c r="Z131" s="1174"/>
      <c r="AA131" s="1174"/>
      <c r="AB131" s="1174"/>
      <c r="AC131" s="1174"/>
      <c r="AD131" s="1174"/>
      <c r="AE131" s="1174"/>
      <c r="AF131" s="1161"/>
      <c r="AG131" s="1161"/>
      <c r="AH131" s="1161"/>
      <c r="AI131" s="1161"/>
      <c r="AJ131" s="1161"/>
      <c r="AK131" s="1161"/>
      <c r="AL131" s="1161"/>
      <c r="AM131" s="1161"/>
      <c r="AN131" s="1161"/>
      <c r="AO131" s="1161"/>
      <c r="AP131" s="1161"/>
      <c r="AQ131" s="1161"/>
      <c r="AR131" s="1161"/>
      <c r="AS131" s="1161"/>
      <c r="AT131" s="1161"/>
      <c r="CG131" s="14"/>
      <c r="CH131" s="14"/>
      <c r="CI131" s="14"/>
      <c r="CJ131" s="14"/>
      <c r="CK131" s="14"/>
      <c r="CL131" s="14"/>
      <c r="CM131" s="14"/>
      <c r="CN131" s="14"/>
    </row>
    <row r="132" spans="1:104" ht="15.75" customHeight="1" x14ac:dyDescent="0.2">
      <c r="A132" s="1443"/>
      <c r="B132" s="216" t="s">
        <v>158</v>
      </c>
      <c r="C132" s="241">
        <f>SUM(D132:E132)</f>
        <v>0</v>
      </c>
      <c r="D132" s="242">
        <f t="shared" si="20"/>
        <v>0</v>
      </c>
      <c r="E132" s="243">
        <f t="shared" si="20"/>
        <v>0</v>
      </c>
      <c r="F132" s="42"/>
      <c r="G132" s="46"/>
      <c r="H132" s="42"/>
      <c r="I132" s="46"/>
      <c r="J132" s="42"/>
      <c r="K132" s="46"/>
      <c r="L132" s="42"/>
      <c r="M132" s="244"/>
      <c r="N132" s="245"/>
      <c r="O132" s="43"/>
      <c r="P132" s="46"/>
      <c r="Q132" s="197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174"/>
      <c r="AC132" s="1174"/>
      <c r="AD132" s="1174"/>
      <c r="AE132" s="1174"/>
      <c r="AF132" s="1161"/>
      <c r="AG132" s="1161"/>
      <c r="AH132" s="1161"/>
      <c r="AI132" s="1161"/>
      <c r="AJ132" s="1161"/>
      <c r="AK132" s="1161"/>
      <c r="AL132" s="1161"/>
      <c r="AM132" s="1161"/>
      <c r="AN132" s="1161"/>
      <c r="AO132" s="1161"/>
      <c r="AP132" s="1161"/>
      <c r="AQ132" s="1161"/>
      <c r="AR132" s="1161"/>
      <c r="AS132" s="1161"/>
      <c r="AT132" s="1161"/>
      <c r="AU132" s="1161"/>
      <c r="AV132" s="1161"/>
      <c r="BZ132" s="2"/>
      <c r="CG132" s="14"/>
      <c r="CH132" s="14"/>
      <c r="CI132" s="14"/>
      <c r="CJ132" s="14"/>
      <c r="CK132" s="14"/>
      <c r="CL132" s="14"/>
      <c r="CM132" s="14"/>
      <c r="CN132" s="14"/>
    </row>
    <row r="133" spans="1:104" ht="16.350000000000001" customHeight="1" x14ac:dyDescent="0.2">
      <c r="A133" s="1592" t="s">
        <v>153</v>
      </c>
      <c r="B133" s="1592"/>
      <c r="C133" s="955">
        <f t="shared" ref="C133:P133" si="21">SUM(C129:C132)</f>
        <v>0</v>
      </c>
      <c r="D133" s="956">
        <f t="shared" si="21"/>
        <v>0</v>
      </c>
      <c r="E133" s="248">
        <f t="shared" si="21"/>
        <v>0</v>
      </c>
      <c r="F133" s="955">
        <f t="shared" si="21"/>
        <v>0</v>
      </c>
      <c r="G133" s="248">
        <f t="shared" si="21"/>
        <v>0</v>
      </c>
      <c r="H133" s="955">
        <f t="shared" si="21"/>
        <v>0</v>
      </c>
      <c r="I133" s="248">
        <f t="shared" si="21"/>
        <v>0</v>
      </c>
      <c r="J133" s="955">
        <f t="shared" si="21"/>
        <v>0</v>
      </c>
      <c r="K133" s="248">
        <f t="shared" si="21"/>
        <v>0</v>
      </c>
      <c r="L133" s="955">
        <f t="shared" si="21"/>
        <v>0</v>
      </c>
      <c r="M133" s="249">
        <f t="shared" si="21"/>
        <v>0</v>
      </c>
      <c r="N133" s="957">
        <f t="shared" si="21"/>
        <v>0</v>
      </c>
      <c r="O133" s="956">
        <f t="shared" si="21"/>
        <v>0</v>
      </c>
      <c r="P133" s="248">
        <f t="shared" si="21"/>
        <v>0</v>
      </c>
      <c r="Q133" s="197"/>
      <c r="R133" s="15"/>
      <c r="S133" s="15"/>
      <c r="T133" s="15"/>
      <c r="U133" s="15"/>
      <c r="V133" s="15"/>
      <c r="W133" s="1174"/>
      <c r="X133" s="1174"/>
      <c r="Y133" s="1174"/>
      <c r="Z133" s="1174"/>
      <c r="AA133" s="1174"/>
      <c r="AB133" s="1174"/>
      <c r="AC133" s="1174"/>
      <c r="AD133" s="1174"/>
      <c r="AE133" s="1174"/>
      <c r="AF133" s="1161"/>
      <c r="AG133" s="1161"/>
      <c r="AH133" s="1161"/>
      <c r="AI133" s="1161"/>
      <c r="AJ133" s="1161"/>
      <c r="AK133" s="1161"/>
      <c r="AL133" s="1161"/>
      <c r="AM133" s="1161"/>
      <c r="AN133" s="1161"/>
      <c r="AO133" s="1161"/>
      <c r="AP133" s="1161"/>
      <c r="AQ133" s="1161"/>
      <c r="CG133" s="14"/>
      <c r="CH133" s="14"/>
      <c r="CI133" s="14"/>
      <c r="CJ133" s="14"/>
      <c r="CK133" s="14"/>
      <c r="CL133" s="14"/>
      <c r="CM133" s="14"/>
      <c r="CN133" s="14"/>
    </row>
    <row r="134" spans="1:104" ht="16.350000000000001" customHeight="1" x14ac:dyDescent="0.2">
      <c r="A134" s="1456" t="s">
        <v>159</v>
      </c>
      <c r="B134" s="1456"/>
      <c r="C134" s="256">
        <f t="shared" ref="C134:P134" si="22">SUM(C128+C133)</f>
        <v>0</v>
      </c>
      <c r="D134" s="257">
        <f t="shared" si="22"/>
        <v>0</v>
      </c>
      <c r="E134" s="258">
        <f t="shared" si="22"/>
        <v>0</v>
      </c>
      <c r="F134" s="256">
        <f t="shared" si="22"/>
        <v>0</v>
      </c>
      <c r="G134" s="258">
        <f t="shared" si="22"/>
        <v>0</v>
      </c>
      <c r="H134" s="256">
        <f t="shared" si="22"/>
        <v>0</v>
      </c>
      <c r="I134" s="258">
        <f t="shared" si="22"/>
        <v>0</v>
      </c>
      <c r="J134" s="256">
        <f t="shared" si="22"/>
        <v>0</v>
      </c>
      <c r="K134" s="258">
        <f t="shared" si="22"/>
        <v>0</v>
      </c>
      <c r="L134" s="256">
        <f t="shared" si="22"/>
        <v>0</v>
      </c>
      <c r="M134" s="259">
        <f t="shared" si="22"/>
        <v>0</v>
      </c>
      <c r="N134" s="260">
        <f t="shared" si="22"/>
        <v>0</v>
      </c>
      <c r="O134" s="257">
        <f t="shared" si="22"/>
        <v>0</v>
      </c>
      <c r="P134" s="258">
        <f t="shared" si="22"/>
        <v>0</v>
      </c>
      <c r="Q134" s="197"/>
      <c r="R134" s="15"/>
      <c r="S134" s="15"/>
      <c r="T134" s="15"/>
      <c r="U134" s="15"/>
      <c r="V134" s="15"/>
      <c r="W134" s="1174"/>
      <c r="X134" s="1174"/>
      <c r="Y134" s="1174"/>
      <c r="Z134" s="1174"/>
      <c r="AA134" s="1174"/>
      <c r="AB134" s="1174"/>
      <c r="AC134" s="1174"/>
      <c r="AD134" s="1174"/>
      <c r="AE134" s="1174"/>
      <c r="AF134" s="1161"/>
      <c r="AG134" s="1161"/>
      <c r="AH134" s="1161"/>
      <c r="AI134" s="1161"/>
      <c r="AJ134" s="1161"/>
      <c r="AK134" s="1161"/>
      <c r="AL134" s="1161"/>
      <c r="AM134" s="1161"/>
      <c r="AN134" s="1161"/>
      <c r="AO134" s="1161"/>
      <c r="AP134" s="1161"/>
      <c r="AQ134" s="1161"/>
      <c r="CG134" s="14"/>
      <c r="CH134" s="14"/>
      <c r="CI134" s="14"/>
      <c r="CJ134" s="14"/>
      <c r="CK134" s="14"/>
      <c r="CL134" s="14"/>
      <c r="CM134" s="14"/>
      <c r="CN134" s="14"/>
    </row>
    <row r="135" spans="1:104" ht="21" customHeight="1" x14ac:dyDescent="0.2">
      <c r="A135" s="117" t="s">
        <v>161</v>
      </c>
      <c r="B135" s="117"/>
      <c r="P135" s="15"/>
      <c r="Q135" s="15"/>
      <c r="R135" s="15"/>
      <c r="S135" s="15"/>
      <c r="T135" s="15"/>
      <c r="U135" s="15"/>
      <c r="V135" s="15"/>
      <c r="W135" s="1174"/>
      <c r="X135" s="1174"/>
      <c r="Y135" s="1174"/>
      <c r="Z135" s="1174"/>
      <c r="AA135" s="1174"/>
      <c r="AB135" s="1174"/>
      <c r="AC135" s="1174"/>
      <c r="AD135" s="1174"/>
      <c r="AE135" s="1174"/>
      <c r="AF135" s="1161"/>
      <c r="AG135" s="1161"/>
      <c r="AH135" s="1161"/>
      <c r="AI135" s="1161"/>
      <c r="AJ135" s="1161"/>
      <c r="AK135" s="1161"/>
      <c r="AL135" s="1161"/>
      <c r="AM135" s="1161"/>
      <c r="AN135" s="1161"/>
      <c r="AO135" s="1161"/>
      <c r="AP135" s="1161"/>
      <c r="AQ135" s="1161"/>
      <c r="CG135" s="14">
        <v>0</v>
      </c>
      <c r="CH135" s="14"/>
      <c r="CI135" s="14"/>
      <c r="CJ135" s="14"/>
      <c r="CK135" s="14"/>
      <c r="CL135" s="14"/>
      <c r="CM135" s="14"/>
      <c r="CN135" s="14"/>
    </row>
    <row r="136" spans="1:104" ht="16.350000000000001" customHeight="1" x14ac:dyDescent="0.2">
      <c r="A136" s="1366" t="s">
        <v>3</v>
      </c>
      <c r="B136" s="1367"/>
      <c r="C136" s="1408" t="s">
        <v>63</v>
      </c>
      <c r="D136" s="1408"/>
      <c r="E136" s="1407"/>
      <c r="F136" s="1406" t="s">
        <v>119</v>
      </c>
      <c r="G136" s="1407"/>
      <c r="H136" s="1406" t="s">
        <v>120</v>
      </c>
      <c r="I136" s="1407"/>
      <c r="J136" s="1406" t="s">
        <v>121</v>
      </c>
      <c r="K136" s="1407"/>
      <c r="L136" s="1406" t="s">
        <v>122</v>
      </c>
      <c r="M136" s="1407"/>
      <c r="N136" s="1406" t="s">
        <v>123</v>
      </c>
      <c r="O136" s="1407"/>
      <c r="P136" s="15"/>
      <c r="Q136" s="15"/>
      <c r="R136" s="15"/>
      <c r="S136" s="15"/>
      <c r="T136" s="15"/>
      <c r="U136" s="15"/>
      <c r="V136" s="15"/>
      <c r="W136" s="1174"/>
      <c r="X136" s="1174"/>
      <c r="Y136" s="1174"/>
      <c r="Z136" s="1174"/>
      <c r="AA136" s="1174"/>
      <c r="AB136" s="1174"/>
      <c r="AC136" s="1174"/>
      <c r="AD136" s="1174"/>
      <c r="AE136" s="1174"/>
      <c r="AF136" s="1161"/>
      <c r="AG136" s="1161"/>
      <c r="AH136" s="1161"/>
      <c r="AI136" s="1161"/>
      <c r="AJ136" s="1161"/>
      <c r="AK136" s="1161"/>
      <c r="AL136" s="1161"/>
      <c r="AM136" s="1161"/>
      <c r="AN136" s="1161"/>
      <c r="AO136" s="1161"/>
      <c r="AP136" s="1161"/>
      <c r="AQ136" s="958"/>
      <c r="AR136" s="1155"/>
      <c r="AS136" s="1155"/>
      <c r="AT136" s="1155"/>
      <c r="AU136" s="1155"/>
      <c r="AV136" s="1155"/>
      <c r="AW136" s="1155"/>
      <c r="AX136" s="1155"/>
      <c r="AY136" s="1155"/>
      <c r="AZ136" s="1155"/>
      <c r="BA136" s="1155"/>
      <c r="BB136" s="1155"/>
      <c r="BC136" s="1155"/>
      <c r="CG136" s="14"/>
      <c r="CH136" s="14"/>
      <c r="CI136" s="14"/>
      <c r="CJ136" s="14"/>
      <c r="CK136" s="14"/>
      <c r="CL136" s="14"/>
      <c r="CM136" s="14"/>
      <c r="CN136" s="14"/>
    </row>
    <row r="137" spans="1:104" ht="16.350000000000001" customHeight="1" x14ac:dyDescent="0.2">
      <c r="A137" s="1368"/>
      <c r="B137" s="1369"/>
      <c r="C137" s="881" t="s">
        <v>88</v>
      </c>
      <c r="D137" s="906" t="s">
        <v>54</v>
      </c>
      <c r="E137" s="815" t="s">
        <v>89</v>
      </c>
      <c r="F137" s="881" t="s">
        <v>54</v>
      </c>
      <c r="G137" s="815" t="s">
        <v>89</v>
      </c>
      <c r="H137" s="881" t="s">
        <v>54</v>
      </c>
      <c r="I137" s="815" t="s">
        <v>89</v>
      </c>
      <c r="J137" s="881" t="s">
        <v>54</v>
      </c>
      <c r="K137" s="815" t="s">
        <v>89</v>
      </c>
      <c r="L137" s="881" t="s">
        <v>54</v>
      </c>
      <c r="M137" s="815" t="s">
        <v>89</v>
      </c>
      <c r="N137" s="262" t="s">
        <v>54</v>
      </c>
      <c r="O137" s="902" t="s">
        <v>89</v>
      </c>
      <c r="P137" s="15"/>
      <c r="Q137" s="15"/>
      <c r="R137" s="15"/>
      <c r="S137" s="15"/>
      <c r="T137" s="15"/>
      <c r="U137" s="15"/>
      <c r="V137" s="15"/>
      <c r="W137" s="1174"/>
      <c r="X137" s="1174"/>
      <c r="Y137" s="1174"/>
      <c r="Z137" s="1174"/>
      <c r="AA137" s="1174"/>
      <c r="AB137" s="1174"/>
      <c r="AC137" s="1174"/>
      <c r="AD137" s="1174"/>
      <c r="AE137" s="1174"/>
      <c r="AF137" s="1161"/>
      <c r="AG137" s="1161"/>
      <c r="AH137" s="1161"/>
      <c r="AI137" s="1161"/>
      <c r="AJ137" s="1161"/>
      <c r="AK137" s="1161"/>
      <c r="AL137" s="1161"/>
      <c r="AM137" s="1161"/>
      <c r="AN137" s="1161"/>
      <c r="AO137" s="1161"/>
      <c r="AP137" s="1161"/>
      <c r="AQ137" s="923"/>
      <c r="AR137" s="1155"/>
      <c r="AS137" s="1155"/>
      <c r="AT137" s="1155"/>
      <c r="AU137" s="1155"/>
      <c r="AV137" s="1155"/>
      <c r="AW137" s="1155"/>
      <c r="AX137" s="1155"/>
      <c r="AY137" s="1155"/>
      <c r="AZ137" s="1155"/>
      <c r="BA137" s="1155"/>
      <c r="BB137" s="1155"/>
      <c r="BC137" s="1155"/>
      <c r="CG137" s="14"/>
      <c r="CH137" s="14"/>
      <c r="CI137" s="14"/>
      <c r="CJ137" s="14"/>
      <c r="CK137" s="14"/>
      <c r="CL137" s="14"/>
      <c r="CM137" s="14"/>
      <c r="CN137" s="14"/>
    </row>
    <row r="138" spans="1:104" s="66" customFormat="1" ht="16.350000000000001" customHeight="1" x14ac:dyDescent="0.2">
      <c r="A138" s="1372" t="s">
        <v>162</v>
      </c>
      <c r="B138" s="263" t="s">
        <v>150</v>
      </c>
      <c r="C138" s="213">
        <f>SUM(D138+E138)</f>
        <v>0</v>
      </c>
      <c r="D138" s="214">
        <f>SUM(F138+H138+J138+L138+N138)</f>
        <v>0</v>
      </c>
      <c r="E138" s="215">
        <f>SUM(G138+I138+K138+M138+O138)</f>
        <v>0</v>
      </c>
      <c r="F138" s="893"/>
      <c r="G138" s="896"/>
      <c r="H138" s="893"/>
      <c r="I138" s="109"/>
      <c r="J138" s="106"/>
      <c r="K138" s="109"/>
      <c r="L138" s="106"/>
      <c r="M138" s="109"/>
      <c r="N138" s="264"/>
      <c r="O138" s="924"/>
      <c r="P138" s="949"/>
      <c r="Q138" s="1174"/>
      <c r="R138" s="1174"/>
      <c r="S138" s="1174"/>
      <c r="T138" s="1174"/>
      <c r="U138" s="1174"/>
      <c r="V138" s="1174"/>
      <c r="W138" s="1174"/>
      <c r="X138" s="1174"/>
      <c r="Y138" s="1174"/>
      <c r="Z138" s="1174"/>
      <c r="AA138" s="1174"/>
      <c r="AB138" s="1174"/>
      <c r="AC138" s="1174"/>
      <c r="AD138" s="1161"/>
      <c r="AE138" s="1161"/>
      <c r="AF138" s="1161"/>
      <c r="AG138" s="1161"/>
      <c r="AH138" s="1161"/>
      <c r="AI138" s="936"/>
      <c r="AJ138" s="1179"/>
      <c r="AK138" s="1179"/>
      <c r="AL138" s="1179"/>
      <c r="AM138" s="1179"/>
      <c r="AN138" s="1179"/>
      <c r="AO138" s="1179"/>
      <c r="AP138" s="1179"/>
      <c r="AQ138" s="1179"/>
      <c r="AR138" s="1179"/>
      <c r="AS138" s="1179"/>
      <c r="AT138" s="1179"/>
      <c r="AU138" s="1179"/>
      <c r="AV138" s="1179"/>
      <c r="AW138" s="1179"/>
      <c r="AX138" s="1179"/>
      <c r="AY138" s="1179"/>
      <c r="AZ138" s="1179"/>
      <c r="BA138" s="1179"/>
      <c r="BB138" s="1179"/>
      <c r="BC138" s="1179"/>
      <c r="BD138" s="1179"/>
      <c r="BE138" s="1179"/>
      <c r="BF138" s="1179"/>
      <c r="BG138" s="1179"/>
      <c r="BH138" s="1179"/>
      <c r="BI138" s="1179"/>
      <c r="BJ138" s="1179"/>
      <c r="BK138" s="1179"/>
      <c r="BL138" s="1179"/>
      <c r="BM138" s="1179"/>
      <c r="BN138" s="1179"/>
      <c r="BO138" s="1179"/>
      <c r="BP138" s="1179"/>
      <c r="BQ138" s="1179"/>
      <c r="BR138" s="1179"/>
      <c r="BS138" s="1179"/>
      <c r="BT138" s="1179"/>
      <c r="BU138" s="1179"/>
      <c r="BV138" s="1179"/>
      <c r="BW138" s="1179"/>
      <c r="BX138" s="1179"/>
      <c r="BY138" s="1179"/>
      <c r="BZ138" s="1180"/>
      <c r="CA138" s="1181"/>
      <c r="CB138" s="1181"/>
      <c r="CC138" s="1181"/>
      <c r="CD138" s="1181"/>
      <c r="CE138" s="1181"/>
      <c r="CF138" s="1181"/>
      <c r="CG138" s="1182"/>
      <c r="CH138" s="1182"/>
      <c r="CI138" s="1182"/>
      <c r="CJ138" s="1182"/>
      <c r="CK138" s="1182"/>
      <c r="CL138" s="1182"/>
      <c r="CM138" s="1182"/>
      <c r="CN138" s="1182"/>
      <c r="CO138" s="1181"/>
      <c r="CP138" s="1181"/>
      <c r="CQ138" s="1181"/>
      <c r="CR138" s="1181"/>
      <c r="CS138" s="1181"/>
      <c r="CT138" s="1181"/>
      <c r="CU138" s="1181"/>
      <c r="CV138" s="1181"/>
      <c r="CW138" s="1181"/>
      <c r="CX138" s="1181"/>
      <c r="CY138" s="1181"/>
      <c r="CZ138" s="1181"/>
    </row>
    <row r="139" spans="1:104" s="66" customFormat="1" ht="16.350000000000001" customHeight="1" x14ac:dyDescent="0.2">
      <c r="A139" s="1433"/>
      <c r="B139" s="269" t="s">
        <v>151</v>
      </c>
      <c r="C139" s="139">
        <f>SUM(D139+E139)</f>
        <v>0</v>
      </c>
      <c r="D139" s="140">
        <f>SUM(H139+J139+L139+N139)</f>
        <v>0</v>
      </c>
      <c r="E139" s="141">
        <f>SUM(I139+K139+M139+O139)</f>
        <v>0</v>
      </c>
      <c r="F139" s="270"/>
      <c r="G139" s="271"/>
      <c r="H139" s="106"/>
      <c r="I139" s="109"/>
      <c r="J139" s="106"/>
      <c r="K139" s="109"/>
      <c r="L139" s="106"/>
      <c r="M139" s="109"/>
      <c r="N139" s="264"/>
      <c r="O139" s="272"/>
      <c r="P139" s="197"/>
      <c r="Q139" s="1174"/>
      <c r="R139" s="1174"/>
      <c r="S139" s="1174"/>
      <c r="T139" s="1174"/>
      <c r="U139" s="1174"/>
      <c r="V139" s="1174"/>
      <c r="W139" s="1174"/>
      <c r="X139" s="1174"/>
      <c r="Y139" s="1174"/>
      <c r="Z139" s="1174"/>
      <c r="AA139" s="1174"/>
      <c r="AB139" s="1174"/>
      <c r="AC139" s="1174"/>
      <c r="AD139" s="1161"/>
      <c r="AE139" s="1161"/>
      <c r="AF139" s="1161"/>
      <c r="AG139" s="1161"/>
      <c r="AH139" s="1161"/>
      <c r="AI139" s="936"/>
      <c r="AJ139" s="1179"/>
      <c r="AK139" s="1179"/>
      <c r="AL139" s="1179"/>
      <c r="AM139" s="1179"/>
      <c r="AN139" s="1179"/>
      <c r="AO139" s="1179"/>
      <c r="AP139" s="1179"/>
      <c r="AQ139" s="1179"/>
      <c r="AR139" s="1179"/>
      <c r="AS139" s="1179"/>
      <c r="AT139" s="1179"/>
      <c r="AU139" s="1179"/>
      <c r="AV139" s="1179"/>
      <c r="AW139" s="1179"/>
      <c r="AX139" s="1179"/>
      <c r="AY139" s="1179"/>
      <c r="AZ139" s="1179"/>
      <c r="BA139" s="1179"/>
      <c r="BB139" s="1179"/>
      <c r="BC139" s="1179"/>
      <c r="BD139" s="1179"/>
      <c r="BE139" s="1179"/>
      <c r="BF139" s="1179"/>
      <c r="BG139" s="1179"/>
      <c r="BH139" s="1179"/>
      <c r="BI139" s="1179"/>
      <c r="BJ139" s="1179"/>
      <c r="BK139" s="1179"/>
      <c r="BL139" s="1179"/>
      <c r="BM139" s="1179"/>
      <c r="BN139" s="1179"/>
      <c r="BO139" s="1179"/>
      <c r="BP139" s="1179"/>
      <c r="BQ139" s="1179"/>
      <c r="BR139" s="1179"/>
      <c r="BS139" s="1179"/>
      <c r="BT139" s="1179"/>
      <c r="BU139" s="1179"/>
      <c r="BV139" s="1179"/>
      <c r="BW139" s="1179"/>
      <c r="BX139" s="1179"/>
      <c r="BY139" s="1179"/>
      <c r="BZ139" s="1180"/>
      <c r="CA139" s="1181"/>
      <c r="CB139" s="1181"/>
      <c r="CC139" s="1181"/>
      <c r="CD139" s="1181"/>
      <c r="CE139" s="1181"/>
      <c r="CF139" s="1181"/>
      <c r="CG139" s="1182"/>
      <c r="CH139" s="1182"/>
      <c r="CI139" s="1182"/>
      <c r="CJ139" s="1182"/>
      <c r="CK139" s="1182"/>
      <c r="CL139" s="1182"/>
      <c r="CM139" s="1182"/>
      <c r="CN139" s="1182"/>
      <c r="CO139" s="1181"/>
      <c r="CP139" s="1181"/>
      <c r="CQ139" s="1181"/>
      <c r="CR139" s="1181"/>
      <c r="CS139" s="1181"/>
      <c r="CT139" s="1181"/>
      <c r="CU139" s="1181"/>
      <c r="CV139" s="1181"/>
      <c r="CW139" s="1181"/>
      <c r="CX139" s="1181"/>
      <c r="CY139" s="1181"/>
      <c r="CZ139" s="1181"/>
    </row>
    <row r="140" spans="1:104" ht="16.350000000000001" customHeight="1" x14ac:dyDescent="0.2">
      <c r="A140" s="1433"/>
      <c r="B140" s="91" t="s">
        <v>152</v>
      </c>
      <c r="C140" s="182">
        <f>SUM(D140+E140)</f>
        <v>0</v>
      </c>
      <c r="D140" s="183">
        <f>SUM(H140+J140+L140+N140)</f>
        <v>0</v>
      </c>
      <c r="E140" s="184">
        <f>SUM(I140+K140+M140+O140)</f>
        <v>0</v>
      </c>
      <c r="F140" s="273"/>
      <c r="G140" s="274"/>
      <c r="H140" s="82"/>
      <c r="I140" s="85"/>
      <c r="J140" s="82"/>
      <c r="K140" s="85"/>
      <c r="L140" s="82"/>
      <c r="M140" s="85"/>
      <c r="N140" s="149"/>
      <c r="O140" s="185"/>
      <c r="P140" s="197"/>
      <c r="Q140" s="1174"/>
      <c r="R140" s="1174"/>
      <c r="S140" s="1174"/>
      <c r="T140" s="1174"/>
      <c r="U140" s="1174"/>
      <c r="V140" s="1174"/>
      <c r="W140" s="1174"/>
      <c r="X140" s="1174"/>
      <c r="Y140" s="1174"/>
      <c r="Z140" s="1174"/>
      <c r="AA140" s="1174"/>
      <c r="AB140" s="1174"/>
      <c r="AC140" s="1174"/>
      <c r="AD140" s="1161"/>
      <c r="AE140" s="1161"/>
      <c r="AF140" s="1161"/>
      <c r="AG140" s="1161"/>
      <c r="AH140" s="1161"/>
      <c r="AI140" s="936"/>
      <c r="AJ140" s="1155"/>
      <c r="AK140" s="1155"/>
      <c r="AL140" s="1155"/>
      <c r="AM140" s="1155"/>
      <c r="AN140" s="1155"/>
      <c r="AO140" s="1155"/>
      <c r="AP140" s="1155"/>
      <c r="AQ140" s="1155"/>
      <c r="AR140" s="1155"/>
      <c r="AS140" s="1155"/>
      <c r="AT140" s="1155"/>
      <c r="AU140" s="1155"/>
      <c r="CG140" s="14"/>
      <c r="CH140" s="14"/>
      <c r="CI140" s="14"/>
      <c r="CJ140" s="14"/>
      <c r="CK140" s="14"/>
      <c r="CL140" s="14"/>
      <c r="CM140" s="14"/>
      <c r="CN140" s="14"/>
    </row>
    <row r="141" spans="1:104" ht="16.350000000000001" customHeight="1" thickBot="1" x14ac:dyDescent="0.25">
      <c r="A141" s="1458"/>
      <c r="B141" s="99" t="s">
        <v>163</v>
      </c>
      <c r="C141" s="275">
        <f t="shared" ref="C141:O141" si="23">SUM(C138:C140)</f>
        <v>0</v>
      </c>
      <c r="D141" s="276">
        <f t="shared" si="23"/>
        <v>0</v>
      </c>
      <c r="E141" s="277">
        <f t="shared" si="23"/>
        <v>0</v>
      </c>
      <c r="F141" s="275">
        <f t="shared" si="23"/>
        <v>0</v>
      </c>
      <c r="G141" s="277">
        <f t="shared" si="23"/>
        <v>0</v>
      </c>
      <c r="H141" s="275">
        <f t="shared" si="23"/>
        <v>0</v>
      </c>
      <c r="I141" s="277">
        <f t="shared" si="23"/>
        <v>0</v>
      </c>
      <c r="J141" s="275">
        <f t="shared" si="23"/>
        <v>0</v>
      </c>
      <c r="K141" s="277">
        <f t="shared" si="23"/>
        <v>0</v>
      </c>
      <c r="L141" s="275">
        <f t="shared" si="23"/>
        <v>0</v>
      </c>
      <c r="M141" s="277">
        <f t="shared" si="23"/>
        <v>0</v>
      </c>
      <c r="N141" s="278">
        <f t="shared" si="23"/>
        <v>0</v>
      </c>
      <c r="O141" s="279">
        <f t="shared" si="23"/>
        <v>0</v>
      </c>
      <c r="P141" s="197"/>
      <c r="Q141" s="15"/>
      <c r="R141" s="15"/>
      <c r="S141" s="15"/>
      <c r="T141" s="15"/>
      <c r="U141" s="15"/>
      <c r="V141" s="15"/>
      <c r="W141" s="15"/>
      <c r="X141" s="15"/>
      <c r="Y141" s="1174"/>
      <c r="Z141" s="1174"/>
      <c r="AA141" s="1174"/>
      <c r="AB141" s="1174"/>
      <c r="AC141" s="1174"/>
      <c r="AD141" s="1161"/>
      <c r="AE141" s="1161"/>
      <c r="AF141" s="1161"/>
      <c r="AG141" s="1161"/>
      <c r="AH141" s="1161"/>
      <c r="AI141" s="1161"/>
      <c r="AJ141" s="1161"/>
      <c r="AK141" s="1161"/>
      <c r="AL141" s="1161"/>
      <c r="AM141" s="1161"/>
      <c r="AN141" s="1161"/>
      <c r="AO141" s="958"/>
      <c r="AP141" s="1161"/>
      <c r="AQ141" s="1161"/>
      <c r="AR141" s="879"/>
      <c r="AS141" s="1155"/>
      <c r="AT141" s="1176"/>
      <c r="AU141" s="1176"/>
      <c r="AV141" s="1176"/>
      <c r="AW141" s="1176"/>
      <c r="AX141" s="1176"/>
      <c r="AY141" s="1176"/>
      <c r="AZ141" s="1176"/>
      <c r="BA141" s="1176"/>
      <c r="BB141" s="1176"/>
      <c r="BC141" s="1176"/>
      <c r="BD141" s="12"/>
      <c r="BE141" s="12"/>
      <c r="CG141" s="14"/>
      <c r="CH141" s="14"/>
      <c r="CI141" s="14"/>
      <c r="CJ141" s="14"/>
      <c r="CK141" s="14"/>
      <c r="CL141" s="14"/>
      <c r="CM141" s="14"/>
      <c r="CN141" s="14"/>
    </row>
    <row r="142" spans="1:104" ht="16.350000000000001" customHeight="1" thickTop="1" x14ac:dyDescent="0.2">
      <c r="A142" s="1459" t="s">
        <v>164</v>
      </c>
      <c r="B142" s="269" t="s">
        <v>165</v>
      </c>
      <c r="C142" s="280">
        <f>SUM(D142+E142)</f>
        <v>0</v>
      </c>
      <c r="D142" s="281">
        <f t="shared" ref="D142:E145" si="24">SUM(F142+H142+J142+L142+N142)</f>
        <v>0</v>
      </c>
      <c r="E142" s="282">
        <f t="shared" si="24"/>
        <v>0</v>
      </c>
      <c r="F142" s="283"/>
      <c r="G142" s="284"/>
      <c r="H142" s="285"/>
      <c r="I142" s="284"/>
      <c r="J142" s="286"/>
      <c r="K142" s="109"/>
      <c r="L142" s="286"/>
      <c r="M142" s="109"/>
      <c r="N142" s="285"/>
      <c r="O142" s="284"/>
      <c r="P142" s="197"/>
      <c r="Q142" s="15"/>
      <c r="R142" s="15"/>
      <c r="S142" s="15"/>
      <c r="T142" s="15"/>
      <c r="U142" s="15"/>
      <c r="V142" s="15"/>
      <c r="W142" s="15"/>
      <c r="X142" s="15"/>
      <c r="Y142" s="928"/>
      <c r="Z142" s="922"/>
      <c r="AA142" s="15"/>
      <c r="AB142" s="963"/>
      <c r="AC142" s="922"/>
      <c r="AD142" s="120"/>
      <c r="AE142" s="964"/>
      <c r="AF142" s="964"/>
      <c r="AG142" s="964"/>
      <c r="AH142" s="1161"/>
      <c r="AI142" s="120"/>
      <c r="AJ142" s="958"/>
      <c r="AK142" s="958"/>
      <c r="AL142" s="958"/>
      <c r="AM142" s="1161"/>
      <c r="AN142" s="120"/>
      <c r="AO142" s="958"/>
      <c r="AP142" s="1161"/>
      <c r="AQ142" s="1161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CG142" s="14"/>
      <c r="CH142" s="14"/>
      <c r="CI142" s="14"/>
      <c r="CJ142" s="14"/>
      <c r="CK142" s="14"/>
      <c r="CL142" s="14"/>
      <c r="CM142" s="14"/>
      <c r="CN142" s="14"/>
    </row>
    <row r="143" spans="1:104" x14ac:dyDescent="0.2">
      <c r="A143" s="1433"/>
      <c r="B143" s="105" t="s">
        <v>166</v>
      </c>
      <c r="C143" s="289">
        <f>SUM(D143+E143)</f>
        <v>0</v>
      </c>
      <c r="D143" s="252">
        <f t="shared" si="24"/>
        <v>0</v>
      </c>
      <c r="E143" s="253">
        <f t="shared" si="24"/>
        <v>0</v>
      </c>
      <c r="F143" s="106"/>
      <c r="G143" s="109"/>
      <c r="H143" s="35"/>
      <c r="I143" s="109"/>
      <c r="J143" s="35"/>
      <c r="K143" s="109"/>
      <c r="L143" s="106"/>
      <c r="M143" s="109"/>
      <c r="N143" s="35"/>
      <c r="O143" s="272"/>
      <c r="P143" s="3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CG143" s="14"/>
      <c r="CH143" s="14"/>
      <c r="CI143" s="14"/>
      <c r="CJ143" s="14"/>
      <c r="CK143" s="14"/>
      <c r="CL143" s="14"/>
      <c r="CM143" s="14"/>
      <c r="CN143" s="14"/>
    </row>
    <row r="144" spans="1:104" x14ac:dyDescent="0.2">
      <c r="A144" s="1433"/>
      <c r="B144" s="89" t="s">
        <v>167</v>
      </c>
      <c r="C144" s="236">
        <f>SUM(D144+E144)</f>
        <v>0</v>
      </c>
      <c r="D144" s="237">
        <f t="shared" si="24"/>
        <v>0</v>
      </c>
      <c r="E144" s="238">
        <f t="shared" si="24"/>
        <v>0</v>
      </c>
      <c r="F144" s="35"/>
      <c r="G144" s="39"/>
      <c r="H144" s="35"/>
      <c r="I144" s="39"/>
      <c r="J144" s="35"/>
      <c r="K144" s="39"/>
      <c r="L144" s="35"/>
      <c r="M144" s="39"/>
      <c r="N144" s="143"/>
      <c r="O144" s="40"/>
      <c r="P144" s="3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CG144" s="14"/>
      <c r="CH144" s="14"/>
      <c r="CI144" s="14"/>
      <c r="CJ144" s="14"/>
      <c r="CK144" s="14"/>
      <c r="CL144" s="14"/>
      <c r="CM144" s="14"/>
      <c r="CN144" s="14"/>
    </row>
    <row r="145" spans="1:104" ht="15" customHeight="1" x14ac:dyDescent="0.2">
      <c r="A145" s="1374"/>
      <c r="B145" s="81" t="s">
        <v>168</v>
      </c>
      <c r="C145" s="290">
        <f>SUM(D145+E145)</f>
        <v>0</v>
      </c>
      <c r="D145" s="291">
        <f t="shared" si="24"/>
        <v>0</v>
      </c>
      <c r="E145" s="292">
        <f t="shared" si="24"/>
        <v>0</v>
      </c>
      <c r="F145" s="82"/>
      <c r="G145" s="85"/>
      <c r="H145" s="82"/>
      <c r="I145" s="85"/>
      <c r="J145" s="82"/>
      <c r="K145" s="85"/>
      <c r="L145" s="82"/>
      <c r="M145" s="85"/>
      <c r="N145" s="149"/>
      <c r="O145" s="185"/>
      <c r="P145" s="293"/>
      <c r="Q145" s="11"/>
      <c r="R145" s="11"/>
      <c r="S145" s="11"/>
      <c r="T145" s="11"/>
      <c r="U145" s="11"/>
      <c r="V145" s="80"/>
      <c r="W145" s="11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965"/>
      <c r="AM145" s="966"/>
      <c r="AN145" s="966"/>
      <c r="AO145" s="296"/>
      <c r="AP145" s="966"/>
      <c r="AQ145" s="296"/>
      <c r="AR145" s="297"/>
      <c r="AS145" s="298"/>
      <c r="AT145" s="1137"/>
      <c r="AU145" s="1174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Z145" s="2"/>
      <c r="CG145" s="14"/>
      <c r="CH145" s="14"/>
      <c r="CI145" s="14"/>
      <c r="CJ145" s="14"/>
      <c r="CK145" s="14"/>
      <c r="CL145" s="14"/>
      <c r="CM145" s="14"/>
      <c r="CN145" s="14"/>
    </row>
    <row r="146" spans="1:104" ht="15.75" customHeight="1" x14ac:dyDescent="0.2">
      <c r="A146" s="11" t="s">
        <v>169</v>
      </c>
      <c r="B146" s="11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Y146" s="3"/>
      <c r="BZ146" s="4"/>
      <c r="CF146" s="14"/>
      <c r="CG146" s="14"/>
      <c r="CH146" s="14"/>
      <c r="CI146" s="14"/>
      <c r="CJ146" s="14"/>
      <c r="CK146" s="14"/>
      <c r="CL146" s="14"/>
      <c r="CM146" s="14"/>
      <c r="CZ146" s="2"/>
    </row>
    <row r="147" spans="1:104" ht="13.5" customHeight="1" x14ac:dyDescent="0.2">
      <c r="A147" s="11" t="s">
        <v>170</v>
      </c>
      <c r="B147" s="11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Y147" s="3"/>
      <c r="BZ147" s="4"/>
      <c r="CF147" s="14"/>
      <c r="CG147" s="14"/>
      <c r="CH147" s="14"/>
      <c r="CI147" s="14"/>
      <c r="CJ147" s="14"/>
      <c r="CK147" s="14"/>
      <c r="CL147" s="14"/>
      <c r="CM147" s="14"/>
      <c r="CZ147" s="2"/>
    </row>
    <row r="148" spans="1:104" ht="16.350000000000001" customHeight="1" x14ac:dyDescent="0.2">
      <c r="A148" s="117" t="s">
        <v>171</v>
      </c>
      <c r="B148" s="117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12"/>
      <c r="BF148" s="12"/>
      <c r="BY148" s="3"/>
      <c r="CZ148" s="2"/>
    </row>
    <row r="149" spans="1:104" ht="22.5" customHeight="1" x14ac:dyDescent="0.2">
      <c r="A149" s="1371" t="s">
        <v>172</v>
      </c>
      <c r="B149" s="1372"/>
      <c r="C149" s="1579" t="s">
        <v>63</v>
      </c>
      <c r="D149" s="1579"/>
      <c r="E149" s="1579"/>
      <c r="F149" s="1579" t="s">
        <v>173</v>
      </c>
      <c r="G149" s="1579"/>
      <c r="H149" s="1579" t="s">
        <v>174</v>
      </c>
      <c r="I149" s="1579"/>
      <c r="J149" s="1579" t="s">
        <v>175</v>
      </c>
      <c r="K149" s="1579"/>
      <c r="L149" s="1579" t="s">
        <v>110</v>
      </c>
      <c r="M149" s="1579"/>
      <c r="N149" s="1377" t="s">
        <v>11</v>
      </c>
      <c r="O149" s="1380"/>
      <c r="P149" s="1585" t="s">
        <v>112</v>
      </c>
      <c r="Q149" s="1585"/>
      <c r="R149" s="1585" t="s">
        <v>113</v>
      </c>
      <c r="S149" s="1585"/>
      <c r="T149" s="1585" t="s">
        <v>114</v>
      </c>
      <c r="U149" s="1585"/>
      <c r="V149" s="1585" t="s">
        <v>115</v>
      </c>
      <c r="W149" s="1585"/>
      <c r="X149" s="1585" t="s">
        <v>116</v>
      </c>
      <c r="Y149" s="1585"/>
      <c r="Z149" s="1585" t="s">
        <v>117</v>
      </c>
      <c r="AA149" s="1585"/>
      <c r="AB149" s="1585" t="s">
        <v>118</v>
      </c>
      <c r="AC149" s="1585"/>
      <c r="AD149" s="1585" t="s">
        <v>119</v>
      </c>
      <c r="AE149" s="1585"/>
      <c r="AF149" s="1585" t="s">
        <v>120</v>
      </c>
      <c r="AG149" s="1585"/>
      <c r="AH149" s="1585" t="s">
        <v>121</v>
      </c>
      <c r="AI149" s="1585"/>
      <c r="AJ149" s="1585" t="s">
        <v>122</v>
      </c>
      <c r="AK149" s="1585"/>
      <c r="AL149" s="1585" t="s">
        <v>123</v>
      </c>
      <c r="AM149" s="1406"/>
      <c r="AN149" s="1598" t="s">
        <v>176</v>
      </c>
      <c r="AO149" s="1599" t="s">
        <v>177</v>
      </c>
      <c r="AP149" s="1406" t="s">
        <v>178</v>
      </c>
      <c r="AQ149" s="1407"/>
      <c r="AR149" s="1375" t="s">
        <v>179</v>
      </c>
      <c r="AS149" s="1375" t="s">
        <v>180</v>
      </c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Y149" s="3"/>
      <c r="CZ149" s="2"/>
    </row>
    <row r="150" spans="1:104" ht="37.5" customHeight="1" x14ac:dyDescent="0.2">
      <c r="A150" s="1373"/>
      <c r="B150" s="1374"/>
      <c r="C150" s="967" t="s">
        <v>88</v>
      </c>
      <c r="D150" s="882" t="s">
        <v>54</v>
      </c>
      <c r="E150" s="810" t="s">
        <v>89</v>
      </c>
      <c r="F150" s="967" t="s">
        <v>54</v>
      </c>
      <c r="G150" s="810" t="s">
        <v>89</v>
      </c>
      <c r="H150" s="967" t="s">
        <v>54</v>
      </c>
      <c r="I150" s="810" t="s">
        <v>89</v>
      </c>
      <c r="J150" s="967" t="s">
        <v>54</v>
      </c>
      <c r="K150" s="810" t="s">
        <v>89</v>
      </c>
      <c r="L150" s="967" t="s">
        <v>54</v>
      </c>
      <c r="M150" s="810" t="s">
        <v>89</v>
      </c>
      <c r="N150" s="967" t="s">
        <v>54</v>
      </c>
      <c r="O150" s="810" t="s">
        <v>89</v>
      </c>
      <c r="P150" s="967" t="s">
        <v>54</v>
      </c>
      <c r="Q150" s="810" t="s">
        <v>89</v>
      </c>
      <c r="R150" s="967" t="s">
        <v>54</v>
      </c>
      <c r="S150" s="810" t="s">
        <v>89</v>
      </c>
      <c r="T150" s="967" t="s">
        <v>54</v>
      </c>
      <c r="U150" s="810" t="s">
        <v>89</v>
      </c>
      <c r="V150" s="967" t="s">
        <v>54</v>
      </c>
      <c r="W150" s="810" t="s">
        <v>89</v>
      </c>
      <c r="X150" s="967" t="s">
        <v>54</v>
      </c>
      <c r="Y150" s="810" t="s">
        <v>89</v>
      </c>
      <c r="Z150" s="967" t="s">
        <v>54</v>
      </c>
      <c r="AA150" s="810" t="s">
        <v>89</v>
      </c>
      <c r="AB150" s="967" t="s">
        <v>54</v>
      </c>
      <c r="AC150" s="810" t="s">
        <v>89</v>
      </c>
      <c r="AD150" s="967" t="s">
        <v>54</v>
      </c>
      <c r="AE150" s="810" t="s">
        <v>89</v>
      </c>
      <c r="AF150" s="967" t="s">
        <v>54</v>
      </c>
      <c r="AG150" s="810" t="s">
        <v>89</v>
      </c>
      <c r="AH150" s="967" t="s">
        <v>54</v>
      </c>
      <c r="AI150" s="810" t="s">
        <v>89</v>
      </c>
      <c r="AJ150" s="967" t="s">
        <v>54</v>
      </c>
      <c r="AK150" s="810" t="s">
        <v>89</v>
      </c>
      <c r="AL150" s="967" t="s">
        <v>54</v>
      </c>
      <c r="AM150" s="827" t="s">
        <v>89</v>
      </c>
      <c r="AN150" s="1469"/>
      <c r="AO150" s="1471"/>
      <c r="AP150" s="967" t="s">
        <v>54</v>
      </c>
      <c r="AQ150" s="810" t="s">
        <v>89</v>
      </c>
      <c r="AR150" s="1376"/>
      <c r="AS150" s="1376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12"/>
      <c r="BF150" s="12"/>
      <c r="BY150" s="3"/>
      <c r="CZ150" s="2"/>
    </row>
    <row r="151" spans="1:104" ht="20.25" customHeight="1" x14ac:dyDescent="0.2">
      <c r="A151" s="1460" t="s">
        <v>181</v>
      </c>
      <c r="B151" s="1461"/>
      <c r="C151" s="968">
        <f>SUM(D151+E151)</f>
        <v>6</v>
      </c>
      <c r="D151" s="969">
        <f>SUM(F151+H151+J151+L151+N151+P151+R151+T151+V151+X151+Z151+AB151+AD151+AF151+AH151+AJ151+AL151)</f>
        <v>1</v>
      </c>
      <c r="E151" s="304">
        <f>SUM(G151+I151+K151+M151+O151+Q151+S151+U151+W151+Y151+AA151+AC151+AE151+AG151+AI151+AK151+AM151)</f>
        <v>5</v>
      </c>
      <c r="F151" s="905"/>
      <c r="G151" s="305"/>
      <c r="H151" s="905"/>
      <c r="I151" s="305"/>
      <c r="J151" s="905"/>
      <c r="K151" s="305"/>
      <c r="L151" s="905"/>
      <c r="M151" s="305"/>
      <c r="N151" s="905"/>
      <c r="O151" s="305"/>
      <c r="P151" s="905"/>
      <c r="Q151" s="305"/>
      <c r="R151" s="905"/>
      <c r="S151" s="305"/>
      <c r="T151" s="905"/>
      <c r="U151" s="305"/>
      <c r="V151" s="905"/>
      <c r="W151" s="305">
        <v>1</v>
      </c>
      <c r="X151" s="905"/>
      <c r="Y151" s="305">
        <v>1</v>
      </c>
      <c r="Z151" s="905"/>
      <c r="AA151" s="305"/>
      <c r="AB151" s="905"/>
      <c r="AC151" s="305">
        <v>2</v>
      </c>
      <c r="AD151" s="92"/>
      <c r="AE151" s="305"/>
      <c r="AF151" s="92"/>
      <c r="AG151" s="305">
        <v>1</v>
      </c>
      <c r="AH151" s="92">
        <v>1</v>
      </c>
      <c r="AI151" s="305"/>
      <c r="AJ151" s="92"/>
      <c r="AK151" s="305"/>
      <c r="AL151" s="92"/>
      <c r="AM151" s="285"/>
      <c r="AN151" s="970">
        <v>0</v>
      </c>
      <c r="AO151" s="306">
        <v>0</v>
      </c>
      <c r="AP151" s="92">
        <v>0</v>
      </c>
      <c r="AQ151" s="305">
        <v>0</v>
      </c>
      <c r="AR151" s="53">
        <v>0</v>
      </c>
      <c r="AS151" s="53">
        <v>0</v>
      </c>
      <c r="AT151" s="186" t="str">
        <f>CA151&amp;CB151&amp;CC151&amp;CD151&amp;CE151&amp;CF151&amp;CN151</f>
        <v/>
      </c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12"/>
      <c r="BF151" s="12"/>
      <c r="BY151" s="3"/>
      <c r="CA151" s="32" t="str">
        <f>IF(CG151=0,"","* Las gestantes ingresadas al Programa NO debe ser mayor al Total de Mujeres ingresadas. ")</f>
        <v/>
      </c>
      <c r="CB151" s="32" t="str">
        <f>IF(CH151=0,"","* Las madres de hijos menor de 5 años NO DEBE ser mayor al Total de Mujeres ingresadas al Programa. ")</f>
        <v/>
      </c>
      <c r="CC151" s="32" t="str">
        <f>IF(CI151=0,"","* Los ingresos de Pueblos Originarios NO DEBE ser mayor al Total de ingresos del Programa.")</f>
        <v/>
      </c>
      <c r="CD151" s="32" t="str">
        <f>IF(CJ151=0,"","* Los Niños, Niñas, Adolescentes y Jóvenes de Programas SENAME NO DEBE ser mayor al Total de ingresos del Programa. ")</f>
        <v/>
      </c>
      <c r="CE151" s="32" t="str">
        <f>IF(CK151=0,"","* Los Migrantes NO DEBEN ser mayor al Total de ingresos del Programa. ")</f>
        <v/>
      </c>
      <c r="CF151" s="32" t="str">
        <f>IF(CL151=0,"","* No olvide escribir los campos Gestante y/o Madre de Hijo menor de 5 años y/o Pueblos Originarios y/o Niños, Niñas, Adolescentes y Jóvenes de Programas SENAME y/o Migrante (Digite CERO si no tiene). ")</f>
        <v/>
      </c>
      <c r="CG151" s="33">
        <f>IF(E151&lt;AN151,1,0)</f>
        <v>0</v>
      </c>
      <c r="CH151" s="33">
        <f>IF(C151&lt;AO151,1,0)</f>
        <v>0</v>
      </c>
      <c r="CI151" s="33">
        <f>IF(C151&lt;SUM(AP151,AQ151),1,0)</f>
        <v>0</v>
      </c>
      <c r="CJ151" s="33">
        <f>IF(C151&lt;AR151,1,0)</f>
        <v>0</v>
      </c>
      <c r="CK151" s="33">
        <f>IF(C151&lt;AS151,1,0)</f>
        <v>0</v>
      </c>
      <c r="CL151" s="33">
        <f>IF(AND(C151&lt;&gt;0,OR(AN151="",AO151="",AP151="",AQ151="",AR151="",AS151="")),1,0)</f>
        <v>0</v>
      </c>
      <c r="CM151" s="33">
        <f>IF(AND(C151=0,OR(C153&gt;0,C154&gt;0,C155&gt;0,C156&gt;0,C157&gt;0)),1,0)</f>
        <v>0</v>
      </c>
      <c r="CN151" s="32" t="str">
        <f>IF(AND(C151=0,OR(C153&gt;0,C154&gt;0,C155&gt;0,C156&gt;0,C157&gt;0)),"* No olvide registrar al menos un ingreso y una persona con diagnóstico. ","")</f>
        <v/>
      </c>
      <c r="CZ151" s="2"/>
    </row>
    <row r="152" spans="1:104" ht="26.25" customHeight="1" x14ac:dyDescent="0.2">
      <c r="A152" s="1462" t="s">
        <v>182</v>
      </c>
      <c r="B152" s="1463"/>
      <c r="C152" s="307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/>
      <c r="Q152" s="308"/>
      <c r="R152" s="308"/>
      <c r="S152" s="308"/>
      <c r="T152" s="308"/>
      <c r="U152" s="308"/>
      <c r="V152" s="308"/>
      <c r="W152" s="308"/>
      <c r="X152" s="308"/>
      <c r="Y152" s="308"/>
      <c r="Z152" s="308"/>
      <c r="AA152" s="308"/>
      <c r="AB152" s="308"/>
      <c r="AC152" s="308"/>
      <c r="AD152" s="308"/>
      <c r="AE152" s="308"/>
      <c r="AF152" s="308"/>
      <c r="AG152" s="308"/>
      <c r="AH152" s="308"/>
      <c r="AI152" s="308"/>
      <c r="AJ152" s="308"/>
      <c r="AK152" s="308"/>
      <c r="AL152" s="308"/>
      <c r="AM152" s="308"/>
      <c r="AN152" s="308"/>
      <c r="AO152" s="308"/>
      <c r="AP152" s="308"/>
      <c r="AQ152" s="308"/>
      <c r="AR152" s="308"/>
      <c r="AS152" s="309"/>
      <c r="AT152" s="186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12"/>
      <c r="BF152" s="12"/>
      <c r="BY152" s="3"/>
      <c r="CA152" s="32"/>
      <c r="CB152" s="32"/>
      <c r="CC152" s="32"/>
      <c r="CD152" s="32"/>
      <c r="CE152" s="32"/>
      <c r="CF152" s="32"/>
      <c r="CG152" s="33"/>
      <c r="CH152" s="33"/>
      <c r="CI152" s="33"/>
      <c r="CJ152" s="33"/>
      <c r="CK152" s="33"/>
      <c r="CL152" s="33"/>
      <c r="CM152" s="33"/>
      <c r="CN152" s="33"/>
      <c r="CZ152" s="2"/>
    </row>
    <row r="153" spans="1:104" ht="16.350000000000001" customHeight="1" x14ac:dyDescent="0.2">
      <c r="A153" s="1597" t="s">
        <v>183</v>
      </c>
      <c r="B153" s="971" t="s">
        <v>184</v>
      </c>
      <c r="C153" s="972">
        <f>SUM(D153+E153)</f>
        <v>0</v>
      </c>
      <c r="D153" s="973">
        <f t="shared" ref="D153:D161" si="25">SUM(F153+H153+J153+L153+N153+P153+R153+T153+V153+X153+Z153+AB153+AD153+AF153+AH153+AJ153+AL153)</f>
        <v>0</v>
      </c>
      <c r="E153" s="974">
        <f t="shared" ref="E153:E161" si="26">SUM(G153+I153+K153+M153+O153+Q153+S153+U153+W153+Y153+AA153+AC153+AE153+AG153+AI153+AK153+AM153)</f>
        <v>0</v>
      </c>
      <c r="F153" s="893"/>
      <c r="G153" s="896"/>
      <c r="H153" s="893"/>
      <c r="I153" s="896"/>
      <c r="J153" s="893"/>
      <c r="K153" s="896"/>
      <c r="L153" s="893"/>
      <c r="M153" s="896"/>
      <c r="N153" s="893"/>
      <c r="O153" s="896"/>
      <c r="P153" s="893"/>
      <c r="Q153" s="896"/>
      <c r="R153" s="893"/>
      <c r="S153" s="896"/>
      <c r="T153" s="893"/>
      <c r="U153" s="896"/>
      <c r="V153" s="893"/>
      <c r="W153" s="896"/>
      <c r="X153" s="893"/>
      <c r="Y153" s="896"/>
      <c r="Z153" s="893"/>
      <c r="AA153" s="896"/>
      <c r="AB153" s="893"/>
      <c r="AC153" s="896"/>
      <c r="AD153" s="893"/>
      <c r="AE153" s="896"/>
      <c r="AF153" s="893"/>
      <c r="AG153" s="896"/>
      <c r="AH153" s="893"/>
      <c r="AI153" s="896"/>
      <c r="AJ153" s="893"/>
      <c r="AK153" s="896"/>
      <c r="AL153" s="893"/>
      <c r="AM153" s="953"/>
      <c r="AN153" s="975"/>
      <c r="AO153" s="913"/>
      <c r="AP153" s="893"/>
      <c r="AQ153" s="896"/>
      <c r="AR153" s="896"/>
      <c r="AS153" s="896"/>
      <c r="AT153" s="186" t="str">
        <f>CA153&amp;CB153&amp;CC153&amp;CD153&amp;CE153&amp;CF153</f>
        <v/>
      </c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12"/>
      <c r="BF153" s="12"/>
      <c r="BY153" s="3"/>
      <c r="CA153" s="32" t="str">
        <f t="shared" ref="CA153:CA179" si="27">IF(CG153=0,"","* Las gestantes ingresadas al Programa NO debe ser mayor al Total de Mujeres ingresadas. ")</f>
        <v/>
      </c>
      <c r="CB153" s="32" t="str">
        <f t="shared" ref="CB153:CB169" si="28">IF(CH153=0,"","* Las madres de hijos menor de 5 años NO DEBE ser mayor al Total de Mujeres ingresadas al Programa. ")</f>
        <v/>
      </c>
      <c r="CC153" s="32" t="str">
        <f t="shared" ref="CC153:CC189" si="29">IF(CI153=0,"","* Los ingresos de Pueblos Originarios NO DEBE ser mayor al Total de ingresos del Programa.")</f>
        <v/>
      </c>
      <c r="CD153" s="32" t="str">
        <f t="shared" ref="CD153:CD189" si="30">IF(CJ153=0,"","* Los Niños, Niñas, Adolescentes y Jóvenes de Programas SENAME NO DEBE ser mayor al Total de ingresos del Programa. ")</f>
        <v/>
      </c>
      <c r="CE153" s="32" t="str">
        <f t="shared" ref="CE153:CE189" si="31">IF(CK153=0,"","* Los Migrantes NO DEBEN ser mayor al Total de ingresos del Programa. ")</f>
        <v/>
      </c>
      <c r="CF153" s="32" t="str">
        <f t="shared" ref="CF153:CF189" si="32">IF(CL153=0,"","* No olvide escribir los campos Gestante y/o Madre de Hijo menor de 5 años y/o Pueblos Originarios y/o Niños, Niñas, Adolescentes y Jóvenes de Programas SENAME y/o Migrante (Digite CERO si no tiene). ")</f>
        <v/>
      </c>
      <c r="CG153" s="33">
        <f t="shared" ref="CG153:CG179" si="33">IF(E153&lt;AN153,1,0)</f>
        <v>0</v>
      </c>
      <c r="CH153" s="33">
        <f t="shared" ref="CH153:CH169" si="34">IF(C153&lt;AO153,1,0)</f>
        <v>0</v>
      </c>
      <c r="CI153" s="33">
        <f t="shared" ref="CI153:CI189" si="35">IF(C153&lt;SUM(AP153,AQ153),1,0)</f>
        <v>0</v>
      </c>
      <c r="CJ153" s="33">
        <f t="shared" ref="CJ153:CJ189" si="36">IF(C153&lt;AR153,1,0)</f>
        <v>0</v>
      </c>
      <c r="CK153" s="33">
        <f t="shared" ref="CK153:CK189" si="37">IF(C153&lt;AS153,1,0)</f>
        <v>0</v>
      </c>
      <c r="CL153" s="33">
        <f t="shared" ref="CL153:CL189" si="38">IF(AND(C153&lt;&gt;0,OR(AN153="",AO153="",AP153="",AQ153="",AR153="",AS153="")),1,0)</f>
        <v>0</v>
      </c>
      <c r="CM153" s="33"/>
      <c r="CN153" s="33"/>
      <c r="CZ153" s="2"/>
    </row>
    <row r="154" spans="1:104" ht="16.350000000000001" customHeight="1" x14ac:dyDescent="0.2">
      <c r="A154" s="1465"/>
      <c r="B154" s="818" t="s">
        <v>185</v>
      </c>
      <c r="C154" s="315">
        <f>SUM(D154+E154)</f>
        <v>0</v>
      </c>
      <c r="D154" s="316">
        <f t="shared" si="25"/>
        <v>0</v>
      </c>
      <c r="E154" s="317">
        <f t="shared" si="26"/>
        <v>0</v>
      </c>
      <c r="F154" s="92"/>
      <c r="G154" s="95"/>
      <c r="H154" s="92"/>
      <c r="I154" s="95"/>
      <c r="J154" s="92"/>
      <c r="K154" s="95"/>
      <c r="L154" s="92"/>
      <c r="M154" s="95"/>
      <c r="N154" s="92"/>
      <c r="O154" s="95"/>
      <c r="P154" s="92"/>
      <c r="Q154" s="95"/>
      <c r="R154" s="92"/>
      <c r="S154" s="95"/>
      <c r="T154" s="92"/>
      <c r="U154" s="95"/>
      <c r="V154" s="92"/>
      <c r="W154" s="95"/>
      <c r="X154" s="92"/>
      <c r="Y154" s="95"/>
      <c r="Z154" s="92"/>
      <c r="AA154" s="95"/>
      <c r="AB154" s="92"/>
      <c r="AC154" s="95"/>
      <c r="AD154" s="92"/>
      <c r="AE154" s="95"/>
      <c r="AF154" s="92"/>
      <c r="AG154" s="95"/>
      <c r="AH154" s="92"/>
      <c r="AI154" s="95"/>
      <c r="AJ154" s="92"/>
      <c r="AK154" s="95"/>
      <c r="AL154" s="92"/>
      <c r="AM154" s="318"/>
      <c r="AN154" s="319"/>
      <c r="AO154" s="206"/>
      <c r="AP154" s="92"/>
      <c r="AQ154" s="95"/>
      <c r="AR154" s="95"/>
      <c r="AS154" s="95"/>
      <c r="AT154" s="186" t="str">
        <f>CA154&amp;CB154&amp;CC154&amp;CD154&amp;CE154&amp;CF154</f>
        <v/>
      </c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12"/>
      <c r="BF154" s="12"/>
      <c r="BY154" s="3"/>
      <c r="CA154" s="32" t="str">
        <f t="shared" si="27"/>
        <v/>
      </c>
      <c r="CB154" s="32" t="str">
        <f t="shared" si="28"/>
        <v/>
      </c>
      <c r="CC154" s="32" t="str">
        <f t="shared" si="29"/>
        <v/>
      </c>
      <c r="CD154" s="32" t="str">
        <f t="shared" si="30"/>
        <v/>
      </c>
      <c r="CE154" s="32" t="str">
        <f t="shared" si="31"/>
        <v/>
      </c>
      <c r="CF154" s="32" t="str">
        <f t="shared" si="32"/>
        <v/>
      </c>
      <c r="CG154" s="33">
        <f t="shared" si="33"/>
        <v>0</v>
      </c>
      <c r="CH154" s="33">
        <f t="shared" si="34"/>
        <v>0</v>
      </c>
      <c r="CI154" s="33">
        <f t="shared" si="35"/>
        <v>0</v>
      </c>
      <c r="CJ154" s="33">
        <f t="shared" si="36"/>
        <v>0</v>
      </c>
      <c r="CK154" s="33">
        <f t="shared" si="37"/>
        <v>0</v>
      </c>
      <c r="CL154" s="33">
        <f t="shared" si="38"/>
        <v>0</v>
      </c>
      <c r="CM154" s="33"/>
      <c r="CN154" s="33"/>
      <c r="CZ154" s="2"/>
    </row>
    <row r="155" spans="1:104" ht="18" customHeight="1" x14ac:dyDescent="0.2">
      <c r="A155" s="1466" t="s">
        <v>186</v>
      </c>
      <c r="B155" s="1467"/>
      <c r="C155" s="968">
        <f>SUM(D155+E155)</f>
        <v>0</v>
      </c>
      <c r="D155" s="969">
        <f t="shared" si="25"/>
        <v>0</v>
      </c>
      <c r="E155" s="320">
        <f t="shared" si="26"/>
        <v>0</v>
      </c>
      <c r="F155" s="905"/>
      <c r="G155" s="53"/>
      <c r="H155" s="905"/>
      <c r="I155" s="53"/>
      <c r="J155" s="905"/>
      <c r="K155" s="53"/>
      <c r="L155" s="905"/>
      <c r="M155" s="53"/>
      <c r="N155" s="905"/>
      <c r="O155" s="53"/>
      <c r="P155" s="905"/>
      <c r="Q155" s="53"/>
      <c r="R155" s="905"/>
      <c r="S155" s="53"/>
      <c r="T155" s="905"/>
      <c r="U155" s="53"/>
      <c r="V155" s="905"/>
      <c r="W155" s="53"/>
      <c r="X155" s="905"/>
      <c r="Y155" s="53"/>
      <c r="Z155" s="905"/>
      <c r="AA155" s="53"/>
      <c r="AB155" s="905"/>
      <c r="AC155" s="53"/>
      <c r="AD155" s="905"/>
      <c r="AE155" s="53"/>
      <c r="AF155" s="905"/>
      <c r="AG155" s="53"/>
      <c r="AH155" s="905"/>
      <c r="AI155" s="53"/>
      <c r="AJ155" s="905"/>
      <c r="AK155" s="53"/>
      <c r="AL155" s="905"/>
      <c r="AM155" s="321"/>
      <c r="AN155" s="970"/>
      <c r="AO155" s="901"/>
      <c r="AP155" s="905"/>
      <c r="AQ155" s="53"/>
      <c r="AR155" s="53"/>
      <c r="AS155" s="53"/>
      <c r="AT155" s="186" t="str">
        <f>CA155&amp;CB155&amp;CC155&amp;CD155&amp;CE155&amp;CF155</f>
        <v/>
      </c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12"/>
      <c r="BF155" s="12"/>
      <c r="BY155" s="3"/>
      <c r="CA155" s="32" t="str">
        <f t="shared" si="27"/>
        <v/>
      </c>
      <c r="CB155" s="32" t="str">
        <f t="shared" si="28"/>
        <v/>
      </c>
      <c r="CC155" s="32" t="str">
        <f t="shared" si="29"/>
        <v/>
      </c>
      <c r="CD155" s="32" t="str">
        <f t="shared" si="30"/>
        <v/>
      </c>
      <c r="CE155" s="32" t="str">
        <f t="shared" si="31"/>
        <v/>
      </c>
      <c r="CF155" s="32" t="str">
        <f t="shared" si="32"/>
        <v/>
      </c>
      <c r="CG155" s="33">
        <f t="shared" si="33"/>
        <v>0</v>
      </c>
      <c r="CH155" s="33">
        <f t="shared" si="34"/>
        <v>0</v>
      </c>
      <c r="CI155" s="33">
        <f t="shared" si="35"/>
        <v>0</v>
      </c>
      <c r="CJ155" s="33">
        <f t="shared" si="36"/>
        <v>0</v>
      </c>
      <c r="CK155" s="33">
        <f t="shared" si="37"/>
        <v>0</v>
      </c>
      <c r="CL155" s="33">
        <f t="shared" si="38"/>
        <v>0</v>
      </c>
      <c r="CM155" s="33"/>
      <c r="CN155" s="33"/>
      <c r="CZ155" s="2"/>
    </row>
    <row r="156" spans="1:104" ht="16.350000000000001" customHeight="1" x14ac:dyDescent="0.2">
      <c r="A156" s="1597" t="s">
        <v>187</v>
      </c>
      <c r="B156" s="971" t="s">
        <v>188</v>
      </c>
      <c r="C156" s="972">
        <f>+D156+E156</f>
        <v>0</v>
      </c>
      <c r="D156" s="973">
        <f t="shared" si="25"/>
        <v>0</v>
      </c>
      <c r="E156" s="974">
        <f t="shared" si="26"/>
        <v>0</v>
      </c>
      <c r="F156" s="893"/>
      <c r="G156" s="896"/>
      <c r="H156" s="893"/>
      <c r="I156" s="896"/>
      <c r="J156" s="893"/>
      <c r="K156" s="896"/>
      <c r="L156" s="893"/>
      <c r="M156" s="896"/>
      <c r="N156" s="893"/>
      <c r="O156" s="896"/>
      <c r="P156" s="893"/>
      <c r="Q156" s="896"/>
      <c r="R156" s="893"/>
      <c r="S156" s="896"/>
      <c r="T156" s="893"/>
      <c r="U156" s="896"/>
      <c r="V156" s="893"/>
      <c r="W156" s="896"/>
      <c r="X156" s="893"/>
      <c r="Y156" s="896"/>
      <c r="Z156" s="893"/>
      <c r="AA156" s="896"/>
      <c r="AB156" s="893"/>
      <c r="AC156" s="896"/>
      <c r="AD156" s="893"/>
      <c r="AE156" s="896"/>
      <c r="AF156" s="893"/>
      <c r="AG156" s="896"/>
      <c r="AH156" s="893"/>
      <c r="AI156" s="896"/>
      <c r="AJ156" s="893"/>
      <c r="AK156" s="896"/>
      <c r="AL156" s="893"/>
      <c r="AM156" s="953"/>
      <c r="AN156" s="975"/>
      <c r="AO156" s="913"/>
      <c r="AP156" s="893"/>
      <c r="AQ156" s="896"/>
      <c r="AR156" s="896"/>
      <c r="AS156" s="896"/>
      <c r="AT156" s="186" t="str">
        <f>CA156&amp;CB156&amp;CC156&amp;CD156&amp;CE156&amp;CF156</f>
        <v/>
      </c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12"/>
      <c r="BF156" s="12"/>
      <c r="BY156" s="3"/>
      <c r="CA156" s="32" t="str">
        <f t="shared" si="27"/>
        <v/>
      </c>
      <c r="CB156" s="32" t="str">
        <f t="shared" si="28"/>
        <v/>
      </c>
      <c r="CC156" s="32" t="str">
        <f t="shared" si="29"/>
        <v/>
      </c>
      <c r="CD156" s="32" t="str">
        <f t="shared" si="30"/>
        <v/>
      </c>
      <c r="CE156" s="32" t="str">
        <f t="shared" si="31"/>
        <v/>
      </c>
      <c r="CF156" s="32" t="str">
        <f t="shared" si="32"/>
        <v/>
      </c>
      <c r="CG156" s="33">
        <f t="shared" si="33"/>
        <v>0</v>
      </c>
      <c r="CH156" s="33">
        <f t="shared" si="34"/>
        <v>0</v>
      </c>
      <c r="CI156" s="33">
        <f t="shared" si="35"/>
        <v>0</v>
      </c>
      <c r="CJ156" s="33">
        <f t="shared" si="36"/>
        <v>0</v>
      </c>
      <c r="CK156" s="33">
        <f t="shared" si="37"/>
        <v>0</v>
      </c>
      <c r="CL156" s="33">
        <f t="shared" si="38"/>
        <v>0</v>
      </c>
      <c r="CM156" s="33"/>
      <c r="CN156" s="33"/>
      <c r="CZ156" s="2"/>
    </row>
    <row r="157" spans="1:104" ht="16.350000000000001" customHeight="1" x14ac:dyDescent="0.2">
      <c r="A157" s="1465"/>
      <c r="B157" s="818" t="s">
        <v>189</v>
      </c>
      <c r="C157" s="322">
        <f>+D157+E157</f>
        <v>0</v>
      </c>
      <c r="D157" s="323">
        <f t="shared" si="25"/>
        <v>0</v>
      </c>
      <c r="E157" s="304">
        <f t="shared" si="26"/>
        <v>0</v>
      </c>
      <c r="F157" s="324"/>
      <c r="G157" s="305"/>
      <c r="H157" s="324"/>
      <c r="I157" s="305"/>
      <c r="J157" s="324"/>
      <c r="K157" s="305"/>
      <c r="L157" s="92"/>
      <c r="M157" s="95"/>
      <c r="N157" s="324"/>
      <c r="O157" s="305"/>
      <c r="P157" s="324"/>
      <c r="Q157" s="305"/>
      <c r="R157" s="324"/>
      <c r="S157" s="305"/>
      <c r="T157" s="324"/>
      <c r="U157" s="305"/>
      <c r="V157" s="324"/>
      <c r="W157" s="305"/>
      <c r="X157" s="324"/>
      <c r="Y157" s="305"/>
      <c r="Z157" s="324"/>
      <c r="AA157" s="305"/>
      <c r="AB157" s="324"/>
      <c r="AC157" s="305"/>
      <c r="AD157" s="324"/>
      <c r="AE157" s="305"/>
      <c r="AF157" s="324"/>
      <c r="AG157" s="305"/>
      <c r="AH157" s="324"/>
      <c r="AI157" s="305"/>
      <c r="AJ157" s="324"/>
      <c r="AK157" s="305"/>
      <c r="AL157" s="324"/>
      <c r="AM157" s="285"/>
      <c r="AN157" s="319"/>
      <c r="AO157" s="206"/>
      <c r="AP157" s="92"/>
      <c r="AQ157" s="95"/>
      <c r="AR157" s="95"/>
      <c r="AS157" s="95"/>
      <c r="AT157" s="186" t="str">
        <f>CA157&amp;CB157&amp;CC157&amp;CD157&amp;CE157&amp;CF157</f>
        <v/>
      </c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12"/>
      <c r="BF157" s="12"/>
      <c r="BY157" s="3"/>
      <c r="CA157" s="32" t="str">
        <f t="shared" si="27"/>
        <v/>
      </c>
      <c r="CB157" s="32" t="str">
        <f t="shared" si="28"/>
        <v/>
      </c>
      <c r="CC157" s="32" t="str">
        <f t="shared" si="29"/>
        <v/>
      </c>
      <c r="CD157" s="32" t="str">
        <f t="shared" si="30"/>
        <v/>
      </c>
      <c r="CE157" s="32" t="str">
        <f t="shared" si="31"/>
        <v/>
      </c>
      <c r="CF157" s="32" t="str">
        <f t="shared" si="32"/>
        <v/>
      </c>
      <c r="CG157" s="33">
        <f t="shared" si="33"/>
        <v>0</v>
      </c>
      <c r="CH157" s="33">
        <f t="shared" si="34"/>
        <v>0</v>
      </c>
      <c r="CI157" s="33">
        <f t="shared" si="35"/>
        <v>0</v>
      </c>
      <c r="CJ157" s="33">
        <f t="shared" si="36"/>
        <v>0</v>
      </c>
      <c r="CK157" s="33">
        <f t="shared" si="37"/>
        <v>0</v>
      </c>
      <c r="CL157" s="33">
        <f t="shared" si="38"/>
        <v>0</v>
      </c>
      <c r="CM157" s="33"/>
      <c r="CN157" s="33"/>
      <c r="CZ157" s="2"/>
    </row>
    <row r="158" spans="1:104" ht="21.75" customHeight="1" x14ac:dyDescent="0.2">
      <c r="A158" s="825" t="s">
        <v>190</v>
      </c>
      <c r="B158" s="822"/>
      <c r="C158" s="886">
        <f t="shared" ref="C158:C189" si="39">SUM(D158+E158)</f>
        <v>6</v>
      </c>
      <c r="D158" s="887">
        <f t="shared" si="25"/>
        <v>1</v>
      </c>
      <c r="E158" s="75">
        <f t="shared" si="26"/>
        <v>5</v>
      </c>
      <c r="F158" s="905"/>
      <c r="G158" s="53"/>
      <c r="H158" s="905"/>
      <c r="I158" s="53"/>
      <c r="J158" s="905"/>
      <c r="K158" s="53"/>
      <c r="L158" s="905"/>
      <c r="M158" s="53"/>
      <c r="N158" s="905"/>
      <c r="O158" s="53"/>
      <c r="P158" s="905"/>
      <c r="Q158" s="53"/>
      <c r="R158" s="905"/>
      <c r="S158" s="53"/>
      <c r="T158" s="905"/>
      <c r="U158" s="53"/>
      <c r="V158" s="905"/>
      <c r="W158" s="53">
        <v>1</v>
      </c>
      <c r="X158" s="905"/>
      <c r="Y158" s="53">
        <v>1</v>
      </c>
      <c r="Z158" s="905"/>
      <c r="AA158" s="53"/>
      <c r="AB158" s="905"/>
      <c r="AC158" s="53">
        <v>2</v>
      </c>
      <c r="AD158" s="905"/>
      <c r="AE158" s="53"/>
      <c r="AF158" s="905"/>
      <c r="AG158" s="53">
        <v>1</v>
      </c>
      <c r="AH158" s="905">
        <v>1</v>
      </c>
      <c r="AI158" s="53"/>
      <c r="AJ158" s="905"/>
      <c r="AK158" s="53"/>
      <c r="AL158" s="905"/>
      <c r="AM158" s="321"/>
      <c r="AN158" s="970">
        <v>0</v>
      </c>
      <c r="AO158" s="901">
        <v>0</v>
      </c>
      <c r="AP158" s="92">
        <v>0</v>
      </c>
      <c r="AQ158" s="53">
        <v>0</v>
      </c>
      <c r="AR158" s="53">
        <v>0</v>
      </c>
      <c r="AS158" s="53">
        <v>0</v>
      </c>
      <c r="AT158" s="186" t="str">
        <f>CA158&amp;CB158&amp;CC158&amp;CD158&amp;CE158&amp;CF158&amp;CO158</f>
        <v/>
      </c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12"/>
      <c r="BF158" s="12"/>
      <c r="BY158" s="3"/>
      <c r="CA158" s="32" t="str">
        <f t="shared" si="27"/>
        <v/>
      </c>
      <c r="CB158" s="32" t="str">
        <f t="shared" si="28"/>
        <v/>
      </c>
      <c r="CC158" s="32" t="str">
        <f t="shared" si="29"/>
        <v/>
      </c>
      <c r="CD158" s="32" t="str">
        <f t="shared" si="30"/>
        <v/>
      </c>
      <c r="CE158" s="32" t="str">
        <f t="shared" si="31"/>
        <v/>
      </c>
      <c r="CF158" s="32" t="str">
        <f t="shared" si="32"/>
        <v/>
      </c>
      <c r="CG158" s="33">
        <f t="shared" si="33"/>
        <v>0</v>
      </c>
      <c r="CH158" s="33">
        <f t="shared" si="34"/>
        <v>0</v>
      </c>
      <c r="CI158" s="33">
        <f t="shared" si="35"/>
        <v>0</v>
      </c>
      <c r="CJ158" s="33">
        <f t="shared" si="36"/>
        <v>0</v>
      </c>
      <c r="CK158" s="33">
        <f t="shared" si="37"/>
        <v>0</v>
      </c>
      <c r="CL158" s="33">
        <f t="shared" si="38"/>
        <v>0</v>
      </c>
      <c r="CM158" s="14">
        <v>0</v>
      </c>
      <c r="CN158" s="14"/>
      <c r="CZ158" s="2"/>
    </row>
    <row r="159" spans="1:104" ht="16.350000000000001" customHeight="1" x14ac:dyDescent="0.2">
      <c r="A159" s="1375" t="s">
        <v>191</v>
      </c>
      <c r="B159" s="327" t="s">
        <v>192</v>
      </c>
      <c r="C159" s="328">
        <f t="shared" si="39"/>
        <v>0</v>
      </c>
      <c r="D159" s="329">
        <f t="shared" si="25"/>
        <v>0</v>
      </c>
      <c r="E159" s="330">
        <f t="shared" si="26"/>
        <v>0</v>
      </c>
      <c r="F159" s="106"/>
      <c r="G159" s="109"/>
      <c r="H159" s="106"/>
      <c r="I159" s="109"/>
      <c r="J159" s="106"/>
      <c r="K159" s="109"/>
      <c r="L159" s="106"/>
      <c r="M159" s="109"/>
      <c r="N159" s="106"/>
      <c r="O159" s="109"/>
      <c r="P159" s="106"/>
      <c r="Q159" s="109"/>
      <c r="R159" s="106"/>
      <c r="S159" s="109"/>
      <c r="T159" s="106"/>
      <c r="U159" s="109"/>
      <c r="V159" s="106"/>
      <c r="W159" s="109"/>
      <c r="X159" s="106"/>
      <c r="Y159" s="109"/>
      <c r="Z159" s="106"/>
      <c r="AA159" s="109"/>
      <c r="AB159" s="106"/>
      <c r="AC159" s="109"/>
      <c r="AD159" s="106"/>
      <c r="AE159" s="109"/>
      <c r="AF159" s="106"/>
      <c r="AG159" s="109"/>
      <c r="AH159" s="106"/>
      <c r="AI159" s="109"/>
      <c r="AJ159" s="106"/>
      <c r="AK159" s="109"/>
      <c r="AL159" s="106"/>
      <c r="AM159" s="254"/>
      <c r="AN159" s="331"/>
      <c r="AO159" s="57"/>
      <c r="AP159" s="106"/>
      <c r="AQ159" s="305"/>
      <c r="AR159" s="305"/>
      <c r="AS159" s="305"/>
      <c r="AT159" s="186" t="str">
        <f t="shared" ref="AT159:AT189" si="40">CA159&amp;CB159&amp;CC159&amp;CD159&amp;CE159&amp;CF159</f>
        <v/>
      </c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12"/>
      <c r="BF159" s="12"/>
      <c r="BY159" s="3"/>
      <c r="CA159" s="32" t="str">
        <f t="shared" si="27"/>
        <v/>
      </c>
      <c r="CB159" s="32" t="str">
        <f t="shared" si="28"/>
        <v/>
      </c>
      <c r="CC159" s="32" t="str">
        <f t="shared" si="29"/>
        <v/>
      </c>
      <c r="CD159" s="32" t="str">
        <f t="shared" si="30"/>
        <v/>
      </c>
      <c r="CE159" s="32" t="str">
        <f t="shared" si="31"/>
        <v/>
      </c>
      <c r="CF159" s="32" t="str">
        <f t="shared" si="32"/>
        <v/>
      </c>
      <c r="CG159" s="33">
        <f t="shared" si="33"/>
        <v>0</v>
      </c>
      <c r="CH159" s="33">
        <f t="shared" si="34"/>
        <v>0</v>
      </c>
      <c r="CI159" s="33">
        <f t="shared" si="35"/>
        <v>0</v>
      </c>
      <c r="CJ159" s="33">
        <f t="shared" si="36"/>
        <v>0</v>
      </c>
      <c r="CK159" s="33">
        <f t="shared" si="37"/>
        <v>0</v>
      </c>
      <c r="CL159" s="33">
        <f t="shared" si="38"/>
        <v>0</v>
      </c>
      <c r="CM159" s="33"/>
      <c r="CN159" s="33"/>
      <c r="CZ159" s="2"/>
    </row>
    <row r="160" spans="1:104" ht="16.350000000000001" customHeight="1" x14ac:dyDescent="0.2">
      <c r="A160" s="1392"/>
      <c r="B160" s="817" t="s">
        <v>193</v>
      </c>
      <c r="C160" s="333">
        <f t="shared" si="39"/>
        <v>0</v>
      </c>
      <c r="D160" s="334">
        <f t="shared" si="25"/>
        <v>0</v>
      </c>
      <c r="E160" s="812">
        <f t="shared" si="26"/>
        <v>0</v>
      </c>
      <c r="F160" s="35"/>
      <c r="G160" s="39"/>
      <c r="H160" s="35"/>
      <c r="I160" s="39"/>
      <c r="J160" s="35"/>
      <c r="K160" s="39"/>
      <c r="L160" s="35"/>
      <c r="M160" s="39"/>
      <c r="N160" s="35"/>
      <c r="O160" s="39"/>
      <c r="P160" s="35"/>
      <c r="Q160" s="39"/>
      <c r="R160" s="35"/>
      <c r="S160" s="39"/>
      <c r="T160" s="35"/>
      <c r="U160" s="39"/>
      <c r="V160" s="35"/>
      <c r="W160" s="39"/>
      <c r="X160" s="35"/>
      <c r="Y160" s="39"/>
      <c r="Z160" s="35"/>
      <c r="AA160" s="39"/>
      <c r="AB160" s="35"/>
      <c r="AC160" s="39"/>
      <c r="AD160" s="35"/>
      <c r="AE160" s="39"/>
      <c r="AF160" s="35"/>
      <c r="AG160" s="39"/>
      <c r="AH160" s="35"/>
      <c r="AI160" s="39"/>
      <c r="AJ160" s="35"/>
      <c r="AK160" s="39"/>
      <c r="AL160" s="35"/>
      <c r="AM160" s="239"/>
      <c r="AN160" s="336"/>
      <c r="AO160" s="58"/>
      <c r="AP160" s="35"/>
      <c r="AQ160" s="46"/>
      <c r="AR160" s="46"/>
      <c r="AS160" s="46"/>
      <c r="AT160" s="186" t="str">
        <f t="shared" si="40"/>
        <v/>
      </c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12"/>
      <c r="BF160" s="12"/>
      <c r="BY160" s="3"/>
      <c r="CA160" s="32" t="str">
        <f t="shared" si="27"/>
        <v/>
      </c>
      <c r="CB160" s="32" t="str">
        <f t="shared" si="28"/>
        <v/>
      </c>
      <c r="CC160" s="32" t="str">
        <f t="shared" si="29"/>
        <v/>
      </c>
      <c r="CD160" s="32" t="str">
        <f t="shared" si="30"/>
        <v/>
      </c>
      <c r="CE160" s="32" t="str">
        <f t="shared" si="31"/>
        <v/>
      </c>
      <c r="CF160" s="32" t="str">
        <f t="shared" si="32"/>
        <v/>
      </c>
      <c r="CG160" s="33">
        <f t="shared" si="33"/>
        <v>0</v>
      </c>
      <c r="CH160" s="33">
        <f t="shared" si="34"/>
        <v>0</v>
      </c>
      <c r="CI160" s="33">
        <f t="shared" si="35"/>
        <v>0</v>
      </c>
      <c r="CJ160" s="33">
        <f t="shared" si="36"/>
        <v>0</v>
      </c>
      <c r="CK160" s="33">
        <f t="shared" si="37"/>
        <v>0</v>
      </c>
      <c r="CL160" s="33">
        <f t="shared" si="38"/>
        <v>0</v>
      </c>
      <c r="CM160" s="33"/>
      <c r="CN160" s="33"/>
      <c r="CZ160" s="2"/>
    </row>
    <row r="161" spans="1:104" ht="16.350000000000001" customHeight="1" x14ac:dyDescent="0.2">
      <c r="A161" s="1392"/>
      <c r="B161" s="817" t="s">
        <v>194</v>
      </c>
      <c r="C161" s="333">
        <f t="shared" si="39"/>
        <v>3</v>
      </c>
      <c r="D161" s="337">
        <f t="shared" si="25"/>
        <v>0</v>
      </c>
      <c r="E161" s="812">
        <f t="shared" si="26"/>
        <v>3</v>
      </c>
      <c r="F161" s="42"/>
      <c r="G161" s="46"/>
      <c r="H161" s="42"/>
      <c r="I161" s="46"/>
      <c r="J161" s="42"/>
      <c r="K161" s="46"/>
      <c r="L161" s="42"/>
      <c r="M161" s="46"/>
      <c r="N161" s="42"/>
      <c r="O161" s="46"/>
      <c r="P161" s="42"/>
      <c r="Q161" s="46"/>
      <c r="R161" s="42"/>
      <c r="S161" s="46"/>
      <c r="T161" s="42"/>
      <c r="U161" s="46"/>
      <c r="V161" s="42"/>
      <c r="W161" s="46"/>
      <c r="X161" s="42"/>
      <c r="Y161" s="46"/>
      <c r="Z161" s="42"/>
      <c r="AA161" s="46"/>
      <c r="AB161" s="42"/>
      <c r="AC161" s="46">
        <v>2</v>
      </c>
      <c r="AD161" s="42"/>
      <c r="AE161" s="46"/>
      <c r="AF161" s="42"/>
      <c r="AG161" s="46">
        <v>1</v>
      </c>
      <c r="AH161" s="42"/>
      <c r="AI161" s="46"/>
      <c r="AJ161" s="42"/>
      <c r="AK161" s="46"/>
      <c r="AL161" s="42"/>
      <c r="AM161" s="244"/>
      <c r="AN161" s="338">
        <v>0</v>
      </c>
      <c r="AO161" s="202">
        <v>0</v>
      </c>
      <c r="AP161" s="42">
        <v>0</v>
      </c>
      <c r="AQ161" s="46">
        <v>0</v>
      </c>
      <c r="AR161" s="46">
        <v>0</v>
      </c>
      <c r="AS161" s="46">
        <v>0</v>
      </c>
      <c r="AT161" s="186" t="str">
        <f t="shared" si="40"/>
        <v/>
      </c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12"/>
      <c r="BF161" s="12"/>
      <c r="BY161" s="3"/>
      <c r="CA161" s="32" t="str">
        <f t="shared" si="27"/>
        <v/>
      </c>
      <c r="CB161" s="32" t="str">
        <f t="shared" si="28"/>
        <v/>
      </c>
      <c r="CC161" s="32" t="str">
        <f t="shared" si="29"/>
        <v/>
      </c>
      <c r="CD161" s="32" t="str">
        <f t="shared" si="30"/>
        <v/>
      </c>
      <c r="CE161" s="32" t="str">
        <f t="shared" si="31"/>
        <v/>
      </c>
      <c r="CF161" s="32" t="str">
        <f t="shared" si="32"/>
        <v/>
      </c>
      <c r="CG161" s="33">
        <f t="shared" si="33"/>
        <v>0</v>
      </c>
      <c r="CH161" s="33">
        <f t="shared" si="34"/>
        <v>0</v>
      </c>
      <c r="CI161" s="33">
        <f t="shared" si="35"/>
        <v>0</v>
      </c>
      <c r="CJ161" s="33">
        <f t="shared" si="36"/>
        <v>0</v>
      </c>
      <c r="CK161" s="33">
        <f t="shared" si="37"/>
        <v>0</v>
      </c>
      <c r="CL161" s="33">
        <f t="shared" si="38"/>
        <v>0</v>
      </c>
      <c r="CM161" s="33"/>
      <c r="CN161" s="33"/>
      <c r="CZ161" s="2"/>
    </row>
    <row r="162" spans="1:104" ht="16.350000000000001" customHeight="1" x14ac:dyDescent="0.2">
      <c r="A162" s="1392"/>
      <c r="B162" s="339" t="s">
        <v>195</v>
      </c>
      <c r="C162" s="333">
        <f t="shared" si="39"/>
        <v>0</v>
      </c>
      <c r="D162" s="340"/>
      <c r="E162" s="812">
        <f>SUM(K162+M162+O162+Q162+S162+U162+W162+Y162+AA162+AC162+AE162+AG162+AI162+AK162+AM162)</f>
        <v>0</v>
      </c>
      <c r="F162" s="270"/>
      <c r="G162" s="271"/>
      <c r="H162" s="270"/>
      <c r="I162" s="271"/>
      <c r="J162" s="270"/>
      <c r="K162" s="39"/>
      <c r="L162" s="270"/>
      <c r="M162" s="39"/>
      <c r="N162" s="270"/>
      <c r="O162" s="39"/>
      <c r="P162" s="270"/>
      <c r="Q162" s="39"/>
      <c r="R162" s="270"/>
      <c r="S162" s="39"/>
      <c r="T162" s="270"/>
      <c r="U162" s="39"/>
      <c r="V162" s="270"/>
      <c r="W162" s="39"/>
      <c r="X162" s="270"/>
      <c r="Y162" s="39"/>
      <c r="Z162" s="270"/>
      <c r="AA162" s="39"/>
      <c r="AB162" s="270"/>
      <c r="AC162" s="39"/>
      <c r="AD162" s="270"/>
      <c r="AE162" s="39"/>
      <c r="AF162" s="270"/>
      <c r="AG162" s="39"/>
      <c r="AH162" s="270"/>
      <c r="AI162" s="39"/>
      <c r="AJ162" s="270"/>
      <c r="AK162" s="39"/>
      <c r="AL162" s="270"/>
      <c r="AM162" s="239"/>
      <c r="AN162" s="336"/>
      <c r="AO162" s="58"/>
      <c r="AP162" s="270"/>
      <c r="AQ162" s="39"/>
      <c r="AR162" s="39"/>
      <c r="AS162" s="39"/>
      <c r="AT162" s="186" t="str">
        <f t="shared" si="40"/>
        <v/>
      </c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12"/>
      <c r="BF162" s="12"/>
      <c r="BY162" s="3"/>
      <c r="CA162" s="32" t="str">
        <f t="shared" si="27"/>
        <v/>
      </c>
      <c r="CB162" s="32" t="str">
        <f t="shared" si="28"/>
        <v/>
      </c>
      <c r="CC162" s="32" t="str">
        <f t="shared" si="29"/>
        <v/>
      </c>
      <c r="CD162" s="32" t="str">
        <f t="shared" si="30"/>
        <v/>
      </c>
      <c r="CE162" s="32" t="str">
        <f t="shared" si="31"/>
        <v/>
      </c>
      <c r="CF162" s="32" t="str">
        <f t="shared" si="32"/>
        <v/>
      </c>
      <c r="CG162" s="33">
        <f t="shared" si="33"/>
        <v>0</v>
      </c>
      <c r="CH162" s="33">
        <f t="shared" si="34"/>
        <v>0</v>
      </c>
      <c r="CI162" s="33">
        <f t="shared" si="35"/>
        <v>0</v>
      </c>
      <c r="CJ162" s="33">
        <f t="shared" si="36"/>
        <v>0</v>
      </c>
      <c r="CK162" s="33">
        <f t="shared" si="37"/>
        <v>0</v>
      </c>
      <c r="CL162" s="33">
        <f>IF(AND(C162&lt;&gt;0,OR(AN162="",AO162="",AQ162="",AR162="",AS162="")),1,0)</f>
        <v>0</v>
      </c>
      <c r="CM162" s="33"/>
      <c r="CN162" s="33"/>
      <c r="CZ162" s="2"/>
    </row>
    <row r="163" spans="1:104" ht="16.350000000000001" customHeight="1" x14ac:dyDescent="0.2">
      <c r="A163" s="1392"/>
      <c r="B163" s="817" t="s">
        <v>196</v>
      </c>
      <c r="C163" s="333">
        <f t="shared" si="39"/>
        <v>0</v>
      </c>
      <c r="D163" s="329">
        <f t="shared" ref="D163:E169" si="41">SUM(F163+H163+J163+L163+N163+P163+R163+T163+V163+X163+Z163+AB163+AD163+AF163+AH163+AJ163+AL163)</f>
        <v>0</v>
      </c>
      <c r="E163" s="812">
        <f t="shared" si="41"/>
        <v>0</v>
      </c>
      <c r="F163" s="106"/>
      <c r="G163" s="109"/>
      <c r="H163" s="106"/>
      <c r="I163" s="109"/>
      <c r="J163" s="106"/>
      <c r="K163" s="109"/>
      <c r="L163" s="106"/>
      <c r="M163" s="109"/>
      <c r="N163" s="106"/>
      <c r="O163" s="109"/>
      <c r="P163" s="106"/>
      <c r="Q163" s="109"/>
      <c r="R163" s="106"/>
      <c r="S163" s="109"/>
      <c r="T163" s="106"/>
      <c r="U163" s="109"/>
      <c r="V163" s="106"/>
      <c r="W163" s="109"/>
      <c r="X163" s="106"/>
      <c r="Y163" s="109"/>
      <c r="Z163" s="106"/>
      <c r="AA163" s="109"/>
      <c r="AB163" s="106"/>
      <c r="AC163" s="109"/>
      <c r="AD163" s="106"/>
      <c r="AE163" s="109"/>
      <c r="AF163" s="106"/>
      <c r="AG163" s="109"/>
      <c r="AH163" s="106"/>
      <c r="AI163" s="109"/>
      <c r="AJ163" s="106"/>
      <c r="AK163" s="109"/>
      <c r="AL163" s="106"/>
      <c r="AM163" s="254"/>
      <c r="AN163" s="331"/>
      <c r="AO163" s="57"/>
      <c r="AP163" s="106"/>
      <c r="AQ163" s="109"/>
      <c r="AR163" s="109"/>
      <c r="AS163" s="109"/>
      <c r="AT163" s="186" t="str">
        <f t="shared" si="40"/>
        <v/>
      </c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12"/>
      <c r="BF163" s="12"/>
      <c r="BY163" s="3"/>
      <c r="CA163" s="32" t="str">
        <f t="shared" si="27"/>
        <v/>
      </c>
      <c r="CB163" s="32" t="str">
        <f t="shared" si="28"/>
        <v/>
      </c>
      <c r="CC163" s="32" t="str">
        <f t="shared" si="29"/>
        <v/>
      </c>
      <c r="CD163" s="32" t="str">
        <f t="shared" si="30"/>
        <v/>
      </c>
      <c r="CE163" s="32" t="str">
        <f t="shared" si="31"/>
        <v/>
      </c>
      <c r="CF163" s="32" t="str">
        <f t="shared" si="32"/>
        <v/>
      </c>
      <c r="CG163" s="33">
        <f t="shared" si="33"/>
        <v>0</v>
      </c>
      <c r="CH163" s="33">
        <f t="shared" si="34"/>
        <v>0</v>
      </c>
      <c r="CI163" s="33">
        <f t="shared" si="35"/>
        <v>0</v>
      </c>
      <c r="CJ163" s="33">
        <f t="shared" si="36"/>
        <v>0</v>
      </c>
      <c r="CK163" s="33">
        <f t="shared" si="37"/>
        <v>0</v>
      </c>
      <c r="CL163" s="33">
        <f t="shared" si="38"/>
        <v>0</v>
      </c>
      <c r="CM163" s="33"/>
      <c r="CN163" s="33"/>
      <c r="CZ163" s="2"/>
    </row>
    <row r="164" spans="1:104" ht="16.350000000000001" customHeight="1" x14ac:dyDescent="0.2">
      <c r="A164" s="1392"/>
      <c r="B164" s="341" t="s">
        <v>197</v>
      </c>
      <c r="C164" s="333">
        <f t="shared" si="39"/>
        <v>0</v>
      </c>
      <c r="D164" s="334">
        <f t="shared" si="41"/>
        <v>0</v>
      </c>
      <c r="E164" s="812">
        <f t="shared" si="41"/>
        <v>0</v>
      </c>
      <c r="F164" s="35"/>
      <c r="G164" s="39"/>
      <c r="H164" s="35"/>
      <c r="I164" s="39"/>
      <c r="J164" s="35"/>
      <c r="K164" s="39"/>
      <c r="L164" s="35"/>
      <c r="M164" s="39"/>
      <c r="N164" s="35"/>
      <c r="O164" s="39"/>
      <c r="P164" s="35"/>
      <c r="Q164" s="39"/>
      <c r="R164" s="35"/>
      <c r="S164" s="39"/>
      <c r="T164" s="35"/>
      <c r="U164" s="39"/>
      <c r="V164" s="35"/>
      <c r="W164" s="39"/>
      <c r="X164" s="35"/>
      <c r="Y164" s="39"/>
      <c r="Z164" s="35"/>
      <c r="AA164" s="39"/>
      <c r="AB164" s="35"/>
      <c r="AC164" s="39"/>
      <c r="AD164" s="35"/>
      <c r="AE164" s="39"/>
      <c r="AF164" s="35"/>
      <c r="AG164" s="39"/>
      <c r="AH164" s="35"/>
      <c r="AI164" s="39"/>
      <c r="AJ164" s="35"/>
      <c r="AK164" s="39"/>
      <c r="AL164" s="35"/>
      <c r="AM164" s="239"/>
      <c r="AN164" s="336"/>
      <c r="AO164" s="58"/>
      <c r="AP164" s="35"/>
      <c r="AQ164" s="305"/>
      <c r="AR164" s="305"/>
      <c r="AS164" s="305"/>
      <c r="AT164" s="186" t="str">
        <f t="shared" si="40"/>
        <v/>
      </c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12"/>
      <c r="BF164" s="12"/>
      <c r="BY164" s="3"/>
      <c r="CA164" s="32" t="str">
        <f t="shared" si="27"/>
        <v/>
      </c>
      <c r="CB164" s="32" t="str">
        <f t="shared" si="28"/>
        <v/>
      </c>
      <c r="CC164" s="32" t="str">
        <f t="shared" si="29"/>
        <v/>
      </c>
      <c r="CD164" s="32" t="str">
        <f t="shared" si="30"/>
        <v/>
      </c>
      <c r="CE164" s="32" t="str">
        <f t="shared" si="31"/>
        <v/>
      </c>
      <c r="CF164" s="32" t="str">
        <f t="shared" si="32"/>
        <v/>
      </c>
      <c r="CG164" s="33">
        <f t="shared" si="33"/>
        <v>0</v>
      </c>
      <c r="CH164" s="33">
        <f t="shared" si="34"/>
        <v>0</v>
      </c>
      <c r="CI164" s="33">
        <f t="shared" si="35"/>
        <v>0</v>
      </c>
      <c r="CJ164" s="33">
        <f t="shared" si="36"/>
        <v>0</v>
      </c>
      <c r="CK164" s="33">
        <f t="shared" si="37"/>
        <v>0</v>
      </c>
      <c r="CL164" s="33">
        <f t="shared" si="38"/>
        <v>0</v>
      </c>
      <c r="CM164" s="33"/>
      <c r="CN164" s="33"/>
      <c r="CZ164" s="2"/>
    </row>
    <row r="165" spans="1:104" ht="23.25" customHeight="1" x14ac:dyDescent="0.2">
      <c r="A165" s="1392"/>
      <c r="B165" s="342" t="s">
        <v>198</v>
      </c>
      <c r="C165" s="333">
        <f t="shared" si="39"/>
        <v>0</v>
      </c>
      <c r="D165" s="334">
        <f t="shared" si="41"/>
        <v>0</v>
      </c>
      <c r="E165" s="812">
        <f t="shared" si="41"/>
        <v>0</v>
      </c>
      <c r="F165" s="35"/>
      <c r="G165" s="39"/>
      <c r="H165" s="35"/>
      <c r="I165" s="39"/>
      <c r="J165" s="35"/>
      <c r="K165" s="39"/>
      <c r="L165" s="35"/>
      <c r="M165" s="39"/>
      <c r="N165" s="35"/>
      <c r="O165" s="39"/>
      <c r="P165" s="35"/>
      <c r="Q165" s="39"/>
      <c r="R165" s="35"/>
      <c r="S165" s="39"/>
      <c r="T165" s="35"/>
      <c r="U165" s="39"/>
      <c r="V165" s="35"/>
      <c r="W165" s="39"/>
      <c r="X165" s="35"/>
      <c r="Y165" s="39"/>
      <c r="Z165" s="35"/>
      <c r="AA165" s="39"/>
      <c r="AB165" s="35"/>
      <c r="AC165" s="39"/>
      <c r="AD165" s="35"/>
      <c r="AE165" s="39"/>
      <c r="AF165" s="35"/>
      <c r="AG165" s="39"/>
      <c r="AH165" s="35"/>
      <c r="AI165" s="39"/>
      <c r="AJ165" s="35"/>
      <c r="AK165" s="39"/>
      <c r="AL165" s="35"/>
      <c r="AM165" s="239"/>
      <c r="AN165" s="336"/>
      <c r="AO165" s="58"/>
      <c r="AP165" s="35"/>
      <c r="AQ165" s="46"/>
      <c r="AR165" s="46"/>
      <c r="AS165" s="46"/>
      <c r="AT165" s="186" t="str">
        <f t="shared" si="40"/>
        <v/>
      </c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12"/>
      <c r="BF165" s="12"/>
      <c r="BY165" s="3"/>
      <c r="CA165" s="32" t="str">
        <f t="shared" si="27"/>
        <v/>
      </c>
      <c r="CB165" s="32" t="str">
        <f t="shared" si="28"/>
        <v/>
      </c>
      <c r="CC165" s="32" t="str">
        <f t="shared" si="29"/>
        <v/>
      </c>
      <c r="CD165" s="32" t="str">
        <f t="shared" si="30"/>
        <v/>
      </c>
      <c r="CE165" s="32" t="str">
        <f t="shared" si="31"/>
        <v/>
      </c>
      <c r="CF165" s="32" t="str">
        <f t="shared" si="32"/>
        <v/>
      </c>
      <c r="CG165" s="33">
        <f t="shared" si="33"/>
        <v>0</v>
      </c>
      <c r="CH165" s="33">
        <f t="shared" si="34"/>
        <v>0</v>
      </c>
      <c r="CI165" s="33">
        <f t="shared" si="35"/>
        <v>0</v>
      </c>
      <c r="CJ165" s="33">
        <f t="shared" si="36"/>
        <v>0</v>
      </c>
      <c r="CK165" s="33">
        <f t="shared" si="37"/>
        <v>0</v>
      </c>
      <c r="CL165" s="33">
        <f t="shared" si="38"/>
        <v>0</v>
      </c>
      <c r="CM165" s="33"/>
      <c r="CN165" s="33"/>
      <c r="CZ165" s="2"/>
    </row>
    <row r="166" spans="1:104" ht="16.350000000000001" customHeight="1" x14ac:dyDescent="0.2">
      <c r="A166" s="1376"/>
      <c r="B166" s="343" t="s">
        <v>199</v>
      </c>
      <c r="C166" s="344">
        <f t="shared" si="39"/>
        <v>0</v>
      </c>
      <c r="D166" s="337">
        <f t="shared" si="41"/>
        <v>0</v>
      </c>
      <c r="E166" s="820">
        <f t="shared" si="41"/>
        <v>0</v>
      </c>
      <c r="F166" s="42"/>
      <c r="G166" s="46"/>
      <c r="H166" s="42"/>
      <c r="I166" s="46"/>
      <c r="J166" s="42"/>
      <c r="K166" s="46"/>
      <c r="L166" s="42"/>
      <c r="M166" s="46"/>
      <c r="N166" s="42"/>
      <c r="O166" s="46"/>
      <c r="P166" s="42"/>
      <c r="Q166" s="46"/>
      <c r="R166" s="42"/>
      <c r="S166" s="46"/>
      <c r="T166" s="42"/>
      <c r="U166" s="46"/>
      <c r="V166" s="42"/>
      <c r="W166" s="46"/>
      <c r="X166" s="42"/>
      <c r="Y166" s="46"/>
      <c r="Z166" s="42"/>
      <c r="AA166" s="46"/>
      <c r="AB166" s="42"/>
      <c r="AC166" s="46"/>
      <c r="AD166" s="42"/>
      <c r="AE166" s="46"/>
      <c r="AF166" s="42"/>
      <c r="AG166" s="46"/>
      <c r="AH166" s="42"/>
      <c r="AI166" s="46"/>
      <c r="AJ166" s="42"/>
      <c r="AK166" s="46"/>
      <c r="AL166" s="42"/>
      <c r="AM166" s="244"/>
      <c r="AN166" s="338"/>
      <c r="AO166" s="202"/>
      <c r="AP166" s="42"/>
      <c r="AQ166" s="85"/>
      <c r="AR166" s="85"/>
      <c r="AS166" s="85"/>
      <c r="AT166" s="186" t="str">
        <f t="shared" si="40"/>
        <v/>
      </c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12"/>
      <c r="BF166" s="12"/>
      <c r="BY166" s="3"/>
      <c r="CA166" s="32" t="str">
        <f t="shared" si="27"/>
        <v/>
      </c>
      <c r="CB166" s="32" t="str">
        <f t="shared" si="28"/>
        <v/>
      </c>
      <c r="CC166" s="32" t="str">
        <f t="shared" si="29"/>
        <v/>
      </c>
      <c r="CD166" s="32" t="str">
        <f t="shared" si="30"/>
        <v/>
      </c>
      <c r="CE166" s="32" t="str">
        <f t="shared" si="31"/>
        <v/>
      </c>
      <c r="CF166" s="32" t="str">
        <f t="shared" si="32"/>
        <v/>
      </c>
      <c r="CG166" s="33">
        <f t="shared" si="33"/>
        <v>0</v>
      </c>
      <c r="CH166" s="33">
        <f t="shared" si="34"/>
        <v>0</v>
      </c>
      <c r="CI166" s="33">
        <f t="shared" si="35"/>
        <v>0</v>
      </c>
      <c r="CJ166" s="33">
        <f t="shared" si="36"/>
        <v>0</v>
      </c>
      <c r="CK166" s="33">
        <f t="shared" si="37"/>
        <v>0</v>
      </c>
      <c r="CL166" s="33">
        <f t="shared" si="38"/>
        <v>0</v>
      </c>
      <c r="CM166" s="33"/>
      <c r="CN166" s="33"/>
      <c r="CZ166" s="2"/>
    </row>
    <row r="167" spans="1:104" ht="25.5" customHeight="1" x14ac:dyDescent="0.2">
      <c r="A167" s="1375" t="s">
        <v>200</v>
      </c>
      <c r="B167" s="976" t="s">
        <v>201</v>
      </c>
      <c r="C167" s="972">
        <f t="shared" si="39"/>
        <v>0</v>
      </c>
      <c r="D167" s="973">
        <f t="shared" si="41"/>
        <v>0</v>
      </c>
      <c r="E167" s="974">
        <f t="shared" si="41"/>
        <v>0</v>
      </c>
      <c r="F167" s="893"/>
      <c r="G167" s="896"/>
      <c r="H167" s="893"/>
      <c r="I167" s="896"/>
      <c r="J167" s="893"/>
      <c r="K167" s="896"/>
      <c r="L167" s="893"/>
      <c r="M167" s="896"/>
      <c r="N167" s="893"/>
      <c r="O167" s="896"/>
      <c r="P167" s="893"/>
      <c r="Q167" s="896"/>
      <c r="R167" s="893"/>
      <c r="S167" s="896"/>
      <c r="T167" s="893"/>
      <c r="U167" s="896"/>
      <c r="V167" s="893"/>
      <c r="W167" s="896"/>
      <c r="X167" s="893"/>
      <c r="Y167" s="896"/>
      <c r="Z167" s="893"/>
      <c r="AA167" s="896"/>
      <c r="AB167" s="893"/>
      <c r="AC167" s="896"/>
      <c r="AD167" s="893"/>
      <c r="AE167" s="896"/>
      <c r="AF167" s="893"/>
      <c r="AG167" s="896"/>
      <c r="AH167" s="893"/>
      <c r="AI167" s="896"/>
      <c r="AJ167" s="893"/>
      <c r="AK167" s="896"/>
      <c r="AL167" s="893"/>
      <c r="AM167" s="953"/>
      <c r="AN167" s="975"/>
      <c r="AO167" s="913"/>
      <c r="AP167" s="893"/>
      <c r="AQ167" s="347"/>
      <c r="AR167" s="347"/>
      <c r="AS167" s="347"/>
      <c r="AT167" s="186" t="str">
        <f t="shared" si="40"/>
        <v/>
      </c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12"/>
      <c r="BF167" s="12"/>
      <c r="BY167" s="3"/>
      <c r="CA167" s="32" t="str">
        <f t="shared" si="27"/>
        <v/>
      </c>
      <c r="CB167" s="32" t="str">
        <f t="shared" si="28"/>
        <v/>
      </c>
      <c r="CC167" s="32" t="str">
        <f t="shared" si="29"/>
        <v/>
      </c>
      <c r="CD167" s="32" t="str">
        <f t="shared" si="30"/>
        <v/>
      </c>
      <c r="CE167" s="32" t="str">
        <f t="shared" si="31"/>
        <v/>
      </c>
      <c r="CF167" s="32" t="str">
        <f t="shared" si="32"/>
        <v/>
      </c>
      <c r="CG167" s="33">
        <f t="shared" si="33"/>
        <v>0</v>
      </c>
      <c r="CH167" s="33">
        <f t="shared" si="34"/>
        <v>0</v>
      </c>
      <c r="CI167" s="33">
        <f t="shared" si="35"/>
        <v>0</v>
      </c>
      <c r="CJ167" s="33">
        <f t="shared" si="36"/>
        <v>0</v>
      </c>
      <c r="CK167" s="33">
        <f t="shared" si="37"/>
        <v>0</v>
      </c>
      <c r="CL167" s="33">
        <f t="shared" si="38"/>
        <v>0</v>
      </c>
      <c r="CM167" s="33"/>
      <c r="CN167" s="33"/>
      <c r="CZ167" s="2"/>
    </row>
    <row r="168" spans="1:104" ht="22.5" customHeight="1" x14ac:dyDescent="0.2">
      <c r="A168" s="1392"/>
      <c r="B168" s="817" t="s">
        <v>202</v>
      </c>
      <c r="C168" s="333">
        <f t="shared" si="39"/>
        <v>0</v>
      </c>
      <c r="D168" s="334">
        <f t="shared" si="41"/>
        <v>0</v>
      </c>
      <c r="E168" s="812">
        <f t="shared" si="41"/>
        <v>0</v>
      </c>
      <c r="F168" s="35"/>
      <c r="G168" s="39"/>
      <c r="H168" s="35"/>
      <c r="I168" s="39"/>
      <c r="J168" s="35"/>
      <c r="K168" s="39"/>
      <c r="L168" s="35"/>
      <c r="M168" s="39"/>
      <c r="N168" s="35"/>
      <c r="O168" s="39"/>
      <c r="P168" s="35"/>
      <c r="Q168" s="39"/>
      <c r="R168" s="35"/>
      <c r="S168" s="39"/>
      <c r="T168" s="35"/>
      <c r="U168" s="39"/>
      <c r="V168" s="35"/>
      <c r="W168" s="39"/>
      <c r="X168" s="35"/>
      <c r="Y168" s="39"/>
      <c r="Z168" s="35"/>
      <c r="AA168" s="39"/>
      <c r="AB168" s="35"/>
      <c r="AC168" s="39"/>
      <c r="AD168" s="35"/>
      <c r="AE168" s="39"/>
      <c r="AF168" s="35"/>
      <c r="AG168" s="39"/>
      <c r="AH168" s="35"/>
      <c r="AI168" s="39"/>
      <c r="AJ168" s="35"/>
      <c r="AK168" s="39"/>
      <c r="AL168" s="35"/>
      <c r="AM168" s="239"/>
      <c r="AN168" s="336"/>
      <c r="AO168" s="58"/>
      <c r="AP168" s="35"/>
      <c r="AQ168" s="46"/>
      <c r="AR168" s="46"/>
      <c r="AS168" s="46"/>
      <c r="AT168" s="186" t="str">
        <f t="shared" si="40"/>
        <v/>
      </c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12"/>
      <c r="BF168" s="12"/>
      <c r="BY168" s="3"/>
      <c r="CA168" s="32" t="str">
        <f t="shared" si="27"/>
        <v/>
      </c>
      <c r="CB168" s="32" t="str">
        <f t="shared" si="28"/>
        <v/>
      </c>
      <c r="CC168" s="32" t="str">
        <f t="shared" si="29"/>
        <v/>
      </c>
      <c r="CD168" s="32" t="str">
        <f t="shared" si="30"/>
        <v/>
      </c>
      <c r="CE168" s="32" t="str">
        <f t="shared" si="31"/>
        <v/>
      </c>
      <c r="CF168" s="32" t="str">
        <f t="shared" si="32"/>
        <v/>
      </c>
      <c r="CG168" s="33">
        <f t="shared" si="33"/>
        <v>0</v>
      </c>
      <c r="CH168" s="33">
        <f t="shared" si="34"/>
        <v>0</v>
      </c>
      <c r="CI168" s="33">
        <f t="shared" si="35"/>
        <v>0</v>
      </c>
      <c r="CJ168" s="33">
        <f t="shared" si="36"/>
        <v>0</v>
      </c>
      <c r="CK168" s="33">
        <f t="shared" si="37"/>
        <v>0</v>
      </c>
      <c r="CL168" s="33">
        <f t="shared" si="38"/>
        <v>0</v>
      </c>
      <c r="CM168" s="33"/>
      <c r="CN168" s="33"/>
      <c r="CZ168" s="2"/>
    </row>
    <row r="169" spans="1:104" ht="23.25" customHeight="1" x14ac:dyDescent="0.2">
      <c r="A169" s="1376"/>
      <c r="B169" s="818" t="s">
        <v>203</v>
      </c>
      <c r="C169" s="348">
        <f t="shared" si="39"/>
        <v>0</v>
      </c>
      <c r="D169" s="349">
        <f t="shared" si="41"/>
        <v>0</v>
      </c>
      <c r="E169" s="350">
        <f t="shared" si="41"/>
        <v>0</v>
      </c>
      <c r="F169" s="82"/>
      <c r="G169" s="85"/>
      <c r="H169" s="82"/>
      <c r="I169" s="85"/>
      <c r="J169" s="82"/>
      <c r="K169" s="85"/>
      <c r="L169" s="82"/>
      <c r="M169" s="85"/>
      <c r="N169" s="82"/>
      <c r="O169" s="85"/>
      <c r="P169" s="82"/>
      <c r="Q169" s="85"/>
      <c r="R169" s="82"/>
      <c r="S169" s="85"/>
      <c r="T169" s="82"/>
      <c r="U169" s="85"/>
      <c r="V169" s="82"/>
      <c r="W169" s="85"/>
      <c r="X169" s="82"/>
      <c r="Y169" s="85"/>
      <c r="Z169" s="82"/>
      <c r="AA169" s="85"/>
      <c r="AB169" s="82"/>
      <c r="AC169" s="85"/>
      <c r="AD169" s="82"/>
      <c r="AE169" s="85"/>
      <c r="AF169" s="82"/>
      <c r="AG169" s="85"/>
      <c r="AH169" s="82"/>
      <c r="AI169" s="85"/>
      <c r="AJ169" s="82"/>
      <c r="AK169" s="85"/>
      <c r="AL169" s="82"/>
      <c r="AM169" s="351"/>
      <c r="AN169" s="352"/>
      <c r="AO169" s="59"/>
      <c r="AP169" s="82"/>
      <c r="AQ169" s="85"/>
      <c r="AR169" s="85"/>
      <c r="AS169" s="85"/>
      <c r="AT169" s="186" t="str">
        <f t="shared" si="40"/>
        <v/>
      </c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12"/>
      <c r="BF169" s="12"/>
      <c r="BY169" s="3"/>
      <c r="CA169" s="32" t="str">
        <f t="shared" si="27"/>
        <v/>
      </c>
      <c r="CB169" s="32" t="str">
        <f t="shared" si="28"/>
        <v/>
      </c>
      <c r="CC169" s="32" t="str">
        <f t="shared" si="29"/>
        <v/>
      </c>
      <c r="CD169" s="32" t="str">
        <f t="shared" si="30"/>
        <v/>
      </c>
      <c r="CE169" s="32" t="str">
        <f t="shared" si="31"/>
        <v/>
      </c>
      <c r="CF169" s="32" t="str">
        <f t="shared" si="32"/>
        <v/>
      </c>
      <c r="CG169" s="33">
        <f t="shared" si="33"/>
        <v>0</v>
      </c>
      <c r="CH169" s="33">
        <f t="shared" si="34"/>
        <v>0</v>
      </c>
      <c r="CI169" s="33">
        <f t="shared" si="35"/>
        <v>0</v>
      </c>
      <c r="CJ169" s="33">
        <f t="shared" si="36"/>
        <v>0</v>
      </c>
      <c r="CK169" s="33">
        <f t="shared" si="37"/>
        <v>0</v>
      </c>
      <c r="CL169" s="33">
        <f t="shared" si="38"/>
        <v>0</v>
      </c>
      <c r="CM169" s="33"/>
      <c r="CN169" s="33"/>
      <c r="CZ169" s="2"/>
    </row>
    <row r="170" spans="1:104" ht="22.35" customHeight="1" x14ac:dyDescent="0.2">
      <c r="A170" s="1375" t="s">
        <v>204</v>
      </c>
      <c r="B170" s="971" t="s">
        <v>205</v>
      </c>
      <c r="C170" s="972">
        <f t="shared" si="39"/>
        <v>0</v>
      </c>
      <c r="D170" s="973">
        <f t="shared" ref="D170:E173" si="42">SUM(F170+H170+J170+L170+N170)</f>
        <v>0</v>
      </c>
      <c r="E170" s="974">
        <f t="shared" si="42"/>
        <v>0</v>
      </c>
      <c r="F170" s="893"/>
      <c r="G170" s="896"/>
      <c r="H170" s="893"/>
      <c r="I170" s="896"/>
      <c r="J170" s="893"/>
      <c r="K170" s="896"/>
      <c r="L170" s="893"/>
      <c r="M170" s="896"/>
      <c r="N170" s="893"/>
      <c r="O170" s="896"/>
      <c r="P170" s="977"/>
      <c r="Q170" s="978"/>
      <c r="R170" s="977"/>
      <c r="S170" s="978"/>
      <c r="T170" s="977"/>
      <c r="U170" s="978"/>
      <c r="V170" s="977"/>
      <c r="W170" s="978"/>
      <c r="X170" s="977"/>
      <c r="Y170" s="978"/>
      <c r="Z170" s="977"/>
      <c r="AA170" s="978"/>
      <c r="AB170" s="977"/>
      <c r="AC170" s="978"/>
      <c r="AD170" s="977"/>
      <c r="AE170" s="978"/>
      <c r="AF170" s="977"/>
      <c r="AG170" s="978"/>
      <c r="AH170" s="977"/>
      <c r="AI170" s="978"/>
      <c r="AJ170" s="977"/>
      <c r="AK170" s="978"/>
      <c r="AL170" s="977"/>
      <c r="AM170" s="979"/>
      <c r="AN170" s="975"/>
      <c r="AO170" s="980"/>
      <c r="AP170" s="893"/>
      <c r="AQ170" s="347"/>
      <c r="AR170" s="347"/>
      <c r="AS170" s="347"/>
      <c r="AT170" s="186" t="str">
        <f t="shared" si="40"/>
        <v/>
      </c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12"/>
      <c r="BF170" s="12"/>
      <c r="BY170" s="3"/>
      <c r="CA170" s="32" t="str">
        <f t="shared" si="27"/>
        <v/>
      </c>
      <c r="CB170" s="32"/>
      <c r="CC170" s="32" t="str">
        <f t="shared" si="29"/>
        <v/>
      </c>
      <c r="CD170" s="32" t="str">
        <f t="shared" si="30"/>
        <v/>
      </c>
      <c r="CE170" s="32" t="str">
        <f t="shared" si="31"/>
        <v/>
      </c>
      <c r="CF170" s="32" t="str">
        <f t="shared" si="32"/>
        <v/>
      </c>
      <c r="CG170" s="33">
        <f t="shared" si="33"/>
        <v>0</v>
      </c>
      <c r="CH170" s="33"/>
      <c r="CI170" s="33">
        <f t="shared" si="35"/>
        <v>0</v>
      </c>
      <c r="CJ170" s="33">
        <f t="shared" si="36"/>
        <v>0</v>
      </c>
      <c r="CK170" s="33">
        <f t="shared" si="37"/>
        <v>0</v>
      </c>
      <c r="CL170" s="33">
        <f>IF(AND(C170&lt;&gt;0,OR(AN170="",AP170="",AQ170="",AR170="",AS170="")),1,0)</f>
        <v>0</v>
      </c>
      <c r="CM170" s="33"/>
      <c r="CN170" s="33"/>
      <c r="CZ170" s="2"/>
    </row>
    <row r="171" spans="1:104" ht="27" customHeight="1" x14ac:dyDescent="0.2">
      <c r="A171" s="1392"/>
      <c r="B171" s="817" t="s">
        <v>206</v>
      </c>
      <c r="C171" s="333">
        <f t="shared" si="39"/>
        <v>0</v>
      </c>
      <c r="D171" s="334">
        <f t="shared" si="42"/>
        <v>0</v>
      </c>
      <c r="E171" s="812">
        <f t="shared" si="42"/>
        <v>0</v>
      </c>
      <c r="F171" s="35"/>
      <c r="G171" s="39"/>
      <c r="H171" s="35"/>
      <c r="I171" s="39"/>
      <c r="J171" s="35"/>
      <c r="K171" s="39"/>
      <c r="L171" s="35"/>
      <c r="M171" s="39"/>
      <c r="N171" s="35"/>
      <c r="O171" s="39"/>
      <c r="P171" s="270"/>
      <c r="Q171" s="271"/>
      <c r="R171" s="270"/>
      <c r="S171" s="271"/>
      <c r="T171" s="270"/>
      <c r="U171" s="271"/>
      <c r="V171" s="270"/>
      <c r="W171" s="271"/>
      <c r="X171" s="270"/>
      <c r="Y171" s="271"/>
      <c r="Z171" s="270"/>
      <c r="AA171" s="271"/>
      <c r="AB171" s="270"/>
      <c r="AC171" s="271"/>
      <c r="AD171" s="270"/>
      <c r="AE171" s="271"/>
      <c r="AF171" s="270"/>
      <c r="AG171" s="271"/>
      <c r="AH171" s="270"/>
      <c r="AI171" s="271"/>
      <c r="AJ171" s="270"/>
      <c r="AK171" s="271"/>
      <c r="AL171" s="270"/>
      <c r="AM171" s="357"/>
      <c r="AN171" s="336"/>
      <c r="AO171" s="358"/>
      <c r="AP171" s="35"/>
      <c r="AQ171" s="46"/>
      <c r="AR171" s="46"/>
      <c r="AS171" s="46"/>
      <c r="AT171" s="186" t="str">
        <f t="shared" si="40"/>
        <v/>
      </c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12"/>
      <c r="BF171" s="12"/>
      <c r="BY171" s="3"/>
      <c r="CA171" s="32" t="str">
        <f t="shared" si="27"/>
        <v/>
      </c>
      <c r="CB171" s="32"/>
      <c r="CC171" s="32" t="str">
        <f t="shared" si="29"/>
        <v/>
      </c>
      <c r="CD171" s="32" t="str">
        <f t="shared" si="30"/>
        <v/>
      </c>
      <c r="CE171" s="32" t="str">
        <f t="shared" si="31"/>
        <v/>
      </c>
      <c r="CF171" s="32" t="str">
        <f t="shared" si="32"/>
        <v/>
      </c>
      <c r="CG171" s="33">
        <f t="shared" si="33"/>
        <v>0</v>
      </c>
      <c r="CH171" s="33"/>
      <c r="CI171" s="33">
        <f t="shared" si="35"/>
        <v>0</v>
      </c>
      <c r="CJ171" s="33">
        <f t="shared" si="36"/>
        <v>0</v>
      </c>
      <c r="CK171" s="33">
        <f t="shared" si="37"/>
        <v>0</v>
      </c>
      <c r="CL171" s="33">
        <f t="shared" ref="CL171:CL173" si="43">IF(AND(C171&lt;&gt;0,OR(AN171="",AP171="",AQ171="",AR171="",AS171="")),1,0)</f>
        <v>0</v>
      </c>
      <c r="CM171" s="33"/>
      <c r="CN171" s="33"/>
      <c r="CZ171" s="2"/>
    </row>
    <row r="172" spans="1:104" ht="25.5" customHeight="1" x14ac:dyDescent="0.2">
      <c r="A172" s="1392"/>
      <c r="B172" s="817" t="s">
        <v>207</v>
      </c>
      <c r="C172" s="333">
        <f t="shared" si="39"/>
        <v>0</v>
      </c>
      <c r="D172" s="334">
        <f t="shared" si="42"/>
        <v>0</v>
      </c>
      <c r="E172" s="812">
        <f t="shared" si="42"/>
        <v>0</v>
      </c>
      <c r="F172" s="35"/>
      <c r="G172" s="39"/>
      <c r="H172" s="35"/>
      <c r="I172" s="39"/>
      <c r="J172" s="35"/>
      <c r="K172" s="39"/>
      <c r="L172" s="35"/>
      <c r="M172" s="39"/>
      <c r="N172" s="35"/>
      <c r="O172" s="39"/>
      <c r="P172" s="270"/>
      <c r="Q172" s="271"/>
      <c r="R172" s="270"/>
      <c r="S172" s="271"/>
      <c r="T172" s="270"/>
      <c r="U172" s="271"/>
      <c r="V172" s="270"/>
      <c r="W172" s="271"/>
      <c r="X172" s="270"/>
      <c r="Y172" s="271"/>
      <c r="Z172" s="270"/>
      <c r="AA172" s="271"/>
      <c r="AB172" s="270"/>
      <c r="AC172" s="271"/>
      <c r="AD172" s="270"/>
      <c r="AE172" s="271"/>
      <c r="AF172" s="270"/>
      <c r="AG172" s="271"/>
      <c r="AH172" s="270"/>
      <c r="AI172" s="271"/>
      <c r="AJ172" s="270"/>
      <c r="AK172" s="271"/>
      <c r="AL172" s="270"/>
      <c r="AM172" s="357"/>
      <c r="AN172" s="336"/>
      <c r="AO172" s="359"/>
      <c r="AP172" s="35"/>
      <c r="AQ172" s="46"/>
      <c r="AR172" s="46"/>
      <c r="AS172" s="46"/>
      <c r="AT172" s="186" t="str">
        <f t="shared" si="40"/>
        <v/>
      </c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12"/>
      <c r="BF172" s="12"/>
      <c r="BY172" s="3"/>
      <c r="CA172" s="32" t="str">
        <f t="shared" si="27"/>
        <v/>
      </c>
      <c r="CB172" s="32"/>
      <c r="CC172" s="32" t="str">
        <f t="shared" si="29"/>
        <v/>
      </c>
      <c r="CD172" s="32" t="str">
        <f t="shared" si="30"/>
        <v/>
      </c>
      <c r="CE172" s="32" t="str">
        <f t="shared" si="31"/>
        <v/>
      </c>
      <c r="CF172" s="32" t="str">
        <f t="shared" si="32"/>
        <v/>
      </c>
      <c r="CG172" s="33">
        <f t="shared" si="33"/>
        <v>0</v>
      </c>
      <c r="CH172" s="33"/>
      <c r="CI172" s="33">
        <f t="shared" si="35"/>
        <v>0</v>
      </c>
      <c r="CJ172" s="33">
        <f t="shared" si="36"/>
        <v>0</v>
      </c>
      <c r="CK172" s="33">
        <f t="shared" si="37"/>
        <v>0</v>
      </c>
      <c r="CL172" s="33">
        <f t="shared" si="43"/>
        <v>0</v>
      </c>
      <c r="CM172" s="33"/>
      <c r="CN172" s="33"/>
      <c r="CZ172" s="2"/>
    </row>
    <row r="173" spans="1:104" ht="32.25" customHeight="1" x14ac:dyDescent="0.2">
      <c r="A173" s="1376"/>
      <c r="B173" s="818" t="s">
        <v>208</v>
      </c>
      <c r="C173" s="348">
        <f t="shared" si="39"/>
        <v>0</v>
      </c>
      <c r="D173" s="349">
        <f t="shared" si="42"/>
        <v>0</v>
      </c>
      <c r="E173" s="350">
        <f t="shared" si="42"/>
        <v>0</v>
      </c>
      <c r="F173" s="82"/>
      <c r="G173" s="85"/>
      <c r="H173" s="82"/>
      <c r="I173" s="85"/>
      <c r="J173" s="82"/>
      <c r="K173" s="85"/>
      <c r="L173" s="82"/>
      <c r="M173" s="85"/>
      <c r="N173" s="82"/>
      <c r="O173" s="85"/>
      <c r="P173" s="360"/>
      <c r="Q173" s="361"/>
      <c r="R173" s="360"/>
      <c r="S173" s="361"/>
      <c r="T173" s="360"/>
      <c r="U173" s="361"/>
      <c r="V173" s="360"/>
      <c r="W173" s="361"/>
      <c r="X173" s="360"/>
      <c r="Y173" s="361"/>
      <c r="Z173" s="360"/>
      <c r="AA173" s="361"/>
      <c r="AB173" s="360"/>
      <c r="AC173" s="361"/>
      <c r="AD173" s="360"/>
      <c r="AE173" s="361"/>
      <c r="AF173" s="360"/>
      <c r="AG173" s="361"/>
      <c r="AH173" s="360"/>
      <c r="AI173" s="361"/>
      <c r="AJ173" s="360"/>
      <c r="AK173" s="361"/>
      <c r="AL173" s="360"/>
      <c r="AM173" s="361"/>
      <c r="AN173" s="352"/>
      <c r="AO173" s="274"/>
      <c r="AP173" s="82"/>
      <c r="AQ173" s="85"/>
      <c r="AR173" s="85"/>
      <c r="AS173" s="85"/>
      <c r="AT173" s="186" t="str">
        <f t="shared" si="40"/>
        <v/>
      </c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12"/>
      <c r="BF173" s="12"/>
      <c r="BY173" s="3"/>
      <c r="CA173" s="32" t="str">
        <f t="shared" si="27"/>
        <v/>
      </c>
      <c r="CB173" s="32"/>
      <c r="CC173" s="32" t="str">
        <f t="shared" si="29"/>
        <v/>
      </c>
      <c r="CD173" s="32" t="str">
        <f t="shared" si="30"/>
        <v/>
      </c>
      <c r="CE173" s="32" t="str">
        <f t="shared" si="31"/>
        <v/>
      </c>
      <c r="CF173" s="32" t="str">
        <f t="shared" si="32"/>
        <v/>
      </c>
      <c r="CG173" s="33">
        <f t="shared" si="33"/>
        <v>0</v>
      </c>
      <c r="CH173" s="33"/>
      <c r="CI173" s="33">
        <f t="shared" si="35"/>
        <v>0</v>
      </c>
      <c r="CJ173" s="33">
        <f t="shared" si="36"/>
        <v>0</v>
      </c>
      <c r="CK173" s="33">
        <f t="shared" si="37"/>
        <v>0</v>
      </c>
      <c r="CL173" s="33">
        <f t="shared" si="43"/>
        <v>0</v>
      </c>
      <c r="CM173" s="33"/>
      <c r="CN173" s="33"/>
      <c r="CZ173" s="2"/>
    </row>
    <row r="174" spans="1:104" ht="16.350000000000001" customHeight="1" x14ac:dyDescent="0.2">
      <c r="A174" s="1375" t="s">
        <v>209</v>
      </c>
      <c r="B174" s="362" t="s">
        <v>210</v>
      </c>
      <c r="C174" s="328">
        <f t="shared" si="39"/>
        <v>0</v>
      </c>
      <c r="D174" s="329">
        <f t="shared" ref="D174:E189" si="44">SUM(F174+H174+J174+L174+N174+P174+R174+T174+V174+X174+Z174+AB174+AD174+AF174+AH174+AJ174+AL174)</f>
        <v>0</v>
      </c>
      <c r="E174" s="330">
        <f t="shared" si="44"/>
        <v>0</v>
      </c>
      <c r="F174" s="106"/>
      <c r="G174" s="109"/>
      <c r="H174" s="106"/>
      <c r="I174" s="109"/>
      <c r="J174" s="106"/>
      <c r="K174" s="109"/>
      <c r="L174" s="106"/>
      <c r="M174" s="109"/>
      <c r="N174" s="106"/>
      <c r="O174" s="109"/>
      <c r="P174" s="106"/>
      <c r="Q174" s="109"/>
      <c r="R174" s="106"/>
      <c r="S174" s="109"/>
      <c r="T174" s="106"/>
      <c r="U174" s="109"/>
      <c r="V174" s="106"/>
      <c r="W174" s="109"/>
      <c r="X174" s="106"/>
      <c r="Y174" s="109"/>
      <c r="Z174" s="106"/>
      <c r="AA174" s="109"/>
      <c r="AB174" s="106"/>
      <c r="AC174" s="109"/>
      <c r="AD174" s="106"/>
      <c r="AE174" s="109"/>
      <c r="AF174" s="106"/>
      <c r="AG174" s="109"/>
      <c r="AH174" s="106"/>
      <c r="AI174" s="109"/>
      <c r="AJ174" s="106"/>
      <c r="AK174" s="109"/>
      <c r="AL174" s="106"/>
      <c r="AM174" s="108"/>
      <c r="AN174" s="109"/>
      <c r="AO174" s="913"/>
      <c r="AP174" s="911"/>
      <c r="AQ174" s="109"/>
      <c r="AR174" s="109"/>
      <c r="AS174" s="57"/>
      <c r="AT174" s="186" t="str">
        <f t="shared" si="40"/>
        <v/>
      </c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12"/>
      <c r="BF174" s="12"/>
      <c r="BY174" s="3"/>
      <c r="CA174" s="32" t="str">
        <f t="shared" si="27"/>
        <v/>
      </c>
      <c r="CB174" s="32" t="str">
        <f t="shared" ref="CB174:CB179" si="45">IF(CH174=0,"","* Las madres de hijos menor de 5 años NO DEBE ser mayor al Total de Mujeres ingresadas al Programa. ")</f>
        <v/>
      </c>
      <c r="CC174" s="32" t="str">
        <f t="shared" si="29"/>
        <v/>
      </c>
      <c r="CD174" s="32" t="str">
        <f t="shared" si="30"/>
        <v/>
      </c>
      <c r="CE174" s="32" t="str">
        <f t="shared" si="31"/>
        <v/>
      </c>
      <c r="CF174" s="32" t="str">
        <f t="shared" si="32"/>
        <v/>
      </c>
      <c r="CG174" s="33">
        <f t="shared" si="33"/>
        <v>0</v>
      </c>
      <c r="CH174" s="33">
        <f t="shared" ref="CH174:CH179" si="46">IF(C174&lt;AO174,1,0)</f>
        <v>0</v>
      </c>
      <c r="CI174" s="33">
        <f t="shared" si="35"/>
        <v>0</v>
      </c>
      <c r="CJ174" s="33">
        <f t="shared" si="36"/>
        <v>0</v>
      </c>
      <c r="CK174" s="33">
        <f t="shared" si="37"/>
        <v>0</v>
      </c>
      <c r="CL174" s="33">
        <f t="shared" si="38"/>
        <v>0</v>
      </c>
      <c r="CM174" s="33"/>
      <c r="CN174" s="33"/>
      <c r="CZ174" s="2"/>
    </row>
    <row r="175" spans="1:104" ht="16.350000000000001" customHeight="1" x14ac:dyDescent="0.2">
      <c r="A175" s="1392"/>
      <c r="B175" s="363" t="s">
        <v>211</v>
      </c>
      <c r="C175" s="333">
        <f t="shared" si="39"/>
        <v>0</v>
      </c>
      <c r="D175" s="334">
        <f t="shared" si="44"/>
        <v>0</v>
      </c>
      <c r="E175" s="812">
        <f t="shared" si="44"/>
        <v>0</v>
      </c>
      <c r="F175" s="35"/>
      <c r="G175" s="39"/>
      <c r="H175" s="35"/>
      <c r="I175" s="39"/>
      <c r="J175" s="35"/>
      <c r="K175" s="39"/>
      <c r="L175" s="35"/>
      <c r="M175" s="39"/>
      <c r="N175" s="35"/>
      <c r="O175" s="39"/>
      <c r="P175" s="35"/>
      <c r="Q175" s="39"/>
      <c r="R175" s="35"/>
      <c r="S175" s="39"/>
      <c r="T175" s="35"/>
      <c r="U175" s="39"/>
      <c r="V175" s="35"/>
      <c r="W175" s="39"/>
      <c r="X175" s="35"/>
      <c r="Y175" s="39"/>
      <c r="Z175" s="35"/>
      <c r="AA175" s="39"/>
      <c r="AB175" s="35"/>
      <c r="AC175" s="39"/>
      <c r="AD175" s="35"/>
      <c r="AE175" s="39"/>
      <c r="AF175" s="35"/>
      <c r="AG175" s="39"/>
      <c r="AH175" s="35"/>
      <c r="AI175" s="39"/>
      <c r="AJ175" s="35"/>
      <c r="AK175" s="39"/>
      <c r="AL175" s="35"/>
      <c r="AM175" s="38"/>
      <c r="AN175" s="39"/>
      <c r="AO175" s="58"/>
      <c r="AP175" s="143"/>
      <c r="AQ175" s="39"/>
      <c r="AR175" s="39"/>
      <c r="AS175" s="58"/>
      <c r="AT175" s="186" t="str">
        <f t="shared" si="40"/>
        <v/>
      </c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12"/>
      <c r="BF175" s="12"/>
      <c r="BY175" s="3"/>
      <c r="CA175" s="32" t="str">
        <f t="shared" si="27"/>
        <v/>
      </c>
      <c r="CB175" s="32" t="str">
        <f t="shared" si="45"/>
        <v/>
      </c>
      <c r="CC175" s="32" t="str">
        <f t="shared" si="29"/>
        <v/>
      </c>
      <c r="CD175" s="32" t="str">
        <f t="shared" si="30"/>
        <v/>
      </c>
      <c r="CE175" s="32" t="str">
        <f t="shared" si="31"/>
        <v/>
      </c>
      <c r="CF175" s="32" t="str">
        <f t="shared" si="32"/>
        <v/>
      </c>
      <c r="CG175" s="33">
        <f t="shared" si="33"/>
        <v>0</v>
      </c>
      <c r="CH175" s="33">
        <f t="shared" si="46"/>
        <v>0</v>
      </c>
      <c r="CI175" s="33">
        <f t="shared" si="35"/>
        <v>0</v>
      </c>
      <c r="CJ175" s="33">
        <f t="shared" si="36"/>
        <v>0</v>
      </c>
      <c r="CK175" s="33">
        <f t="shared" si="37"/>
        <v>0</v>
      </c>
      <c r="CL175" s="33">
        <f t="shared" si="38"/>
        <v>0</v>
      </c>
      <c r="CM175" s="33"/>
      <c r="CN175" s="33"/>
      <c r="CZ175" s="2"/>
    </row>
    <row r="176" spans="1:104" ht="16.350000000000001" customHeight="1" x14ac:dyDescent="0.2">
      <c r="A176" s="1392"/>
      <c r="B176" s="339" t="s">
        <v>212</v>
      </c>
      <c r="C176" s="333">
        <f t="shared" si="39"/>
        <v>0</v>
      </c>
      <c r="D176" s="334">
        <f t="shared" si="44"/>
        <v>0</v>
      </c>
      <c r="E176" s="812">
        <f t="shared" si="44"/>
        <v>0</v>
      </c>
      <c r="F176" s="35"/>
      <c r="G176" s="39"/>
      <c r="H176" s="35"/>
      <c r="I176" s="39"/>
      <c r="J176" s="35"/>
      <c r="K176" s="39"/>
      <c r="L176" s="35"/>
      <c r="M176" s="39"/>
      <c r="N176" s="35"/>
      <c r="O176" s="39"/>
      <c r="P176" s="35"/>
      <c r="Q176" s="39"/>
      <c r="R176" s="35"/>
      <c r="S176" s="39"/>
      <c r="T176" s="35"/>
      <c r="U176" s="39"/>
      <c r="V176" s="35"/>
      <c r="W176" s="39"/>
      <c r="X176" s="35"/>
      <c r="Y176" s="39"/>
      <c r="Z176" s="35"/>
      <c r="AA176" s="39"/>
      <c r="AB176" s="35"/>
      <c r="AC176" s="39"/>
      <c r="AD176" s="35"/>
      <c r="AE176" s="39"/>
      <c r="AF176" s="35"/>
      <c r="AG176" s="39"/>
      <c r="AH176" s="35"/>
      <c r="AI176" s="39"/>
      <c r="AJ176" s="35"/>
      <c r="AK176" s="39"/>
      <c r="AL176" s="35"/>
      <c r="AM176" s="38"/>
      <c r="AN176" s="39"/>
      <c r="AO176" s="58"/>
      <c r="AP176" s="143"/>
      <c r="AQ176" s="39"/>
      <c r="AR176" s="39"/>
      <c r="AS176" s="58"/>
      <c r="AT176" s="186" t="str">
        <f t="shared" si="40"/>
        <v/>
      </c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12"/>
      <c r="BF176" s="12"/>
      <c r="BY176" s="3"/>
      <c r="CA176" s="32" t="str">
        <f t="shared" si="27"/>
        <v/>
      </c>
      <c r="CB176" s="32" t="str">
        <f t="shared" si="45"/>
        <v/>
      </c>
      <c r="CC176" s="32" t="str">
        <f t="shared" si="29"/>
        <v/>
      </c>
      <c r="CD176" s="32" t="str">
        <f t="shared" si="30"/>
        <v/>
      </c>
      <c r="CE176" s="32" t="str">
        <f t="shared" si="31"/>
        <v/>
      </c>
      <c r="CF176" s="32" t="str">
        <f t="shared" si="32"/>
        <v/>
      </c>
      <c r="CG176" s="33">
        <f t="shared" si="33"/>
        <v>0</v>
      </c>
      <c r="CH176" s="33">
        <f t="shared" si="46"/>
        <v>0</v>
      </c>
      <c r="CI176" s="33">
        <f t="shared" si="35"/>
        <v>0</v>
      </c>
      <c r="CJ176" s="33">
        <f t="shared" si="36"/>
        <v>0</v>
      </c>
      <c r="CK176" s="33">
        <f t="shared" si="37"/>
        <v>0</v>
      </c>
      <c r="CL176" s="33">
        <f t="shared" si="38"/>
        <v>0</v>
      </c>
      <c r="CM176" s="33"/>
      <c r="CN176" s="33"/>
      <c r="CZ176" s="2"/>
    </row>
    <row r="177" spans="1:104" ht="16.350000000000001" customHeight="1" x14ac:dyDescent="0.2">
      <c r="A177" s="1392"/>
      <c r="B177" s="339" t="s">
        <v>213</v>
      </c>
      <c r="C177" s="333">
        <f t="shared" si="39"/>
        <v>0</v>
      </c>
      <c r="D177" s="334">
        <f t="shared" si="44"/>
        <v>0</v>
      </c>
      <c r="E177" s="812">
        <f t="shared" si="44"/>
        <v>0</v>
      </c>
      <c r="F177" s="35"/>
      <c r="G177" s="39"/>
      <c r="H177" s="35"/>
      <c r="I177" s="39"/>
      <c r="J177" s="35"/>
      <c r="K177" s="39"/>
      <c r="L177" s="35"/>
      <c r="M177" s="39"/>
      <c r="N177" s="35"/>
      <c r="O177" s="39"/>
      <c r="P177" s="35"/>
      <c r="Q177" s="39"/>
      <c r="R177" s="35"/>
      <c r="S177" s="39"/>
      <c r="T177" s="35"/>
      <c r="U177" s="39"/>
      <c r="V177" s="35"/>
      <c r="W177" s="39"/>
      <c r="X177" s="35"/>
      <c r="Y177" s="39"/>
      <c r="Z177" s="35"/>
      <c r="AA177" s="39"/>
      <c r="AB177" s="35"/>
      <c r="AC177" s="39"/>
      <c r="AD177" s="35"/>
      <c r="AE177" s="39"/>
      <c r="AF177" s="35"/>
      <c r="AG177" s="39"/>
      <c r="AH177" s="35"/>
      <c r="AI177" s="39"/>
      <c r="AJ177" s="35"/>
      <c r="AK177" s="39"/>
      <c r="AL177" s="35"/>
      <c r="AM177" s="38"/>
      <c r="AN177" s="39"/>
      <c r="AO177" s="58"/>
      <c r="AP177" s="143"/>
      <c r="AQ177" s="39"/>
      <c r="AR177" s="39"/>
      <c r="AS177" s="58"/>
      <c r="AT177" s="186" t="str">
        <f t="shared" si="40"/>
        <v/>
      </c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12"/>
      <c r="BF177" s="12"/>
      <c r="BY177" s="3"/>
      <c r="CA177" s="32" t="str">
        <f t="shared" si="27"/>
        <v/>
      </c>
      <c r="CB177" s="32" t="str">
        <f t="shared" si="45"/>
        <v/>
      </c>
      <c r="CC177" s="32" t="str">
        <f t="shared" si="29"/>
        <v/>
      </c>
      <c r="CD177" s="32" t="str">
        <f t="shared" si="30"/>
        <v/>
      </c>
      <c r="CE177" s="32" t="str">
        <f t="shared" si="31"/>
        <v/>
      </c>
      <c r="CF177" s="32" t="str">
        <f t="shared" si="32"/>
        <v/>
      </c>
      <c r="CG177" s="33">
        <f t="shared" si="33"/>
        <v>0</v>
      </c>
      <c r="CH177" s="33">
        <f t="shared" si="46"/>
        <v>0</v>
      </c>
      <c r="CI177" s="33">
        <f t="shared" si="35"/>
        <v>0</v>
      </c>
      <c r="CJ177" s="33">
        <f t="shared" si="36"/>
        <v>0</v>
      </c>
      <c r="CK177" s="33">
        <f t="shared" si="37"/>
        <v>0</v>
      </c>
      <c r="CL177" s="33">
        <f t="shared" si="38"/>
        <v>0</v>
      </c>
      <c r="CM177" s="33"/>
      <c r="CN177" s="33"/>
      <c r="CZ177" s="2"/>
    </row>
    <row r="178" spans="1:104" ht="16.350000000000001" customHeight="1" x14ac:dyDescent="0.2">
      <c r="A178" s="1392"/>
      <c r="B178" s="339" t="s">
        <v>214</v>
      </c>
      <c r="C178" s="333">
        <f t="shared" si="39"/>
        <v>0</v>
      </c>
      <c r="D178" s="334">
        <f t="shared" si="44"/>
        <v>0</v>
      </c>
      <c r="E178" s="812">
        <f t="shared" si="44"/>
        <v>0</v>
      </c>
      <c r="F178" s="35"/>
      <c r="G178" s="39"/>
      <c r="H178" s="35"/>
      <c r="I178" s="39"/>
      <c r="J178" s="35"/>
      <c r="K178" s="39"/>
      <c r="L178" s="35"/>
      <c r="M178" s="39"/>
      <c r="N178" s="35"/>
      <c r="O178" s="39"/>
      <c r="P178" s="35"/>
      <c r="Q178" s="39"/>
      <c r="R178" s="35"/>
      <c r="S178" s="39"/>
      <c r="T178" s="35"/>
      <c r="U178" s="39"/>
      <c r="V178" s="35"/>
      <c r="W178" s="39"/>
      <c r="X178" s="35"/>
      <c r="Y178" s="39"/>
      <c r="Z178" s="35"/>
      <c r="AA178" s="39"/>
      <c r="AB178" s="35"/>
      <c r="AC178" s="39"/>
      <c r="AD178" s="35"/>
      <c r="AE178" s="39"/>
      <c r="AF178" s="35"/>
      <c r="AG178" s="39"/>
      <c r="AH178" s="35"/>
      <c r="AI178" s="39"/>
      <c r="AJ178" s="35"/>
      <c r="AK178" s="39"/>
      <c r="AL178" s="35"/>
      <c r="AM178" s="38"/>
      <c r="AN178" s="39"/>
      <c r="AO178" s="58"/>
      <c r="AP178" s="143"/>
      <c r="AQ178" s="39"/>
      <c r="AR178" s="39"/>
      <c r="AS178" s="58"/>
      <c r="AT178" s="186" t="str">
        <f t="shared" si="40"/>
        <v/>
      </c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12"/>
      <c r="BF178" s="12"/>
      <c r="BY178" s="3"/>
      <c r="CA178" s="32" t="str">
        <f t="shared" si="27"/>
        <v/>
      </c>
      <c r="CB178" s="32" t="str">
        <f t="shared" si="45"/>
        <v/>
      </c>
      <c r="CC178" s="32" t="str">
        <f t="shared" si="29"/>
        <v/>
      </c>
      <c r="CD178" s="32" t="str">
        <f t="shared" si="30"/>
        <v/>
      </c>
      <c r="CE178" s="32" t="str">
        <f t="shared" si="31"/>
        <v/>
      </c>
      <c r="CF178" s="32" t="str">
        <f t="shared" si="32"/>
        <v/>
      </c>
      <c r="CG178" s="33">
        <f t="shared" si="33"/>
        <v>0</v>
      </c>
      <c r="CH178" s="33">
        <f t="shared" si="46"/>
        <v>0</v>
      </c>
      <c r="CI178" s="33">
        <f t="shared" si="35"/>
        <v>0</v>
      </c>
      <c r="CJ178" s="33">
        <f t="shared" si="36"/>
        <v>0</v>
      </c>
      <c r="CK178" s="33">
        <f t="shared" si="37"/>
        <v>0</v>
      </c>
      <c r="CL178" s="33">
        <f t="shared" si="38"/>
        <v>0</v>
      </c>
      <c r="CM178" s="33"/>
      <c r="CN178" s="33"/>
      <c r="CZ178" s="2"/>
    </row>
    <row r="179" spans="1:104" ht="16.350000000000001" customHeight="1" x14ac:dyDescent="0.2">
      <c r="A179" s="1376"/>
      <c r="B179" s="364" t="s">
        <v>215</v>
      </c>
      <c r="C179" s="322">
        <f t="shared" si="39"/>
        <v>1</v>
      </c>
      <c r="D179" s="323">
        <f t="shared" si="44"/>
        <v>1</v>
      </c>
      <c r="E179" s="304">
        <f t="shared" si="44"/>
        <v>0</v>
      </c>
      <c r="F179" s="35"/>
      <c r="G179" s="39"/>
      <c r="H179" s="35"/>
      <c r="I179" s="39"/>
      <c r="J179" s="35"/>
      <c r="K179" s="39"/>
      <c r="L179" s="35"/>
      <c r="M179" s="39"/>
      <c r="N179" s="35"/>
      <c r="O179" s="39"/>
      <c r="P179" s="35"/>
      <c r="Q179" s="39"/>
      <c r="R179" s="35"/>
      <c r="S179" s="39"/>
      <c r="T179" s="35"/>
      <c r="U179" s="39"/>
      <c r="V179" s="35"/>
      <c r="W179" s="39"/>
      <c r="X179" s="35"/>
      <c r="Y179" s="39"/>
      <c r="Z179" s="35"/>
      <c r="AA179" s="39"/>
      <c r="AB179" s="35"/>
      <c r="AC179" s="39"/>
      <c r="AD179" s="35"/>
      <c r="AE179" s="39"/>
      <c r="AF179" s="35"/>
      <c r="AG179" s="39"/>
      <c r="AH179" s="35">
        <v>1</v>
      </c>
      <c r="AI179" s="39"/>
      <c r="AJ179" s="35"/>
      <c r="AK179" s="39"/>
      <c r="AL179" s="82"/>
      <c r="AM179" s="84"/>
      <c r="AN179" s="85">
        <v>0</v>
      </c>
      <c r="AO179" s="59">
        <v>0</v>
      </c>
      <c r="AP179" s="149">
        <v>0</v>
      </c>
      <c r="AQ179" s="85">
        <v>0</v>
      </c>
      <c r="AR179" s="85">
        <v>0</v>
      </c>
      <c r="AS179" s="59">
        <v>0</v>
      </c>
      <c r="AT179" s="186" t="str">
        <f t="shared" si="40"/>
        <v/>
      </c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12"/>
      <c r="BF179" s="12"/>
      <c r="BY179" s="3"/>
      <c r="CA179" s="32" t="str">
        <f t="shared" si="27"/>
        <v/>
      </c>
      <c r="CB179" s="32" t="str">
        <f t="shared" si="45"/>
        <v/>
      </c>
      <c r="CC179" s="32" t="str">
        <f t="shared" si="29"/>
        <v/>
      </c>
      <c r="CD179" s="32" t="str">
        <f t="shared" si="30"/>
        <v/>
      </c>
      <c r="CE179" s="32" t="str">
        <f t="shared" si="31"/>
        <v/>
      </c>
      <c r="CF179" s="32" t="str">
        <f t="shared" si="32"/>
        <v/>
      </c>
      <c r="CG179" s="33">
        <f t="shared" si="33"/>
        <v>0</v>
      </c>
      <c r="CH179" s="33">
        <f t="shared" si="46"/>
        <v>0</v>
      </c>
      <c r="CI179" s="33">
        <f t="shared" si="35"/>
        <v>0</v>
      </c>
      <c r="CJ179" s="33">
        <f t="shared" si="36"/>
        <v>0</v>
      </c>
      <c r="CK179" s="33">
        <f t="shared" si="37"/>
        <v>0</v>
      </c>
      <c r="CL179" s="33">
        <f t="shared" si="38"/>
        <v>0</v>
      </c>
      <c r="CM179" s="33"/>
      <c r="CN179" s="33"/>
      <c r="CZ179" s="2"/>
    </row>
    <row r="180" spans="1:104" ht="16.350000000000001" customHeight="1" x14ac:dyDescent="0.2">
      <c r="A180" s="1375" t="s">
        <v>216</v>
      </c>
      <c r="B180" s="976" t="s">
        <v>217</v>
      </c>
      <c r="C180" s="972">
        <f t="shared" si="39"/>
        <v>0</v>
      </c>
      <c r="D180" s="973">
        <f t="shared" si="44"/>
        <v>0</v>
      </c>
      <c r="E180" s="974">
        <f t="shared" si="44"/>
        <v>0</v>
      </c>
      <c r="F180" s="893"/>
      <c r="G180" s="896"/>
      <c r="H180" s="893"/>
      <c r="I180" s="896"/>
      <c r="J180" s="893"/>
      <c r="K180" s="896"/>
      <c r="L180" s="893"/>
      <c r="M180" s="896"/>
      <c r="N180" s="893"/>
      <c r="O180" s="896"/>
      <c r="P180" s="893"/>
      <c r="Q180" s="896"/>
      <c r="R180" s="893"/>
      <c r="S180" s="896"/>
      <c r="T180" s="893"/>
      <c r="U180" s="896"/>
      <c r="V180" s="893"/>
      <c r="W180" s="896"/>
      <c r="X180" s="893"/>
      <c r="Y180" s="896"/>
      <c r="Z180" s="893"/>
      <c r="AA180" s="896"/>
      <c r="AB180" s="893"/>
      <c r="AC180" s="896"/>
      <c r="AD180" s="893"/>
      <c r="AE180" s="896"/>
      <c r="AF180" s="893"/>
      <c r="AG180" s="896"/>
      <c r="AH180" s="893"/>
      <c r="AI180" s="896"/>
      <c r="AJ180" s="893"/>
      <c r="AK180" s="896"/>
      <c r="AL180" s="893"/>
      <c r="AM180" s="895"/>
      <c r="AN180" s="365"/>
      <c r="AO180" s="980"/>
      <c r="AP180" s="911"/>
      <c r="AQ180" s="347"/>
      <c r="AR180" s="347"/>
      <c r="AS180" s="347"/>
      <c r="AT180" s="186" t="str">
        <f t="shared" si="40"/>
        <v/>
      </c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12"/>
      <c r="BF180" s="12"/>
      <c r="BY180" s="3"/>
      <c r="CA180" s="32"/>
      <c r="CB180" s="32"/>
      <c r="CC180" s="32" t="str">
        <f t="shared" si="29"/>
        <v/>
      </c>
      <c r="CD180" s="32" t="str">
        <f t="shared" si="30"/>
        <v/>
      </c>
      <c r="CE180" s="32" t="str">
        <f t="shared" si="31"/>
        <v/>
      </c>
      <c r="CF180" s="32" t="str">
        <f t="shared" si="32"/>
        <v/>
      </c>
      <c r="CG180" s="33"/>
      <c r="CH180" s="33"/>
      <c r="CI180" s="33">
        <f t="shared" si="35"/>
        <v>0</v>
      </c>
      <c r="CJ180" s="33">
        <f t="shared" si="36"/>
        <v>0</v>
      </c>
      <c r="CK180" s="33">
        <f t="shared" si="37"/>
        <v>0</v>
      </c>
      <c r="CL180" s="33">
        <f t="shared" ref="CL180:CL181" si="47">IF(AND(C180&lt;&gt;0,OR(AP180="",AQ180="",AR180="",AS180="")),1,0)</f>
        <v>0</v>
      </c>
      <c r="CM180" s="33"/>
      <c r="CN180" s="33"/>
      <c r="CZ180" s="2"/>
    </row>
    <row r="181" spans="1:104" ht="16.350000000000001" customHeight="1" x14ac:dyDescent="0.2">
      <c r="A181" s="1392"/>
      <c r="B181" s="339" t="s">
        <v>218</v>
      </c>
      <c r="C181" s="333">
        <f t="shared" si="39"/>
        <v>0</v>
      </c>
      <c r="D181" s="334">
        <f t="shared" si="44"/>
        <v>0</v>
      </c>
      <c r="E181" s="812">
        <f t="shared" si="44"/>
        <v>0</v>
      </c>
      <c r="F181" s="35"/>
      <c r="G181" s="39"/>
      <c r="H181" s="35"/>
      <c r="I181" s="39"/>
      <c r="J181" s="35"/>
      <c r="K181" s="39"/>
      <c r="L181" s="35"/>
      <c r="M181" s="39"/>
      <c r="N181" s="35"/>
      <c r="O181" s="39"/>
      <c r="P181" s="35"/>
      <c r="Q181" s="39"/>
      <c r="R181" s="35"/>
      <c r="S181" s="39"/>
      <c r="T181" s="35"/>
      <c r="U181" s="39"/>
      <c r="V181" s="35"/>
      <c r="W181" s="39"/>
      <c r="X181" s="35"/>
      <c r="Y181" s="39"/>
      <c r="Z181" s="35"/>
      <c r="AA181" s="39"/>
      <c r="AB181" s="35"/>
      <c r="AC181" s="39"/>
      <c r="AD181" s="35"/>
      <c r="AE181" s="39"/>
      <c r="AF181" s="35"/>
      <c r="AG181" s="39"/>
      <c r="AH181" s="35"/>
      <c r="AI181" s="39"/>
      <c r="AJ181" s="35"/>
      <c r="AK181" s="39"/>
      <c r="AL181" s="35"/>
      <c r="AM181" s="38"/>
      <c r="AN181" s="359"/>
      <c r="AO181" s="366"/>
      <c r="AP181" s="35"/>
      <c r="AQ181" s="46"/>
      <c r="AR181" s="46"/>
      <c r="AS181" s="46"/>
      <c r="AT181" s="186" t="str">
        <f t="shared" si="40"/>
        <v/>
      </c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12"/>
      <c r="BF181" s="12"/>
      <c r="BY181" s="3"/>
      <c r="CA181" s="32"/>
      <c r="CB181" s="32"/>
      <c r="CC181" s="32" t="str">
        <f t="shared" si="29"/>
        <v/>
      </c>
      <c r="CD181" s="32" t="str">
        <f t="shared" si="30"/>
        <v/>
      </c>
      <c r="CE181" s="32" t="str">
        <f t="shared" si="31"/>
        <v/>
      </c>
      <c r="CF181" s="32" t="str">
        <f t="shared" si="32"/>
        <v/>
      </c>
      <c r="CG181" s="33"/>
      <c r="CH181" s="33"/>
      <c r="CI181" s="33">
        <f t="shared" si="35"/>
        <v>0</v>
      </c>
      <c r="CJ181" s="33">
        <f t="shared" si="36"/>
        <v>0</v>
      </c>
      <c r="CK181" s="33">
        <f t="shared" si="37"/>
        <v>0</v>
      </c>
      <c r="CL181" s="33">
        <f t="shared" si="47"/>
        <v>0</v>
      </c>
      <c r="CM181" s="33"/>
      <c r="CN181" s="33"/>
      <c r="CZ181" s="2"/>
    </row>
    <row r="182" spans="1:104" ht="16.350000000000001" customHeight="1" x14ac:dyDescent="0.2">
      <c r="A182" s="1376"/>
      <c r="B182" s="367" t="s">
        <v>219</v>
      </c>
      <c r="C182" s="348">
        <f t="shared" si="39"/>
        <v>0</v>
      </c>
      <c r="D182" s="349">
        <f t="shared" si="44"/>
        <v>0</v>
      </c>
      <c r="E182" s="350">
        <f t="shared" si="44"/>
        <v>0</v>
      </c>
      <c r="F182" s="82"/>
      <c r="G182" s="85"/>
      <c r="H182" s="82"/>
      <c r="I182" s="85"/>
      <c r="J182" s="82"/>
      <c r="K182" s="85"/>
      <c r="L182" s="82"/>
      <c r="M182" s="85"/>
      <c r="N182" s="82"/>
      <c r="O182" s="85"/>
      <c r="P182" s="82"/>
      <c r="Q182" s="85"/>
      <c r="R182" s="82"/>
      <c r="S182" s="85"/>
      <c r="T182" s="82"/>
      <c r="U182" s="85"/>
      <c r="V182" s="82"/>
      <c r="W182" s="85"/>
      <c r="X182" s="82"/>
      <c r="Y182" s="85"/>
      <c r="Z182" s="82"/>
      <c r="AA182" s="85"/>
      <c r="AB182" s="82"/>
      <c r="AC182" s="85"/>
      <c r="AD182" s="82"/>
      <c r="AE182" s="85"/>
      <c r="AF182" s="82"/>
      <c r="AG182" s="85"/>
      <c r="AH182" s="82"/>
      <c r="AI182" s="85"/>
      <c r="AJ182" s="82"/>
      <c r="AK182" s="85"/>
      <c r="AL182" s="82"/>
      <c r="AM182" s="84"/>
      <c r="AN182" s="274"/>
      <c r="AO182" s="274"/>
      <c r="AP182" s="82"/>
      <c r="AQ182" s="85"/>
      <c r="AR182" s="85"/>
      <c r="AS182" s="85"/>
      <c r="AT182" s="186" t="str">
        <f t="shared" si="40"/>
        <v/>
      </c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12"/>
      <c r="BF182" s="12"/>
      <c r="BY182" s="3"/>
      <c r="CA182" s="32"/>
      <c r="CB182" s="32"/>
      <c r="CC182" s="32" t="str">
        <f t="shared" si="29"/>
        <v/>
      </c>
      <c r="CD182" s="32" t="str">
        <f t="shared" si="30"/>
        <v/>
      </c>
      <c r="CE182" s="32" t="str">
        <f t="shared" si="31"/>
        <v/>
      </c>
      <c r="CF182" s="32" t="str">
        <f t="shared" si="32"/>
        <v/>
      </c>
      <c r="CG182" s="33"/>
      <c r="CH182" s="33"/>
      <c r="CI182" s="33">
        <f t="shared" si="35"/>
        <v>0</v>
      </c>
      <c r="CJ182" s="33">
        <f t="shared" si="36"/>
        <v>0</v>
      </c>
      <c r="CK182" s="33">
        <f t="shared" si="37"/>
        <v>0</v>
      </c>
      <c r="CL182" s="33">
        <f>IF(AND(C182&lt;&gt;0,OR(AP182="",AQ182="",AR182="",AS182="")),1,0)</f>
        <v>0</v>
      </c>
      <c r="CM182" s="33"/>
      <c r="CN182" s="33"/>
      <c r="CZ182" s="2"/>
    </row>
    <row r="183" spans="1:104" ht="16.350000000000001" customHeight="1" x14ac:dyDescent="0.2">
      <c r="A183" s="1600" t="s">
        <v>220</v>
      </c>
      <c r="B183" s="1601"/>
      <c r="C183" s="328">
        <f t="shared" si="39"/>
        <v>0</v>
      </c>
      <c r="D183" s="329">
        <f t="shared" si="44"/>
        <v>0</v>
      </c>
      <c r="E183" s="330">
        <f t="shared" si="44"/>
        <v>0</v>
      </c>
      <c r="F183" s="106"/>
      <c r="G183" s="109"/>
      <c r="H183" s="106"/>
      <c r="I183" s="109"/>
      <c r="J183" s="106"/>
      <c r="K183" s="109"/>
      <c r="L183" s="106"/>
      <c r="M183" s="109"/>
      <c r="N183" s="106"/>
      <c r="O183" s="109"/>
      <c r="P183" s="106"/>
      <c r="Q183" s="109"/>
      <c r="R183" s="106"/>
      <c r="S183" s="109"/>
      <c r="T183" s="106"/>
      <c r="U183" s="109"/>
      <c r="V183" s="106"/>
      <c r="W183" s="109"/>
      <c r="X183" s="106"/>
      <c r="Y183" s="109"/>
      <c r="Z183" s="106"/>
      <c r="AA183" s="109"/>
      <c r="AB183" s="106"/>
      <c r="AC183" s="109"/>
      <c r="AD183" s="106"/>
      <c r="AE183" s="109"/>
      <c r="AF183" s="106"/>
      <c r="AG183" s="109"/>
      <c r="AH183" s="106"/>
      <c r="AI183" s="109"/>
      <c r="AJ183" s="106"/>
      <c r="AK183" s="109"/>
      <c r="AL183" s="106"/>
      <c r="AM183" s="254"/>
      <c r="AN183" s="331"/>
      <c r="AO183" s="57"/>
      <c r="AP183" s="106"/>
      <c r="AQ183" s="109"/>
      <c r="AR183" s="109"/>
      <c r="AS183" s="109"/>
      <c r="AT183" s="186" t="str">
        <f t="shared" si="40"/>
        <v/>
      </c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12"/>
      <c r="BF183" s="12"/>
      <c r="BY183" s="3"/>
      <c r="CA183" s="32" t="str">
        <f t="shared" ref="CA183:CA189" si="48">IF(CG183=0,"","* Las gestantes ingresadas al Programa NO debe ser mayor al Total de Mujeres ingresadas. ")</f>
        <v/>
      </c>
      <c r="CB183" s="32" t="str">
        <f t="shared" ref="CB183:CB189" si="49">IF(CH183=0,"","* Las madres de hijos menor de 5 años NO DEBE ser mayor al Total de Mujeres ingresadas al Programa. ")</f>
        <v/>
      </c>
      <c r="CC183" s="32" t="str">
        <f t="shared" si="29"/>
        <v/>
      </c>
      <c r="CD183" s="32" t="str">
        <f t="shared" si="30"/>
        <v/>
      </c>
      <c r="CE183" s="32" t="str">
        <f t="shared" si="31"/>
        <v/>
      </c>
      <c r="CF183" s="32" t="str">
        <f t="shared" si="32"/>
        <v/>
      </c>
      <c r="CG183" s="33">
        <f t="shared" ref="CG183:CG189" si="50">IF(E183&lt;AN183,1,0)</f>
        <v>0</v>
      </c>
      <c r="CH183" s="33">
        <f t="shared" ref="CH183:CH189" si="51">IF(C183&lt;AO183,1,0)</f>
        <v>0</v>
      </c>
      <c r="CI183" s="33">
        <f t="shared" si="35"/>
        <v>0</v>
      </c>
      <c r="CJ183" s="33">
        <f t="shared" si="36"/>
        <v>0</v>
      </c>
      <c r="CK183" s="33">
        <f t="shared" si="37"/>
        <v>0</v>
      </c>
      <c r="CL183" s="33">
        <f t="shared" si="38"/>
        <v>0</v>
      </c>
      <c r="CM183" s="33"/>
      <c r="CN183" s="33"/>
      <c r="CZ183" s="2"/>
    </row>
    <row r="184" spans="1:104" ht="16.350000000000001" customHeight="1" x14ac:dyDescent="0.2">
      <c r="A184" s="1472" t="s">
        <v>221</v>
      </c>
      <c r="B184" s="1473"/>
      <c r="C184" s="333">
        <f t="shared" si="39"/>
        <v>0</v>
      </c>
      <c r="D184" s="334">
        <f t="shared" si="44"/>
        <v>0</v>
      </c>
      <c r="E184" s="812">
        <f t="shared" si="44"/>
        <v>0</v>
      </c>
      <c r="F184" s="35"/>
      <c r="G184" s="39"/>
      <c r="H184" s="35"/>
      <c r="I184" s="39"/>
      <c r="J184" s="35"/>
      <c r="K184" s="39"/>
      <c r="L184" s="35"/>
      <c r="M184" s="39"/>
      <c r="N184" s="35"/>
      <c r="O184" s="39"/>
      <c r="P184" s="35"/>
      <c r="Q184" s="39"/>
      <c r="R184" s="35"/>
      <c r="S184" s="39"/>
      <c r="T184" s="35"/>
      <c r="U184" s="39"/>
      <c r="V184" s="35"/>
      <c r="W184" s="39"/>
      <c r="X184" s="35"/>
      <c r="Y184" s="39"/>
      <c r="Z184" s="35"/>
      <c r="AA184" s="39"/>
      <c r="AB184" s="35"/>
      <c r="AC184" s="39"/>
      <c r="AD184" s="35"/>
      <c r="AE184" s="39"/>
      <c r="AF184" s="35"/>
      <c r="AG184" s="39"/>
      <c r="AH184" s="35"/>
      <c r="AI184" s="39"/>
      <c r="AJ184" s="35"/>
      <c r="AK184" s="39"/>
      <c r="AL184" s="35"/>
      <c r="AM184" s="239"/>
      <c r="AN184" s="336"/>
      <c r="AO184" s="58"/>
      <c r="AP184" s="35"/>
      <c r="AQ184" s="305"/>
      <c r="AR184" s="305"/>
      <c r="AS184" s="305"/>
      <c r="AT184" s="186" t="str">
        <f t="shared" si="40"/>
        <v/>
      </c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12"/>
      <c r="BF184" s="12"/>
      <c r="BG184" s="12"/>
      <c r="BH184" s="12"/>
      <c r="BI184" s="12"/>
      <c r="BY184" s="3"/>
      <c r="CA184" s="32" t="str">
        <f t="shared" si="48"/>
        <v/>
      </c>
      <c r="CB184" s="32" t="str">
        <f t="shared" si="49"/>
        <v/>
      </c>
      <c r="CC184" s="32" t="str">
        <f t="shared" si="29"/>
        <v/>
      </c>
      <c r="CD184" s="32" t="str">
        <f t="shared" si="30"/>
        <v/>
      </c>
      <c r="CE184" s="32" t="str">
        <f t="shared" si="31"/>
        <v/>
      </c>
      <c r="CF184" s="32" t="str">
        <f t="shared" si="32"/>
        <v/>
      </c>
      <c r="CG184" s="33">
        <f t="shared" si="50"/>
        <v>0</v>
      </c>
      <c r="CH184" s="33">
        <f t="shared" si="51"/>
        <v>0</v>
      </c>
      <c r="CI184" s="33">
        <f t="shared" si="35"/>
        <v>0</v>
      </c>
      <c r="CJ184" s="33">
        <f t="shared" si="36"/>
        <v>0</v>
      </c>
      <c r="CK184" s="33">
        <f t="shared" si="37"/>
        <v>0</v>
      </c>
      <c r="CL184" s="33">
        <f t="shared" si="38"/>
        <v>0</v>
      </c>
      <c r="CM184" s="33"/>
      <c r="CN184" s="33"/>
      <c r="CZ184" s="2"/>
    </row>
    <row r="185" spans="1:104" ht="16.350000000000001" customHeight="1" x14ac:dyDescent="0.2">
      <c r="A185" s="1472" t="s">
        <v>222</v>
      </c>
      <c r="B185" s="1473"/>
      <c r="C185" s="333">
        <f t="shared" si="39"/>
        <v>0</v>
      </c>
      <c r="D185" s="334">
        <f t="shared" si="44"/>
        <v>0</v>
      </c>
      <c r="E185" s="812">
        <f t="shared" si="44"/>
        <v>0</v>
      </c>
      <c r="F185" s="35"/>
      <c r="G185" s="39"/>
      <c r="H185" s="35"/>
      <c r="I185" s="39"/>
      <c r="J185" s="35"/>
      <c r="K185" s="39"/>
      <c r="L185" s="35"/>
      <c r="M185" s="39"/>
      <c r="N185" s="35"/>
      <c r="O185" s="39"/>
      <c r="P185" s="35"/>
      <c r="Q185" s="39"/>
      <c r="R185" s="35"/>
      <c r="S185" s="39"/>
      <c r="T185" s="35"/>
      <c r="U185" s="39"/>
      <c r="V185" s="35"/>
      <c r="W185" s="39"/>
      <c r="X185" s="35"/>
      <c r="Y185" s="39"/>
      <c r="Z185" s="35"/>
      <c r="AA185" s="39"/>
      <c r="AB185" s="35"/>
      <c r="AC185" s="39"/>
      <c r="AD185" s="35"/>
      <c r="AE185" s="39"/>
      <c r="AF185" s="35"/>
      <c r="AG185" s="39"/>
      <c r="AH185" s="35"/>
      <c r="AI185" s="39"/>
      <c r="AJ185" s="35"/>
      <c r="AK185" s="39"/>
      <c r="AL185" s="35"/>
      <c r="AM185" s="239"/>
      <c r="AN185" s="336"/>
      <c r="AO185" s="58"/>
      <c r="AP185" s="35"/>
      <c r="AQ185" s="46"/>
      <c r="AR185" s="46"/>
      <c r="AS185" s="46"/>
      <c r="AT185" s="186" t="str">
        <f t="shared" si="40"/>
        <v/>
      </c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12"/>
      <c r="BF185" s="12"/>
      <c r="BG185" s="12"/>
      <c r="BH185" s="12"/>
      <c r="BI185" s="12"/>
      <c r="BY185" s="3"/>
      <c r="CA185" s="32" t="str">
        <f t="shared" si="48"/>
        <v/>
      </c>
      <c r="CB185" s="32" t="str">
        <f t="shared" si="49"/>
        <v/>
      </c>
      <c r="CC185" s="32" t="str">
        <f t="shared" si="29"/>
        <v/>
      </c>
      <c r="CD185" s="32" t="str">
        <f t="shared" si="30"/>
        <v/>
      </c>
      <c r="CE185" s="32" t="str">
        <f t="shared" si="31"/>
        <v/>
      </c>
      <c r="CF185" s="32" t="str">
        <f t="shared" si="32"/>
        <v/>
      </c>
      <c r="CG185" s="33">
        <f t="shared" si="50"/>
        <v>0</v>
      </c>
      <c r="CH185" s="33">
        <f t="shared" si="51"/>
        <v>0</v>
      </c>
      <c r="CI185" s="33">
        <f t="shared" si="35"/>
        <v>0</v>
      </c>
      <c r="CJ185" s="33">
        <f t="shared" si="36"/>
        <v>0</v>
      </c>
      <c r="CK185" s="33">
        <f t="shared" si="37"/>
        <v>0</v>
      </c>
      <c r="CL185" s="33">
        <f t="shared" si="38"/>
        <v>0</v>
      </c>
      <c r="CM185" s="33"/>
      <c r="CN185" s="33"/>
      <c r="CZ185" s="2"/>
    </row>
    <row r="186" spans="1:104" ht="16.350000000000001" customHeight="1" x14ac:dyDescent="0.2">
      <c r="A186" s="1472" t="s">
        <v>223</v>
      </c>
      <c r="B186" s="1473"/>
      <c r="C186" s="333">
        <f t="shared" si="39"/>
        <v>1</v>
      </c>
      <c r="D186" s="334">
        <f t="shared" si="44"/>
        <v>0</v>
      </c>
      <c r="E186" s="812">
        <f t="shared" si="44"/>
        <v>1</v>
      </c>
      <c r="F186" s="35"/>
      <c r="G186" s="39"/>
      <c r="H186" s="35"/>
      <c r="I186" s="39"/>
      <c r="J186" s="35"/>
      <c r="K186" s="39"/>
      <c r="L186" s="35"/>
      <c r="M186" s="39"/>
      <c r="N186" s="35"/>
      <c r="O186" s="39"/>
      <c r="P186" s="35"/>
      <c r="Q186" s="39"/>
      <c r="R186" s="35"/>
      <c r="S186" s="39"/>
      <c r="T186" s="35"/>
      <c r="U186" s="39"/>
      <c r="V186" s="35"/>
      <c r="W186" s="39"/>
      <c r="X186" s="35"/>
      <c r="Y186" s="39">
        <v>1</v>
      </c>
      <c r="Z186" s="35"/>
      <c r="AA186" s="39"/>
      <c r="AB186" s="35"/>
      <c r="AC186" s="39"/>
      <c r="AD186" s="35"/>
      <c r="AE186" s="39"/>
      <c r="AF186" s="35"/>
      <c r="AG186" s="39"/>
      <c r="AH186" s="35"/>
      <c r="AI186" s="39"/>
      <c r="AJ186" s="35"/>
      <c r="AK186" s="39"/>
      <c r="AL186" s="35"/>
      <c r="AM186" s="239"/>
      <c r="AN186" s="336">
        <v>0</v>
      </c>
      <c r="AO186" s="58">
        <v>0</v>
      </c>
      <c r="AP186" s="35">
        <v>0</v>
      </c>
      <c r="AQ186" s="46">
        <v>0</v>
      </c>
      <c r="AR186" s="46">
        <v>0</v>
      </c>
      <c r="AS186" s="46">
        <v>0</v>
      </c>
      <c r="AT186" s="186" t="str">
        <f t="shared" si="40"/>
        <v/>
      </c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12"/>
      <c r="BF186" s="12"/>
      <c r="BG186" s="12"/>
      <c r="BH186" s="12"/>
      <c r="BI186" s="12"/>
      <c r="BY186" s="3"/>
      <c r="CA186" s="32" t="str">
        <f t="shared" si="48"/>
        <v/>
      </c>
      <c r="CB186" s="32" t="str">
        <f t="shared" si="49"/>
        <v/>
      </c>
      <c r="CC186" s="32" t="str">
        <f t="shared" si="29"/>
        <v/>
      </c>
      <c r="CD186" s="32" t="str">
        <f t="shared" si="30"/>
        <v/>
      </c>
      <c r="CE186" s="32" t="str">
        <f t="shared" si="31"/>
        <v/>
      </c>
      <c r="CF186" s="32" t="str">
        <f t="shared" si="32"/>
        <v/>
      </c>
      <c r="CG186" s="33">
        <f t="shared" si="50"/>
        <v>0</v>
      </c>
      <c r="CH186" s="33">
        <f t="shared" si="51"/>
        <v>0</v>
      </c>
      <c r="CI186" s="33">
        <f t="shared" si="35"/>
        <v>0</v>
      </c>
      <c r="CJ186" s="33">
        <f t="shared" si="36"/>
        <v>0</v>
      </c>
      <c r="CK186" s="33">
        <f t="shared" si="37"/>
        <v>0</v>
      </c>
      <c r="CL186" s="33">
        <f t="shared" si="38"/>
        <v>0</v>
      </c>
      <c r="CM186" s="33"/>
      <c r="CN186" s="33"/>
      <c r="CZ186" s="2"/>
    </row>
    <row r="187" spans="1:104" ht="18" customHeight="1" x14ac:dyDescent="0.2">
      <c r="A187" s="1472" t="s">
        <v>224</v>
      </c>
      <c r="B187" s="1473"/>
      <c r="C187" s="344">
        <f t="shared" si="39"/>
        <v>0</v>
      </c>
      <c r="D187" s="337">
        <f t="shared" si="44"/>
        <v>0</v>
      </c>
      <c r="E187" s="820">
        <f t="shared" si="44"/>
        <v>0</v>
      </c>
      <c r="F187" s="42"/>
      <c r="G187" s="46"/>
      <c r="H187" s="42"/>
      <c r="I187" s="46"/>
      <c r="J187" s="42"/>
      <c r="K187" s="46"/>
      <c r="L187" s="42"/>
      <c r="M187" s="46"/>
      <c r="N187" s="42"/>
      <c r="O187" s="46"/>
      <c r="P187" s="42"/>
      <c r="Q187" s="46"/>
      <c r="R187" s="42"/>
      <c r="S187" s="46"/>
      <c r="T187" s="42"/>
      <c r="U187" s="46"/>
      <c r="V187" s="42"/>
      <c r="W187" s="46"/>
      <c r="X187" s="42"/>
      <c r="Y187" s="46"/>
      <c r="Z187" s="42"/>
      <c r="AA187" s="46"/>
      <c r="AB187" s="42"/>
      <c r="AC187" s="46"/>
      <c r="AD187" s="42"/>
      <c r="AE187" s="46"/>
      <c r="AF187" s="42"/>
      <c r="AG187" s="46"/>
      <c r="AH187" s="42"/>
      <c r="AI187" s="46"/>
      <c r="AJ187" s="42"/>
      <c r="AK187" s="46"/>
      <c r="AL187" s="42"/>
      <c r="AM187" s="244"/>
      <c r="AN187" s="338"/>
      <c r="AO187" s="202"/>
      <c r="AP187" s="42"/>
      <c r="AQ187" s="46"/>
      <c r="AR187" s="46"/>
      <c r="AS187" s="46"/>
      <c r="AT187" s="186" t="str">
        <f t="shared" si="40"/>
        <v/>
      </c>
      <c r="AU187" s="13"/>
      <c r="AV187" s="13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CA187" s="32" t="str">
        <f t="shared" si="48"/>
        <v/>
      </c>
      <c r="CB187" s="32" t="str">
        <f t="shared" si="49"/>
        <v/>
      </c>
      <c r="CC187" s="32" t="str">
        <f t="shared" si="29"/>
        <v/>
      </c>
      <c r="CD187" s="32" t="str">
        <f t="shared" si="30"/>
        <v/>
      </c>
      <c r="CE187" s="32" t="str">
        <f t="shared" si="31"/>
        <v/>
      </c>
      <c r="CF187" s="32" t="str">
        <f t="shared" si="32"/>
        <v/>
      </c>
      <c r="CG187" s="33">
        <f t="shared" si="50"/>
        <v>0</v>
      </c>
      <c r="CH187" s="33">
        <f t="shared" si="51"/>
        <v>0</v>
      </c>
      <c r="CI187" s="33">
        <f t="shared" si="35"/>
        <v>0</v>
      </c>
      <c r="CJ187" s="33">
        <f t="shared" si="36"/>
        <v>0</v>
      </c>
      <c r="CK187" s="33">
        <f t="shared" si="37"/>
        <v>0</v>
      </c>
      <c r="CL187" s="33">
        <f t="shared" si="38"/>
        <v>0</v>
      </c>
      <c r="CM187" s="33"/>
      <c r="CN187" s="33"/>
    </row>
    <row r="188" spans="1:104" ht="18" customHeight="1" x14ac:dyDescent="0.2">
      <c r="A188" s="1472" t="s">
        <v>225</v>
      </c>
      <c r="B188" s="1473"/>
      <c r="C188" s="344">
        <f t="shared" si="39"/>
        <v>0</v>
      </c>
      <c r="D188" s="337">
        <f t="shared" si="44"/>
        <v>0</v>
      </c>
      <c r="E188" s="820">
        <f t="shared" si="44"/>
        <v>0</v>
      </c>
      <c r="F188" s="42"/>
      <c r="G188" s="46"/>
      <c r="H188" s="42"/>
      <c r="I188" s="46"/>
      <c r="J188" s="42"/>
      <c r="K188" s="46"/>
      <c r="L188" s="42"/>
      <c r="M188" s="46"/>
      <c r="N188" s="42"/>
      <c r="O188" s="46"/>
      <c r="P188" s="42"/>
      <c r="Q188" s="46"/>
      <c r="R188" s="42"/>
      <c r="S188" s="46"/>
      <c r="T188" s="42"/>
      <c r="U188" s="46"/>
      <c r="V188" s="42"/>
      <c r="W188" s="46"/>
      <c r="X188" s="42"/>
      <c r="Y188" s="46"/>
      <c r="Z188" s="42"/>
      <c r="AA188" s="46"/>
      <c r="AB188" s="42"/>
      <c r="AC188" s="46"/>
      <c r="AD188" s="42"/>
      <c r="AE188" s="46"/>
      <c r="AF188" s="42"/>
      <c r="AG188" s="46"/>
      <c r="AH188" s="42"/>
      <c r="AI188" s="46"/>
      <c r="AJ188" s="42"/>
      <c r="AK188" s="46"/>
      <c r="AL188" s="42"/>
      <c r="AM188" s="244"/>
      <c r="AN188" s="338"/>
      <c r="AO188" s="202"/>
      <c r="AP188" s="42"/>
      <c r="AQ188" s="46"/>
      <c r="AR188" s="46"/>
      <c r="AS188" s="46"/>
      <c r="AT188" s="186" t="str">
        <f t="shared" si="40"/>
        <v/>
      </c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CA188" s="32" t="str">
        <f t="shared" si="48"/>
        <v/>
      </c>
      <c r="CB188" s="32" t="str">
        <f t="shared" si="49"/>
        <v/>
      </c>
      <c r="CC188" s="32" t="str">
        <f t="shared" si="29"/>
        <v/>
      </c>
      <c r="CD188" s="32" t="str">
        <f t="shared" si="30"/>
        <v/>
      </c>
      <c r="CE188" s="32" t="str">
        <f t="shared" si="31"/>
        <v/>
      </c>
      <c r="CF188" s="32" t="str">
        <f t="shared" si="32"/>
        <v/>
      </c>
      <c r="CG188" s="33">
        <f t="shared" si="50"/>
        <v>0</v>
      </c>
      <c r="CH188" s="33">
        <f t="shared" si="51"/>
        <v>0</v>
      </c>
      <c r="CI188" s="33">
        <f t="shared" si="35"/>
        <v>0</v>
      </c>
      <c r="CJ188" s="33">
        <f t="shared" si="36"/>
        <v>0</v>
      </c>
      <c r="CK188" s="33">
        <f t="shared" si="37"/>
        <v>0</v>
      </c>
      <c r="CL188" s="33">
        <f t="shared" si="38"/>
        <v>0</v>
      </c>
      <c r="CM188" s="33"/>
      <c r="CN188" s="33"/>
    </row>
    <row r="189" spans="1:104" ht="18" customHeight="1" x14ac:dyDescent="0.2">
      <c r="A189" s="1474" t="s">
        <v>226</v>
      </c>
      <c r="B189" s="1475"/>
      <c r="C189" s="348">
        <f t="shared" si="39"/>
        <v>1</v>
      </c>
      <c r="D189" s="349">
        <f t="shared" si="44"/>
        <v>0</v>
      </c>
      <c r="E189" s="350">
        <f t="shared" si="44"/>
        <v>1</v>
      </c>
      <c r="F189" s="82"/>
      <c r="G189" s="85"/>
      <c r="H189" s="82"/>
      <c r="I189" s="85"/>
      <c r="J189" s="82"/>
      <c r="K189" s="85"/>
      <c r="L189" s="82"/>
      <c r="M189" s="85"/>
      <c r="N189" s="82"/>
      <c r="O189" s="85"/>
      <c r="P189" s="82"/>
      <c r="Q189" s="85"/>
      <c r="R189" s="82"/>
      <c r="S189" s="85"/>
      <c r="T189" s="82"/>
      <c r="U189" s="85"/>
      <c r="V189" s="82"/>
      <c r="W189" s="85">
        <v>1</v>
      </c>
      <c r="X189" s="82"/>
      <c r="Y189" s="85"/>
      <c r="Z189" s="82"/>
      <c r="AA189" s="85"/>
      <c r="AB189" s="82"/>
      <c r="AC189" s="85"/>
      <c r="AD189" s="82"/>
      <c r="AE189" s="85"/>
      <c r="AF189" s="82"/>
      <c r="AG189" s="85"/>
      <c r="AH189" s="82"/>
      <c r="AI189" s="85"/>
      <c r="AJ189" s="82"/>
      <c r="AK189" s="85"/>
      <c r="AL189" s="82"/>
      <c r="AM189" s="351"/>
      <c r="AN189" s="368">
        <v>0</v>
      </c>
      <c r="AO189" s="369">
        <v>0</v>
      </c>
      <c r="AP189" s="82">
        <v>0</v>
      </c>
      <c r="AQ189" s="85">
        <v>0</v>
      </c>
      <c r="AR189" s="85">
        <v>0</v>
      </c>
      <c r="AS189" s="85">
        <v>0</v>
      </c>
      <c r="AT189" s="186" t="str">
        <f t="shared" si="40"/>
        <v/>
      </c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CA189" s="32" t="str">
        <f t="shared" si="48"/>
        <v/>
      </c>
      <c r="CB189" s="32" t="str">
        <f t="shared" si="49"/>
        <v/>
      </c>
      <c r="CC189" s="32" t="str">
        <f t="shared" si="29"/>
        <v/>
      </c>
      <c r="CD189" s="32" t="str">
        <f t="shared" si="30"/>
        <v/>
      </c>
      <c r="CE189" s="32" t="str">
        <f t="shared" si="31"/>
        <v/>
      </c>
      <c r="CF189" s="32" t="str">
        <f t="shared" si="32"/>
        <v/>
      </c>
      <c r="CG189" s="33">
        <f t="shared" si="50"/>
        <v>0</v>
      </c>
      <c r="CH189" s="33">
        <f t="shared" si="51"/>
        <v>0</v>
      </c>
      <c r="CI189" s="33">
        <f t="shared" si="35"/>
        <v>0</v>
      </c>
      <c r="CJ189" s="33">
        <f t="shared" si="36"/>
        <v>0</v>
      </c>
      <c r="CK189" s="33">
        <f t="shared" si="37"/>
        <v>0</v>
      </c>
      <c r="CL189" s="33">
        <f t="shared" si="38"/>
        <v>0</v>
      </c>
      <c r="CM189" s="33"/>
      <c r="CN189" s="33"/>
    </row>
    <row r="190" spans="1:104" ht="27.75" customHeight="1" x14ac:dyDescent="0.2">
      <c r="A190" s="117" t="s">
        <v>227</v>
      </c>
      <c r="B190" s="117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12"/>
      <c r="BJ190" s="12"/>
      <c r="CG190" s="14"/>
      <c r="CH190" s="14"/>
      <c r="CI190" s="14"/>
      <c r="CJ190" s="14"/>
      <c r="CK190" s="14"/>
      <c r="CL190" s="14"/>
      <c r="CM190" s="14"/>
      <c r="CN190" s="14"/>
    </row>
    <row r="191" spans="1:104" ht="23.25" customHeight="1" x14ac:dyDescent="0.2">
      <c r="A191" s="1371" t="s">
        <v>228</v>
      </c>
      <c r="B191" s="1372"/>
      <c r="C191" s="1579" t="s">
        <v>63</v>
      </c>
      <c r="D191" s="1579"/>
      <c r="E191" s="1579"/>
      <c r="F191" s="1579" t="s">
        <v>173</v>
      </c>
      <c r="G191" s="1579"/>
      <c r="H191" s="1579" t="s">
        <v>174</v>
      </c>
      <c r="I191" s="1579"/>
      <c r="J191" s="1579" t="s">
        <v>175</v>
      </c>
      <c r="K191" s="1579"/>
      <c r="L191" s="1579" t="s">
        <v>110</v>
      </c>
      <c r="M191" s="1579"/>
      <c r="N191" s="1377" t="s">
        <v>11</v>
      </c>
      <c r="O191" s="1380"/>
      <c r="P191" s="1585" t="s">
        <v>112</v>
      </c>
      <c r="Q191" s="1585"/>
      <c r="R191" s="1585" t="s">
        <v>113</v>
      </c>
      <c r="S191" s="1585"/>
      <c r="T191" s="1585" t="s">
        <v>114</v>
      </c>
      <c r="U191" s="1585"/>
      <c r="V191" s="1585" t="s">
        <v>115</v>
      </c>
      <c r="W191" s="1585"/>
      <c r="X191" s="1585" t="s">
        <v>116</v>
      </c>
      <c r="Y191" s="1585"/>
      <c r="Z191" s="1585" t="s">
        <v>117</v>
      </c>
      <c r="AA191" s="1585"/>
      <c r="AB191" s="1585" t="s">
        <v>118</v>
      </c>
      <c r="AC191" s="1585"/>
      <c r="AD191" s="1585" t="s">
        <v>119</v>
      </c>
      <c r="AE191" s="1585"/>
      <c r="AF191" s="1585" t="s">
        <v>120</v>
      </c>
      <c r="AG191" s="1585"/>
      <c r="AH191" s="1585" t="s">
        <v>121</v>
      </c>
      <c r="AI191" s="1585"/>
      <c r="AJ191" s="1585" t="s">
        <v>122</v>
      </c>
      <c r="AK191" s="1585"/>
      <c r="AL191" s="1585" t="s">
        <v>123</v>
      </c>
      <c r="AM191" s="1406"/>
      <c r="AN191" s="1602" t="s">
        <v>76</v>
      </c>
      <c r="AO191" s="1480"/>
      <c r="AP191" s="1481"/>
      <c r="AQ191" s="1603" t="s">
        <v>176</v>
      </c>
      <c r="AR191" s="1599" t="s">
        <v>229</v>
      </c>
      <c r="AS191" s="1585" t="s">
        <v>178</v>
      </c>
      <c r="AT191" s="1585"/>
      <c r="AU191" s="1375" t="s">
        <v>230</v>
      </c>
      <c r="AV191" s="1375" t="s">
        <v>180</v>
      </c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Y191" s="3"/>
      <c r="CG191" s="14"/>
      <c r="CH191" s="14"/>
      <c r="CI191" s="14"/>
      <c r="CJ191" s="14"/>
      <c r="CK191" s="14"/>
      <c r="CL191" s="14"/>
      <c r="CM191" s="14"/>
      <c r="CN191" s="14"/>
      <c r="CZ191" s="2"/>
    </row>
    <row r="192" spans="1:104" ht="37.5" customHeight="1" x14ac:dyDescent="0.2">
      <c r="A192" s="1373"/>
      <c r="B192" s="1374"/>
      <c r="C192" s="881" t="s">
        <v>88</v>
      </c>
      <c r="D192" s="370" t="s">
        <v>54</v>
      </c>
      <c r="E192" s="810" t="s">
        <v>89</v>
      </c>
      <c r="F192" s="967" t="s">
        <v>54</v>
      </c>
      <c r="G192" s="810" t="s">
        <v>89</v>
      </c>
      <c r="H192" s="967" t="s">
        <v>54</v>
      </c>
      <c r="I192" s="810" t="s">
        <v>89</v>
      </c>
      <c r="J192" s="967" t="s">
        <v>54</v>
      </c>
      <c r="K192" s="810" t="s">
        <v>89</v>
      </c>
      <c r="L192" s="967" t="s">
        <v>54</v>
      </c>
      <c r="M192" s="810" t="s">
        <v>89</v>
      </c>
      <c r="N192" s="967" t="s">
        <v>54</v>
      </c>
      <c r="O192" s="810" t="s">
        <v>89</v>
      </c>
      <c r="P192" s="967" t="s">
        <v>54</v>
      </c>
      <c r="Q192" s="810" t="s">
        <v>89</v>
      </c>
      <c r="R192" s="967" t="s">
        <v>54</v>
      </c>
      <c r="S192" s="810" t="s">
        <v>89</v>
      </c>
      <c r="T192" s="967" t="s">
        <v>54</v>
      </c>
      <c r="U192" s="810" t="s">
        <v>89</v>
      </c>
      <c r="V192" s="967" t="s">
        <v>54</v>
      </c>
      <c r="W192" s="810" t="s">
        <v>89</v>
      </c>
      <c r="X192" s="967" t="s">
        <v>54</v>
      </c>
      <c r="Y192" s="810" t="s">
        <v>89</v>
      </c>
      <c r="Z192" s="967" t="s">
        <v>54</v>
      </c>
      <c r="AA192" s="810" t="s">
        <v>89</v>
      </c>
      <c r="AB192" s="967" t="s">
        <v>54</v>
      </c>
      <c r="AC192" s="810" t="s">
        <v>89</v>
      </c>
      <c r="AD192" s="967" t="s">
        <v>54</v>
      </c>
      <c r="AE192" s="810" t="s">
        <v>89</v>
      </c>
      <c r="AF192" s="967" t="s">
        <v>54</v>
      </c>
      <c r="AG192" s="810" t="s">
        <v>89</v>
      </c>
      <c r="AH192" s="967" t="s">
        <v>54</v>
      </c>
      <c r="AI192" s="810" t="s">
        <v>89</v>
      </c>
      <c r="AJ192" s="967" t="s">
        <v>54</v>
      </c>
      <c r="AK192" s="810" t="s">
        <v>89</v>
      </c>
      <c r="AL192" s="967" t="s">
        <v>54</v>
      </c>
      <c r="AM192" s="827" t="s">
        <v>89</v>
      </c>
      <c r="AN192" s="981" t="s">
        <v>133</v>
      </c>
      <c r="AO192" s="372" t="s">
        <v>135</v>
      </c>
      <c r="AP192" s="373" t="s">
        <v>134</v>
      </c>
      <c r="AQ192" s="1483"/>
      <c r="AR192" s="1471"/>
      <c r="AS192" s="967" t="s">
        <v>54</v>
      </c>
      <c r="AT192" s="810" t="s">
        <v>89</v>
      </c>
      <c r="AU192" s="1376"/>
      <c r="AV192" s="1376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12"/>
      <c r="BI192" s="12"/>
      <c r="BY192" s="3"/>
      <c r="CG192" s="14"/>
      <c r="CH192" s="14"/>
      <c r="CI192" s="14"/>
      <c r="CJ192" s="14"/>
      <c r="CK192" s="14"/>
      <c r="CL192" s="14"/>
      <c r="CM192" s="14"/>
      <c r="CZ192" s="2"/>
    </row>
    <row r="193" spans="1:104" ht="18.75" customHeight="1" x14ac:dyDescent="0.2">
      <c r="A193" s="1478" t="s">
        <v>231</v>
      </c>
      <c r="B193" s="1461"/>
      <c r="C193" s="968">
        <f>SUM(D193+E193)</f>
        <v>13</v>
      </c>
      <c r="D193" s="969">
        <f>SUM(F193+H193+J193+L193+N193+P193+R193+T193+V193+X193+Z193+AB193+AD193+AF193+AH193+AJ193+AL193)</f>
        <v>8</v>
      </c>
      <c r="E193" s="304">
        <f>SUM(G193+I193+K193+M193+O193+Q193+S193+U193+W193+Y193+AA193+AC193+AE193+AG193+AI193+AK193+AM193)</f>
        <v>5</v>
      </c>
      <c r="F193" s="905">
        <v>1</v>
      </c>
      <c r="G193" s="53"/>
      <c r="H193" s="905">
        <v>3</v>
      </c>
      <c r="I193" s="53">
        <v>3</v>
      </c>
      <c r="J193" s="905">
        <v>1</v>
      </c>
      <c r="K193" s="53"/>
      <c r="L193" s="905">
        <v>3</v>
      </c>
      <c r="M193" s="53">
        <v>2</v>
      </c>
      <c r="N193" s="905"/>
      <c r="O193" s="53"/>
      <c r="P193" s="905"/>
      <c r="Q193" s="53"/>
      <c r="R193" s="905"/>
      <c r="S193" s="53"/>
      <c r="T193" s="905"/>
      <c r="U193" s="53"/>
      <c r="V193" s="905"/>
      <c r="W193" s="53"/>
      <c r="X193" s="905"/>
      <c r="Y193" s="53"/>
      <c r="Z193" s="905"/>
      <c r="AA193" s="53"/>
      <c r="AB193" s="905"/>
      <c r="AC193" s="53"/>
      <c r="AD193" s="905"/>
      <c r="AE193" s="53"/>
      <c r="AF193" s="905"/>
      <c r="AG193" s="53"/>
      <c r="AH193" s="905"/>
      <c r="AI193" s="53"/>
      <c r="AJ193" s="905"/>
      <c r="AK193" s="53"/>
      <c r="AL193" s="905"/>
      <c r="AM193" s="321"/>
      <c r="AN193" s="375">
        <v>1</v>
      </c>
      <c r="AO193" s="376"/>
      <c r="AP193" s="85">
        <v>4</v>
      </c>
      <c r="AQ193" s="53">
        <v>0</v>
      </c>
      <c r="AR193" s="901">
        <v>0</v>
      </c>
      <c r="AS193" s="905">
        <v>0</v>
      </c>
      <c r="AT193" s="53">
        <v>0</v>
      </c>
      <c r="AU193" s="53">
        <v>0</v>
      </c>
      <c r="AV193" s="53">
        <v>0</v>
      </c>
      <c r="AW193" s="186" t="str">
        <f>CA193&amp;CB193&amp;CC193&amp;CD193&amp;CE193&amp;CF193&amp;CN193</f>
        <v/>
      </c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12"/>
      <c r="BI193" s="12"/>
      <c r="BY193" s="3"/>
      <c r="CA193" s="32" t="str">
        <f t="shared" ref="CA193:CA231" si="52">IF(CG193=0,"","* Las gestantes egresadas del Programa NO debe ser mayor al Total de Mujeres egresadas. ")</f>
        <v/>
      </c>
      <c r="CB193" s="32" t="str">
        <f t="shared" ref="CB193:CB231" si="53">IF(CH193=0,"","* Las madres de hijos menor de 5 años NO DEBE ser mayor al Total de Mujeres Egresadas al Programa. ")</f>
        <v/>
      </c>
      <c r="CC193" s="32" t="str">
        <f t="shared" ref="CC193:CC231" si="54">IF(CI193=0,"","* Los egresos de Pueblos Originarios NO DEBE ser mayor al Total de egresos del Programa.")</f>
        <v/>
      </c>
      <c r="CD193" s="32" t="str">
        <f t="shared" ref="CD193:CD231" si="55">IF(CJ193=0,"","* Los Niños, Niñas, Adolescentes y Jóvenes de Programas SENAME NO DEBE ser mayor al Total de egresos del Programa. ")</f>
        <v/>
      </c>
      <c r="CE193" s="32" t="str">
        <f t="shared" ref="CE193:CE231" si="56">IF(CK193=0,"","* Los Migrantes NO DEBEN ser mayor al Total de ingresos del Programa. ")</f>
        <v/>
      </c>
      <c r="CF193" s="32" t="str">
        <f t="shared" ref="CF193:CF231" si="57">IF(CL193=0,"","* No olvide escribir los campos Gestante y/o Madre de Hijo menor de 5 años y/o Pueblos Originarios y/o Niños, Niñas, Adolescentes y Jóvenes de Programas SENAME (Digite CERO si no tiene). ")</f>
        <v/>
      </c>
      <c r="CG193" s="33">
        <f>IF(E193&lt;AQ193,1,0)</f>
        <v>0</v>
      </c>
      <c r="CH193" s="33">
        <f>IF(E193&lt;AR193,1,0)</f>
        <v>0</v>
      </c>
      <c r="CI193" s="33">
        <f>IF(C193&lt;SUM(AS193,AT193),1,0)</f>
        <v>0</v>
      </c>
      <c r="CJ193" s="33">
        <f>IF(C193&lt;AU193,1,0)</f>
        <v>0</v>
      </c>
      <c r="CK193" s="33">
        <f>IF(C193&lt;AV193,1,0)</f>
        <v>0</v>
      </c>
      <c r="CL193" s="33">
        <f>IF(AND(C193&lt;&gt;0,OR(AQ193="",AR193="",AS193="",AT193="",AU193="",AV193="")),1,0)</f>
        <v>0</v>
      </c>
      <c r="CM193" s="33">
        <f>IF(AND(C193=0,OR(C195&gt;0,C196&gt;0,C197&gt;0,C198&gt;0,C199&gt;0)),1,0)</f>
        <v>0</v>
      </c>
      <c r="CN193" s="32" t="str">
        <f>IF(CM193=1,"* No olvide registrar al menos un ingreso y una persona con diagnóstico. ","")</f>
        <v/>
      </c>
      <c r="CO193" s="32"/>
      <c r="CZ193" s="2"/>
    </row>
    <row r="194" spans="1:104" ht="29.25" customHeight="1" x14ac:dyDescent="0.2">
      <c r="A194" s="1462" t="s">
        <v>182</v>
      </c>
      <c r="B194" s="1463"/>
      <c r="C194" s="377"/>
      <c r="D194" s="378"/>
      <c r="E194" s="378"/>
      <c r="F194" s="378"/>
      <c r="G194" s="378"/>
      <c r="H194" s="378"/>
      <c r="I194" s="378"/>
      <c r="J194" s="378"/>
      <c r="K194" s="378"/>
      <c r="L194" s="378"/>
      <c r="M194" s="378"/>
      <c r="N194" s="378"/>
      <c r="O194" s="378"/>
      <c r="P194" s="378"/>
      <c r="Q194" s="378"/>
      <c r="R194" s="378"/>
      <c r="S194" s="378"/>
      <c r="T194" s="378"/>
      <c r="U194" s="378"/>
      <c r="V194" s="378"/>
      <c r="W194" s="378"/>
      <c r="X194" s="378"/>
      <c r="Y194" s="378"/>
      <c r="Z194" s="378"/>
      <c r="AA194" s="378"/>
      <c r="AB194" s="378"/>
      <c r="AC194" s="378"/>
      <c r="AD194" s="378"/>
      <c r="AE194" s="378"/>
      <c r="AF194" s="378"/>
      <c r="AG194" s="378"/>
      <c r="AH194" s="378"/>
      <c r="AI194" s="378"/>
      <c r="AJ194" s="378"/>
      <c r="AK194" s="378"/>
      <c r="AL194" s="378"/>
      <c r="AM194" s="378"/>
      <c r="AN194" s="379"/>
      <c r="AO194" s="380"/>
      <c r="AP194" s="381"/>
      <c r="AQ194" s="378"/>
      <c r="AR194" s="378"/>
      <c r="AS194" s="378"/>
      <c r="AT194" s="381"/>
      <c r="AU194" s="381"/>
      <c r="AV194" s="381"/>
      <c r="AW194" s="186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12"/>
      <c r="BI194" s="12"/>
      <c r="BY194" s="3"/>
      <c r="CA194" s="32"/>
      <c r="CB194" s="32"/>
      <c r="CC194" s="32"/>
      <c r="CD194" s="32"/>
      <c r="CE194" s="32"/>
      <c r="CF194" s="32"/>
      <c r="CG194" s="33"/>
      <c r="CH194" s="33"/>
      <c r="CI194" s="33"/>
      <c r="CJ194" s="33"/>
      <c r="CK194" s="33"/>
      <c r="CL194" s="33"/>
      <c r="CM194" s="33"/>
      <c r="CN194" s="32"/>
      <c r="CO194" s="32"/>
      <c r="CZ194" s="2"/>
    </row>
    <row r="195" spans="1:104" ht="21" customHeight="1" x14ac:dyDescent="0.2">
      <c r="A195" s="1597" t="s">
        <v>232</v>
      </c>
      <c r="B195" s="982" t="s">
        <v>233</v>
      </c>
      <c r="C195" s="972">
        <f>SUM(D195+E195)</f>
        <v>0</v>
      </c>
      <c r="D195" s="973">
        <f t="shared" ref="D195:D203" si="58">SUM(F195+H195+J195+L195+N195+P195+R195+T195+V195+X195+Z195+AB195+AD195+AF195+AH195+AJ195+AL195)</f>
        <v>0</v>
      </c>
      <c r="E195" s="974">
        <f t="shared" ref="E195:E203" si="59">SUM(G195+I195+K195+M195+O195+Q195+S195+U195+W195+Y195+AA195+AC195+AE195+AG195+AI195+AK195+AM195)</f>
        <v>0</v>
      </c>
      <c r="F195" s="893"/>
      <c r="G195" s="896"/>
      <c r="H195" s="893"/>
      <c r="I195" s="896"/>
      <c r="J195" s="893"/>
      <c r="K195" s="896"/>
      <c r="L195" s="893"/>
      <c r="M195" s="896"/>
      <c r="N195" s="893"/>
      <c r="O195" s="896"/>
      <c r="P195" s="893"/>
      <c r="Q195" s="896"/>
      <c r="R195" s="893"/>
      <c r="S195" s="896"/>
      <c r="T195" s="893"/>
      <c r="U195" s="896"/>
      <c r="V195" s="893"/>
      <c r="W195" s="896"/>
      <c r="X195" s="893"/>
      <c r="Y195" s="896"/>
      <c r="Z195" s="893"/>
      <c r="AA195" s="896"/>
      <c r="AB195" s="893"/>
      <c r="AC195" s="896"/>
      <c r="AD195" s="893"/>
      <c r="AE195" s="896"/>
      <c r="AF195" s="893"/>
      <c r="AG195" s="896"/>
      <c r="AH195" s="893"/>
      <c r="AI195" s="896"/>
      <c r="AJ195" s="893"/>
      <c r="AK195" s="896"/>
      <c r="AL195" s="893"/>
      <c r="AM195" s="953"/>
      <c r="AN195" s="954"/>
      <c r="AO195" s="911"/>
      <c r="AP195" s="896"/>
      <c r="AQ195" s="896"/>
      <c r="AR195" s="913"/>
      <c r="AS195" s="893"/>
      <c r="AT195" s="896"/>
      <c r="AU195" s="896"/>
      <c r="AV195" s="896"/>
      <c r="AW195" s="186" t="str">
        <f t="shared" ref="AW195:AW231" si="60">CA195&amp;CB195&amp;CC195&amp;CD195&amp;CE195&amp;CF195</f>
        <v/>
      </c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12"/>
      <c r="BI195" s="12"/>
      <c r="BY195" s="3"/>
      <c r="CA195" s="32" t="str">
        <f t="shared" si="52"/>
        <v/>
      </c>
      <c r="CB195" s="32" t="str">
        <f t="shared" si="53"/>
        <v/>
      </c>
      <c r="CC195" s="32" t="str">
        <f t="shared" si="54"/>
        <v/>
      </c>
      <c r="CD195" s="32" t="str">
        <f t="shared" si="55"/>
        <v/>
      </c>
      <c r="CE195" s="32" t="str">
        <f t="shared" si="56"/>
        <v/>
      </c>
      <c r="CF195" s="32" t="str">
        <f t="shared" si="57"/>
        <v/>
      </c>
      <c r="CG195" s="33">
        <f t="shared" ref="CG195:CG231" si="61">IF(E195&lt;AQ195,1,0)</f>
        <v>0</v>
      </c>
      <c r="CH195" s="33">
        <f t="shared" ref="CH195:CH231" si="62">IF(E195&lt;AR195,1,0)</f>
        <v>0</v>
      </c>
      <c r="CI195" s="33">
        <f t="shared" ref="CI195:CI231" si="63">IF(C195&lt;SUM(AS195,AT195),1,0)</f>
        <v>0</v>
      </c>
      <c r="CJ195" s="33">
        <f t="shared" ref="CJ195:CJ231" si="64">IF(C195&lt;AU195,1,0)</f>
        <v>0</v>
      </c>
      <c r="CK195" s="33">
        <f t="shared" ref="CK195:CK231" si="65">IF(C195&lt;AV195,1,0)</f>
        <v>0</v>
      </c>
      <c r="CL195" s="33">
        <f t="shared" ref="CL195:CL231" si="66">IF(AND(C195&lt;&gt;0,OR(AQ195="",AR195="",AS195="",AT195="",AU195="",AV195="")),1,0)</f>
        <v>0</v>
      </c>
      <c r="CM195" s="33"/>
      <c r="CN195" s="32"/>
      <c r="CO195" s="32"/>
      <c r="CZ195" s="2"/>
    </row>
    <row r="196" spans="1:104" ht="21.75" customHeight="1" x14ac:dyDescent="0.2">
      <c r="A196" s="1465"/>
      <c r="B196" s="383" t="s">
        <v>185</v>
      </c>
      <c r="C196" s="348">
        <f>SUM(D196+E196)</f>
        <v>0</v>
      </c>
      <c r="D196" s="349">
        <f t="shared" si="58"/>
        <v>0</v>
      </c>
      <c r="E196" s="350">
        <f t="shared" si="59"/>
        <v>0</v>
      </c>
      <c r="F196" s="82"/>
      <c r="G196" s="85"/>
      <c r="H196" s="82"/>
      <c r="I196" s="85"/>
      <c r="J196" s="82"/>
      <c r="K196" s="85"/>
      <c r="L196" s="82"/>
      <c r="M196" s="85"/>
      <c r="N196" s="82"/>
      <c r="O196" s="85"/>
      <c r="P196" s="82"/>
      <c r="Q196" s="85"/>
      <c r="R196" s="82"/>
      <c r="S196" s="85"/>
      <c r="T196" s="82"/>
      <c r="U196" s="85"/>
      <c r="V196" s="82"/>
      <c r="W196" s="85"/>
      <c r="X196" s="82"/>
      <c r="Y196" s="85"/>
      <c r="Z196" s="82"/>
      <c r="AA196" s="85"/>
      <c r="AB196" s="82"/>
      <c r="AC196" s="85"/>
      <c r="AD196" s="82"/>
      <c r="AE196" s="85"/>
      <c r="AF196" s="82"/>
      <c r="AG196" s="85"/>
      <c r="AH196" s="82"/>
      <c r="AI196" s="85"/>
      <c r="AJ196" s="42"/>
      <c r="AK196" s="46"/>
      <c r="AL196" s="82"/>
      <c r="AM196" s="351"/>
      <c r="AN196" s="384"/>
      <c r="AO196" s="149"/>
      <c r="AP196" s="85"/>
      <c r="AQ196" s="85"/>
      <c r="AR196" s="59"/>
      <c r="AS196" s="82"/>
      <c r="AT196" s="85"/>
      <c r="AU196" s="85"/>
      <c r="AV196" s="85"/>
      <c r="AW196" s="186" t="str">
        <f t="shared" si="60"/>
        <v/>
      </c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12"/>
      <c r="BI196" s="12"/>
      <c r="BY196" s="3"/>
      <c r="CA196" s="32" t="str">
        <f t="shared" si="52"/>
        <v/>
      </c>
      <c r="CB196" s="32" t="str">
        <f t="shared" si="53"/>
        <v/>
      </c>
      <c r="CC196" s="32" t="str">
        <f t="shared" si="54"/>
        <v/>
      </c>
      <c r="CD196" s="32" t="str">
        <f t="shared" si="55"/>
        <v/>
      </c>
      <c r="CE196" s="32" t="str">
        <f t="shared" si="56"/>
        <v/>
      </c>
      <c r="CF196" s="32" t="str">
        <f t="shared" si="57"/>
        <v/>
      </c>
      <c r="CG196" s="33">
        <f t="shared" si="61"/>
        <v>0</v>
      </c>
      <c r="CH196" s="33">
        <f t="shared" si="62"/>
        <v>0</v>
      </c>
      <c r="CI196" s="33">
        <f t="shared" si="63"/>
        <v>0</v>
      </c>
      <c r="CJ196" s="33">
        <f t="shared" si="64"/>
        <v>0</v>
      </c>
      <c r="CK196" s="33">
        <f t="shared" si="65"/>
        <v>0</v>
      </c>
      <c r="CL196" s="33">
        <f t="shared" si="66"/>
        <v>0</v>
      </c>
      <c r="CM196" s="33"/>
      <c r="CN196" s="32"/>
      <c r="CO196" s="32"/>
      <c r="CZ196" s="2"/>
    </row>
    <row r="197" spans="1:104" ht="18.75" customHeight="1" x14ac:dyDescent="0.2">
      <c r="A197" s="1466" t="s">
        <v>186</v>
      </c>
      <c r="B197" s="1467"/>
      <c r="C197" s="385">
        <f>SUM(D197+E197)</f>
        <v>0</v>
      </c>
      <c r="D197" s="969">
        <f t="shared" si="58"/>
        <v>0</v>
      </c>
      <c r="E197" s="320">
        <f t="shared" si="59"/>
        <v>0</v>
      </c>
      <c r="F197" s="905"/>
      <c r="G197" s="53"/>
      <c r="H197" s="905"/>
      <c r="I197" s="53"/>
      <c r="J197" s="905"/>
      <c r="K197" s="53"/>
      <c r="L197" s="905"/>
      <c r="M197" s="53"/>
      <c r="N197" s="905"/>
      <c r="O197" s="53"/>
      <c r="P197" s="905"/>
      <c r="Q197" s="53"/>
      <c r="R197" s="905"/>
      <c r="S197" s="53"/>
      <c r="T197" s="905"/>
      <c r="U197" s="53"/>
      <c r="V197" s="905"/>
      <c r="W197" s="53"/>
      <c r="X197" s="905"/>
      <c r="Y197" s="53"/>
      <c r="Z197" s="905"/>
      <c r="AA197" s="53"/>
      <c r="AB197" s="905"/>
      <c r="AC197" s="53"/>
      <c r="AD197" s="905"/>
      <c r="AE197" s="53"/>
      <c r="AF197" s="905"/>
      <c r="AG197" s="53"/>
      <c r="AH197" s="905"/>
      <c r="AI197" s="53"/>
      <c r="AJ197" s="905"/>
      <c r="AK197" s="53"/>
      <c r="AL197" s="905"/>
      <c r="AM197" s="321"/>
      <c r="AN197" s="983"/>
      <c r="AO197" s="386"/>
      <c r="AP197" s="53"/>
      <c r="AQ197" s="53"/>
      <c r="AR197" s="901"/>
      <c r="AS197" s="905"/>
      <c r="AT197" s="53"/>
      <c r="AU197" s="53"/>
      <c r="AV197" s="53"/>
      <c r="AW197" s="186" t="str">
        <f t="shared" si="60"/>
        <v/>
      </c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12"/>
      <c r="BI197" s="12"/>
      <c r="BY197" s="3"/>
      <c r="CA197" s="32" t="str">
        <f t="shared" si="52"/>
        <v/>
      </c>
      <c r="CB197" s="32" t="str">
        <f t="shared" si="53"/>
        <v/>
      </c>
      <c r="CC197" s="32" t="str">
        <f t="shared" si="54"/>
        <v/>
      </c>
      <c r="CD197" s="32" t="str">
        <f t="shared" si="55"/>
        <v/>
      </c>
      <c r="CE197" s="32" t="str">
        <f t="shared" si="56"/>
        <v/>
      </c>
      <c r="CF197" s="32" t="str">
        <f t="shared" si="57"/>
        <v/>
      </c>
      <c r="CG197" s="33">
        <f t="shared" si="61"/>
        <v>0</v>
      </c>
      <c r="CH197" s="33">
        <f t="shared" si="62"/>
        <v>0</v>
      </c>
      <c r="CI197" s="33">
        <f t="shared" si="63"/>
        <v>0</v>
      </c>
      <c r="CJ197" s="33">
        <f t="shared" si="64"/>
        <v>0</v>
      </c>
      <c r="CK197" s="33">
        <f t="shared" si="65"/>
        <v>0</v>
      </c>
      <c r="CL197" s="33">
        <f t="shared" si="66"/>
        <v>0</v>
      </c>
      <c r="CM197" s="33"/>
      <c r="CN197" s="32"/>
      <c r="CO197" s="32"/>
      <c r="CZ197" s="2"/>
    </row>
    <row r="198" spans="1:104" ht="20.25" customHeight="1" x14ac:dyDescent="0.2">
      <c r="A198" s="1597" t="s">
        <v>187</v>
      </c>
      <c r="B198" s="971" t="s">
        <v>188</v>
      </c>
      <c r="C198" s="972">
        <f>+D198+E198</f>
        <v>0</v>
      </c>
      <c r="D198" s="973">
        <f t="shared" si="58"/>
        <v>0</v>
      </c>
      <c r="E198" s="974">
        <f t="shared" si="59"/>
        <v>0</v>
      </c>
      <c r="F198" s="893"/>
      <c r="G198" s="896"/>
      <c r="H198" s="893"/>
      <c r="I198" s="896"/>
      <c r="J198" s="893"/>
      <c r="K198" s="896"/>
      <c r="L198" s="893"/>
      <c r="M198" s="896"/>
      <c r="N198" s="893"/>
      <c r="O198" s="896"/>
      <c r="P198" s="893"/>
      <c r="Q198" s="896"/>
      <c r="R198" s="893"/>
      <c r="S198" s="896"/>
      <c r="T198" s="893"/>
      <c r="U198" s="896"/>
      <c r="V198" s="893"/>
      <c r="W198" s="896"/>
      <c r="X198" s="893"/>
      <c r="Y198" s="896"/>
      <c r="Z198" s="893"/>
      <c r="AA198" s="896"/>
      <c r="AB198" s="893"/>
      <c r="AC198" s="896"/>
      <c r="AD198" s="893"/>
      <c r="AE198" s="896"/>
      <c r="AF198" s="893"/>
      <c r="AG198" s="896"/>
      <c r="AH198" s="893"/>
      <c r="AI198" s="896"/>
      <c r="AJ198" s="893"/>
      <c r="AK198" s="896"/>
      <c r="AL198" s="893"/>
      <c r="AM198" s="953"/>
      <c r="AN198" s="954"/>
      <c r="AO198" s="911"/>
      <c r="AP198" s="896"/>
      <c r="AQ198" s="896"/>
      <c r="AR198" s="913"/>
      <c r="AS198" s="893"/>
      <c r="AT198" s="896"/>
      <c r="AU198" s="896"/>
      <c r="AV198" s="896"/>
      <c r="AW198" s="186" t="str">
        <f t="shared" si="60"/>
        <v/>
      </c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12"/>
      <c r="BI198" s="12"/>
      <c r="BY198" s="3"/>
      <c r="CA198" s="32" t="str">
        <f t="shared" si="52"/>
        <v/>
      </c>
      <c r="CB198" s="32" t="str">
        <f t="shared" si="53"/>
        <v/>
      </c>
      <c r="CC198" s="32" t="str">
        <f t="shared" si="54"/>
        <v/>
      </c>
      <c r="CD198" s="32" t="str">
        <f t="shared" si="55"/>
        <v/>
      </c>
      <c r="CE198" s="32" t="str">
        <f t="shared" si="56"/>
        <v/>
      </c>
      <c r="CF198" s="32" t="str">
        <f t="shared" si="57"/>
        <v/>
      </c>
      <c r="CG198" s="33">
        <f t="shared" si="61"/>
        <v>0</v>
      </c>
      <c r="CH198" s="33">
        <f t="shared" si="62"/>
        <v>0</v>
      </c>
      <c r="CI198" s="33">
        <f t="shared" si="63"/>
        <v>0</v>
      </c>
      <c r="CJ198" s="33">
        <f t="shared" si="64"/>
        <v>0</v>
      </c>
      <c r="CK198" s="33">
        <f t="shared" si="65"/>
        <v>0</v>
      </c>
      <c r="CL198" s="33">
        <f t="shared" si="66"/>
        <v>0</v>
      </c>
      <c r="CM198" s="33"/>
      <c r="CN198" s="32"/>
      <c r="CO198" s="32"/>
      <c r="CZ198" s="2"/>
    </row>
    <row r="199" spans="1:104" ht="15" customHeight="1" x14ac:dyDescent="0.2">
      <c r="A199" s="1465"/>
      <c r="B199" s="387" t="s">
        <v>189</v>
      </c>
      <c r="C199" s="322">
        <f>+D199+E199</f>
        <v>0</v>
      </c>
      <c r="D199" s="323">
        <f t="shared" si="58"/>
        <v>0</v>
      </c>
      <c r="E199" s="304">
        <f t="shared" si="59"/>
        <v>0</v>
      </c>
      <c r="F199" s="324"/>
      <c r="G199" s="305"/>
      <c r="H199" s="324"/>
      <c r="I199" s="305"/>
      <c r="J199" s="324"/>
      <c r="K199" s="305"/>
      <c r="L199" s="324"/>
      <c r="M199" s="305"/>
      <c r="N199" s="324"/>
      <c r="O199" s="305"/>
      <c r="P199" s="324"/>
      <c r="Q199" s="305"/>
      <c r="R199" s="324"/>
      <c r="S199" s="305"/>
      <c r="T199" s="324"/>
      <c r="U199" s="305"/>
      <c r="V199" s="324"/>
      <c r="W199" s="305"/>
      <c r="X199" s="324"/>
      <c r="Y199" s="305"/>
      <c r="Z199" s="324"/>
      <c r="AA199" s="305"/>
      <c r="AB199" s="324"/>
      <c r="AC199" s="305"/>
      <c r="AD199" s="324"/>
      <c r="AE199" s="305"/>
      <c r="AF199" s="324"/>
      <c r="AG199" s="305"/>
      <c r="AH199" s="324"/>
      <c r="AI199" s="305"/>
      <c r="AJ199" s="92"/>
      <c r="AK199" s="95"/>
      <c r="AL199" s="324"/>
      <c r="AM199" s="285"/>
      <c r="AN199" s="388"/>
      <c r="AO199" s="389"/>
      <c r="AP199" s="95"/>
      <c r="AQ199" s="305"/>
      <c r="AR199" s="306"/>
      <c r="AS199" s="324"/>
      <c r="AT199" s="305"/>
      <c r="AU199" s="305"/>
      <c r="AV199" s="305"/>
      <c r="AW199" s="186" t="str">
        <f t="shared" si="60"/>
        <v/>
      </c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12"/>
      <c r="BI199" s="12"/>
      <c r="BY199" s="3"/>
      <c r="CA199" s="32" t="str">
        <f t="shared" si="52"/>
        <v/>
      </c>
      <c r="CB199" s="32" t="str">
        <f t="shared" si="53"/>
        <v/>
      </c>
      <c r="CC199" s="32" t="str">
        <f t="shared" si="54"/>
        <v/>
      </c>
      <c r="CD199" s="32" t="str">
        <f t="shared" si="55"/>
        <v/>
      </c>
      <c r="CE199" s="32" t="str">
        <f t="shared" si="56"/>
        <v/>
      </c>
      <c r="CF199" s="32" t="str">
        <f t="shared" si="57"/>
        <v/>
      </c>
      <c r="CG199" s="33">
        <f t="shared" si="61"/>
        <v>0</v>
      </c>
      <c r="CH199" s="33">
        <f t="shared" si="62"/>
        <v>0</v>
      </c>
      <c r="CI199" s="33">
        <f t="shared" si="63"/>
        <v>0</v>
      </c>
      <c r="CJ199" s="33">
        <f t="shared" si="64"/>
        <v>0</v>
      </c>
      <c r="CK199" s="33">
        <f t="shared" si="65"/>
        <v>0</v>
      </c>
      <c r="CL199" s="33">
        <f t="shared" si="66"/>
        <v>0</v>
      </c>
      <c r="CM199" s="33"/>
      <c r="CN199" s="32"/>
      <c r="CO199" s="32"/>
      <c r="CZ199" s="2"/>
    </row>
    <row r="200" spans="1:104" ht="20.25" customHeight="1" x14ac:dyDescent="0.2">
      <c r="A200" s="825" t="s">
        <v>190</v>
      </c>
      <c r="B200" s="822"/>
      <c r="C200" s="886">
        <f t="shared" ref="C200:C215" si="67">SUM(D200+E200)</f>
        <v>13</v>
      </c>
      <c r="D200" s="887">
        <f t="shared" si="58"/>
        <v>8</v>
      </c>
      <c r="E200" s="75">
        <f t="shared" si="59"/>
        <v>5</v>
      </c>
      <c r="F200" s="905">
        <v>1</v>
      </c>
      <c r="G200" s="53"/>
      <c r="H200" s="905">
        <v>3</v>
      </c>
      <c r="I200" s="53">
        <v>3</v>
      </c>
      <c r="J200" s="905">
        <v>1</v>
      </c>
      <c r="K200" s="53"/>
      <c r="L200" s="905">
        <v>3</v>
      </c>
      <c r="M200" s="53">
        <v>2</v>
      </c>
      <c r="N200" s="905"/>
      <c r="O200" s="53"/>
      <c r="P200" s="905"/>
      <c r="Q200" s="53"/>
      <c r="R200" s="905"/>
      <c r="S200" s="53"/>
      <c r="T200" s="905"/>
      <c r="U200" s="53"/>
      <c r="V200" s="905"/>
      <c r="W200" s="53"/>
      <c r="X200" s="905"/>
      <c r="Y200" s="53"/>
      <c r="Z200" s="905"/>
      <c r="AA200" s="53"/>
      <c r="AB200" s="905"/>
      <c r="AC200" s="53"/>
      <c r="AD200" s="905"/>
      <c r="AE200" s="53"/>
      <c r="AF200" s="905"/>
      <c r="AG200" s="53"/>
      <c r="AH200" s="905"/>
      <c r="AI200" s="53"/>
      <c r="AJ200" s="905"/>
      <c r="AK200" s="53"/>
      <c r="AL200" s="905"/>
      <c r="AM200" s="321"/>
      <c r="AN200" s="983">
        <v>1</v>
      </c>
      <c r="AO200" s="386"/>
      <c r="AP200" s="53">
        <v>4</v>
      </c>
      <c r="AQ200" s="53">
        <v>0</v>
      </c>
      <c r="AR200" s="901">
        <v>0</v>
      </c>
      <c r="AS200" s="905">
        <v>0</v>
      </c>
      <c r="AT200" s="53">
        <v>0</v>
      </c>
      <c r="AU200" s="53">
        <v>0</v>
      </c>
      <c r="AV200" s="53">
        <v>0</v>
      </c>
      <c r="AW200" s="186" t="str">
        <f>CA200&amp;CB200&amp;CC200&amp;CD200&amp;CE200&amp;CF200&amp;CO200</f>
        <v/>
      </c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12"/>
      <c r="BI200" s="12"/>
      <c r="BY200" s="3"/>
      <c r="CA200" s="32" t="str">
        <f t="shared" si="52"/>
        <v/>
      </c>
      <c r="CB200" s="32" t="str">
        <f t="shared" si="53"/>
        <v/>
      </c>
      <c r="CC200" s="32" t="str">
        <f t="shared" si="54"/>
        <v/>
      </c>
      <c r="CD200" s="32" t="str">
        <f t="shared" si="55"/>
        <v/>
      </c>
      <c r="CE200" s="32" t="str">
        <f t="shared" si="56"/>
        <v/>
      </c>
      <c r="CF200" s="32" t="str">
        <f t="shared" si="57"/>
        <v/>
      </c>
      <c r="CG200" s="33">
        <f t="shared" si="61"/>
        <v>0</v>
      </c>
      <c r="CH200" s="33">
        <f t="shared" si="62"/>
        <v>0</v>
      </c>
      <c r="CI200" s="33">
        <f t="shared" si="63"/>
        <v>0</v>
      </c>
      <c r="CJ200" s="33">
        <f t="shared" si="64"/>
        <v>0</v>
      </c>
      <c r="CK200" s="33">
        <f t="shared" si="65"/>
        <v>0</v>
      </c>
      <c r="CL200" s="33">
        <f t="shared" si="66"/>
        <v>0</v>
      </c>
      <c r="CM200" s="14">
        <v>0</v>
      </c>
      <c r="CZ200" s="2"/>
    </row>
    <row r="201" spans="1:104" ht="16.350000000000001" customHeight="1" x14ac:dyDescent="0.2">
      <c r="A201" s="1375" t="s">
        <v>191</v>
      </c>
      <c r="B201" s="390" t="s">
        <v>192</v>
      </c>
      <c r="C201" s="328">
        <f t="shared" si="67"/>
        <v>2</v>
      </c>
      <c r="D201" s="329">
        <f t="shared" si="58"/>
        <v>1</v>
      </c>
      <c r="E201" s="330">
        <f t="shared" si="59"/>
        <v>1</v>
      </c>
      <c r="F201" s="106"/>
      <c r="G201" s="109"/>
      <c r="H201" s="106"/>
      <c r="I201" s="109">
        <v>1</v>
      </c>
      <c r="J201" s="106"/>
      <c r="K201" s="109"/>
      <c r="L201" s="106">
        <v>1</v>
      </c>
      <c r="M201" s="109"/>
      <c r="N201" s="106"/>
      <c r="O201" s="109"/>
      <c r="P201" s="106"/>
      <c r="Q201" s="109"/>
      <c r="R201" s="106"/>
      <c r="S201" s="109"/>
      <c r="T201" s="106"/>
      <c r="U201" s="109"/>
      <c r="V201" s="106"/>
      <c r="W201" s="109"/>
      <c r="X201" s="106"/>
      <c r="Y201" s="109"/>
      <c r="Z201" s="106"/>
      <c r="AA201" s="109"/>
      <c r="AB201" s="106"/>
      <c r="AC201" s="109"/>
      <c r="AD201" s="106"/>
      <c r="AE201" s="109"/>
      <c r="AF201" s="106"/>
      <c r="AG201" s="109"/>
      <c r="AH201" s="106"/>
      <c r="AI201" s="109"/>
      <c r="AJ201" s="106"/>
      <c r="AK201" s="109"/>
      <c r="AL201" s="106"/>
      <c r="AM201" s="254"/>
      <c r="AN201" s="255">
        <v>1</v>
      </c>
      <c r="AO201" s="264"/>
      <c r="AP201" s="109">
        <v>1</v>
      </c>
      <c r="AQ201" s="109">
        <v>0</v>
      </c>
      <c r="AR201" s="57">
        <v>0</v>
      </c>
      <c r="AS201" s="106">
        <v>0</v>
      </c>
      <c r="AT201" s="109">
        <v>0</v>
      </c>
      <c r="AU201" s="109">
        <v>0</v>
      </c>
      <c r="AV201" s="109">
        <v>0</v>
      </c>
      <c r="AW201" s="186" t="str">
        <f t="shared" si="60"/>
        <v/>
      </c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12"/>
      <c r="BI201" s="12"/>
      <c r="BY201" s="3"/>
      <c r="CA201" s="32" t="str">
        <f t="shared" si="52"/>
        <v/>
      </c>
      <c r="CB201" s="32" t="str">
        <f t="shared" si="53"/>
        <v/>
      </c>
      <c r="CC201" s="32" t="str">
        <f t="shared" si="54"/>
        <v/>
      </c>
      <c r="CD201" s="32" t="str">
        <f t="shared" si="55"/>
        <v/>
      </c>
      <c r="CE201" s="32" t="str">
        <f t="shared" si="56"/>
        <v/>
      </c>
      <c r="CF201" s="32" t="str">
        <f t="shared" si="57"/>
        <v/>
      </c>
      <c r="CG201" s="33">
        <f t="shared" si="61"/>
        <v>0</v>
      </c>
      <c r="CH201" s="33">
        <f t="shared" si="62"/>
        <v>0</v>
      </c>
      <c r="CI201" s="33">
        <f t="shared" si="63"/>
        <v>0</v>
      </c>
      <c r="CJ201" s="33">
        <f t="shared" si="64"/>
        <v>0</v>
      </c>
      <c r="CK201" s="33">
        <f t="shared" si="65"/>
        <v>0</v>
      </c>
      <c r="CL201" s="33">
        <f t="shared" si="66"/>
        <v>0</v>
      </c>
      <c r="CM201" s="33"/>
      <c r="CZ201" s="2"/>
    </row>
    <row r="202" spans="1:104" ht="16.350000000000001" customHeight="1" x14ac:dyDescent="0.2">
      <c r="A202" s="1392"/>
      <c r="B202" s="391" t="s">
        <v>193</v>
      </c>
      <c r="C202" s="333">
        <f t="shared" si="67"/>
        <v>0</v>
      </c>
      <c r="D202" s="334">
        <f t="shared" si="58"/>
        <v>0</v>
      </c>
      <c r="E202" s="812">
        <f t="shared" si="59"/>
        <v>0</v>
      </c>
      <c r="F202" s="35"/>
      <c r="G202" s="39"/>
      <c r="H202" s="35"/>
      <c r="I202" s="39"/>
      <c r="J202" s="35"/>
      <c r="K202" s="39"/>
      <c r="L202" s="35"/>
      <c r="M202" s="39"/>
      <c r="N202" s="35"/>
      <c r="O202" s="39"/>
      <c r="P202" s="35"/>
      <c r="Q202" s="39"/>
      <c r="R202" s="35"/>
      <c r="S202" s="39"/>
      <c r="T202" s="35"/>
      <c r="U202" s="39"/>
      <c r="V202" s="35"/>
      <c r="W202" s="39"/>
      <c r="X202" s="35"/>
      <c r="Y202" s="39"/>
      <c r="Z202" s="35"/>
      <c r="AA202" s="39"/>
      <c r="AB202" s="35"/>
      <c r="AC202" s="39"/>
      <c r="AD202" s="35"/>
      <c r="AE202" s="39"/>
      <c r="AF202" s="35"/>
      <c r="AG202" s="39"/>
      <c r="AH202" s="35"/>
      <c r="AI202" s="39"/>
      <c r="AJ202" s="35"/>
      <c r="AK202" s="39"/>
      <c r="AL202" s="35"/>
      <c r="AM202" s="239"/>
      <c r="AN202" s="255"/>
      <c r="AO202" s="264"/>
      <c r="AP202" s="109"/>
      <c r="AQ202" s="39">
        <v>0</v>
      </c>
      <c r="AR202" s="58">
        <v>0</v>
      </c>
      <c r="AS202" s="35">
        <v>0</v>
      </c>
      <c r="AT202" s="39">
        <v>0</v>
      </c>
      <c r="AU202" s="39">
        <v>0</v>
      </c>
      <c r="AV202" s="39">
        <v>0</v>
      </c>
      <c r="AW202" s="186" t="str">
        <f t="shared" si="60"/>
        <v/>
      </c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12"/>
      <c r="BI202" s="12"/>
      <c r="BY202" s="3"/>
      <c r="CA202" s="32" t="str">
        <f t="shared" si="52"/>
        <v/>
      </c>
      <c r="CB202" s="32" t="str">
        <f t="shared" si="53"/>
        <v/>
      </c>
      <c r="CC202" s="32" t="str">
        <f t="shared" si="54"/>
        <v/>
      </c>
      <c r="CD202" s="32" t="str">
        <f t="shared" si="55"/>
        <v/>
      </c>
      <c r="CE202" s="32" t="str">
        <f t="shared" si="56"/>
        <v/>
      </c>
      <c r="CF202" s="32" t="str">
        <f t="shared" si="57"/>
        <v/>
      </c>
      <c r="CG202" s="33">
        <f t="shared" si="61"/>
        <v>0</v>
      </c>
      <c r="CH202" s="33">
        <f t="shared" si="62"/>
        <v>0</v>
      </c>
      <c r="CI202" s="33">
        <f t="shared" si="63"/>
        <v>0</v>
      </c>
      <c r="CJ202" s="33">
        <f t="shared" si="64"/>
        <v>0</v>
      </c>
      <c r="CK202" s="33">
        <f t="shared" si="65"/>
        <v>0</v>
      </c>
      <c r="CL202" s="33">
        <f t="shared" si="66"/>
        <v>0</v>
      </c>
      <c r="CM202" s="33"/>
      <c r="CZ202" s="2"/>
    </row>
    <row r="203" spans="1:104" ht="16.350000000000001" customHeight="1" x14ac:dyDescent="0.2">
      <c r="A203" s="1392"/>
      <c r="B203" s="391" t="s">
        <v>194</v>
      </c>
      <c r="C203" s="333">
        <f t="shared" si="67"/>
        <v>1</v>
      </c>
      <c r="D203" s="334">
        <f t="shared" si="58"/>
        <v>1</v>
      </c>
      <c r="E203" s="812">
        <f t="shared" si="59"/>
        <v>0</v>
      </c>
      <c r="F203" s="35"/>
      <c r="G203" s="39"/>
      <c r="H203" s="35"/>
      <c r="I203" s="39"/>
      <c r="J203" s="35"/>
      <c r="K203" s="39"/>
      <c r="L203" s="35">
        <v>1</v>
      </c>
      <c r="M203" s="39"/>
      <c r="N203" s="35"/>
      <c r="O203" s="39"/>
      <c r="P203" s="35"/>
      <c r="Q203" s="39"/>
      <c r="R203" s="35"/>
      <c r="S203" s="39"/>
      <c r="T203" s="35"/>
      <c r="U203" s="39"/>
      <c r="V203" s="35"/>
      <c r="W203" s="39"/>
      <c r="X203" s="35"/>
      <c r="Y203" s="39"/>
      <c r="Z203" s="35"/>
      <c r="AA203" s="39"/>
      <c r="AB203" s="35"/>
      <c r="AC203" s="39"/>
      <c r="AD203" s="35"/>
      <c r="AE203" s="39"/>
      <c r="AF203" s="35"/>
      <c r="AG203" s="39"/>
      <c r="AH203" s="35"/>
      <c r="AI203" s="39"/>
      <c r="AJ203" s="35"/>
      <c r="AK203" s="39"/>
      <c r="AL203" s="35"/>
      <c r="AM203" s="239"/>
      <c r="AN203" s="255"/>
      <c r="AO203" s="264"/>
      <c r="AP203" s="109"/>
      <c r="AQ203" s="39">
        <v>0</v>
      </c>
      <c r="AR203" s="58">
        <v>0</v>
      </c>
      <c r="AS203" s="35">
        <v>0</v>
      </c>
      <c r="AT203" s="39">
        <v>0</v>
      </c>
      <c r="AU203" s="39">
        <v>0</v>
      </c>
      <c r="AV203" s="39">
        <v>0</v>
      </c>
      <c r="AW203" s="186" t="str">
        <f t="shared" si="60"/>
        <v/>
      </c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12"/>
      <c r="BI203" s="12"/>
      <c r="BY203" s="3"/>
      <c r="CA203" s="32" t="str">
        <f t="shared" si="52"/>
        <v/>
      </c>
      <c r="CB203" s="32" t="str">
        <f t="shared" si="53"/>
        <v/>
      </c>
      <c r="CC203" s="32" t="str">
        <f t="shared" si="54"/>
        <v/>
      </c>
      <c r="CD203" s="32" t="str">
        <f t="shared" si="55"/>
        <v/>
      </c>
      <c r="CE203" s="32" t="str">
        <f t="shared" si="56"/>
        <v/>
      </c>
      <c r="CF203" s="32" t="str">
        <f t="shared" si="57"/>
        <v/>
      </c>
      <c r="CG203" s="33">
        <f t="shared" si="61"/>
        <v>0</v>
      </c>
      <c r="CH203" s="33">
        <f t="shared" si="62"/>
        <v>0</v>
      </c>
      <c r="CI203" s="33">
        <f t="shared" si="63"/>
        <v>0</v>
      </c>
      <c r="CJ203" s="33">
        <f t="shared" si="64"/>
        <v>0</v>
      </c>
      <c r="CK203" s="33">
        <f t="shared" si="65"/>
        <v>0</v>
      </c>
      <c r="CL203" s="33">
        <f t="shared" si="66"/>
        <v>0</v>
      </c>
      <c r="CM203" s="33"/>
      <c r="CZ203" s="2"/>
    </row>
    <row r="204" spans="1:104" ht="16.350000000000001" customHeight="1" x14ac:dyDescent="0.2">
      <c r="A204" s="1392"/>
      <c r="B204" s="392" t="s">
        <v>195</v>
      </c>
      <c r="C204" s="333">
        <f t="shared" si="67"/>
        <v>0</v>
      </c>
      <c r="D204" s="393"/>
      <c r="E204" s="812">
        <f>SUM(K204+M204+O204+Q204+S204+U204+W204+Y204+AA204+AC204+AE204+AG204+AI204+AK204+AM204)</f>
        <v>0</v>
      </c>
      <c r="F204" s="270"/>
      <c r="G204" s="271"/>
      <c r="H204" s="270"/>
      <c r="I204" s="271"/>
      <c r="J204" s="270"/>
      <c r="K204" s="39"/>
      <c r="L204" s="270"/>
      <c r="M204" s="39"/>
      <c r="N204" s="270"/>
      <c r="O204" s="39"/>
      <c r="P204" s="270"/>
      <c r="Q204" s="39"/>
      <c r="R204" s="270"/>
      <c r="S204" s="39"/>
      <c r="T204" s="270"/>
      <c r="U204" s="39"/>
      <c r="V204" s="270"/>
      <c r="W204" s="39"/>
      <c r="X204" s="270"/>
      <c r="Y204" s="39"/>
      <c r="Z204" s="270"/>
      <c r="AA204" s="39"/>
      <c r="AB204" s="270"/>
      <c r="AC204" s="39"/>
      <c r="AD204" s="270"/>
      <c r="AE204" s="39"/>
      <c r="AF204" s="270"/>
      <c r="AG204" s="39"/>
      <c r="AH204" s="270"/>
      <c r="AI204" s="39"/>
      <c r="AJ204" s="270"/>
      <c r="AK204" s="39"/>
      <c r="AL204" s="270"/>
      <c r="AM204" s="239"/>
      <c r="AN204" s="255"/>
      <c r="AO204" s="264"/>
      <c r="AP204" s="109"/>
      <c r="AQ204" s="39"/>
      <c r="AR204" s="58"/>
      <c r="AS204" s="270"/>
      <c r="AT204" s="39"/>
      <c r="AU204" s="39"/>
      <c r="AV204" s="39"/>
      <c r="AW204" s="186" t="str">
        <f t="shared" si="60"/>
        <v/>
      </c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12"/>
      <c r="BI204" s="12"/>
      <c r="BY204" s="3"/>
      <c r="CA204" s="32" t="str">
        <f t="shared" si="52"/>
        <v/>
      </c>
      <c r="CB204" s="32" t="str">
        <f t="shared" si="53"/>
        <v/>
      </c>
      <c r="CC204" s="32" t="str">
        <f t="shared" si="54"/>
        <v/>
      </c>
      <c r="CD204" s="32" t="str">
        <f t="shared" si="55"/>
        <v/>
      </c>
      <c r="CE204" s="32" t="str">
        <f t="shared" si="56"/>
        <v/>
      </c>
      <c r="CF204" s="32" t="str">
        <f t="shared" si="57"/>
        <v/>
      </c>
      <c r="CG204" s="33">
        <f t="shared" si="61"/>
        <v>0</v>
      </c>
      <c r="CH204" s="33">
        <f t="shared" si="62"/>
        <v>0</v>
      </c>
      <c r="CI204" s="33">
        <f t="shared" si="63"/>
        <v>0</v>
      </c>
      <c r="CJ204" s="33">
        <f t="shared" si="64"/>
        <v>0</v>
      </c>
      <c r="CK204" s="33">
        <f t="shared" si="65"/>
        <v>0</v>
      </c>
      <c r="CL204" s="33">
        <f>IF(AND(C204&lt;&gt;0,OR(AQ204="",AR204="",AT204="",AU204="",AV204="")),1,0)</f>
        <v>0</v>
      </c>
      <c r="CM204" s="33"/>
      <c r="CZ204" s="2"/>
    </row>
    <row r="205" spans="1:104" ht="16.350000000000001" customHeight="1" x14ac:dyDescent="0.2">
      <c r="A205" s="1392"/>
      <c r="B205" s="391" t="s">
        <v>196</v>
      </c>
      <c r="C205" s="333">
        <f t="shared" si="67"/>
        <v>1</v>
      </c>
      <c r="D205" s="334">
        <f t="shared" ref="D205:E211" si="68">SUM(F205+H205+J205+L205+N205+P205+R205+T205+V205+X205+Z205+AB205+AD205+AF205+AH205+AJ205+AL205)</f>
        <v>0</v>
      </c>
      <c r="E205" s="812">
        <f t="shared" si="68"/>
        <v>1</v>
      </c>
      <c r="F205" s="35"/>
      <c r="G205" s="39"/>
      <c r="H205" s="35"/>
      <c r="I205" s="39"/>
      <c r="J205" s="35"/>
      <c r="K205" s="39"/>
      <c r="L205" s="35"/>
      <c r="M205" s="39">
        <v>1</v>
      </c>
      <c r="N205" s="35"/>
      <c r="O205" s="39"/>
      <c r="P205" s="35"/>
      <c r="Q205" s="39"/>
      <c r="R205" s="35"/>
      <c r="S205" s="39"/>
      <c r="T205" s="35"/>
      <c r="U205" s="39"/>
      <c r="V205" s="35"/>
      <c r="W205" s="39"/>
      <c r="X205" s="35"/>
      <c r="Y205" s="39"/>
      <c r="Z205" s="35"/>
      <c r="AA205" s="39"/>
      <c r="AB205" s="35"/>
      <c r="AC205" s="39"/>
      <c r="AD205" s="35"/>
      <c r="AE205" s="39"/>
      <c r="AF205" s="35"/>
      <c r="AG205" s="39"/>
      <c r="AH205" s="35"/>
      <c r="AI205" s="39"/>
      <c r="AJ205" s="35"/>
      <c r="AK205" s="39"/>
      <c r="AL205" s="35"/>
      <c r="AM205" s="239"/>
      <c r="AN205" s="255"/>
      <c r="AO205" s="264"/>
      <c r="AP205" s="109"/>
      <c r="AQ205" s="39">
        <v>0</v>
      </c>
      <c r="AR205" s="58">
        <v>0</v>
      </c>
      <c r="AS205" s="35">
        <v>0</v>
      </c>
      <c r="AT205" s="39">
        <v>0</v>
      </c>
      <c r="AU205" s="39">
        <v>0</v>
      </c>
      <c r="AV205" s="39">
        <v>0</v>
      </c>
      <c r="AW205" s="186" t="str">
        <f t="shared" si="60"/>
        <v/>
      </c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12"/>
      <c r="BI205" s="12"/>
      <c r="BY205" s="3"/>
      <c r="CA205" s="32" t="str">
        <f t="shared" si="52"/>
        <v/>
      </c>
      <c r="CB205" s="32" t="str">
        <f t="shared" si="53"/>
        <v/>
      </c>
      <c r="CC205" s="32" t="str">
        <f t="shared" si="54"/>
        <v/>
      </c>
      <c r="CD205" s="32" t="str">
        <f t="shared" si="55"/>
        <v/>
      </c>
      <c r="CE205" s="32" t="str">
        <f t="shared" si="56"/>
        <v/>
      </c>
      <c r="CF205" s="32" t="str">
        <f t="shared" si="57"/>
        <v/>
      </c>
      <c r="CG205" s="33">
        <f t="shared" si="61"/>
        <v>0</v>
      </c>
      <c r="CH205" s="33">
        <f t="shared" si="62"/>
        <v>0</v>
      </c>
      <c r="CI205" s="33">
        <f t="shared" si="63"/>
        <v>0</v>
      </c>
      <c r="CJ205" s="33">
        <f t="shared" si="64"/>
        <v>0</v>
      </c>
      <c r="CK205" s="33">
        <f t="shared" si="65"/>
        <v>0</v>
      </c>
      <c r="CL205" s="33">
        <f t="shared" si="66"/>
        <v>0</v>
      </c>
      <c r="CM205" s="33"/>
      <c r="CZ205" s="2"/>
    </row>
    <row r="206" spans="1:104" ht="16.350000000000001" customHeight="1" x14ac:dyDescent="0.2">
      <c r="A206" s="1392"/>
      <c r="B206" s="394" t="s">
        <v>197</v>
      </c>
      <c r="C206" s="333">
        <f t="shared" si="67"/>
        <v>0</v>
      </c>
      <c r="D206" s="334">
        <f t="shared" si="68"/>
        <v>0</v>
      </c>
      <c r="E206" s="812">
        <f t="shared" si="68"/>
        <v>0</v>
      </c>
      <c r="F206" s="35"/>
      <c r="G206" s="39"/>
      <c r="H206" s="35"/>
      <c r="I206" s="39"/>
      <c r="J206" s="35"/>
      <c r="K206" s="39"/>
      <c r="L206" s="35"/>
      <c r="M206" s="39"/>
      <c r="N206" s="35"/>
      <c r="O206" s="39"/>
      <c r="P206" s="35"/>
      <c r="Q206" s="39"/>
      <c r="R206" s="35"/>
      <c r="S206" s="39"/>
      <c r="T206" s="35"/>
      <c r="U206" s="39"/>
      <c r="V206" s="35"/>
      <c r="W206" s="39"/>
      <c r="X206" s="35"/>
      <c r="Y206" s="39"/>
      <c r="Z206" s="35"/>
      <c r="AA206" s="39"/>
      <c r="AB206" s="35"/>
      <c r="AC206" s="39"/>
      <c r="AD206" s="35"/>
      <c r="AE206" s="39"/>
      <c r="AF206" s="35"/>
      <c r="AG206" s="39"/>
      <c r="AH206" s="35"/>
      <c r="AI206" s="39"/>
      <c r="AJ206" s="35"/>
      <c r="AK206" s="39"/>
      <c r="AL206" s="35"/>
      <c r="AM206" s="239"/>
      <c r="AN206" s="255"/>
      <c r="AO206" s="264"/>
      <c r="AP206" s="109"/>
      <c r="AQ206" s="39"/>
      <c r="AR206" s="58"/>
      <c r="AS206" s="35"/>
      <c r="AT206" s="39"/>
      <c r="AU206" s="39"/>
      <c r="AV206" s="39"/>
      <c r="AW206" s="186" t="str">
        <f t="shared" si="60"/>
        <v/>
      </c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12"/>
      <c r="BI206" s="12"/>
      <c r="BY206" s="3"/>
      <c r="CA206" s="32" t="str">
        <f t="shared" si="52"/>
        <v/>
      </c>
      <c r="CB206" s="32" t="str">
        <f t="shared" si="53"/>
        <v/>
      </c>
      <c r="CC206" s="32" t="str">
        <f t="shared" si="54"/>
        <v/>
      </c>
      <c r="CD206" s="32" t="str">
        <f t="shared" si="55"/>
        <v/>
      </c>
      <c r="CE206" s="32" t="str">
        <f t="shared" si="56"/>
        <v/>
      </c>
      <c r="CF206" s="32" t="str">
        <f t="shared" si="57"/>
        <v/>
      </c>
      <c r="CG206" s="33">
        <f t="shared" si="61"/>
        <v>0</v>
      </c>
      <c r="CH206" s="33">
        <f t="shared" si="62"/>
        <v>0</v>
      </c>
      <c r="CI206" s="33">
        <f t="shared" si="63"/>
        <v>0</v>
      </c>
      <c r="CJ206" s="33">
        <f t="shared" si="64"/>
        <v>0</v>
      </c>
      <c r="CK206" s="33">
        <f t="shared" si="65"/>
        <v>0</v>
      </c>
      <c r="CL206" s="33">
        <f t="shared" si="66"/>
        <v>0</v>
      </c>
      <c r="CM206" s="33"/>
      <c r="CZ206" s="2"/>
    </row>
    <row r="207" spans="1:104" ht="25.35" customHeight="1" x14ac:dyDescent="0.2">
      <c r="A207" s="1392"/>
      <c r="B207" s="394" t="s">
        <v>198</v>
      </c>
      <c r="C207" s="333">
        <f t="shared" si="67"/>
        <v>0</v>
      </c>
      <c r="D207" s="334">
        <f t="shared" si="68"/>
        <v>0</v>
      </c>
      <c r="E207" s="812">
        <f t="shared" si="68"/>
        <v>0</v>
      </c>
      <c r="F207" s="35"/>
      <c r="G207" s="39"/>
      <c r="H207" s="35"/>
      <c r="I207" s="39"/>
      <c r="J207" s="35"/>
      <c r="K207" s="39"/>
      <c r="L207" s="35"/>
      <c r="M207" s="39"/>
      <c r="N207" s="35"/>
      <c r="O207" s="39"/>
      <c r="P207" s="35"/>
      <c r="Q207" s="39"/>
      <c r="R207" s="35"/>
      <c r="S207" s="39"/>
      <c r="T207" s="35"/>
      <c r="U207" s="39"/>
      <c r="V207" s="35"/>
      <c r="W207" s="39"/>
      <c r="X207" s="35"/>
      <c r="Y207" s="39"/>
      <c r="Z207" s="35"/>
      <c r="AA207" s="39"/>
      <c r="AB207" s="35"/>
      <c r="AC207" s="39"/>
      <c r="AD207" s="35"/>
      <c r="AE207" s="39"/>
      <c r="AF207" s="35"/>
      <c r="AG207" s="39"/>
      <c r="AH207" s="35"/>
      <c r="AI207" s="39"/>
      <c r="AJ207" s="35"/>
      <c r="AK207" s="39"/>
      <c r="AL207" s="35"/>
      <c r="AM207" s="239"/>
      <c r="AN207" s="255"/>
      <c r="AO207" s="264"/>
      <c r="AP207" s="109"/>
      <c r="AQ207" s="39"/>
      <c r="AR207" s="58"/>
      <c r="AS207" s="35"/>
      <c r="AT207" s="39"/>
      <c r="AU207" s="39"/>
      <c r="AV207" s="39"/>
      <c r="AW207" s="186" t="str">
        <f t="shared" si="60"/>
        <v/>
      </c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12"/>
      <c r="BI207" s="12"/>
      <c r="BY207" s="3"/>
      <c r="CA207" s="32" t="str">
        <f t="shared" si="52"/>
        <v/>
      </c>
      <c r="CB207" s="32" t="str">
        <f t="shared" si="53"/>
        <v/>
      </c>
      <c r="CC207" s="32" t="str">
        <f t="shared" si="54"/>
        <v/>
      </c>
      <c r="CD207" s="32" t="str">
        <f t="shared" si="55"/>
        <v/>
      </c>
      <c r="CE207" s="32" t="str">
        <f t="shared" si="56"/>
        <v/>
      </c>
      <c r="CF207" s="32" t="str">
        <f t="shared" si="57"/>
        <v/>
      </c>
      <c r="CG207" s="33">
        <f t="shared" si="61"/>
        <v>0</v>
      </c>
      <c r="CH207" s="33">
        <f t="shared" si="62"/>
        <v>0</v>
      </c>
      <c r="CI207" s="33">
        <f t="shared" si="63"/>
        <v>0</v>
      </c>
      <c r="CJ207" s="33">
        <f t="shared" si="64"/>
        <v>0</v>
      </c>
      <c r="CK207" s="33">
        <f t="shared" si="65"/>
        <v>0</v>
      </c>
      <c r="CL207" s="33">
        <f t="shared" si="66"/>
        <v>0</v>
      </c>
      <c r="CM207" s="33"/>
      <c r="CZ207" s="2"/>
    </row>
    <row r="208" spans="1:104" ht="16.350000000000001" customHeight="1" x14ac:dyDescent="0.2">
      <c r="A208" s="1376"/>
      <c r="B208" s="395" t="s">
        <v>199</v>
      </c>
      <c r="C208" s="344">
        <f t="shared" si="67"/>
        <v>0</v>
      </c>
      <c r="D208" s="337">
        <f t="shared" si="68"/>
        <v>0</v>
      </c>
      <c r="E208" s="820">
        <f t="shared" si="68"/>
        <v>0</v>
      </c>
      <c r="F208" s="42"/>
      <c r="G208" s="46"/>
      <c r="H208" s="42"/>
      <c r="I208" s="46"/>
      <c r="J208" s="42"/>
      <c r="K208" s="46"/>
      <c r="L208" s="42"/>
      <c r="M208" s="46"/>
      <c r="N208" s="42"/>
      <c r="O208" s="46"/>
      <c r="P208" s="42"/>
      <c r="Q208" s="46"/>
      <c r="R208" s="42"/>
      <c r="S208" s="46"/>
      <c r="T208" s="42"/>
      <c r="U208" s="46"/>
      <c r="V208" s="42"/>
      <c r="W208" s="46"/>
      <c r="X208" s="42"/>
      <c r="Y208" s="46"/>
      <c r="Z208" s="42"/>
      <c r="AA208" s="46"/>
      <c r="AB208" s="42"/>
      <c r="AC208" s="46"/>
      <c r="AD208" s="42"/>
      <c r="AE208" s="46"/>
      <c r="AF208" s="42"/>
      <c r="AG208" s="46"/>
      <c r="AH208" s="42"/>
      <c r="AI208" s="46"/>
      <c r="AJ208" s="42"/>
      <c r="AK208" s="46"/>
      <c r="AL208" s="42"/>
      <c r="AM208" s="244"/>
      <c r="AN208" s="384"/>
      <c r="AO208" s="149"/>
      <c r="AP208" s="85"/>
      <c r="AQ208" s="46"/>
      <c r="AR208" s="202"/>
      <c r="AS208" s="42"/>
      <c r="AT208" s="46"/>
      <c r="AU208" s="46"/>
      <c r="AV208" s="46"/>
      <c r="AW208" s="186" t="str">
        <f t="shared" si="60"/>
        <v/>
      </c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12"/>
      <c r="BI208" s="12"/>
      <c r="BY208" s="3"/>
      <c r="CA208" s="32" t="str">
        <f t="shared" si="52"/>
        <v/>
      </c>
      <c r="CB208" s="32" t="str">
        <f t="shared" si="53"/>
        <v/>
      </c>
      <c r="CC208" s="32" t="str">
        <f t="shared" si="54"/>
        <v/>
      </c>
      <c r="CD208" s="32" t="str">
        <f t="shared" si="55"/>
        <v/>
      </c>
      <c r="CE208" s="32" t="str">
        <f t="shared" si="56"/>
        <v/>
      </c>
      <c r="CF208" s="32" t="str">
        <f t="shared" si="57"/>
        <v/>
      </c>
      <c r="CG208" s="33">
        <f t="shared" si="61"/>
        <v>0</v>
      </c>
      <c r="CH208" s="33">
        <f t="shared" si="62"/>
        <v>0</v>
      </c>
      <c r="CI208" s="33">
        <f t="shared" si="63"/>
        <v>0</v>
      </c>
      <c r="CJ208" s="33">
        <f t="shared" si="64"/>
        <v>0</v>
      </c>
      <c r="CK208" s="33">
        <f t="shared" si="65"/>
        <v>0</v>
      </c>
      <c r="CL208" s="33">
        <f t="shared" si="66"/>
        <v>0</v>
      </c>
      <c r="CM208" s="33"/>
      <c r="CZ208" s="2"/>
    </row>
    <row r="209" spans="1:104" ht="28.5" customHeight="1" x14ac:dyDescent="0.2">
      <c r="A209" s="1599" t="s">
        <v>200</v>
      </c>
      <c r="B209" s="984" t="s">
        <v>201</v>
      </c>
      <c r="C209" s="972">
        <f t="shared" si="67"/>
        <v>0</v>
      </c>
      <c r="D209" s="973">
        <f t="shared" si="68"/>
        <v>0</v>
      </c>
      <c r="E209" s="974">
        <f t="shared" si="68"/>
        <v>0</v>
      </c>
      <c r="F209" s="893"/>
      <c r="G209" s="896"/>
      <c r="H209" s="893"/>
      <c r="I209" s="896"/>
      <c r="J209" s="893"/>
      <c r="K209" s="896"/>
      <c r="L209" s="893"/>
      <c r="M209" s="896"/>
      <c r="N209" s="893"/>
      <c r="O209" s="896"/>
      <c r="P209" s="893"/>
      <c r="Q209" s="896"/>
      <c r="R209" s="893"/>
      <c r="S209" s="896"/>
      <c r="T209" s="893"/>
      <c r="U209" s="896"/>
      <c r="V209" s="893"/>
      <c r="W209" s="896"/>
      <c r="X209" s="893"/>
      <c r="Y209" s="896"/>
      <c r="Z209" s="893"/>
      <c r="AA209" s="896"/>
      <c r="AB209" s="893"/>
      <c r="AC209" s="896"/>
      <c r="AD209" s="893"/>
      <c r="AE209" s="896"/>
      <c r="AF209" s="893"/>
      <c r="AG209" s="896"/>
      <c r="AH209" s="893"/>
      <c r="AI209" s="896"/>
      <c r="AJ209" s="397"/>
      <c r="AK209" s="347"/>
      <c r="AL209" s="893"/>
      <c r="AM209" s="953"/>
      <c r="AN209" s="255"/>
      <c r="AO209" s="264"/>
      <c r="AP209" s="109"/>
      <c r="AQ209" s="896"/>
      <c r="AR209" s="913"/>
      <c r="AS209" s="893"/>
      <c r="AT209" s="896"/>
      <c r="AU209" s="896"/>
      <c r="AV209" s="896"/>
      <c r="AW209" s="186" t="str">
        <f t="shared" si="60"/>
        <v/>
      </c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12"/>
      <c r="BI209" s="12"/>
      <c r="BY209" s="3"/>
      <c r="CA209" s="32" t="str">
        <f t="shared" si="52"/>
        <v/>
      </c>
      <c r="CB209" s="32" t="str">
        <f t="shared" si="53"/>
        <v/>
      </c>
      <c r="CC209" s="32" t="str">
        <f t="shared" si="54"/>
        <v/>
      </c>
      <c r="CD209" s="32" t="str">
        <f t="shared" si="55"/>
        <v/>
      </c>
      <c r="CE209" s="32" t="str">
        <f t="shared" si="56"/>
        <v/>
      </c>
      <c r="CF209" s="32" t="str">
        <f t="shared" si="57"/>
        <v/>
      </c>
      <c r="CG209" s="33">
        <f t="shared" si="61"/>
        <v>0</v>
      </c>
      <c r="CH209" s="33">
        <f t="shared" si="62"/>
        <v>0</v>
      </c>
      <c r="CI209" s="33">
        <f t="shared" si="63"/>
        <v>0</v>
      </c>
      <c r="CJ209" s="33">
        <f t="shared" si="64"/>
        <v>0</v>
      </c>
      <c r="CK209" s="33">
        <f t="shared" si="65"/>
        <v>0</v>
      </c>
      <c r="CL209" s="33">
        <f t="shared" si="66"/>
        <v>0</v>
      </c>
      <c r="CM209" s="33"/>
      <c r="CZ209" s="2"/>
    </row>
    <row r="210" spans="1:104" ht="27.75" customHeight="1" x14ac:dyDescent="0.2">
      <c r="A210" s="1484"/>
      <c r="B210" s="398" t="s">
        <v>202</v>
      </c>
      <c r="C210" s="333">
        <f t="shared" si="67"/>
        <v>0</v>
      </c>
      <c r="D210" s="334">
        <f t="shared" si="68"/>
        <v>0</v>
      </c>
      <c r="E210" s="812">
        <f t="shared" si="68"/>
        <v>0</v>
      </c>
      <c r="F210" s="35"/>
      <c r="G210" s="39"/>
      <c r="H210" s="35"/>
      <c r="I210" s="39"/>
      <c r="J210" s="35"/>
      <c r="K210" s="39"/>
      <c r="L210" s="35"/>
      <c r="M210" s="39"/>
      <c r="N210" s="35"/>
      <c r="O210" s="39"/>
      <c r="P210" s="35"/>
      <c r="Q210" s="39"/>
      <c r="R210" s="35"/>
      <c r="S210" s="39"/>
      <c r="T210" s="35"/>
      <c r="U210" s="39"/>
      <c r="V210" s="35"/>
      <c r="W210" s="39"/>
      <c r="X210" s="35"/>
      <c r="Y210" s="39"/>
      <c r="Z210" s="35"/>
      <c r="AA210" s="39"/>
      <c r="AB210" s="35"/>
      <c r="AC210" s="39"/>
      <c r="AD210" s="35"/>
      <c r="AE210" s="39"/>
      <c r="AF210" s="35"/>
      <c r="AG210" s="39"/>
      <c r="AH210" s="35"/>
      <c r="AI210" s="39"/>
      <c r="AJ210" s="42"/>
      <c r="AK210" s="46"/>
      <c r="AL210" s="35"/>
      <c r="AM210" s="239"/>
      <c r="AN210" s="255"/>
      <c r="AO210" s="264"/>
      <c r="AP210" s="109"/>
      <c r="AQ210" s="39"/>
      <c r="AR210" s="58"/>
      <c r="AS210" s="35"/>
      <c r="AT210" s="39"/>
      <c r="AU210" s="39"/>
      <c r="AV210" s="39"/>
      <c r="AW210" s="186" t="str">
        <f t="shared" si="60"/>
        <v/>
      </c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12"/>
      <c r="BI210" s="12"/>
      <c r="BY210" s="3"/>
      <c r="CA210" s="32" t="str">
        <f t="shared" si="52"/>
        <v/>
      </c>
      <c r="CB210" s="32" t="str">
        <f t="shared" si="53"/>
        <v/>
      </c>
      <c r="CC210" s="32" t="str">
        <f t="shared" si="54"/>
        <v/>
      </c>
      <c r="CD210" s="32" t="str">
        <f t="shared" si="55"/>
        <v/>
      </c>
      <c r="CE210" s="32" t="str">
        <f t="shared" si="56"/>
        <v/>
      </c>
      <c r="CF210" s="32" t="str">
        <f t="shared" si="57"/>
        <v/>
      </c>
      <c r="CG210" s="33">
        <f t="shared" si="61"/>
        <v>0</v>
      </c>
      <c r="CH210" s="33">
        <f t="shared" si="62"/>
        <v>0</v>
      </c>
      <c r="CI210" s="33">
        <f t="shared" si="63"/>
        <v>0</v>
      </c>
      <c r="CJ210" s="33">
        <f t="shared" si="64"/>
        <v>0</v>
      </c>
      <c r="CK210" s="33">
        <f t="shared" si="65"/>
        <v>0</v>
      </c>
      <c r="CL210" s="33">
        <f t="shared" si="66"/>
        <v>0</v>
      </c>
      <c r="CM210" s="33"/>
      <c r="CZ210" s="2"/>
    </row>
    <row r="211" spans="1:104" ht="27" customHeight="1" x14ac:dyDescent="0.2">
      <c r="A211" s="1471"/>
      <c r="B211" s="383" t="s">
        <v>203</v>
      </c>
      <c r="C211" s="348">
        <f t="shared" si="67"/>
        <v>0</v>
      </c>
      <c r="D211" s="349">
        <f t="shared" si="68"/>
        <v>0</v>
      </c>
      <c r="E211" s="350">
        <f t="shared" si="68"/>
        <v>0</v>
      </c>
      <c r="F211" s="82"/>
      <c r="G211" s="85"/>
      <c r="H211" s="82"/>
      <c r="I211" s="85"/>
      <c r="J211" s="82"/>
      <c r="K211" s="85"/>
      <c r="L211" s="82"/>
      <c r="M211" s="85"/>
      <c r="N211" s="82"/>
      <c r="O211" s="85"/>
      <c r="P211" s="82"/>
      <c r="Q211" s="85"/>
      <c r="R211" s="82"/>
      <c r="S211" s="85"/>
      <c r="T211" s="82"/>
      <c r="U211" s="85"/>
      <c r="V211" s="82"/>
      <c r="W211" s="85"/>
      <c r="X211" s="82"/>
      <c r="Y211" s="85"/>
      <c r="Z211" s="82"/>
      <c r="AA211" s="85"/>
      <c r="AB211" s="82"/>
      <c r="AC211" s="85"/>
      <c r="AD211" s="82"/>
      <c r="AE211" s="85"/>
      <c r="AF211" s="82"/>
      <c r="AG211" s="85"/>
      <c r="AH211" s="82"/>
      <c r="AI211" s="85"/>
      <c r="AJ211" s="82"/>
      <c r="AK211" s="85"/>
      <c r="AL211" s="82"/>
      <c r="AM211" s="351"/>
      <c r="AN211" s="384"/>
      <c r="AO211" s="149"/>
      <c r="AP211" s="85"/>
      <c r="AQ211" s="85"/>
      <c r="AR211" s="59"/>
      <c r="AS211" s="82"/>
      <c r="AT211" s="85"/>
      <c r="AU211" s="85"/>
      <c r="AV211" s="85"/>
      <c r="AW211" s="186" t="str">
        <f t="shared" si="60"/>
        <v/>
      </c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12"/>
      <c r="BI211" s="12"/>
      <c r="BY211" s="3"/>
      <c r="CA211" s="32" t="str">
        <f t="shared" si="52"/>
        <v/>
      </c>
      <c r="CB211" s="32" t="str">
        <f t="shared" si="53"/>
        <v/>
      </c>
      <c r="CC211" s="32" t="str">
        <f t="shared" si="54"/>
        <v/>
      </c>
      <c r="CD211" s="32" t="str">
        <f t="shared" si="55"/>
        <v/>
      </c>
      <c r="CE211" s="32" t="str">
        <f t="shared" si="56"/>
        <v/>
      </c>
      <c r="CF211" s="32" t="str">
        <f t="shared" si="57"/>
        <v/>
      </c>
      <c r="CG211" s="33">
        <f t="shared" si="61"/>
        <v>0</v>
      </c>
      <c r="CH211" s="33">
        <f t="shared" si="62"/>
        <v>0</v>
      </c>
      <c r="CI211" s="33">
        <f t="shared" si="63"/>
        <v>0</v>
      </c>
      <c r="CJ211" s="33">
        <f t="shared" si="64"/>
        <v>0</v>
      </c>
      <c r="CK211" s="33">
        <f t="shared" si="65"/>
        <v>0</v>
      </c>
      <c r="CL211" s="33">
        <f t="shared" si="66"/>
        <v>0</v>
      </c>
      <c r="CM211" s="33"/>
      <c r="CZ211" s="2"/>
    </row>
    <row r="212" spans="1:104" ht="25.5" customHeight="1" x14ac:dyDescent="0.2">
      <c r="A212" s="1599" t="s">
        <v>204</v>
      </c>
      <c r="B212" s="982" t="s">
        <v>205</v>
      </c>
      <c r="C212" s="972">
        <f t="shared" si="67"/>
        <v>2</v>
      </c>
      <c r="D212" s="973">
        <f t="shared" ref="D212:E215" si="69">SUM(F212+H212+J212+L212+N212)</f>
        <v>1</v>
      </c>
      <c r="E212" s="974">
        <f t="shared" si="69"/>
        <v>1</v>
      </c>
      <c r="F212" s="893"/>
      <c r="G212" s="896"/>
      <c r="H212" s="893">
        <v>1</v>
      </c>
      <c r="I212" s="896">
        <v>1</v>
      </c>
      <c r="J212" s="893"/>
      <c r="K212" s="896"/>
      <c r="L212" s="893"/>
      <c r="M212" s="896"/>
      <c r="N212" s="893"/>
      <c r="O212" s="896"/>
      <c r="P212" s="977"/>
      <c r="Q212" s="978"/>
      <c r="R212" s="977"/>
      <c r="S212" s="978"/>
      <c r="T212" s="977"/>
      <c r="U212" s="978"/>
      <c r="V212" s="977"/>
      <c r="W212" s="978"/>
      <c r="X212" s="977"/>
      <c r="Y212" s="978"/>
      <c r="Z212" s="977"/>
      <c r="AA212" s="978"/>
      <c r="AB212" s="977"/>
      <c r="AC212" s="978"/>
      <c r="AD212" s="977"/>
      <c r="AE212" s="978"/>
      <c r="AF212" s="977"/>
      <c r="AG212" s="978"/>
      <c r="AH212" s="977"/>
      <c r="AI212" s="978"/>
      <c r="AJ212" s="977"/>
      <c r="AK212" s="978"/>
      <c r="AL212" s="977"/>
      <c r="AM212" s="985"/>
      <c r="AN212" s="954"/>
      <c r="AO212" s="911"/>
      <c r="AP212" s="896"/>
      <c r="AQ212" s="896">
        <v>0</v>
      </c>
      <c r="AR212" s="980"/>
      <c r="AS212" s="893">
        <v>0</v>
      </c>
      <c r="AT212" s="896">
        <v>0</v>
      </c>
      <c r="AU212" s="896">
        <v>0</v>
      </c>
      <c r="AV212" s="896">
        <v>0</v>
      </c>
      <c r="AW212" s="186" t="str">
        <f t="shared" si="60"/>
        <v/>
      </c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12"/>
      <c r="BI212" s="12"/>
      <c r="BY212" s="3"/>
      <c r="CA212" s="32" t="str">
        <f t="shared" si="52"/>
        <v/>
      </c>
      <c r="CB212" s="32"/>
      <c r="CC212" s="32" t="str">
        <f t="shared" si="54"/>
        <v/>
      </c>
      <c r="CD212" s="32" t="str">
        <f t="shared" si="55"/>
        <v/>
      </c>
      <c r="CE212" s="32" t="str">
        <f t="shared" si="56"/>
        <v/>
      </c>
      <c r="CF212" s="32" t="str">
        <f t="shared" si="57"/>
        <v/>
      </c>
      <c r="CG212" s="33">
        <f t="shared" si="61"/>
        <v>0</v>
      </c>
      <c r="CH212" s="33"/>
      <c r="CI212" s="33">
        <f t="shared" si="63"/>
        <v>0</v>
      </c>
      <c r="CJ212" s="33">
        <f t="shared" si="64"/>
        <v>0</v>
      </c>
      <c r="CK212" s="33">
        <f t="shared" si="65"/>
        <v>0</v>
      </c>
      <c r="CL212" s="33">
        <f t="shared" ref="CL212:CL214" si="70">IF(AND(C212&lt;&gt;0,OR(AQ212="",AS212="",AT212="",AU212="",AV212="")),1,0)</f>
        <v>0</v>
      </c>
      <c r="CM212" s="33"/>
      <c r="CZ212" s="2"/>
    </row>
    <row r="213" spans="1:104" ht="26.25" customHeight="1" x14ac:dyDescent="0.2">
      <c r="A213" s="1484"/>
      <c r="B213" s="400" t="s">
        <v>206</v>
      </c>
      <c r="C213" s="333">
        <f t="shared" si="67"/>
        <v>0</v>
      </c>
      <c r="D213" s="334">
        <f t="shared" si="69"/>
        <v>0</v>
      </c>
      <c r="E213" s="812">
        <f t="shared" si="69"/>
        <v>0</v>
      </c>
      <c r="F213" s="35"/>
      <c r="G213" s="39"/>
      <c r="H213" s="35"/>
      <c r="I213" s="39"/>
      <c r="J213" s="35"/>
      <c r="K213" s="39"/>
      <c r="L213" s="35"/>
      <c r="M213" s="39"/>
      <c r="N213" s="35"/>
      <c r="O213" s="39"/>
      <c r="P213" s="270"/>
      <c r="Q213" s="271"/>
      <c r="R213" s="270"/>
      <c r="S213" s="271"/>
      <c r="T213" s="270"/>
      <c r="U213" s="271"/>
      <c r="V213" s="270"/>
      <c r="W213" s="271"/>
      <c r="X213" s="270"/>
      <c r="Y213" s="271"/>
      <c r="Z213" s="270"/>
      <c r="AA213" s="271"/>
      <c r="AB213" s="270"/>
      <c r="AC213" s="271"/>
      <c r="AD213" s="270"/>
      <c r="AE213" s="271"/>
      <c r="AF213" s="270"/>
      <c r="AG213" s="271"/>
      <c r="AH213" s="270"/>
      <c r="AI213" s="271"/>
      <c r="AJ213" s="270"/>
      <c r="AK213" s="271"/>
      <c r="AL213" s="270"/>
      <c r="AM213" s="401"/>
      <c r="AN213" s="255"/>
      <c r="AO213" s="264"/>
      <c r="AP213" s="109"/>
      <c r="AQ213" s="39"/>
      <c r="AR213" s="402"/>
      <c r="AS213" s="35"/>
      <c r="AT213" s="39"/>
      <c r="AU213" s="39"/>
      <c r="AV213" s="39"/>
      <c r="AW213" s="186" t="str">
        <f t="shared" si="60"/>
        <v/>
      </c>
      <c r="AX213" s="31"/>
      <c r="AY213" s="31"/>
      <c r="AZ213" s="31"/>
      <c r="BA213" s="31"/>
      <c r="BB213" s="31"/>
      <c r="BC213" s="31"/>
      <c r="BD213" s="31"/>
      <c r="BE213" s="12"/>
      <c r="BF213" s="12"/>
      <c r="BY213" s="3"/>
      <c r="CA213" s="32" t="str">
        <f t="shared" si="52"/>
        <v/>
      </c>
      <c r="CB213" s="32"/>
      <c r="CC213" s="32" t="str">
        <f t="shared" si="54"/>
        <v/>
      </c>
      <c r="CD213" s="32" t="str">
        <f t="shared" si="55"/>
        <v/>
      </c>
      <c r="CE213" s="32" t="str">
        <f t="shared" si="56"/>
        <v/>
      </c>
      <c r="CF213" s="32" t="str">
        <f t="shared" si="57"/>
        <v/>
      </c>
      <c r="CG213" s="33">
        <f t="shared" si="61"/>
        <v>0</v>
      </c>
      <c r="CH213" s="33"/>
      <c r="CI213" s="33">
        <f t="shared" si="63"/>
        <v>0</v>
      </c>
      <c r="CJ213" s="33">
        <f t="shared" si="64"/>
        <v>0</v>
      </c>
      <c r="CK213" s="33">
        <f t="shared" si="65"/>
        <v>0</v>
      </c>
      <c r="CL213" s="33">
        <f t="shared" si="70"/>
        <v>0</v>
      </c>
      <c r="CM213" s="33"/>
      <c r="CZ213" s="2"/>
    </row>
    <row r="214" spans="1:104" ht="28.5" customHeight="1" x14ac:dyDescent="0.2">
      <c r="A214" s="1484"/>
      <c r="B214" s="400" t="s">
        <v>207</v>
      </c>
      <c r="C214" s="333">
        <f t="shared" si="67"/>
        <v>0</v>
      </c>
      <c r="D214" s="334">
        <f t="shared" si="69"/>
        <v>0</v>
      </c>
      <c r="E214" s="812">
        <f t="shared" si="69"/>
        <v>0</v>
      </c>
      <c r="F214" s="35"/>
      <c r="G214" s="39"/>
      <c r="H214" s="35"/>
      <c r="I214" s="39"/>
      <c r="J214" s="35"/>
      <c r="K214" s="39"/>
      <c r="L214" s="35"/>
      <c r="M214" s="39"/>
      <c r="N214" s="35"/>
      <c r="O214" s="39"/>
      <c r="P214" s="270"/>
      <c r="Q214" s="271"/>
      <c r="R214" s="270"/>
      <c r="S214" s="271"/>
      <c r="T214" s="270"/>
      <c r="U214" s="271"/>
      <c r="V214" s="270"/>
      <c r="W214" s="271"/>
      <c r="X214" s="270"/>
      <c r="Y214" s="271"/>
      <c r="Z214" s="270"/>
      <c r="AA214" s="271"/>
      <c r="AB214" s="270"/>
      <c r="AC214" s="271"/>
      <c r="AD214" s="270"/>
      <c r="AE214" s="271"/>
      <c r="AF214" s="270"/>
      <c r="AG214" s="271"/>
      <c r="AH214" s="270"/>
      <c r="AI214" s="271"/>
      <c r="AJ214" s="270"/>
      <c r="AK214" s="271"/>
      <c r="AL214" s="270"/>
      <c r="AM214" s="401"/>
      <c r="AN214" s="255"/>
      <c r="AO214" s="264"/>
      <c r="AP214" s="109"/>
      <c r="AQ214" s="39"/>
      <c r="AR214" s="402"/>
      <c r="AS214" s="35"/>
      <c r="AT214" s="39"/>
      <c r="AU214" s="39"/>
      <c r="AV214" s="39"/>
      <c r="AW214" s="186" t="str">
        <f t="shared" si="60"/>
        <v/>
      </c>
      <c r="AX214" s="31"/>
      <c r="AY214" s="31"/>
      <c r="AZ214" s="31"/>
      <c r="BA214" s="31"/>
      <c r="BB214" s="31"/>
      <c r="BC214" s="31"/>
      <c r="BD214" s="31"/>
      <c r="BE214" s="12"/>
      <c r="BF214" s="12"/>
      <c r="BY214" s="3"/>
      <c r="CA214" s="32" t="str">
        <f t="shared" si="52"/>
        <v/>
      </c>
      <c r="CB214" s="32"/>
      <c r="CC214" s="32" t="str">
        <f t="shared" si="54"/>
        <v/>
      </c>
      <c r="CD214" s="32" t="str">
        <f t="shared" si="55"/>
        <v/>
      </c>
      <c r="CE214" s="32" t="str">
        <f t="shared" si="56"/>
        <v/>
      </c>
      <c r="CF214" s="32" t="str">
        <f t="shared" si="57"/>
        <v/>
      </c>
      <c r="CG214" s="33">
        <f t="shared" si="61"/>
        <v>0</v>
      </c>
      <c r="CH214" s="33"/>
      <c r="CI214" s="33">
        <f t="shared" si="63"/>
        <v>0</v>
      </c>
      <c r="CJ214" s="33">
        <f t="shared" si="64"/>
        <v>0</v>
      </c>
      <c r="CK214" s="33">
        <f t="shared" si="65"/>
        <v>0</v>
      </c>
      <c r="CL214" s="33">
        <f t="shared" si="70"/>
        <v>0</v>
      </c>
      <c r="CM214" s="33"/>
      <c r="CZ214" s="2"/>
    </row>
    <row r="215" spans="1:104" ht="36" customHeight="1" x14ac:dyDescent="0.2">
      <c r="A215" s="1471"/>
      <c r="B215" s="383" t="s">
        <v>208</v>
      </c>
      <c r="C215" s="348">
        <f t="shared" si="67"/>
        <v>6</v>
      </c>
      <c r="D215" s="349">
        <f t="shared" si="69"/>
        <v>4</v>
      </c>
      <c r="E215" s="350">
        <f t="shared" si="69"/>
        <v>2</v>
      </c>
      <c r="F215" s="82">
        <v>1</v>
      </c>
      <c r="G215" s="85"/>
      <c r="H215" s="82">
        <v>1</v>
      </c>
      <c r="I215" s="85">
        <v>1</v>
      </c>
      <c r="J215" s="82">
        <v>1</v>
      </c>
      <c r="K215" s="85"/>
      <c r="L215" s="82">
        <v>1</v>
      </c>
      <c r="M215" s="85">
        <v>1</v>
      </c>
      <c r="N215" s="82"/>
      <c r="O215" s="85"/>
      <c r="P215" s="273"/>
      <c r="Q215" s="274"/>
      <c r="R215" s="273"/>
      <c r="S215" s="274"/>
      <c r="T215" s="273"/>
      <c r="U215" s="274"/>
      <c r="V215" s="273"/>
      <c r="W215" s="274"/>
      <c r="X215" s="273"/>
      <c r="Y215" s="274"/>
      <c r="Z215" s="273"/>
      <c r="AA215" s="274"/>
      <c r="AB215" s="273"/>
      <c r="AC215" s="274"/>
      <c r="AD215" s="273"/>
      <c r="AE215" s="274"/>
      <c r="AF215" s="273"/>
      <c r="AG215" s="274"/>
      <c r="AH215" s="273"/>
      <c r="AI215" s="274"/>
      <c r="AJ215" s="273"/>
      <c r="AK215" s="274"/>
      <c r="AL215" s="273"/>
      <c r="AM215" s="403"/>
      <c r="AN215" s="255"/>
      <c r="AO215" s="264"/>
      <c r="AP215" s="185">
        <v>3</v>
      </c>
      <c r="AQ215" s="82">
        <v>0</v>
      </c>
      <c r="AR215" s="404"/>
      <c r="AS215" s="82">
        <v>0</v>
      </c>
      <c r="AT215" s="85">
        <v>0</v>
      </c>
      <c r="AU215" s="85">
        <v>0</v>
      </c>
      <c r="AV215" s="85">
        <v>0</v>
      </c>
      <c r="AW215" s="186" t="str">
        <f t="shared" si="60"/>
        <v/>
      </c>
      <c r="AX215" s="31"/>
      <c r="AY215" s="31"/>
      <c r="AZ215" s="31"/>
      <c r="BA215" s="31"/>
      <c r="BB215" s="31"/>
      <c r="BC215" s="31"/>
      <c r="BD215" s="31"/>
      <c r="BE215" s="12"/>
      <c r="BF215" s="12"/>
      <c r="BY215" s="3"/>
      <c r="CA215" s="32" t="str">
        <f t="shared" si="52"/>
        <v/>
      </c>
      <c r="CB215" s="32"/>
      <c r="CC215" s="32" t="str">
        <f t="shared" si="54"/>
        <v/>
      </c>
      <c r="CD215" s="32" t="str">
        <f t="shared" si="55"/>
        <v/>
      </c>
      <c r="CE215" s="32" t="str">
        <f t="shared" si="56"/>
        <v/>
      </c>
      <c r="CF215" s="32" t="str">
        <f t="shared" si="57"/>
        <v/>
      </c>
      <c r="CG215" s="33">
        <f t="shared" si="61"/>
        <v>0</v>
      </c>
      <c r="CH215" s="33"/>
      <c r="CI215" s="33">
        <f t="shared" si="63"/>
        <v>0</v>
      </c>
      <c r="CJ215" s="33">
        <f t="shared" si="64"/>
        <v>0</v>
      </c>
      <c r="CK215" s="33">
        <f t="shared" si="65"/>
        <v>0</v>
      </c>
      <c r="CL215" s="33">
        <f>IF(AND(C215&lt;&gt;0,OR(AQ215="",AS215="",AT215="",AU215="",AV215="")),1,0)</f>
        <v>0</v>
      </c>
      <c r="CM215" s="33"/>
      <c r="CZ215" s="2"/>
    </row>
    <row r="216" spans="1:104" ht="16.350000000000001" customHeight="1" x14ac:dyDescent="0.2">
      <c r="A216" s="1392" t="s">
        <v>209</v>
      </c>
      <c r="B216" s="986" t="s">
        <v>234</v>
      </c>
      <c r="C216" s="328">
        <f t="shared" ref="C216:C221" si="71">+D216+E216</f>
        <v>0</v>
      </c>
      <c r="D216" s="329">
        <f t="shared" ref="D216:E231" si="72">SUM(F216+H216+J216+L216+N216+P216+R216+T216+V216+X216+Z216+AB216+AD216+AF216+AH216+AJ216+AL216)</f>
        <v>0</v>
      </c>
      <c r="E216" s="330">
        <f t="shared" si="72"/>
        <v>0</v>
      </c>
      <c r="F216" s="106"/>
      <c r="G216" s="109"/>
      <c r="H216" s="106"/>
      <c r="I216" s="109"/>
      <c r="J216" s="106"/>
      <c r="K216" s="109"/>
      <c r="L216" s="106"/>
      <c r="M216" s="109"/>
      <c r="N216" s="106"/>
      <c r="O216" s="109"/>
      <c r="P216" s="106"/>
      <c r="Q216" s="109"/>
      <c r="R216" s="106"/>
      <c r="S216" s="109"/>
      <c r="T216" s="106"/>
      <c r="U216" s="109"/>
      <c r="V216" s="106"/>
      <c r="W216" s="109"/>
      <c r="X216" s="106"/>
      <c r="Y216" s="109"/>
      <c r="Z216" s="106"/>
      <c r="AA216" s="109"/>
      <c r="AB216" s="106"/>
      <c r="AC216" s="109"/>
      <c r="AD216" s="106"/>
      <c r="AE216" s="109"/>
      <c r="AF216" s="106"/>
      <c r="AG216" s="109"/>
      <c r="AH216" s="106"/>
      <c r="AI216" s="109"/>
      <c r="AJ216" s="106"/>
      <c r="AK216" s="109"/>
      <c r="AL216" s="106"/>
      <c r="AM216" s="895"/>
      <c r="AN216" s="911"/>
      <c r="AO216" s="894"/>
      <c r="AP216" s="924"/>
      <c r="AQ216" s="109"/>
      <c r="AR216" s="109"/>
      <c r="AS216" s="893"/>
      <c r="AT216" s="39"/>
      <c r="AU216" s="39"/>
      <c r="AV216" s="39"/>
      <c r="AW216" s="186" t="str">
        <f t="shared" si="60"/>
        <v/>
      </c>
      <c r="AX216" s="31"/>
      <c r="AY216" s="31"/>
      <c r="AZ216" s="31"/>
      <c r="BA216" s="31"/>
      <c r="BB216" s="31"/>
      <c r="BC216" s="31"/>
      <c r="BD216" s="31"/>
      <c r="BE216" s="12"/>
      <c r="BF216" s="12"/>
      <c r="BY216" s="3"/>
      <c r="CA216" s="32" t="str">
        <f t="shared" si="52"/>
        <v/>
      </c>
      <c r="CB216" s="32" t="str">
        <f t="shared" si="53"/>
        <v/>
      </c>
      <c r="CC216" s="32" t="str">
        <f t="shared" si="54"/>
        <v/>
      </c>
      <c r="CD216" s="32" t="str">
        <f t="shared" si="55"/>
        <v/>
      </c>
      <c r="CE216" s="32" t="str">
        <f t="shared" si="56"/>
        <v/>
      </c>
      <c r="CF216" s="32" t="str">
        <f t="shared" si="57"/>
        <v/>
      </c>
      <c r="CG216" s="33">
        <f t="shared" si="61"/>
        <v>0</v>
      </c>
      <c r="CH216" s="33">
        <f t="shared" si="62"/>
        <v>0</v>
      </c>
      <c r="CI216" s="33">
        <f t="shared" si="63"/>
        <v>0</v>
      </c>
      <c r="CJ216" s="33">
        <f t="shared" si="64"/>
        <v>0</v>
      </c>
      <c r="CK216" s="33">
        <f t="shared" si="65"/>
        <v>0</v>
      </c>
      <c r="CL216" s="33">
        <f t="shared" si="66"/>
        <v>0</v>
      </c>
      <c r="CM216" s="33"/>
      <c r="CZ216" s="2"/>
    </row>
    <row r="217" spans="1:104" ht="16.350000000000001" customHeight="1" x14ac:dyDescent="0.2">
      <c r="A217" s="1392"/>
      <c r="B217" s="406" t="s">
        <v>211</v>
      </c>
      <c r="C217" s="333">
        <f t="shared" si="71"/>
        <v>0</v>
      </c>
      <c r="D217" s="334">
        <f t="shared" si="72"/>
        <v>0</v>
      </c>
      <c r="E217" s="812">
        <f t="shared" si="72"/>
        <v>0</v>
      </c>
      <c r="F217" s="35"/>
      <c r="G217" s="39"/>
      <c r="H217" s="35"/>
      <c r="I217" s="39"/>
      <c r="J217" s="35"/>
      <c r="K217" s="39"/>
      <c r="L217" s="35"/>
      <c r="M217" s="39"/>
      <c r="N217" s="35"/>
      <c r="O217" s="39"/>
      <c r="P217" s="35"/>
      <c r="Q217" s="39"/>
      <c r="R217" s="35"/>
      <c r="S217" s="39"/>
      <c r="T217" s="35"/>
      <c r="U217" s="39"/>
      <c r="V217" s="35"/>
      <c r="W217" s="39"/>
      <c r="X217" s="35"/>
      <c r="Y217" s="39"/>
      <c r="Z217" s="35"/>
      <c r="AA217" s="39"/>
      <c r="AB217" s="35"/>
      <c r="AC217" s="39"/>
      <c r="AD217" s="35"/>
      <c r="AE217" s="39"/>
      <c r="AF217" s="35"/>
      <c r="AG217" s="39"/>
      <c r="AH217" s="35"/>
      <c r="AI217" s="39"/>
      <c r="AJ217" s="35"/>
      <c r="AK217" s="39"/>
      <c r="AL217" s="35"/>
      <c r="AM217" s="38"/>
      <c r="AN217" s="143"/>
      <c r="AO217" s="36"/>
      <c r="AP217" s="40"/>
      <c r="AQ217" s="39"/>
      <c r="AR217" s="39"/>
      <c r="AS217" s="35"/>
      <c r="AT217" s="39"/>
      <c r="AU217" s="39"/>
      <c r="AV217" s="39"/>
      <c r="AW217" s="186" t="str">
        <f t="shared" si="60"/>
        <v/>
      </c>
      <c r="AX217" s="31"/>
      <c r="AY217" s="31"/>
      <c r="AZ217" s="31"/>
      <c r="BA217" s="31"/>
      <c r="BB217" s="31"/>
      <c r="BC217" s="31"/>
      <c r="BD217" s="31"/>
      <c r="BE217" s="12"/>
      <c r="BF217" s="12"/>
      <c r="BY217" s="3"/>
      <c r="CA217" s="32" t="str">
        <f t="shared" si="52"/>
        <v/>
      </c>
      <c r="CB217" s="32" t="str">
        <f t="shared" si="53"/>
        <v/>
      </c>
      <c r="CC217" s="32" t="str">
        <f t="shared" si="54"/>
        <v/>
      </c>
      <c r="CD217" s="32" t="str">
        <f t="shared" si="55"/>
        <v/>
      </c>
      <c r="CE217" s="32" t="str">
        <f t="shared" si="56"/>
        <v/>
      </c>
      <c r="CF217" s="32" t="str">
        <f t="shared" si="57"/>
        <v/>
      </c>
      <c r="CG217" s="33">
        <f t="shared" si="61"/>
        <v>0</v>
      </c>
      <c r="CH217" s="33">
        <f t="shared" si="62"/>
        <v>0</v>
      </c>
      <c r="CI217" s="33">
        <f t="shared" si="63"/>
        <v>0</v>
      </c>
      <c r="CJ217" s="33">
        <f t="shared" si="64"/>
        <v>0</v>
      </c>
      <c r="CK217" s="33">
        <f t="shared" si="65"/>
        <v>0</v>
      </c>
      <c r="CL217" s="33">
        <f t="shared" si="66"/>
        <v>0</v>
      </c>
      <c r="CM217" s="33"/>
      <c r="CZ217" s="2"/>
    </row>
    <row r="218" spans="1:104" ht="16.350000000000001" customHeight="1" x14ac:dyDescent="0.2">
      <c r="A218" s="1392"/>
      <c r="B218" s="406" t="s">
        <v>212</v>
      </c>
      <c r="C218" s="333">
        <f t="shared" si="71"/>
        <v>0</v>
      </c>
      <c r="D218" s="334">
        <f t="shared" si="72"/>
        <v>0</v>
      </c>
      <c r="E218" s="812">
        <f t="shared" si="72"/>
        <v>0</v>
      </c>
      <c r="F218" s="35"/>
      <c r="G218" s="39"/>
      <c r="H218" s="35"/>
      <c r="I218" s="39"/>
      <c r="J218" s="35"/>
      <c r="K218" s="39"/>
      <c r="L218" s="35"/>
      <c r="M218" s="39"/>
      <c r="N218" s="35"/>
      <c r="O218" s="39"/>
      <c r="P218" s="35"/>
      <c r="Q218" s="39"/>
      <c r="R218" s="35"/>
      <c r="S218" s="39"/>
      <c r="T218" s="35"/>
      <c r="U218" s="39"/>
      <c r="V218" s="35"/>
      <c r="W218" s="39"/>
      <c r="X218" s="35"/>
      <c r="Y218" s="39"/>
      <c r="Z218" s="35"/>
      <c r="AA218" s="39"/>
      <c r="AB218" s="35"/>
      <c r="AC218" s="39"/>
      <c r="AD218" s="35"/>
      <c r="AE218" s="39"/>
      <c r="AF218" s="35"/>
      <c r="AG218" s="39"/>
      <c r="AH218" s="35"/>
      <c r="AI218" s="39"/>
      <c r="AJ218" s="35"/>
      <c r="AK218" s="39"/>
      <c r="AL218" s="35"/>
      <c r="AM218" s="38"/>
      <c r="AN218" s="143"/>
      <c r="AO218" s="36"/>
      <c r="AP218" s="40"/>
      <c r="AQ218" s="39"/>
      <c r="AR218" s="39"/>
      <c r="AS218" s="35"/>
      <c r="AT218" s="39"/>
      <c r="AU218" s="39"/>
      <c r="AV218" s="39"/>
      <c r="AW218" s="186" t="str">
        <f t="shared" si="60"/>
        <v/>
      </c>
      <c r="AX218" s="31"/>
      <c r="AY218" s="31"/>
      <c r="AZ218" s="31"/>
      <c r="BA218" s="31"/>
      <c r="BB218" s="31"/>
      <c r="BC218" s="31"/>
      <c r="BD218" s="31"/>
      <c r="BE218" s="12"/>
      <c r="BF218" s="12"/>
      <c r="BY218" s="3"/>
      <c r="CA218" s="32" t="str">
        <f t="shared" si="52"/>
        <v/>
      </c>
      <c r="CB218" s="32" t="str">
        <f t="shared" si="53"/>
        <v/>
      </c>
      <c r="CC218" s="32" t="str">
        <f t="shared" si="54"/>
        <v/>
      </c>
      <c r="CD218" s="32" t="str">
        <f t="shared" si="55"/>
        <v/>
      </c>
      <c r="CE218" s="32" t="str">
        <f t="shared" si="56"/>
        <v/>
      </c>
      <c r="CF218" s="32" t="str">
        <f t="shared" si="57"/>
        <v/>
      </c>
      <c r="CG218" s="33">
        <f t="shared" si="61"/>
        <v>0</v>
      </c>
      <c r="CH218" s="33">
        <f t="shared" si="62"/>
        <v>0</v>
      </c>
      <c r="CI218" s="33">
        <f t="shared" si="63"/>
        <v>0</v>
      </c>
      <c r="CJ218" s="33">
        <f t="shared" si="64"/>
        <v>0</v>
      </c>
      <c r="CK218" s="33">
        <f t="shared" si="65"/>
        <v>0</v>
      </c>
      <c r="CL218" s="33">
        <f t="shared" si="66"/>
        <v>0</v>
      </c>
      <c r="CM218" s="33"/>
      <c r="CZ218" s="2"/>
    </row>
    <row r="219" spans="1:104" ht="16.350000000000001" customHeight="1" x14ac:dyDescent="0.2">
      <c r="A219" s="1392"/>
      <c r="B219" s="406" t="s">
        <v>213</v>
      </c>
      <c r="C219" s="333">
        <f t="shared" si="71"/>
        <v>0</v>
      </c>
      <c r="D219" s="334">
        <f t="shared" si="72"/>
        <v>0</v>
      </c>
      <c r="E219" s="812">
        <f t="shared" si="72"/>
        <v>0</v>
      </c>
      <c r="F219" s="35"/>
      <c r="G219" s="39"/>
      <c r="H219" s="35"/>
      <c r="I219" s="39"/>
      <c r="J219" s="35"/>
      <c r="K219" s="39"/>
      <c r="L219" s="35"/>
      <c r="M219" s="39"/>
      <c r="N219" s="35"/>
      <c r="O219" s="39"/>
      <c r="P219" s="35"/>
      <c r="Q219" s="39"/>
      <c r="R219" s="35"/>
      <c r="S219" s="39"/>
      <c r="T219" s="35"/>
      <c r="U219" s="39"/>
      <c r="V219" s="35"/>
      <c r="W219" s="39"/>
      <c r="X219" s="35"/>
      <c r="Y219" s="39"/>
      <c r="Z219" s="35"/>
      <c r="AA219" s="39"/>
      <c r="AB219" s="35"/>
      <c r="AC219" s="39"/>
      <c r="AD219" s="35"/>
      <c r="AE219" s="39"/>
      <c r="AF219" s="35"/>
      <c r="AG219" s="39"/>
      <c r="AH219" s="35"/>
      <c r="AI219" s="39"/>
      <c r="AJ219" s="35"/>
      <c r="AK219" s="39"/>
      <c r="AL219" s="35"/>
      <c r="AM219" s="38"/>
      <c r="AN219" s="143"/>
      <c r="AO219" s="36"/>
      <c r="AP219" s="40"/>
      <c r="AQ219" s="39"/>
      <c r="AR219" s="39"/>
      <c r="AS219" s="35"/>
      <c r="AT219" s="39"/>
      <c r="AU219" s="39"/>
      <c r="AV219" s="39"/>
      <c r="AW219" s="186" t="str">
        <f t="shared" si="60"/>
        <v/>
      </c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12"/>
      <c r="BI219" s="12"/>
      <c r="BY219" s="3"/>
      <c r="CA219" s="32" t="str">
        <f t="shared" si="52"/>
        <v/>
      </c>
      <c r="CB219" s="32" t="str">
        <f t="shared" si="53"/>
        <v/>
      </c>
      <c r="CC219" s="32" t="str">
        <f t="shared" si="54"/>
        <v/>
      </c>
      <c r="CD219" s="32" t="str">
        <f t="shared" si="55"/>
        <v/>
      </c>
      <c r="CE219" s="32" t="str">
        <f t="shared" si="56"/>
        <v/>
      </c>
      <c r="CF219" s="32" t="str">
        <f t="shared" si="57"/>
        <v/>
      </c>
      <c r="CG219" s="33">
        <f t="shared" si="61"/>
        <v>0</v>
      </c>
      <c r="CH219" s="33">
        <f t="shared" si="62"/>
        <v>0</v>
      </c>
      <c r="CI219" s="33">
        <f t="shared" si="63"/>
        <v>0</v>
      </c>
      <c r="CJ219" s="33">
        <f t="shared" si="64"/>
        <v>0</v>
      </c>
      <c r="CK219" s="33">
        <f t="shared" si="65"/>
        <v>0</v>
      </c>
      <c r="CL219" s="33">
        <f t="shared" si="66"/>
        <v>0</v>
      </c>
      <c r="CM219" s="33"/>
      <c r="CZ219" s="2"/>
    </row>
    <row r="220" spans="1:104" ht="16.350000000000001" customHeight="1" x14ac:dyDescent="0.2">
      <c r="A220" s="1392"/>
      <c r="B220" s="406" t="s">
        <v>214</v>
      </c>
      <c r="C220" s="328">
        <f t="shared" si="71"/>
        <v>0</v>
      </c>
      <c r="D220" s="329">
        <f t="shared" si="72"/>
        <v>0</v>
      </c>
      <c r="E220" s="330">
        <f t="shared" si="72"/>
        <v>0</v>
      </c>
      <c r="F220" s="35"/>
      <c r="G220" s="39"/>
      <c r="H220" s="35"/>
      <c r="I220" s="39"/>
      <c r="J220" s="35"/>
      <c r="K220" s="39"/>
      <c r="L220" s="35"/>
      <c r="M220" s="39"/>
      <c r="N220" s="35"/>
      <c r="O220" s="39"/>
      <c r="P220" s="35"/>
      <c r="Q220" s="39"/>
      <c r="R220" s="35"/>
      <c r="S220" s="39"/>
      <c r="T220" s="35"/>
      <c r="U220" s="39"/>
      <c r="V220" s="35"/>
      <c r="W220" s="39"/>
      <c r="X220" s="35"/>
      <c r="Y220" s="39"/>
      <c r="Z220" s="35"/>
      <c r="AA220" s="39"/>
      <c r="AB220" s="35"/>
      <c r="AC220" s="39"/>
      <c r="AD220" s="35"/>
      <c r="AE220" s="39"/>
      <c r="AF220" s="35"/>
      <c r="AG220" s="39"/>
      <c r="AH220" s="35"/>
      <c r="AI220" s="39"/>
      <c r="AJ220" s="35"/>
      <c r="AK220" s="39"/>
      <c r="AL220" s="35"/>
      <c r="AM220" s="38"/>
      <c r="AN220" s="143"/>
      <c r="AO220" s="36"/>
      <c r="AP220" s="40"/>
      <c r="AQ220" s="39"/>
      <c r="AR220" s="39"/>
      <c r="AS220" s="35"/>
      <c r="AT220" s="39"/>
      <c r="AU220" s="39"/>
      <c r="AV220" s="39"/>
      <c r="AW220" s="186" t="str">
        <f t="shared" si="60"/>
        <v/>
      </c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12"/>
      <c r="BI220" s="12"/>
      <c r="BY220" s="3"/>
      <c r="CA220" s="32" t="str">
        <f t="shared" si="52"/>
        <v/>
      </c>
      <c r="CB220" s="32" t="str">
        <f t="shared" si="53"/>
        <v/>
      </c>
      <c r="CC220" s="32" t="str">
        <f t="shared" si="54"/>
        <v/>
      </c>
      <c r="CD220" s="32" t="str">
        <f t="shared" si="55"/>
        <v/>
      </c>
      <c r="CE220" s="32" t="str">
        <f t="shared" si="56"/>
        <v/>
      </c>
      <c r="CF220" s="32" t="str">
        <f t="shared" si="57"/>
        <v/>
      </c>
      <c r="CG220" s="33">
        <f t="shared" si="61"/>
        <v>0</v>
      </c>
      <c r="CH220" s="33">
        <f t="shared" si="62"/>
        <v>0</v>
      </c>
      <c r="CI220" s="33">
        <f t="shared" si="63"/>
        <v>0</v>
      </c>
      <c r="CJ220" s="33">
        <f t="shared" si="64"/>
        <v>0</v>
      </c>
      <c r="CK220" s="33">
        <f t="shared" si="65"/>
        <v>0</v>
      </c>
      <c r="CL220" s="33">
        <f t="shared" si="66"/>
        <v>0</v>
      </c>
      <c r="CM220" s="33"/>
      <c r="CZ220" s="2"/>
    </row>
    <row r="221" spans="1:104" ht="16.350000000000001" customHeight="1" x14ac:dyDescent="0.2">
      <c r="A221" s="1376"/>
      <c r="B221" s="364" t="s">
        <v>215</v>
      </c>
      <c r="C221" s="322">
        <f t="shared" si="71"/>
        <v>0</v>
      </c>
      <c r="D221" s="323">
        <f t="shared" si="72"/>
        <v>0</v>
      </c>
      <c r="E221" s="304">
        <f t="shared" si="72"/>
        <v>0</v>
      </c>
      <c r="F221" s="35"/>
      <c r="G221" s="39"/>
      <c r="H221" s="35"/>
      <c r="I221" s="39"/>
      <c r="J221" s="35"/>
      <c r="K221" s="39"/>
      <c r="L221" s="35"/>
      <c r="M221" s="39"/>
      <c r="N221" s="35"/>
      <c r="O221" s="39"/>
      <c r="P221" s="35"/>
      <c r="Q221" s="39"/>
      <c r="R221" s="35"/>
      <c r="S221" s="39"/>
      <c r="T221" s="35"/>
      <c r="U221" s="39"/>
      <c r="V221" s="35"/>
      <c r="W221" s="39"/>
      <c r="X221" s="35"/>
      <c r="Y221" s="39"/>
      <c r="Z221" s="35"/>
      <c r="AA221" s="39"/>
      <c r="AB221" s="35"/>
      <c r="AC221" s="39"/>
      <c r="AD221" s="35"/>
      <c r="AE221" s="39"/>
      <c r="AF221" s="35"/>
      <c r="AG221" s="39"/>
      <c r="AH221" s="35"/>
      <c r="AI221" s="39"/>
      <c r="AJ221" s="35"/>
      <c r="AK221" s="39"/>
      <c r="AL221" s="82"/>
      <c r="AM221" s="84"/>
      <c r="AN221" s="149"/>
      <c r="AO221" s="83"/>
      <c r="AP221" s="185"/>
      <c r="AQ221" s="85"/>
      <c r="AR221" s="85"/>
      <c r="AS221" s="35"/>
      <c r="AT221" s="39"/>
      <c r="AU221" s="39"/>
      <c r="AV221" s="39"/>
      <c r="AW221" s="186" t="str">
        <f t="shared" si="60"/>
        <v/>
      </c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12"/>
      <c r="BI221" s="12"/>
      <c r="BY221" s="3"/>
      <c r="CA221" s="32" t="str">
        <f t="shared" si="52"/>
        <v/>
      </c>
      <c r="CB221" s="32" t="str">
        <f t="shared" si="53"/>
        <v/>
      </c>
      <c r="CC221" s="32" t="str">
        <f t="shared" si="54"/>
        <v/>
      </c>
      <c r="CD221" s="32" t="str">
        <f t="shared" si="55"/>
        <v/>
      </c>
      <c r="CE221" s="32" t="str">
        <f t="shared" si="56"/>
        <v/>
      </c>
      <c r="CF221" s="32" t="str">
        <f t="shared" si="57"/>
        <v/>
      </c>
      <c r="CG221" s="33">
        <f t="shared" si="61"/>
        <v>0</v>
      </c>
      <c r="CH221" s="33">
        <f t="shared" si="62"/>
        <v>0</v>
      </c>
      <c r="CI221" s="33">
        <f t="shared" si="63"/>
        <v>0</v>
      </c>
      <c r="CJ221" s="33">
        <f t="shared" si="64"/>
        <v>0</v>
      </c>
      <c r="CK221" s="33">
        <f t="shared" si="65"/>
        <v>0</v>
      </c>
      <c r="CL221" s="33">
        <f t="shared" si="66"/>
        <v>0</v>
      </c>
      <c r="CM221" s="33"/>
      <c r="CZ221" s="2"/>
    </row>
    <row r="222" spans="1:104" ht="16.350000000000001" customHeight="1" x14ac:dyDescent="0.2">
      <c r="A222" s="1375" t="s">
        <v>216</v>
      </c>
      <c r="B222" s="986" t="s">
        <v>217</v>
      </c>
      <c r="C222" s="972">
        <f t="shared" ref="C222:C231" si="73">SUM(D222+E222)</f>
        <v>0</v>
      </c>
      <c r="D222" s="973">
        <f t="shared" si="72"/>
        <v>0</v>
      </c>
      <c r="E222" s="974">
        <f t="shared" si="72"/>
        <v>0</v>
      </c>
      <c r="F222" s="893"/>
      <c r="G222" s="896"/>
      <c r="H222" s="893"/>
      <c r="I222" s="896"/>
      <c r="J222" s="893"/>
      <c r="K222" s="896"/>
      <c r="L222" s="893"/>
      <c r="M222" s="896"/>
      <c r="N222" s="893"/>
      <c r="O222" s="896"/>
      <c r="P222" s="893"/>
      <c r="Q222" s="896"/>
      <c r="R222" s="893"/>
      <c r="S222" s="896"/>
      <c r="T222" s="893"/>
      <c r="U222" s="896"/>
      <c r="V222" s="893"/>
      <c r="W222" s="896"/>
      <c r="X222" s="893"/>
      <c r="Y222" s="896"/>
      <c r="Z222" s="893"/>
      <c r="AA222" s="896"/>
      <c r="AB222" s="893"/>
      <c r="AC222" s="896"/>
      <c r="AD222" s="893"/>
      <c r="AE222" s="896"/>
      <c r="AF222" s="893"/>
      <c r="AG222" s="896"/>
      <c r="AH222" s="893"/>
      <c r="AI222" s="896"/>
      <c r="AJ222" s="893"/>
      <c r="AK222" s="896"/>
      <c r="AL222" s="893"/>
      <c r="AM222" s="953"/>
      <c r="AN222" s="255"/>
      <c r="AO222" s="264"/>
      <c r="AP222" s="109"/>
      <c r="AQ222" s="407"/>
      <c r="AR222" s="408"/>
      <c r="AS222" s="893"/>
      <c r="AT222" s="896"/>
      <c r="AU222" s="896"/>
      <c r="AV222" s="896"/>
      <c r="AW222" s="186" t="str">
        <f t="shared" si="60"/>
        <v/>
      </c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12"/>
      <c r="BI222" s="12"/>
      <c r="BY222" s="3"/>
      <c r="CA222" s="32"/>
      <c r="CB222" s="32"/>
      <c r="CC222" s="32" t="str">
        <f t="shared" si="54"/>
        <v/>
      </c>
      <c r="CD222" s="32" t="str">
        <f t="shared" si="55"/>
        <v/>
      </c>
      <c r="CE222" s="32" t="str">
        <f t="shared" si="56"/>
        <v/>
      </c>
      <c r="CF222" s="32" t="str">
        <f t="shared" si="57"/>
        <v/>
      </c>
      <c r="CG222" s="33"/>
      <c r="CH222" s="33"/>
      <c r="CI222" s="33">
        <f t="shared" si="63"/>
        <v>0</v>
      </c>
      <c r="CJ222" s="33">
        <f t="shared" si="64"/>
        <v>0</v>
      </c>
      <c r="CK222" s="33">
        <f t="shared" si="65"/>
        <v>0</v>
      </c>
      <c r="CL222" s="33">
        <f t="shared" ref="CL222:CL223" si="74">IF(AND(C222&lt;&gt;0,OR(AS222="",AT222="",AU222="",AV222="")),1,0)</f>
        <v>0</v>
      </c>
      <c r="CM222" s="33"/>
      <c r="CZ222" s="2"/>
    </row>
    <row r="223" spans="1:104" ht="16.350000000000001" customHeight="1" x14ac:dyDescent="0.2">
      <c r="A223" s="1392"/>
      <c r="B223" s="823" t="s">
        <v>218</v>
      </c>
      <c r="C223" s="328">
        <f t="shared" si="73"/>
        <v>0</v>
      </c>
      <c r="D223" s="329">
        <f t="shared" si="72"/>
        <v>0</v>
      </c>
      <c r="E223" s="330">
        <f t="shared" si="72"/>
        <v>0</v>
      </c>
      <c r="F223" s="106"/>
      <c r="G223" s="109"/>
      <c r="H223" s="106"/>
      <c r="I223" s="109"/>
      <c r="J223" s="106"/>
      <c r="K223" s="109"/>
      <c r="L223" s="106"/>
      <c r="M223" s="109"/>
      <c r="N223" s="106"/>
      <c r="O223" s="109"/>
      <c r="P223" s="106"/>
      <c r="Q223" s="109"/>
      <c r="R223" s="106"/>
      <c r="S223" s="109"/>
      <c r="T223" s="106"/>
      <c r="U223" s="109"/>
      <c r="V223" s="106"/>
      <c r="W223" s="109"/>
      <c r="X223" s="106"/>
      <c r="Y223" s="109"/>
      <c r="Z223" s="106"/>
      <c r="AA223" s="109"/>
      <c r="AB223" s="106"/>
      <c r="AC223" s="109"/>
      <c r="AD223" s="106"/>
      <c r="AE223" s="109"/>
      <c r="AF223" s="106"/>
      <c r="AG223" s="109"/>
      <c r="AH223" s="106"/>
      <c r="AI223" s="109"/>
      <c r="AJ223" s="106"/>
      <c r="AK223" s="109"/>
      <c r="AL223" s="106"/>
      <c r="AM223" s="254"/>
      <c r="AN223" s="255"/>
      <c r="AO223" s="264"/>
      <c r="AP223" s="109"/>
      <c r="AQ223" s="271"/>
      <c r="AR223" s="402"/>
      <c r="AS223" s="106"/>
      <c r="AT223" s="109"/>
      <c r="AU223" s="109"/>
      <c r="AV223" s="109"/>
      <c r="AW223" s="186" t="str">
        <f t="shared" si="60"/>
        <v/>
      </c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12"/>
      <c r="BI223" s="12"/>
      <c r="BY223" s="3"/>
      <c r="CA223" s="32"/>
      <c r="CB223" s="32"/>
      <c r="CC223" s="32" t="str">
        <f t="shared" si="54"/>
        <v/>
      </c>
      <c r="CD223" s="32" t="str">
        <f t="shared" si="55"/>
        <v/>
      </c>
      <c r="CE223" s="32" t="str">
        <f t="shared" si="56"/>
        <v/>
      </c>
      <c r="CF223" s="32" t="str">
        <f t="shared" si="57"/>
        <v/>
      </c>
      <c r="CG223" s="33"/>
      <c r="CH223" s="33"/>
      <c r="CI223" s="33">
        <f t="shared" si="63"/>
        <v>0</v>
      </c>
      <c r="CJ223" s="33">
        <f t="shared" si="64"/>
        <v>0</v>
      </c>
      <c r="CK223" s="33">
        <f t="shared" si="65"/>
        <v>0</v>
      </c>
      <c r="CL223" s="33">
        <f t="shared" si="74"/>
        <v>0</v>
      </c>
      <c r="CM223" s="33"/>
      <c r="CZ223" s="2"/>
    </row>
    <row r="224" spans="1:104" ht="16.350000000000001" customHeight="1" x14ac:dyDescent="0.2">
      <c r="A224" s="1376"/>
      <c r="B224" s="824" t="s">
        <v>219</v>
      </c>
      <c r="C224" s="315">
        <f t="shared" si="73"/>
        <v>0</v>
      </c>
      <c r="D224" s="316">
        <f t="shared" si="72"/>
        <v>0</v>
      </c>
      <c r="E224" s="317">
        <f t="shared" si="72"/>
        <v>0</v>
      </c>
      <c r="F224" s="92"/>
      <c r="G224" s="95"/>
      <c r="H224" s="92"/>
      <c r="I224" s="95"/>
      <c r="J224" s="92"/>
      <c r="K224" s="95"/>
      <c r="L224" s="92"/>
      <c r="M224" s="95"/>
      <c r="N224" s="92"/>
      <c r="O224" s="95"/>
      <c r="P224" s="92"/>
      <c r="Q224" s="95"/>
      <c r="R224" s="92"/>
      <c r="S224" s="95"/>
      <c r="T224" s="92"/>
      <c r="U224" s="95"/>
      <c r="V224" s="92"/>
      <c r="W224" s="95"/>
      <c r="X224" s="92"/>
      <c r="Y224" s="95"/>
      <c r="Z224" s="92"/>
      <c r="AA224" s="95"/>
      <c r="AB224" s="92"/>
      <c r="AC224" s="95"/>
      <c r="AD224" s="92"/>
      <c r="AE224" s="95"/>
      <c r="AF224" s="92"/>
      <c r="AG224" s="95"/>
      <c r="AH224" s="92"/>
      <c r="AI224" s="95"/>
      <c r="AJ224" s="92"/>
      <c r="AK224" s="95"/>
      <c r="AL224" s="92"/>
      <c r="AM224" s="318"/>
      <c r="AN224" s="375"/>
      <c r="AO224" s="376"/>
      <c r="AP224" s="95"/>
      <c r="AQ224" s="274"/>
      <c r="AR224" s="404"/>
      <c r="AS224" s="92"/>
      <c r="AT224" s="95"/>
      <c r="AU224" s="95"/>
      <c r="AV224" s="95"/>
      <c r="AW224" s="186" t="str">
        <f t="shared" si="60"/>
        <v/>
      </c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12"/>
      <c r="BI224" s="12"/>
      <c r="BY224" s="3"/>
      <c r="CA224" s="32"/>
      <c r="CB224" s="32"/>
      <c r="CC224" s="32" t="str">
        <f t="shared" si="54"/>
        <v/>
      </c>
      <c r="CD224" s="32" t="str">
        <f t="shared" si="55"/>
        <v/>
      </c>
      <c r="CE224" s="32" t="str">
        <f t="shared" si="56"/>
        <v/>
      </c>
      <c r="CF224" s="32" t="str">
        <f t="shared" si="57"/>
        <v/>
      </c>
      <c r="CG224" s="33"/>
      <c r="CH224" s="33"/>
      <c r="CI224" s="33">
        <f t="shared" si="63"/>
        <v>0</v>
      </c>
      <c r="CJ224" s="33">
        <f t="shared" si="64"/>
        <v>0</v>
      </c>
      <c r="CK224" s="33">
        <f t="shared" si="65"/>
        <v>0</v>
      </c>
      <c r="CL224" s="33">
        <f>IF(AND(C224&lt;&gt;0,OR(AS224="",AT224="",AU224="",AV224="")),1,0)</f>
        <v>0</v>
      </c>
      <c r="CM224" s="33"/>
      <c r="CZ224" s="2"/>
    </row>
    <row r="225" spans="1:104" ht="16.350000000000001" customHeight="1" x14ac:dyDescent="0.2">
      <c r="A225" s="1600" t="s">
        <v>220</v>
      </c>
      <c r="B225" s="1601"/>
      <c r="C225" s="328">
        <f t="shared" si="73"/>
        <v>0</v>
      </c>
      <c r="D225" s="329">
        <f t="shared" si="72"/>
        <v>0</v>
      </c>
      <c r="E225" s="330">
        <f t="shared" si="72"/>
        <v>0</v>
      </c>
      <c r="F225" s="106"/>
      <c r="G225" s="109"/>
      <c r="H225" s="106"/>
      <c r="I225" s="109"/>
      <c r="J225" s="106"/>
      <c r="K225" s="109"/>
      <c r="L225" s="106"/>
      <c r="M225" s="109"/>
      <c r="N225" s="106"/>
      <c r="O225" s="109"/>
      <c r="P225" s="106"/>
      <c r="Q225" s="109"/>
      <c r="R225" s="106"/>
      <c r="S225" s="109"/>
      <c r="T225" s="106"/>
      <c r="U225" s="109"/>
      <c r="V225" s="106"/>
      <c r="W225" s="109"/>
      <c r="X225" s="106"/>
      <c r="Y225" s="109"/>
      <c r="Z225" s="106"/>
      <c r="AA225" s="109"/>
      <c r="AB225" s="106"/>
      <c r="AC225" s="109"/>
      <c r="AD225" s="106"/>
      <c r="AE225" s="109"/>
      <c r="AF225" s="106"/>
      <c r="AG225" s="109"/>
      <c r="AH225" s="106"/>
      <c r="AI225" s="109"/>
      <c r="AJ225" s="106"/>
      <c r="AK225" s="109"/>
      <c r="AL225" s="106"/>
      <c r="AM225" s="254"/>
      <c r="AN225" s="255"/>
      <c r="AO225" s="264"/>
      <c r="AP225" s="109"/>
      <c r="AQ225" s="109"/>
      <c r="AR225" s="57"/>
      <c r="AS225" s="106"/>
      <c r="AT225" s="109"/>
      <c r="AU225" s="109"/>
      <c r="AV225" s="109"/>
      <c r="AW225" s="186" t="str">
        <f t="shared" si="60"/>
        <v/>
      </c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12"/>
      <c r="BI225" s="12"/>
      <c r="BY225" s="3"/>
      <c r="CA225" s="32" t="str">
        <f t="shared" si="52"/>
        <v/>
      </c>
      <c r="CB225" s="32" t="str">
        <f t="shared" si="53"/>
        <v/>
      </c>
      <c r="CC225" s="32" t="str">
        <f t="shared" si="54"/>
        <v/>
      </c>
      <c r="CD225" s="32" t="str">
        <f t="shared" si="55"/>
        <v/>
      </c>
      <c r="CE225" s="32" t="str">
        <f t="shared" si="56"/>
        <v/>
      </c>
      <c r="CF225" s="32" t="str">
        <f t="shared" si="57"/>
        <v/>
      </c>
      <c r="CG225" s="33">
        <f t="shared" si="61"/>
        <v>0</v>
      </c>
      <c r="CH225" s="33">
        <f t="shared" si="62"/>
        <v>0</v>
      </c>
      <c r="CI225" s="33">
        <f t="shared" si="63"/>
        <v>0</v>
      </c>
      <c r="CJ225" s="33">
        <f t="shared" si="64"/>
        <v>0</v>
      </c>
      <c r="CK225" s="33">
        <f t="shared" si="65"/>
        <v>0</v>
      </c>
      <c r="CL225" s="33">
        <f t="shared" si="66"/>
        <v>0</v>
      </c>
      <c r="CM225" s="33"/>
      <c r="CZ225" s="2"/>
    </row>
    <row r="226" spans="1:104" ht="16.350000000000001" customHeight="1" x14ac:dyDescent="0.2">
      <c r="A226" s="1472" t="s">
        <v>221</v>
      </c>
      <c r="B226" s="1473"/>
      <c r="C226" s="333">
        <f t="shared" si="73"/>
        <v>0</v>
      </c>
      <c r="D226" s="334">
        <f t="shared" si="72"/>
        <v>0</v>
      </c>
      <c r="E226" s="812">
        <f t="shared" si="72"/>
        <v>0</v>
      </c>
      <c r="F226" s="35"/>
      <c r="G226" s="39"/>
      <c r="H226" s="35"/>
      <c r="I226" s="39"/>
      <c r="J226" s="35"/>
      <c r="K226" s="39"/>
      <c r="L226" s="35"/>
      <c r="M226" s="39"/>
      <c r="N226" s="35"/>
      <c r="O226" s="39"/>
      <c r="P226" s="35"/>
      <c r="Q226" s="39"/>
      <c r="R226" s="35"/>
      <c r="S226" s="39"/>
      <c r="T226" s="35"/>
      <c r="U226" s="39"/>
      <c r="V226" s="35"/>
      <c r="W226" s="39"/>
      <c r="X226" s="35"/>
      <c r="Y226" s="39"/>
      <c r="Z226" s="35"/>
      <c r="AA226" s="39"/>
      <c r="AB226" s="35"/>
      <c r="AC226" s="39"/>
      <c r="AD226" s="35"/>
      <c r="AE226" s="39"/>
      <c r="AF226" s="35"/>
      <c r="AG226" s="39"/>
      <c r="AH226" s="35"/>
      <c r="AI226" s="39"/>
      <c r="AJ226" s="35"/>
      <c r="AK226" s="39"/>
      <c r="AL226" s="35"/>
      <c r="AM226" s="239"/>
      <c r="AN226" s="255"/>
      <c r="AO226" s="264"/>
      <c r="AP226" s="109"/>
      <c r="AQ226" s="39"/>
      <c r="AR226" s="58"/>
      <c r="AS226" s="35"/>
      <c r="AT226" s="39"/>
      <c r="AU226" s="39"/>
      <c r="AV226" s="39"/>
      <c r="AW226" s="186" t="str">
        <f t="shared" si="60"/>
        <v/>
      </c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12"/>
      <c r="BI226" s="12"/>
      <c r="BY226" s="3"/>
      <c r="CA226" s="32" t="str">
        <f t="shared" si="52"/>
        <v/>
      </c>
      <c r="CB226" s="32" t="str">
        <f t="shared" si="53"/>
        <v/>
      </c>
      <c r="CC226" s="32" t="str">
        <f t="shared" si="54"/>
        <v/>
      </c>
      <c r="CD226" s="32" t="str">
        <f t="shared" si="55"/>
        <v/>
      </c>
      <c r="CE226" s="32" t="str">
        <f t="shared" si="56"/>
        <v/>
      </c>
      <c r="CF226" s="32" t="str">
        <f t="shared" si="57"/>
        <v/>
      </c>
      <c r="CG226" s="33">
        <f t="shared" si="61"/>
        <v>0</v>
      </c>
      <c r="CH226" s="33">
        <f t="shared" si="62"/>
        <v>0</v>
      </c>
      <c r="CI226" s="33">
        <f t="shared" si="63"/>
        <v>0</v>
      </c>
      <c r="CJ226" s="33">
        <f t="shared" si="64"/>
        <v>0</v>
      </c>
      <c r="CK226" s="33">
        <f t="shared" si="65"/>
        <v>0</v>
      </c>
      <c r="CL226" s="33">
        <f t="shared" si="66"/>
        <v>0</v>
      </c>
      <c r="CM226" s="33"/>
      <c r="CZ226" s="2"/>
    </row>
    <row r="227" spans="1:104" ht="16.350000000000001" customHeight="1" x14ac:dyDescent="0.2">
      <c r="A227" s="1472" t="s">
        <v>222</v>
      </c>
      <c r="B227" s="1473"/>
      <c r="C227" s="333">
        <f t="shared" si="73"/>
        <v>0</v>
      </c>
      <c r="D227" s="334">
        <f t="shared" si="72"/>
        <v>0</v>
      </c>
      <c r="E227" s="812">
        <f t="shared" si="72"/>
        <v>0</v>
      </c>
      <c r="F227" s="35"/>
      <c r="G227" s="39"/>
      <c r="H227" s="35"/>
      <c r="I227" s="39"/>
      <c r="J227" s="35"/>
      <c r="K227" s="39"/>
      <c r="L227" s="35"/>
      <c r="M227" s="39"/>
      <c r="N227" s="35"/>
      <c r="O227" s="39"/>
      <c r="P227" s="35"/>
      <c r="Q227" s="39"/>
      <c r="R227" s="35"/>
      <c r="S227" s="39"/>
      <c r="T227" s="35"/>
      <c r="U227" s="39"/>
      <c r="V227" s="35"/>
      <c r="W227" s="39"/>
      <c r="X227" s="35"/>
      <c r="Y227" s="39"/>
      <c r="Z227" s="35"/>
      <c r="AA227" s="39"/>
      <c r="AB227" s="35"/>
      <c r="AC227" s="39"/>
      <c r="AD227" s="35"/>
      <c r="AE227" s="39"/>
      <c r="AF227" s="35"/>
      <c r="AG227" s="39"/>
      <c r="AH227" s="35"/>
      <c r="AI227" s="39"/>
      <c r="AJ227" s="35"/>
      <c r="AK227" s="39"/>
      <c r="AL227" s="35"/>
      <c r="AM227" s="239"/>
      <c r="AN227" s="255"/>
      <c r="AO227" s="264"/>
      <c r="AP227" s="109"/>
      <c r="AQ227" s="39"/>
      <c r="AR227" s="58"/>
      <c r="AS227" s="35"/>
      <c r="AT227" s="39"/>
      <c r="AU227" s="39"/>
      <c r="AV227" s="39"/>
      <c r="AW227" s="186" t="str">
        <f t="shared" si="60"/>
        <v/>
      </c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12"/>
      <c r="BI227" s="12"/>
      <c r="BY227" s="3"/>
      <c r="CA227" s="32" t="str">
        <f t="shared" si="52"/>
        <v/>
      </c>
      <c r="CB227" s="32" t="str">
        <f t="shared" si="53"/>
        <v/>
      </c>
      <c r="CC227" s="32" t="str">
        <f t="shared" si="54"/>
        <v/>
      </c>
      <c r="CD227" s="32" t="str">
        <f t="shared" si="55"/>
        <v/>
      </c>
      <c r="CE227" s="32" t="str">
        <f t="shared" si="56"/>
        <v/>
      </c>
      <c r="CF227" s="32" t="str">
        <f t="shared" si="57"/>
        <v/>
      </c>
      <c r="CG227" s="33">
        <f t="shared" si="61"/>
        <v>0</v>
      </c>
      <c r="CH227" s="33">
        <f t="shared" si="62"/>
        <v>0</v>
      </c>
      <c r="CI227" s="33">
        <f t="shared" si="63"/>
        <v>0</v>
      </c>
      <c r="CJ227" s="33">
        <f t="shared" si="64"/>
        <v>0</v>
      </c>
      <c r="CK227" s="33">
        <f t="shared" si="65"/>
        <v>0</v>
      </c>
      <c r="CL227" s="33">
        <f t="shared" si="66"/>
        <v>0</v>
      </c>
      <c r="CM227" s="33"/>
      <c r="CZ227" s="2"/>
    </row>
    <row r="228" spans="1:104" ht="16.350000000000001" customHeight="1" x14ac:dyDescent="0.2">
      <c r="A228" s="1472" t="s">
        <v>223</v>
      </c>
      <c r="B228" s="1473"/>
      <c r="C228" s="333">
        <f t="shared" si="73"/>
        <v>0</v>
      </c>
      <c r="D228" s="334">
        <f t="shared" si="72"/>
        <v>0</v>
      </c>
      <c r="E228" s="812">
        <f t="shared" si="72"/>
        <v>0</v>
      </c>
      <c r="F228" s="35"/>
      <c r="G228" s="39"/>
      <c r="H228" s="35"/>
      <c r="I228" s="39"/>
      <c r="J228" s="35"/>
      <c r="K228" s="39"/>
      <c r="L228" s="35"/>
      <c r="M228" s="39"/>
      <c r="N228" s="35"/>
      <c r="O228" s="39"/>
      <c r="P228" s="35"/>
      <c r="Q228" s="39"/>
      <c r="R228" s="35"/>
      <c r="S228" s="39"/>
      <c r="T228" s="35"/>
      <c r="U228" s="39"/>
      <c r="V228" s="35"/>
      <c r="W228" s="39"/>
      <c r="X228" s="35"/>
      <c r="Y228" s="39"/>
      <c r="Z228" s="35"/>
      <c r="AA228" s="39"/>
      <c r="AB228" s="35"/>
      <c r="AC228" s="39"/>
      <c r="AD228" s="35"/>
      <c r="AE228" s="39"/>
      <c r="AF228" s="35"/>
      <c r="AG228" s="39"/>
      <c r="AH228" s="35"/>
      <c r="AI228" s="39"/>
      <c r="AJ228" s="35"/>
      <c r="AK228" s="39"/>
      <c r="AL228" s="35"/>
      <c r="AM228" s="239"/>
      <c r="AN228" s="255"/>
      <c r="AO228" s="264"/>
      <c r="AP228" s="109"/>
      <c r="AQ228" s="39"/>
      <c r="AR228" s="58"/>
      <c r="AS228" s="35"/>
      <c r="AT228" s="39"/>
      <c r="AU228" s="39"/>
      <c r="AV228" s="39"/>
      <c r="AW228" s="186" t="str">
        <f t="shared" si="60"/>
        <v/>
      </c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12"/>
      <c r="BI228" s="12"/>
      <c r="BY228" s="3"/>
      <c r="CA228" s="32" t="str">
        <f t="shared" si="52"/>
        <v/>
      </c>
      <c r="CB228" s="32" t="str">
        <f t="shared" si="53"/>
        <v/>
      </c>
      <c r="CC228" s="32" t="str">
        <f t="shared" si="54"/>
        <v/>
      </c>
      <c r="CD228" s="32" t="str">
        <f t="shared" si="55"/>
        <v/>
      </c>
      <c r="CE228" s="32" t="str">
        <f t="shared" si="56"/>
        <v/>
      </c>
      <c r="CF228" s="32" t="str">
        <f t="shared" si="57"/>
        <v/>
      </c>
      <c r="CG228" s="33">
        <f t="shared" si="61"/>
        <v>0</v>
      </c>
      <c r="CH228" s="33">
        <f t="shared" si="62"/>
        <v>0</v>
      </c>
      <c r="CI228" s="33">
        <f t="shared" si="63"/>
        <v>0</v>
      </c>
      <c r="CJ228" s="33">
        <f t="shared" si="64"/>
        <v>0</v>
      </c>
      <c r="CK228" s="33">
        <f t="shared" si="65"/>
        <v>0</v>
      </c>
      <c r="CL228" s="33">
        <f t="shared" si="66"/>
        <v>0</v>
      </c>
      <c r="CM228" s="33"/>
      <c r="CZ228" s="2"/>
    </row>
    <row r="229" spans="1:104" ht="19.5" customHeight="1" x14ac:dyDescent="0.2">
      <c r="A229" s="1472" t="s">
        <v>224</v>
      </c>
      <c r="B229" s="1473"/>
      <c r="C229" s="333">
        <f t="shared" si="73"/>
        <v>1</v>
      </c>
      <c r="D229" s="334">
        <f t="shared" si="72"/>
        <v>1</v>
      </c>
      <c r="E229" s="812">
        <f t="shared" si="72"/>
        <v>0</v>
      </c>
      <c r="F229" s="42"/>
      <c r="G229" s="46"/>
      <c r="H229" s="42">
        <v>1</v>
      </c>
      <c r="I229" s="46"/>
      <c r="J229" s="42"/>
      <c r="K229" s="46"/>
      <c r="L229" s="42"/>
      <c r="M229" s="46"/>
      <c r="N229" s="42"/>
      <c r="O229" s="46"/>
      <c r="P229" s="42"/>
      <c r="Q229" s="46"/>
      <c r="R229" s="42"/>
      <c r="S229" s="46"/>
      <c r="T229" s="42"/>
      <c r="U229" s="46"/>
      <c r="V229" s="42"/>
      <c r="W229" s="46"/>
      <c r="X229" s="42"/>
      <c r="Y229" s="46"/>
      <c r="Z229" s="42"/>
      <c r="AA229" s="46"/>
      <c r="AB229" s="42"/>
      <c r="AC229" s="46"/>
      <c r="AD229" s="42"/>
      <c r="AE229" s="46"/>
      <c r="AF229" s="42"/>
      <c r="AG229" s="46"/>
      <c r="AH229" s="42"/>
      <c r="AI229" s="46"/>
      <c r="AJ229" s="42"/>
      <c r="AK229" s="46"/>
      <c r="AL229" s="42"/>
      <c r="AM229" s="244"/>
      <c r="AN229" s="255"/>
      <c r="AO229" s="264"/>
      <c r="AP229" s="109"/>
      <c r="AQ229" s="46">
        <v>0</v>
      </c>
      <c r="AR229" s="202">
        <v>0</v>
      </c>
      <c r="AS229" s="42">
        <v>0</v>
      </c>
      <c r="AT229" s="46">
        <v>0</v>
      </c>
      <c r="AU229" s="46">
        <v>0</v>
      </c>
      <c r="AV229" s="46">
        <v>0</v>
      </c>
      <c r="AW229" s="186" t="str">
        <f t="shared" si="60"/>
        <v/>
      </c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CA229" s="32" t="str">
        <f t="shared" si="52"/>
        <v/>
      </c>
      <c r="CB229" s="32" t="str">
        <f t="shared" si="53"/>
        <v/>
      </c>
      <c r="CC229" s="32" t="str">
        <f t="shared" si="54"/>
        <v/>
      </c>
      <c r="CD229" s="32" t="str">
        <f t="shared" si="55"/>
        <v/>
      </c>
      <c r="CE229" s="32" t="str">
        <f t="shared" si="56"/>
        <v/>
      </c>
      <c r="CF229" s="32" t="str">
        <f t="shared" si="57"/>
        <v/>
      </c>
      <c r="CG229" s="33">
        <f t="shared" si="61"/>
        <v>0</v>
      </c>
      <c r="CH229" s="33">
        <f t="shared" si="62"/>
        <v>0</v>
      </c>
      <c r="CI229" s="33">
        <f t="shared" si="63"/>
        <v>0</v>
      </c>
      <c r="CJ229" s="33">
        <f t="shared" si="64"/>
        <v>0</v>
      </c>
      <c r="CK229" s="33">
        <f t="shared" si="65"/>
        <v>0</v>
      </c>
      <c r="CL229" s="33">
        <f t="shared" si="66"/>
        <v>0</v>
      </c>
      <c r="CM229" s="33"/>
      <c r="CZ229" s="2"/>
    </row>
    <row r="230" spans="1:104" ht="16.350000000000001" customHeight="1" x14ac:dyDescent="0.2">
      <c r="A230" s="1472" t="s">
        <v>225</v>
      </c>
      <c r="B230" s="1473"/>
      <c r="C230" s="344">
        <f t="shared" si="73"/>
        <v>0</v>
      </c>
      <c r="D230" s="337">
        <f t="shared" si="72"/>
        <v>0</v>
      </c>
      <c r="E230" s="820">
        <f t="shared" si="72"/>
        <v>0</v>
      </c>
      <c r="F230" s="42"/>
      <c r="G230" s="46"/>
      <c r="H230" s="42"/>
      <c r="I230" s="46"/>
      <c r="J230" s="42"/>
      <c r="K230" s="46"/>
      <c r="L230" s="42"/>
      <c r="M230" s="46"/>
      <c r="N230" s="42"/>
      <c r="O230" s="46"/>
      <c r="P230" s="42"/>
      <c r="Q230" s="46"/>
      <c r="R230" s="42"/>
      <c r="S230" s="46"/>
      <c r="T230" s="42"/>
      <c r="U230" s="46"/>
      <c r="V230" s="42"/>
      <c r="W230" s="46"/>
      <c r="X230" s="42"/>
      <c r="Y230" s="46"/>
      <c r="Z230" s="42"/>
      <c r="AA230" s="46"/>
      <c r="AB230" s="42"/>
      <c r="AC230" s="46"/>
      <c r="AD230" s="42"/>
      <c r="AE230" s="46"/>
      <c r="AF230" s="42"/>
      <c r="AG230" s="46"/>
      <c r="AH230" s="42"/>
      <c r="AI230" s="46"/>
      <c r="AJ230" s="42"/>
      <c r="AK230" s="46"/>
      <c r="AL230" s="42"/>
      <c r="AM230" s="244"/>
      <c r="AN230" s="240"/>
      <c r="AO230" s="143"/>
      <c r="AP230" s="39"/>
      <c r="AQ230" s="46"/>
      <c r="AR230" s="202"/>
      <c r="AS230" s="42"/>
      <c r="AT230" s="46"/>
      <c r="AU230" s="46"/>
      <c r="AV230" s="46"/>
      <c r="AW230" s="186" t="str">
        <f t="shared" si="60"/>
        <v/>
      </c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Y230" s="3"/>
      <c r="CA230" s="32" t="str">
        <f t="shared" si="52"/>
        <v/>
      </c>
      <c r="CB230" s="32" t="str">
        <f t="shared" si="53"/>
        <v/>
      </c>
      <c r="CC230" s="32" t="str">
        <f t="shared" si="54"/>
        <v/>
      </c>
      <c r="CD230" s="32" t="str">
        <f t="shared" si="55"/>
        <v/>
      </c>
      <c r="CE230" s="32" t="str">
        <f t="shared" si="56"/>
        <v/>
      </c>
      <c r="CF230" s="32" t="str">
        <f t="shared" si="57"/>
        <v/>
      </c>
      <c r="CG230" s="33">
        <f t="shared" si="61"/>
        <v>0</v>
      </c>
      <c r="CH230" s="33">
        <f t="shared" si="62"/>
        <v>0</v>
      </c>
      <c r="CI230" s="33">
        <f t="shared" si="63"/>
        <v>0</v>
      </c>
      <c r="CJ230" s="33">
        <f t="shared" si="64"/>
        <v>0</v>
      </c>
      <c r="CK230" s="33">
        <f t="shared" si="65"/>
        <v>0</v>
      </c>
      <c r="CL230" s="33">
        <f t="shared" si="66"/>
        <v>0</v>
      </c>
      <c r="CM230" s="33"/>
      <c r="CZ230" s="2"/>
    </row>
    <row r="231" spans="1:104" ht="19.5" customHeight="1" x14ac:dyDescent="0.2">
      <c r="A231" s="1474" t="s">
        <v>226</v>
      </c>
      <c r="B231" s="1475"/>
      <c r="C231" s="348">
        <f t="shared" si="73"/>
        <v>0</v>
      </c>
      <c r="D231" s="349">
        <f t="shared" si="72"/>
        <v>0</v>
      </c>
      <c r="E231" s="350">
        <f t="shared" si="72"/>
        <v>0</v>
      </c>
      <c r="F231" s="82"/>
      <c r="G231" s="85"/>
      <c r="H231" s="82"/>
      <c r="I231" s="85"/>
      <c r="J231" s="82"/>
      <c r="K231" s="85"/>
      <c r="L231" s="82"/>
      <c r="M231" s="85"/>
      <c r="N231" s="82"/>
      <c r="O231" s="85"/>
      <c r="P231" s="82"/>
      <c r="Q231" s="85"/>
      <c r="R231" s="82"/>
      <c r="S231" s="85"/>
      <c r="T231" s="82"/>
      <c r="U231" s="85"/>
      <c r="V231" s="82"/>
      <c r="W231" s="85"/>
      <c r="X231" s="82"/>
      <c r="Y231" s="85"/>
      <c r="Z231" s="82"/>
      <c r="AA231" s="85"/>
      <c r="AB231" s="82"/>
      <c r="AC231" s="85"/>
      <c r="AD231" s="82"/>
      <c r="AE231" s="85"/>
      <c r="AF231" s="82"/>
      <c r="AG231" s="85"/>
      <c r="AH231" s="82"/>
      <c r="AI231" s="85"/>
      <c r="AJ231" s="82"/>
      <c r="AK231" s="85"/>
      <c r="AL231" s="82"/>
      <c r="AM231" s="351"/>
      <c r="AN231" s="375"/>
      <c r="AO231" s="376"/>
      <c r="AP231" s="95"/>
      <c r="AQ231" s="411"/>
      <c r="AR231" s="369"/>
      <c r="AS231" s="82"/>
      <c r="AT231" s="85"/>
      <c r="AU231" s="85"/>
      <c r="AV231" s="85"/>
      <c r="AW231" s="186" t="str">
        <f t="shared" si="60"/>
        <v/>
      </c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Y231" s="3"/>
      <c r="CA231" s="32" t="str">
        <f t="shared" si="52"/>
        <v/>
      </c>
      <c r="CB231" s="32" t="str">
        <f t="shared" si="53"/>
        <v/>
      </c>
      <c r="CC231" s="32" t="str">
        <f t="shared" si="54"/>
        <v/>
      </c>
      <c r="CD231" s="32" t="str">
        <f t="shared" si="55"/>
        <v/>
      </c>
      <c r="CE231" s="32" t="str">
        <f t="shared" si="56"/>
        <v/>
      </c>
      <c r="CF231" s="32" t="str">
        <f t="shared" si="57"/>
        <v/>
      </c>
      <c r="CG231" s="33">
        <f t="shared" si="61"/>
        <v>0</v>
      </c>
      <c r="CH231" s="33">
        <f t="shared" si="62"/>
        <v>0</v>
      </c>
      <c r="CI231" s="33">
        <f t="shared" si="63"/>
        <v>0</v>
      </c>
      <c r="CJ231" s="33">
        <f t="shared" si="64"/>
        <v>0</v>
      </c>
      <c r="CK231" s="33">
        <f t="shared" si="65"/>
        <v>0</v>
      </c>
      <c r="CL231" s="33">
        <f t="shared" si="66"/>
        <v>0</v>
      </c>
      <c r="CM231" s="33"/>
      <c r="CZ231" s="2"/>
    </row>
    <row r="232" spans="1:104" ht="23.25" customHeight="1" x14ac:dyDescent="0.2">
      <c r="A232" s="155" t="s">
        <v>235</v>
      </c>
      <c r="B232" s="122"/>
      <c r="AL232" s="11"/>
      <c r="AM232" s="11"/>
      <c r="AN232" s="11"/>
      <c r="AO232" s="412"/>
      <c r="AP232" s="11"/>
      <c r="AQ232" s="11"/>
      <c r="AR232" s="11"/>
      <c r="AS232" s="11"/>
      <c r="AT232" s="11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CG232" s="14"/>
      <c r="CH232" s="14"/>
      <c r="CI232" s="14"/>
      <c r="CJ232" s="14"/>
      <c r="CK232" s="14"/>
      <c r="CL232" s="14"/>
      <c r="CM232" s="14"/>
      <c r="CN232" s="14"/>
    </row>
    <row r="233" spans="1:104" ht="16.350000000000001" customHeight="1" x14ac:dyDescent="0.2">
      <c r="A233" s="1366" t="s">
        <v>62</v>
      </c>
      <c r="B233" s="1367"/>
      <c r="C233" s="1585" t="s">
        <v>63</v>
      </c>
      <c r="D233" s="1585"/>
      <c r="E233" s="1585"/>
      <c r="F233" s="1377" t="s">
        <v>236</v>
      </c>
      <c r="G233" s="1380"/>
      <c r="H233" s="1377" t="s">
        <v>237</v>
      </c>
      <c r="I233" s="1380"/>
      <c r="J233" s="1377" t="s">
        <v>238</v>
      </c>
      <c r="K233" s="1380"/>
      <c r="L233" s="1377" t="s">
        <v>239</v>
      </c>
      <c r="M233" s="1380"/>
      <c r="N233" s="1377" t="s">
        <v>240</v>
      </c>
      <c r="O233" s="1380"/>
      <c r="P233" s="1377" t="s">
        <v>241</v>
      </c>
      <c r="Q233" s="1380"/>
      <c r="R233" s="1377" t="s">
        <v>242</v>
      </c>
      <c r="S233" s="1380"/>
      <c r="T233" s="1377" t="s">
        <v>243</v>
      </c>
      <c r="U233" s="1380"/>
      <c r="V233" s="1377" t="s">
        <v>244</v>
      </c>
      <c r="W233" s="1380"/>
      <c r="X233" s="1377" t="s">
        <v>245</v>
      </c>
      <c r="Y233" s="1380"/>
      <c r="Z233" s="1377" t="s">
        <v>246</v>
      </c>
      <c r="AA233" s="1380"/>
      <c r="AB233" s="1377" t="s">
        <v>247</v>
      </c>
      <c r="AC233" s="1380"/>
      <c r="AD233" s="1377" t="s">
        <v>248</v>
      </c>
      <c r="AE233" s="1380"/>
      <c r="AF233" s="1377" t="s">
        <v>249</v>
      </c>
      <c r="AG233" s="1380"/>
      <c r="AH233" s="1377" t="s">
        <v>250</v>
      </c>
      <c r="AI233" s="1380"/>
      <c r="AJ233" s="1377" t="s">
        <v>251</v>
      </c>
      <c r="AK233" s="1380"/>
      <c r="AL233" s="11"/>
      <c r="AM233" s="11"/>
      <c r="AN233" s="11"/>
      <c r="AO233" s="412"/>
      <c r="AP233" s="11"/>
      <c r="AQ233" s="11"/>
      <c r="AR233" s="11"/>
      <c r="AS233" s="11"/>
      <c r="AT233" s="11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CG233" s="14"/>
      <c r="CH233" s="14"/>
      <c r="CI233" s="14"/>
      <c r="CJ233" s="14"/>
      <c r="CK233" s="14"/>
      <c r="CL233" s="14"/>
      <c r="CM233" s="14"/>
      <c r="CN233" s="14"/>
    </row>
    <row r="234" spans="1:104" ht="16.350000000000001" customHeight="1" x14ac:dyDescent="0.2">
      <c r="A234" s="1368"/>
      <c r="B234" s="1369"/>
      <c r="C234" s="881" t="s">
        <v>88</v>
      </c>
      <c r="D234" s="906" t="s">
        <v>54</v>
      </c>
      <c r="E234" s="815" t="s">
        <v>89</v>
      </c>
      <c r="F234" s="967" t="s">
        <v>54</v>
      </c>
      <c r="G234" s="811" t="s">
        <v>89</v>
      </c>
      <c r="H234" s="967" t="s">
        <v>54</v>
      </c>
      <c r="I234" s="811" t="s">
        <v>89</v>
      </c>
      <c r="J234" s="967" t="s">
        <v>54</v>
      </c>
      <c r="K234" s="811" t="s">
        <v>89</v>
      </c>
      <c r="L234" s="967" t="s">
        <v>54</v>
      </c>
      <c r="M234" s="811" t="s">
        <v>89</v>
      </c>
      <c r="N234" s="967" t="s">
        <v>54</v>
      </c>
      <c r="O234" s="811" t="s">
        <v>89</v>
      </c>
      <c r="P234" s="967" t="s">
        <v>54</v>
      </c>
      <c r="Q234" s="811" t="s">
        <v>89</v>
      </c>
      <c r="R234" s="967" t="s">
        <v>54</v>
      </c>
      <c r="S234" s="811" t="s">
        <v>89</v>
      </c>
      <c r="T234" s="967" t="s">
        <v>54</v>
      </c>
      <c r="U234" s="811" t="s">
        <v>89</v>
      </c>
      <c r="V234" s="967" t="s">
        <v>54</v>
      </c>
      <c r="W234" s="811" t="s">
        <v>89</v>
      </c>
      <c r="X234" s="967" t="s">
        <v>54</v>
      </c>
      <c r="Y234" s="811" t="s">
        <v>89</v>
      </c>
      <c r="Z234" s="967" t="s">
        <v>54</v>
      </c>
      <c r="AA234" s="811" t="s">
        <v>89</v>
      </c>
      <c r="AB234" s="967" t="s">
        <v>54</v>
      </c>
      <c r="AC234" s="811" t="s">
        <v>89</v>
      </c>
      <c r="AD234" s="967" t="s">
        <v>54</v>
      </c>
      <c r="AE234" s="811" t="s">
        <v>89</v>
      </c>
      <c r="AF234" s="967" t="s">
        <v>54</v>
      </c>
      <c r="AG234" s="811" t="s">
        <v>89</v>
      </c>
      <c r="AH234" s="967" t="s">
        <v>54</v>
      </c>
      <c r="AI234" s="811" t="s">
        <v>89</v>
      </c>
      <c r="AJ234" s="967" t="s">
        <v>54</v>
      </c>
      <c r="AK234" s="811" t="s">
        <v>89</v>
      </c>
      <c r="AL234" s="11"/>
      <c r="AM234" s="11"/>
      <c r="AN234" s="11"/>
      <c r="AO234" s="412"/>
      <c r="AP234" s="11"/>
      <c r="AQ234" s="11"/>
      <c r="AR234" s="11"/>
      <c r="AS234" s="11"/>
      <c r="AT234" s="11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CG234" s="14"/>
      <c r="CH234" s="14"/>
      <c r="CI234" s="14"/>
      <c r="CJ234" s="14"/>
      <c r="CK234" s="14"/>
      <c r="CL234" s="14"/>
      <c r="CM234" s="14"/>
      <c r="CN234" s="14"/>
    </row>
    <row r="235" spans="1:104" ht="16.350000000000001" customHeight="1" x14ac:dyDescent="0.2">
      <c r="A235" s="1485" t="s">
        <v>252</v>
      </c>
      <c r="B235" s="892" t="s">
        <v>162</v>
      </c>
      <c r="C235" s="907">
        <f>SUM(D235+E235)</f>
        <v>0</v>
      </c>
      <c r="D235" s="908">
        <f t="shared" ref="D235:E238" si="75">SUM(F235+H235+J235+L235+N235+P235+R235+T235+V235+X235+Z235+AB235+AD235+AF235+AH235+AJ235)</f>
        <v>0</v>
      </c>
      <c r="E235" s="909">
        <f t="shared" si="75"/>
        <v>0</v>
      </c>
      <c r="F235" s="893"/>
      <c r="G235" s="896"/>
      <c r="H235" s="893"/>
      <c r="I235" s="896"/>
      <c r="J235" s="893"/>
      <c r="K235" s="896"/>
      <c r="L235" s="893"/>
      <c r="M235" s="896"/>
      <c r="N235" s="893"/>
      <c r="O235" s="896"/>
      <c r="P235" s="893"/>
      <c r="Q235" s="896"/>
      <c r="R235" s="893"/>
      <c r="S235" s="896"/>
      <c r="T235" s="893"/>
      <c r="U235" s="896"/>
      <c r="V235" s="893"/>
      <c r="W235" s="896"/>
      <c r="X235" s="893"/>
      <c r="Y235" s="896"/>
      <c r="Z235" s="893"/>
      <c r="AA235" s="896"/>
      <c r="AB235" s="893"/>
      <c r="AC235" s="896"/>
      <c r="AD235" s="893"/>
      <c r="AE235" s="896"/>
      <c r="AF235" s="893"/>
      <c r="AG235" s="896"/>
      <c r="AH235" s="893"/>
      <c r="AI235" s="896"/>
      <c r="AJ235" s="893"/>
      <c r="AK235" s="896"/>
      <c r="AL235" s="173"/>
      <c r="AM235" s="11"/>
      <c r="AN235" s="11"/>
      <c r="AO235" s="412"/>
      <c r="AP235" s="11"/>
      <c r="AQ235" s="11"/>
      <c r="AR235" s="11"/>
      <c r="AS235" s="11"/>
      <c r="AT235" s="11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CG235" s="14">
        <v>0</v>
      </c>
      <c r="CH235" s="14">
        <v>0</v>
      </c>
      <c r="CI235" s="14"/>
      <c r="CJ235" s="14"/>
      <c r="CK235" s="14"/>
      <c r="CL235" s="14"/>
      <c r="CM235" s="14"/>
      <c r="CN235" s="14"/>
    </row>
    <row r="236" spans="1:104" ht="16.5" customHeight="1" x14ac:dyDescent="0.2">
      <c r="A236" s="1486"/>
      <c r="B236" s="81" t="s">
        <v>76</v>
      </c>
      <c r="C236" s="182">
        <f>SUM(D236+E236)</f>
        <v>0</v>
      </c>
      <c r="D236" s="183">
        <f t="shared" si="75"/>
        <v>0</v>
      </c>
      <c r="E236" s="184">
        <f t="shared" si="75"/>
        <v>0</v>
      </c>
      <c r="F236" s="82"/>
      <c r="G236" s="85"/>
      <c r="H236" s="82"/>
      <c r="I236" s="85"/>
      <c r="J236" s="82"/>
      <c r="K236" s="85"/>
      <c r="L236" s="82"/>
      <c r="M236" s="85"/>
      <c r="N236" s="82"/>
      <c r="O236" s="85"/>
      <c r="P236" s="82"/>
      <c r="Q236" s="85"/>
      <c r="R236" s="82"/>
      <c r="S236" s="85"/>
      <c r="T236" s="82"/>
      <c r="U236" s="85"/>
      <c r="V236" s="82"/>
      <c r="W236" s="85"/>
      <c r="X236" s="82"/>
      <c r="Y236" s="85"/>
      <c r="Z236" s="82"/>
      <c r="AA236" s="85"/>
      <c r="AB236" s="82"/>
      <c r="AC236" s="85"/>
      <c r="AD236" s="82"/>
      <c r="AE236" s="85"/>
      <c r="AF236" s="82"/>
      <c r="AG236" s="85"/>
      <c r="AH236" s="82"/>
      <c r="AI236" s="85"/>
      <c r="AJ236" s="82"/>
      <c r="AK236" s="85"/>
      <c r="AL236" s="29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Z236" s="2"/>
      <c r="CG236" s="14">
        <v>0</v>
      </c>
      <c r="CH236" s="14">
        <v>0</v>
      </c>
      <c r="CI236" s="14"/>
      <c r="CJ236" s="14"/>
      <c r="CK236" s="14"/>
      <c r="CL236" s="14"/>
      <c r="CM236" s="14"/>
      <c r="CN236" s="14"/>
    </row>
    <row r="237" spans="1:104" ht="16.350000000000001" customHeight="1" x14ac:dyDescent="0.2">
      <c r="A237" s="1485" t="s">
        <v>253</v>
      </c>
      <c r="B237" s="892" t="s">
        <v>162</v>
      </c>
      <c r="C237" s="907">
        <f>SUM(D237+E237)</f>
        <v>0</v>
      </c>
      <c r="D237" s="908">
        <f t="shared" si="75"/>
        <v>0</v>
      </c>
      <c r="E237" s="909">
        <f t="shared" si="75"/>
        <v>0</v>
      </c>
      <c r="F237" s="893"/>
      <c r="G237" s="896"/>
      <c r="H237" s="893"/>
      <c r="I237" s="896"/>
      <c r="J237" s="893"/>
      <c r="K237" s="896"/>
      <c r="L237" s="893"/>
      <c r="M237" s="896"/>
      <c r="N237" s="893"/>
      <c r="O237" s="896"/>
      <c r="P237" s="893"/>
      <c r="Q237" s="896"/>
      <c r="R237" s="893"/>
      <c r="S237" s="896"/>
      <c r="T237" s="893"/>
      <c r="U237" s="896"/>
      <c r="V237" s="893"/>
      <c r="W237" s="896"/>
      <c r="X237" s="893"/>
      <c r="Y237" s="896"/>
      <c r="Z237" s="893"/>
      <c r="AA237" s="896"/>
      <c r="AB237" s="893"/>
      <c r="AC237" s="896"/>
      <c r="AD237" s="893"/>
      <c r="AE237" s="896"/>
      <c r="AF237" s="893"/>
      <c r="AG237" s="896"/>
      <c r="AH237" s="893"/>
      <c r="AI237" s="896"/>
      <c r="AJ237" s="893"/>
      <c r="AK237" s="896"/>
      <c r="AL237" s="3"/>
      <c r="AM237" s="15"/>
      <c r="AN237" s="15"/>
      <c r="AO237" s="15"/>
      <c r="AP237" s="15"/>
      <c r="AQ237" s="15"/>
      <c r="AR237" s="15"/>
      <c r="AS237" s="15"/>
      <c r="AT237" s="15"/>
      <c r="AU237" s="12"/>
      <c r="AV237" s="12"/>
      <c r="AW237" s="12"/>
      <c r="AX237" s="12"/>
      <c r="AY237" s="12"/>
      <c r="AZ237" s="12"/>
      <c r="BA237" s="12"/>
      <c r="CG237" s="14">
        <v>0</v>
      </c>
      <c r="CH237" s="14">
        <v>0</v>
      </c>
      <c r="CI237" s="14"/>
      <c r="CJ237" s="14"/>
      <c r="CK237" s="14"/>
      <c r="CL237" s="14"/>
      <c r="CM237" s="14"/>
      <c r="CN237" s="14"/>
    </row>
    <row r="238" spans="1:104" ht="16.350000000000001" customHeight="1" x14ac:dyDescent="0.2">
      <c r="A238" s="1486"/>
      <c r="B238" s="81" t="s">
        <v>76</v>
      </c>
      <c r="C238" s="145">
        <f>SUM(D238+E238)</f>
        <v>0</v>
      </c>
      <c r="D238" s="146">
        <f t="shared" si="75"/>
        <v>0</v>
      </c>
      <c r="E238" s="147">
        <f t="shared" si="75"/>
        <v>0</v>
      </c>
      <c r="F238" s="92"/>
      <c r="G238" s="95"/>
      <c r="H238" s="92"/>
      <c r="I238" s="95"/>
      <c r="J238" s="92"/>
      <c r="K238" s="95"/>
      <c r="L238" s="92"/>
      <c r="M238" s="95"/>
      <c r="N238" s="92"/>
      <c r="O238" s="95"/>
      <c r="P238" s="92"/>
      <c r="Q238" s="95"/>
      <c r="R238" s="92"/>
      <c r="S238" s="95"/>
      <c r="T238" s="92"/>
      <c r="U238" s="95"/>
      <c r="V238" s="92"/>
      <c r="W238" s="95"/>
      <c r="X238" s="92"/>
      <c r="Y238" s="95"/>
      <c r="Z238" s="92"/>
      <c r="AA238" s="95"/>
      <c r="AB238" s="92"/>
      <c r="AC238" s="95"/>
      <c r="AD238" s="92"/>
      <c r="AE238" s="95"/>
      <c r="AF238" s="92"/>
      <c r="AG238" s="95"/>
      <c r="AH238" s="92"/>
      <c r="AI238" s="95"/>
      <c r="AJ238" s="92"/>
      <c r="AK238" s="95"/>
      <c r="AL238" s="3"/>
      <c r="AM238" s="15"/>
      <c r="AN238" s="15"/>
      <c r="AO238" s="15"/>
      <c r="AP238" s="15"/>
      <c r="AQ238" s="15"/>
      <c r="AR238" s="15"/>
      <c r="AS238" s="15"/>
      <c r="AT238" s="15"/>
      <c r="AU238" s="12"/>
      <c r="AV238" s="12"/>
      <c r="AW238" s="12"/>
      <c r="AX238" s="12"/>
      <c r="AY238" s="12"/>
      <c r="AZ238" s="12"/>
      <c r="BA238" s="12"/>
      <c r="CG238" s="14"/>
      <c r="CH238" s="14"/>
      <c r="CI238" s="14"/>
      <c r="CJ238" s="14"/>
      <c r="CK238" s="14"/>
      <c r="CL238" s="14"/>
      <c r="CM238" s="14"/>
      <c r="CN238" s="14"/>
    </row>
    <row r="239" spans="1:104" ht="22.5" customHeight="1" x14ac:dyDescent="0.2">
      <c r="A239" s="155" t="s">
        <v>254</v>
      </c>
      <c r="B239" s="7"/>
      <c r="AM239" s="15"/>
      <c r="AN239" s="15"/>
      <c r="AO239" s="15"/>
      <c r="AP239" s="15"/>
      <c r="AQ239" s="15"/>
      <c r="AR239" s="15"/>
      <c r="AS239" s="15"/>
      <c r="AT239" s="15"/>
      <c r="AU239" s="12"/>
      <c r="AV239" s="12"/>
      <c r="AW239" s="12"/>
      <c r="AX239" s="12"/>
      <c r="AY239" s="12"/>
      <c r="AZ239" s="12"/>
      <c r="BA239" s="12"/>
      <c r="CG239" s="14"/>
      <c r="CH239" s="14"/>
      <c r="CI239" s="14"/>
      <c r="CJ239" s="14"/>
      <c r="CK239" s="14"/>
      <c r="CL239" s="14"/>
      <c r="CM239" s="14"/>
      <c r="CN239" s="14"/>
    </row>
    <row r="240" spans="1:104" ht="16.350000000000001" customHeight="1" x14ac:dyDescent="0.2">
      <c r="A240" s="1487" t="s">
        <v>255</v>
      </c>
      <c r="B240" s="1490" t="s">
        <v>256</v>
      </c>
      <c r="C240" s="1366" t="s">
        <v>4</v>
      </c>
      <c r="D240" s="1401"/>
      <c r="E240" s="1367"/>
      <c r="F240" s="1493" t="s">
        <v>257</v>
      </c>
      <c r="G240" s="1494"/>
      <c r="H240" s="1494"/>
      <c r="I240" s="1494"/>
      <c r="J240" s="1494"/>
      <c r="K240" s="1494"/>
      <c r="L240" s="1494"/>
      <c r="M240" s="1494"/>
      <c r="N240" s="1494"/>
      <c r="O240" s="1494"/>
      <c r="P240" s="1494"/>
      <c r="Q240" s="1494"/>
      <c r="R240" s="1494"/>
      <c r="S240" s="1494"/>
      <c r="T240" s="1494"/>
      <c r="U240" s="1494"/>
      <c r="V240" s="1494"/>
      <c r="W240" s="1494"/>
      <c r="X240" s="1494"/>
      <c r="Y240" s="1494"/>
      <c r="Z240" s="1494"/>
      <c r="AA240" s="1494"/>
      <c r="AB240" s="1494"/>
      <c r="AC240" s="1494"/>
      <c r="AD240" s="1494"/>
      <c r="AE240" s="1494"/>
      <c r="AF240" s="1494"/>
      <c r="AG240" s="1494"/>
      <c r="AH240" s="1494"/>
      <c r="AI240" s="1494"/>
      <c r="AJ240" s="1494"/>
      <c r="AK240" s="1495"/>
      <c r="AL240" s="1375" t="s">
        <v>258</v>
      </c>
      <c r="AM240" s="30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12"/>
      <c r="AZ240" s="12"/>
      <c r="BA240" s="12"/>
      <c r="CG240" s="14"/>
      <c r="CH240" s="14"/>
      <c r="CI240" s="14"/>
      <c r="CJ240" s="14"/>
      <c r="CK240" s="14"/>
      <c r="CL240" s="14"/>
      <c r="CM240" s="14"/>
      <c r="CN240" s="14"/>
    </row>
    <row r="241" spans="1:92" ht="16.350000000000001" customHeight="1" x14ac:dyDescent="0.2">
      <c r="A241" s="1488"/>
      <c r="B241" s="1491"/>
      <c r="C241" s="1368"/>
      <c r="D241" s="1402"/>
      <c r="E241" s="1369"/>
      <c r="F241" s="1493" t="s">
        <v>174</v>
      </c>
      <c r="G241" s="1495"/>
      <c r="H241" s="1493" t="s">
        <v>175</v>
      </c>
      <c r="I241" s="1495"/>
      <c r="J241" s="1493" t="s">
        <v>110</v>
      </c>
      <c r="K241" s="1495"/>
      <c r="L241" s="1493" t="s">
        <v>11</v>
      </c>
      <c r="M241" s="1495"/>
      <c r="N241" s="1377" t="s">
        <v>12</v>
      </c>
      <c r="O241" s="1380"/>
      <c r="P241" s="1377" t="s">
        <v>13</v>
      </c>
      <c r="Q241" s="1380"/>
      <c r="R241" s="1377" t="s">
        <v>14</v>
      </c>
      <c r="S241" s="1380"/>
      <c r="T241" s="1377" t="s">
        <v>15</v>
      </c>
      <c r="U241" s="1380"/>
      <c r="V241" s="1377" t="s">
        <v>16</v>
      </c>
      <c r="W241" s="1380"/>
      <c r="X241" s="1377" t="s">
        <v>17</v>
      </c>
      <c r="Y241" s="1380"/>
      <c r="Z241" s="1377" t="s">
        <v>259</v>
      </c>
      <c r="AA241" s="1380"/>
      <c r="AB241" s="1377" t="s">
        <v>260</v>
      </c>
      <c r="AC241" s="1380"/>
      <c r="AD241" s="1377" t="s">
        <v>261</v>
      </c>
      <c r="AE241" s="1380"/>
      <c r="AF241" s="1377" t="s">
        <v>262</v>
      </c>
      <c r="AG241" s="1380"/>
      <c r="AH241" s="1377" t="s">
        <v>263</v>
      </c>
      <c r="AI241" s="1380"/>
      <c r="AJ241" s="1406" t="s">
        <v>264</v>
      </c>
      <c r="AK241" s="1407"/>
      <c r="AL241" s="1392"/>
      <c r="AM241" s="30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12"/>
      <c r="AZ241" s="12"/>
      <c r="BA241" s="12"/>
      <c r="CG241" s="14"/>
      <c r="CH241" s="14"/>
      <c r="CI241" s="14"/>
      <c r="CJ241" s="14"/>
      <c r="CK241" s="14"/>
      <c r="CL241" s="14"/>
      <c r="CM241" s="14"/>
      <c r="CN241" s="14"/>
    </row>
    <row r="242" spans="1:92" ht="16.350000000000001" customHeight="1" x14ac:dyDescent="0.2">
      <c r="A242" s="1489"/>
      <c r="B242" s="1492"/>
      <c r="C242" s="414" t="s">
        <v>88</v>
      </c>
      <c r="D242" s="415" t="s">
        <v>54</v>
      </c>
      <c r="E242" s="813" t="s">
        <v>89</v>
      </c>
      <c r="F242" s="417" t="s">
        <v>54</v>
      </c>
      <c r="G242" s="418" t="s">
        <v>89</v>
      </c>
      <c r="H242" s="417" t="s">
        <v>54</v>
      </c>
      <c r="I242" s="418" t="s">
        <v>89</v>
      </c>
      <c r="J242" s="417" t="s">
        <v>54</v>
      </c>
      <c r="K242" s="418" t="s">
        <v>89</v>
      </c>
      <c r="L242" s="417" t="s">
        <v>54</v>
      </c>
      <c r="M242" s="418" t="s">
        <v>89</v>
      </c>
      <c r="N242" s="417" t="s">
        <v>54</v>
      </c>
      <c r="O242" s="418" t="s">
        <v>89</v>
      </c>
      <c r="P242" s="417" t="s">
        <v>54</v>
      </c>
      <c r="Q242" s="418" t="s">
        <v>89</v>
      </c>
      <c r="R242" s="417" t="s">
        <v>54</v>
      </c>
      <c r="S242" s="418" t="s">
        <v>89</v>
      </c>
      <c r="T242" s="826" t="s">
        <v>54</v>
      </c>
      <c r="U242" s="826" t="s">
        <v>89</v>
      </c>
      <c r="V242" s="987" t="s">
        <v>54</v>
      </c>
      <c r="W242" s="418" t="s">
        <v>89</v>
      </c>
      <c r="X242" s="417" t="s">
        <v>54</v>
      </c>
      <c r="Y242" s="418" t="s">
        <v>89</v>
      </c>
      <c r="Z242" s="417" t="s">
        <v>54</v>
      </c>
      <c r="AA242" s="418" t="s">
        <v>89</v>
      </c>
      <c r="AB242" s="417" t="s">
        <v>54</v>
      </c>
      <c r="AC242" s="418" t="s">
        <v>89</v>
      </c>
      <c r="AD242" s="417" t="s">
        <v>54</v>
      </c>
      <c r="AE242" s="418" t="s">
        <v>89</v>
      </c>
      <c r="AF242" s="417" t="s">
        <v>54</v>
      </c>
      <c r="AG242" s="418" t="s">
        <v>89</v>
      </c>
      <c r="AH242" s="417" t="s">
        <v>54</v>
      </c>
      <c r="AI242" s="418" t="s">
        <v>89</v>
      </c>
      <c r="AJ242" s="417" t="s">
        <v>54</v>
      </c>
      <c r="AK242" s="418" t="s">
        <v>89</v>
      </c>
      <c r="AL242" s="1376"/>
      <c r="AM242" s="30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12"/>
      <c r="AZ242" s="12"/>
      <c r="BA242" s="12"/>
      <c r="CG242" s="14"/>
      <c r="CH242" s="14"/>
      <c r="CI242" s="14"/>
      <c r="CJ242" s="14"/>
      <c r="CK242" s="14"/>
      <c r="CL242" s="14"/>
      <c r="CM242" s="14"/>
      <c r="CN242" s="14"/>
    </row>
    <row r="243" spans="1:92" ht="16.350000000000001" customHeight="1" x14ac:dyDescent="0.2">
      <c r="A243" s="1496" t="s">
        <v>265</v>
      </c>
      <c r="B243" s="421" t="s">
        <v>64</v>
      </c>
      <c r="C243" s="422">
        <f>SUM(D243+E243)</f>
        <v>0</v>
      </c>
      <c r="D243" s="423">
        <f t="shared" ref="D243:E246" si="76">SUM(F243+H243+J243+L243+N243+P243+R243+T243+V243+X243+Z243+AB243+AD243+AF243+AH243+AJ243)</f>
        <v>0</v>
      </c>
      <c r="E243" s="952">
        <f t="shared" si="76"/>
        <v>0</v>
      </c>
      <c r="F243" s="893"/>
      <c r="G243" s="896"/>
      <c r="H243" s="893"/>
      <c r="I243" s="896"/>
      <c r="J243" s="893"/>
      <c r="K243" s="896"/>
      <c r="L243" s="893"/>
      <c r="M243" s="896"/>
      <c r="N243" s="893"/>
      <c r="O243" s="896"/>
      <c r="P243" s="893"/>
      <c r="Q243" s="896"/>
      <c r="R243" s="893"/>
      <c r="S243" s="896"/>
      <c r="T243" s="893"/>
      <c r="U243" s="896"/>
      <c r="V243" s="893"/>
      <c r="W243" s="896"/>
      <c r="X243" s="893"/>
      <c r="Y243" s="896"/>
      <c r="Z243" s="893"/>
      <c r="AA243" s="896"/>
      <c r="AB243" s="893"/>
      <c r="AC243" s="896"/>
      <c r="AD243" s="893"/>
      <c r="AE243" s="896"/>
      <c r="AF243" s="893"/>
      <c r="AG243" s="896"/>
      <c r="AH243" s="893"/>
      <c r="AI243" s="896"/>
      <c r="AJ243" s="893"/>
      <c r="AK243" s="896"/>
      <c r="AL243" s="913"/>
      <c r="AM243" s="30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12"/>
      <c r="AZ243" s="12"/>
      <c r="BA243" s="12"/>
      <c r="CG243" s="14">
        <v>0</v>
      </c>
      <c r="CH243" s="14">
        <v>0</v>
      </c>
      <c r="CI243" s="14"/>
      <c r="CJ243" s="14"/>
      <c r="CK243" s="14"/>
      <c r="CL243" s="14"/>
      <c r="CM243" s="14"/>
      <c r="CN243" s="14"/>
    </row>
    <row r="244" spans="1:92" ht="16.5" customHeight="1" x14ac:dyDescent="0.2">
      <c r="A244" s="1497"/>
      <c r="B244" s="424" t="s">
        <v>76</v>
      </c>
      <c r="C244" s="425">
        <f>SUM(D244+E244)</f>
        <v>0</v>
      </c>
      <c r="D244" s="426">
        <f t="shared" si="76"/>
        <v>0</v>
      </c>
      <c r="E244" s="292">
        <f t="shared" si="76"/>
        <v>0</v>
      </c>
      <c r="F244" s="82"/>
      <c r="G244" s="85"/>
      <c r="H244" s="82"/>
      <c r="I244" s="85"/>
      <c r="J244" s="82"/>
      <c r="K244" s="85"/>
      <c r="L244" s="82"/>
      <c r="M244" s="85"/>
      <c r="N244" s="82"/>
      <c r="O244" s="85"/>
      <c r="P244" s="82"/>
      <c r="Q244" s="85"/>
      <c r="R244" s="82"/>
      <c r="S244" s="85"/>
      <c r="T244" s="82"/>
      <c r="U244" s="85"/>
      <c r="V244" s="82"/>
      <c r="W244" s="85"/>
      <c r="X244" s="82"/>
      <c r="Y244" s="85"/>
      <c r="Z244" s="82"/>
      <c r="AA244" s="85"/>
      <c r="AB244" s="82"/>
      <c r="AC244" s="85"/>
      <c r="AD244" s="82"/>
      <c r="AE244" s="85"/>
      <c r="AF244" s="82"/>
      <c r="AG244" s="85"/>
      <c r="AH244" s="82"/>
      <c r="AI244" s="85"/>
      <c r="AJ244" s="82"/>
      <c r="AK244" s="85"/>
      <c r="AL244" s="59"/>
      <c r="AM244" s="30"/>
      <c r="AN244" s="13"/>
      <c r="AO244" s="13"/>
      <c r="AP244" s="13"/>
      <c r="AQ244" s="13"/>
      <c r="AR244" s="13"/>
      <c r="AS244" s="13"/>
      <c r="AT244" s="13"/>
      <c r="AU244" s="13"/>
      <c r="AV244" s="13"/>
      <c r="AW244" s="12"/>
      <c r="AX244" s="12"/>
      <c r="AY244" s="12"/>
      <c r="AZ244" s="12"/>
      <c r="BA244" s="12"/>
      <c r="BZ244" s="2"/>
      <c r="CG244" s="14">
        <v>0</v>
      </c>
      <c r="CH244" s="14">
        <v>0</v>
      </c>
      <c r="CI244" s="14"/>
      <c r="CJ244" s="14"/>
      <c r="CK244" s="14"/>
      <c r="CL244" s="14"/>
      <c r="CM244" s="14"/>
      <c r="CN244" s="14"/>
    </row>
    <row r="245" spans="1:92" ht="22.5" customHeight="1" x14ac:dyDescent="0.2">
      <c r="A245" s="1498" t="s">
        <v>266</v>
      </c>
      <c r="B245" s="427" t="s">
        <v>64</v>
      </c>
      <c r="C245" s="428">
        <f>SUM(D245+E245)</f>
        <v>0</v>
      </c>
      <c r="D245" s="429">
        <f t="shared" si="76"/>
        <v>0</v>
      </c>
      <c r="E245" s="253">
        <f t="shared" si="76"/>
        <v>0</v>
      </c>
      <c r="F245" s="106"/>
      <c r="G245" s="109"/>
      <c r="H245" s="106"/>
      <c r="I245" s="109"/>
      <c r="J245" s="106"/>
      <c r="K245" s="109"/>
      <c r="L245" s="106"/>
      <c r="M245" s="109"/>
      <c r="N245" s="106"/>
      <c r="O245" s="109"/>
      <c r="P245" s="106"/>
      <c r="Q245" s="109"/>
      <c r="R245" s="106"/>
      <c r="S245" s="109"/>
      <c r="T245" s="106"/>
      <c r="U245" s="109"/>
      <c r="V245" s="106"/>
      <c r="W245" s="109"/>
      <c r="X245" s="106"/>
      <c r="Y245" s="109"/>
      <c r="Z245" s="106"/>
      <c r="AA245" s="109"/>
      <c r="AB245" s="106"/>
      <c r="AC245" s="109"/>
      <c r="AD245" s="106"/>
      <c r="AE245" s="109"/>
      <c r="AF245" s="106"/>
      <c r="AG245" s="109"/>
      <c r="AH245" s="106"/>
      <c r="AI245" s="109"/>
      <c r="AJ245" s="106"/>
      <c r="AK245" s="109"/>
      <c r="AL245" s="57"/>
      <c r="AM245" s="30"/>
      <c r="AV245" s="936"/>
      <c r="AW245" s="1161"/>
      <c r="CG245" s="14">
        <v>0</v>
      </c>
      <c r="CH245" s="14">
        <v>0</v>
      </c>
      <c r="CI245" s="14"/>
      <c r="CJ245" s="14"/>
      <c r="CK245" s="14"/>
      <c r="CL245" s="14"/>
      <c r="CM245" s="14"/>
      <c r="CN245" s="14"/>
    </row>
    <row r="246" spans="1:92" ht="22.5" customHeight="1" x14ac:dyDescent="0.2">
      <c r="A246" s="1497"/>
      <c r="B246" s="424" t="s">
        <v>76</v>
      </c>
      <c r="C246" s="425">
        <f>SUM(D246+E246)</f>
        <v>0</v>
      </c>
      <c r="D246" s="426">
        <f t="shared" si="76"/>
        <v>0</v>
      </c>
      <c r="E246" s="292">
        <f t="shared" si="76"/>
        <v>0</v>
      </c>
      <c r="F246" s="82"/>
      <c r="G246" s="85"/>
      <c r="H246" s="82"/>
      <c r="I246" s="85"/>
      <c r="J246" s="82"/>
      <c r="K246" s="85"/>
      <c r="L246" s="82"/>
      <c r="M246" s="85"/>
      <c r="N246" s="82"/>
      <c r="O246" s="85"/>
      <c r="P246" s="82"/>
      <c r="Q246" s="85"/>
      <c r="R246" s="82"/>
      <c r="S246" s="85"/>
      <c r="T246" s="82"/>
      <c r="U246" s="85"/>
      <c r="V246" s="82"/>
      <c r="W246" s="85"/>
      <c r="X246" s="82"/>
      <c r="Y246" s="85"/>
      <c r="Z246" s="82"/>
      <c r="AA246" s="85"/>
      <c r="AB246" s="82"/>
      <c r="AC246" s="85"/>
      <c r="AD246" s="82"/>
      <c r="AE246" s="85"/>
      <c r="AF246" s="82"/>
      <c r="AG246" s="85"/>
      <c r="AH246" s="82"/>
      <c r="AI246" s="85"/>
      <c r="AJ246" s="82"/>
      <c r="AK246" s="85"/>
      <c r="AL246" s="59"/>
      <c r="AM246" s="30"/>
      <c r="AV246" s="940"/>
      <c r="AW246" s="1174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CG246" s="14">
        <v>0</v>
      </c>
      <c r="CH246" s="14">
        <v>0</v>
      </c>
      <c r="CI246" s="14"/>
      <c r="CJ246" s="14"/>
      <c r="CK246" s="14"/>
      <c r="CL246" s="14"/>
      <c r="CM246" s="14"/>
      <c r="CN246" s="14"/>
    </row>
    <row r="247" spans="1:92" ht="21.75" customHeight="1" x14ac:dyDescent="0.2">
      <c r="A247" s="155" t="s">
        <v>267</v>
      </c>
      <c r="B247" s="112"/>
      <c r="AV247" s="940"/>
      <c r="AW247" s="1174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CG247" s="14"/>
      <c r="CH247" s="14"/>
      <c r="CI247" s="14"/>
      <c r="CJ247" s="14"/>
      <c r="CK247" s="14"/>
      <c r="CL247" s="14"/>
      <c r="CM247" s="14"/>
      <c r="CN247" s="14"/>
    </row>
    <row r="248" spans="1:92" ht="16.350000000000001" customHeight="1" x14ac:dyDescent="0.2">
      <c r="A248" s="1366" t="s">
        <v>268</v>
      </c>
      <c r="B248" s="1367"/>
      <c r="C248" s="1579" t="s">
        <v>269</v>
      </c>
      <c r="D248" s="1579"/>
      <c r="E248" s="1579"/>
      <c r="F248" s="1377" t="s">
        <v>270</v>
      </c>
      <c r="G248" s="1378"/>
      <c r="H248" s="1378"/>
      <c r="I248" s="1378"/>
      <c r="J248" s="1378"/>
      <c r="K248" s="1378"/>
      <c r="L248" s="1378"/>
      <c r="M248" s="1378"/>
      <c r="N248" s="1378"/>
      <c r="O248" s="1378"/>
      <c r="P248" s="1378"/>
      <c r="Q248" s="1378"/>
      <c r="R248" s="1378"/>
      <c r="S248" s="1378"/>
      <c r="T248" s="1378"/>
      <c r="U248" s="1378"/>
      <c r="V248" s="1378"/>
      <c r="W248" s="1378"/>
      <c r="X248" s="1378"/>
      <c r="Y248" s="1378"/>
      <c r="Z248" s="1378"/>
      <c r="AA248" s="1378"/>
      <c r="AB248" s="1378"/>
      <c r="AC248" s="1378"/>
      <c r="AD248" s="1378"/>
      <c r="AE248" s="1378"/>
      <c r="AF248" s="1378"/>
      <c r="AG248" s="1378"/>
      <c r="AH248" s="1378"/>
      <c r="AI248" s="1378"/>
      <c r="AJ248" s="1378"/>
      <c r="AK248" s="1378"/>
      <c r="AL248" s="1378"/>
      <c r="AM248" s="1379"/>
      <c r="AN248" s="1408" t="s">
        <v>76</v>
      </c>
      <c r="AO248" s="1408"/>
      <c r="AP248" s="1407"/>
      <c r="AQ248" s="1499" t="s">
        <v>271</v>
      </c>
      <c r="AR248" s="1500"/>
      <c r="AS248" s="1375" t="s">
        <v>7</v>
      </c>
      <c r="AT248" s="1375" t="s">
        <v>8</v>
      </c>
      <c r="AU248" s="1367" t="s">
        <v>230</v>
      </c>
      <c r="AV248" s="940"/>
      <c r="AW248" s="1174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CG248" s="14"/>
      <c r="CH248" s="14"/>
      <c r="CI248" s="14"/>
      <c r="CJ248" s="14"/>
      <c r="CK248" s="14"/>
      <c r="CL248" s="14"/>
      <c r="CM248" s="14"/>
      <c r="CN248" s="14"/>
    </row>
    <row r="249" spans="1:92" ht="16.350000000000001" customHeight="1" x14ac:dyDescent="0.2">
      <c r="A249" s="1399"/>
      <c r="B249" s="1400"/>
      <c r="C249" s="1579"/>
      <c r="D249" s="1579"/>
      <c r="E249" s="1579"/>
      <c r="F249" s="1406" t="s">
        <v>272</v>
      </c>
      <c r="G249" s="1408"/>
      <c r="H249" s="1406" t="s">
        <v>174</v>
      </c>
      <c r="I249" s="1408"/>
      <c r="J249" s="1406" t="s">
        <v>175</v>
      </c>
      <c r="K249" s="1408"/>
      <c r="L249" s="1406" t="s">
        <v>110</v>
      </c>
      <c r="M249" s="1408"/>
      <c r="N249" s="1406" t="s">
        <v>11</v>
      </c>
      <c r="O249" s="1408"/>
      <c r="P249" s="1406" t="s">
        <v>112</v>
      </c>
      <c r="Q249" s="1407"/>
      <c r="R249" s="1406" t="s">
        <v>113</v>
      </c>
      <c r="S249" s="1407"/>
      <c r="T249" s="1406" t="s">
        <v>114</v>
      </c>
      <c r="U249" s="1407"/>
      <c r="V249" s="1406" t="s">
        <v>115</v>
      </c>
      <c r="W249" s="1407"/>
      <c r="X249" s="1406" t="s">
        <v>116</v>
      </c>
      <c r="Y249" s="1407"/>
      <c r="Z249" s="1406" t="s">
        <v>117</v>
      </c>
      <c r="AA249" s="1407"/>
      <c r="AB249" s="1406" t="s">
        <v>118</v>
      </c>
      <c r="AC249" s="1407"/>
      <c r="AD249" s="1406" t="s">
        <v>119</v>
      </c>
      <c r="AE249" s="1407"/>
      <c r="AF249" s="1406" t="s">
        <v>120</v>
      </c>
      <c r="AG249" s="1407"/>
      <c r="AH249" s="1406" t="s">
        <v>121</v>
      </c>
      <c r="AI249" s="1407"/>
      <c r="AJ249" s="1406" t="s">
        <v>122</v>
      </c>
      <c r="AK249" s="1407"/>
      <c r="AL249" s="1406" t="s">
        <v>123</v>
      </c>
      <c r="AM249" s="1435"/>
      <c r="AN249" s="1503" t="s">
        <v>273</v>
      </c>
      <c r="AO249" s="1503" t="s">
        <v>274</v>
      </c>
      <c r="AP249" s="1367" t="s">
        <v>275</v>
      </c>
      <c r="AQ249" s="1501"/>
      <c r="AR249" s="1502"/>
      <c r="AS249" s="1392"/>
      <c r="AT249" s="1392"/>
      <c r="AU249" s="1400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12"/>
      <c r="BH249" s="12"/>
      <c r="BI249" s="12"/>
      <c r="CJ249" s="14"/>
      <c r="CK249" s="14"/>
      <c r="CL249" s="14"/>
      <c r="CM249" s="14"/>
      <c r="CN249" s="14"/>
    </row>
    <row r="250" spans="1:92" ht="30" customHeight="1" x14ac:dyDescent="0.2">
      <c r="A250" s="1368"/>
      <c r="B250" s="1369"/>
      <c r="C250" s="881" t="s">
        <v>88</v>
      </c>
      <c r="D250" s="906" t="s">
        <v>54</v>
      </c>
      <c r="E250" s="811" t="s">
        <v>89</v>
      </c>
      <c r="F250" s="881" t="s">
        <v>276</v>
      </c>
      <c r="G250" s="902" t="s">
        <v>89</v>
      </c>
      <c r="H250" s="881" t="s">
        <v>276</v>
      </c>
      <c r="I250" s="902" t="s">
        <v>89</v>
      </c>
      <c r="J250" s="881" t="s">
        <v>276</v>
      </c>
      <c r="K250" s="902" t="s">
        <v>89</v>
      </c>
      <c r="L250" s="881" t="s">
        <v>276</v>
      </c>
      <c r="M250" s="902" t="s">
        <v>89</v>
      </c>
      <c r="N250" s="881" t="s">
        <v>276</v>
      </c>
      <c r="O250" s="902" t="s">
        <v>89</v>
      </c>
      <c r="P250" s="881" t="s">
        <v>276</v>
      </c>
      <c r="Q250" s="902" t="s">
        <v>89</v>
      </c>
      <c r="R250" s="881" t="s">
        <v>276</v>
      </c>
      <c r="S250" s="902" t="s">
        <v>89</v>
      </c>
      <c r="T250" s="881" t="s">
        <v>276</v>
      </c>
      <c r="U250" s="902" t="s">
        <v>89</v>
      </c>
      <c r="V250" s="881" t="s">
        <v>276</v>
      </c>
      <c r="W250" s="902" t="s">
        <v>89</v>
      </c>
      <c r="X250" s="881" t="s">
        <v>276</v>
      </c>
      <c r="Y250" s="902" t="s">
        <v>89</v>
      </c>
      <c r="Z250" s="881" t="s">
        <v>276</v>
      </c>
      <c r="AA250" s="902" t="s">
        <v>89</v>
      </c>
      <c r="AB250" s="881" t="s">
        <v>276</v>
      </c>
      <c r="AC250" s="902" t="s">
        <v>89</v>
      </c>
      <c r="AD250" s="881" t="s">
        <v>276</v>
      </c>
      <c r="AE250" s="902" t="s">
        <v>89</v>
      </c>
      <c r="AF250" s="881" t="s">
        <v>276</v>
      </c>
      <c r="AG250" s="902" t="s">
        <v>89</v>
      </c>
      <c r="AH250" s="881" t="s">
        <v>276</v>
      </c>
      <c r="AI250" s="902" t="s">
        <v>89</v>
      </c>
      <c r="AJ250" s="881" t="s">
        <v>276</v>
      </c>
      <c r="AK250" s="902" t="s">
        <v>89</v>
      </c>
      <c r="AL250" s="881" t="s">
        <v>276</v>
      </c>
      <c r="AM250" s="988" t="s">
        <v>89</v>
      </c>
      <c r="AN250" s="1504"/>
      <c r="AO250" s="1504"/>
      <c r="AP250" s="1369"/>
      <c r="AQ250" s="881" t="s">
        <v>277</v>
      </c>
      <c r="AR250" s="807" t="s">
        <v>278</v>
      </c>
      <c r="AS250" s="1376"/>
      <c r="AT250" s="1376"/>
      <c r="AU250" s="136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12"/>
      <c r="BH250" s="12"/>
      <c r="BI250" s="12"/>
      <c r="CJ250" s="14"/>
      <c r="CK250" s="14"/>
      <c r="CL250" s="14"/>
      <c r="CM250" s="14"/>
      <c r="CN250" s="14"/>
    </row>
    <row r="251" spans="1:92" ht="23.25" customHeight="1" x14ac:dyDescent="0.2">
      <c r="A251" s="1505" t="s">
        <v>279</v>
      </c>
      <c r="B251" s="1506"/>
      <c r="C251" s="968">
        <f t="shared" ref="C251:C269" si="77">SUM(D251+E251)</f>
        <v>3</v>
      </c>
      <c r="D251" s="969">
        <f>SUM(F251+H251+J251+L251+N251+P251+R251+T251+V251+X251+Z251+AB251+AD251+AF251+AH251+AJ251+AL251)</f>
        <v>0</v>
      </c>
      <c r="E251" s="320">
        <f>SUM(G251+I251+K251+M251+O251+Q251+S251+U251+W251+Y251+AA251+AC251+AE251+AG251+AI251+AK251+AM251)</f>
        <v>3</v>
      </c>
      <c r="F251" s="968">
        <f>SUM(F261:F269)</f>
        <v>0</v>
      </c>
      <c r="G251" s="989">
        <f>SUM(G261:G269)</f>
        <v>0</v>
      </c>
      <c r="H251" s="968">
        <f>SUM(H261:H269)</f>
        <v>0</v>
      </c>
      <c r="I251" s="989">
        <f>SUM(I261:I269)</f>
        <v>1</v>
      </c>
      <c r="J251" s="968">
        <f>SUM(J261:J269)</f>
        <v>0</v>
      </c>
      <c r="K251" s="989">
        <f>SUM(K252:K269)</f>
        <v>0</v>
      </c>
      <c r="L251" s="968">
        <f>SUM(L261:L269)</f>
        <v>0</v>
      </c>
      <c r="M251" s="989">
        <f>SUM(M252:M269)</f>
        <v>0</v>
      </c>
      <c r="N251" s="968">
        <f>SUM(N261:N269)</f>
        <v>0</v>
      </c>
      <c r="O251" s="989">
        <f>SUM(O252:O269)</f>
        <v>0</v>
      </c>
      <c r="P251" s="968">
        <f>SUM(P261:P269)</f>
        <v>0</v>
      </c>
      <c r="Q251" s="989">
        <f>SUM(Q252:Q269)</f>
        <v>0</v>
      </c>
      <c r="R251" s="968">
        <f>SUM(R261:R269)</f>
        <v>0</v>
      </c>
      <c r="S251" s="989">
        <f>SUM(S252:S269)</f>
        <v>0</v>
      </c>
      <c r="T251" s="968">
        <f>SUM(T261:T269)</f>
        <v>0</v>
      </c>
      <c r="U251" s="989">
        <f>SUM(U252:U269)</f>
        <v>0</v>
      </c>
      <c r="V251" s="968">
        <f>SUM(V261:V269)</f>
        <v>0</v>
      </c>
      <c r="W251" s="989">
        <f>SUM(W252:W269)</f>
        <v>0</v>
      </c>
      <c r="X251" s="968">
        <f>SUM(X261:X269)</f>
        <v>0</v>
      </c>
      <c r="Y251" s="989">
        <f>SUM(Y252:Y269)</f>
        <v>1</v>
      </c>
      <c r="Z251" s="968">
        <f>SUM(Z261:Z269)</f>
        <v>0</v>
      </c>
      <c r="AA251" s="989">
        <f>SUM(AA252:AA269)</f>
        <v>1</v>
      </c>
      <c r="AB251" s="968">
        <f t="shared" ref="AB251:AM251" si="78">SUM(AB261:AB269)</f>
        <v>0</v>
      </c>
      <c r="AC251" s="989">
        <f t="shared" si="78"/>
        <v>0</v>
      </c>
      <c r="AD251" s="968">
        <f t="shared" si="78"/>
        <v>0</v>
      </c>
      <c r="AE251" s="989">
        <f t="shared" si="78"/>
        <v>0</v>
      </c>
      <c r="AF251" s="968">
        <f t="shared" si="78"/>
        <v>0</v>
      </c>
      <c r="AG251" s="989">
        <f t="shared" si="78"/>
        <v>0</v>
      </c>
      <c r="AH251" s="968">
        <f t="shared" si="78"/>
        <v>0</v>
      </c>
      <c r="AI251" s="989">
        <f t="shared" si="78"/>
        <v>0</v>
      </c>
      <c r="AJ251" s="968">
        <f t="shared" si="78"/>
        <v>0</v>
      </c>
      <c r="AK251" s="989">
        <f t="shared" si="78"/>
        <v>0</v>
      </c>
      <c r="AL251" s="968">
        <f t="shared" si="78"/>
        <v>0</v>
      </c>
      <c r="AM251" s="990">
        <f t="shared" si="78"/>
        <v>0</v>
      </c>
      <c r="AN251" s="385">
        <f t="shared" ref="AN251:AU251" si="79">SUM(AN252:AN269)</f>
        <v>2</v>
      </c>
      <c r="AO251" s="385">
        <f t="shared" si="79"/>
        <v>2</v>
      </c>
      <c r="AP251" s="433">
        <f t="shared" si="79"/>
        <v>0</v>
      </c>
      <c r="AQ251" s="968">
        <f t="shared" si="79"/>
        <v>0</v>
      </c>
      <c r="AR251" s="433">
        <f t="shared" si="79"/>
        <v>0</v>
      </c>
      <c r="AS251" s="991">
        <f t="shared" si="79"/>
        <v>0</v>
      </c>
      <c r="AT251" s="991">
        <f t="shared" si="79"/>
        <v>0</v>
      </c>
      <c r="AU251" s="320">
        <f t="shared" si="79"/>
        <v>0</v>
      </c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12"/>
      <c r="BH251" s="12"/>
      <c r="BI251" s="12"/>
      <c r="CJ251" s="14"/>
      <c r="CK251" s="14"/>
      <c r="CL251" s="14"/>
      <c r="CM251" s="14"/>
      <c r="CN251" s="14"/>
    </row>
    <row r="252" spans="1:92" ht="16.350000000000001" customHeight="1" x14ac:dyDescent="0.2">
      <c r="A252" s="1507" t="s">
        <v>176</v>
      </c>
      <c r="B252" s="435" t="s">
        <v>33</v>
      </c>
      <c r="C252" s="139">
        <f t="shared" si="77"/>
        <v>0</v>
      </c>
      <c r="D252" s="992"/>
      <c r="E252" s="974">
        <f>SUM(K252+M252+O252+Q252+S252+U252+W252+Y252+AA252+AC252)</f>
        <v>0</v>
      </c>
      <c r="F252" s="977"/>
      <c r="G252" s="407"/>
      <c r="H252" s="977"/>
      <c r="I252" s="407"/>
      <c r="J252" s="977"/>
      <c r="K252" s="109"/>
      <c r="L252" s="977"/>
      <c r="M252" s="109"/>
      <c r="N252" s="977"/>
      <c r="O252" s="109"/>
      <c r="P252" s="977"/>
      <c r="Q252" s="109"/>
      <c r="R252" s="977"/>
      <c r="S252" s="109"/>
      <c r="T252" s="977"/>
      <c r="U252" s="109"/>
      <c r="V252" s="977"/>
      <c r="W252" s="109"/>
      <c r="X252" s="977"/>
      <c r="Y252" s="109"/>
      <c r="Z252" s="977"/>
      <c r="AA252" s="109"/>
      <c r="AB252" s="977"/>
      <c r="AC252" s="109"/>
      <c r="AD252" s="977"/>
      <c r="AE252" s="407"/>
      <c r="AF252" s="977"/>
      <c r="AG252" s="407"/>
      <c r="AH252" s="977"/>
      <c r="AI252" s="407"/>
      <c r="AJ252" s="977"/>
      <c r="AK252" s="407"/>
      <c r="AL252" s="977"/>
      <c r="AM252" s="437"/>
      <c r="AN252" s="911"/>
      <c r="AO252" s="264"/>
      <c r="AP252" s="109"/>
      <c r="AQ252" s="106"/>
      <c r="AR252" s="109"/>
      <c r="AS252" s="57"/>
      <c r="AT252" s="57"/>
      <c r="AU252" s="109"/>
      <c r="AV252" s="30" t="str">
        <f t="shared" ref="AV252:AV269" si="80">CA252&amp;CB252&amp;CC252</f>
        <v/>
      </c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12"/>
      <c r="BH252" s="12"/>
      <c r="BI252" s="12"/>
      <c r="CA252" s="32" t="str">
        <f t="shared" ref="CA252:CA269" si="81">IF(CG252=0,"","* Egresos por Alta + Abandono NO DEBE ser mayor que Total Egresos. ")</f>
        <v/>
      </c>
      <c r="CB252" s="32" t="str">
        <f t="shared" ref="CB252:CB269" si="82">IF(CH252=0,"","* No olvide digitar los campos Trans y/o Pueblo Originario y/o Migrantes y/o Niños, Niñas, Adolescentes y Jóvenes Población SENAME (Digite CERO si no tiene).")</f>
        <v/>
      </c>
      <c r="CC252" s="438" t="str">
        <f t="shared" ref="CC252:CC269" si="83">IF(CI252=0,"","* Trans y/o Pueblo Originario y/o Migrantes y/o Niños, Niñas, Adolescentesy Jóvenes Población SENAME NO DEBEN ser Mayor al Total. ")</f>
        <v/>
      </c>
      <c r="CD252" s="32"/>
      <c r="CE252" s="32"/>
      <c r="CF252" s="32"/>
      <c r="CG252" s="33">
        <f t="shared" ref="CG252:CG269" si="84">IF(AN252&lt;SUM(AO252+AP252),1,0)</f>
        <v>0</v>
      </c>
      <c r="CH252" s="33">
        <f t="shared" ref="CH252:CH269" si="85">IF(AND(C252&lt;&gt;0,OR(AQ252="",AR252="",AS252="",AT252="",AU252="")),1,0)</f>
        <v>0</v>
      </c>
      <c r="CI252" s="33">
        <f t="shared" ref="CI252:CI269" si="86">IF(OR(C252&lt;SUM(AQ252,AR252),C252&lt;AS252,C252&lt;AT252,C252&lt;AU252),1,0)</f>
        <v>0</v>
      </c>
      <c r="CJ252" s="33"/>
      <c r="CK252" s="33"/>
      <c r="CL252" s="33"/>
      <c r="CM252" s="14"/>
      <c r="CN252" s="14"/>
    </row>
    <row r="253" spans="1:92" ht="16.350000000000001" customHeight="1" x14ac:dyDescent="0.2">
      <c r="A253" s="1507"/>
      <c r="B253" s="439" t="s">
        <v>280</v>
      </c>
      <c r="C253" s="139">
        <f t="shared" si="77"/>
        <v>0</v>
      </c>
      <c r="D253" s="440"/>
      <c r="E253" s="330">
        <f t="shared" ref="E253:E260" si="87">SUM(G253+I253+K253+M253+O253+Q253+S253+U253+W253+Y253+AA253+AC253)</f>
        <v>0</v>
      </c>
      <c r="F253" s="441"/>
      <c r="G253" s="442"/>
      <c r="H253" s="441"/>
      <c r="I253" s="442"/>
      <c r="J253" s="441"/>
      <c r="K253" s="109"/>
      <c r="L253" s="441"/>
      <c r="M253" s="109"/>
      <c r="N253" s="441"/>
      <c r="O253" s="109"/>
      <c r="P253" s="441"/>
      <c r="Q253" s="109"/>
      <c r="R253" s="441"/>
      <c r="S253" s="109"/>
      <c r="T253" s="441"/>
      <c r="U253" s="109"/>
      <c r="V253" s="441"/>
      <c r="W253" s="109"/>
      <c r="X253" s="441"/>
      <c r="Y253" s="109"/>
      <c r="Z253" s="441"/>
      <c r="AA253" s="109"/>
      <c r="AB253" s="441"/>
      <c r="AC253" s="109"/>
      <c r="AD253" s="441"/>
      <c r="AE253" s="407"/>
      <c r="AF253" s="441"/>
      <c r="AG253" s="407"/>
      <c r="AH253" s="441"/>
      <c r="AI253" s="407"/>
      <c r="AJ253" s="441"/>
      <c r="AK253" s="407"/>
      <c r="AL253" s="441"/>
      <c r="AM253" s="437"/>
      <c r="AN253" s="264"/>
      <c r="AO253" s="264"/>
      <c r="AP253" s="109"/>
      <c r="AQ253" s="106"/>
      <c r="AR253" s="109"/>
      <c r="AS253" s="57"/>
      <c r="AT253" s="57"/>
      <c r="AU253" s="109"/>
      <c r="AV253" s="30" t="str">
        <f t="shared" si="80"/>
        <v/>
      </c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12"/>
      <c r="BH253" s="12"/>
      <c r="BI253" s="12"/>
      <c r="CA253" s="32" t="str">
        <f t="shared" si="81"/>
        <v/>
      </c>
      <c r="CB253" s="32" t="str">
        <f t="shared" si="82"/>
        <v/>
      </c>
      <c r="CC253" s="438" t="str">
        <f t="shared" si="83"/>
        <v/>
      </c>
      <c r="CD253" s="32"/>
      <c r="CE253" s="32"/>
      <c r="CF253" s="32"/>
      <c r="CG253" s="33">
        <f t="shared" si="84"/>
        <v>0</v>
      </c>
      <c r="CH253" s="33">
        <f t="shared" si="85"/>
        <v>0</v>
      </c>
      <c r="CI253" s="33">
        <f t="shared" si="86"/>
        <v>0</v>
      </c>
      <c r="CJ253" s="33"/>
      <c r="CK253" s="33"/>
      <c r="CL253" s="33"/>
      <c r="CM253" s="14"/>
      <c r="CN253" s="14"/>
    </row>
    <row r="254" spans="1:92" ht="16.350000000000001" customHeight="1" x14ac:dyDescent="0.2">
      <c r="A254" s="1507"/>
      <c r="B254" s="443" t="s">
        <v>281</v>
      </c>
      <c r="C254" s="139">
        <f t="shared" si="77"/>
        <v>0</v>
      </c>
      <c r="D254" s="440"/>
      <c r="E254" s="812">
        <f t="shared" si="87"/>
        <v>0</v>
      </c>
      <c r="F254" s="441"/>
      <c r="G254" s="442"/>
      <c r="H254" s="441"/>
      <c r="I254" s="442"/>
      <c r="J254" s="441"/>
      <c r="K254" s="39"/>
      <c r="L254" s="441"/>
      <c r="M254" s="39"/>
      <c r="N254" s="441"/>
      <c r="O254" s="39"/>
      <c r="P254" s="441"/>
      <c r="Q254" s="39"/>
      <c r="R254" s="441"/>
      <c r="S254" s="39"/>
      <c r="T254" s="441"/>
      <c r="U254" s="39"/>
      <c r="V254" s="441"/>
      <c r="W254" s="39"/>
      <c r="X254" s="441"/>
      <c r="Y254" s="39"/>
      <c r="Z254" s="441"/>
      <c r="AA254" s="39"/>
      <c r="AB254" s="441"/>
      <c r="AC254" s="39"/>
      <c r="AD254" s="441"/>
      <c r="AE254" s="407"/>
      <c r="AF254" s="441"/>
      <c r="AG254" s="407"/>
      <c r="AH254" s="441"/>
      <c r="AI254" s="407"/>
      <c r="AJ254" s="441"/>
      <c r="AK254" s="407"/>
      <c r="AL254" s="441"/>
      <c r="AM254" s="437"/>
      <c r="AN254" s="143"/>
      <c r="AO254" s="143"/>
      <c r="AP254" s="39"/>
      <c r="AQ254" s="35"/>
      <c r="AR254" s="39"/>
      <c r="AS254" s="58"/>
      <c r="AT254" s="58"/>
      <c r="AU254" s="39"/>
      <c r="AV254" s="30" t="str">
        <f t="shared" si="80"/>
        <v/>
      </c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12"/>
      <c r="BH254" s="12"/>
      <c r="BI254" s="12"/>
      <c r="CA254" s="32" t="str">
        <f t="shared" si="81"/>
        <v/>
      </c>
      <c r="CB254" s="32" t="str">
        <f t="shared" si="82"/>
        <v/>
      </c>
      <c r="CC254" s="438" t="str">
        <f t="shared" si="83"/>
        <v/>
      </c>
      <c r="CD254" s="32"/>
      <c r="CE254" s="32"/>
      <c r="CF254" s="32"/>
      <c r="CG254" s="33">
        <f t="shared" si="84"/>
        <v>0</v>
      </c>
      <c r="CH254" s="33">
        <f t="shared" si="85"/>
        <v>0</v>
      </c>
      <c r="CI254" s="33">
        <f t="shared" si="86"/>
        <v>0</v>
      </c>
      <c r="CJ254" s="33"/>
      <c r="CK254" s="33"/>
      <c r="CL254" s="33"/>
      <c r="CM254" s="14"/>
      <c r="CN254" s="14"/>
    </row>
    <row r="255" spans="1:92" ht="16.350000000000001" customHeight="1" x14ac:dyDescent="0.2">
      <c r="A255" s="1507"/>
      <c r="B255" s="443" t="s">
        <v>282</v>
      </c>
      <c r="C255" s="139">
        <f t="shared" si="77"/>
        <v>0</v>
      </c>
      <c r="D255" s="440"/>
      <c r="E255" s="812">
        <f t="shared" si="87"/>
        <v>0</v>
      </c>
      <c r="F255" s="441"/>
      <c r="G255" s="442"/>
      <c r="H255" s="441"/>
      <c r="I255" s="442"/>
      <c r="J255" s="441"/>
      <c r="K255" s="39"/>
      <c r="L255" s="441"/>
      <c r="M255" s="39"/>
      <c r="N255" s="441"/>
      <c r="O255" s="39"/>
      <c r="P255" s="441"/>
      <c r="Q255" s="39"/>
      <c r="R255" s="441"/>
      <c r="S255" s="39"/>
      <c r="T255" s="441"/>
      <c r="U255" s="39"/>
      <c r="V255" s="441"/>
      <c r="W255" s="39"/>
      <c r="X255" s="441"/>
      <c r="Y255" s="39"/>
      <c r="Z255" s="441"/>
      <c r="AA255" s="39"/>
      <c r="AB255" s="441"/>
      <c r="AC255" s="39"/>
      <c r="AD255" s="441"/>
      <c r="AE255" s="407"/>
      <c r="AF255" s="441"/>
      <c r="AG255" s="407"/>
      <c r="AH255" s="441"/>
      <c r="AI255" s="407"/>
      <c r="AJ255" s="441"/>
      <c r="AK255" s="407"/>
      <c r="AL255" s="441"/>
      <c r="AM255" s="437"/>
      <c r="AN255" s="143"/>
      <c r="AO255" s="143"/>
      <c r="AP255" s="39"/>
      <c r="AQ255" s="35"/>
      <c r="AR255" s="39"/>
      <c r="AS255" s="58"/>
      <c r="AT255" s="58"/>
      <c r="AU255" s="39"/>
      <c r="AV255" s="30" t="str">
        <f t="shared" si="80"/>
        <v/>
      </c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12"/>
      <c r="BH255" s="12"/>
      <c r="BI255" s="12"/>
      <c r="CA255" s="32" t="str">
        <f t="shared" si="81"/>
        <v/>
      </c>
      <c r="CB255" s="32" t="str">
        <f t="shared" si="82"/>
        <v/>
      </c>
      <c r="CC255" s="438" t="str">
        <f t="shared" si="83"/>
        <v/>
      </c>
      <c r="CD255" s="32"/>
      <c r="CE255" s="32"/>
      <c r="CF255" s="32"/>
      <c r="CG255" s="33">
        <f t="shared" si="84"/>
        <v>0</v>
      </c>
      <c r="CH255" s="33">
        <f t="shared" si="85"/>
        <v>0</v>
      </c>
      <c r="CI255" s="33">
        <f t="shared" si="86"/>
        <v>0</v>
      </c>
      <c r="CJ255" s="33"/>
      <c r="CK255" s="33"/>
      <c r="CL255" s="33"/>
      <c r="CM255" s="14"/>
      <c r="CN255" s="14"/>
    </row>
    <row r="256" spans="1:92" ht="16.350000000000001" customHeight="1" x14ac:dyDescent="0.2">
      <c r="A256" s="1507"/>
      <c r="B256" s="443" t="s">
        <v>283</v>
      </c>
      <c r="C256" s="139">
        <f t="shared" si="77"/>
        <v>0</v>
      </c>
      <c r="D256" s="440"/>
      <c r="E256" s="812">
        <f t="shared" si="87"/>
        <v>0</v>
      </c>
      <c r="F256" s="441"/>
      <c r="G256" s="442"/>
      <c r="H256" s="441"/>
      <c r="I256" s="442"/>
      <c r="J256" s="441"/>
      <c r="K256" s="39"/>
      <c r="L256" s="441"/>
      <c r="M256" s="39"/>
      <c r="N256" s="441"/>
      <c r="O256" s="39"/>
      <c r="P256" s="441"/>
      <c r="Q256" s="39"/>
      <c r="R256" s="441"/>
      <c r="S256" s="39"/>
      <c r="T256" s="441"/>
      <c r="U256" s="39"/>
      <c r="V256" s="441"/>
      <c r="W256" s="39"/>
      <c r="X256" s="441"/>
      <c r="Y256" s="39"/>
      <c r="Z256" s="441"/>
      <c r="AA256" s="39"/>
      <c r="AB256" s="441"/>
      <c r="AC256" s="39"/>
      <c r="AD256" s="441"/>
      <c r="AE256" s="407"/>
      <c r="AF256" s="441"/>
      <c r="AG256" s="407"/>
      <c r="AH256" s="441"/>
      <c r="AI256" s="407"/>
      <c r="AJ256" s="441"/>
      <c r="AK256" s="407"/>
      <c r="AL256" s="441"/>
      <c r="AM256" s="437"/>
      <c r="AN256" s="143"/>
      <c r="AO256" s="143"/>
      <c r="AP256" s="39"/>
      <c r="AQ256" s="35"/>
      <c r="AR256" s="39"/>
      <c r="AS256" s="58"/>
      <c r="AT256" s="58"/>
      <c r="AU256" s="39"/>
      <c r="AV256" s="30" t="str">
        <f t="shared" si="80"/>
        <v/>
      </c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12"/>
      <c r="BH256" s="12"/>
      <c r="BI256" s="12"/>
      <c r="CA256" s="32" t="str">
        <f t="shared" si="81"/>
        <v/>
      </c>
      <c r="CB256" s="32" t="str">
        <f t="shared" si="82"/>
        <v/>
      </c>
      <c r="CC256" s="438" t="str">
        <f t="shared" si="83"/>
        <v/>
      </c>
      <c r="CD256" s="32"/>
      <c r="CE256" s="32"/>
      <c r="CF256" s="32"/>
      <c r="CG256" s="33">
        <f t="shared" si="84"/>
        <v>0</v>
      </c>
      <c r="CH256" s="33">
        <f t="shared" si="85"/>
        <v>0</v>
      </c>
      <c r="CI256" s="33">
        <f t="shared" si="86"/>
        <v>0</v>
      </c>
      <c r="CJ256" s="33"/>
      <c r="CK256" s="33"/>
      <c r="CL256" s="33"/>
      <c r="CM256" s="14"/>
      <c r="CN256" s="14"/>
    </row>
    <row r="257" spans="1:104" ht="16.350000000000001" customHeight="1" x14ac:dyDescent="0.2">
      <c r="A257" s="1507"/>
      <c r="B257" s="443" t="s">
        <v>284</v>
      </c>
      <c r="C257" s="139">
        <f t="shared" si="77"/>
        <v>0</v>
      </c>
      <c r="D257" s="440"/>
      <c r="E257" s="812">
        <f t="shared" si="87"/>
        <v>0</v>
      </c>
      <c r="F257" s="441"/>
      <c r="G257" s="442"/>
      <c r="H257" s="441"/>
      <c r="I257" s="442"/>
      <c r="J257" s="441"/>
      <c r="K257" s="39"/>
      <c r="L257" s="441"/>
      <c r="M257" s="39"/>
      <c r="N257" s="441"/>
      <c r="O257" s="39"/>
      <c r="P257" s="441"/>
      <c r="Q257" s="39"/>
      <c r="R257" s="441"/>
      <c r="S257" s="39"/>
      <c r="T257" s="441"/>
      <c r="U257" s="39"/>
      <c r="V257" s="441"/>
      <c r="W257" s="39"/>
      <c r="X257" s="441"/>
      <c r="Y257" s="39"/>
      <c r="Z257" s="441"/>
      <c r="AA257" s="39"/>
      <c r="AB257" s="441"/>
      <c r="AC257" s="39"/>
      <c r="AD257" s="441"/>
      <c r="AE257" s="407"/>
      <c r="AF257" s="441"/>
      <c r="AG257" s="407"/>
      <c r="AH257" s="441"/>
      <c r="AI257" s="407"/>
      <c r="AJ257" s="441"/>
      <c r="AK257" s="407"/>
      <c r="AL257" s="441"/>
      <c r="AM257" s="437"/>
      <c r="AN257" s="143"/>
      <c r="AO257" s="143"/>
      <c r="AP257" s="39"/>
      <c r="AQ257" s="35"/>
      <c r="AR257" s="39"/>
      <c r="AS257" s="58"/>
      <c r="AT257" s="58"/>
      <c r="AU257" s="39"/>
      <c r="AV257" s="30" t="str">
        <f t="shared" si="80"/>
        <v/>
      </c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12"/>
      <c r="BH257" s="12"/>
      <c r="BI257" s="12"/>
      <c r="CA257" s="32" t="str">
        <f t="shared" si="81"/>
        <v/>
      </c>
      <c r="CB257" s="32" t="str">
        <f t="shared" si="82"/>
        <v/>
      </c>
      <c r="CC257" s="438" t="str">
        <f t="shared" si="83"/>
        <v/>
      </c>
      <c r="CD257" s="32"/>
      <c r="CE257" s="32"/>
      <c r="CF257" s="32"/>
      <c r="CG257" s="33">
        <f t="shared" si="84"/>
        <v>0</v>
      </c>
      <c r="CH257" s="33">
        <f t="shared" si="85"/>
        <v>0</v>
      </c>
      <c r="CI257" s="33">
        <f t="shared" si="86"/>
        <v>0</v>
      </c>
      <c r="CJ257" s="33"/>
      <c r="CK257" s="33"/>
      <c r="CL257" s="33"/>
      <c r="CM257" s="14"/>
      <c r="CN257" s="14"/>
    </row>
    <row r="258" spans="1:104" ht="16.350000000000001" customHeight="1" x14ac:dyDescent="0.2">
      <c r="A258" s="1507"/>
      <c r="B258" s="443" t="s">
        <v>285</v>
      </c>
      <c r="C258" s="139">
        <f t="shared" si="77"/>
        <v>0</v>
      </c>
      <c r="D258" s="440"/>
      <c r="E258" s="812">
        <f t="shared" si="87"/>
        <v>0</v>
      </c>
      <c r="F258" s="441"/>
      <c r="G258" s="442"/>
      <c r="H258" s="441"/>
      <c r="I258" s="442"/>
      <c r="J258" s="441"/>
      <c r="K258" s="39"/>
      <c r="L258" s="441"/>
      <c r="M258" s="39"/>
      <c r="N258" s="441"/>
      <c r="O258" s="39"/>
      <c r="P258" s="441"/>
      <c r="Q258" s="39"/>
      <c r="R258" s="441"/>
      <c r="S258" s="39"/>
      <c r="T258" s="441"/>
      <c r="U258" s="39"/>
      <c r="V258" s="441"/>
      <c r="W258" s="39"/>
      <c r="X258" s="441"/>
      <c r="Y258" s="39"/>
      <c r="Z258" s="441"/>
      <c r="AA258" s="39"/>
      <c r="AB258" s="441"/>
      <c r="AC258" s="39"/>
      <c r="AD258" s="441"/>
      <c r="AE258" s="407"/>
      <c r="AF258" s="441"/>
      <c r="AG258" s="407"/>
      <c r="AH258" s="441"/>
      <c r="AI258" s="407"/>
      <c r="AJ258" s="441"/>
      <c r="AK258" s="407"/>
      <c r="AL258" s="441"/>
      <c r="AM258" s="437"/>
      <c r="AN258" s="143"/>
      <c r="AO258" s="143"/>
      <c r="AP258" s="39"/>
      <c r="AQ258" s="35"/>
      <c r="AR258" s="39"/>
      <c r="AS258" s="58"/>
      <c r="AT258" s="58"/>
      <c r="AU258" s="39"/>
      <c r="AV258" s="30" t="str">
        <f t="shared" si="80"/>
        <v/>
      </c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12"/>
      <c r="BH258" s="12"/>
      <c r="BI258" s="12"/>
      <c r="CA258" s="32" t="str">
        <f t="shared" si="81"/>
        <v/>
      </c>
      <c r="CB258" s="32" t="str">
        <f t="shared" si="82"/>
        <v/>
      </c>
      <c r="CC258" s="438" t="str">
        <f t="shared" si="83"/>
        <v/>
      </c>
      <c r="CD258" s="32"/>
      <c r="CE258" s="32"/>
      <c r="CF258" s="32"/>
      <c r="CG258" s="33">
        <f t="shared" si="84"/>
        <v>0</v>
      </c>
      <c r="CH258" s="33">
        <f t="shared" si="85"/>
        <v>0</v>
      </c>
      <c r="CI258" s="33">
        <f t="shared" si="86"/>
        <v>0</v>
      </c>
      <c r="CJ258" s="33"/>
      <c r="CK258" s="33"/>
      <c r="CL258" s="33"/>
      <c r="CM258" s="14"/>
      <c r="CN258" s="14"/>
    </row>
    <row r="259" spans="1:104" ht="16.350000000000001" customHeight="1" x14ac:dyDescent="0.2">
      <c r="A259" s="1507"/>
      <c r="B259" s="443" t="s">
        <v>286</v>
      </c>
      <c r="C259" s="139">
        <f t="shared" si="77"/>
        <v>0</v>
      </c>
      <c r="D259" s="440"/>
      <c r="E259" s="812">
        <f t="shared" si="87"/>
        <v>0</v>
      </c>
      <c r="F259" s="441"/>
      <c r="G259" s="442"/>
      <c r="H259" s="441"/>
      <c r="I259" s="442"/>
      <c r="J259" s="441"/>
      <c r="K259" s="39"/>
      <c r="L259" s="441"/>
      <c r="M259" s="39"/>
      <c r="N259" s="441"/>
      <c r="O259" s="39"/>
      <c r="P259" s="441"/>
      <c r="Q259" s="39"/>
      <c r="R259" s="441"/>
      <c r="S259" s="39"/>
      <c r="T259" s="441"/>
      <c r="U259" s="39"/>
      <c r="V259" s="441"/>
      <c r="W259" s="39"/>
      <c r="X259" s="441"/>
      <c r="Y259" s="39"/>
      <c r="Z259" s="441"/>
      <c r="AA259" s="39"/>
      <c r="AB259" s="441"/>
      <c r="AC259" s="39"/>
      <c r="AD259" s="441"/>
      <c r="AE259" s="407"/>
      <c r="AF259" s="441"/>
      <c r="AG259" s="407"/>
      <c r="AH259" s="441"/>
      <c r="AI259" s="407"/>
      <c r="AJ259" s="441"/>
      <c r="AK259" s="407"/>
      <c r="AL259" s="441"/>
      <c r="AM259" s="437"/>
      <c r="AN259" s="143"/>
      <c r="AO259" s="143"/>
      <c r="AP259" s="39"/>
      <c r="AQ259" s="35"/>
      <c r="AR259" s="39"/>
      <c r="AS259" s="58"/>
      <c r="AT259" s="58"/>
      <c r="AU259" s="39"/>
      <c r="AV259" s="30" t="str">
        <f t="shared" si="80"/>
        <v/>
      </c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12"/>
      <c r="BH259" s="12"/>
      <c r="BI259" s="12"/>
      <c r="CA259" s="32" t="str">
        <f t="shared" si="81"/>
        <v/>
      </c>
      <c r="CB259" s="32" t="str">
        <f t="shared" si="82"/>
        <v/>
      </c>
      <c r="CC259" s="438" t="str">
        <f t="shared" si="83"/>
        <v/>
      </c>
      <c r="CD259" s="32"/>
      <c r="CE259" s="32"/>
      <c r="CF259" s="32"/>
      <c r="CG259" s="33">
        <f t="shared" si="84"/>
        <v>0</v>
      </c>
      <c r="CH259" s="33">
        <f t="shared" si="85"/>
        <v>0</v>
      </c>
      <c r="CI259" s="33">
        <f t="shared" si="86"/>
        <v>0</v>
      </c>
      <c r="CJ259" s="33"/>
      <c r="CK259" s="33"/>
      <c r="CL259" s="33"/>
      <c r="CM259" s="14"/>
      <c r="CN259" s="14"/>
    </row>
    <row r="260" spans="1:104" ht="16.350000000000001" customHeight="1" x14ac:dyDescent="0.2">
      <c r="A260" s="1507"/>
      <c r="B260" s="444" t="s">
        <v>287</v>
      </c>
      <c r="C260" s="182">
        <f t="shared" si="77"/>
        <v>0</v>
      </c>
      <c r="D260" s="445"/>
      <c r="E260" s="350">
        <f t="shared" si="87"/>
        <v>0</v>
      </c>
      <c r="F260" s="273"/>
      <c r="G260" s="446"/>
      <c r="H260" s="273"/>
      <c r="I260" s="446"/>
      <c r="J260" s="273"/>
      <c r="K260" s="85"/>
      <c r="L260" s="273"/>
      <c r="M260" s="85"/>
      <c r="N260" s="273"/>
      <c r="O260" s="85"/>
      <c r="P260" s="273"/>
      <c r="Q260" s="85"/>
      <c r="R260" s="273"/>
      <c r="S260" s="85"/>
      <c r="T260" s="273"/>
      <c r="U260" s="85"/>
      <c r="V260" s="273"/>
      <c r="W260" s="85"/>
      <c r="X260" s="273"/>
      <c r="Y260" s="85"/>
      <c r="Z260" s="273"/>
      <c r="AA260" s="85"/>
      <c r="AB260" s="273"/>
      <c r="AC260" s="85"/>
      <c r="AD260" s="273"/>
      <c r="AE260" s="274"/>
      <c r="AF260" s="273"/>
      <c r="AG260" s="274"/>
      <c r="AH260" s="273"/>
      <c r="AI260" s="274"/>
      <c r="AJ260" s="273"/>
      <c r="AK260" s="274"/>
      <c r="AL260" s="273"/>
      <c r="AM260" s="447"/>
      <c r="AN260" s="149"/>
      <c r="AO260" s="149"/>
      <c r="AP260" s="85"/>
      <c r="AQ260" s="82"/>
      <c r="AR260" s="85"/>
      <c r="AS260" s="59"/>
      <c r="AT260" s="59"/>
      <c r="AU260" s="85"/>
      <c r="AV260" s="30" t="str">
        <f t="shared" si="80"/>
        <v/>
      </c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12"/>
      <c r="BH260" s="12"/>
      <c r="BI260" s="12"/>
      <c r="CA260" s="32" t="str">
        <f t="shared" si="81"/>
        <v/>
      </c>
      <c r="CB260" s="32" t="str">
        <f t="shared" si="82"/>
        <v/>
      </c>
      <c r="CC260" s="438" t="str">
        <f t="shared" si="83"/>
        <v/>
      </c>
      <c r="CD260" s="32"/>
      <c r="CE260" s="32"/>
      <c r="CF260" s="32"/>
      <c r="CG260" s="33">
        <f t="shared" si="84"/>
        <v>0</v>
      </c>
      <c r="CH260" s="33">
        <f t="shared" si="85"/>
        <v>0</v>
      </c>
      <c r="CI260" s="33">
        <f t="shared" si="86"/>
        <v>0</v>
      </c>
      <c r="CJ260" s="33"/>
      <c r="CK260" s="33"/>
      <c r="CL260" s="33"/>
      <c r="CM260" s="14"/>
      <c r="CN260" s="14"/>
    </row>
    <row r="261" spans="1:104" ht="16.350000000000001" customHeight="1" x14ac:dyDescent="0.2">
      <c r="A261" s="1372" t="s">
        <v>288</v>
      </c>
      <c r="B261" s="435" t="s">
        <v>33</v>
      </c>
      <c r="C261" s="328">
        <f t="shared" si="77"/>
        <v>0</v>
      </c>
      <c r="D261" s="329">
        <f t="shared" ref="D261:D269" si="88">SUM(F261+H261+J261+L261+N261+P261+R261+T261+V261+X261+Z261+AB261+AD261+AF261+AH261+AJ261+AL261)</f>
        <v>0</v>
      </c>
      <c r="E261" s="330">
        <f t="shared" ref="E261:E269" si="89">SUM(G261+I261+K261+M261+O261+Q261+S261+U261+W261+Y261+AA261+AC261+AE261+AG261+AI261+AK261+AM261)</f>
        <v>0</v>
      </c>
      <c r="F261" s="448"/>
      <c r="G261" s="449"/>
      <c r="H261" s="450"/>
      <c r="I261" s="449"/>
      <c r="J261" s="450"/>
      <c r="K261" s="272"/>
      <c r="L261" s="451"/>
      <c r="M261" s="449"/>
      <c r="N261" s="450"/>
      <c r="O261" s="452"/>
      <c r="P261" s="448"/>
      <c r="Q261" s="449"/>
      <c r="R261" s="450"/>
      <c r="S261" s="452"/>
      <c r="T261" s="448"/>
      <c r="U261" s="449"/>
      <c r="V261" s="450"/>
      <c r="W261" s="452"/>
      <c r="X261" s="448"/>
      <c r="Y261" s="449"/>
      <c r="Z261" s="450"/>
      <c r="AA261" s="452"/>
      <c r="AB261" s="448"/>
      <c r="AC261" s="449"/>
      <c r="AD261" s="450"/>
      <c r="AE261" s="452"/>
      <c r="AF261" s="448"/>
      <c r="AG261" s="449"/>
      <c r="AH261" s="450"/>
      <c r="AI261" s="452"/>
      <c r="AJ261" s="448"/>
      <c r="AK261" s="449"/>
      <c r="AL261" s="450"/>
      <c r="AM261" s="453"/>
      <c r="AN261" s="911"/>
      <c r="AO261" s="264"/>
      <c r="AP261" s="109"/>
      <c r="AQ261" s="106"/>
      <c r="AR261" s="109"/>
      <c r="AS261" s="57"/>
      <c r="AT261" s="57"/>
      <c r="AU261" s="109"/>
      <c r="AV261" s="30" t="str">
        <f t="shared" si="80"/>
        <v/>
      </c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12"/>
      <c r="BH261" s="12"/>
      <c r="BI261" s="12"/>
      <c r="CA261" s="32" t="str">
        <f t="shared" si="81"/>
        <v/>
      </c>
      <c r="CB261" s="32" t="str">
        <f t="shared" si="82"/>
        <v/>
      </c>
      <c r="CC261" s="438" t="str">
        <f t="shared" si="83"/>
        <v/>
      </c>
      <c r="CD261" s="32"/>
      <c r="CE261" s="32"/>
      <c r="CF261" s="32"/>
      <c r="CG261" s="33">
        <f t="shared" si="84"/>
        <v>0</v>
      </c>
      <c r="CH261" s="33">
        <f t="shared" si="85"/>
        <v>0</v>
      </c>
      <c r="CI261" s="33">
        <f t="shared" si="86"/>
        <v>0</v>
      </c>
      <c r="CJ261" s="33"/>
      <c r="CK261" s="33"/>
      <c r="CL261" s="33"/>
      <c r="CM261" s="14"/>
      <c r="CN261" s="14"/>
    </row>
    <row r="262" spans="1:104" ht="16.350000000000001" customHeight="1" x14ac:dyDescent="0.2">
      <c r="A262" s="1433"/>
      <c r="B262" s="439" t="s">
        <v>280</v>
      </c>
      <c r="C262" s="213">
        <f t="shared" si="77"/>
        <v>0</v>
      </c>
      <c r="D262" s="214">
        <f t="shared" si="88"/>
        <v>0</v>
      </c>
      <c r="E262" s="330">
        <f t="shared" si="89"/>
        <v>0</v>
      </c>
      <c r="F262" s="106"/>
      <c r="G262" s="272"/>
      <c r="H262" s="106"/>
      <c r="I262" s="272"/>
      <c r="J262" s="106"/>
      <c r="K262" s="272"/>
      <c r="L262" s="106"/>
      <c r="M262" s="272"/>
      <c r="N262" s="264"/>
      <c r="O262" s="454"/>
      <c r="P262" s="106"/>
      <c r="Q262" s="272"/>
      <c r="R262" s="264"/>
      <c r="S262" s="454"/>
      <c r="T262" s="106"/>
      <c r="U262" s="272"/>
      <c r="V262" s="264"/>
      <c r="W262" s="454"/>
      <c r="X262" s="106"/>
      <c r="Y262" s="272"/>
      <c r="Z262" s="264"/>
      <c r="AA262" s="454"/>
      <c r="AB262" s="106"/>
      <c r="AC262" s="272"/>
      <c r="AD262" s="264"/>
      <c r="AE262" s="454"/>
      <c r="AF262" s="106"/>
      <c r="AG262" s="272"/>
      <c r="AH262" s="264"/>
      <c r="AI262" s="454"/>
      <c r="AJ262" s="106"/>
      <c r="AK262" s="272"/>
      <c r="AL262" s="264"/>
      <c r="AM262" s="108"/>
      <c r="AN262" s="264"/>
      <c r="AO262" s="264"/>
      <c r="AP262" s="109"/>
      <c r="AQ262" s="106"/>
      <c r="AR262" s="109"/>
      <c r="AS262" s="57"/>
      <c r="AT262" s="57"/>
      <c r="AU262" s="109"/>
      <c r="AV262" s="30" t="str">
        <f t="shared" si="80"/>
        <v/>
      </c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12"/>
      <c r="BH262" s="12"/>
      <c r="BI262" s="12"/>
      <c r="CA262" s="32" t="str">
        <f t="shared" si="81"/>
        <v/>
      </c>
      <c r="CB262" s="32" t="str">
        <f t="shared" si="82"/>
        <v/>
      </c>
      <c r="CC262" s="438" t="str">
        <f t="shared" si="83"/>
        <v/>
      </c>
      <c r="CD262" s="32"/>
      <c r="CE262" s="32"/>
      <c r="CF262" s="32"/>
      <c r="CG262" s="33">
        <f t="shared" si="84"/>
        <v>0</v>
      </c>
      <c r="CH262" s="33">
        <f t="shared" si="85"/>
        <v>0</v>
      </c>
      <c r="CI262" s="33">
        <f t="shared" si="86"/>
        <v>0</v>
      </c>
      <c r="CJ262" s="33"/>
      <c r="CK262" s="33"/>
      <c r="CL262" s="33"/>
      <c r="CM262" s="14"/>
      <c r="CN262" s="14"/>
    </row>
    <row r="263" spans="1:104" ht="16.350000000000001" customHeight="1" x14ac:dyDescent="0.2">
      <c r="A263" s="1433"/>
      <c r="B263" s="443" t="s">
        <v>281</v>
      </c>
      <c r="C263" s="139">
        <f t="shared" si="77"/>
        <v>0</v>
      </c>
      <c r="D263" s="140">
        <f t="shared" si="88"/>
        <v>0</v>
      </c>
      <c r="E263" s="812">
        <f t="shared" si="89"/>
        <v>0</v>
      </c>
      <c r="F263" s="35"/>
      <c r="G263" s="40"/>
      <c r="H263" s="35"/>
      <c r="I263" s="40"/>
      <c r="J263" s="35"/>
      <c r="K263" s="40"/>
      <c r="L263" s="35"/>
      <c r="M263" s="40"/>
      <c r="N263" s="35"/>
      <c r="O263" s="37"/>
      <c r="P263" s="35"/>
      <c r="Q263" s="40"/>
      <c r="R263" s="143"/>
      <c r="S263" s="37"/>
      <c r="T263" s="35"/>
      <c r="U263" s="40"/>
      <c r="V263" s="143"/>
      <c r="W263" s="37"/>
      <c r="X263" s="35"/>
      <c r="Y263" s="40"/>
      <c r="Z263" s="143"/>
      <c r="AA263" s="37"/>
      <c r="AB263" s="35"/>
      <c r="AC263" s="40"/>
      <c r="AD263" s="143"/>
      <c r="AE263" s="37"/>
      <c r="AF263" s="35"/>
      <c r="AG263" s="40"/>
      <c r="AH263" s="143"/>
      <c r="AI263" s="37"/>
      <c r="AJ263" s="35"/>
      <c r="AK263" s="40"/>
      <c r="AL263" s="143"/>
      <c r="AM263" s="38"/>
      <c r="AN263" s="143"/>
      <c r="AO263" s="143"/>
      <c r="AP263" s="39"/>
      <c r="AQ263" s="35"/>
      <c r="AR263" s="39"/>
      <c r="AS263" s="58"/>
      <c r="AT263" s="58"/>
      <c r="AU263" s="39"/>
      <c r="AV263" s="30" t="str">
        <f t="shared" si="80"/>
        <v/>
      </c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12"/>
      <c r="BH263" s="12"/>
      <c r="BI263" s="12"/>
      <c r="CA263" s="32" t="str">
        <f t="shared" si="81"/>
        <v/>
      </c>
      <c r="CB263" s="32" t="str">
        <f t="shared" si="82"/>
        <v/>
      </c>
      <c r="CC263" s="438" t="str">
        <f t="shared" si="83"/>
        <v/>
      </c>
      <c r="CD263" s="32"/>
      <c r="CE263" s="32"/>
      <c r="CF263" s="32"/>
      <c r="CG263" s="33">
        <f t="shared" si="84"/>
        <v>0</v>
      </c>
      <c r="CH263" s="33">
        <f t="shared" si="85"/>
        <v>0</v>
      </c>
      <c r="CI263" s="33">
        <f t="shared" si="86"/>
        <v>0</v>
      </c>
      <c r="CJ263" s="33"/>
      <c r="CK263" s="33"/>
      <c r="CL263" s="33"/>
      <c r="CM263" s="14"/>
      <c r="CN263" s="14"/>
    </row>
    <row r="264" spans="1:104" ht="16.350000000000001" customHeight="1" x14ac:dyDescent="0.2">
      <c r="A264" s="1433"/>
      <c r="B264" s="443" t="s">
        <v>282</v>
      </c>
      <c r="C264" s="139">
        <f t="shared" si="77"/>
        <v>0</v>
      </c>
      <c r="D264" s="140">
        <f t="shared" si="88"/>
        <v>0</v>
      </c>
      <c r="E264" s="812">
        <f t="shared" si="89"/>
        <v>0</v>
      </c>
      <c r="F264" s="35"/>
      <c r="G264" s="40"/>
      <c r="H264" s="35"/>
      <c r="I264" s="40"/>
      <c r="J264" s="35"/>
      <c r="K264" s="40"/>
      <c r="L264" s="35"/>
      <c r="M264" s="40"/>
      <c r="N264" s="35"/>
      <c r="O264" s="37"/>
      <c r="P264" s="35"/>
      <c r="Q264" s="40"/>
      <c r="R264" s="143"/>
      <c r="S264" s="37"/>
      <c r="T264" s="35"/>
      <c r="U264" s="40"/>
      <c r="V264" s="143"/>
      <c r="W264" s="37"/>
      <c r="X264" s="35"/>
      <c r="Y264" s="40"/>
      <c r="Z264" s="143"/>
      <c r="AA264" s="37"/>
      <c r="AB264" s="35"/>
      <c r="AC264" s="40"/>
      <c r="AD264" s="143"/>
      <c r="AE264" s="37"/>
      <c r="AF264" s="35"/>
      <c r="AG264" s="40"/>
      <c r="AH264" s="143"/>
      <c r="AI264" s="37"/>
      <c r="AJ264" s="35"/>
      <c r="AK264" s="40"/>
      <c r="AL264" s="143"/>
      <c r="AM264" s="38"/>
      <c r="AN264" s="143"/>
      <c r="AO264" s="143"/>
      <c r="AP264" s="39"/>
      <c r="AQ264" s="35"/>
      <c r="AR264" s="39"/>
      <c r="AS264" s="58"/>
      <c r="AT264" s="58"/>
      <c r="AU264" s="39"/>
      <c r="AV264" s="30" t="str">
        <f t="shared" si="80"/>
        <v/>
      </c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12"/>
      <c r="BH264" s="12"/>
      <c r="BI264" s="12"/>
      <c r="CA264" s="32" t="str">
        <f t="shared" si="81"/>
        <v/>
      </c>
      <c r="CB264" s="32" t="str">
        <f t="shared" si="82"/>
        <v/>
      </c>
      <c r="CC264" s="438" t="str">
        <f t="shared" si="83"/>
        <v/>
      </c>
      <c r="CD264" s="32"/>
      <c r="CE264" s="32"/>
      <c r="CF264" s="32"/>
      <c r="CG264" s="33">
        <f t="shared" si="84"/>
        <v>0</v>
      </c>
      <c r="CH264" s="33">
        <f t="shared" si="85"/>
        <v>0</v>
      </c>
      <c r="CI264" s="33">
        <f t="shared" si="86"/>
        <v>0</v>
      </c>
      <c r="CJ264" s="33"/>
      <c r="CK264" s="33"/>
      <c r="CL264" s="33"/>
      <c r="CM264" s="14"/>
      <c r="CN264" s="14"/>
    </row>
    <row r="265" spans="1:104" ht="16.350000000000001" customHeight="1" x14ac:dyDescent="0.2">
      <c r="A265" s="1433"/>
      <c r="B265" s="443" t="s">
        <v>283</v>
      </c>
      <c r="C265" s="139">
        <f t="shared" si="77"/>
        <v>0</v>
      </c>
      <c r="D265" s="140">
        <f t="shared" si="88"/>
        <v>0</v>
      </c>
      <c r="E265" s="812">
        <f t="shared" si="89"/>
        <v>0</v>
      </c>
      <c r="F265" s="35"/>
      <c r="G265" s="40"/>
      <c r="H265" s="35"/>
      <c r="I265" s="40"/>
      <c r="J265" s="35"/>
      <c r="K265" s="40"/>
      <c r="L265" s="35"/>
      <c r="M265" s="40"/>
      <c r="N265" s="35"/>
      <c r="O265" s="37"/>
      <c r="P265" s="35"/>
      <c r="Q265" s="40"/>
      <c r="R265" s="143"/>
      <c r="S265" s="37"/>
      <c r="T265" s="35"/>
      <c r="U265" s="40"/>
      <c r="V265" s="143"/>
      <c r="W265" s="37"/>
      <c r="X265" s="35"/>
      <c r="Y265" s="40"/>
      <c r="Z265" s="143"/>
      <c r="AA265" s="37"/>
      <c r="AB265" s="35"/>
      <c r="AC265" s="40"/>
      <c r="AD265" s="143"/>
      <c r="AE265" s="37"/>
      <c r="AF265" s="35"/>
      <c r="AG265" s="40"/>
      <c r="AH265" s="143"/>
      <c r="AI265" s="37"/>
      <c r="AJ265" s="35"/>
      <c r="AK265" s="40"/>
      <c r="AL265" s="143"/>
      <c r="AM265" s="38"/>
      <c r="AN265" s="143"/>
      <c r="AO265" s="143"/>
      <c r="AP265" s="39"/>
      <c r="AQ265" s="35"/>
      <c r="AR265" s="39"/>
      <c r="AS265" s="58"/>
      <c r="AT265" s="58"/>
      <c r="AU265" s="39"/>
      <c r="AV265" s="30" t="str">
        <f t="shared" si="80"/>
        <v/>
      </c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12"/>
      <c r="BH265" s="12"/>
      <c r="BI265" s="12"/>
      <c r="CA265" s="32" t="str">
        <f t="shared" si="81"/>
        <v/>
      </c>
      <c r="CB265" s="32" t="str">
        <f t="shared" si="82"/>
        <v/>
      </c>
      <c r="CC265" s="438" t="str">
        <f t="shared" si="83"/>
        <v/>
      </c>
      <c r="CD265" s="32"/>
      <c r="CE265" s="32"/>
      <c r="CF265" s="32"/>
      <c r="CG265" s="33">
        <f t="shared" si="84"/>
        <v>0</v>
      </c>
      <c r="CH265" s="33">
        <f t="shared" si="85"/>
        <v>0</v>
      </c>
      <c r="CI265" s="33">
        <f t="shared" si="86"/>
        <v>0</v>
      </c>
      <c r="CJ265" s="33"/>
      <c r="CK265" s="33"/>
      <c r="CL265" s="33"/>
      <c r="CM265" s="14"/>
      <c r="CN265" s="14"/>
    </row>
    <row r="266" spans="1:104" ht="16.350000000000001" customHeight="1" x14ac:dyDescent="0.2">
      <c r="A266" s="1433"/>
      <c r="B266" s="443" t="s">
        <v>284</v>
      </c>
      <c r="C266" s="139">
        <f t="shared" si="77"/>
        <v>0</v>
      </c>
      <c r="D266" s="140">
        <f t="shared" si="88"/>
        <v>0</v>
      </c>
      <c r="E266" s="812">
        <f t="shared" si="89"/>
        <v>0</v>
      </c>
      <c r="F266" s="35"/>
      <c r="G266" s="40"/>
      <c r="H266" s="35"/>
      <c r="I266" s="40"/>
      <c r="J266" s="35"/>
      <c r="K266" s="40"/>
      <c r="L266" s="35"/>
      <c r="M266" s="40"/>
      <c r="N266" s="35"/>
      <c r="O266" s="37"/>
      <c r="P266" s="35"/>
      <c r="Q266" s="40"/>
      <c r="R266" s="143"/>
      <c r="S266" s="37"/>
      <c r="T266" s="35"/>
      <c r="U266" s="40"/>
      <c r="V266" s="143"/>
      <c r="W266" s="37"/>
      <c r="X266" s="35"/>
      <c r="Y266" s="40"/>
      <c r="Z266" s="143"/>
      <c r="AA266" s="37"/>
      <c r="AB266" s="35"/>
      <c r="AC266" s="40"/>
      <c r="AD266" s="143"/>
      <c r="AE266" s="37"/>
      <c r="AF266" s="35"/>
      <c r="AG266" s="40"/>
      <c r="AH266" s="143"/>
      <c r="AI266" s="37"/>
      <c r="AJ266" s="35"/>
      <c r="AK266" s="40"/>
      <c r="AL266" s="143"/>
      <c r="AM266" s="38"/>
      <c r="AN266" s="143"/>
      <c r="AO266" s="143"/>
      <c r="AP266" s="39"/>
      <c r="AQ266" s="35"/>
      <c r="AR266" s="39"/>
      <c r="AS266" s="58"/>
      <c r="AT266" s="58"/>
      <c r="AU266" s="39"/>
      <c r="AV266" s="30" t="str">
        <f t="shared" si="80"/>
        <v/>
      </c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12"/>
      <c r="BH266" s="12"/>
      <c r="BI266" s="12"/>
      <c r="CA266" s="32" t="str">
        <f t="shared" si="81"/>
        <v/>
      </c>
      <c r="CB266" s="32" t="str">
        <f t="shared" si="82"/>
        <v/>
      </c>
      <c r="CC266" s="438" t="str">
        <f t="shared" si="83"/>
        <v/>
      </c>
      <c r="CD266" s="32"/>
      <c r="CE266" s="32"/>
      <c r="CF266" s="32"/>
      <c r="CG266" s="33">
        <f t="shared" si="84"/>
        <v>0</v>
      </c>
      <c r="CH266" s="33">
        <f t="shared" si="85"/>
        <v>0</v>
      </c>
      <c r="CI266" s="33">
        <f t="shared" si="86"/>
        <v>0</v>
      </c>
      <c r="CJ266" s="33"/>
      <c r="CK266" s="33"/>
      <c r="CL266" s="33"/>
      <c r="CM266" s="14"/>
      <c r="CN266" s="14"/>
    </row>
    <row r="267" spans="1:104" ht="15.75" customHeight="1" x14ac:dyDescent="0.2">
      <c r="A267" s="1433"/>
      <c r="B267" s="443" t="s">
        <v>285</v>
      </c>
      <c r="C267" s="139">
        <f t="shared" si="77"/>
        <v>0</v>
      </c>
      <c r="D267" s="140">
        <f t="shared" si="88"/>
        <v>0</v>
      </c>
      <c r="E267" s="812">
        <f t="shared" si="89"/>
        <v>0</v>
      </c>
      <c r="F267" s="35"/>
      <c r="G267" s="40"/>
      <c r="H267" s="35"/>
      <c r="I267" s="40"/>
      <c r="J267" s="35"/>
      <c r="K267" s="40"/>
      <c r="L267" s="35"/>
      <c r="M267" s="40"/>
      <c r="N267" s="35"/>
      <c r="O267" s="37"/>
      <c r="P267" s="35"/>
      <c r="Q267" s="40"/>
      <c r="R267" s="143"/>
      <c r="S267" s="37"/>
      <c r="T267" s="35"/>
      <c r="U267" s="40"/>
      <c r="V267" s="143"/>
      <c r="W267" s="37"/>
      <c r="X267" s="35"/>
      <c r="Y267" s="40"/>
      <c r="Z267" s="143"/>
      <c r="AA267" s="37"/>
      <c r="AB267" s="35"/>
      <c r="AC267" s="40"/>
      <c r="AD267" s="143"/>
      <c r="AE267" s="37"/>
      <c r="AF267" s="35"/>
      <c r="AG267" s="40"/>
      <c r="AH267" s="143"/>
      <c r="AI267" s="37"/>
      <c r="AJ267" s="35"/>
      <c r="AK267" s="40"/>
      <c r="AL267" s="143"/>
      <c r="AM267" s="38"/>
      <c r="AN267" s="143"/>
      <c r="AO267" s="143"/>
      <c r="AP267" s="39"/>
      <c r="AQ267" s="35"/>
      <c r="AR267" s="39"/>
      <c r="AS267" s="58"/>
      <c r="AT267" s="58"/>
      <c r="AU267" s="39"/>
      <c r="AV267" s="30" t="str">
        <f t="shared" si="80"/>
        <v/>
      </c>
      <c r="AW267" s="13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Z267" s="2"/>
      <c r="CA267" s="32" t="str">
        <f t="shared" si="81"/>
        <v/>
      </c>
      <c r="CB267" s="32" t="str">
        <f t="shared" si="82"/>
        <v/>
      </c>
      <c r="CC267" s="438" t="str">
        <f t="shared" si="83"/>
        <v/>
      </c>
      <c r="CD267" s="32"/>
      <c r="CE267" s="32"/>
      <c r="CF267" s="32"/>
      <c r="CG267" s="33">
        <f t="shared" si="84"/>
        <v>0</v>
      </c>
      <c r="CH267" s="33">
        <f t="shared" si="85"/>
        <v>0</v>
      </c>
      <c r="CI267" s="33">
        <f t="shared" si="86"/>
        <v>0</v>
      </c>
      <c r="CJ267" s="33"/>
      <c r="CK267" s="33"/>
      <c r="CL267" s="33"/>
      <c r="CM267" s="14"/>
      <c r="CN267" s="14"/>
    </row>
    <row r="268" spans="1:104" ht="16.350000000000001" customHeight="1" x14ac:dyDescent="0.2">
      <c r="A268" s="1433"/>
      <c r="B268" s="443" t="s">
        <v>286</v>
      </c>
      <c r="C268" s="139">
        <f t="shared" si="77"/>
        <v>0</v>
      </c>
      <c r="D268" s="140">
        <f t="shared" si="88"/>
        <v>0</v>
      </c>
      <c r="E268" s="812">
        <f t="shared" si="89"/>
        <v>0</v>
      </c>
      <c r="F268" s="35"/>
      <c r="G268" s="40"/>
      <c r="H268" s="35"/>
      <c r="I268" s="40"/>
      <c r="J268" s="35"/>
      <c r="K268" s="40"/>
      <c r="L268" s="35"/>
      <c r="M268" s="40"/>
      <c r="N268" s="35"/>
      <c r="O268" s="37"/>
      <c r="P268" s="35"/>
      <c r="Q268" s="40"/>
      <c r="R268" s="143"/>
      <c r="S268" s="37"/>
      <c r="T268" s="35"/>
      <c r="U268" s="40"/>
      <c r="V268" s="143"/>
      <c r="W268" s="37"/>
      <c r="X268" s="35"/>
      <c r="Y268" s="40"/>
      <c r="Z268" s="143"/>
      <c r="AA268" s="37"/>
      <c r="AB268" s="35"/>
      <c r="AC268" s="40"/>
      <c r="AD268" s="143"/>
      <c r="AE268" s="37"/>
      <c r="AF268" s="35"/>
      <c r="AG268" s="40"/>
      <c r="AH268" s="143"/>
      <c r="AI268" s="37"/>
      <c r="AJ268" s="35"/>
      <c r="AK268" s="40"/>
      <c r="AL268" s="143"/>
      <c r="AM268" s="38"/>
      <c r="AN268" s="143"/>
      <c r="AO268" s="143"/>
      <c r="AP268" s="39"/>
      <c r="AQ268" s="35"/>
      <c r="AR268" s="39"/>
      <c r="AS268" s="58"/>
      <c r="AT268" s="58"/>
      <c r="AU268" s="39"/>
      <c r="AV268" s="30" t="str">
        <f t="shared" si="80"/>
        <v/>
      </c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Y268" s="3"/>
      <c r="BZ268" s="4"/>
      <c r="CA268" s="32" t="str">
        <f t="shared" si="81"/>
        <v/>
      </c>
      <c r="CB268" s="32" t="str">
        <f t="shared" si="82"/>
        <v/>
      </c>
      <c r="CC268" s="438" t="str">
        <f t="shared" si="83"/>
        <v/>
      </c>
      <c r="CD268" s="32"/>
      <c r="CE268" s="32"/>
      <c r="CF268" s="33"/>
      <c r="CG268" s="33">
        <f t="shared" si="84"/>
        <v>0</v>
      </c>
      <c r="CH268" s="33">
        <f t="shared" si="85"/>
        <v>0</v>
      </c>
      <c r="CI268" s="33">
        <f t="shared" si="86"/>
        <v>0</v>
      </c>
      <c r="CJ268" s="33"/>
      <c r="CK268" s="33"/>
      <c r="CL268" s="33"/>
      <c r="CM268" s="14"/>
      <c r="CZ268" s="3"/>
    </row>
    <row r="269" spans="1:104" ht="16.350000000000001" customHeight="1" x14ac:dyDescent="0.2">
      <c r="A269" s="1374"/>
      <c r="B269" s="444" t="s">
        <v>287</v>
      </c>
      <c r="C269" s="182">
        <f t="shared" si="77"/>
        <v>3</v>
      </c>
      <c r="D269" s="183">
        <f t="shared" si="88"/>
        <v>0</v>
      </c>
      <c r="E269" s="350">
        <f t="shared" si="89"/>
        <v>3</v>
      </c>
      <c r="F269" s="82"/>
      <c r="G269" s="185"/>
      <c r="H269" s="82"/>
      <c r="I269" s="185">
        <v>1</v>
      </c>
      <c r="J269" s="82"/>
      <c r="K269" s="185"/>
      <c r="L269" s="82"/>
      <c r="M269" s="185"/>
      <c r="N269" s="82"/>
      <c r="O269" s="455"/>
      <c r="P269" s="82"/>
      <c r="Q269" s="185"/>
      <c r="R269" s="149"/>
      <c r="S269" s="455"/>
      <c r="T269" s="82"/>
      <c r="U269" s="185"/>
      <c r="V269" s="149"/>
      <c r="W269" s="455"/>
      <c r="X269" s="82"/>
      <c r="Y269" s="185">
        <v>1</v>
      </c>
      <c r="Z269" s="149"/>
      <c r="AA269" s="455">
        <v>1</v>
      </c>
      <c r="AB269" s="82"/>
      <c r="AC269" s="185"/>
      <c r="AD269" s="149"/>
      <c r="AE269" s="455"/>
      <c r="AF269" s="82"/>
      <c r="AG269" s="185"/>
      <c r="AH269" s="149"/>
      <c r="AI269" s="455"/>
      <c r="AJ269" s="82"/>
      <c r="AK269" s="185"/>
      <c r="AL269" s="149"/>
      <c r="AM269" s="84"/>
      <c r="AN269" s="149">
        <v>2</v>
      </c>
      <c r="AO269" s="149">
        <v>2</v>
      </c>
      <c r="AP269" s="85"/>
      <c r="AQ269" s="82">
        <v>0</v>
      </c>
      <c r="AR269" s="85">
        <v>0</v>
      </c>
      <c r="AS269" s="59">
        <v>0</v>
      </c>
      <c r="AT269" s="85">
        <v>0</v>
      </c>
      <c r="AU269" s="85">
        <v>0</v>
      </c>
      <c r="AV269" s="30" t="str">
        <f t="shared" si="80"/>
        <v/>
      </c>
      <c r="AW269" s="162"/>
      <c r="AX269" s="940"/>
      <c r="AY269" s="1224"/>
      <c r="AZ269" s="1224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Z269" s="4"/>
      <c r="CA269" s="32" t="str">
        <f t="shared" si="81"/>
        <v/>
      </c>
      <c r="CB269" s="32" t="str">
        <f t="shared" si="82"/>
        <v/>
      </c>
      <c r="CC269" s="438" t="str">
        <f t="shared" si="83"/>
        <v/>
      </c>
      <c r="CD269" s="32"/>
      <c r="CE269" s="32"/>
      <c r="CF269" s="33"/>
      <c r="CG269" s="33">
        <f t="shared" si="84"/>
        <v>0</v>
      </c>
      <c r="CH269" s="33">
        <f t="shared" si="85"/>
        <v>0</v>
      </c>
      <c r="CI269" s="33">
        <f t="shared" si="86"/>
        <v>0</v>
      </c>
      <c r="CJ269" s="33"/>
      <c r="CK269" s="33"/>
      <c r="CL269" s="33"/>
      <c r="CM269" s="14"/>
      <c r="CZ269" s="3"/>
    </row>
    <row r="270" spans="1:104" ht="21" customHeight="1" x14ac:dyDescent="0.2">
      <c r="A270" s="155" t="s">
        <v>289</v>
      </c>
      <c r="B270" s="122"/>
      <c r="AW270" s="118"/>
      <c r="AX270" s="940"/>
      <c r="AY270" s="1224"/>
      <c r="AZ270" s="1224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Z270" s="4"/>
      <c r="CA270" s="32"/>
      <c r="CB270" s="32"/>
      <c r="CC270" s="32"/>
      <c r="CD270" s="32"/>
      <c r="CE270" s="32"/>
      <c r="CF270" s="33"/>
      <c r="CG270" s="33"/>
      <c r="CH270" s="33"/>
      <c r="CI270" s="33"/>
      <c r="CJ270" s="33"/>
      <c r="CK270" s="33"/>
      <c r="CL270" s="33"/>
      <c r="CM270" s="14"/>
      <c r="CZ270" s="3"/>
    </row>
    <row r="271" spans="1:104" ht="16.350000000000001" customHeight="1" x14ac:dyDescent="0.2">
      <c r="A271" s="1366" t="s">
        <v>62</v>
      </c>
      <c r="B271" s="1367"/>
      <c r="C271" s="1371" t="s">
        <v>269</v>
      </c>
      <c r="D271" s="1512"/>
      <c r="E271" s="1372"/>
      <c r="F271" s="1377" t="s">
        <v>290</v>
      </c>
      <c r="G271" s="1378"/>
      <c r="H271" s="1378"/>
      <c r="I271" s="1378"/>
      <c r="J271" s="1378"/>
      <c r="K271" s="1378"/>
      <c r="L271" s="1378"/>
      <c r="M271" s="1378"/>
      <c r="N271" s="1378"/>
      <c r="O271" s="1378"/>
      <c r="P271" s="1378"/>
      <c r="Q271" s="1378"/>
      <c r="R271" s="1378"/>
      <c r="S271" s="1378"/>
      <c r="T271" s="1378"/>
      <c r="U271" s="1378"/>
      <c r="V271" s="1378"/>
      <c r="W271" s="1378"/>
      <c r="X271" s="1378"/>
      <c r="Y271" s="1378"/>
      <c r="Z271" s="1378"/>
      <c r="AA271" s="1378"/>
      <c r="AB271" s="1378"/>
      <c r="AC271" s="1378"/>
      <c r="AD271" s="1378"/>
      <c r="AE271" s="1378"/>
      <c r="AF271" s="1378"/>
      <c r="AG271" s="1378"/>
      <c r="AH271" s="1378"/>
      <c r="AI271" s="1378"/>
      <c r="AJ271" s="1378"/>
      <c r="AK271" s="1378"/>
      <c r="AL271" s="1378"/>
      <c r="AM271" s="1378"/>
      <c r="AN271" s="1378"/>
      <c r="AO271" s="1378"/>
      <c r="AP271" s="1378"/>
      <c r="AQ271" s="1378"/>
      <c r="AR271" s="1378"/>
      <c r="AS271" s="1380"/>
      <c r="AT271" s="1403" t="s">
        <v>271</v>
      </c>
      <c r="AU271" s="1405"/>
      <c r="AV271" s="1375" t="s">
        <v>7</v>
      </c>
      <c r="AW271" s="1367" t="s">
        <v>8</v>
      </c>
      <c r="AX271" s="1367" t="s">
        <v>230</v>
      </c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12"/>
      <c r="BK271" s="12"/>
      <c r="BL271" s="1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3"/>
      <c r="CM271" s="14"/>
      <c r="CZ271" s="3"/>
    </row>
    <row r="272" spans="1:104" ht="16.350000000000001" customHeight="1" x14ac:dyDescent="0.2">
      <c r="A272" s="1399"/>
      <c r="B272" s="1400"/>
      <c r="C272" s="1373"/>
      <c r="D272" s="1513"/>
      <c r="E272" s="1374"/>
      <c r="F272" s="1406" t="s">
        <v>291</v>
      </c>
      <c r="G272" s="1408"/>
      <c r="H272" s="1406" t="s">
        <v>292</v>
      </c>
      <c r="I272" s="1408"/>
      <c r="J272" s="1406" t="s">
        <v>293</v>
      </c>
      <c r="K272" s="1408"/>
      <c r="L272" s="1406" t="s">
        <v>294</v>
      </c>
      <c r="M272" s="1408"/>
      <c r="N272" s="1406" t="s">
        <v>295</v>
      </c>
      <c r="O272" s="1408"/>
      <c r="P272" s="1406" t="s">
        <v>175</v>
      </c>
      <c r="Q272" s="1408"/>
      <c r="R272" s="1406" t="s">
        <v>110</v>
      </c>
      <c r="S272" s="1408"/>
      <c r="T272" s="1406" t="s">
        <v>11</v>
      </c>
      <c r="U272" s="1408"/>
      <c r="V272" s="1406" t="s">
        <v>112</v>
      </c>
      <c r="W272" s="1407"/>
      <c r="X272" s="1406" t="s">
        <v>113</v>
      </c>
      <c r="Y272" s="1407"/>
      <c r="Z272" s="1406" t="s">
        <v>114</v>
      </c>
      <c r="AA272" s="1407"/>
      <c r="AB272" s="1406" t="s">
        <v>115</v>
      </c>
      <c r="AC272" s="1407"/>
      <c r="AD272" s="1406" t="s">
        <v>116</v>
      </c>
      <c r="AE272" s="1407"/>
      <c r="AF272" s="1406" t="s">
        <v>117</v>
      </c>
      <c r="AG272" s="1407"/>
      <c r="AH272" s="1406" t="s">
        <v>118</v>
      </c>
      <c r="AI272" s="1407"/>
      <c r="AJ272" s="1406" t="s">
        <v>119</v>
      </c>
      <c r="AK272" s="1407"/>
      <c r="AL272" s="1406" t="s">
        <v>120</v>
      </c>
      <c r="AM272" s="1407"/>
      <c r="AN272" s="1406" t="s">
        <v>121</v>
      </c>
      <c r="AO272" s="1407"/>
      <c r="AP272" s="1406" t="s">
        <v>122</v>
      </c>
      <c r="AQ272" s="1407"/>
      <c r="AR272" s="1406" t="s">
        <v>123</v>
      </c>
      <c r="AS272" s="1407"/>
      <c r="AT272" s="1399" t="s">
        <v>277</v>
      </c>
      <c r="AU272" s="1400" t="s">
        <v>278</v>
      </c>
      <c r="AV272" s="1392"/>
      <c r="AW272" s="1400"/>
      <c r="AX272" s="1400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12"/>
      <c r="BK272" s="12"/>
      <c r="BL272" s="12"/>
      <c r="CA272" s="32"/>
      <c r="CB272" s="32"/>
      <c r="CC272" s="32"/>
      <c r="CD272" s="32"/>
      <c r="CE272" s="32"/>
      <c r="CF272" s="32"/>
      <c r="CG272" s="32"/>
      <c r="CH272" s="32"/>
      <c r="CI272" s="32"/>
      <c r="CJ272" s="32"/>
      <c r="CK272" s="32"/>
      <c r="CL272" s="33"/>
      <c r="CM272" s="14"/>
      <c r="CZ272" s="3"/>
    </row>
    <row r="273" spans="1:104" ht="32.25" customHeight="1" x14ac:dyDescent="0.2">
      <c r="A273" s="1368"/>
      <c r="B273" s="1369"/>
      <c r="C273" s="881" t="s">
        <v>88</v>
      </c>
      <c r="D273" s="831" t="s">
        <v>54</v>
      </c>
      <c r="E273" s="809" t="s">
        <v>89</v>
      </c>
      <c r="F273" s="881" t="s">
        <v>276</v>
      </c>
      <c r="G273" s="902" t="s">
        <v>89</v>
      </c>
      <c r="H273" s="881" t="s">
        <v>276</v>
      </c>
      <c r="I273" s="902" t="s">
        <v>89</v>
      </c>
      <c r="J273" s="881" t="s">
        <v>276</v>
      </c>
      <c r="K273" s="902" t="s">
        <v>89</v>
      </c>
      <c r="L273" s="881" t="s">
        <v>276</v>
      </c>
      <c r="M273" s="902" t="s">
        <v>89</v>
      </c>
      <c r="N273" s="881" t="s">
        <v>276</v>
      </c>
      <c r="O273" s="902" t="s">
        <v>89</v>
      </c>
      <c r="P273" s="881" t="s">
        <v>276</v>
      </c>
      <c r="Q273" s="902" t="s">
        <v>89</v>
      </c>
      <c r="R273" s="881" t="s">
        <v>276</v>
      </c>
      <c r="S273" s="902" t="s">
        <v>89</v>
      </c>
      <c r="T273" s="881" t="s">
        <v>276</v>
      </c>
      <c r="U273" s="902" t="s">
        <v>89</v>
      </c>
      <c r="V273" s="881" t="s">
        <v>276</v>
      </c>
      <c r="W273" s="902" t="s">
        <v>89</v>
      </c>
      <c r="X273" s="881" t="s">
        <v>276</v>
      </c>
      <c r="Y273" s="902" t="s">
        <v>89</v>
      </c>
      <c r="Z273" s="881" t="s">
        <v>276</v>
      </c>
      <c r="AA273" s="902" t="s">
        <v>89</v>
      </c>
      <c r="AB273" s="881" t="s">
        <v>276</v>
      </c>
      <c r="AC273" s="902" t="s">
        <v>89</v>
      </c>
      <c r="AD273" s="881" t="s">
        <v>276</v>
      </c>
      <c r="AE273" s="902" t="s">
        <v>89</v>
      </c>
      <c r="AF273" s="881" t="s">
        <v>276</v>
      </c>
      <c r="AG273" s="902" t="s">
        <v>89</v>
      </c>
      <c r="AH273" s="881" t="s">
        <v>276</v>
      </c>
      <c r="AI273" s="902" t="s">
        <v>89</v>
      </c>
      <c r="AJ273" s="881" t="s">
        <v>276</v>
      </c>
      <c r="AK273" s="902" t="s">
        <v>89</v>
      </c>
      <c r="AL273" s="881" t="s">
        <v>276</v>
      </c>
      <c r="AM273" s="902" t="s">
        <v>89</v>
      </c>
      <c r="AN273" s="881" t="s">
        <v>276</v>
      </c>
      <c r="AO273" s="902" t="s">
        <v>89</v>
      </c>
      <c r="AP273" s="881" t="s">
        <v>276</v>
      </c>
      <c r="AQ273" s="902" t="s">
        <v>89</v>
      </c>
      <c r="AR273" s="881" t="s">
        <v>276</v>
      </c>
      <c r="AS273" s="902" t="s">
        <v>89</v>
      </c>
      <c r="AT273" s="1368"/>
      <c r="AU273" s="1369"/>
      <c r="AV273" s="1376"/>
      <c r="AW273" s="1369"/>
      <c r="AX273" s="1369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12"/>
      <c r="BK273" s="12"/>
      <c r="BL273" s="1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3"/>
      <c r="CM273" s="14"/>
      <c r="CZ273" s="3"/>
    </row>
    <row r="274" spans="1:104" ht="16.350000000000001" customHeight="1" x14ac:dyDescent="0.2">
      <c r="A274" s="1485" t="s">
        <v>181</v>
      </c>
      <c r="B274" s="909" t="s">
        <v>176</v>
      </c>
      <c r="C274" s="213">
        <f t="shared" ref="C274:C281" si="90">SUM(D274+E274)</f>
        <v>0</v>
      </c>
      <c r="D274" s="993"/>
      <c r="E274" s="909">
        <f>+Q274+S274+U274+W274+Y274+AA274+AC274+AE274+AG274</f>
        <v>0</v>
      </c>
      <c r="F274" s="994"/>
      <c r="G274" s="994"/>
      <c r="H274" s="995"/>
      <c r="I274" s="994"/>
      <c r="J274" s="995"/>
      <c r="K274" s="996"/>
      <c r="L274" s="995"/>
      <c r="M274" s="997"/>
      <c r="N274" s="995"/>
      <c r="O274" s="996"/>
      <c r="P274" s="995"/>
      <c r="Q274" s="911"/>
      <c r="R274" s="995"/>
      <c r="S274" s="911"/>
      <c r="T274" s="995"/>
      <c r="U274" s="911"/>
      <c r="V274" s="995"/>
      <c r="W274" s="911"/>
      <c r="X274" s="995"/>
      <c r="Y274" s="911"/>
      <c r="Z274" s="995"/>
      <c r="AA274" s="911"/>
      <c r="AB274" s="995"/>
      <c r="AC274" s="911"/>
      <c r="AD274" s="995"/>
      <c r="AE274" s="911"/>
      <c r="AF274" s="995"/>
      <c r="AG274" s="911"/>
      <c r="AH274" s="995"/>
      <c r="AI274" s="994"/>
      <c r="AJ274" s="995"/>
      <c r="AK274" s="994"/>
      <c r="AL274" s="995"/>
      <c r="AM274" s="994"/>
      <c r="AN274" s="995"/>
      <c r="AO274" s="994"/>
      <c r="AP274" s="995"/>
      <c r="AQ274" s="994"/>
      <c r="AR274" s="995"/>
      <c r="AS274" s="996"/>
      <c r="AT274" s="893"/>
      <c r="AU274" s="896"/>
      <c r="AV274" s="913"/>
      <c r="AW274" s="896"/>
      <c r="AX274" s="896"/>
      <c r="AY274" s="30" t="str">
        <f>CA274&amp;CB274&amp;CC274&amp;CD274&amp;CE274&amp;CF274</f>
        <v/>
      </c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12"/>
      <c r="BK274" s="12"/>
      <c r="BL274" s="12"/>
      <c r="BZ274" s="4"/>
      <c r="CA274" s="32" t="str">
        <f>IF(CG274=0,"","* La suma de Ingresos de pacientes TRANS NO DEBE superar el total de mujeres ingresadas. ")</f>
        <v/>
      </c>
      <c r="CB274" s="32" t="str">
        <f>IF(CH274=0,"","* El Total de Pueblo Originario Ingresado NO DEBE superar el total de mujeres ingresadas. ")</f>
        <v/>
      </c>
      <c r="CC274" s="32" t="str">
        <f>IF(CI274=0,"","* El total de Migrantes Ingresado NO DEBE superar el total de mujeres ingresadas. ")</f>
        <v/>
      </c>
      <c r="CD274" s="32" t="str">
        <f>IF(CJ274=0,"","* El total de Población SENAME Ingresado NO DEBE superar el total de mujeres ingresadas. ")</f>
        <v/>
      </c>
      <c r="CE274" s="32" t="str">
        <f>IF(CK274=0,"","* No olvide digitar los campos Trans y/o Pueblo Originario y/o Migrantes y/o Población SENAME (Digite CERO si no tiene). ")</f>
        <v/>
      </c>
      <c r="CF274" s="33"/>
      <c r="CG274" s="33">
        <f>IF(SUM(AT274,AU274)&gt;E274,1,0)</f>
        <v>0</v>
      </c>
      <c r="CH274" s="33">
        <f>IF(E274&lt;AV274,1,0)</f>
        <v>0</v>
      </c>
      <c r="CI274" s="33">
        <f>IF(E274&lt;AW274,1,0)</f>
        <v>0</v>
      </c>
      <c r="CJ274" s="33">
        <f>IF(C274&lt;AX274,1,0)</f>
        <v>0</v>
      </c>
      <c r="CK274" s="33">
        <f>IF(AND(E274&lt;&gt;0,OR(AT274="",AU274="",AV274="",AW274="",AX274="")),1,0)</f>
        <v>0</v>
      </c>
      <c r="CL274" s="33"/>
      <c r="CM274" s="14"/>
      <c r="CZ274" s="3"/>
    </row>
    <row r="275" spans="1:104" ht="16.350000000000001" customHeight="1" x14ac:dyDescent="0.2">
      <c r="A275" s="1486"/>
      <c r="B275" s="821" t="s">
        <v>288</v>
      </c>
      <c r="C275" s="280">
        <f t="shared" si="90"/>
        <v>0</v>
      </c>
      <c r="D275" s="281">
        <f t="shared" ref="D275:E277" si="91">SUM(F275+H275+J275+L275+N275+P275+R275+T275+V275+X275+Z275+AB275+AD275+AF275+AH275+AJ275+AL275+AN275+AP275+AR275)</f>
        <v>0</v>
      </c>
      <c r="E275" s="282">
        <f t="shared" si="91"/>
        <v>0</v>
      </c>
      <c r="F275" s="389"/>
      <c r="G275" s="389"/>
      <c r="H275" s="324"/>
      <c r="I275" s="389"/>
      <c r="J275" s="324"/>
      <c r="K275" s="305"/>
      <c r="L275" s="324"/>
      <c r="M275" s="285"/>
      <c r="N275" s="324"/>
      <c r="O275" s="305"/>
      <c r="P275" s="324"/>
      <c r="Q275" s="389"/>
      <c r="R275" s="324"/>
      <c r="S275" s="389"/>
      <c r="T275" s="324"/>
      <c r="U275" s="389"/>
      <c r="V275" s="324"/>
      <c r="W275" s="389"/>
      <c r="X275" s="324"/>
      <c r="Y275" s="389"/>
      <c r="Z275" s="324"/>
      <c r="AA275" s="389"/>
      <c r="AB275" s="324"/>
      <c r="AC275" s="389"/>
      <c r="AD275" s="324"/>
      <c r="AE275" s="389"/>
      <c r="AF275" s="324"/>
      <c r="AG275" s="389"/>
      <c r="AH275" s="324"/>
      <c r="AI275" s="389"/>
      <c r="AJ275" s="324"/>
      <c r="AK275" s="389"/>
      <c r="AL275" s="324"/>
      <c r="AM275" s="389"/>
      <c r="AN275" s="324"/>
      <c r="AO275" s="389"/>
      <c r="AP275" s="324"/>
      <c r="AQ275" s="389"/>
      <c r="AR275" s="324"/>
      <c r="AS275" s="305"/>
      <c r="AT275" s="324"/>
      <c r="AU275" s="305"/>
      <c r="AV275" s="306"/>
      <c r="AW275" s="305"/>
      <c r="AX275" s="305"/>
      <c r="AY275" s="30" t="str">
        <f t="shared" ref="AY275:AY281" si="92">CA275&amp;CB275&amp;CC275&amp;CD275&amp;CE275&amp;CF275</f>
        <v/>
      </c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12"/>
      <c r="BK275" s="12"/>
      <c r="BL275" s="12"/>
      <c r="BZ275" s="4"/>
      <c r="CA275" s="32" t="str">
        <f>IF(CG275=0,"","* La suma de Ingresos de pacientes Trans NO DEBE superar el total de pacientes ingresados. ")</f>
        <v/>
      </c>
      <c r="CB275" s="32" t="str">
        <f>IF(CH275=0,"","* El Total de Pueblo Originario Ingresado NO DEBE superar el total de pacientes ingresados. ")</f>
        <v/>
      </c>
      <c r="CC275" s="32" t="str">
        <f>IF(CI275=0,"","* El total de Migrantes Ingresado NO DEBE superar el total de pacientes ingresados. ")</f>
        <v/>
      </c>
      <c r="CD275" s="32" t="str">
        <f>IF(CJ275=0,"","* El total de Población SENAME Ingresado NO DEBE superar el total de pacientes ingresados. ")</f>
        <v/>
      </c>
      <c r="CE275" s="32" t="str">
        <f>IF(CK275=0,"","* No olvide digitar los campos Trans y/o Pueblo Originario y/o Migrantes y/o Población SENAME (Digite CERO si no tiene). ")</f>
        <v/>
      </c>
      <c r="CF275" s="33"/>
      <c r="CG275" s="33">
        <f t="shared" ref="CG275:CG281" si="93">IF(SUM(AT275,AU275)&gt;C275,1,0)</f>
        <v>0</v>
      </c>
      <c r="CH275" s="33">
        <f t="shared" ref="CH275:CH281" si="94">IF(C275&lt;AV275,1,0)</f>
        <v>0</v>
      </c>
      <c r="CI275" s="33">
        <f t="shared" ref="CI275:CI281" si="95">IF(C275&lt;AW275,1,0)</f>
        <v>0</v>
      </c>
      <c r="CJ275" s="33">
        <f t="shared" ref="CJ275:CJ281" si="96">IF(C275&lt;AX275,1,0)</f>
        <v>0</v>
      </c>
      <c r="CK275" s="33">
        <f>IF(AND(C275&lt;&gt;0,OR(AT275="",AU275="",AV275="",AW275="",AX275="")),1,0)</f>
        <v>0</v>
      </c>
      <c r="CL275" s="33"/>
      <c r="CM275" s="14"/>
      <c r="CZ275" s="3"/>
    </row>
    <row r="276" spans="1:104" ht="20.25" customHeight="1" thickBot="1" x14ac:dyDescent="0.25">
      <c r="A276" s="1508" t="s">
        <v>296</v>
      </c>
      <c r="B276" s="1509"/>
      <c r="C276" s="998">
        <f t="shared" si="90"/>
        <v>0</v>
      </c>
      <c r="D276" s="999">
        <f t="shared" si="91"/>
        <v>0</v>
      </c>
      <c r="E276" s="1000">
        <f t="shared" si="91"/>
        <v>0</v>
      </c>
      <c r="F276" s="468"/>
      <c r="G276" s="468"/>
      <c r="H276" s="397"/>
      <c r="I276" s="468"/>
      <c r="J276" s="397"/>
      <c r="K276" s="347"/>
      <c r="L276" s="397"/>
      <c r="M276" s="469"/>
      <c r="N276" s="397"/>
      <c r="O276" s="347"/>
      <c r="P276" s="397"/>
      <c r="Q276" s="468"/>
      <c r="R276" s="397"/>
      <c r="S276" s="468"/>
      <c r="T276" s="397"/>
      <c r="U276" s="468"/>
      <c r="V276" s="397"/>
      <c r="W276" s="468"/>
      <c r="X276" s="397"/>
      <c r="Y276" s="468"/>
      <c r="Z276" s="397"/>
      <c r="AA276" s="468"/>
      <c r="AB276" s="397"/>
      <c r="AC276" s="468"/>
      <c r="AD276" s="397"/>
      <c r="AE276" s="468"/>
      <c r="AF276" s="397"/>
      <c r="AG276" s="468"/>
      <c r="AH276" s="397"/>
      <c r="AI276" s="468"/>
      <c r="AJ276" s="397"/>
      <c r="AK276" s="468"/>
      <c r="AL276" s="397"/>
      <c r="AM276" s="468"/>
      <c r="AN276" s="397"/>
      <c r="AO276" s="468"/>
      <c r="AP276" s="397"/>
      <c r="AQ276" s="468"/>
      <c r="AR276" s="397"/>
      <c r="AS276" s="347"/>
      <c r="AT276" s="397"/>
      <c r="AU276" s="347"/>
      <c r="AV276" s="470"/>
      <c r="AW276" s="347"/>
      <c r="AX276" s="347"/>
      <c r="AY276" s="30" t="str">
        <f t="shared" si="92"/>
        <v/>
      </c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12"/>
      <c r="BK276" s="12"/>
      <c r="BL276" s="12"/>
      <c r="BZ276" s="4"/>
      <c r="CA276" s="32" t="str">
        <f t="shared" ref="CA276:CA281" si="97">IF(CG276=0,"","* La suma de Egresos de pacientes Trans NO DEBE superar el total de pacientes egresados. ")</f>
        <v/>
      </c>
      <c r="CB276" s="32" t="str">
        <f>IF(CH276=0,"","* El Total de Pueblo Originario Egresado NO DEBE superar el total de pacientes egresados. ")</f>
        <v/>
      </c>
      <c r="CC276" s="32" t="str">
        <f>IF(CI276=0,"","* El total de Migrantes Egresado NO DEBE superar el total de pacientes egresados. ")</f>
        <v/>
      </c>
      <c r="CD276" s="32" t="str">
        <f t="shared" ref="CD276:CD281" si="98">IF(CJ276=0,"","* El total de Población SENAME Ingresado NO DEBE superar el total de pacientes ingresados. ")</f>
        <v/>
      </c>
      <c r="CE276" s="32" t="str">
        <f t="shared" ref="CE276:CE281" si="99">IF(CK276=0,"","* No olvide digitar los campos Trans y/o Pueblo Originario y/o Migrantes y/o Población SENAME (Digite CERO si no tiene). ")</f>
        <v/>
      </c>
      <c r="CF276" s="33"/>
      <c r="CG276" s="33">
        <f t="shared" si="93"/>
        <v>0</v>
      </c>
      <c r="CH276" s="33">
        <f t="shared" si="94"/>
        <v>0</v>
      </c>
      <c r="CI276" s="33">
        <f t="shared" si="95"/>
        <v>0</v>
      </c>
      <c r="CJ276" s="33">
        <f t="shared" si="96"/>
        <v>0</v>
      </c>
      <c r="CK276" s="33">
        <f t="shared" ref="CK276:CK281" si="100">IF(AND(C276&lt;&gt;0,OR(AT276="",AU276="",AV276="",AW276="",AX276="")),1,0)</f>
        <v>0</v>
      </c>
      <c r="CL276" s="33"/>
      <c r="CM276" s="14"/>
      <c r="CZ276" s="3"/>
    </row>
    <row r="277" spans="1:104" ht="21" customHeight="1" thickTop="1" x14ac:dyDescent="0.2">
      <c r="A277" s="1510" t="s">
        <v>297</v>
      </c>
      <c r="B277" s="1511"/>
      <c r="C277" s="471">
        <f t="shared" si="90"/>
        <v>0</v>
      </c>
      <c r="D277" s="472">
        <f t="shared" si="91"/>
        <v>0</v>
      </c>
      <c r="E277" s="473">
        <f t="shared" si="91"/>
        <v>0</v>
      </c>
      <c r="F277" s="474"/>
      <c r="G277" s="474"/>
      <c r="H277" s="286"/>
      <c r="I277" s="474"/>
      <c r="J277" s="286"/>
      <c r="K277" s="475"/>
      <c r="L277" s="286"/>
      <c r="M277" s="476"/>
      <c r="N277" s="286"/>
      <c r="O277" s="475"/>
      <c r="P277" s="286"/>
      <c r="Q277" s="474"/>
      <c r="R277" s="286"/>
      <c r="S277" s="474"/>
      <c r="T277" s="286"/>
      <c r="U277" s="474"/>
      <c r="V277" s="286"/>
      <c r="W277" s="474"/>
      <c r="X277" s="286"/>
      <c r="Y277" s="474"/>
      <c r="Z277" s="286"/>
      <c r="AA277" s="474"/>
      <c r="AB277" s="286"/>
      <c r="AC277" s="474"/>
      <c r="AD277" s="286"/>
      <c r="AE277" s="474"/>
      <c r="AF277" s="286"/>
      <c r="AG277" s="474"/>
      <c r="AH277" s="286"/>
      <c r="AI277" s="474"/>
      <c r="AJ277" s="286"/>
      <c r="AK277" s="474"/>
      <c r="AL277" s="286"/>
      <c r="AM277" s="474"/>
      <c r="AN277" s="286"/>
      <c r="AO277" s="474"/>
      <c r="AP277" s="286"/>
      <c r="AQ277" s="474"/>
      <c r="AR277" s="286"/>
      <c r="AS277" s="475"/>
      <c r="AT277" s="286"/>
      <c r="AU277" s="475"/>
      <c r="AV277" s="477"/>
      <c r="AW277" s="475"/>
      <c r="AX277" s="475"/>
      <c r="AY277" s="30" t="str">
        <f t="shared" si="92"/>
        <v/>
      </c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12"/>
      <c r="BK277" s="12"/>
      <c r="BL277" s="12"/>
      <c r="BZ277" s="4"/>
      <c r="CA277" s="32" t="str">
        <f t="shared" si="97"/>
        <v/>
      </c>
      <c r="CB277" s="32" t="str">
        <f>IF(CH277=0,"","* El Total de Pueblo Originario Egresado NO DEBE superar el total de pacientes egresados. ")</f>
        <v/>
      </c>
      <c r="CC277" s="32" t="str">
        <f>IF(CI277=0,"","* El total de Migrantes Egresado NO DEBE superar el total de pacientes egresados. ")</f>
        <v/>
      </c>
      <c r="CD277" s="32" t="str">
        <f t="shared" si="98"/>
        <v/>
      </c>
      <c r="CE277" s="32" t="str">
        <f t="shared" si="99"/>
        <v/>
      </c>
      <c r="CF277" s="32" t="str">
        <f>IF(CL277=0,"","* El Total de egresos por fallecimiento NO DEBE superar el total de Egresos. ")</f>
        <v/>
      </c>
      <c r="CG277" s="33">
        <f t="shared" si="93"/>
        <v>0</v>
      </c>
      <c r="CH277" s="33">
        <f t="shared" si="94"/>
        <v>0</v>
      </c>
      <c r="CI277" s="33">
        <f t="shared" si="95"/>
        <v>0</v>
      </c>
      <c r="CJ277" s="33">
        <f t="shared" si="96"/>
        <v>0</v>
      </c>
      <c r="CK277" s="33">
        <f t="shared" si="100"/>
        <v>0</v>
      </c>
      <c r="CL277" s="33">
        <f>IF(C277&gt;C276,1,0)</f>
        <v>0</v>
      </c>
      <c r="CM277" s="14"/>
      <c r="CZ277" s="3"/>
    </row>
    <row r="278" spans="1:104" ht="21.75" customHeight="1" thickBot="1" x14ac:dyDescent="0.25">
      <c r="A278" s="1514" t="s">
        <v>298</v>
      </c>
      <c r="B278" s="1515"/>
      <c r="C278" s="275">
        <f t="shared" si="90"/>
        <v>0</v>
      </c>
      <c r="D278" s="276">
        <f>SUM(F278+H278+J278+L278)</f>
        <v>0</v>
      </c>
      <c r="E278" s="277">
        <f>SUM(G278+I278+K278+M278)</f>
        <v>0</v>
      </c>
      <c r="F278" s="478"/>
      <c r="G278" s="478"/>
      <c r="H278" s="100"/>
      <c r="I278" s="478"/>
      <c r="J278" s="100"/>
      <c r="K278" s="103"/>
      <c r="L278" s="100"/>
      <c r="M278" s="479"/>
      <c r="N278" s="480"/>
      <c r="O278" s="481"/>
      <c r="P278" s="480"/>
      <c r="Q278" s="481"/>
      <c r="R278" s="480"/>
      <c r="S278" s="481"/>
      <c r="T278" s="480"/>
      <c r="U278" s="481"/>
      <c r="V278" s="480"/>
      <c r="W278" s="481"/>
      <c r="X278" s="480"/>
      <c r="Y278" s="481"/>
      <c r="Z278" s="480"/>
      <c r="AA278" s="481"/>
      <c r="AB278" s="480"/>
      <c r="AC278" s="481"/>
      <c r="AD278" s="480"/>
      <c r="AE278" s="481"/>
      <c r="AF278" s="480"/>
      <c r="AG278" s="481"/>
      <c r="AH278" s="480"/>
      <c r="AI278" s="481"/>
      <c r="AJ278" s="480"/>
      <c r="AK278" s="481"/>
      <c r="AL278" s="480"/>
      <c r="AM278" s="481"/>
      <c r="AN278" s="480"/>
      <c r="AO278" s="481"/>
      <c r="AP278" s="480"/>
      <c r="AQ278" s="481"/>
      <c r="AR278" s="480"/>
      <c r="AS278" s="481"/>
      <c r="AT278" s="480"/>
      <c r="AU278" s="481"/>
      <c r="AV278" s="482"/>
      <c r="AW278" s="103"/>
      <c r="AX278" s="103"/>
      <c r="AY278" s="30" t="str">
        <f t="shared" si="92"/>
        <v/>
      </c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12"/>
      <c r="BK278" s="12"/>
      <c r="BL278" s="12"/>
      <c r="BZ278" s="4"/>
      <c r="CA278" s="32" t="str">
        <f t="shared" si="97"/>
        <v/>
      </c>
      <c r="CB278" s="32" t="str">
        <f>IF(CH278=0,"","* El Total de Pueblo Originario Egresado NO DEBE superar el total de pacientes egresados. ")</f>
        <v/>
      </c>
      <c r="CC278" s="32" t="str">
        <f>IF(CI278=0,"","* El total de Migrantes Egresado NO DEBE superar el total de pacientes egresados. ")</f>
        <v/>
      </c>
      <c r="CD278" s="32" t="str">
        <f t="shared" si="98"/>
        <v/>
      </c>
      <c r="CE278" s="32" t="str">
        <f>IF(CK278=0,"","* No olvide digitar los campos Pueblo Originario y/o Migrantes y/o Población SENAME (Digite CERO si no tiene). ")</f>
        <v/>
      </c>
      <c r="CF278" s="32" t="str">
        <f>IF(CL278=0,"","* El total de Egresos por Alta Hijo VIH NO DEBE superar el Total de Egresos. ")</f>
        <v/>
      </c>
      <c r="CG278" s="33">
        <f t="shared" si="93"/>
        <v>0</v>
      </c>
      <c r="CH278" s="33">
        <f t="shared" si="94"/>
        <v>0</v>
      </c>
      <c r="CI278" s="33">
        <f t="shared" si="95"/>
        <v>0</v>
      </c>
      <c r="CJ278" s="33">
        <f t="shared" si="96"/>
        <v>0</v>
      </c>
      <c r="CK278" s="33">
        <f>IF(AND(C278&lt;&gt;0,OR(AV278="",AW278="",AX278="")),1,0)</f>
        <v>0</v>
      </c>
      <c r="CL278" s="33">
        <f>IF(C278&gt;C276,1,0)</f>
        <v>0</v>
      </c>
      <c r="CM278" s="14"/>
      <c r="CZ278" s="3"/>
    </row>
    <row r="279" spans="1:104" ht="18" customHeight="1" thickTop="1" x14ac:dyDescent="0.2">
      <c r="A279" s="1516" t="s">
        <v>299</v>
      </c>
      <c r="B279" s="439" t="s">
        <v>300</v>
      </c>
      <c r="C279" s="471">
        <f t="shared" si="90"/>
        <v>0</v>
      </c>
      <c r="D279" s="472">
        <f t="shared" ref="D279:E281" si="101">SUM(F279+H279+J279+L279+N279+P279+R279+T279+V279+X279+Z279+AB279+AD279+AF279+AH279+AJ279+AL279+AN279+AP279+AR279)</f>
        <v>0</v>
      </c>
      <c r="E279" s="473">
        <f t="shared" si="101"/>
        <v>0</v>
      </c>
      <c r="F279" s="474"/>
      <c r="G279" s="474"/>
      <c r="H279" s="286"/>
      <c r="I279" s="474"/>
      <c r="J279" s="286"/>
      <c r="K279" s="475"/>
      <c r="L279" s="286"/>
      <c r="M279" s="476"/>
      <c r="N279" s="286"/>
      <c r="O279" s="475"/>
      <c r="P279" s="286"/>
      <c r="Q279" s="474"/>
      <c r="R279" s="286"/>
      <c r="S279" s="474"/>
      <c r="T279" s="286"/>
      <c r="U279" s="474"/>
      <c r="V279" s="286"/>
      <c r="W279" s="474"/>
      <c r="X279" s="286"/>
      <c r="Y279" s="474"/>
      <c r="Z279" s="286"/>
      <c r="AA279" s="474"/>
      <c r="AB279" s="286"/>
      <c r="AC279" s="474"/>
      <c r="AD279" s="286"/>
      <c r="AE279" s="474"/>
      <c r="AF279" s="286"/>
      <c r="AG279" s="474"/>
      <c r="AH279" s="286"/>
      <c r="AI279" s="474"/>
      <c r="AJ279" s="286"/>
      <c r="AK279" s="474"/>
      <c r="AL279" s="286"/>
      <c r="AM279" s="474"/>
      <c r="AN279" s="286"/>
      <c r="AO279" s="474"/>
      <c r="AP279" s="286"/>
      <c r="AQ279" s="474"/>
      <c r="AR279" s="286"/>
      <c r="AS279" s="475"/>
      <c r="AT279" s="286"/>
      <c r="AU279" s="475"/>
      <c r="AV279" s="477"/>
      <c r="AW279" s="475"/>
      <c r="AX279" s="475"/>
      <c r="AY279" s="30" t="str">
        <f t="shared" si="92"/>
        <v/>
      </c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Z279" s="4"/>
      <c r="CA279" s="32" t="str">
        <f t="shared" si="97"/>
        <v/>
      </c>
      <c r="CB279" s="32" t="str">
        <f>IF(CH279=0,"","* El Total de Pueblo Originario Egresado NO DEBE superar el total de pacientes egresados. ")</f>
        <v/>
      </c>
      <c r="CC279" s="32" t="str">
        <f>IF(CI279=0,"","* El total de Migrantes Egresado NO DEBE superar el total de pacientes egresados. ")</f>
        <v/>
      </c>
      <c r="CD279" s="32" t="str">
        <f t="shared" si="98"/>
        <v/>
      </c>
      <c r="CE279" s="32" t="str">
        <f t="shared" si="99"/>
        <v/>
      </c>
      <c r="CF279" s="33"/>
      <c r="CG279" s="33">
        <f t="shared" si="93"/>
        <v>0</v>
      </c>
      <c r="CH279" s="33">
        <f t="shared" si="94"/>
        <v>0</v>
      </c>
      <c r="CI279" s="33">
        <f t="shared" si="95"/>
        <v>0</v>
      </c>
      <c r="CJ279" s="33">
        <f t="shared" si="96"/>
        <v>0</v>
      </c>
      <c r="CK279" s="33">
        <f t="shared" si="100"/>
        <v>0</v>
      </c>
      <c r="CL279" s="33"/>
      <c r="CM279" s="14"/>
      <c r="CN279" s="14"/>
    </row>
    <row r="280" spans="1:104" ht="16.350000000000001" customHeight="1" x14ac:dyDescent="0.2">
      <c r="A280" s="1516"/>
      <c r="B280" s="443" t="s">
        <v>301</v>
      </c>
      <c r="C280" s="139">
        <f t="shared" si="90"/>
        <v>0</v>
      </c>
      <c r="D280" s="140">
        <f t="shared" si="101"/>
        <v>0</v>
      </c>
      <c r="E280" s="141">
        <f t="shared" si="101"/>
        <v>0</v>
      </c>
      <c r="F280" s="143"/>
      <c r="G280" s="143"/>
      <c r="H280" s="35"/>
      <c r="I280" s="143"/>
      <c r="J280" s="35"/>
      <c r="K280" s="39"/>
      <c r="L280" s="35"/>
      <c r="M280" s="239"/>
      <c r="N280" s="35"/>
      <c r="O280" s="39"/>
      <c r="P280" s="35"/>
      <c r="Q280" s="143"/>
      <c r="R280" s="35"/>
      <c r="S280" s="143"/>
      <c r="T280" s="35"/>
      <c r="U280" s="143"/>
      <c r="V280" s="35"/>
      <c r="W280" s="143"/>
      <c r="X280" s="35"/>
      <c r="Y280" s="143"/>
      <c r="Z280" s="35"/>
      <c r="AA280" s="143"/>
      <c r="AB280" s="35"/>
      <c r="AC280" s="143"/>
      <c r="AD280" s="35"/>
      <c r="AE280" s="143"/>
      <c r="AF280" s="35"/>
      <c r="AG280" s="143"/>
      <c r="AH280" s="35"/>
      <c r="AI280" s="143"/>
      <c r="AJ280" s="35"/>
      <c r="AK280" s="143"/>
      <c r="AL280" s="35"/>
      <c r="AM280" s="143"/>
      <c r="AN280" s="35"/>
      <c r="AO280" s="143"/>
      <c r="AP280" s="35"/>
      <c r="AQ280" s="143"/>
      <c r="AR280" s="35"/>
      <c r="AS280" s="39"/>
      <c r="AT280" s="35"/>
      <c r="AU280" s="39"/>
      <c r="AV280" s="58"/>
      <c r="AW280" s="39"/>
      <c r="AX280" s="39"/>
      <c r="AY280" s="30" t="str">
        <f t="shared" si="92"/>
        <v/>
      </c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Z280" s="4"/>
      <c r="CA280" s="32" t="str">
        <f t="shared" si="97"/>
        <v/>
      </c>
      <c r="CB280" s="32"/>
      <c r="CC280" s="32"/>
      <c r="CD280" s="32" t="str">
        <f t="shared" si="98"/>
        <v/>
      </c>
      <c r="CE280" s="32" t="str">
        <f t="shared" si="99"/>
        <v/>
      </c>
      <c r="CF280" s="33"/>
      <c r="CG280" s="33">
        <f t="shared" si="93"/>
        <v>0</v>
      </c>
      <c r="CH280" s="33">
        <f t="shared" si="94"/>
        <v>0</v>
      </c>
      <c r="CI280" s="33">
        <f t="shared" si="95"/>
        <v>0</v>
      </c>
      <c r="CJ280" s="33">
        <f t="shared" si="96"/>
        <v>0</v>
      </c>
      <c r="CK280" s="33">
        <f t="shared" si="100"/>
        <v>0</v>
      </c>
      <c r="CL280" s="33"/>
      <c r="CM280" s="14"/>
      <c r="CN280" s="14"/>
    </row>
    <row r="281" spans="1:104" ht="16.350000000000001" customHeight="1" x14ac:dyDescent="0.2">
      <c r="A281" s="1486"/>
      <c r="B281" s="444" t="s">
        <v>302</v>
      </c>
      <c r="C281" s="145">
        <f t="shared" si="90"/>
        <v>0</v>
      </c>
      <c r="D281" s="146">
        <f t="shared" si="101"/>
        <v>0</v>
      </c>
      <c r="E281" s="147">
        <f t="shared" si="101"/>
        <v>0</v>
      </c>
      <c r="F281" s="376"/>
      <c r="G281" s="376"/>
      <c r="H281" s="92"/>
      <c r="I281" s="376"/>
      <c r="J281" s="92"/>
      <c r="K281" s="95"/>
      <c r="L281" s="92"/>
      <c r="M281" s="318"/>
      <c r="N281" s="92"/>
      <c r="O281" s="95"/>
      <c r="P281" s="92"/>
      <c r="Q281" s="376"/>
      <c r="R281" s="92"/>
      <c r="S281" s="376"/>
      <c r="T281" s="92"/>
      <c r="U281" s="376"/>
      <c r="V281" s="92"/>
      <c r="W281" s="376"/>
      <c r="X281" s="92"/>
      <c r="Y281" s="376"/>
      <c r="Z281" s="92"/>
      <c r="AA281" s="376"/>
      <c r="AB281" s="92"/>
      <c r="AC281" s="376"/>
      <c r="AD281" s="92"/>
      <c r="AE281" s="376"/>
      <c r="AF281" s="92"/>
      <c r="AG281" s="376"/>
      <c r="AH281" s="92"/>
      <c r="AI281" s="376"/>
      <c r="AJ281" s="92"/>
      <c r="AK281" s="376"/>
      <c r="AL281" s="92"/>
      <c r="AM281" s="376"/>
      <c r="AN281" s="92"/>
      <c r="AO281" s="376"/>
      <c r="AP281" s="92"/>
      <c r="AQ281" s="376"/>
      <c r="AR281" s="92"/>
      <c r="AS281" s="95"/>
      <c r="AT281" s="92"/>
      <c r="AU281" s="95"/>
      <c r="AV281" s="206"/>
      <c r="AW281" s="95"/>
      <c r="AX281" s="95"/>
      <c r="AY281" s="30" t="str">
        <f t="shared" si="92"/>
        <v/>
      </c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Z281" s="4"/>
      <c r="CA281" s="32" t="str">
        <f t="shared" si="97"/>
        <v/>
      </c>
      <c r="CB281" s="32"/>
      <c r="CC281" s="32"/>
      <c r="CD281" s="32" t="str">
        <f t="shared" si="98"/>
        <v/>
      </c>
      <c r="CE281" s="32" t="str">
        <f t="shared" si="99"/>
        <v/>
      </c>
      <c r="CF281" s="33"/>
      <c r="CG281" s="33">
        <f t="shared" si="93"/>
        <v>0</v>
      </c>
      <c r="CH281" s="33">
        <f t="shared" si="94"/>
        <v>0</v>
      </c>
      <c r="CI281" s="33">
        <f t="shared" si="95"/>
        <v>0</v>
      </c>
      <c r="CJ281" s="33">
        <f t="shared" si="96"/>
        <v>0</v>
      </c>
      <c r="CK281" s="33">
        <f t="shared" si="100"/>
        <v>0</v>
      </c>
      <c r="CL281" s="33"/>
      <c r="CM281" s="14"/>
      <c r="CN281" s="14"/>
    </row>
    <row r="282" spans="1:104" ht="19.5" customHeight="1" x14ac:dyDescent="0.2">
      <c r="A282" s="155" t="s">
        <v>303</v>
      </c>
      <c r="B282" s="122"/>
      <c r="AL282" s="15"/>
      <c r="AM282" s="1224"/>
      <c r="AN282" s="1224"/>
      <c r="AO282" s="1224"/>
      <c r="AP282" s="1224"/>
      <c r="AQ282" s="1224"/>
      <c r="AR282" s="1224"/>
      <c r="AS282" s="1224"/>
      <c r="AT282" s="1224"/>
      <c r="AU282" s="1224"/>
      <c r="AV282" s="940"/>
      <c r="AW282" s="940"/>
      <c r="AX282" s="940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CG282" s="14"/>
      <c r="CH282" s="14"/>
      <c r="CI282" s="14"/>
      <c r="CJ282" s="14"/>
      <c r="CK282" s="14"/>
      <c r="CL282" s="14"/>
      <c r="CM282" s="14"/>
      <c r="CN282" s="14"/>
    </row>
    <row r="283" spans="1:104" ht="16.350000000000001" customHeight="1" x14ac:dyDescent="0.2">
      <c r="A283" s="1366" t="s">
        <v>62</v>
      </c>
      <c r="B283" s="1367"/>
      <c r="C283" s="1625" t="s">
        <v>269</v>
      </c>
      <c r="D283" s="1625"/>
      <c r="E283" s="1625"/>
      <c r="F283" s="1377" t="s">
        <v>257</v>
      </c>
      <c r="G283" s="1378"/>
      <c r="H283" s="1378"/>
      <c r="I283" s="1378"/>
      <c r="J283" s="1378"/>
      <c r="K283" s="1378"/>
      <c r="L283" s="1378"/>
      <c r="M283" s="1378"/>
      <c r="N283" s="1378"/>
      <c r="O283" s="1378"/>
      <c r="P283" s="1378"/>
      <c r="Q283" s="1378"/>
      <c r="R283" s="1378"/>
      <c r="S283" s="1378"/>
      <c r="T283" s="1378"/>
      <c r="U283" s="1378"/>
      <c r="V283" s="1378"/>
      <c r="W283" s="1378"/>
      <c r="X283" s="1378"/>
      <c r="Y283" s="1378"/>
      <c r="Z283" s="1378"/>
      <c r="AA283" s="1378"/>
      <c r="AB283" s="1378"/>
      <c r="AC283" s="1378"/>
      <c r="AD283" s="1378"/>
      <c r="AE283" s="1378"/>
      <c r="AF283" s="1378"/>
      <c r="AG283" s="1379"/>
      <c r="AH283" s="1518" t="s">
        <v>271</v>
      </c>
      <c r="AI283" s="1500"/>
      <c r="AJ283" s="1520" t="s">
        <v>7</v>
      </c>
      <c r="AK283" s="1367" t="s">
        <v>8</v>
      </c>
      <c r="AL283" s="30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CB283" s="56"/>
      <c r="CC283" s="56"/>
      <c r="CG283" s="14"/>
      <c r="CH283" s="14"/>
      <c r="CI283" s="14"/>
      <c r="CJ283" s="14"/>
      <c r="CK283" s="14"/>
      <c r="CL283" s="14"/>
      <c r="CM283" s="14"/>
      <c r="CN283" s="14"/>
    </row>
    <row r="284" spans="1:104" ht="16.350000000000001" customHeight="1" x14ac:dyDescent="0.2">
      <c r="A284" s="1399"/>
      <c r="B284" s="1400"/>
      <c r="C284" s="1625"/>
      <c r="D284" s="1625"/>
      <c r="E284" s="1625"/>
      <c r="F284" s="1406" t="s">
        <v>110</v>
      </c>
      <c r="G284" s="1408"/>
      <c r="H284" s="1406" t="s">
        <v>11</v>
      </c>
      <c r="I284" s="1408"/>
      <c r="J284" s="1406" t="s">
        <v>112</v>
      </c>
      <c r="K284" s="1407"/>
      <c r="L284" s="1406" t="s">
        <v>113</v>
      </c>
      <c r="M284" s="1407"/>
      <c r="N284" s="1406" t="s">
        <v>114</v>
      </c>
      <c r="O284" s="1407"/>
      <c r="P284" s="1406" t="s">
        <v>115</v>
      </c>
      <c r="Q284" s="1407"/>
      <c r="R284" s="1406" t="s">
        <v>116</v>
      </c>
      <c r="S284" s="1407"/>
      <c r="T284" s="1406" t="s">
        <v>117</v>
      </c>
      <c r="U284" s="1407"/>
      <c r="V284" s="1406" t="s">
        <v>118</v>
      </c>
      <c r="W284" s="1407"/>
      <c r="X284" s="1406" t="s">
        <v>119</v>
      </c>
      <c r="Y284" s="1407"/>
      <c r="Z284" s="1406" t="s">
        <v>120</v>
      </c>
      <c r="AA284" s="1407"/>
      <c r="AB284" s="1406" t="s">
        <v>121</v>
      </c>
      <c r="AC284" s="1407"/>
      <c r="AD284" s="1406" t="s">
        <v>122</v>
      </c>
      <c r="AE284" s="1407"/>
      <c r="AF284" s="1406" t="s">
        <v>123</v>
      </c>
      <c r="AG284" s="1435"/>
      <c r="AH284" s="1519"/>
      <c r="AI284" s="1502"/>
      <c r="AJ284" s="1521"/>
      <c r="AK284" s="1400"/>
      <c r="AL284" s="30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CB284" s="56"/>
      <c r="CC284" s="56"/>
      <c r="CG284" s="14"/>
      <c r="CH284" s="14"/>
      <c r="CI284" s="14"/>
      <c r="CJ284" s="14"/>
      <c r="CK284" s="14"/>
      <c r="CL284" s="14"/>
      <c r="CM284" s="14"/>
      <c r="CN284" s="14"/>
    </row>
    <row r="285" spans="1:104" ht="16.350000000000001" customHeight="1" x14ac:dyDescent="0.2">
      <c r="A285" s="1368"/>
      <c r="B285" s="1369"/>
      <c r="C285" s="1225" t="s">
        <v>88</v>
      </c>
      <c r="D285" s="1226" t="s">
        <v>54</v>
      </c>
      <c r="E285" s="811" t="s">
        <v>89</v>
      </c>
      <c r="F285" s="1225" t="s">
        <v>276</v>
      </c>
      <c r="G285" s="1227" t="s">
        <v>89</v>
      </c>
      <c r="H285" s="1225" t="s">
        <v>276</v>
      </c>
      <c r="I285" s="1227" t="s">
        <v>89</v>
      </c>
      <c r="J285" s="1225" t="s">
        <v>276</v>
      </c>
      <c r="K285" s="1227" t="s">
        <v>89</v>
      </c>
      <c r="L285" s="1225" t="s">
        <v>276</v>
      </c>
      <c r="M285" s="1227" t="s">
        <v>89</v>
      </c>
      <c r="N285" s="1225" t="s">
        <v>276</v>
      </c>
      <c r="O285" s="1227" t="s">
        <v>89</v>
      </c>
      <c r="P285" s="1225" t="s">
        <v>276</v>
      </c>
      <c r="Q285" s="1227" t="s">
        <v>89</v>
      </c>
      <c r="R285" s="1225" t="s">
        <v>276</v>
      </c>
      <c r="S285" s="1227" t="s">
        <v>89</v>
      </c>
      <c r="T285" s="1225" t="s">
        <v>276</v>
      </c>
      <c r="U285" s="1227" t="s">
        <v>89</v>
      </c>
      <c r="V285" s="1225" t="s">
        <v>276</v>
      </c>
      <c r="W285" s="1227" t="s">
        <v>89</v>
      </c>
      <c r="X285" s="1225" t="s">
        <v>276</v>
      </c>
      <c r="Y285" s="1227" t="s">
        <v>89</v>
      </c>
      <c r="Z285" s="1225" t="s">
        <v>276</v>
      </c>
      <c r="AA285" s="1227" t="s">
        <v>89</v>
      </c>
      <c r="AB285" s="1225" t="s">
        <v>276</v>
      </c>
      <c r="AC285" s="1227" t="s">
        <v>89</v>
      </c>
      <c r="AD285" s="1225" t="s">
        <v>276</v>
      </c>
      <c r="AE285" s="1227" t="s">
        <v>89</v>
      </c>
      <c r="AF285" s="1225" t="s">
        <v>276</v>
      </c>
      <c r="AG285" s="1228" t="s">
        <v>89</v>
      </c>
      <c r="AH285" s="262" t="s">
        <v>277</v>
      </c>
      <c r="AI285" s="807" t="s">
        <v>278</v>
      </c>
      <c r="AJ285" s="1522"/>
      <c r="AK285" s="1369"/>
      <c r="AL285" s="30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CB285" s="56"/>
      <c r="CC285" s="56"/>
      <c r="CG285" s="14"/>
      <c r="CH285" s="14"/>
      <c r="CI285" s="14"/>
      <c r="CJ285" s="14"/>
      <c r="CK285" s="14"/>
      <c r="CL285" s="14"/>
      <c r="CM285" s="14"/>
      <c r="CN285" s="14"/>
    </row>
    <row r="286" spans="1:104" ht="20.25" customHeight="1" thickBot="1" x14ac:dyDescent="0.25">
      <c r="A286" s="1526" t="s">
        <v>181</v>
      </c>
      <c r="B286" s="1526"/>
      <c r="C286" s="488">
        <f>SUM(D286+E286)</f>
        <v>0</v>
      </c>
      <c r="D286" s="489">
        <f t="shared" ref="D286:E288" si="102">SUM(F286+H286+J286+L286+N286+P286+R286+T286+V286+X286+Z286+AB286+AD286+AF286)</f>
        <v>0</v>
      </c>
      <c r="E286" s="490">
        <f t="shared" si="102"/>
        <v>0</v>
      </c>
      <c r="F286" s="397"/>
      <c r="G286" s="468"/>
      <c r="H286" s="397"/>
      <c r="I286" s="468"/>
      <c r="J286" s="397"/>
      <c r="K286" s="468"/>
      <c r="L286" s="397"/>
      <c r="M286" s="468"/>
      <c r="N286" s="397"/>
      <c r="O286" s="468"/>
      <c r="P286" s="397"/>
      <c r="Q286" s="468"/>
      <c r="R286" s="397"/>
      <c r="S286" s="468"/>
      <c r="T286" s="397"/>
      <c r="U286" s="468"/>
      <c r="V286" s="397"/>
      <c r="W286" s="468"/>
      <c r="X286" s="397"/>
      <c r="Y286" s="468"/>
      <c r="Z286" s="397"/>
      <c r="AA286" s="468"/>
      <c r="AB286" s="397"/>
      <c r="AC286" s="468"/>
      <c r="AD286" s="397"/>
      <c r="AE286" s="468"/>
      <c r="AF286" s="397"/>
      <c r="AG286" s="491"/>
      <c r="AH286" s="468"/>
      <c r="AI286" s="492"/>
      <c r="AJ286" s="397"/>
      <c r="AK286" s="347"/>
      <c r="AL286" s="30"/>
      <c r="AM286" s="13"/>
      <c r="AN286" s="13"/>
      <c r="AO286" s="13"/>
      <c r="AP286" s="13"/>
      <c r="AQ286" s="13"/>
      <c r="AR286" s="1229"/>
      <c r="AS286" s="1229"/>
      <c r="AT286" s="1229"/>
      <c r="AU286" s="1229"/>
      <c r="AV286" s="1229"/>
      <c r="AW286" s="1229"/>
      <c r="AX286" s="1229"/>
      <c r="BZ286" s="2"/>
      <c r="CJ286" s="4">
        <v>0</v>
      </c>
    </row>
    <row r="287" spans="1:104" ht="22.5" customHeight="1" thickTop="1" thickBot="1" x14ac:dyDescent="0.25">
      <c r="A287" s="1527" t="s">
        <v>296</v>
      </c>
      <c r="B287" s="1527"/>
      <c r="C287" s="494">
        <f>SUM(D287+E287)</f>
        <v>0</v>
      </c>
      <c r="D287" s="495">
        <f t="shared" si="102"/>
        <v>0</v>
      </c>
      <c r="E287" s="496">
        <f t="shared" si="102"/>
        <v>0</v>
      </c>
      <c r="F287" s="497"/>
      <c r="G287" s="498"/>
      <c r="H287" s="497"/>
      <c r="I287" s="498"/>
      <c r="J287" s="497"/>
      <c r="K287" s="498"/>
      <c r="L287" s="497"/>
      <c r="M287" s="498"/>
      <c r="N287" s="497"/>
      <c r="O287" s="498"/>
      <c r="P287" s="497"/>
      <c r="Q287" s="498"/>
      <c r="R287" s="497"/>
      <c r="S287" s="498"/>
      <c r="T287" s="497"/>
      <c r="U287" s="498"/>
      <c r="V287" s="497"/>
      <c r="W287" s="498"/>
      <c r="X287" s="497"/>
      <c r="Y287" s="498"/>
      <c r="Z287" s="497"/>
      <c r="AA287" s="498"/>
      <c r="AB287" s="497"/>
      <c r="AC287" s="498"/>
      <c r="AD287" s="497"/>
      <c r="AE287" s="498"/>
      <c r="AF287" s="497"/>
      <c r="AG287" s="499"/>
      <c r="AH287" s="498"/>
      <c r="AI287" s="500"/>
      <c r="AJ287" s="497"/>
      <c r="AK287" s="500"/>
      <c r="AL287" s="30"/>
      <c r="AM287" s="13"/>
      <c r="AN287" s="13"/>
      <c r="AO287" s="13"/>
      <c r="AP287" s="13"/>
      <c r="AQ287" s="13"/>
      <c r="AR287" s="1229"/>
      <c r="AS287" s="1229"/>
      <c r="AT287" s="1229"/>
      <c r="AU287" s="1229"/>
      <c r="AV287" s="1229"/>
      <c r="AW287" s="1229"/>
      <c r="AX287" s="1229"/>
    </row>
    <row r="288" spans="1:104" ht="18.75" customHeight="1" thickTop="1" x14ac:dyDescent="0.2">
      <c r="A288" s="1528" t="s">
        <v>304</v>
      </c>
      <c r="B288" s="1528"/>
      <c r="C288" s="145">
        <f>SUM(D288+E288)</f>
        <v>0</v>
      </c>
      <c r="D288" s="146">
        <f t="shared" si="102"/>
        <v>0</v>
      </c>
      <c r="E288" s="317">
        <f t="shared" si="102"/>
        <v>0</v>
      </c>
      <c r="F288" s="501"/>
      <c r="G288" s="502"/>
      <c r="H288" s="501"/>
      <c r="I288" s="502"/>
      <c r="J288" s="501"/>
      <c r="K288" s="502"/>
      <c r="L288" s="501"/>
      <c r="M288" s="502"/>
      <c r="N288" s="501"/>
      <c r="O288" s="502"/>
      <c r="P288" s="501"/>
      <c r="Q288" s="502"/>
      <c r="R288" s="501"/>
      <c r="S288" s="502"/>
      <c r="T288" s="501"/>
      <c r="U288" s="502"/>
      <c r="V288" s="501"/>
      <c r="W288" s="502"/>
      <c r="X288" s="501"/>
      <c r="Y288" s="502"/>
      <c r="Z288" s="501"/>
      <c r="AA288" s="502"/>
      <c r="AB288" s="501"/>
      <c r="AC288" s="502"/>
      <c r="AD288" s="501"/>
      <c r="AE288" s="502"/>
      <c r="AF288" s="501"/>
      <c r="AG288" s="503"/>
      <c r="AH288" s="502"/>
      <c r="AI288" s="504"/>
      <c r="AJ288" s="501"/>
      <c r="AK288" s="504"/>
      <c r="AL288" s="30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</row>
    <row r="289" spans="1:104" ht="30" customHeight="1" x14ac:dyDescent="0.2">
      <c r="A289" s="1230" t="s">
        <v>305</v>
      </c>
      <c r="B289" s="1231"/>
      <c r="C289" s="1232"/>
      <c r="D289" s="1232"/>
      <c r="E289" s="1232"/>
      <c r="F289" s="1232"/>
      <c r="G289" s="1232"/>
      <c r="H289" s="1232"/>
      <c r="I289" s="1232"/>
      <c r="J289" s="1232"/>
      <c r="K289" s="1232"/>
      <c r="L289" s="1232"/>
      <c r="M289" s="1232"/>
      <c r="N289" s="1232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7"/>
      <c r="AI289" s="11"/>
      <c r="AJ289" s="11"/>
      <c r="AK289" s="11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</row>
    <row r="290" spans="1:104" ht="16.350000000000001" customHeight="1" x14ac:dyDescent="0.2">
      <c r="A290" s="1516" t="s">
        <v>306</v>
      </c>
      <c r="B290" s="1523" t="s">
        <v>307</v>
      </c>
      <c r="C290" s="1524"/>
      <c r="D290" s="1525"/>
      <c r="E290" s="1368" t="s">
        <v>308</v>
      </c>
      <c r="F290" s="1402"/>
      <c r="G290" s="1402"/>
      <c r="H290" s="1402"/>
      <c r="I290" s="1402"/>
      <c r="J290" s="1402"/>
      <c r="K290" s="1402"/>
      <c r="L290" s="1402"/>
      <c r="M290" s="1402"/>
      <c r="N290" s="508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7"/>
      <c r="AM290" s="120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</row>
    <row r="291" spans="1:104" ht="16.350000000000001" customHeight="1" x14ac:dyDescent="0.2">
      <c r="A291" s="1516"/>
      <c r="B291" s="1368"/>
      <c r="C291" s="1402"/>
      <c r="D291" s="1369"/>
      <c r="E291" s="1406" t="s">
        <v>173</v>
      </c>
      <c r="F291" s="1407"/>
      <c r="G291" s="1406" t="s">
        <v>174</v>
      </c>
      <c r="H291" s="1407"/>
      <c r="I291" s="1406" t="s">
        <v>175</v>
      </c>
      <c r="J291" s="1407"/>
      <c r="K291" s="1406" t="s">
        <v>110</v>
      </c>
      <c r="L291" s="1407"/>
      <c r="M291" s="1406" t="s">
        <v>11</v>
      </c>
      <c r="N291" s="1407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</row>
    <row r="292" spans="1:104" ht="19.5" customHeight="1" x14ac:dyDescent="0.2">
      <c r="A292" s="1486"/>
      <c r="B292" s="828" t="s">
        <v>88</v>
      </c>
      <c r="C292" s="510" t="s">
        <v>54</v>
      </c>
      <c r="D292" s="807" t="s">
        <v>89</v>
      </c>
      <c r="E292" s="1225" t="s">
        <v>54</v>
      </c>
      <c r="F292" s="815" t="s">
        <v>89</v>
      </c>
      <c r="G292" s="1225" t="s">
        <v>54</v>
      </c>
      <c r="H292" s="815" t="s">
        <v>89</v>
      </c>
      <c r="I292" s="1225" t="s">
        <v>54</v>
      </c>
      <c r="J292" s="815" t="s">
        <v>89</v>
      </c>
      <c r="K292" s="1225" t="s">
        <v>54</v>
      </c>
      <c r="L292" s="815" t="s">
        <v>89</v>
      </c>
      <c r="M292" s="1225" t="s">
        <v>54</v>
      </c>
      <c r="N292" s="815" t="s">
        <v>89</v>
      </c>
    </row>
    <row r="293" spans="1:104" ht="20.25" customHeight="1" x14ac:dyDescent="0.2">
      <c r="A293" s="1233" t="s">
        <v>64</v>
      </c>
      <c r="B293" s="1234">
        <f>SUM(C293+D293)</f>
        <v>0</v>
      </c>
      <c r="C293" s="1235">
        <f>SUM(E293+G293+I293+K293+M293)</f>
        <v>0</v>
      </c>
      <c r="D293" s="1236">
        <f>SUM(F293+H293+J293+L293+N293)</f>
        <v>0</v>
      </c>
      <c r="E293" s="1237"/>
      <c r="F293" s="1238"/>
      <c r="G293" s="1237"/>
      <c r="H293" s="1238"/>
      <c r="I293" s="1237"/>
      <c r="J293" s="1239"/>
      <c r="K293" s="1237"/>
      <c r="L293" s="1239"/>
      <c r="M293" s="1240"/>
      <c r="N293" s="1239"/>
      <c r="O293" s="3"/>
    </row>
    <row r="294" spans="1:104" ht="21.75" customHeight="1" x14ac:dyDescent="0.2">
      <c r="A294" s="830" t="s">
        <v>76</v>
      </c>
      <c r="B294" s="520">
        <f>SUM(C294+D294)</f>
        <v>0</v>
      </c>
      <c r="C294" s="521">
        <f>SUM(E294+G294+I294+K294+M294)</f>
        <v>0</v>
      </c>
      <c r="D294" s="258">
        <f>SUM(F294+H294+J294+L294+N294)</f>
        <v>0</v>
      </c>
      <c r="E294" s="92"/>
      <c r="F294" s="95"/>
      <c r="G294" s="92"/>
      <c r="H294" s="522"/>
      <c r="I294" s="92"/>
      <c r="J294" s="95"/>
      <c r="K294" s="92"/>
      <c r="L294" s="95"/>
      <c r="M294" s="318"/>
      <c r="N294" s="522"/>
      <c r="O294" s="3"/>
    </row>
    <row r="295" spans="1:104" ht="22.5" customHeight="1" x14ac:dyDescent="0.2">
      <c r="A295" s="523" t="s">
        <v>309</v>
      </c>
      <c r="B295" s="524"/>
      <c r="C295" s="162"/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162"/>
    </row>
    <row r="296" spans="1:104" ht="14.25" customHeight="1" x14ac:dyDescent="0.2">
      <c r="A296" s="1625" t="s">
        <v>306</v>
      </c>
      <c r="B296" s="1625" t="s">
        <v>95</v>
      </c>
      <c r="C296" s="1624" t="s">
        <v>307</v>
      </c>
      <c r="D296" s="1624"/>
      <c r="E296" s="1624"/>
      <c r="F296" s="1406" t="s">
        <v>308</v>
      </c>
      <c r="G296" s="1408"/>
      <c r="H296" s="1408"/>
      <c r="I296" s="1408"/>
      <c r="J296" s="1408"/>
      <c r="K296" s="1408"/>
      <c r="L296" s="1408"/>
      <c r="M296" s="1408"/>
      <c r="N296" s="1408"/>
      <c r="O296" s="1408"/>
      <c r="P296" s="1408"/>
      <c r="Q296" s="1408"/>
      <c r="R296" s="1408"/>
      <c r="S296" s="1408"/>
      <c r="T296" s="1408"/>
      <c r="U296" s="1408"/>
      <c r="V296" s="1408"/>
      <c r="W296" s="1408"/>
      <c r="X296" s="1408"/>
      <c r="Y296" s="1408"/>
      <c r="Z296" s="1408"/>
      <c r="AA296" s="1408"/>
      <c r="AB296" s="1408"/>
      <c r="AC296" s="1408"/>
      <c r="AD296" s="1408"/>
      <c r="AE296" s="1408"/>
      <c r="AF296" s="1408"/>
      <c r="AG296" s="1407"/>
      <c r="AH296" s="1520" t="s">
        <v>258</v>
      </c>
      <c r="AI296" s="1535" t="s">
        <v>8</v>
      </c>
      <c r="AJ296" s="1367" t="s">
        <v>7</v>
      </c>
      <c r="BT296" s="3"/>
      <c r="BU296" s="4"/>
      <c r="BV296" s="4"/>
      <c r="BW296" s="4"/>
      <c r="BX296" s="4"/>
      <c r="BY296" s="4"/>
      <c r="BZ296" s="4"/>
      <c r="CU296" s="2"/>
      <c r="CV296" s="2"/>
      <c r="CW296" s="2"/>
      <c r="CX296" s="2"/>
      <c r="CY296" s="2"/>
      <c r="CZ296" s="2"/>
    </row>
    <row r="297" spans="1:104" x14ac:dyDescent="0.2">
      <c r="A297" s="1625"/>
      <c r="B297" s="1625"/>
      <c r="C297" s="1624"/>
      <c r="D297" s="1624"/>
      <c r="E297" s="1624"/>
      <c r="F297" s="1406" t="s">
        <v>110</v>
      </c>
      <c r="G297" s="1407"/>
      <c r="H297" s="1406" t="s">
        <v>11</v>
      </c>
      <c r="I297" s="1407"/>
      <c r="J297" s="1406" t="s">
        <v>112</v>
      </c>
      <c r="K297" s="1407"/>
      <c r="L297" s="1406" t="s">
        <v>113</v>
      </c>
      <c r="M297" s="1407"/>
      <c r="N297" s="1406" t="s">
        <v>114</v>
      </c>
      <c r="O297" s="1407"/>
      <c r="P297" s="1406" t="s">
        <v>115</v>
      </c>
      <c r="Q297" s="1407"/>
      <c r="R297" s="1406" t="s">
        <v>116</v>
      </c>
      <c r="S297" s="1407"/>
      <c r="T297" s="1406" t="s">
        <v>117</v>
      </c>
      <c r="U297" s="1407"/>
      <c r="V297" s="1406" t="s">
        <v>118</v>
      </c>
      <c r="W297" s="1407"/>
      <c r="X297" s="1406" t="s">
        <v>119</v>
      </c>
      <c r="Y297" s="1407"/>
      <c r="Z297" s="1406" t="s">
        <v>120</v>
      </c>
      <c r="AA297" s="1407"/>
      <c r="AB297" s="1406" t="s">
        <v>121</v>
      </c>
      <c r="AC297" s="1407"/>
      <c r="AD297" s="1406" t="s">
        <v>122</v>
      </c>
      <c r="AE297" s="1407"/>
      <c r="AF297" s="1406" t="s">
        <v>123</v>
      </c>
      <c r="AG297" s="1407"/>
      <c r="AH297" s="1521"/>
      <c r="AI297" s="1536"/>
      <c r="AJ297" s="1400"/>
      <c r="BT297" s="3"/>
      <c r="BU297" s="4"/>
      <c r="BV297" s="4"/>
      <c r="BW297" s="4"/>
      <c r="BX297" s="4"/>
      <c r="BY297" s="4"/>
      <c r="BZ297" s="4"/>
      <c r="CU297" s="2"/>
      <c r="CV297" s="2"/>
      <c r="CW297" s="2"/>
      <c r="CX297" s="2"/>
      <c r="CY297" s="2"/>
      <c r="CZ297" s="2"/>
    </row>
    <row r="298" spans="1:104" x14ac:dyDescent="0.2">
      <c r="A298" s="1625"/>
      <c r="B298" s="1625"/>
      <c r="C298" s="1241" t="s">
        <v>88</v>
      </c>
      <c r="D298" s="1242" t="s">
        <v>54</v>
      </c>
      <c r="E298" s="815" t="s">
        <v>89</v>
      </c>
      <c r="F298" s="1225" t="s">
        <v>54</v>
      </c>
      <c r="G298" s="815" t="s">
        <v>89</v>
      </c>
      <c r="H298" s="1225" t="s">
        <v>54</v>
      </c>
      <c r="I298" s="815" t="s">
        <v>89</v>
      </c>
      <c r="J298" s="1225" t="s">
        <v>276</v>
      </c>
      <c r="K298" s="815" t="s">
        <v>89</v>
      </c>
      <c r="L298" s="1225" t="s">
        <v>276</v>
      </c>
      <c r="M298" s="815" t="s">
        <v>89</v>
      </c>
      <c r="N298" s="1225" t="s">
        <v>276</v>
      </c>
      <c r="O298" s="815" t="s">
        <v>89</v>
      </c>
      <c r="P298" s="1225" t="s">
        <v>276</v>
      </c>
      <c r="Q298" s="815" t="s">
        <v>89</v>
      </c>
      <c r="R298" s="1225" t="s">
        <v>276</v>
      </c>
      <c r="S298" s="815" t="s">
        <v>89</v>
      </c>
      <c r="T298" s="1225" t="s">
        <v>276</v>
      </c>
      <c r="U298" s="815" t="s">
        <v>89</v>
      </c>
      <c r="V298" s="1225" t="s">
        <v>276</v>
      </c>
      <c r="W298" s="815" t="s">
        <v>89</v>
      </c>
      <c r="X298" s="1225" t="s">
        <v>276</v>
      </c>
      <c r="Y298" s="815" t="s">
        <v>89</v>
      </c>
      <c r="Z298" s="1225" t="s">
        <v>276</v>
      </c>
      <c r="AA298" s="815" t="s">
        <v>89</v>
      </c>
      <c r="AB298" s="1225" t="s">
        <v>276</v>
      </c>
      <c r="AC298" s="815" t="s">
        <v>89</v>
      </c>
      <c r="AD298" s="1225" t="s">
        <v>276</v>
      </c>
      <c r="AE298" s="815" t="s">
        <v>89</v>
      </c>
      <c r="AF298" s="1225" t="s">
        <v>276</v>
      </c>
      <c r="AG298" s="815" t="s">
        <v>89</v>
      </c>
      <c r="AH298" s="1522"/>
      <c r="AI298" s="1537"/>
      <c r="AJ298" s="1369"/>
      <c r="BT298" s="3"/>
      <c r="BU298" s="4"/>
      <c r="BV298" s="4"/>
      <c r="BW298" s="4"/>
      <c r="BX298" s="4"/>
      <c r="BY298" s="4"/>
      <c r="BZ298" s="4"/>
      <c r="CU298" s="2"/>
      <c r="CV298" s="2"/>
      <c r="CW298" s="2"/>
      <c r="CX298" s="2"/>
      <c r="CY298" s="2"/>
      <c r="CZ298" s="2"/>
    </row>
    <row r="299" spans="1:104" x14ac:dyDescent="0.2">
      <c r="A299" s="1529" t="s">
        <v>64</v>
      </c>
      <c r="B299" s="1243" t="s">
        <v>310</v>
      </c>
      <c r="C299" s="1234">
        <f t="shared" ref="C299:C304" si="103">SUM(D299+E299)</f>
        <v>0</v>
      </c>
      <c r="D299" s="1244">
        <f>SUM(F299+H299+J299+L299+N299+P299+R299+T299+V299+X299+Z299+AB299+AD299+AF299)</f>
        <v>0</v>
      </c>
      <c r="E299" s="1245">
        <f t="shared" ref="D299:E304" si="104">SUM(G299+I299+K299+M299+O299+Q299+S299+U299+W299+Y299+AA299+AC299+AE299+AG299)</f>
        <v>0</v>
      </c>
      <c r="F299" s="1237"/>
      <c r="G299" s="1238"/>
      <c r="H299" s="1237"/>
      <c r="I299" s="1238"/>
      <c r="J299" s="1237"/>
      <c r="K299" s="1238"/>
      <c r="L299" s="1237"/>
      <c r="M299" s="1238"/>
      <c r="N299" s="1237"/>
      <c r="O299" s="1238"/>
      <c r="P299" s="1237"/>
      <c r="Q299" s="1238"/>
      <c r="R299" s="1237"/>
      <c r="S299" s="1238"/>
      <c r="T299" s="1237"/>
      <c r="U299" s="1238"/>
      <c r="V299" s="1237"/>
      <c r="W299" s="1238"/>
      <c r="X299" s="1237"/>
      <c r="Y299" s="1238"/>
      <c r="Z299" s="1237"/>
      <c r="AA299" s="1238"/>
      <c r="AB299" s="1237"/>
      <c r="AC299" s="1238"/>
      <c r="AD299" s="1237"/>
      <c r="AE299" s="1238"/>
      <c r="AF299" s="1237"/>
      <c r="AG299" s="1238"/>
      <c r="AH299" s="1237"/>
      <c r="AI299" s="1246"/>
      <c r="AJ299" s="1239"/>
      <c r="AK299" s="30"/>
      <c r="BT299" s="3"/>
      <c r="BU299" s="4"/>
      <c r="BV299" s="4"/>
      <c r="BW299" s="4"/>
      <c r="BX299" s="4"/>
      <c r="BY299" s="4"/>
      <c r="BZ299" s="4"/>
      <c r="CJ299" s="4">
        <v>0</v>
      </c>
      <c r="CU299" s="2"/>
      <c r="CV299" s="2"/>
      <c r="CW299" s="2"/>
      <c r="CX299" s="2"/>
      <c r="CY299" s="2"/>
      <c r="CZ299" s="2"/>
    </row>
    <row r="300" spans="1:104" x14ac:dyDescent="0.2">
      <c r="A300" s="1530"/>
      <c r="B300" s="105" t="s">
        <v>311</v>
      </c>
      <c r="C300" s="532">
        <f t="shared" si="103"/>
        <v>0</v>
      </c>
      <c r="D300" s="533">
        <f t="shared" si="104"/>
        <v>0</v>
      </c>
      <c r="E300" s="534">
        <f t="shared" si="104"/>
        <v>0</v>
      </c>
      <c r="F300" s="35"/>
      <c r="G300" s="39"/>
      <c r="H300" s="35"/>
      <c r="I300" s="39"/>
      <c r="J300" s="35"/>
      <c r="K300" s="39"/>
      <c r="L300" s="35"/>
      <c r="M300" s="39"/>
      <c r="N300" s="35"/>
      <c r="O300" s="39"/>
      <c r="P300" s="35"/>
      <c r="Q300" s="39"/>
      <c r="R300" s="35"/>
      <c r="S300" s="39"/>
      <c r="T300" s="35"/>
      <c r="U300" s="39"/>
      <c r="V300" s="35"/>
      <c r="W300" s="39"/>
      <c r="X300" s="35"/>
      <c r="Y300" s="39"/>
      <c r="Z300" s="35"/>
      <c r="AA300" s="39"/>
      <c r="AB300" s="35"/>
      <c r="AC300" s="39"/>
      <c r="AD300" s="35"/>
      <c r="AE300" s="39"/>
      <c r="AF300" s="35"/>
      <c r="AG300" s="39"/>
      <c r="AH300" s="35"/>
      <c r="AI300" s="36"/>
      <c r="AJ300" s="40"/>
      <c r="AK300" s="30"/>
      <c r="BT300" s="3"/>
      <c r="BU300" s="4"/>
      <c r="BV300" s="4"/>
      <c r="BW300" s="4"/>
      <c r="BX300" s="4"/>
      <c r="BY300" s="4"/>
      <c r="BZ300" s="4"/>
      <c r="CJ300" s="4">
        <v>0</v>
      </c>
      <c r="CU300" s="2"/>
      <c r="CV300" s="2"/>
      <c r="CW300" s="2"/>
      <c r="CX300" s="2"/>
      <c r="CY300" s="2"/>
      <c r="CZ300" s="2"/>
    </row>
    <row r="301" spans="1:104" x14ac:dyDescent="0.2">
      <c r="A301" s="1531"/>
      <c r="B301" s="91" t="s">
        <v>312</v>
      </c>
      <c r="C301" s="536">
        <f t="shared" si="103"/>
        <v>0</v>
      </c>
      <c r="D301" s="537">
        <f t="shared" si="104"/>
        <v>0</v>
      </c>
      <c r="E301" s="538">
        <f t="shared" si="104"/>
        <v>0</v>
      </c>
      <c r="F301" s="82"/>
      <c r="G301" s="85"/>
      <c r="H301" s="82"/>
      <c r="I301" s="85"/>
      <c r="J301" s="82"/>
      <c r="K301" s="85"/>
      <c r="L301" s="82"/>
      <c r="M301" s="85"/>
      <c r="N301" s="82"/>
      <c r="O301" s="85"/>
      <c r="P301" s="82"/>
      <c r="Q301" s="85"/>
      <c r="R301" s="82"/>
      <c r="S301" s="85"/>
      <c r="T301" s="82"/>
      <c r="U301" s="85"/>
      <c r="V301" s="82"/>
      <c r="W301" s="85"/>
      <c r="X301" s="82"/>
      <c r="Y301" s="85"/>
      <c r="Z301" s="82"/>
      <c r="AA301" s="85"/>
      <c r="AB301" s="82"/>
      <c r="AC301" s="85"/>
      <c r="AD301" s="82"/>
      <c r="AE301" s="85"/>
      <c r="AF301" s="82"/>
      <c r="AG301" s="85"/>
      <c r="AH301" s="82"/>
      <c r="AI301" s="83"/>
      <c r="AJ301" s="185"/>
      <c r="AK301" s="30"/>
      <c r="BT301" s="3"/>
      <c r="BU301" s="4"/>
      <c r="BV301" s="4"/>
      <c r="BW301" s="4"/>
      <c r="BX301" s="4"/>
      <c r="BY301" s="4"/>
      <c r="BZ301" s="4"/>
      <c r="CJ301" s="4">
        <v>0</v>
      </c>
      <c r="CU301" s="2"/>
      <c r="CV301" s="2"/>
      <c r="CW301" s="2"/>
      <c r="CX301" s="2"/>
      <c r="CY301" s="2"/>
      <c r="CZ301" s="2"/>
    </row>
    <row r="302" spans="1:104" x14ac:dyDescent="0.2">
      <c r="A302" s="1532" t="s">
        <v>313</v>
      </c>
      <c r="B302" s="1243" t="s">
        <v>310</v>
      </c>
      <c r="C302" s="1234">
        <f t="shared" si="103"/>
        <v>0</v>
      </c>
      <c r="D302" s="1244">
        <f t="shared" si="104"/>
        <v>0</v>
      </c>
      <c r="E302" s="539">
        <f t="shared" si="104"/>
        <v>0</v>
      </c>
      <c r="F302" s="106"/>
      <c r="G302" s="109"/>
      <c r="H302" s="106"/>
      <c r="I302" s="109"/>
      <c r="J302" s="106"/>
      <c r="K302" s="109"/>
      <c r="L302" s="106"/>
      <c r="M302" s="109"/>
      <c r="N302" s="106"/>
      <c r="O302" s="109"/>
      <c r="P302" s="106"/>
      <c r="Q302" s="109"/>
      <c r="R302" s="106"/>
      <c r="S302" s="109"/>
      <c r="T302" s="106"/>
      <c r="U302" s="109"/>
      <c r="V302" s="106"/>
      <c r="W302" s="109"/>
      <c r="X302" s="106"/>
      <c r="Y302" s="109"/>
      <c r="Z302" s="106"/>
      <c r="AA302" s="109"/>
      <c r="AB302" s="106"/>
      <c r="AC302" s="109"/>
      <c r="AD302" s="106"/>
      <c r="AE302" s="109"/>
      <c r="AF302" s="106"/>
      <c r="AG302" s="109"/>
      <c r="AH302" s="106"/>
      <c r="AI302" s="107"/>
      <c r="AJ302" s="272"/>
      <c r="AK302" s="30"/>
      <c r="BT302" s="3"/>
      <c r="BU302" s="4"/>
      <c r="BV302" s="4"/>
      <c r="BW302" s="4"/>
      <c r="BX302" s="4"/>
      <c r="BY302" s="4"/>
      <c r="BZ302" s="4"/>
      <c r="CJ302" s="4">
        <v>0</v>
      </c>
      <c r="CU302" s="2"/>
      <c r="CV302" s="2"/>
      <c r="CW302" s="2"/>
      <c r="CX302" s="2"/>
      <c r="CY302" s="2"/>
      <c r="CZ302" s="2"/>
    </row>
    <row r="303" spans="1:104" x14ac:dyDescent="0.2">
      <c r="A303" s="1533"/>
      <c r="B303" s="89" t="s">
        <v>311</v>
      </c>
      <c r="C303" s="532">
        <f t="shared" si="103"/>
        <v>0</v>
      </c>
      <c r="D303" s="533">
        <f t="shared" si="104"/>
        <v>0</v>
      </c>
      <c r="E303" s="534">
        <f>SUM(G303+I303+K303+M303+O303+Q303+S303+U303+W303+Y303+AA303+AC303+AE303+AG303)</f>
        <v>0</v>
      </c>
      <c r="F303" s="35"/>
      <c r="G303" s="39"/>
      <c r="H303" s="35"/>
      <c r="I303" s="39"/>
      <c r="J303" s="35"/>
      <c r="K303" s="39"/>
      <c r="L303" s="35"/>
      <c r="M303" s="39"/>
      <c r="N303" s="35"/>
      <c r="O303" s="39"/>
      <c r="P303" s="35"/>
      <c r="Q303" s="39"/>
      <c r="R303" s="35"/>
      <c r="S303" s="39"/>
      <c r="T303" s="35"/>
      <c r="U303" s="39"/>
      <c r="V303" s="35"/>
      <c r="W303" s="39"/>
      <c r="X303" s="35"/>
      <c r="Y303" s="39"/>
      <c r="Z303" s="35"/>
      <c r="AA303" s="39"/>
      <c r="AB303" s="35"/>
      <c r="AC303" s="39"/>
      <c r="AD303" s="35"/>
      <c r="AE303" s="39"/>
      <c r="AF303" s="35"/>
      <c r="AG303" s="39"/>
      <c r="AH303" s="35"/>
      <c r="AI303" s="36"/>
      <c r="AJ303" s="40"/>
      <c r="AK303" s="30"/>
      <c r="BT303" s="3"/>
      <c r="BU303" s="4"/>
      <c r="BV303" s="4"/>
      <c r="BW303" s="4"/>
      <c r="BX303" s="4"/>
      <c r="BY303" s="4"/>
      <c r="BZ303" s="4"/>
      <c r="CJ303" s="4">
        <v>0</v>
      </c>
      <c r="CU303" s="2"/>
      <c r="CV303" s="2"/>
      <c r="CW303" s="2"/>
      <c r="CX303" s="2"/>
      <c r="CY303" s="2"/>
      <c r="CZ303" s="2"/>
    </row>
    <row r="304" spans="1:104" x14ac:dyDescent="0.2">
      <c r="A304" s="1534"/>
      <c r="B304" s="91" t="s">
        <v>312</v>
      </c>
      <c r="C304" s="536">
        <f t="shared" si="103"/>
        <v>0</v>
      </c>
      <c r="D304" s="425">
        <f t="shared" si="104"/>
        <v>0</v>
      </c>
      <c r="E304" s="538">
        <f t="shared" si="104"/>
        <v>0</v>
      </c>
      <c r="F304" s="92"/>
      <c r="G304" s="95"/>
      <c r="H304" s="92"/>
      <c r="I304" s="95"/>
      <c r="J304" s="92"/>
      <c r="K304" s="95"/>
      <c r="L304" s="92"/>
      <c r="M304" s="95"/>
      <c r="N304" s="92"/>
      <c r="O304" s="95"/>
      <c r="P304" s="92"/>
      <c r="Q304" s="95"/>
      <c r="R304" s="92"/>
      <c r="S304" s="95"/>
      <c r="T304" s="92"/>
      <c r="U304" s="95"/>
      <c r="V304" s="92"/>
      <c r="W304" s="95"/>
      <c r="X304" s="92"/>
      <c r="Y304" s="95"/>
      <c r="Z304" s="92"/>
      <c r="AA304" s="95"/>
      <c r="AB304" s="92"/>
      <c r="AC304" s="95"/>
      <c r="AD304" s="92"/>
      <c r="AE304" s="95"/>
      <c r="AF304" s="92"/>
      <c r="AG304" s="95"/>
      <c r="AH304" s="82"/>
      <c r="AI304" s="83"/>
      <c r="AJ304" s="185"/>
      <c r="AK304" s="30"/>
      <c r="BT304" s="3"/>
      <c r="BU304" s="4"/>
      <c r="BV304" s="4"/>
      <c r="BW304" s="4"/>
      <c r="BX304" s="4"/>
      <c r="BY304" s="4"/>
      <c r="BZ304" s="4"/>
      <c r="CJ304" s="4">
        <v>0</v>
      </c>
      <c r="CU304" s="2"/>
      <c r="CV304" s="2"/>
      <c r="CW304" s="2"/>
      <c r="CX304" s="2"/>
      <c r="CY304" s="2"/>
      <c r="CZ304" s="2"/>
    </row>
    <row r="311" spans="1:104" ht="15.75" customHeight="1" x14ac:dyDescent="0.2"/>
    <row r="312" spans="1:104" s="540" customFormat="1" ht="18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3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</row>
    <row r="313" spans="1:104" ht="18.75" customHeight="1" x14ac:dyDescent="0.2"/>
    <row r="314" spans="1:104" ht="18" hidden="1" customHeight="1" x14ac:dyDescent="0.2"/>
    <row r="315" spans="1:104" hidden="1" x14ac:dyDescent="0.2">
      <c r="A315" s="540">
        <f>SUM(C11:C15,C19:C29,C33:C52,B55,C58,C63:C66,C71:C74,C79,C84:C89,C94:C99,C104:C108,C115,C120,C121,C128,C133,C134,C141,C142:C145,C151,C153:C189,C193,C195:C231,C235:C238,C243:C246,C251:C269,C274:C281,C286:C288,B293:B294,C299:C304)</f>
        <v>215</v>
      </c>
      <c r="B315" s="540">
        <f>SUM(CF8:CN304)</f>
        <v>0</v>
      </c>
    </row>
    <row r="316" spans="1:104" hidden="1" x14ac:dyDescent="0.2"/>
    <row r="317" spans="1:104" hidden="1" x14ac:dyDescent="0.2"/>
  </sheetData>
  <mergeCells count="441">
    <mergeCell ref="AF297:AG297"/>
    <mergeCell ref="A299:A301"/>
    <mergeCell ref="A302:A304"/>
    <mergeCell ref="AJ296:AJ298"/>
    <mergeCell ref="F297:G297"/>
    <mergeCell ref="H297:I297"/>
    <mergeCell ref="J297:K297"/>
    <mergeCell ref="L297:M297"/>
    <mergeCell ref="N297:O297"/>
    <mergeCell ref="P297:Q297"/>
    <mergeCell ref="R297:S297"/>
    <mergeCell ref="T297:U297"/>
    <mergeCell ref="V297:W297"/>
    <mergeCell ref="A296:A298"/>
    <mergeCell ref="B296:B298"/>
    <mergeCell ref="C296:E297"/>
    <mergeCell ref="F296:AG296"/>
    <mergeCell ref="AH296:AH298"/>
    <mergeCell ref="AI296:AI298"/>
    <mergeCell ref="X297:Y297"/>
    <mergeCell ref="Z297:AA297"/>
    <mergeCell ref="AB297:AC297"/>
    <mergeCell ref="AD297:AE297"/>
    <mergeCell ref="A290:A292"/>
    <mergeCell ref="B290:D291"/>
    <mergeCell ref="E290:M290"/>
    <mergeCell ref="E291:F291"/>
    <mergeCell ref="G291:H291"/>
    <mergeCell ref="I291:J291"/>
    <mergeCell ref="K291:L291"/>
    <mergeCell ref="M291:N291"/>
    <mergeCell ref="AB284:AC284"/>
    <mergeCell ref="A286:B286"/>
    <mergeCell ref="A287:B287"/>
    <mergeCell ref="A288:B288"/>
    <mergeCell ref="AH283:AI284"/>
    <mergeCell ref="AJ283:AJ285"/>
    <mergeCell ref="AK283:AK285"/>
    <mergeCell ref="F284:G284"/>
    <mergeCell ref="H284:I284"/>
    <mergeCell ref="J284:K284"/>
    <mergeCell ref="L284:M284"/>
    <mergeCell ref="N284:O284"/>
    <mergeCell ref="P284:Q284"/>
    <mergeCell ref="R284:S284"/>
    <mergeCell ref="A278:B278"/>
    <mergeCell ref="A279:A281"/>
    <mergeCell ref="A283:B285"/>
    <mergeCell ref="C283:E284"/>
    <mergeCell ref="F283:AG283"/>
    <mergeCell ref="T284:U284"/>
    <mergeCell ref="V284:W284"/>
    <mergeCell ref="X284:Y284"/>
    <mergeCell ref="Z284:AA284"/>
    <mergeCell ref="AD284:AE284"/>
    <mergeCell ref="AF284:AG284"/>
    <mergeCell ref="A274:A275"/>
    <mergeCell ref="A276:B276"/>
    <mergeCell ref="AD272:AE272"/>
    <mergeCell ref="AF272:AG272"/>
    <mergeCell ref="AH272:AI272"/>
    <mergeCell ref="AJ272:AK272"/>
    <mergeCell ref="AL272:AM272"/>
    <mergeCell ref="AN272:AO272"/>
    <mergeCell ref="A277:B277"/>
    <mergeCell ref="A271:B273"/>
    <mergeCell ref="C271:E272"/>
    <mergeCell ref="AW271:AW273"/>
    <mergeCell ref="AX271:AX273"/>
    <mergeCell ref="F272:G272"/>
    <mergeCell ref="H272:I272"/>
    <mergeCell ref="J272:K272"/>
    <mergeCell ref="L272:M272"/>
    <mergeCell ref="N272:O272"/>
    <mergeCell ref="P272:Q272"/>
    <mergeCell ref="R272:S272"/>
    <mergeCell ref="T272:U272"/>
    <mergeCell ref="AP272:AQ272"/>
    <mergeCell ref="AR272:AS272"/>
    <mergeCell ref="AT272:AT273"/>
    <mergeCell ref="AU272:AU273"/>
    <mergeCell ref="F271:AS271"/>
    <mergeCell ref="AT271:AU271"/>
    <mergeCell ref="AV271:AV273"/>
    <mergeCell ref="V272:W272"/>
    <mergeCell ref="X272:Y272"/>
    <mergeCell ref="Z272:AA272"/>
    <mergeCell ref="AB272:AC272"/>
    <mergeCell ref="A251:B251"/>
    <mergeCell ref="A252:A260"/>
    <mergeCell ref="Z249:AA249"/>
    <mergeCell ref="AB249:AC249"/>
    <mergeCell ref="AD249:AE249"/>
    <mergeCell ref="AF249:AG249"/>
    <mergeCell ref="AH249:AI249"/>
    <mergeCell ref="AJ249:AK249"/>
    <mergeCell ref="A261:A269"/>
    <mergeCell ref="AQ248:AR249"/>
    <mergeCell ref="AS248:AS250"/>
    <mergeCell ref="AT248:AT250"/>
    <mergeCell ref="AU248:AU250"/>
    <mergeCell ref="F249:G249"/>
    <mergeCell ref="H249:I249"/>
    <mergeCell ref="J249:K249"/>
    <mergeCell ref="L249:M249"/>
    <mergeCell ref="N249:O249"/>
    <mergeCell ref="P249:Q249"/>
    <mergeCell ref="AL249:AM249"/>
    <mergeCell ref="AN249:AN250"/>
    <mergeCell ref="AO249:AO250"/>
    <mergeCell ref="AP249:AP250"/>
    <mergeCell ref="A243:A244"/>
    <mergeCell ref="A245:A246"/>
    <mergeCell ref="A248:B250"/>
    <mergeCell ref="C248:E249"/>
    <mergeCell ref="F248:AM248"/>
    <mergeCell ref="AN248:AP248"/>
    <mergeCell ref="R249:S249"/>
    <mergeCell ref="T249:U249"/>
    <mergeCell ref="V249:W249"/>
    <mergeCell ref="X249:Y249"/>
    <mergeCell ref="A237:A238"/>
    <mergeCell ref="A240:A242"/>
    <mergeCell ref="B240:B242"/>
    <mergeCell ref="C240:E241"/>
    <mergeCell ref="F240:AK240"/>
    <mergeCell ref="AL240:AL242"/>
    <mergeCell ref="F241:G241"/>
    <mergeCell ref="H241:I241"/>
    <mergeCell ref="J241:K241"/>
    <mergeCell ref="L241:M241"/>
    <mergeCell ref="Z241:AA241"/>
    <mergeCell ref="AB241:AC241"/>
    <mergeCell ref="AD241:AE241"/>
    <mergeCell ref="AF241:AG241"/>
    <mergeCell ref="AH241:AI241"/>
    <mergeCell ref="AJ241:AK241"/>
    <mergeCell ref="N241:O241"/>
    <mergeCell ref="P241:Q241"/>
    <mergeCell ref="R241:S241"/>
    <mergeCell ref="T241:U241"/>
    <mergeCell ref="V241:W241"/>
    <mergeCell ref="X241:Y241"/>
    <mergeCell ref="AB233:AC233"/>
    <mergeCell ref="AD233:AE233"/>
    <mergeCell ref="AF233:AG233"/>
    <mergeCell ref="AH233:AI233"/>
    <mergeCell ref="AJ233:AK233"/>
    <mergeCell ref="A235:A236"/>
    <mergeCell ref="P233:Q233"/>
    <mergeCell ref="R233:S233"/>
    <mergeCell ref="T233:U233"/>
    <mergeCell ref="V233:W233"/>
    <mergeCell ref="X233:Y233"/>
    <mergeCell ref="Z233:AA233"/>
    <mergeCell ref="C233:E233"/>
    <mergeCell ref="F233:G233"/>
    <mergeCell ref="H233:I233"/>
    <mergeCell ref="J233:K233"/>
    <mergeCell ref="L233:M233"/>
    <mergeCell ref="N233:O233"/>
    <mergeCell ref="A227:B227"/>
    <mergeCell ref="A228:B228"/>
    <mergeCell ref="A229:B229"/>
    <mergeCell ref="A230:B230"/>
    <mergeCell ref="A231:B231"/>
    <mergeCell ref="A233:B234"/>
    <mergeCell ref="A209:A211"/>
    <mergeCell ref="A212:A215"/>
    <mergeCell ref="A216:A221"/>
    <mergeCell ref="A222:A224"/>
    <mergeCell ref="A225:B225"/>
    <mergeCell ref="A226:B226"/>
    <mergeCell ref="A193:B193"/>
    <mergeCell ref="A194:B194"/>
    <mergeCell ref="A195:A196"/>
    <mergeCell ref="A197:B197"/>
    <mergeCell ref="A198:A199"/>
    <mergeCell ref="A201:A208"/>
    <mergeCell ref="AN191:AP191"/>
    <mergeCell ref="AQ191:AQ192"/>
    <mergeCell ref="AR191:AR192"/>
    <mergeCell ref="P191:Q191"/>
    <mergeCell ref="R191:S191"/>
    <mergeCell ref="T191:U191"/>
    <mergeCell ref="V191:W191"/>
    <mergeCell ref="X191:Y191"/>
    <mergeCell ref="Z191:AA191"/>
    <mergeCell ref="C191:E191"/>
    <mergeCell ref="F191:G191"/>
    <mergeCell ref="H191:I191"/>
    <mergeCell ref="J191:K191"/>
    <mergeCell ref="L191:M191"/>
    <mergeCell ref="N191:O191"/>
    <mergeCell ref="AS191:AT191"/>
    <mergeCell ref="AU191:AU192"/>
    <mergeCell ref="AV191:AV192"/>
    <mergeCell ref="AB191:AC191"/>
    <mergeCell ref="AD191:AE191"/>
    <mergeCell ref="AF191:AG191"/>
    <mergeCell ref="AH191:AI191"/>
    <mergeCell ref="AJ191:AK191"/>
    <mergeCell ref="AL191:AM191"/>
    <mergeCell ref="A185:B185"/>
    <mergeCell ref="A186:B186"/>
    <mergeCell ref="A187:B187"/>
    <mergeCell ref="A188:B188"/>
    <mergeCell ref="A189:B189"/>
    <mergeCell ref="A191:B192"/>
    <mergeCell ref="A167:A169"/>
    <mergeCell ref="A170:A173"/>
    <mergeCell ref="A174:A179"/>
    <mergeCell ref="A180:A182"/>
    <mergeCell ref="A183:B183"/>
    <mergeCell ref="A184:B184"/>
    <mergeCell ref="A153:A154"/>
    <mergeCell ref="A155:B155"/>
    <mergeCell ref="A156:A157"/>
    <mergeCell ref="A159:A166"/>
    <mergeCell ref="AL149:AM149"/>
    <mergeCell ref="AN149:AN150"/>
    <mergeCell ref="AO149:AO150"/>
    <mergeCell ref="N149:O149"/>
    <mergeCell ref="P149:Q149"/>
    <mergeCell ref="R149:S149"/>
    <mergeCell ref="T149:U149"/>
    <mergeCell ref="V149:W149"/>
    <mergeCell ref="X149:Y149"/>
    <mergeCell ref="AS149:AS150"/>
    <mergeCell ref="Z149:AA149"/>
    <mergeCell ref="AB149:AC149"/>
    <mergeCell ref="AD149:AE149"/>
    <mergeCell ref="AF149:AG149"/>
    <mergeCell ref="AH149:AI149"/>
    <mergeCell ref="AJ149:AK149"/>
    <mergeCell ref="A151:B151"/>
    <mergeCell ref="A152:B152"/>
    <mergeCell ref="A142:A145"/>
    <mergeCell ref="A149:B150"/>
    <mergeCell ref="C149:E149"/>
    <mergeCell ref="F149:G149"/>
    <mergeCell ref="H149:I149"/>
    <mergeCell ref="J149:K149"/>
    <mergeCell ref="L149:M149"/>
    <mergeCell ref="AP149:AQ149"/>
    <mergeCell ref="AR149:AR150"/>
    <mergeCell ref="L123:M123"/>
    <mergeCell ref="N123:P123"/>
    <mergeCell ref="A125:A127"/>
    <mergeCell ref="A128:B128"/>
    <mergeCell ref="A129:A132"/>
    <mergeCell ref="A133:B133"/>
    <mergeCell ref="L136:M136"/>
    <mergeCell ref="N136:O136"/>
    <mergeCell ref="A138:A141"/>
    <mergeCell ref="A121:B121"/>
    <mergeCell ref="A123:B124"/>
    <mergeCell ref="C123:E123"/>
    <mergeCell ref="F123:G123"/>
    <mergeCell ref="H123:I123"/>
    <mergeCell ref="J123:K123"/>
    <mergeCell ref="A134:B134"/>
    <mergeCell ref="A136:B137"/>
    <mergeCell ref="C136:E136"/>
    <mergeCell ref="F136:G136"/>
    <mergeCell ref="H136:I136"/>
    <mergeCell ref="J136:K136"/>
    <mergeCell ref="A120:B120"/>
    <mergeCell ref="Q120:R120"/>
    <mergeCell ref="AJ102:AJ103"/>
    <mergeCell ref="A104:B104"/>
    <mergeCell ref="A105:B105"/>
    <mergeCell ref="A106:A107"/>
    <mergeCell ref="A108:B108"/>
    <mergeCell ref="A110:B111"/>
    <mergeCell ref="C110:E110"/>
    <mergeCell ref="F110:G110"/>
    <mergeCell ref="H110:I110"/>
    <mergeCell ref="J110:K110"/>
    <mergeCell ref="Z102:AA102"/>
    <mergeCell ref="AB102:AC102"/>
    <mergeCell ref="AD102:AE102"/>
    <mergeCell ref="AF102:AG102"/>
    <mergeCell ref="AH102:AH103"/>
    <mergeCell ref="AI102:AI103"/>
    <mergeCell ref="N102:O102"/>
    <mergeCell ref="P102:Q102"/>
    <mergeCell ref="S120:T120"/>
    <mergeCell ref="U120:V120"/>
    <mergeCell ref="W120:X120"/>
    <mergeCell ref="Y120:Z120"/>
    <mergeCell ref="A94:B94"/>
    <mergeCell ref="A95:A99"/>
    <mergeCell ref="A101:B103"/>
    <mergeCell ref="C101:E102"/>
    <mergeCell ref="F101:AG101"/>
    <mergeCell ref="L110:M110"/>
    <mergeCell ref="A112:A114"/>
    <mergeCell ref="A115:B115"/>
    <mergeCell ref="A116:A119"/>
    <mergeCell ref="AH101:AJ101"/>
    <mergeCell ref="F102:G102"/>
    <mergeCell ref="H102:I102"/>
    <mergeCell ref="J102:K102"/>
    <mergeCell ref="L102:M102"/>
    <mergeCell ref="AD92:AE92"/>
    <mergeCell ref="AF92:AG92"/>
    <mergeCell ref="AH92:AH93"/>
    <mergeCell ref="AI92:AI93"/>
    <mergeCell ref="AJ92:AJ93"/>
    <mergeCell ref="R102:S102"/>
    <mergeCell ref="T102:U102"/>
    <mergeCell ref="V102:W102"/>
    <mergeCell ref="X102:Y102"/>
    <mergeCell ref="AK92:AK93"/>
    <mergeCell ref="AH91:AK91"/>
    <mergeCell ref="F92:G92"/>
    <mergeCell ref="H92:I92"/>
    <mergeCell ref="J92:K92"/>
    <mergeCell ref="L92:M92"/>
    <mergeCell ref="N92:O92"/>
    <mergeCell ref="P92:Q92"/>
    <mergeCell ref="R92:S92"/>
    <mergeCell ref="T92:U92"/>
    <mergeCell ref="V92:W92"/>
    <mergeCell ref="A84:B84"/>
    <mergeCell ref="A85:A89"/>
    <mergeCell ref="A91:B93"/>
    <mergeCell ref="C91:E92"/>
    <mergeCell ref="F91:AG91"/>
    <mergeCell ref="X92:Y92"/>
    <mergeCell ref="Z92:AA92"/>
    <mergeCell ref="AB92:AC92"/>
    <mergeCell ref="R82:S82"/>
    <mergeCell ref="T82:U82"/>
    <mergeCell ref="V82:W82"/>
    <mergeCell ref="X82:Y82"/>
    <mergeCell ref="Z82:AA82"/>
    <mergeCell ref="AB82:AC82"/>
    <mergeCell ref="A79:B79"/>
    <mergeCell ref="A81:B83"/>
    <mergeCell ref="C81:E82"/>
    <mergeCell ref="F81:AG81"/>
    <mergeCell ref="F82:G82"/>
    <mergeCell ref="H82:I82"/>
    <mergeCell ref="J82:K82"/>
    <mergeCell ref="L82:M82"/>
    <mergeCell ref="N82:O82"/>
    <mergeCell ref="P82:Q82"/>
    <mergeCell ref="AD82:AE82"/>
    <mergeCell ref="AF82:AG82"/>
    <mergeCell ref="A76:B78"/>
    <mergeCell ref="C76:E77"/>
    <mergeCell ref="F76:O76"/>
    <mergeCell ref="F77:G77"/>
    <mergeCell ref="H77:I77"/>
    <mergeCell ref="J77:K77"/>
    <mergeCell ref="L77:M77"/>
    <mergeCell ref="N77:O77"/>
    <mergeCell ref="T69:T70"/>
    <mergeCell ref="A71:B71"/>
    <mergeCell ref="A72:B72"/>
    <mergeCell ref="A73:B73"/>
    <mergeCell ref="A74:B74"/>
    <mergeCell ref="H69:I69"/>
    <mergeCell ref="J69:K69"/>
    <mergeCell ref="L69:M69"/>
    <mergeCell ref="N69:O69"/>
    <mergeCell ref="P69:Q69"/>
    <mergeCell ref="A63:B63"/>
    <mergeCell ref="A64:B64"/>
    <mergeCell ref="A65:B65"/>
    <mergeCell ref="A66:B66"/>
    <mergeCell ref="A68:B70"/>
    <mergeCell ref="C68:E69"/>
    <mergeCell ref="F68:Q68"/>
    <mergeCell ref="R68:V68"/>
    <mergeCell ref="F69:G69"/>
    <mergeCell ref="U69:V69"/>
    <mergeCell ref="R69:S69"/>
    <mergeCell ref="V60:W60"/>
    <mergeCell ref="X60:X62"/>
    <mergeCell ref="Y60:Z61"/>
    <mergeCell ref="F61:G61"/>
    <mergeCell ref="H61:I61"/>
    <mergeCell ref="J61:K61"/>
    <mergeCell ref="L61:M61"/>
    <mergeCell ref="N61:O61"/>
    <mergeCell ref="P61:Q61"/>
    <mergeCell ref="R61:S61"/>
    <mergeCell ref="V61:W61"/>
    <mergeCell ref="A58:B58"/>
    <mergeCell ref="A60:B62"/>
    <mergeCell ref="C60:E61"/>
    <mergeCell ref="F60:Q60"/>
    <mergeCell ref="R60:S60"/>
    <mergeCell ref="T60:U60"/>
    <mergeCell ref="T61:U61"/>
    <mergeCell ref="A46:B46"/>
    <mergeCell ref="A47:B47"/>
    <mergeCell ref="A48:A49"/>
    <mergeCell ref="A50:A51"/>
    <mergeCell ref="A52:B52"/>
    <mergeCell ref="A57:B57"/>
    <mergeCell ref="A33:B33"/>
    <mergeCell ref="A34:B34"/>
    <mergeCell ref="A35:B35"/>
    <mergeCell ref="A36:A41"/>
    <mergeCell ref="A42:A43"/>
    <mergeCell ref="A44:A45"/>
    <mergeCell ref="A27:B27"/>
    <mergeCell ref="A28:B28"/>
    <mergeCell ref="A29:B29"/>
    <mergeCell ref="A31:B32"/>
    <mergeCell ref="C31:C32"/>
    <mergeCell ref="D31:N31"/>
    <mergeCell ref="A21:B21"/>
    <mergeCell ref="A22:B22"/>
    <mergeCell ref="A23:B23"/>
    <mergeCell ref="A24:B24"/>
    <mergeCell ref="A25:B25"/>
    <mergeCell ref="A26:B26"/>
    <mergeCell ref="C17:C18"/>
    <mergeCell ref="D17:D18"/>
    <mergeCell ref="E17:E18"/>
    <mergeCell ref="F17:F18"/>
    <mergeCell ref="A19:B19"/>
    <mergeCell ref="A20:B20"/>
    <mergeCell ref="A11:B11"/>
    <mergeCell ref="A12:B12"/>
    <mergeCell ref="A13:B13"/>
    <mergeCell ref="A14:B14"/>
    <mergeCell ref="A15:B15"/>
    <mergeCell ref="A17:B18"/>
    <mergeCell ref="A6:P6"/>
    <mergeCell ref="A9:B10"/>
    <mergeCell ref="C9:C10"/>
    <mergeCell ref="D9:M9"/>
    <mergeCell ref="N9:N10"/>
    <mergeCell ref="O9:O10"/>
    <mergeCell ref="P9:P10"/>
  </mergeCells>
  <dataValidations count="1">
    <dataValidation type="whole" allowBlank="1" showInputMessage="1" showErrorMessage="1" sqref="A1:AX1048576 AY282:XFD1048576 AY1:XFD273 AZ274:BZ281 CG274:XFD281">
      <formula1>0</formula1>
      <formula2>1E+30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17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7.140625" style="2" customWidth="1"/>
    <col min="2" max="2" width="44.42578125" style="2" customWidth="1"/>
    <col min="3" max="3" width="11.85546875" style="2" customWidth="1"/>
    <col min="4" max="4" width="12.42578125" style="2" customWidth="1"/>
    <col min="5" max="11" width="11.42578125" style="2"/>
    <col min="12" max="12" width="13.140625" style="2" customWidth="1"/>
    <col min="13" max="15" width="11.42578125" style="2" customWidth="1"/>
    <col min="16" max="17" width="11.42578125" style="2"/>
    <col min="18" max="18" width="12.85546875" style="2" customWidth="1"/>
    <col min="19" max="19" width="11.42578125" style="2"/>
    <col min="20" max="20" width="12.42578125" style="2" customWidth="1"/>
    <col min="21" max="21" width="11.42578125" style="2"/>
    <col min="22" max="22" width="12.42578125" style="2" customWidth="1"/>
    <col min="23" max="23" width="11.42578125" style="2"/>
    <col min="24" max="24" width="11.85546875" style="2" customWidth="1"/>
    <col min="25" max="33" width="11.42578125" style="2"/>
    <col min="34" max="34" width="13" style="2" customWidth="1"/>
    <col min="35" max="35" width="11.7109375" style="2" customWidth="1"/>
    <col min="36" max="36" width="13" style="2" customWidth="1"/>
    <col min="37" max="41" width="11.42578125" style="2"/>
    <col min="42" max="42" width="12.140625" style="2" customWidth="1"/>
    <col min="43" max="49" width="11.42578125" style="2"/>
    <col min="50" max="50" width="11.7109375" style="2" customWidth="1"/>
    <col min="51" max="66" width="11.42578125" style="2"/>
    <col min="67" max="72" width="11.42578125" style="2" customWidth="1"/>
    <col min="73" max="77" width="11.7109375" style="2" customWidth="1"/>
    <col min="78" max="78" width="11.140625" style="3" hidden="1" customWidth="1"/>
    <col min="79" max="104" width="11.140625" style="4" hidden="1" customWidth="1"/>
    <col min="105" max="129" width="11.42578125" style="2" hidden="1" customWidth="1"/>
    <col min="130" max="16384" width="11.42578125" style="2"/>
  </cols>
  <sheetData>
    <row r="1" spans="1:92" ht="16.350000000000001" customHeight="1" x14ac:dyDescent="0.2">
      <c r="A1" s="1" t="s">
        <v>0</v>
      </c>
    </row>
    <row r="2" spans="1:92" ht="16.350000000000001" customHeight="1" x14ac:dyDescent="0.2">
      <c r="A2" s="1" t="str">
        <f>CONCATENATE("COMUNA: ",[11]NOMBRE!B2," - ","( ",[11]NOMBRE!C2,[11]NOMBRE!D2,[11]NOMBRE!E2,[11]NOMBRE!F2,[11]NOMBRE!G2," )")</f>
        <v>COMUNA: LINARES - ( 07401 )</v>
      </c>
    </row>
    <row r="3" spans="1:92" ht="16.350000000000001" customHeight="1" x14ac:dyDescent="0.2">
      <c r="A3" s="1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</row>
    <row r="4" spans="1:92" ht="16.350000000000001" customHeight="1" x14ac:dyDescent="0.2">
      <c r="A4" s="1" t="str">
        <f>CONCATENATE("MES: ",[11]NOMBRE!B6," - ","( ",[11]NOMBRE!C6,[11]NOMBRE!D6," )")</f>
        <v>MES: OCTUBRE - ( 10 )</v>
      </c>
      <c r="AE4" s="1247"/>
      <c r="AF4" s="1247"/>
      <c r="AG4" s="1247"/>
      <c r="AH4" s="1247"/>
      <c r="AI4" s="1247"/>
      <c r="AJ4" s="1247"/>
      <c r="AK4" s="1247"/>
      <c r="AL4" s="1247"/>
      <c r="AM4" s="1247"/>
      <c r="AN4" s="1247"/>
      <c r="AO4" s="1247"/>
      <c r="AP4" s="1247"/>
      <c r="AQ4" s="1247"/>
      <c r="AR4" s="1247"/>
      <c r="AS4" s="1247"/>
      <c r="AT4" s="1247"/>
      <c r="AU4" s="1247"/>
      <c r="AV4" s="1247"/>
      <c r="AW4" s="1247"/>
    </row>
    <row r="5" spans="1:92" ht="16.350000000000001" customHeight="1" x14ac:dyDescent="0.2">
      <c r="A5" s="1" t="str">
        <f>CONCATENATE("AÑO: ",[11]NOMBRE!B7)</f>
        <v>AÑO: 2020</v>
      </c>
      <c r="AE5" s="1247"/>
      <c r="AF5" s="1247"/>
      <c r="AG5" s="1247"/>
      <c r="AH5" s="1247"/>
      <c r="AI5" s="1247"/>
      <c r="AJ5" s="1247"/>
      <c r="AK5" s="1247"/>
      <c r="AL5" s="1247"/>
      <c r="AM5" s="1247"/>
      <c r="AN5" s="1247"/>
      <c r="AO5" s="1247"/>
      <c r="AP5" s="1247"/>
      <c r="AQ5" s="1247"/>
      <c r="AR5" s="1247"/>
      <c r="AS5" s="1247"/>
      <c r="AT5" s="1247"/>
      <c r="AU5" s="1247"/>
      <c r="AV5" s="1247"/>
      <c r="AW5" s="1247"/>
    </row>
    <row r="6" spans="1:92" ht="15" x14ac:dyDescent="0.2">
      <c r="A6" s="1370" t="s">
        <v>1</v>
      </c>
      <c r="B6" s="1370"/>
      <c r="C6" s="1370"/>
      <c r="D6" s="1370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1370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1248"/>
      <c r="AF6" s="1248"/>
      <c r="AG6" s="1248"/>
      <c r="AH6" s="1248"/>
      <c r="AI6" s="1248"/>
      <c r="AJ6" s="1248"/>
      <c r="AK6" s="1248"/>
      <c r="AL6" s="1248"/>
      <c r="AM6" s="1248"/>
      <c r="AN6" s="1248"/>
      <c r="AO6" s="1248"/>
      <c r="AP6" s="1248"/>
      <c r="AQ6" s="1248"/>
      <c r="AR6" s="1248"/>
      <c r="AS6" s="1248"/>
      <c r="AT6" s="1248"/>
      <c r="AU6" s="1248"/>
      <c r="AV6" s="1248"/>
      <c r="AW6" s="1247"/>
    </row>
    <row r="7" spans="1:92" ht="15" x14ac:dyDescent="0.2">
      <c r="A7" s="808"/>
      <c r="B7" s="808"/>
      <c r="C7" s="808"/>
      <c r="D7" s="808"/>
      <c r="E7" s="808"/>
      <c r="F7" s="808"/>
      <c r="G7" s="808"/>
      <c r="H7" s="808"/>
      <c r="I7" s="808"/>
      <c r="J7" s="808"/>
      <c r="K7" s="808"/>
      <c r="L7" s="808"/>
      <c r="M7" s="808"/>
      <c r="N7" s="808"/>
      <c r="O7" s="808"/>
      <c r="P7" s="808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1248"/>
      <c r="AF7" s="1248"/>
      <c r="AG7" s="1248"/>
      <c r="AH7" s="1248"/>
      <c r="AI7" s="1248"/>
      <c r="AJ7" s="1248"/>
      <c r="AK7" s="1248"/>
      <c r="AL7" s="1248"/>
      <c r="AM7" s="1248"/>
      <c r="AN7" s="1248"/>
      <c r="AO7" s="1248"/>
      <c r="AP7" s="1248"/>
      <c r="AQ7" s="1248"/>
      <c r="AR7" s="1248"/>
      <c r="AS7" s="1248"/>
      <c r="AT7" s="1248"/>
      <c r="AU7" s="1248"/>
      <c r="AV7" s="1248"/>
      <c r="AW7" s="1247"/>
    </row>
    <row r="8" spans="1:92" ht="31.35" customHeight="1" x14ac:dyDescent="0.2">
      <c r="A8" s="10" t="s">
        <v>2</v>
      </c>
      <c r="B8" s="11"/>
      <c r="C8" s="11"/>
      <c r="D8" s="11"/>
      <c r="E8" s="11"/>
      <c r="F8" s="11"/>
      <c r="G8" s="11"/>
      <c r="H8" s="11"/>
      <c r="I8" s="11"/>
      <c r="Q8" s="12"/>
      <c r="R8" s="12"/>
      <c r="S8" s="12"/>
      <c r="T8" s="12"/>
      <c r="U8" s="12"/>
      <c r="V8" s="12"/>
      <c r="W8" s="12"/>
      <c r="X8" s="13"/>
      <c r="Y8" s="13"/>
      <c r="Z8" s="13"/>
      <c r="AA8" s="13"/>
      <c r="AB8" s="13"/>
      <c r="AC8" s="13"/>
      <c r="AD8" s="7"/>
      <c r="AE8" s="1248"/>
      <c r="AF8" s="1248"/>
      <c r="AG8" s="1248"/>
      <c r="AH8" s="1248"/>
      <c r="AI8" s="1248"/>
      <c r="AJ8" s="1248"/>
      <c r="AK8" s="1248"/>
      <c r="AL8" s="1248"/>
      <c r="AM8" s="1248"/>
      <c r="AN8" s="1248"/>
      <c r="AO8" s="1248"/>
      <c r="AP8" s="1248"/>
      <c r="AQ8" s="1248"/>
      <c r="AR8" s="1248"/>
      <c r="AS8" s="1248"/>
      <c r="AT8" s="1248"/>
      <c r="AU8" s="1248"/>
      <c r="AV8" s="1248"/>
      <c r="AW8" s="1247"/>
      <c r="BZ8" s="2"/>
      <c r="CG8" s="14"/>
      <c r="CH8" s="14"/>
      <c r="CI8" s="14"/>
      <c r="CJ8" s="14"/>
      <c r="CK8" s="14"/>
      <c r="CL8" s="14"/>
      <c r="CM8" s="14"/>
      <c r="CN8" s="14"/>
    </row>
    <row r="9" spans="1:92" ht="16.350000000000001" customHeight="1" x14ac:dyDescent="0.2">
      <c r="A9" s="1371" t="s">
        <v>3</v>
      </c>
      <c r="B9" s="1372"/>
      <c r="C9" s="1375" t="s">
        <v>4</v>
      </c>
      <c r="D9" s="1377" t="s">
        <v>5</v>
      </c>
      <c r="E9" s="1378"/>
      <c r="F9" s="1378"/>
      <c r="G9" s="1378"/>
      <c r="H9" s="1378"/>
      <c r="I9" s="1378"/>
      <c r="J9" s="1378"/>
      <c r="K9" s="1378"/>
      <c r="L9" s="1378"/>
      <c r="M9" s="1379"/>
      <c r="N9" s="1367" t="s">
        <v>6</v>
      </c>
      <c r="O9" s="1375" t="s">
        <v>7</v>
      </c>
      <c r="P9" s="1375" t="s">
        <v>8</v>
      </c>
      <c r="Q9" s="15"/>
      <c r="R9" s="15"/>
      <c r="S9" s="15"/>
      <c r="T9" s="15"/>
      <c r="U9" s="15"/>
      <c r="V9" s="15"/>
      <c r="W9" s="13"/>
      <c r="X9" s="13"/>
      <c r="Y9" s="13"/>
      <c r="Z9" s="13"/>
      <c r="AA9" s="13"/>
      <c r="AB9" s="13"/>
      <c r="AC9" s="13"/>
      <c r="AD9" s="7"/>
      <c r="AE9" s="7"/>
      <c r="AF9" s="1248"/>
      <c r="AG9" s="1248"/>
      <c r="AH9" s="1248"/>
      <c r="AI9" s="1248"/>
      <c r="AJ9" s="1248"/>
      <c r="AK9" s="1248"/>
      <c r="AL9" s="1248"/>
      <c r="AM9" s="1248"/>
      <c r="AN9" s="1248"/>
      <c r="AO9" s="1248"/>
      <c r="AP9" s="1249"/>
      <c r="AQ9" s="1249"/>
      <c r="AR9" s="1249"/>
      <c r="AS9" s="1249"/>
      <c r="AT9" s="1249"/>
      <c r="AU9" s="1249"/>
      <c r="AV9" s="1249"/>
      <c r="AW9" s="1249"/>
      <c r="AX9" s="1247"/>
      <c r="CG9" s="14"/>
      <c r="CH9" s="14"/>
      <c r="CI9" s="14"/>
      <c r="CJ9" s="14"/>
      <c r="CK9" s="14"/>
      <c r="CL9" s="14"/>
      <c r="CM9" s="14"/>
      <c r="CN9" s="14"/>
    </row>
    <row r="10" spans="1:92" ht="25.35" customHeight="1" x14ac:dyDescent="0.2">
      <c r="A10" s="1373"/>
      <c r="B10" s="1374"/>
      <c r="C10" s="1376"/>
      <c r="D10" s="1225" t="s">
        <v>9</v>
      </c>
      <c r="E10" s="1250" t="s">
        <v>10</v>
      </c>
      <c r="F10" s="1250" t="s">
        <v>11</v>
      </c>
      <c r="G10" s="1250" t="s">
        <v>12</v>
      </c>
      <c r="H10" s="1250" t="s">
        <v>13</v>
      </c>
      <c r="I10" s="1250" t="s">
        <v>14</v>
      </c>
      <c r="J10" s="1250" t="s">
        <v>15</v>
      </c>
      <c r="K10" s="1250" t="s">
        <v>16</v>
      </c>
      <c r="L10" s="1250" t="s">
        <v>17</v>
      </c>
      <c r="M10" s="1251" t="s">
        <v>18</v>
      </c>
      <c r="N10" s="1369"/>
      <c r="O10" s="1376"/>
      <c r="P10" s="1376"/>
      <c r="Q10" s="12"/>
      <c r="R10" s="20"/>
      <c r="S10" s="20"/>
      <c r="T10" s="20"/>
      <c r="U10" s="20"/>
      <c r="V10" s="15"/>
      <c r="W10" s="15"/>
      <c r="X10" s="15"/>
      <c r="Y10" s="15"/>
      <c r="Z10" s="15"/>
      <c r="AA10" s="15"/>
      <c r="AB10" s="15"/>
      <c r="AC10" s="15"/>
      <c r="AD10" s="11"/>
      <c r="AE10" s="11"/>
      <c r="AF10" s="1252"/>
      <c r="AG10" s="1252"/>
      <c r="AH10" s="1252"/>
      <c r="AI10" s="1252"/>
      <c r="AJ10" s="1252"/>
      <c r="AK10" s="1252"/>
      <c r="AL10" s="1252"/>
      <c r="AM10" s="1252"/>
      <c r="AN10" s="1252"/>
      <c r="AO10" s="1253"/>
      <c r="AP10" s="1253"/>
      <c r="AQ10" s="1253"/>
      <c r="AR10" s="1253"/>
      <c r="AS10" s="1253"/>
      <c r="AT10" s="1253"/>
      <c r="AU10" s="1253"/>
      <c r="AV10" s="1253"/>
      <c r="AW10" s="1253"/>
      <c r="AX10" s="1247"/>
      <c r="CG10" s="14"/>
      <c r="CH10" s="14"/>
      <c r="CI10" s="14"/>
      <c r="CJ10" s="14"/>
      <c r="CK10" s="14"/>
      <c r="CL10" s="14"/>
      <c r="CM10" s="14"/>
      <c r="CN10" s="14"/>
    </row>
    <row r="11" spans="1:92" ht="16.350000000000001" customHeight="1" x14ac:dyDescent="0.2">
      <c r="A11" s="1626" t="s">
        <v>19</v>
      </c>
      <c r="B11" s="1626"/>
      <c r="C11" s="1254">
        <f>SUM(D11:M11)</f>
        <v>0</v>
      </c>
      <c r="D11" s="1237"/>
      <c r="E11" s="1246"/>
      <c r="F11" s="1246"/>
      <c r="G11" s="1246"/>
      <c r="H11" s="1246"/>
      <c r="I11" s="1246"/>
      <c r="J11" s="1246"/>
      <c r="K11" s="1246"/>
      <c r="L11" s="1255"/>
      <c r="M11" s="1256"/>
      <c r="N11" s="1238"/>
      <c r="O11" s="1239"/>
      <c r="P11" s="1239"/>
      <c r="Q11" s="30" t="str">
        <f>CA11&amp;CB11&amp;CC11&amp;CD11</f>
        <v/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15"/>
      <c r="AD11" s="11"/>
      <c r="AE11" s="11"/>
      <c r="AF11" s="1252"/>
      <c r="AG11" s="1252"/>
      <c r="AH11" s="1252"/>
      <c r="AI11" s="1252"/>
      <c r="AJ11" s="1252"/>
      <c r="AK11" s="1253"/>
      <c r="AL11" s="1253"/>
      <c r="AM11" s="1253"/>
      <c r="AN11" s="1253"/>
      <c r="AO11" s="1253"/>
      <c r="AP11" s="1253"/>
      <c r="AQ11" s="1253"/>
      <c r="AR11" s="1253"/>
      <c r="AS11" s="1253"/>
      <c r="AT11" s="1253"/>
      <c r="AU11" s="1253"/>
      <c r="AV11" s="1253"/>
      <c r="AW11" s="1253"/>
      <c r="AX11" s="1247"/>
      <c r="CA11" s="32" t="str">
        <f>IF(CH11=1,"* El número de víctima de Violencia de Género NO DEBE ser diferente al Total. ","")</f>
        <v/>
      </c>
      <c r="CB11" s="32" t="str">
        <f>IF(AND(C11&lt;&gt;0,OR(O11="",P11="")),"* No olvide digitar los campos Pueblo Originario y/o Migrantes (Digite CEROS si no tiene). ","")</f>
        <v/>
      </c>
      <c r="CC11" s="32" t="str">
        <f>IF(CJ11=1,"* Pueblo Originario y/o Migrantes NO DEBEN ser Mayor al Total. ","")</f>
        <v/>
      </c>
      <c r="CD11" s="32" t="str">
        <f>IF(CK11=1,"* Total Gestantes Ingresadas a control prenatal debe ser Mayor o Igual que el Total de Evaluaciones a Gestantes de REM A03 Sección B2. ","")</f>
        <v/>
      </c>
      <c r="CG11" s="14"/>
      <c r="CH11" s="33">
        <f>IF(C11&lt;N11,1,0)</f>
        <v>0</v>
      </c>
      <c r="CI11" s="14"/>
      <c r="CJ11" s="33">
        <f>IF(OR(C11&lt;O11,C11&lt;P11),1,0)</f>
        <v>0</v>
      </c>
      <c r="CK11" s="33">
        <f>IF(C11&lt;[11]A03!C75,1,0)</f>
        <v>0</v>
      </c>
      <c r="CL11" s="14"/>
      <c r="CM11" s="14"/>
      <c r="CN11" s="14"/>
    </row>
    <row r="12" spans="1:92" ht="16.350000000000001" customHeight="1" x14ac:dyDescent="0.2">
      <c r="A12" s="1359" t="s">
        <v>20</v>
      </c>
      <c r="B12" s="1359"/>
      <c r="C12" s="34">
        <f>SUM(D12:M12)</f>
        <v>0</v>
      </c>
      <c r="D12" s="35"/>
      <c r="E12" s="36"/>
      <c r="F12" s="36"/>
      <c r="G12" s="36"/>
      <c r="H12" s="36"/>
      <c r="I12" s="36"/>
      <c r="J12" s="36"/>
      <c r="K12" s="36"/>
      <c r="L12" s="37"/>
      <c r="M12" s="38"/>
      <c r="N12" s="39"/>
      <c r="O12" s="40"/>
      <c r="P12" s="40"/>
      <c r="Q12" s="30" t="str">
        <f>CA12&amp;CB12&amp;CC12&amp;CD12</f>
        <v/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15"/>
      <c r="AD12" s="11"/>
      <c r="AE12" s="11"/>
      <c r="AF12" s="1252"/>
      <c r="AG12" s="1252"/>
      <c r="AH12" s="1252"/>
      <c r="AI12" s="1252"/>
      <c r="AJ12" s="1252"/>
      <c r="AK12" s="1253"/>
      <c r="AL12" s="1253"/>
      <c r="AM12" s="1253"/>
      <c r="AN12" s="1253"/>
      <c r="AO12" s="1252"/>
      <c r="AP12" s="1252"/>
      <c r="AQ12" s="1253"/>
      <c r="AR12" s="1253"/>
      <c r="AS12" s="1253"/>
      <c r="AT12" s="1253"/>
      <c r="AU12" s="1253"/>
      <c r="AV12" s="1253"/>
      <c r="AW12" s="1253"/>
      <c r="AX12" s="1247"/>
      <c r="CA12" s="32" t="str">
        <f>IF(CH12=1,"* El número de víctima de Violencia de Género NO DEBE ser diferente al Total. ","")</f>
        <v/>
      </c>
      <c r="CB12" s="32" t="str">
        <f>IF(AND(C12&lt;&gt;0,OR(O12="",P12="")),"* No olvide digitar los campos Pueblo Originario y/o Migrantes (Digite CEROS si no tiene). ","")</f>
        <v/>
      </c>
      <c r="CC12" s="32" t="str">
        <f>IF(CJ12=1,"* Pueblo Originario y/o Migrantes NO DEBEN ser Mayor al Total. ","")</f>
        <v/>
      </c>
      <c r="CD12" s="32" t="str">
        <f>IF(CK12=1,"* Total Gestantes debe ser Mayor o Igual a "&amp;A12&amp;".","")</f>
        <v/>
      </c>
      <c r="CG12" s="14"/>
      <c r="CH12" s="33">
        <f>IF(C12&lt;N12,1,0)</f>
        <v>0</v>
      </c>
      <c r="CI12" s="14"/>
      <c r="CJ12" s="33">
        <f>IF(OR(C12&lt;O12,C12&lt;P12),1,0)</f>
        <v>0</v>
      </c>
      <c r="CK12" s="33">
        <f>IF($C$11&lt;C12,1,0)</f>
        <v>0</v>
      </c>
      <c r="CL12" s="14"/>
      <c r="CM12" s="14"/>
      <c r="CN12" s="14"/>
    </row>
    <row r="13" spans="1:92" ht="16.350000000000001" customHeight="1" x14ac:dyDescent="0.2">
      <c r="A13" s="1360" t="s">
        <v>21</v>
      </c>
      <c r="B13" s="1361"/>
      <c r="C13" s="34">
        <f>SUM(D13:M13)</f>
        <v>0</v>
      </c>
      <c r="D13" s="35"/>
      <c r="E13" s="36"/>
      <c r="F13" s="36"/>
      <c r="G13" s="36"/>
      <c r="H13" s="36"/>
      <c r="I13" s="36"/>
      <c r="J13" s="36"/>
      <c r="K13" s="36"/>
      <c r="L13" s="37"/>
      <c r="M13" s="38"/>
      <c r="N13" s="39"/>
      <c r="O13" s="40"/>
      <c r="P13" s="40"/>
      <c r="Q13" s="30" t="str">
        <f>CA13&amp;CB13&amp;CC13&amp;CD13</f>
        <v/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15"/>
      <c r="AD13" s="11"/>
      <c r="AE13" s="11"/>
      <c r="AF13" s="1252"/>
      <c r="AG13" s="1252"/>
      <c r="AH13" s="1252"/>
      <c r="AI13" s="1252"/>
      <c r="AJ13" s="1252"/>
      <c r="AK13" s="1253"/>
      <c r="AL13" s="1253"/>
      <c r="AM13" s="1253"/>
      <c r="AN13" s="1253"/>
      <c r="AO13" s="1252"/>
      <c r="AP13" s="1252"/>
      <c r="AQ13" s="1252"/>
      <c r="AR13" s="1253"/>
      <c r="AS13" s="1253"/>
      <c r="AT13" s="1253"/>
      <c r="AU13" s="1253"/>
      <c r="AV13" s="1253"/>
      <c r="AW13" s="1253"/>
      <c r="AX13" s="1247"/>
      <c r="CA13" s="32" t="str">
        <f>IF(CH13=1,"* El número de víctima de Violencia de Género NO DEBE ser diferente al Total. ","")</f>
        <v/>
      </c>
      <c r="CB13" s="32" t="str">
        <f>IF(AND(C13&lt;&gt;0,OR(O13="",P13="")),"* No olvide digitar los campos Pueblo Originario y/o Migrantes (Digite CEROS si no tiene). ","")</f>
        <v/>
      </c>
      <c r="CC13" s="32" t="str">
        <f>IF(CJ13=1,"* Pueblo Originario y/o Migrantes NO DEBEN ser Mayor al Total. ","")</f>
        <v/>
      </c>
      <c r="CD13" s="32" t="str">
        <f>IF(CK13=1,"* Total Gestantes debe ser Mayor o Igual a "&amp;A13&amp;".","")</f>
        <v/>
      </c>
      <c r="CG13" s="14"/>
      <c r="CH13" s="33">
        <f>IF(C13&lt;N13,1,0)</f>
        <v>0</v>
      </c>
      <c r="CI13" s="14"/>
      <c r="CJ13" s="33">
        <f>IF(OR(C13&lt;O13,C13&lt;P13),1,0)</f>
        <v>0</v>
      </c>
      <c r="CK13" s="33">
        <f>IF($C$11&lt;C13,1,0)</f>
        <v>0</v>
      </c>
      <c r="CL13" s="14"/>
      <c r="CM13" s="14"/>
      <c r="CN13" s="14"/>
    </row>
    <row r="14" spans="1:92" ht="16.350000000000001" customHeight="1" x14ac:dyDescent="0.2">
      <c r="A14" s="1362" t="s">
        <v>22</v>
      </c>
      <c r="B14" s="1363"/>
      <c r="C14" s="41">
        <f>SUM(D14:M14)</f>
        <v>0</v>
      </c>
      <c r="D14" s="42"/>
      <c r="E14" s="43"/>
      <c r="F14" s="43"/>
      <c r="G14" s="43"/>
      <c r="H14" s="43"/>
      <c r="I14" s="43"/>
      <c r="J14" s="43"/>
      <c r="K14" s="43"/>
      <c r="L14" s="44"/>
      <c r="M14" s="45"/>
      <c r="N14" s="46"/>
      <c r="O14" s="47"/>
      <c r="P14" s="47"/>
      <c r="Q14" s="30" t="str">
        <f>CA14&amp;CB14&amp;CC14&amp;CD14</f>
        <v/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15"/>
      <c r="AD14" s="11"/>
      <c r="AE14" s="11"/>
      <c r="AF14" s="1252"/>
      <c r="AG14" s="1252"/>
      <c r="AH14" s="1252"/>
      <c r="AI14" s="1252"/>
      <c r="AJ14" s="1252"/>
      <c r="AK14" s="1252"/>
      <c r="AL14" s="1252"/>
      <c r="AM14" s="1252"/>
      <c r="AN14" s="1252"/>
      <c r="AO14" s="1253"/>
      <c r="AP14" s="1253"/>
      <c r="AQ14" s="1253"/>
      <c r="AR14" s="1253"/>
      <c r="AS14" s="1253"/>
      <c r="AT14" s="1253"/>
      <c r="AU14" s="1253"/>
      <c r="AV14" s="1253"/>
      <c r="AW14" s="1253"/>
      <c r="AX14" s="1247"/>
      <c r="CA14" s="32" t="str">
        <f>IF(CH14=1,"* El número de víctima de Violencia de Género NO DEBE ser diferente al Total. ","")</f>
        <v/>
      </c>
      <c r="CB14" s="32" t="str">
        <f>IF(AND(C14&lt;&gt;0,OR(O14="",P14="")),"* No olvide digitar los campos Pueblo Originario y/o Migrantes (Digite CEROS si no tiene). ","")</f>
        <v/>
      </c>
      <c r="CC14" s="32" t="str">
        <f>IF(CJ14=1,"* Pueblo Originario y/o Migrantes NO DEBEN ser Mayor al Total. ","")</f>
        <v/>
      </c>
      <c r="CD14" s="32" t="str">
        <f>IF(CK14=1,"* Total Gestantes debe ser Mayor o Igual a "&amp;A14&amp;".","")</f>
        <v/>
      </c>
      <c r="CG14" s="14"/>
      <c r="CH14" s="33">
        <f>IF(C14&lt;N14,1,0)</f>
        <v>0</v>
      </c>
      <c r="CI14" s="14"/>
      <c r="CJ14" s="33">
        <f>IF(OR(C14&lt;O14,C14&lt;P14),1,0)</f>
        <v>0</v>
      </c>
      <c r="CK14" s="33">
        <f>IF($C$11&lt;C14,1,0)</f>
        <v>0</v>
      </c>
      <c r="CL14" s="14"/>
      <c r="CM14" s="14"/>
      <c r="CN14" s="14"/>
    </row>
    <row r="15" spans="1:92" ht="16.350000000000001" customHeight="1" x14ac:dyDescent="0.2">
      <c r="A15" s="1364" t="s">
        <v>23</v>
      </c>
      <c r="B15" s="1365"/>
      <c r="C15" s="1257">
        <f>SUM(D15:M15)</f>
        <v>0</v>
      </c>
      <c r="D15" s="1258"/>
      <c r="E15" s="1259"/>
      <c r="F15" s="1259"/>
      <c r="G15" s="1259"/>
      <c r="H15" s="1259"/>
      <c r="I15" s="1259"/>
      <c r="J15" s="1259"/>
      <c r="K15" s="1259"/>
      <c r="L15" s="1260"/>
      <c r="M15" s="1261"/>
      <c r="N15" s="53"/>
      <c r="O15" s="1262"/>
      <c r="P15" s="1262"/>
      <c r="Q15" s="30" t="str">
        <f>CA15&amp;CB15&amp;CC15&amp;CD15</f>
        <v/>
      </c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15"/>
      <c r="AD15" s="11"/>
      <c r="AE15" s="11"/>
      <c r="AF15" s="1252"/>
      <c r="AG15" s="1252"/>
      <c r="AH15" s="1252"/>
      <c r="AI15" s="1252"/>
      <c r="AJ15" s="1252"/>
      <c r="AK15" s="1252"/>
      <c r="AL15" s="1252"/>
      <c r="AM15" s="1252"/>
      <c r="AN15" s="1252"/>
      <c r="AO15" s="1253"/>
      <c r="AP15" s="1253"/>
      <c r="AQ15" s="1253"/>
      <c r="AR15" s="1253"/>
      <c r="AS15" s="1253"/>
      <c r="AT15" s="1253"/>
      <c r="AU15" s="1253"/>
      <c r="AV15" s="1253"/>
      <c r="AW15" s="1253"/>
      <c r="AX15" s="1247"/>
      <c r="CA15" s="32" t="str">
        <f>IF(CH15=1,"* El número de víctima de Violencia de Género NO DEBE ser diferente al Total. ","")</f>
        <v/>
      </c>
      <c r="CB15" s="32" t="str">
        <f>IF(AND(C15&lt;&gt;0,OR(O15="",P15="")),"* No olvide digitar los campos Pueblo Originario y/o Migrantes (Digite CEROS si no tiene). ","")</f>
        <v/>
      </c>
      <c r="CC15" s="32" t="str">
        <f>IF(CJ15=1,"* Pueblo Originario y/o Migrantes NO DEBEN ser Mayor al Total. ","")</f>
        <v/>
      </c>
      <c r="CD15" s="32" t="str">
        <f>IF(CK15=1,"* Total Gestantes debe ser Mayor o Igual a "&amp;A15&amp;".","")</f>
        <v/>
      </c>
      <c r="CG15" s="14"/>
      <c r="CH15" s="33">
        <f>IF(C15&lt;N15,1,0)</f>
        <v>0</v>
      </c>
      <c r="CI15" s="14"/>
      <c r="CJ15" s="33">
        <f>IF(OR(C15&lt;O15,C15&lt;P15),1,0)</f>
        <v>0</v>
      </c>
      <c r="CK15" s="33">
        <f>IF($C$11&lt;C15,1,0)</f>
        <v>0</v>
      </c>
      <c r="CL15" s="14"/>
      <c r="CM15" s="14"/>
      <c r="CN15" s="14"/>
    </row>
    <row r="16" spans="1:92" ht="31.35" customHeight="1" x14ac:dyDescent="0.2">
      <c r="A16" s="10" t="s">
        <v>24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1"/>
      <c r="P16" s="11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1"/>
      <c r="AE16" s="1252"/>
      <c r="AF16" s="1252"/>
      <c r="AG16" s="1252"/>
      <c r="AH16" s="1252"/>
      <c r="AI16" s="1252"/>
      <c r="AJ16" s="1252"/>
      <c r="AK16" s="1252"/>
      <c r="AL16" s="1252"/>
      <c r="AM16" s="1252"/>
      <c r="AN16" s="1252"/>
      <c r="AO16" s="1252"/>
      <c r="AP16" s="1252"/>
      <c r="AQ16" s="1252"/>
      <c r="AR16" s="1252"/>
      <c r="AS16" s="1252"/>
      <c r="AT16" s="1252"/>
      <c r="AU16" s="1252"/>
      <c r="AV16" s="1252"/>
      <c r="AW16" s="1247"/>
      <c r="BZ16" s="2"/>
      <c r="CG16" s="14"/>
      <c r="CH16" s="14"/>
      <c r="CI16" s="14"/>
      <c r="CJ16" s="14"/>
      <c r="CK16" s="14"/>
      <c r="CL16" s="14"/>
      <c r="CM16" s="14"/>
      <c r="CN16" s="14"/>
    </row>
    <row r="17" spans="1:92" ht="16.350000000000001" customHeight="1" x14ac:dyDescent="0.2">
      <c r="A17" s="1366" t="s">
        <v>25</v>
      </c>
      <c r="B17" s="1367"/>
      <c r="C17" s="1375" t="s">
        <v>26</v>
      </c>
      <c r="D17" s="1375" t="s">
        <v>27</v>
      </c>
      <c r="E17" s="1375" t="s">
        <v>7</v>
      </c>
      <c r="F17" s="1375" t="s">
        <v>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1"/>
      <c r="AE17" s="1252"/>
      <c r="AF17" s="1253"/>
      <c r="AG17" s="1253"/>
      <c r="AH17" s="1253"/>
      <c r="AI17" s="1253"/>
      <c r="AJ17" s="1253"/>
      <c r="AK17" s="1253"/>
      <c r="AL17" s="1253"/>
      <c r="AM17" s="1253"/>
      <c r="AN17" s="1253"/>
      <c r="AO17" s="1253"/>
      <c r="AP17" s="1253"/>
      <c r="AQ17" s="1253"/>
      <c r="AR17" s="1253"/>
      <c r="AS17" s="1253"/>
      <c r="AT17" s="1253"/>
      <c r="AU17" s="1253"/>
      <c r="AV17" s="1253"/>
      <c r="AW17" s="1247"/>
      <c r="CG17" s="14"/>
      <c r="CH17" s="14"/>
      <c r="CI17" s="14"/>
      <c r="CJ17" s="14"/>
      <c r="CK17" s="14"/>
      <c r="CL17" s="14"/>
      <c r="CM17" s="14"/>
      <c r="CN17" s="14"/>
    </row>
    <row r="18" spans="1:92" ht="25.35" customHeight="1" x14ac:dyDescent="0.2">
      <c r="A18" s="1368"/>
      <c r="B18" s="1369"/>
      <c r="C18" s="1376"/>
      <c r="D18" s="1376"/>
      <c r="E18" s="1376"/>
      <c r="F18" s="1376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1"/>
      <c r="AE18" s="1252"/>
      <c r="AF18" s="1253"/>
      <c r="AG18" s="1253"/>
      <c r="AH18" s="1253"/>
      <c r="AI18" s="1253"/>
      <c r="AJ18" s="1253"/>
      <c r="AK18" s="1253"/>
      <c r="AL18" s="1253"/>
      <c r="AM18" s="1253"/>
      <c r="AN18" s="1253"/>
      <c r="AO18" s="1253"/>
      <c r="AP18" s="1253"/>
      <c r="AQ18" s="1253"/>
      <c r="AR18" s="1253"/>
      <c r="AS18" s="1253"/>
      <c r="AT18" s="1253"/>
      <c r="AU18" s="1253"/>
      <c r="AV18" s="1253"/>
      <c r="AW18" s="1247"/>
      <c r="CG18" s="14"/>
      <c r="CH18" s="14"/>
      <c r="CI18" s="14"/>
      <c r="CJ18" s="14"/>
      <c r="CK18" s="14"/>
      <c r="CL18" s="14"/>
      <c r="CM18" s="14"/>
      <c r="CN18" s="14"/>
    </row>
    <row r="19" spans="1:92" ht="16.350000000000001" customHeight="1" x14ac:dyDescent="0.2">
      <c r="A19" s="1383" t="s">
        <v>28</v>
      </c>
      <c r="B19" s="1384"/>
      <c r="C19" s="1263">
        <v>62</v>
      </c>
      <c r="D19" s="1263">
        <v>0</v>
      </c>
      <c r="E19" s="1263">
        <v>0</v>
      </c>
      <c r="F19" s="1263">
        <v>4</v>
      </c>
      <c r="G19" s="30" t="str">
        <f t="shared" ref="G19:G29" si="0">CA19&amp;CB19&amp;CC19&amp;CD19</f>
        <v/>
      </c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1"/>
      <c r="AE19" s="1210"/>
      <c r="AF19" s="1211"/>
      <c r="AG19" s="1211"/>
      <c r="AH19" s="1211"/>
      <c r="AI19" s="1211"/>
      <c r="AJ19" s="1211"/>
      <c r="AK19" s="1211"/>
      <c r="AL19" s="1211"/>
      <c r="AM19" s="1211"/>
      <c r="AN19" s="1211"/>
      <c r="AO19" s="1211"/>
      <c r="AP19" s="1211"/>
      <c r="AQ19" s="1211"/>
      <c r="AR19" s="1211"/>
      <c r="AS19" s="1211"/>
      <c r="AT19" s="1211"/>
      <c r="AU19" s="1211"/>
      <c r="AV19" s="1211"/>
      <c r="AW19" s="1205"/>
      <c r="CA19" s="56"/>
      <c r="CB19" s="56"/>
      <c r="CC19" s="56"/>
      <c r="CD19" s="32" t="str">
        <f>IF(AND(SUM(C20:C29)&lt;&gt;0,C19=0),"* No olvide registrar número de gestantes ingresadas. ","")</f>
        <v/>
      </c>
      <c r="CG19" s="14">
        <v>0</v>
      </c>
      <c r="CH19" s="14"/>
      <c r="CI19" s="14">
        <v>0</v>
      </c>
      <c r="CJ19" s="14"/>
      <c r="CK19" s="14"/>
      <c r="CL19" s="14"/>
      <c r="CM19" s="14"/>
      <c r="CN19" s="14"/>
    </row>
    <row r="20" spans="1:92" ht="16.350000000000001" customHeight="1" x14ac:dyDescent="0.2">
      <c r="A20" s="1577" t="s">
        <v>29</v>
      </c>
      <c r="B20" s="1578"/>
      <c r="C20" s="57"/>
      <c r="D20" s="57"/>
      <c r="E20" s="57"/>
      <c r="F20" s="57"/>
      <c r="G20" s="30" t="str">
        <f t="shared" si="0"/>
        <v/>
      </c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1"/>
      <c r="AE20" s="1210"/>
      <c r="AF20" s="1211"/>
      <c r="AG20" s="1211"/>
      <c r="AH20" s="1211"/>
      <c r="AI20" s="1211"/>
      <c r="AJ20" s="1211"/>
      <c r="AK20" s="1211"/>
      <c r="AL20" s="1211"/>
      <c r="AM20" s="1211"/>
      <c r="AN20" s="1211"/>
      <c r="AO20" s="1211"/>
      <c r="AP20" s="1211"/>
      <c r="AQ20" s="1211"/>
      <c r="AR20" s="1211"/>
      <c r="AS20" s="1211"/>
      <c r="AT20" s="1211"/>
      <c r="AU20" s="1211"/>
      <c r="AV20" s="1211"/>
      <c r="AW20" s="1205"/>
      <c r="CG20" s="14">
        <v>0</v>
      </c>
      <c r="CH20" s="14"/>
      <c r="CI20" s="14">
        <v>0</v>
      </c>
      <c r="CJ20" s="14"/>
      <c r="CK20" s="14"/>
      <c r="CL20" s="14"/>
      <c r="CM20" s="14"/>
      <c r="CN20" s="14"/>
    </row>
    <row r="21" spans="1:92" ht="16.350000000000001" customHeight="1" x14ac:dyDescent="0.2">
      <c r="A21" s="1360" t="s">
        <v>30</v>
      </c>
      <c r="B21" s="1361"/>
      <c r="C21" s="58">
        <v>3</v>
      </c>
      <c r="D21" s="58">
        <v>0</v>
      </c>
      <c r="E21" s="58">
        <v>0</v>
      </c>
      <c r="F21" s="58">
        <v>2</v>
      </c>
      <c r="G21" s="30" t="str">
        <f t="shared" si="0"/>
        <v/>
      </c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1"/>
      <c r="AE21" s="1210"/>
      <c r="AF21" s="1211"/>
      <c r="AG21" s="1211"/>
      <c r="AH21" s="1211"/>
      <c r="AI21" s="1211"/>
      <c r="AJ21" s="1211"/>
      <c r="AK21" s="1211"/>
      <c r="AL21" s="1211"/>
      <c r="AM21" s="1211"/>
      <c r="AN21" s="1211"/>
      <c r="AO21" s="1211"/>
      <c r="AP21" s="1211"/>
      <c r="AQ21" s="1211"/>
      <c r="AR21" s="1211"/>
      <c r="AS21" s="1211"/>
      <c r="AT21" s="1211"/>
      <c r="AU21" s="1211"/>
      <c r="AV21" s="1211"/>
      <c r="AW21" s="1205"/>
      <c r="CA21" s="56"/>
      <c r="CB21" s="56"/>
      <c r="CC21" s="56"/>
      <c r="CG21" s="14">
        <v>0</v>
      </c>
      <c r="CH21" s="14"/>
      <c r="CI21" s="14">
        <v>0</v>
      </c>
      <c r="CJ21" s="14"/>
      <c r="CK21" s="14"/>
      <c r="CL21" s="14"/>
      <c r="CM21" s="14"/>
      <c r="CN21" s="14"/>
    </row>
    <row r="22" spans="1:92" ht="16.350000000000001" customHeight="1" x14ac:dyDescent="0.2">
      <c r="A22" s="1360" t="s">
        <v>31</v>
      </c>
      <c r="B22" s="1361"/>
      <c r="C22" s="58">
        <v>8</v>
      </c>
      <c r="D22" s="58">
        <v>0</v>
      </c>
      <c r="E22" s="58">
        <v>0</v>
      </c>
      <c r="F22" s="58">
        <v>0</v>
      </c>
      <c r="G22" s="30" t="str">
        <f t="shared" si="0"/>
        <v/>
      </c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1"/>
      <c r="AE22" s="1210"/>
      <c r="AF22" s="1211"/>
      <c r="AG22" s="1211"/>
      <c r="AH22" s="1211"/>
      <c r="AI22" s="1211"/>
      <c r="AJ22" s="1211"/>
      <c r="AK22" s="1211"/>
      <c r="AL22" s="1211"/>
      <c r="AM22" s="1211"/>
      <c r="AN22" s="1211"/>
      <c r="AO22" s="1211"/>
      <c r="AP22" s="1211"/>
      <c r="AQ22" s="1211"/>
      <c r="AR22" s="1211"/>
      <c r="AS22" s="1211"/>
      <c r="AT22" s="1211"/>
      <c r="AU22" s="1211"/>
      <c r="AV22" s="1211"/>
      <c r="AW22" s="1205"/>
      <c r="CG22" s="14">
        <v>0</v>
      </c>
      <c r="CH22" s="14"/>
      <c r="CI22" s="14">
        <v>0</v>
      </c>
      <c r="CJ22" s="14"/>
      <c r="CK22" s="14"/>
      <c r="CL22" s="14"/>
      <c r="CM22" s="14"/>
      <c r="CN22" s="14"/>
    </row>
    <row r="23" spans="1:92" ht="16.350000000000001" customHeight="1" x14ac:dyDescent="0.2">
      <c r="A23" s="1381" t="s">
        <v>32</v>
      </c>
      <c r="B23" s="1382"/>
      <c r="C23" s="58"/>
      <c r="D23" s="58"/>
      <c r="E23" s="58"/>
      <c r="F23" s="58"/>
      <c r="G23" s="30" t="str">
        <f t="shared" si="0"/>
        <v/>
      </c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1"/>
      <c r="AE23" s="1210"/>
      <c r="AF23" s="1211"/>
      <c r="AG23" s="1211"/>
      <c r="AH23" s="1211"/>
      <c r="AI23" s="1211"/>
      <c r="AJ23" s="1211"/>
      <c r="AK23" s="1211"/>
      <c r="AL23" s="1211"/>
      <c r="AM23" s="1211"/>
      <c r="AN23" s="1211"/>
      <c r="AO23" s="1211"/>
      <c r="AP23" s="1211"/>
      <c r="AQ23" s="1211"/>
      <c r="AR23" s="1211"/>
      <c r="AS23" s="1211"/>
      <c r="AT23" s="1211"/>
      <c r="AU23" s="1211"/>
      <c r="AV23" s="1211"/>
      <c r="AW23" s="1205"/>
      <c r="CG23" s="14">
        <v>0</v>
      </c>
      <c r="CH23" s="14"/>
      <c r="CI23" s="14">
        <v>0</v>
      </c>
      <c r="CJ23" s="14"/>
      <c r="CK23" s="14"/>
      <c r="CL23" s="14"/>
      <c r="CM23" s="14"/>
      <c r="CN23" s="14"/>
    </row>
    <row r="24" spans="1:92" ht="16.350000000000001" customHeight="1" x14ac:dyDescent="0.2">
      <c r="A24" s="1381" t="s">
        <v>33</v>
      </c>
      <c r="B24" s="1382"/>
      <c r="C24" s="58"/>
      <c r="D24" s="58"/>
      <c r="E24" s="58"/>
      <c r="F24" s="58"/>
      <c r="G24" s="30" t="str">
        <f t="shared" si="0"/>
        <v/>
      </c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1"/>
      <c r="AE24" s="1210"/>
      <c r="AF24" s="1211"/>
      <c r="AG24" s="1211"/>
      <c r="AH24" s="1211"/>
      <c r="AI24" s="1211"/>
      <c r="AJ24" s="1211"/>
      <c r="AK24" s="1211"/>
      <c r="AL24" s="1211"/>
      <c r="AM24" s="1211"/>
      <c r="AN24" s="1211"/>
      <c r="AO24" s="1211"/>
      <c r="AP24" s="1211"/>
      <c r="AQ24" s="1211"/>
      <c r="AR24" s="1211"/>
      <c r="AS24" s="1211"/>
      <c r="AT24" s="1211"/>
      <c r="AU24" s="1211"/>
      <c r="AV24" s="1211"/>
      <c r="AW24" s="1205"/>
      <c r="CG24" s="14">
        <v>0</v>
      </c>
      <c r="CH24" s="14"/>
      <c r="CI24" s="14">
        <v>0</v>
      </c>
      <c r="CJ24" s="14"/>
      <c r="CK24" s="14"/>
      <c r="CL24" s="14"/>
      <c r="CM24" s="14"/>
      <c r="CN24" s="14"/>
    </row>
    <row r="25" spans="1:92" ht="16.350000000000001" customHeight="1" x14ac:dyDescent="0.2">
      <c r="A25" s="1381" t="s">
        <v>34</v>
      </c>
      <c r="B25" s="1382"/>
      <c r="C25" s="58">
        <v>1</v>
      </c>
      <c r="D25" s="58">
        <v>0</v>
      </c>
      <c r="E25" s="58">
        <v>0</v>
      </c>
      <c r="F25" s="58">
        <v>0</v>
      </c>
      <c r="G25" s="30" t="str">
        <f t="shared" si="0"/>
        <v/>
      </c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1"/>
      <c r="AE25" s="1210"/>
      <c r="AF25" s="1211"/>
      <c r="AG25" s="1211"/>
      <c r="AH25" s="1211"/>
      <c r="AI25" s="1211"/>
      <c r="AJ25" s="1211"/>
      <c r="AK25" s="1211"/>
      <c r="AL25" s="1211"/>
      <c r="AM25" s="1211"/>
      <c r="AN25" s="1211"/>
      <c r="AO25" s="1211"/>
      <c r="AP25" s="1211"/>
      <c r="AQ25" s="1211"/>
      <c r="AR25" s="1211"/>
      <c r="AS25" s="1211"/>
      <c r="AT25" s="1211"/>
      <c r="AU25" s="1211"/>
      <c r="AV25" s="1211"/>
      <c r="AW25" s="1205"/>
      <c r="CG25" s="14">
        <v>0</v>
      </c>
      <c r="CH25" s="14"/>
      <c r="CI25" s="14">
        <v>0</v>
      </c>
      <c r="CJ25" s="14"/>
      <c r="CK25" s="14"/>
      <c r="CL25" s="14"/>
      <c r="CM25" s="14"/>
      <c r="CN25" s="14"/>
    </row>
    <row r="26" spans="1:92" ht="16.350000000000001" customHeight="1" x14ac:dyDescent="0.2">
      <c r="A26" s="1381" t="s">
        <v>35</v>
      </c>
      <c r="B26" s="1382"/>
      <c r="C26" s="58">
        <v>10</v>
      </c>
      <c r="D26" s="58">
        <v>0</v>
      </c>
      <c r="E26" s="58">
        <v>0</v>
      </c>
      <c r="F26" s="58">
        <v>0</v>
      </c>
      <c r="G26" s="30" t="str">
        <f t="shared" si="0"/>
        <v/>
      </c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1"/>
      <c r="AE26" s="1210"/>
      <c r="AF26" s="1211"/>
      <c r="AG26" s="1211"/>
      <c r="AH26" s="1211"/>
      <c r="AI26" s="1211"/>
      <c r="AJ26" s="1211"/>
      <c r="AK26" s="1211"/>
      <c r="AL26" s="1211"/>
      <c r="AM26" s="1211"/>
      <c r="AN26" s="1211"/>
      <c r="AO26" s="1211"/>
      <c r="AP26" s="1211"/>
      <c r="AQ26" s="1211"/>
      <c r="AR26" s="1211"/>
      <c r="AS26" s="1211"/>
      <c r="AT26" s="1211"/>
      <c r="AU26" s="1211"/>
      <c r="AV26" s="1211"/>
      <c r="AW26" s="1205"/>
      <c r="CG26" s="14">
        <v>0</v>
      </c>
      <c r="CH26" s="14"/>
      <c r="CI26" s="14">
        <v>0</v>
      </c>
      <c r="CJ26" s="14"/>
      <c r="CK26" s="14"/>
      <c r="CL26" s="14"/>
      <c r="CM26" s="14"/>
      <c r="CN26" s="14"/>
    </row>
    <row r="27" spans="1:92" ht="16.350000000000001" customHeight="1" x14ac:dyDescent="0.2">
      <c r="A27" s="1381" t="s">
        <v>36</v>
      </c>
      <c r="B27" s="1382"/>
      <c r="C27" s="58">
        <v>16</v>
      </c>
      <c r="D27" s="58">
        <v>0</v>
      </c>
      <c r="E27" s="58">
        <v>0</v>
      </c>
      <c r="F27" s="58">
        <v>1</v>
      </c>
      <c r="G27" s="30" t="str">
        <f t="shared" si="0"/>
        <v/>
      </c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1"/>
      <c r="AE27" s="1210"/>
      <c r="AF27" s="1211"/>
      <c r="AG27" s="1211"/>
      <c r="AH27" s="1211"/>
      <c r="AI27" s="1211"/>
      <c r="AJ27" s="1211"/>
      <c r="AK27" s="1211"/>
      <c r="AL27" s="1211"/>
      <c r="AM27" s="1211"/>
      <c r="AN27" s="1211"/>
      <c r="AO27" s="1211"/>
      <c r="AP27" s="1211"/>
      <c r="AQ27" s="1211"/>
      <c r="AR27" s="1211"/>
      <c r="AS27" s="1211"/>
      <c r="AT27" s="1211"/>
      <c r="AU27" s="1211"/>
      <c r="AV27" s="1211"/>
      <c r="AW27" s="1205"/>
      <c r="CG27" s="14">
        <v>0</v>
      </c>
      <c r="CH27" s="14"/>
      <c r="CI27" s="14">
        <v>0</v>
      </c>
      <c r="CJ27" s="14"/>
      <c r="CK27" s="14"/>
      <c r="CL27" s="14"/>
      <c r="CM27" s="14"/>
      <c r="CN27" s="14"/>
    </row>
    <row r="28" spans="1:92" ht="16.350000000000001" customHeight="1" x14ac:dyDescent="0.2">
      <c r="A28" s="1381" t="s">
        <v>37</v>
      </c>
      <c r="B28" s="1382"/>
      <c r="C28" s="58"/>
      <c r="D28" s="58"/>
      <c r="E28" s="58"/>
      <c r="F28" s="58"/>
      <c r="G28" s="30" t="str">
        <f t="shared" si="0"/>
        <v/>
      </c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1"/>
      <c r="AE28" s="1210"/>
      <c r="AF28" s="1211"/>
      <c r="AG28" s="1211"/>
      <c r="AH28" s="1211"/>
      <c r="AI28" s="1211"/>
      <c r="AJ28" s="1211"/>
      <c r="AK28" s="1211"/>
      <c r="AL28" s="1211"/>
      <c r="AM28" s="1211"/>
      <c r="AN28" s="1211"/>
      <c r="AO28" s="1211"/>
      <c r="AP28" s="1211"/>
      <c r="AQ28" s="1211"/>
      <c r="AR28" s="1211"/>
      <c r="AS28" s="1211"/>
      <c r="AT28" s="1211"/>
      <c r="AU28" s="1211"/>
      <c r="AV28" s="1211"/>
      <c r="AW28" s="1205"/>
      <c r="CG28" s="14">
        <v>0</v>
      </c>
      <c r="CH28" s="14"/>
      <c r="CI28" s="14">
        <v>0</v>
      </c>
      <c r="CJ28" s="14"/>
      <c r="CK28" s="14"/>
      <c r="CL28" s="14"/>
      <c r="CM28" s="14"/>
      <c r="CN28" s="14"/>
    </row>
    <row r="29" spans="1:92" ht="16.350000000000001" customHeight="1" x14ac:dyDescent="0.2">
      <c r="A29" s="1395" t="s">
        <v>38</v>
      </c>
      <c r="B29" s="1396"/>
      <c r="C29" s="59">
        <v>24</v>
      </c>
      <c r="D29" s="59">
        <v>0</v>
      </c>
      <c r="E29" s="59">
        <v>0</v>
      </c>
      <c r="F29" s="59">
        <v>1</v>
      </c>
      <c r="G29" s="30" t="str">
        <f t="shared" si="0"/>
        <v/>
      </c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15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7"/>
      <c r="AE29" s="1206"/>
      <c r="AF29" s="1206"/>
      <c r="AG29" s="1206"/>
      <c r="AH29" s="877"/>
      <c r="AI29" s="1206"/>
      <c r="AJ29" s="1206"/>
      <c r="AK29" s="1206"/>
      <c r="AL29" s="1206"/>
      <c r="AM29" s="1206"/>
      <c r="AN29" s="1206"/>
      <c r="AO29" s="1206"/>
      <c r="AP29" s="1206"/>
      <c r="AQ29" s="1206"/>
      <c r="AR29" s="1206"/>
      <c r="AS29" s="1206"/>
      <c r="AT29" s="1206"/>
      <c r="AU29" s="1206"/>
      <c r="AV29" s="1206"/>
      <c r="AW29" s="879"/>
      <c r="CG29" s="14">
        <v>0</v>
      </c>
      <c r="CH29" s="14"/>
      <c r="CI29" s="14">
        <v>0</v>
      </c>
      <c r="CJ29" s="14"/>
      <c r="CK29" s="14"/>
      <c r="CL29" s="14"/>
      <c r="CM29" s="14"/>
      <c r="CN29" s="14"/>
    </row>
    <row r="30" spans="1:92" ht="31.35" customHeight="1" x14ac:dyDescent="0.2">
      <c r="A30" s="10" t="s">
        <v>39</v>
      </c>
      <c r="B30" s="62"/>
      <c r="C30" s="63"/>
      <c r="D30" s="11"/>
      <c r="E30" s="11"/>
      <c r="F30" s="1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7"/>
      <c r="AE30" s="1206"/>
      <c r="AF30" s="1206"/>
      <c r="AG30" s="1206"/>
      <c r="AH30" s="877"/>
      <c r="AI30" s="1206"/>
      <c r="AJ30" s="1206"/>
      <c r="AK30" s="1206"/>
      <c r="AL30" s="1206"/>
      <c r="AM30" s="1206"/>
      <c r="AN30" s="1206"/>
      <c r="AO30" s="1206"/>
      <c r="AP30" s="1206"/>
      <c r="AQ30" s="1206"/>
      <c r="AR30" s="1206"/>
      <c r="AS30" s="1206"/>
      <c r="AT30" s="1206"/>
      <c r="AU30" s="1206"/>
      <c r="AV30" s="1206"/>
      <c r="AW30" s="879"/>
      <c r="BZ30" s="2"/>
      <c r="CG30" s="14"/>
      <c r="CH30" s="14"/>
      <c r="CI30" s="14"/>
      <c r="CJ30" s="14"/>
      <c r="CK30" s="14"/>
      <c r="CL30" s="14"/>
      <c r="CM30" s="14"/>
      <c r="CN30" s="14"/>
    </row>
    <row r="31" spans="1:92" ht="16.350000000000001" customHeight="1" x14ac:dyDescent="0.2">
      <c r="A31" s="1371" t="s">
        <v>40</v>
      </c>
      <c r="B31" s="1372"/>
      <c r="C31" s="1375" t="s">
        <v>4</v>
      </c>
      <c r="D31" s="1377" t="s">
        <v>5</v>
      </c>
      <c r="E31" s="1378"/>
      <c r="F31" s="1378"/>
      <c r="G31" s="1378"/>
      <c r="H31" s="1378"/>
      <c r="I31" s="1378"/>
      <c r="J31" s="1378"/>
      <c r="K31" s="1378"/>
      <c r="L31" s="1378"/>
      <c r="M31" s="1378"/>
      <c r="N31" s="1380"/>
      <c r="O31" s="11"/>
      <c r="P31" s="11"/>
      <c r="Q31" s="11"/>
      <c r="R31" s="11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1206"/>
      <c r="AG31" s="1206"/>
      <c r="AH31" s="1206"/>
      <c r="AI31" s="877"/>
      <c r="AJ31" s="1206"/>
      <c r="AK31" s="1206"/>
      <c r="AL31" s="1207"/>
      <c r="AM31" s="1207"/>
      <c r="AN31" s="1207"/>
      <c r="AO31" s="1207"/>
      <c r="AP31" s="1207"/>
      <c r="AQ31" s="1207"/>
      <c r="AR31" s="1207"/>
      <c r="AS31" s="1207"/>
      <c r="AT31" s="1207"/>
      <c r="AU31" s="1207"/>
      <c r="AV31" s="1207"/>
      <c r="AW31" s="1207"/>
      <c r="AX31" s="879"/>
      <c r="BZ31" s="2"/>
      <c r="CG31" s="14"/>
      <c r="CH31" s="14"/>
      <c r="CI31" s="14"/>
      <c r="CJ31" s="14"/>
      <c r="CK31" s="14"/>
      <c r="CL31" s="14"/>
      <c r="CM31" s="14"/>
      <c r="CN31" s="14"/>
    </row>
    <row r="32" spans="1:92" ht="25.35" customHeight="1" x14ac:dyDescent="0.2">
      <c r="A32" s="1373"/>
      <c r="B32" s="1374"/>
      <c r="C32" s="1376"/>
      <c r="D32" s="881" t="s">
        <v>9</v>
      </c>
      <c r="E32" s="882" t="s">
        <v>10</v>
      </c>
      <c r="F32" s="882" t="s">
        <v>11</v>
      </c>
      <c r="G32" s="882" t="s">
        <v>12</v>
      </c>
      <c r="H32" s="882" t="s">
        <v>13</v>
      </c>
      <c r="I32" s="882" t="s">
        <v>14</v>
      </c>
      <c r="J32" s="882" t="s">
        <v>15</v>
      </c>
      <c r="K32" s="882" t="s">
        <v>16</v>
      </c>
      <c r="L32" s="882" t="s">
        <v>17</v>
      </c>
      <c r="M32" s="883" t="s">
        <v>18</v>
      </c>
      <c r="N32" s="815" t="s">
        <v>41</v>
      </c>
      <c r="O32" s="65"/>
      <c r="P32" s="66"/>
      <c r="Q32" s="67"/>
      <c r="R32" s="68"/>
      <c r="S32" s="68"/>
      <c r="T32" s="67"/>
      <c r="U32" s="69"/>
      <c r="V32" s="66"/>
      <c r="W32" s="11"/>
      <c r="X32" s="11"/>
      <c r="Y32" s="11"/>
      <c r="Z32" s="11"/>
      <c r="AA32" s="11"/>
      <c r="AB32" s="11"/>
      <c r="AC32" s="11"/>
      <c r="AD32" s="11"/>
      <c r="AE32" s="11"/>
      <c r="AF32" s="1210"/>
      <c r="AG32" s="1210"/>
      <c r="AH32" s="1210"/>
      <c r="AI32" s="884"/>
      <c r="AJ32" s="1210"/>
      <c r="AK32" s="1210"/>
      <c r="AL32" s="1210"/>
      <c r="AM32" s="1210"/>
      <c r="AN32" s="1210"/>
      <c r="AO32" s="1210"/>
      <c r="AP32" s="1210"/>
      <c r="AQ32" s="1211"/>
      <c r="AR32" s="1211"/>
      <c r="AS32" s="1211"/>
      <c r="AT32" s="1211"/>
      <c r="AU32" s="1211"/>
      <c r="AV32" s="1211"/>
      <c r="AW32" s="1211"/>
      <c r="AX32" s="879"/>
      <c r="BZ32" s="2"/>
      <c r="CG32" s="14"/>
      <c r="CH32" s="14"/>
      <c r="CI32" s="14"/>
      <c r="CJ32" s="14"/>
      <c r="CK32" s="14"/>
      <c r="CL32" s="14"/>
      <c r="CM32" s="14"/>
      <c r="CN32" s="14"/>
    </row>
    <row r="33" spans="1:92" ht="16.350000000000001" customHeight="1" x14ac:dyDescent="0.2">
      <c r="A33" s="1579" t="s">
        <v>42</v>
      </c>
      <c r="B33" s="1579"/>
      <c r="C33" s="885">
        <f t="shared" ref="C33:C52" si="1">SUM(D33:M33)</f>
        <v>0</v>
      </c>
      <c r="D33" s="886">
        <f t="shared" ref="D33:N33" si="2">SUM(D34:D45,D48:D49,D52)</f>
        <v>0</v>
      </c>
      <c r="E33" s="887">
        <f t="shared" si="2"/>
        <v>0</v>
      </c>
      <c r="F33" s="887">
        <f t="shared" si="2"/>
        <v>0</v>
      </c>
      <c r="G33" s="887">
        <f t="shared" si="2"/>
        <v>0</v>
      </c>
      <c r="H33" s="887">
        <f t="shared" si="2"/>
        <v>0</v>
      </c>
      <c r="I33" s="887">
        <f t="shared" si="2"/>
        <v>0</v>
      </c>
      <c r="J33" s="887">
        <f t="shared" si="2"/>
        <v>0</v>
      </c>
      <c r="K33" s="887">
        <f t="shared" si="2"/>
        <v>0</v>
      </c>
      <c r="L33" s="887">
        <f t="shared" si="2"/>
        <v>0</v>
      </c>
      <c r="M33" s="888">
        <f t="shared" si="2"/>
        <v>0</v>
      </c>
      <c r="N33" s="75">
        <f t="shared" si="2"/>
        <v>0</v>
      </c>
      <c r="O33" s="889"/>
      <c r="P33" s="890"/>
      <c r="Q33" s="891"/>
      <c r="R33" s="67"/>
      <c r="S33" s="67"/>
      <c r="T33" s="891"/>
      <c r="U33" s="891"/>
      <c r="V33" s="89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210"/>
      <c r="AK33" s="1210"/>
      <c r="AL33" s="1210"/>
      <c r="AM33" s="1210"/>
      <c r="AN33" s="1210"/>
      <c r="AO33" s="1210"/>
      <c r="AP33" s="1210"/>
      <c r="AQ33" s="1211"/>
      <c r="AR33" s="1211"/>
      <c r="AS33" s="1211"/>
      <c r="AT33" s="1211"/>
      <c r="AU33" s="1211"/>
      <c r="AV33" s="1211"/>
      <c r="AW33" s="1211"/>
      <c r="BZ33" s="2"/>
      <c r="CG33" s="14"/>
      <c r="CH33" s="14"/>
      <c r="CI33" s="14"/>
      <c r="CJ33" s="14"/>
      <c r="CK33" s="14"/>
      <c r="CL33" s="14"/>
      <c r="CM33" s="14"/>
      <c r="CN33" s="14"/>
    </row>
    <row r="34" spans="1:92" ht="16.350000000000001" customHeight="1" x14ac:dyDescent="0.2">
      <c r="A34" s="1580" t="s">
        <v>43</v>
      </c>
      <c r="B34" s="1581"/>
      <c r="C34" s="892">
        <f t="shared" si="1"/>
        <v>0</v>
      </c>
      <c r="D34" s="893"/>
      <c r="E34" s="894"/>
      <c r="F34" s="894"/>
      <c r="G34" s="894"/>
      <c r="H34" s="894"/>
      <c r="I34" s="894"/>
      <c r="J34" s="894"/>
      <c r="K34" s="894"/>
      <c r="L34" s="894"/>
      <c r="M34" s="895"/>
      <c r="N34" s="896"/>
      <c r="O34" s="30" t="str">
        <f t="shared" ref="O34:O52" si="3">CA34</f>
        <v/>
      </c>
      <c r="P34" s="80"/>
      <c r="Q34" s="80"/>
      <c r="R34" s="80"/>
      <c r="S34" s="80"/>
      <c r="T34" s="80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210"/>
      <c r="AK34" s="1211"/>
      <c r="AL34" s="1211"/>
      <c r="AM34" s="1211"/>
      <c r="AN34" s="1211"/>
      <c r="AO34" s="1211"/>
      <c r="AP34" s="1211"/>
      <c r="AQ34" s="1211"/>
      <c r="AR34" s="1211"/>
      <c r="AS34" s="1211"/>
      <c r="AT34" s="1211"/>
      <c r="AU34" s="1211"/>
      <c r="AV34" s="1211"/>
      <c r="AW34" s="1211"/>
      <c r="BZ34" s="2"/>
      <c r="CA34" s="4" t="str">
        <f t="shared" ref="CA34:CA52" si="4">IF(CG34=1,"* No olvide digitar la columna Espacios Amigables (Digite Cero si no tiene). ","")</f>
        <v/>
      </c>
      <c r="CG34" s="14">
        <f t="shared" ref="CG34:CG52" si="5">IF(AND(C34&lt;&gt;0,N34=""),1,0)</f>
        <v>0</v>
      </c>
      <c r="CH34" s="14"/>
      <c r="CI34" s="14"/>
      <c r="CJ34" s="14"/>
      <c r="CK34" s="14"/>
      <c r="CL34" s="14"/>
      <c r="CM34" s="14"/>
      <c r="CN34" s="14"/>
    </row>
    <row r="35" spans="1:92" ht="16.350000000000001" customHeight="1" x14ac:dyDescent="0.2">
      <c r="A35" s="1390" t="s">
        <v>44</v>
      </c>
      <c r="B35" s="1391"/>
      <c r="C35" s="81">
        <f t="shared" si="1"/>
        <v>0</v>
      </c>
      <c r="D35" s="82"/>
      <c r="E35" s="83"/>
      <c r="F35" s="83"/>
      <c r="G35" s="83"/>
      <c r="H35" s="83"/>
      <c r="I35" s="83"/>
      <c r="J35" s="83"/>
      <c r="K35" s="83"/>
      <c r="L35" s="83"/>
      <c r="M35" s="84"/>
      <c r="N35" s="85"/>
      <c r="O35" s="30" t="str">
        <f t="shared" si="3"/>
        <v/>
      </c>
      <c r="P35" s="86"/>
      <c r="Q35" s="86"/>
      <c r="R35" s="86"/>
      <c r="S35" s="86"/>
      <c r="T35" s="86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210"/>
      <c r="AK35" s="1211"/>
      <c r="AL35" s="1211"/>
      <c r="AM35" s="1211"/>
      <c r="AN35" s="1211"/>
      <c r="AO35" s="1211"/>
      <c r="AP35" s="1211"/>
      <c r="AQ35" s="1211"/>
      <c r="AR35" s="1211"/>
      <c r="AS35" s="1211"/>
      <c r="AT35" s="1211"/>
      <c r="AU35" s="1211"/>
      <c r="AV35" s="1211"/>
      <c r="AW35" s="1211"/>
      <c r="BZ35" s="2"/>
      <c r="CA35" s="4" t="str">
        <f t="shared" si="4"/>
        <v/>
      </c>
      <c r="CG35" s="14">
        <f t="shared" si="5"/>
        <v>0</v>
      </c>
      <c r="CH35" s="14"/>
      <c r="CI35" s="14"/>
      <c r="CJ35" s="14"/>
      <c r="CK35" s="14"/>
      <c r="CL35" s="14"/>
      <c r="CM35" s="14"/>
      <c r="CN35" s="14"/>
    </row>
    <row r="36" spans="1:92" ht="16.350000000000001" customHeight="1" x14ac:dyDescent="0.2">
      <c r="A36" s="1375" t="s">
        <v>45</v>
      </c>
      <c r="B36" s="897" t="s">
        <v>46</v>
      </c>
      <c r="C36" s="892">
        <f t="shared" si="1"/>
        <v>0</v>
      </c>
      <c r="D36" s="893"/>
      <c r="E36" s="894"/>
      <c r="F36" s="894"/>
      <c r="G36" s="894"/>
      <c r="H36" s="894"/>
      <c r="I36" s="894"/>
      <c r="J36" s="894"/>
      <c r="K36" s="894"/>
      <c r="L36" s="894"/>
      <c r="M36" s="895"/>
      <c r="N36" s="896"/>
      <c r="O36" s="30" t="str">
        <f t="shared" si="3"/>
        <v/>
      </c>
      <c r="P36" s="80"/>
      <c r="Q36" s="80"/>
      <c r="R36" s="80"/>
      <c r="S36" s="80"/>
      <c r="T36" s="80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210"/>
      <c r="AK36" s="1211"/>
      <c r="AL36" s="1211"/>
      <c r="AM36" s="1211"/>
      <c r="AN36" s="1211"/>
      <c r="AO36" s="1211"/>
      <c r="AP36" s="1211"/>
      <c r="AQ36" s="1211"/>
      <c r="AR36" s="1211"/>
      <c r="AS36" s="1211"/>
      <c r="AT36" s="1211"/>
      <c r="AU36" s="1211"/>
      <c r="AV36" s="1211"/>
      <c r="AW36" s="1211"/>
      <c r="BZ36" s="2"/>
      <c r="CA36" s="4" t="str">
        <f t="shared" si="4"/>
        <v/>
      </c>
      <c r="CG36" s="14">
        <f t="shared" si="5"/>
        <v>0</v>
      </c>
      <c r="CH36" s="14"/>
      <c r="CI36" s="14"/>
      <c r="CJ36" s="14"/>
      <c r="CK36" s="14"/>
      <c r="CL36" s="14"/>
      <c r="CM36" s="14"/>
      <c r="CN36" s="14"/>
    </row>
    <row r="37" spans="1:92" ht="16.350000000000001" customHeight="1" x14ac:dyDescent="0.2">
      <c r="A37" s="1392"/>
      <c r="B37" s="88" t="s">
        <v>47</v>
      </c>
      <c r="C37" s="89">
        <f t="shared" si="1"/>
        <v>0</v>
      </c>
      <c r="D37" s="35"/>
      <c r="E37" s="36"/>
      <c r="F37" s="36"/>
      <c r="G37" s="36"/>
      <c r="H37" s="36"/>
      <c r="I37" s="36"/>
      <c r="J37" s="36"/>
      <c r="K37" s="36"/>
      <c r="L37" s="36"/>
      <c r="M37" s="38"/>
      <c r="N37" s="39"/>
      <c r="O37" s="30" t="str">
        <f t="shared" si="3"/>
        <v/>
      </c>
      <c r="P37" s="80"/>
      <c r="Q37" s="80"/>
      <c r="R37" s="80"/>
      <c r="S37" s="80"/>
      <c r="T37" s="80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210"/>
      <c r="AK37" s="1211"/>
      <c r="AL37" s="1211"/>
      <c r="AM37" s="1211"/>
      <c r="AN37" s="1211"/>
      <c r="AO37" s="1211"/>
      <c r="AP37" s="1211"/>
      <c r="AQ37" s="1211"/>
      <c r="AR37" s="1211"/>
      <c r="AS37" s="1211"/>
      <c r="AT37" s="1211"/>
      <c r="AU37" s="1211"/>
      <c r="AV37" s="1211"/>
      <c r="AW37" s="1211"/>
      <c r="BZ37" s="2"/>
      <c r="CA37" s="4" t="str">
        <f t="shared" si="4"/>
        <v/>
      </c>
      <c r="CG37" s="14">
        <f t="shared" si="5"/>
        <v>0</v>
      </c>
      <c r="CH37" s="14"/>
      <c r="CI37" s="14"/>
      <c r="CJ37" s="14"/>
      <c r="CK37" s="14"/>
      <c r="CL37" s="14"/>
      <c r="CM37" s="14"/>
      <c r="CN37" s="14"/>
    </row>
    <row r="38" spans="1:92" ht="16.350000000000001" customHeight="1" x14ac:dyDescent="0.2">
      <c r="A38" s="1392"/>
      <c r="B38" s="88" t="s">
        <v>48</v>
      </c>
      <c r="C38" s="89">
        <f t="shared" si="1"/>
        <v>0</v>
      </c>
      <c r="D38" s="35"/>
      <c r="E38" s="36"/>
      <c r="F38" s="36"/>
      <c r="G38" s="36"/>
      <c r="H38" s="36"/>
      <c r="I38" s="36"/>
      <c r="J38" s="36"/>
      <c r="K38" s="36"/>
      <c r="L38" s="36"/>
      <c r="M38" s="38"/>
      <c r="N38" s="39"/>
      <c r="O38" s="30" t="str">
        <f t="shared" si="3"/>
        <v/>
      </c>
      <c r="P38" s="80"/>
      <c r="Q38" s="80"/>
      <c r="R38" s="80"/>
      <c r="S38" s="80"/>
      <c r="T38" s="80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210"/>
      <c r="AK38" s="1211"/>
      <c r="AL38" s="1211"/>
      <c r="AM38" s="1211"/>
      <c r="AN38" s="1211"/>
      <c r="AO38" s="1211"/>
      <c r="AP38" s="1211"/>
      <c r="AQ38" s="1211"/>
      <c r="AR38" s="1211"/>
      <c r="AS38" s="1211"/>
      <c r="AT38" s="1211"/>
      <c r="AU38" s="1211"/>
      <c r="AV38" s="1211"/>
      <c r="AW38" s="1211"/>
      <c r="BZ38" s="2"/>
      <c r="CA38" s="4" t="str">
        <f t="shared" si="4"/>
        <v/>
      </c>
      <c r="CG38" s="14">
        <f t="shared" si="5"/>
        <v>0</v>
      </c>
      <c r="CH38" s="14"/>
      <c r="CI38" s="14"/>
      <c r="CJ38" s="14"/>
      <c r="CK38" s="14"/>
      <c r="CL38" s="14"/>
      <c r="CM38" s="14"/>
      <c r="CN38" s="14"/>
    </row>
    <row r="39" spans="1:92" ht="16.350000000000001" customHeight="1" x14ac:dyDescent="0.2">
      <c r="A39" s="1392"/>
      <c r="B39" s="88" t="s">
        <v>49</v>
      </c>
      <c r="C39" s="89">
        <f t="shared" si="1"/>
        <v>0</v>
      </c>
      <c r="D39" s="35"/>
      <c r="E39" s="36"/>
      <c r="F39" s="36"/>
      <c r="G39" s="36"/>
      <c r="H39" s="36"/>
      <c r="I39" s="36"/>
      <c r="J39" s="36"/>
      <c r="K39" s="36"/>
      <c r="L39" s="36"/>
      <c r="M39" s="38"/>
      <c r="N39" s="39"/>
      <c r="O39" s="30" t="str">
        <f t="shared" si="3"/>
        <v/>
      </c>
      <c r="P39" s="80"/>
      <c r="Q39" s="80"/>
      <c r="R39" s="80"/>
      <c r="S39" s="80"/>
      <c r="T39" s="80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210"/>
      <c r="AK39" s="1211"/>
      <c r="AL39" s="1211"/>
      <c r="AM39" s="1211"/>
      <c r="AN39" s="1211"/>
      <c r="AO39" s="1211"/>
      <c r="AP39" s="1211"/>
      <c r="AQ39" s="1211"/>
      <c r="AR39" s="1211"/>
      <c r="AS39" s="1211"/>
      <c r="AT39" s="1211"/>
      <c r="AU39" s="1211"/>
      <c r="AV39" s="1211"/>
      <c r="AW39" s="1211"/>
      <c r="BZ39" s="2"/>
      <c r="CA39" s="4" t="str">
        <f t="shared" si="4"/>
        <v/>
      </c>
      <c r="CG39" s="14">
        <f t="shared" si="5"/>
        <v>0</v>
      </c>
      <c r="CH39" s="14"/>
      <c r="CI39" s="14"/>
      <c r="CJ39" s="14"/>
      <c r="CK39" s="14"/>
      <c r="CL39" s="14"/>
      <c r="CM39" s="14"/>
      <c r="CN39" s="14"/>
    </row>
    <row r="40" spans="1:92" ht="16.350000000000001" customHeight="1" x14ac:dyDescent="0.2">
      <c r="A40" s="1392"/>
      <c r="B40" s="88" t="s">
        <v>50</v>
      </c>
      <c r="C40" s="89">
        <f t="shared" si="1"/>
        <v>0</v>
      </c>
      <c r="D40" s="35"/>
      <c r="E40" s="36"/>
      <c r="F40" s="36"/>
      <c r="G40" s="36"/>
      <c r="H40" s="36"/>
      <c r="I40" s="36"/>
      <c r="J40" s="36"/>
      <c r="K40" s="36"/>
      <c r="L40" s="36"/>
      <c r="M40" s="38"/>
      <c r="N40" s="39"/>
      <c r="O40" s="30" t="str">
        <f t="shared" si="3"/>
        <v/>
      </c>
      <c r="P40" s="80"/>
      <c r="Q40" s="80"/>
      <c r="R40" s="80"/>
      <c r="S40" s="80"/>
      <c r="T40" s="80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210"/>
      <c r="AK40" s="1211"/>
      <c r="AL40" s="1211"/>
      <c r="AM40" s="1211"/>
      <c r="AN40" s="1211"/>
      <c r="AO40" s="1211"/>
      <c r="AP40" s="1211"/>
      <c r="AQ40" s="1211"/>
      <c r="AR40" s="1211"/>
      <c r="AS40" s="1211"/>
      <c r="AT40" s="1211"/>
      <c r="AU40" s="1211"/>
      <c r="AV40" s="1211"/>
      <c r="AW40" s="1211"/>
      <c r="BZ40" s="2"/>
      <c r="CA40" s="4" t="str">
        <f t="shared" si="4"/>
        <v/>
      </c>
      <c r="CG40" s="14">
        <f t="shared" si="5"/>
        <v>0</v>
      </c>
      <c r="CH40" s="14"/>
      <c r="CI40" s="14"/>
      <c r="CJ40" s="14"/>
      <c r="CK40" s="14"/>
      <c r="CL40" s="14"/>
      <c r="CM40" s="14"/>
      <c r="CN40" s="14"/>
    </row>
    <row r="41" spans="1:92" ht="16.350000000000001" customHeight="1" x14ac:dyDescent="0.2">
      <c r="A41" s="1376"/>
      <c r="B41" s="90" t="s">
        <v>51</v>
      </c>
      <c r="C41" s="91">
        <f t="shared" si="1"/>
        <v>0</v>
      </c>
      <c r="D41" s="92"/>
      <c r="E41" s="93"/>
      <c r="F41" s="93"/>
      <c r="G41" s="93"/>
      <c r="H41" s="93"/>
      <c r="I41" s="93"/>
      <c r="J41" s="93"/>
      <c r="K41" s="93"/>
      <c r="L41" s="93"/>
      <c r="M41" s="94"/>
      <c r="N41" s="95"/>
      <c r="O41" s="30" t="str">
        <f t="shared" si="3"/>
        <v/>
      </c>
      <c r="P41" s="80"/>
      <c r="Q41" s="80"/>
      <c r="R41" s="80"/>
      <c r="S41" s="80"/>
      <c r="T41" s="80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210"/>
      <c r="AK41" s="1211"/>
      <c r="AL41" s="1211"/>
      <c r="AM41" s="1211"/>
      <c r="AN41" s="1211"/>
      <c r="AO41" s="1211"/>
      <c r="AP41" s="1211"/>
      <c r="AQ41" s="1211"/>
      <c r="AR41" s="1211"/>
      <c r="AS41" s="1211"/>
      <c r="AT41" s="1211"/>
      <c r="AU41" s="1211"/>
      <c r="AV41" s="1211"/>
      <c r="AW41" s="1211"/>
      <c r="BZ41" s="2"/>
      <c r="CA41" s="4" t="str">
        <f t="shared" si="4"/>
        <v/>
      </c>
      <c r="CG41" s="14">
        <f t="shared" si="5"/>
        <v>0</v>
      </c>
      <c r="CH41" s="14"/>
      <c r="CI41" s="14"/>
      <c r="CJ41" s="14"/>
      <c r="CK41" s="14"/>
      <c r="CL41" s="14"/>
      <c r="CM41" s="14"/>
      <c r="CN41" s="14"/>
    </row>
    <row r="42" spans="1:92" ht="16.350000000000001" customHeight="1" x14ac:dyDescent="0.2">
      <c r="A42" s="1375" t="s">
        <v>52</v>
      </c>
      <c r="B42" s="898" t="s">
        <v>53</v>
      </c>
      <c r="C42" s="892">
        <f t="shared" si="1"/>
        <v>0</v>
      </c>
      <c r="D42" s="893"/>
      <c r="E42" s="894"/>
      <c r="F42" s="894"/>
      <c r="G42" s="894"/>
      <c r="H42" s="894"/>
      <c r="I42" s="894"/>
      <c r="J42" s="894"/>
      <c r="K42" s="894"/>
      <c r="L42" s="894"/>
      <c r="M42" s="895"/>
      <c r="N42" s="896"/>
      <c r="O42" s="30" t="str">
        <f t="shared" si="3"/>
        <v/>
      </c>
      <c r="P42" s="80"/>
      <c r="Q42" s="80"/>
      <c r="R42" s="80"/>
      <c r="S42" s="80"/>
      <c r="T42" s="80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210"/>
      <c r="AK42" s="1211"/>
      <c r="AL42" s="1211"/>
      <c r="AM42" s="1211"/>
      <c r="AN42" s="1211"/>
      <c r="AO42" s="1211"/>
      <c r="AP42" s="1211"/>
      <c r="AQ42" s="1211"/>
      <c r="AR42" s="1211"/>
      <c r="AS42" s="1211"/>
      <c r="AT42" s="1211"/>
      <c r="AU42" s="1211"/>
      <c r="AV42" s="1211"/>
      <c r="AW42" s="1211"/>
      <c r="BZ42" s="2"/>
      <c r="CA42" s="4" t="str">
        <f t="shared" si="4"/>
        <v/>
      </c>
      <c r="CG42" s="14">
        <f t="shared" si="5"/>
        <v>0</v>
      </c>
      <c r="CH42" s="14"/>
      <c r="CI42" s="14"/>
      <c r="CJ42" s="14"/>
      <c r="CK42" s="14"/>
      <c r="CL42" s="14"/>
      <c r="CM42" s="14"/>
      <c r="CN42" s="14"/>
    </row>
    <row r="43" spans="1:92" ht="16.350000000000001" customHeight="1" x14ac:dyDescent="0.2">
      <c r="A43" s="1376"/>
      <c r="B43" s="90" t="s">
        <v>54</v>
      </c>
      <c r="C43" s="81">
        <f t="shared" si="1"/>
        <v>0</v>
      </c>
      <c r="D43" s="82"/>
      <c r="E43" s="83"/>
      <c r="F43" s="83"/>
      <c r="G43" s="83"/>
      <c r="H43" s="83"/>
      <c r="I43" s="83"/>
      <c r="J43" s="83"/>
      <c r="K43" s="83"/>
      <c r="L43" s="83"/>
      <c r="M43" s="84"/>
      <c r="N43" s="85"/>
      <c r="O43" s="30" t="str">
        <f t="shared" si="3"/>
        <v/>
      </c>
      <c r="P43" s="80"/>
      <c r="Q43" s="80"/>
      <c r="R43" s="80"/>
      <c r="S43" s="80"/>
      <c r="T43" s="80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210"/>
      <c r="AK43" s="1211"/>
      <c r="AL43" s="1211"/>
      <c r="AM43" s="1211"/>
      <c r="AN43" s="1211"/>
      <c r="AO43" s="1211"/>
      <c r="AP43" s="1211"/>
      <c r="AQ43" s="1211"/>
      <c r="AR43" s="1211"/>
      <c r="AS43" s="1211"/>
      <c r="AT43" s="1211"/>
      <c r="AU43" s="1211"/>
      <c r="AV43" s="1211"/>
      <c r="AW43" s="1211"/>
      <c r="BZ43" s="2"/>
      <c r="CA43" s="4" t="str">
        <f t="shared" si="4"/>
        <v/>
      </c>
      <c r="CG43" s="14">
        <f t="shared" si="5"/>
        <v>0</v>
      </c>
      <c r="CH43" s="14"/>
      <c r="CI43" s="14"/>
      <c r="CJ43" s="14"/>
      <c r="CK43" s="14"/>
      <c r="CL43" s="14"/>
      <c r="CM43" s="14"/>
      <c r="CN43" s="14"/>
    </row>
    <row r="44" spans="1:92" ht="16.350000000000001" customHeight="1" x14ac:dyDescent="0.2">
      <c r="A44" s="1582" t="s">
        <v>55</v>
      </c>
      <c r="B44" s="97" t="s">
        <v>53</v>
      </c>
      <c r="C44" s="892">
        <f t="shared" si="1"/>
        <v>0</v>
      </c>
      <c r="D44" s="893"/>
      <c r="E44" s="894"/>
      <c r="F44" s="894"/>
      <c r="G44" s="894"/>
      <c r="H44" s="894"/>
      <c r="I44" s="894"/>
      <c r="J44" s="894"/>
      <c r="K44" s="894"/>
      <c r="L44" s="894"/>
      <c r="M44" s="895"/>
      <c r="N44" s="896"/>
      <c r="O44" s="30" t="str">
        <f t="shared" si="3"/>
        <v/>
      </c>
      <c r="P44" s="80"/>
      <c r="Q44" s="80"/>
      <c r="R44" s="80"/>
      <c r="S44" s="80"/>
      <c r="T44" s="80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210"/>
      <c r="AK44" s="1211"/>
      <c r="AL44" s="1211"/>
      <c r="AM44" s="1211"/>
      <c r="AN44" s="1211"/>
      <c r="AO44" s="1211"/>
      <c r="AP44" s="1211"/>
      <c r="AQ44" s="1211"/>
      <c r="AR44" s="1211"/>
      <c r="AS44" s="1211"/>
      <c r="AT44" s="1211"/>
      <c r="AU44" s="1211"/>
      <c r="AV44" s="1211"/>
      <c r="AW44" s="1211"/>
      <c r="BZ44" s="2"/>
      <c r="CA44" s="4" t="str">
        <f t="shared" si="4"/>
        <v/>
      </c>
      <c r="CG44" s="14">
        <f t="shared" si="5"/>
        <v>0</v>
      </c>
      <c r="CH44" s="14"/>
      <c r="CI44" s="14"/>
      <c r="CJ44" s="14"/>
      <c r="CK44" s="14"/>
      <c r="CL44" s="14"/>
      <c r="CM44" s="14"/>
      <c r="CN44" s="14"/>
    </row>
    <row r="45" spans="1:92" ht="16.350000000000001" customHeight="1" thickBot="1" x14ac:dyDescent="0.25">
      <c r="A45" s="1394"/>
      <c r="B45" s="98" t="s">
        <v>54</v>
      </c>
      <c r="C45" s="99">
        <f t="shared" si="1"/>
        <v>0</v>
      </c>
      <c r="D45" s="100"/>
      <c r="E45" s="101"/>
      <c r="F45" s="101"/>
      <c r="G45" s="101"/>
      <c r="H45" s="101"/>
      <c r="I45" s="101"/>
      <c r="J45" s="101"/>
      <c r="K45" s="101"/>
      <c r="L45" s="101"/>
      <c r="M45" s="102"/>
      <c r="N45" s="103"/>
      <c r="O45" s="30" t="str">
        <f t="shared" si="3"/>
        <v/>
      </c>
      <c r="P45" s="80"/>
      <c r="Q45" s="80"/>
      <c r="R45" s="80"/>
      <c r="S45" s="80"/>
      <c r="T45" s="80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210"/>
      <c r="AK45" s="1211"/>
      <c r="AL45" s="1211"/>
      <c r="AM45" s="1211"/>
      <c r="AN45" s="1211"/>
      <c r="AO45" s="1211"/>
      <c r="AP45" s="1211"/>
      <c r="AQ45" s="1211"/>
      <c r="AR45" s="1211"/>
      <c r="AS45" s="1211"/>
      <c r="AT45" s="1211"/>
      <c r="AU45" s="1211"/>
      <c r="AV45" s="1211"/>
      <c r="AW45" s="104"/>
      <c r="BZ45" s="2"/>
      <c r="CA45" s="4" t="str">
        <f t="shared" si="4"/>
        <v/>
      </c>
      <c r="CG45" s="14">
        <f t="shared" si="5"/>
        <v>0</v>
      </c>
      <c r="CH45" s="14"/>
      <c r="CI45" s="14"/>
      <c r="CJ45" s="14"/>
      <c r="CK45" s="14"/>
      <c r="CL45" s="14"/>
      <c r="CM45" s="14"/>
      <c r="CN45" s="14"/>
    </row>
    <row r="46" spans="1:92" ht="21" customHeight="1" thickTop="1" x14ac:dyDescent="0.2">
      <c r="A46" s="1409" t="s">
        <v>56</v>
      </c>
      <c r="B46" s="1410"/>
      <c r="C46" s="105">
        <f t="shared" si="1"/>
        <v>0</v>
      </c>
      <c r="D46" s="106"/>
      <c r="E46" s="107"/>
      <c r="F46" s="107"/>
      <c r="G46" s="107"/>
      <c r="H46" s="107"/>
      <c r="I46" s="107"/>
      <c r="J46" s="107"/>
      <c r="K46" s="107"/>
      <c r="L46" s="107"/>
      <c r="M46" s="108"/>
      <c r="N46" s="109"/>
      <c r="O46" s="30" t="str">
        <f t="shared" si="3"/>
        <v/>
      </c>
      <c r="P46" s="80"/>
      <c r="Q46" s="80"/>
      <c r="R46" s="80"/>
      <c r="S46" s="80"/>
      <c r="T46" s="80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210"/>
      <c r="AK46" s="1211"/>
      <c r="AL46" s="1211"/>
      <c r="AM46" s="1211"/>
      <c r="AN46" s="1211"/>
      <c r="AO46" s="1211"/>
      <c r="AP46" s="1211"/>
      <c r="AQ46" s="1211"/>
      <c r="AR46" s="1211"/>
      <c r="AS46" s="1211"/>
      <c r="AT46" s="1211"/>
      <c r="AU46" s="1211"/>
      <c r="AV46" s="1211"/>
      <c r="AW46" s="104"/>
      <c r="BZ46" s="2"/>
      <c r="CA46" s="4" t="str">
        <f t="shared" si="4"/>
        <v/>
      </c>
      <c r="CG46" s="14">
        <f t="shared" si="5"/>
        <v>0</v>
      </c>
      <c r="CH46" s="14"/>
      <c r="CI46" s="14"/>
      <c r="CJ46" s="14"/>
      <c r="CK46" s="14"/>
      <c r="CL46" s="14"/>
      <c r="CM46" s="14"/>
      <c r="CN46" s="14"/>
    </row>
    <row r="47" spans="1:92" ht="20.25" customHeight="1" x14ac:dyDescent="0.2">
      <c r="A47" s="1397" t="s">
        <v>57</v>
      </c>
      <c r="B47" s="1398"/>
      <c r="C47" s="91">
        <f t="shared" si="1"/>
        <v>0</v>
      </c>
      <c r="D47" s="92"/>
      <c r="E47" s="93"/>
      <c r="F47" s="93"/>
      <c r="G47" s="93"/>
      <c r="H47" s="93"/>
      <c r="I47" s="93"/>
      <c r="J47" s="93"/>
      <c r="K47" s="93"/>
      <c r="L47" s="93"/>
      <c r="M47" s="94"/>
      <c r="N47" s="95"/>
      <c r="O47" s="30" t="str">
        <f t="shared" si="3"/>
        <v/>
      </c>
      <c r="P47" s="80"/>
      <c r="Q47" s="80"/>
      <c r="R47" s="80"/>
      <c r="S47" s="80"/>
      <c r="T47" s="80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210"/>
      <c r="AK47" s="1211"/>
      <c r="AL47" s="1211"/>
      <c r="AM47" s="1211"/>
      <c r="AN47" s="1211"/>
      <c r="AO47" s="1211"/>
      <c r="AP47" s="1211"/>
      <c r="AQ47" s="1211"/>
      <c r="AR47" s="1211"/>
      <c r="AS47" s="1211"/>
      <c r="AT47" s="1211"/>
      <c r="AU47" s="1211"/>
      <c r="AV47" s="1211"/>
      <c r="AW47" s="104"/>
      <c r="BZ47" s="2"/>
      <c r="CA47" s="4" t="str">
        <f t="shared" si="4"/>
        <v/>
      </c>
      <c r="CG47" s="14">
        <f t="shared" si="5"/>
        <v>0</v>
      </c>
      <c r="CH47" s="14"/>
      <c r="CI47" s="14"/>
      <c r="CJ47" s="14"/>
      <c r="CK47" s="14"/>
      <c r="CL47" s="14"/>
      <c r="CM47" s="14"/>
      <c r="CN47" s="14"/>
    </row>
    <row r="48" spans="1:92" ht="16.350000000000001" customHeight="1" x14ac:dyDescent="0.2">
      <c r="A48" s="1411" t="s">
        <v>58</v>
      </c>
      <c r="B48" s="897" t="s">
        <v>53</v>
      </c>
      <c r="C48" s="892">
        <f t="shared" si="1"/>
        <v>0</v>
      </c>
      <c r="D48" s="893"/>
      <c r="E48" s="894"/>
      <c r="F48" s="894"/>
      <c r="G48" s="894"/>
      <c r="H48" s="894"/>
      <c r="I48" s="894"/>
      <c r="J48" s="894"/>
      <c r="K48" s="894"/>
      <c r="L48" s="894"/>
      <c r="M48" s="895"/>
      <c r="N48" s="896"/>
      <c r="O48" s="30" t="str">
        <f t="shared" si="3"/>
        <v/>
      </c>
      <c r="P48" s="80"/>
      <c r="Q48" s="80"/>
      <c r="R48" s="80"/>
      <c r="S48" s="80"/>
      <c r="T48" s="80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210"/>
      <c r="AK48" s="1211"/>
      <c r="AL48" s="1211"/>
      <c r="AM48" s="1211"/>
      <c r="AN48" s="1211"/>
      <c r="AO48" s="1211"/>
      <c r="AP48" s="1211"/>
      <c r="AQ48" s="1211"/>
      <c r="AR48" s="1211"/>
      <c r="AS48" s="1211"/>
      <c r="AT48" s="1211"/>
      <c r="AU48" s="1211"/>
      <c r="AV48" s="1211"/>
      <c r="AW48" s="104"/>
      <c r="BZ48" s="2"/>
      <c r="CA48" s="4" t="str">
        <f t="shared" si="4"/>
        <v/>
      </c>
      <c r="CG48" s="14">
        <f t="shared" si="5"/>
        <v>0</v>
      </c>
      <c r="CH48" s="14"/>
      <c r="CI48" s="14"/>
      <c r="CJ48" s="14"/>
      <c r="CK48" s="14"/>
      <c r="CL48" s="14"/>
      <c r="CM48" s="14"/>
      <c r="CN48" s="14"/>
    </row>
    <row r="49" spans="1:96" ht="16.350000000000001" customHeight="1" x14ac:dyDescent="0.2">
      <c r="A49" s="1412"/>
      <c r="B49" s="110" t="s">
        <v>54</v>
      </c>
      <c r="C49" s="91">
        <f t="shared" si="1"/>
        <v>0</v>
      </c>
      <c r="D49" s="92"/>
      <c r="E49" s="93"/>
      <c r="F49" s="93"/>
      <c r="G49" s="93"/>
      <c r="H49" s="93"/>
      <c r="I49" s="93"/>
      <c r="J49" s="93"/>
      <c r="K49" s="93"/>
      <c r="L49" s="93"/>
      <c r="M49" s="94"/>
      <c r="N49" s="95"/>
      <c r="O49" s="30" t="str">
        <f t="shared" si="3"/>
        <v/>
      </c>
      <c r="P49" s="80"/>
      <c r="Q49" s="80"/>
      <c r="R49" s="80"/>
      <c r="S49" s="80"/>
      <c r="T49" s="80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210"/>
      <c r="AK49" s="1211"/>
      <c r="AL49" s="1211"/>
      <c r="AM49" s="1211"/>
      <c r="AN49" s="1211"/>
      <c r="AO49" s="1211"/>
      <c r="AP49" s="1211"/>
      <c r="AQ49" s="1211"/>
      <c r="AR49" s="1211"/>
      <c r="AS49" s="1211"/>
      <c r="AT49" s="1211"/>
      <c r="AU49" s="1211"/>
      <c r="AV49" s="1211"/>
      <c r="AW49" s="104"/>
      <c r="BZ49" s="2"/>
      <c r="CA49" s="4" t="str">
        <f t="shared" si="4"/>
        <v/>
      </c>
      <c r="CG49" s="14">
        <f t="shared" si="5"/>
        <v>0</v>
      </c>
      <c r="CH49" s="14"/>
      <c r="CI49" s="14"/>
      <c r="CJ49" s="14"/>
      <c r="CK49" s="14"/>
      <c r="CL49" s="14"/>
      <c r="CM49" s="14"/>
      <c r="CN49" s="14"/>
    </row>
    <row r="50" spans="1:96" ht="21" customHeight="1" x14ac:dyDescent="0.2">
      <c r="A50" s="1411" t="s">
        <v>59</v>
      </c>
      <c r="B50" s="897" t="s">
        <v>53</v>
      </c>
      <c r="C50" s="892">
        <f t="shared" si="1"/>
        <v>0</v>
      </c>
      <c r="D50" s="893"/>
      <c r="E50" s="894"/>
      <c r="F50" s="894"/>
      <c r="G50" s="894"/>
      <c r="H50" s="894"/>
      <c r="I50" s="894"/>
      <c r="J50" s="894"/>
      <c r="K50" s="894"/>
      <c r="L50" s="894"/>
      <c r="M50" s="895"/>
      <c r="N50" s="896"/>
      <c r="O50" s="30" t="str">
        <f t="shared" si="3"/>
        <v/>
      </c>
      <c r="P50" s="80"/>
      <c r="Q50" s="80"/>
      <c r="R50" s="80"/>
      <c r="S50" s="80"/>
      <c r="T50" s="80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210"/>
      <c r="AK50" s="1211"/>
      <c r="AL50" s="1211"/>
      <c r="AM50" s="1211"/>
      <c r="AN50" s="1211"/>
      <c r="AO50" s="1211"/>
      <c r="AP50" s="1211"/>
      <c r="AQ50" s="1211"/>
      <c r="AR50" s="1211"/>
      <c r="AS50" s="1211"/>
      <c r="AT50" s="1211"/>
      <c r="AU50" s="1211"/>
      <c r="AV50" s="1211"/>
      <c r="AW50" s="104"/>
      <c r="BZ50" s="2"/>
      <c r="CA50" s="4" t="str">
        <f t="shared" si="4"/>
        <v/>
      </c>
      <c r="CG50" s="14">
        <f t="shared" si="5"/>
        <v>0</v>
      </c>
      <c r="CH50" s="14"/>
      <c r="CI50" s="14"/>
      <c r="CJ50" s="14"/>
      <c r="CK50" s="14"/>
      <c r="CL50" s="14"/>
      <c r="CM50" s="14"/>
      <c r="CN50" s="14"/>
    </row>
    <row r="51" spans="1:96" ht="18" customHeight="1" x14ac:dyDescent="0.2">
      <c r="A51" s="1412"/>
      <c r="B51" s="111" t="s">
        <v>54</v>
      </c>
      <c r="C51" s="91">
        <f t="shared" si="1"/>
        <v>0</v>
      </c>
      <c r="D51" s="92"/>
      <c r="E51" s="93"/>
      <c r="F51" s="93"/>
      <c r="G51" s="93"/>
      <c r="H51" s="93"/>
      <c r="I51" s="93"/>
      <c r="J51" s="93"/>
      <c r="K51" s="93"/>
      <c r="L51" s="93"/>
      <c r="M51" s="94"/>
      <c r="N51" s="95"/>
      <c r="O51" s="30" t="str">
        <f t="shared" si="3"/>
        <v/>
      </c>
      <c r="S51" s="11"/>
      <c r="T51" s="11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1206"/>
      <c r="AJ51" s="1206"/>
      <c r="AK51" s="1206"/>
      <c r="AL51" s="1206"/>
      <c r="AM51" s="1206"/>
      <c r="AN51" s="1206"/>
      <c r="AO51" s="1206"/>
      <c r="AP51" s="1206"/>
      <c r="AQ51" s="1206"/>
      <c r="AR51" s="1206"/>
      <c r="AS51" s="1206"/>
      <c r="AT51" s="1206"/>
      <c r="AU51" s="1206"/>
      <c r="AV51" s="1206"/>
      <c r="BZ51" s="2"/>
      <c r="CA51" s="4" t="str">
        <f t="shared" si="4"/>
        <v/>
      </c>
      <c r="CG51" s="14">
        <f t="shared" si="5"/>
        <v>0</v>
      </c>
      <c r="CH51" s="14"/>
      <c r="CI51" s="14"/>
      <c r="CJ51" s="14"/>
      <c r="CK51" s="14"/>
      <c r="CL51" s="14"/>
      <c r="CM51" s="14"/>
      <c r="CN51" s="14"/>
    </row>
    <row r="52" spans="1:96" ht="16.350000000000001" customHeight="1" x14ac:dyDescent="0.2">
      <c r="A52" s="1413" t="s">
        <v>60</v>
      </c>
      <c r="B52" s="1414"/>
      <c r="C52" s="91">
        <f t="shared" si="1"/>
        <v>0</v>
      </c>
      <c r="D52" s="92"/>
      <c r="E52" s="93"/>
      <c r="F52" s="93"/>
      <c r="G52" s="93"/>
      <c r="H52" s="93"/>
      <c r="I52" s="93"/>
      <c r="J52" s="93"/>
      <c r="K52" s="93"/>
      <c r="L52" s="93"/>
      <c r="M52" s="94"/>
      <c r="N52" s="95"/>
      <c r="O52" s="30" t="str">
        <f t="shared" si="3"/>
        <v/>
      </c>
      <c r="P52" s="11"/>
      <c r="Q52" s="11"/>
      <c r="R52" s="11"/>
      <c r="S52" s="11"/>
      <c r="T52" s="11"/>
      <c r="U52" s="11"/>
      <c r="V52" s="11"/>
      <c r="W52" s="11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1206"/>
      <c r="AJ52" s="1206"/>
      <c r="AK52" s="1206"/>
      <c r="AL52" s="1206"/>
      <c r="AM52" s="1206"/>
      <c r="AN52" s="1206"/>
      <c r="AO52" s="1206"/>
      <c r="AP52" s="1206"/>
      <c r="AQ52" s="1206"/>
      <c r="AR52" s="1206"/>
      <c r="AS52" s="1206"/>
      <c r="AT52" s="1206"/>
      <c r="AU52" s="1206"/>
      <c r="AV52" s="1206"/>
      <c r="CA52" s="4" t="str">
        <f t="shared" si="4"/>
        <v/>
      </c>
      <c r="CG52" s="14">
        <f t="shared" si="5"/>
        <v>0</v>
      </c>
      <c r="CH52" s="14"/>
      <c r="CI52" s="14"/>
      <c r="CJ52" s="14"/>
      <c r="CK52" s="14"/>
      <c r="CL52" s="14"/>
      <c r="CM52" s="14"/>
      <c r="CN52" s="14"/>
    </row>
    <row r="53" spans="1:96" ht="16.350000000000001" customHeight="1" x14ac:dyDescent="0.2">
      <c r="A53" s="112" t="s">
        <v>61</v>
      </c>
      <c r="C53" s="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1206"/>
      <c r="AJ53" s="1206"/>
      <c r="AK53" s="1206"/>
      <c r="AL53" s="1206"/>
      <c r="AM53" s="1206"/>
      <c r="AN53" s="1206"/>
      <c r="AO53" s="899"/>
      <c r="AP53" s="899"/>
      <c r="AQ53" s="899"/>
      <c r="AR53" s="899"/>
      <c r="AS53" s="899"/>
      <c r="AT53" s="899"/>
      <c r="AU53" s="899"/>
      <c r="AV53" s="899"/>
      <c r="CA53" s="4" t="str">
        <f>IF(AND(([11]A01!$C18+[11]A01!$C19+[11]A01!$C20+[11]A01!$C21+[11]A01!$F31+[11]A01!$F32+[11]A01!$F33)&lt;&gt;0,D53=0,E53=""),"* Observacion : En A01 existen contoles no ingresados, Revisar. ","")</f>
        <v/>
      </c>
      <c r="CG53" s="14"/>
      <c r="CH53" s="14"/>
      <c r="CI53" s="14"/>
      <c r="CJ53" s="14"/>
      <c r="CK53" s="14"/>
      <c r="CL53" s="14"/>
      <c r="CM53" s="14"/>
      <c r="CN53" s="14"/>
    </row>
    <row r="54" spans="1:96" ht="31.35" customHeight="1" x14ac:dyDescent="0.2">
      <c r="A54" s="814" t="s">
        <v>62</v>
      </c>
      <c r="B54" s="900" t="s">
        <v>63</v>
      </c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1206"/>
      <c r="AP54" s="1206"/>
      <c r="AQ54" s="1206"/>
      <c r="AR54" s="1206"/>
      <c r="AS54" s="1206"/>
      <c r="AT54" s="1206"/>
      <c r="AU54" s="1206"/>
      <c r="AV54" s="1206"/>
      <c r="AW54" s="1205"/>
      <c r="BZ54" s="2"/>
      <c r="CG54" s="14">
        <v>0</v>
      </c>
      <c r="CH54" s="14">
        <v>0</v>
      </c>
      <c r="CI54" s="14"/>
      <c r="CJ54" s="14"/>
      <c r="CK54" s="14"/>
      <c r="CL54" s="14"/>
      <c r="CM54" s="14"/>
      <c r="CN54" s="14"/>
    </row>
    <row r="55" spans="1:96" ht="16.350000000000001" customHeight="1" x14ac:dyDescent="0.2">
      <c r="A55" s="116" t="s">
        <v>64</v>
      </c>
      <c r="B55" s="901"/>
      <c r="C55" s="3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210"/>
      <c r="AP55" s="1210"/>
      <c r="AQ55" s="1210"/>
      <c r="AR55" s="1210"/>
      <c r="AS55" s="1210"/>
      <c r="AT55" s="1210"/>
      <c r="AU55" s="1210"/>
      <c r="AV55" s="1210"/>
      <c r="AW55" s="1205"/>
      <c r="CG55" s="14">
        <v>0</v>
      </c>
      <c r="CH55" s="14">
        <v>0</v>
      </c>
      <c r="CI55" s="14"/>
      <c r="CJ55" s="14"/>
      <c r="CK55" s="14"/>
      <c r="CL55" s="14"/>
      <c r="CM55" s="14"/>
      <c r="CN55" s="14"/>
    </row>
    <row r="56" spans="1:96" ht="21" customHeight="1" x14ac:dyDescent="0.2">
      <c r="A56" s="117" t="s">
        <v>65</v>
      </c>
      <c r="B56" s="66"/>
      <c r="E56" s="118"/>
      <c r="F56" s="119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15"/>
      <c r="S56" s="15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20"/>
      <c r="AM56" s="120"/>
      <c r="AN56" s="120"/>
      <c r="AO56" s="1211"/>
      <c r="AP56" s="1211"/>
      <c r="AQ56" s="1210"/>
      <c r="AR56" s="1210"/>
      <c r="AS56" s="1210"/>
      <c r="AT56" s="1210"/>
      <c r="AU56" s="1210"/>
      <c r="AV56" s="1210"/>
      <c r="AW56" s="1205"/>
      <c r="CG56" s="14">
        <v>0</v>
      </c>
      <c r="CH56" s="14">
        <v>0</v>
      </c>
      <c r="CI56" s="14"/>
      <c r="CJ56" s="14"/>
      <c r="CK56" s="14"/>
      <c r="CL56" s="14"/>
      <c r="CM56" s="14"/>
      <c r="CN56" s="14"/>
    </row>
    <row r="57" spans="1:96" ht="27.75" customHeight="1" x14ac:dyDescent="0.2">
      <c r="A57" s="1377" t="s">
        <v>66</v>
      </c>
      <c r="B57" s="1380"/>
      <c r="C57" s="900" t="s">
        <v>63</v>
      </c>
      <c r="D57" s="881" t="s">
        <v>67</v>
      </c>
      <c r="E57" s="902" t="s">
        <v>68</v>
      </c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2"/>
      <c r="AT57" s="1222"/>
      <c r="AU57" s="1222"/>
      <c r="AV57" s="1223"/>
      <c r="AW57" s="1223"/>
      <c r="AX57" s="1223"/>
      <c r="AY57" s="1223"/>
      <c r="AZ57" s="1223"/>
      <c r="BA57" s="1205"/>
      <c r="BZ57" s="2"/>
      <c r="CA57" s="3"/>
      <c r="CB57" s="3"/>
      <c r="CC57" s="3"/>
      <c r="CD57" s="3"/>
      <c r="CG57" s="4">
        <v>0</v>
      </c>
      <c r="CH57" s="4">
        <v>0</v>
      </c>
      <c r="CK57" s="14"/>
      <c r="CL57" s="14"/>
      <c r="CM57" s="14"/>
      <c r="CN57" s="14"/>
      <c r="CO57" s="14"/>
      <c r="CP57" s="14"/>
      <c r="CQ57" s="14"/>
      <c r="CR57" s="14"/>
    </row>
    <row r="58" spans="1:96" ht="25.35" customHeight="1" x14ac:dyDescent="0.2">
      <c r="A58" s="1397" t="s">
        <v>69</v>
      </c>
      <c r="B58" s="1398"/>
      <c r="C58" s="885">
        <f>SUM(D58:E58)</f>
        <v>0</v>
      </c>
      <c r="D58" s="905"/>
      <c r="E58" s="53"/>
      <c r="F58" s="30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2"/>
      <c r="AT58" s="1222"/>
      <c r="AU58" s="1222"/>
      <c r="AV58" s="1223"/>
      <c r="AW58" s="1223"/>
      <c r="AX58" s="1223"/>
      <c r="AY58" s="1223"/>
      <c r="AZ58" s="1223"/>
      <c r="BA58" s="1205"/>
      <c r="BZ58" s="2"/>
      <c r="CA58" s="3" t="str">
        <f>IF(AND(([11]A01!$C18+[11]A01!$C19+[11]A01!$C20+[11]A01!$C21+[11]A01!$F31+[11]A01!$F32+[11]A01!$F33)&lt;&gt;0,D58=0,E58=""),"* Observacion : En A01 existen controles no ingresados, Revisar. ","")</f>
        <v/>
      </c>
      <c r="CB58" s="3"/>
      <c r="CC58" s="3"/>
      <c r="CD58" s="3"/>
      <c r="CG58" s="4">
        <v>0</v>
      </c>
      <c r="CH58" s="4">
        <v>0</v>
      </c>
      <c r="CK58" s="14"/>
      <c r="CL58" s="14"/>
      <c r="CM58" s="14"/>
      <c r="CN58" s="14"/>
      <c r="CO58" s="14"/>
      <c r="CP58" s="14"/>
      <c r="CQ58" s="14"/>
      <c r="CR58" s="14"/>
    </row>
    <row r="59" spans="1:96" ht="30" customHeight="1" x14ac:dyDescent="0.2">
      <c r="A59" s="117" t="s">
        <v>70</v>
      </c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2"/>
      <c r="AT59" s="1222"/>
      <c r="AU59" s="1222"/>
      <c r="AV59" s="1223"/>
      <c r="AW59" s="1223"/>
      <c r="AX59" s="1223"/>
      <c r="AY59" s="1223"/>
      <c r="AZ59" s="1223"/>
      <c r="BA59" s="1205"/>
      <c r="BZ59" s="2"/>
      <c r="CA59" s="3" t="str">
        <f>IF(AND(([11]A01!$C18+[11]A01!$C19+[11]A01!$C20+[11]A01!$C21+[11]A01!$F31+[11]A01!$F32+[11]A01!$F33)&lt;&gt;0,D59=0,E59=""),"* Observacion : En A01 existen controles no ingresados, Revisar. ","")</f>
        <v/>
      </c>
      <c r="CB59" s="3"/>
      <c r="CC59" s="3"/>
      <c r="CD59" s="3"/>
      <c r="CK59" s="14"/>
      <c r="CL59" s="14"/>
      <c r="CM59" s="14"/>
      <c r="CN59" s="14"/>
      <c r="CO59" s="14"/>
      <c r="CP59" s="14"/>
      <c r="CQ59" s="14"/>
      <c r="CR59" s="14"/>
    </row>
    <row r="60" spans="1:96" ht="33" customHeight="1" x14ac:dyDescent="0.2">
      <c r="A60" s="1366" t="s">
        <v>71</v>
      </c>
      <c r="B60" s="1367"/>
      <c r="C60" s="1366" t="s">
        <v>72</v>
      </c>
      <c r="D60" s="1401"/>
      <c r="E60" s="1367"/>
      <c r="F60" s="1403" t="s">
        <v>73</v>
      </c>
      <c r="G60" s="1404"/>
      <c r="H60" s="1404"/>
      <c r="I60" s="1404"/>
      <c r="J60" s="1404"/>
      <c r="K60" s="1404"/>
      <c r="L60" s="1404"/>
      <c r="M60" s="1404"/>
      <c r="N60" s="1404"/>
      <c r="O60" s="1404"/>
      <c r="P60" s="1404"/>
      <c r="Q60" s="1405"/>
      <c r="R60" s="1406" t="s">
        <v>74</v>
      </c>
      <c r="S60" s="1407"/>
      <c r="T60" s="1406" t="s">
        <v>75</v>
      </c>
      <c r="U60" s="1408"/>
      <c r="V60" s="1623" t="s">
        <v>76</v>
      </c>
      <c r="W60" s="1623"/>
      <c r="X60" s="1624" t="s">
        <v>77</v>
      </c>
      <c r="Y60" s="1418" t="s">
        <v>78</v>
      </c>
      <c r="Z60" s="1419"/>
      <c r="AA60" s="127"/>
      <c r="AB60" s="122"/>
      <c r="AC60" s="122"/>
      <c r="AD60" s="122"/>
      <c r="AE60" s="122"/>
      <c r="AF60" s="122"/>
      <c r="AG60" s="122"/>
      <c r="AH60" s="11"/>
      <c r="AI60" s="11"/>
      <c r="AJ60" s="11"/>
      <c r="AK60" s="11"/>
      <c r="AL60" s="122"/>
      <c r="AM60" s="122"/>
      <c r="AN60" s="11"/>
      <c r="AO60" s="122"/>
      <c r="AP60" s="122"/>
      <c r="AQ60" s="122"/>
      <c r="AR60" s="122"/>
      <c r="AS60" s="1222"/>
      <c r="AT60" s="1222"/>
      <c r="AU60" s="1222"/>
      <c r="AV60" s="1223"/>
      <c r="AW60" s="1223"/>
      <c r="AX60" s="1223"/>
      <c r="AY60" s="1223"/>
      <c r="AZ60" s="1223"/>
      <c r="BA60" s="1205"/>
      <c r="BZ60" s="2"/>
      <c r="CA60" s="3"/>
      <c r="CB60" s="3"/>
      <c r="CC60" s="3"/>
      <c r="CD60" s="3"/>
      <c r="CK60" s="14"/>
      <c r="CL60" s="14"/>
      <c r="CM60" s="14"/>
      <c r="CN60" s="14"/>
      <c r="CO60" s="14"/>
      <c r="CP60" s="14"/>
      <c r="CQ60" s="14"/>
      <c r="CR60" s="14"/>
    </row>
    <row r="61" spans="1:96" ht="25.5" customHeight="1" x14ac:dyDescent="0.2">
      <c r="A61" s="1399"/>
      <c r="B61" s="1400"/>
      <c r="C61" s="1368"/>
      <c r="D61" s="1402"/>
      <c r="E61" s="1369"/>
      <c r="F61" s="1406" t="s">
        <v>79</v>
      </c>
      <c r="G61" s="1407"/>
      <c r="H61" s="1406" t="s">
        <v>80</v>
      </c>
      <c r="I61" s="1407"/>
      <c r="J61" s="1406" t="s">
        <v>81</v>
      </c>
      <c r="K61" s="1407"/>
      <c r="L61" s="1406" t="s">
        <v>82</v>
      </c>
      <c r="M61" s="1407"/>
      <c r="N61" s="1406" t="s">
        <v>83</v>
      </c>
      <c r="O61" s="1407"/>
      <c r="P61" s="1406" t="s">
        <v>84</v>
      </c>
      <c r="Q61" s="1407"/>
      <c r="R61" s="1406" t="s">
        <v>85</v>
      </c>
      <c r="S61" s="1407"/>
      <c r="T61" s="1406" t="s">
        <v>86</v>
      </c>
      <c r="U61" s="1408"/>
      <c r="V61" s="1624" t="s">
        <v>87</v>
      </c>
      <c r="W61" s="1624"/>
      <c r="X61" s="1624"/>
      <c r="Y61" s="1420"/>
      <c r="Z61" s="1421"/>
      <c r="AA61" s="127"/>
      <c r="AB61" s="122"/>
      <c r="AC61" s="122"/>
      <c r="AD61" s="122"/>
      <c r="AE61" s="122"/>
      <c r="AF61" s="122"/>
      <c r="AG61" s="122"/>
      <c r="AH61" s="11"/>
      <c r="AI61" s="11"/>
      <c r="AJ61" s="11"/>
      <c r="AK61" s="11"/>
      <c r="AL61" s="122"/>
      <c r="AM61" s="122"/>
      <c r="AN61" s="11"/>
      <c r="AO61" s="122"/>
      <c r="AP61" s="122"/>
      <c r="AQ61" s="122"/>
      <c r="AR61" s="122"/>
      <c r="AS61" s="1222"/>
      <c r="AT61" s="1222"/>
      <c r="AU61" s="1222"/>
      <c r="AV61" s="1223"/>
      <c r="AW61" s="1223"/>
      <c r="AX61" s="1223"/>
      <c r="AY61" s="1223"/>
      <c r="AZ61" s="1223"/>
      <c r="BA61" s="1205"/>
      <c r="BZ61" s="2"/>
      <c r="CA61" s="3"/>
      <c r="CB61" s="3"/>
      <c r="CC61" s="3"/>
      <c r="CD61" s="3"/>
      <c r="CK61" s="14"/>
      <c r="CL61" s="14"/>
      <c r="CM61" s="14"/>
      <c r="CN61" s="14"/>
      <c r="CO61" s="14"/>
      <c r="CP61" s="14"/>
      <c r="CQ61" s="14"/>
      <c r="CR61" s="14"/>
    </row>
    <row r="62" spans="1:96" ht="35.25" customHeight="1" x14ac:dyDescent="0.2">
      <c r="A62" s="1368"/>
      <c r="B62" s="1369"/>
      <c r="C62" s="881" t="s">
        <v>88</v>
      </c>
      <c r="D62" s="906" t="s">
        <v>54</v>
      </c>
      <c r="E62" s="807" t="s">
        <v>89</v>
      </c>
      <c r="F62" s="829" t="s">
        <v>54</v>
      </c>
      <c r="G62" s="815" t="s">
        <v>89</v>
      </c>
      <c r="H62" s="829" t="s">
        <v>54</v>
      </c>
      <c r="I62" s="815" t="s">
        <v>89</v>
      </c>
      <c r="J62" s="829" t="s">
        <v>54</v>
      </c>
      <c r="K62" s="815" t="s">
        <v>89</v>
      </c>
      <c r="L62" s="829" t="s">
        <v>54</v>
      </c>
      <c r="M62" s="815" t="s">
        <v>89</v>
      </c>
      <c r="N62" s="829" t="s">
        <v>54</v>
      </c>
      <c r="O62" s="815" t="s">
        <v>89</v>
      </c>
      <c r="P62" s="829" t="s">
        <v>54</v>
      </c>
      <c r="Q62" s="815" t="s">
        <v>89</v>
      </c>
      <c r="R62" s="829" t="s">
        <v>54</v>
      </c>
      <c r="S62" s="815" t="s">
        <v>89</v>
      </c>
      <c r="T62" s="829" t="s">
        <v>54</v>
      </c>
      <c r="U62" s="816" t="s">
        <v>89</v>
      </c>
      <c r="V62" s="900" t="s">
        <v>90</v>
      </c>
      <c r="W62" s="900" t="s">
        <v>91</v>
      </c>
      <c r="X62" s="1585"/>
      <c r="Y62" s="900" t="s">
        <v>92</v>
      </c>
      <c r="Z62" s="900" t="s">
        <v>93</v>
      </c>
      <c r="AA62" s="127"/>
      <c r="AB62" s="122"/>
      <c r="AC62" s="122"/>
      <c r="AD62" s="122"/>
      <c r="AE62" s="122"/>
      <c r="AF62" s="122"/>
      <c r="AG62" s="122"/>
      <c r="AH62" s="11"/>
      <c r="AI62" s="11"/>
      <c r="AJ62" s="11"/>
      <c r="AK62" s="11"/>
      <c r="AL62" s="122"/>
      <c r="AM62" s="122"/>
      <c r="AN62" s="11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05"/>
      <c r="BZ62" s="2"/>
      <c r="CA62" s="3"/>
      <c r="CB62" s="3"/>
      <c r="CC62" s="3"/>
      <c r="CD62" s="3"/>
      <c r="CK62" s="14"/>
      <c r="CL62" s="14"/>
      <c r="CM62" s="14"/>
      <c r="CN62" s="14"/>
      <c r="CO62" s="14"/>
      <c r="CP62" s="14"/>
      <c r="CQ62" s="14"/>
      <c r="CR62" s="14"/>
    </row>
    <row r="63" spans="1:96" ht="16.350000000000001" customHeight="1" x14ac:dyDescent="0.2">
      <c r="A63" s="1586" t="s">
        <v>94</v>
      </c>
      <c r="B63" s="1587"/>
      <c r="C63" s="907">
        <f>SUM(D63:E63)</f>
        <v>0</v>
      </c>
      <c r="D63" s="908">
        <f t="shared" ref="D63:E66" si="6">SUM(F63+H63+J63+L63+N63+P63)</f>
        <v>0</v>
      </c>
      <c r="E63" s="909">
        <f t="shared" si="6"/>
        <v>0</v>
      </c>
      <c r="F63" s="893"/>
      <c r="G63" s="896"/>
      <c r="H63" s="893"/>
      <c r="I63" s="896"/>
      <c r="J63" s="893"/>
      <c r="K63" s="896"/>
      <c r="L63" s="893"/>
      <c r="M63" s="896"/>
      <c r="N63" s="893"/>
      <c r="O63" s="896"/>
      <c r="P63" s="893"/>
      <c r="Q63" s="896"/>
      <c r="R63" s="893"/>
      <c r="S63" s="896"/>
      <c r="T63" s="893"/>
      <c r="U63" s="910"/>
      <c r="V63" s="911"/>
      <c r="W63" s="893"/>
      <c r="X63" s="912"/>
      <c r="Y63" s="912"/>
      <c r="Z63" s="913"/>
      <c r="AA63" s="30"/>
      <c r="AB63" s="122"/>
      <c r="AC63" s="122"/>
      <c r="AD63" s="122"/>
      <c r="AE63" s="122"/>
      <c r="AF63" s="122"/>
      <c r="AG63" s="122"/>
      <c r="AH63" s="11"/>
      <c r="AI63" s="11"/>
      <c r="AJ63" s="11"/>
      <c r="AK63" s="11"/>
      <c r="AL63" s="122"/>
      <c r="AM63" s="122"/>
      <c r="AN63" s="11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205"/>
      <c r="BZ63" s="2"/>
      <c r="CA63" s="3"/>
      <c r="CB63" s="3"/>
      <c r="CC63" s="3"/>
      <c r="CD63" s="3"/>
      <c r="CG63" s="4">
        <v>0</v>
      </c>
      <c r="CH63" s="4">
        <v>0</v>
      </c>
      <c r="CK63" s="14"/>
      <c r="CL63" s="14"/>
      <c r="CM63" s="14"/>
      <c r="CN63" s="14"/>
      <c r="CO63" s="14"/>
      <c r="CP63" s="14"/>
      <c r="CQ63" s="14"/>
      <c r="CR63" s="14"/>
    </row>
    <row r="64" spans="1:96" ht="16.350000000000001" customHeight="1" x14ac:dyDescent="0.2">
      <c r="A64" s="1424" t="s">
        <v>95</v>
      </c>
      <c r="B64" s="1425"/>
      <c r="C64" s="139">
        <f>SUM(D64:E64)</f>
        <v>0</v>
      </c>
      <c r="D64" s="140">
        <f t="shared" si="6"/>
        <v>0</v>
      </c>
      <c r="E64" s="141">
        <f t="shared" si="6"/>
        <v>0</v>
      </c>
      <c r="F64" s="35"/>
      <c r="G64" s="39"/>
      <c r="H64" s="35"/>
      <c r="I64" s="39"/>
      <c r="J64" s="35"/>
      <c r="K64" s="39"/>
      <c r="L64" s="35"/>
      <c r="M64" s="39"/>
      <c r="N64" s="35"/>
      <c r="O64" s="39"/>
      <c r="P64" s="35"/>
      <c r="Q64" s="39"/>
      <c r="R64" s="35"/>
      <c r="S64" s="39"/>
      <c r="T64" s="35"/>
      <c r="U64" s="142"/>
      <c r="V64" s="143"/>
      <c r="W64" s="35"/>
      <c r="X64" s="144"/>
      <c r="Y64" s="144"/>
      <c r="Z64" s="58"/>
      <c r="AA64" s="30"/>
      <c r="AB64" s="122"/>
      <c r="AC64" s="122"/>
      <c r="AD64" s="122"/>
      <c r="AE64" s="122"/>
      <c r="AF64" s="122"/>
      <c r="AG64" s="122"/>
      <c r="AH64" s="11"/>
      <c r="AI64" s="11"/>
      <c r="AJ64" s="11"/>
      <c r="AK64" s="11"/>
      <c r="AL64" s="122"/>
      <c r="AM64" s="122"/>
      <c r="AN64" s="11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05"/>
      <c r="BZ64" s="2"/>
      <c r="CA64" s="3"/>
      <c r="CB64" s="3"/>
      <c r="CC64" s="3"/>
      <c r="CD64" s="3"/>
      <c r="CG64" s="4">
        <v>0</v>
      </c>
      <c r="CH64" s="4">
        <v>0</v>
      </c>
      <c r="CK64" s="14"/>
      <c r="CL64" s="14"/>
      <c r="CM64" s="14"/>
      <c r="CN64" s="14"/>
      <c r="CO64" s="14"/>
      <c r="CP64" s="14"/>
      <c r="CQ64" s="14"/>
      <c r="CR64" s="14"/>
    </row>
    <row r="65" spans="1:96" ht="15.75" customHeight="1" x14ac:dyDescent="0.2">
      <c r="A65" s="1424" t="s">
        <v>96</v>
      </c>
      <c r="B65" s="1425"/>
      <c r="C65" s="139">
        <f>SUM(D65:E65)</f>
        <v>0</v>
      </c>
      <c r="D65" s="140">
        <f t="shared" si="6"/>
        <v>0</v>
      </c>
      <c r="E65" s="141">
        <f t="shared" si="6"/>
        <v>0</v>
      </c>
      <c r="F65" s="35"/>
      <c r="G65" s="39"/>
      <c r="H65" s="35"/>
      <c r="I65" s="39"/>
      <c r="J65" s="35"/>
      <c r="K65" s="39"/>
      <c r="L65" s="35"/>
      <c r="M65" s="39"/>
      <c r="N65" s="35"/>
      <c r="O65" s="39"/>
      <c r="P65" s="35"/>
      <c r="Q65" s="39"/>
      <c r="R65" s="35"/>
      <c r="S65" s="39"/>
      <c r="T65" s="35"/>
      <c r="U65" s="142"/>
      <c r="V65" s="143"/>
      <c r="W65" s="35"/>
      <c r="X65" s="144"/>
      <c r="Y65" s="144"/>
      <c r="Z65" s="58"/>
      <c r="AA65" s="30"/>
      <c r="AB65" s="122"/>
      <c r="AC65" s="122"/>
      <c r="AD65" s="122"/>
      <c r="AE65" s="122"/>
      <c r="AF65" s="122"/>
      <c r="AG65" s="122"/>
      <c r="AH65" s="11"/>
      <c r="AI65" s="11"/>
      <c r="AJ65" s="11"/>
      <c r="AK65" s="11"/>
      <c r="AL65" s="122"/>
      <c r="AM65" s="122"/>
      <c r="AN65" s="11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Z65" s="2"/>
      <c r="CA65" s="3"/>
      <c r="CB65" s="3"/>
      <c r="CC65" s="3"/>
      <c r="CD65" s="3"/>
      <c r="CK65" s="14"/>
      <c r="CL65" s="14"/>
      <c r="CM65" s="14"/>
      <c r="CN65" s="14"/>
      <c r="CO65" s="14"/>
      <c r="CP65" s="14"/>
      <c r="CQ65" s="14"/>
      <c r="CR65" s="14"/>
    </row>
    <row r="66" spans="1:96" ht="18" customHeight="1" x14ac:dyDescent="0.2">
      <c r="A66" s="1426" t="s">
        <v>97</v>
      </c>
      <c r="B66" s="1427"/>
      <c r="C66" s="145">
        <f>SUM(D66:E66)</f>
        <v>0</v>
      </c>
      <c r="D66" s="146">
        <f t="shared" si="6"/>
        <v>0</v>
      </c>
      <c r="E66" s="147">
        <f t="shared" si="6"/>
        <v>0</v>
      </c>
      <c r="F66" s="82"/>
      <c r="G66" s="85"/>
      <c r="H66" s="82"/>
      <c r="I66" s="85"/>
      <c r="J66" s="82"/>
      <c r="K66" s="85"/>
      <c r="L66" s="82"/>
      <c r="M66" s="85"/>
      <c r="N66" s="82"/>
      <c r="O66" s="85"/>
      <c r="P66" s="82"/>
      <c r="Q66" s="85"/>
      <c r="R66" s="82"/>
      <c r="S66" s="85"/>
      <c r="T66" s="82"/>
      <c r="U66" s="148"/>
      <c r="V66" s="149"/>
      <c r="W66" s="82"/>
      <c r="X66" s="150"/>
      <c r="Y66" s="151"/>
      <c r="Z66" s="151"/>
      <c r="AA66" s="30"/>
      <c r="AB66" s="122"/>
      <c r="AC66" s="122"/>
      <c r="AD66" s="11"/>
      <c r="AE66" s="11"/>
      <c r="AF66" s="11"/>
      <c r="AG66" s="11"/>
      <c r="AH66" s="122"/>
      <c r="AI66" s="122"/>
      <c r="AJ66" s="11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CG66" s="14">
        <v>0</v>
      </c>
      <c r="CH66" s="14">
        <v>0</v>
      </c>
      <c r="CI66" s="14"/>
      <c r="CJ66" s="14"/>
      <c r="CK66" s="14"/>
      <c r="CL66" s="14"/>
      <c r="CM66" s="14"/>
      <c r="CN66" s="14"/>
    </row>
    <row r="67" spans="1:96" ht="22.5" customHeight="1" x14ac:dyDescent="0.2">
      <c r="A67" s="117" t="s">
        <v>98</v>
      </c>
      <c r="W67" s="122"/>
      <c r="X67" s="122"/>
      <c r="Y67" s="122"/>
      <c r="Z67" s="122"/>
      <c r="AA67" s="11"/>
      <c r="AB67" s="122"/>
      <c r="AC67" s="122"/>
      <c r="AD67" s="11"/>
      <c r="AE67" s="11"/>
      <c r="AF67" s="11"/>
      <c r="AG67" s="11"/>
      <c r="AH67" s="122"/>
      <c r="AI67" s="122"/>
      <c r="AJ67" s="11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CG67" s="14"/>
      <c r="CH67" s="14"/>
      <c r="CI67" s="14"/>
      <c r="CJ67" s="14"/>
      <c r="CK67" s="14"/>
      <c r="CL67" s="14"/>
      <c r="CM67" s="14"/>
      <c r="CN67" s="14"/>
    </row>
    <row r="68" spans="1:96" ht="28.5" customHeight="1" x14ac:dyDescent="0.2">
      <c r="A68" s="1366" t="s">
        <v>71</v>
      </c>
      <c r="B68" s="1367"/>
      <c r="C68" s="1366" t="s">
        <v>72</v>
      </c>
      <c r="D68" s="1401"/>
      <c r="E68" s="1367"/>
      <c r="F68" s="1403" t="s">
        <v>99</v>
      </c>
      <c r="G68" s="1404"/>
      <c r="H68" s="1404"/>
      <c r="I68" s="1404"/>
      <c r="J68" s="1404"/>
      <c r="K68" s="1404"/>
      <c r="L68" s="1404"/>
      <c r="M68" s="1404"/>
      <c r="N68" s="1404"/>
      <c r="O68" s="1404"/>
      <c r="P68" s="1404"/>
      <c r="Q68" s="1428"/>
      <c r="R68" s="1588" t="s">
        <v>100</v>
      </c>
      <c r="S68" s="1430"/>
      <c r="T68" s="1430"/>
      <c r="U68" s="1430"/>
      <c r="V68" s="1431"/>
      <c r="W68" s="122"/>
      <c r="X68" s="122"/>
      <c r="Y68" s="122"/>
      <c r="Z68" s="122"/>
      <c r="AA68" s="122"/>
      <c r="AB68" s="122"/>
      <c r="AC68" s="122"/>
      <c r="AD68" s="11"/>
      <c r="AE68" s="11"/>
      <c r="AF68" s="11"/>
      <c r="AG68" s="11"/>
      <c r="AH68" s="122"/>
      <c r="AI68" s="122"/>
      <c r="AJ68" s="11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CG68" s="14"/>
      <c r="CH68" s="14"/>
      <c r="CI68" s="14"/>
      <c r="CJ68" s="14"/>
      <c r="CK68" s="14"/>
      <c r="CL68" s="14"/>
      <c r="CM68" s="14"/>
      <c r="CN68" s="14"/>
    </row>
    <row r="69" spans="1:96" ht="26.25" customHeight="1" x14ac:dyDescent="0.2">
      <c r="A69" s="1399"/>
      <c r="B69" s="1400"/>
      <c r="C69" s="1368"/>
      <c r="D69" s="1402"/>
      <c r="E69" s="1369"/>
      <c r="F69" s="1406" t="s">
        <v>79</v>
      </c>
      <c r="G69" s="1407"/>
      <c r="H69" s="1406" t="s">
        <v>80</v>
      </c>
      <c r="I69" s="1407"/>
      <c r="J69" s="1406" t="s">
        <v>81</v>
      </c>
      <c r="K69" s="1407"/>
      <c r="L69" s="1406" t="s">
        <v>82</v>
      </c>
      <c r="M69" s="1407"/>
      <c r="N69" s="1406" t="s">
        <v>83</v>
      </c>
      <c r="O69" s="1407"/>
      <c r="P69" s="1406" t="s">
        <v>84</v>
      </c>
      <c r="Q69" s="1435"/>
      <c r="R69" s="1408" t="s">
        <v>87</v>
      </c>
      <c r="S69" s="1407"/>
      <c r="T69" s="1375" t="s">
        <v>77</v>
      </c>
      <c r="U69" s="1406" t="s">
        <v>101</v>
      </c>
      <c r="V69" s="1407"/>
      <c r="W69" s="122"/>
      <c r="X69" s="122"/>
      <c r="Y69" s="122"/>
      <c r="Z69" s="122"/>
      <c r="AA69" s="122"/>
      <c r="AB69" s="122"/>
      <c r="AC69" s="122"/>
      <c r="AD69" s="11"/>
      <c r="AE69" s="11"/>
      <c r="AF69" s="11"/>
      <c r="AG69" s="11"/>
      <c r="AH69" s="122"/>
      <c r="AI69" s="122"/>
      <c r="AJ69" s="11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CG69" s="14"/>
      <c r="CH69" s="14"/>
      <c r="CI69" s="14"/>
      <c r="CJ69" s="14"/>
      <c r="CK69" s="14"/>
      <c r="CL69" s="14"/>
      <c r="CM69" s="14"/>
      <c r="CN69" s="14"/>
    </row>
    <row r="70" spans="1:96" ht="27" customHeight="1" x14ac:dyDescent="0.2">
      <c r="A70" s="1368"/>
      <c r="B70" s="1369"/>
      <c r="C70" s="881" t="s">
        <v>88</v>
      </c>
      <c r="D70" s="906" t="s">
        <v>54</v>
      </c>
      <c r="E70" s="807" t="s">
        <v>89</v>
      </c>
      <c r="F70" s="829" t="s">
        <v>54</v>
      </c>
      <c r="G70" s="815" t="s">
        <v>89</v>
      </c>
      <c r="H70" s="829" t="s">
        <v>54</v>
      </c>
      <c r="I70" s="815" t="s">
        <v>89</v>
      </c>
      <c r="J70" s="829" t="s">
        <v>54</v>
      </c>
      <c r="K70" s="815" t="s">
        <v>89</v>
      </c>
      <c r="L70" s="829" t="s">
        <v>54</v>
      </c>
      <c r="M70" s="815" t="s">
        <v>89</v>
      </c>
      <c r="N70" s="829" t="s">
        <v>54</v>
      </c>
      <c r="O70" s="815" t="s">
        <v>89</v>
      </c>
      <c r="P70" s="829" t="s">
        <v>54</v>
      </c>
      <c r="Q70" s="819" t="s">
        <v>89</v>
      </c>
      <c r="R70" s="815" t="s">
        <v>90</v>
      </c>
      <c r="S70" s="900" t="s">
        <v>91</v>
      </c>
      <c r="T70" s="1376"/>
      <c r="U70" s="814" t="s">
        <v>92</v>
      </c>
      <c r="V70" s="900" t="s">
        <v>93</v>
      </c>
      <c r="W70" s="122"/>
      <c r="X70" s="122"/>
      <c r="Y70" s="122"/>
      <c r="Z70" s="122"/>
      <c r="AA70" s="122"/>
      <c r="AB70" s="122"/>
      <c r="AC70" s="122"/>
      <c r="AD70" s="11"/>
      <c r="AE70" s="11"/>
      <c r="AF70" s="11"/>
      <c r="AG70" s="11"/>
      <c r="AH70" s="122"/>
      <c r="AI70" s="122"/>
      <c r="AJ70" s="11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CG70" s="14"/>
      <c r="CH70" s="14"/>
      <c r="CI70" s="14"/>
      <c r="CJ70" s="14"/>
      <c r="CK70" s="14"/>
      <c r="CL70" s="14"/>
      <c r="CM70" s="14"/>
      <c r="CN70" s="14"/>
    </row>
    <row r="71" spans="1:96" ht="16.350000000000001" customHeight="1" x14ac:dyDescent="0.2">
      <c r="A71" s="1627" t="s">
        <v>94</v>
      </c>
      <c r="B71" s="1628"/>
      <c r="C71" s="1264">
        <f>SUM(D71:E71)</f>
        <v>0</v>
      </c>
      <c r="D71" s="1265">
        <f t="shared" ref="D71:E74" si="7">SUM(F71+H71+J71+L71+N71+P71)</f>
        <v>0</v>
      </c>
      <c r="E71" s="1266">
        <f t="shared" si="7"/>
        <v>0</v>
      </c>
      <c r="F71" s="1237"/>
      <c r="G71" s="1238"/>
      <c r="H71" s="1237"/>
      <c r="I71" s="1238"/>
      <c r="J71" s="1237"/>
      <c r="K71" s="1238"/>
      <c r="L71" s="1237"/>
      <c r="M71" s="1238"/>
      <c r="N71" s="1237"/>
      <c r="O71" s="1238"/>
      <c r="P71" s="1237"/>
      <c r="Q71" s="1267"/>
      <c r="R71" s="1268"/>
      <c r="S71" s="1237"/>
      <c r="T71" s="1240"/>
      <c r="U71" s="1240"/>
      <c r="V71" s="1269"/>
      <c r="W71" s="127"/>
      <c r="X71" s="122"/>
      <c r="Y71" s="122"/>
      <c r="Z71" s="122"/>
      <c r="AA71" s="122"/>
      <c r="AB71" s="122"/>
      <c r="AC71" s="122"/>
      <c r="AD71" s="11"/>
      <c r="AE71" s="11"/>
      <c r="AF71" s="11"/>
      <c r="AG71" s="11"/>
      <c r="AH71" s="122"/>
      <c r="AI71" s="122"/>
      <c r="AJ71" s="11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CG71" s="14"/>
      <c r="CH71" s="14"/>
      <c r="CI71" s="14"/>
      <c r="CJ71" s="14"/>
      <c r="CK71" s="14"/>
      <c r="CL71" s="14"/>
      <c r="CM71" s="14"/>
      <c r="CN71" s="14"/>
    </row>
    <row r="72" spans="1:96" ht="17.25" customHeight="1" x14ac:dyDescent="0.2">
      <c r="A72" s="1424" t="s">
        <v>95</v>
      </c>
      <c r="B72" s="1425"/>
      <c r="C72" s="139">
        <f>SUM(D72:E72)</f>
        <v>0</v>
      </c>
      <c r="D72" s="140">
        <f t="shared" si="7"/>
        <v>0</v>
      </c>
      <c r="E72" s="141">
        <f t="shared" si="7"/>
        <v>0</v>
      </c>
      <c r="F72" s="35"/>
      <c r="G72" s="39"/>
      <c r="H72" s="35"/>
      <c r="I72" s="39"/>
      <c r="J72" s="35"/>
      <c r="K72" s="39"/>
      <c r="L72" s="35"/>
      <c r="M72" s="39"/>
      <c r="N72" s="35"/>
      <c r="O72" s="39"/>
      <c r="P72" s="35"/>
      <c r="Q72" s="142"/>
      <c r="R72" s="143"/>
      <c r="S72" s="35"/>
      <c r="T72" s="144"/>
      <c r="U72" s="144"/>
      <c r="V72" s="58"/>
      <c r="W72" s="1270"/>
      <c r="X72" s="1271"/>
      <c r="Y72" s="1271"/>
      <c r="Z72" s="1247"/>
      <c r="AR72" s="122"/>
      <c r="AS72" s="122"/>
      <c r="AT72" s="122"/>
      <c r="AU72" s="122"/>
      <c r="AV72" s="122"/>
      <c r="AW72" s="122"/>
      <c r="AX72" s="122"/>
      <c r="AY72" s="122"/>
      <c r="AZ72" s="122"/>
      <c r="BZ72" s="2"/>
      <c r="CG72" s="14"/>
      <c r="CH72" s="14"/>
      <c r="CI72" s="14"/>
      <c r="CJ72" s="14"/>
      <c r="CK72" s="14"/>
      <c r="CL72" s="14"/>
      <c r="CM72" s="14"/>
      <c r="CN72" s="14"/>
    </row>
    <row r="73" spans="1:96" ht="16.350000000000001" customHeight="1" x14ac:dyDescent="0.2">
      <c r="A73" s="1424" t="s">
        <v>96</v>
      </c>
      <c r="B73" s="1425"/>
      <c r="C73" s="139">
        <f>SUM(D73:E73)</f>
        <v>0</v>
      </c>
      <c r="D73" s="140">
        <f t="shared" si="7"/>
        <v>0</v>
      </c>
      <c r="E73" s="141">
        <f t="shared" si="7"/>
        <v>0</v>
      </c>
      <c r="F73" s="35"/>
      <c r="G73" s="39"/>
      <c r="H73" s="35"/>
      <c r="I73" s="39"/>
      <c r="J73" s="35"/>
      <c r="K73" s="39"/>
      <c r="L73" s="35"/>
      <c r="M73" s="39"/>
      <c r="N73" s="35"/>
      <c r="O73" s="39"/>
      <c r="P73" s="35"/>
      <c r="Q73" s="142"/>
      <c r="R73" s="143"/>
      <c r="S73" s="35"/>
      <c r="T73" s="144"/>
      <c r="U73" s="144"/>
      <c r="V73" s="58"/>
      <c r="W73" s="1270"/>
      <c r="X73" s="1271"/>
      <c r="Y73" s="1271"/>
      <c r="Z73" s="1247"/>
      <c r="AR73" s="122"/>
      <c r="AS73" s="122"/>
      <c r="AT73" s="122"/>
      <c r="AU73" s="122"/>
      <c r="AV73" s="122"/>
      <c r="AW73" s="122"/>
      <c r="AX73" s="122"/>
      <c r="AY73" s="122"/>
      <c r="AZ73" s="122"/>
      <c r="CG73" s="14"/>
      <c r="CH73" s="14"/>
      <c r="CI73" s="14"/>
      <c r="CJ73" s="14"/>
      <c r="CK73" s="14"/>
      <c r="CL73" s="14"/>
      <c r="CM73" s="14"/>
      <c r="CN73" s="14"/>
    </row>
    <row r="74" spans="1:96" ht="16.350000000000001" customHeight="1" x14ac:dyDescent="0.2">
      <c r="A74" s="1426" t="s">
        <v>97</v>
      </c>
      <c r="B74" s="1427"/>
      <c r="C74" s="145">
        <f>SUM(D74:E74)</f>
        <v>0</v>
      </c>
      <c r="D74" s="146">
        <f t="shared" si="7"/>
        <v>0</v>
      </c>
      <c r="E74" s="147">
        <f t="shared" si="7"/>
        <v>0</v>
      </c>
      <c r="F74" s="82"/>
      <c r="G74" s="85"/>
      <c r="H74" s="82"/>
      <c r="I74" s="85"/>
      <c r="J74" s="82"/>
      <c r="K74" s="85"/>
      <c r="L74" s="82"/>
      <c r="M74" s="85"/>
      <c r="N74" s="82"/>
      <c r="O74" s="85"/>
      <c r="P74" s="82"/>
      <c r="Q74" s="148"/>
      <c r="R74" s="149"/>
      <c r="S74" s="82"/>
      <c r="T74" s="150"/>
      <c r="U74" s="151"/>
      <c r="V74" s="151"/>
      <c r="W74" s="1270"/>
      <c r="X74" s="1271"/>
      <c r="Y74" s="1271"/>
      <c r="Z74" s="1247"/>
      <c r="AR74" s="122"/>
      <c r="AS74" s="122"/>
      <c r="AT74" s="122"/>
      <c r="AU74" s="122"/>
      <c r="AV74" s="122"/>
      <c r="AW74" s="122"/>
      <c r="AX74" s="122"/>
      <c r="AY74" s="122"/>
      <c r="AZ74" s="122"/>
      <c r="CG74" s="14"/>
      <c r="CH74" s="14"/>
      <c r="CI74" s="14"/>
      <c r="CJ74" s="14"/>
      <c r="CK74" s="14"/>
      <c r="CL74" s="14"/>
      <c r="CM74" s="14"/>
      <c r="CN74" s="14"/>
    </row>
    <row r="75" spans="1:96" ht="16.350000000000001" customHeight="1" x14ac:dyDescent="0.2">
      <c r="A75" s="155" t="s">
        <v>102</v>
      </c>
      <c r="B75" s="122"/>
      <c r="P75" s="122"/>
      <c r="Q75" s="122"/>
      <c r="R75" s="1272"/>
      <c r="S75" s="1272"/>
      <c r="T75" s="1272"/>
      <c r="U75" s="1271"/>
      <c r="V75" s="1271"/>
      <c r="W75" s="1271"/>
      <c r="X75" s="1271"/>
      <c r="Y75" s="1271"/>
      <c r="Z75" s="1247"/>
      <c r="CG75" s="14"/>
      <c r="CH75" s="14"/>
      <c r="CI75" s="14"/>
      <c r="CJ75" s="14"/>
      <c r="CK75" s="14"/>
      <c r="CL75" s="14"/>
      <c r="CM75" s="14"/>
      <c r="CN75" s="14"/>
    </row>
    <row r="76" spans="1:96" ht="16.350000000000001" customHeight="1" x14ac:dyDescent="0.2">
      <c r="A76" s="1371" t="s">
        <v>103</v>
      </c>
      <c r="B76" s="1372"/>
      <c r="C76" s="1366" t="s">
        <v>63</v>
      </c>
      <c r="D76" s="1401"/>
      <c r="E76" s="1367"/>
      <c r="F76" s="1406" t="s">
        <v>104</v>
      </c>
      <c r="G76" s="1408"/>
      <c r="H76" s="1408"/>
      <c r="I76" s="1408"/>
      <c r="J76" s="1408"/>
      <c r="K76" s="1408"/>
      <c r="L76" s="1408"/>
      <c r="M76" s="1408"/>
      <c r="N76" s="1408"/>
      <c r="O76" s="1407"/>
      <c r="P76" s="122"/>
      <c r="Q76" s="122"/>
      <c r="R76" s="1272"/>
      <c r="S76" s="1272"/>
      <c r="T76" s="1272"/>
      <c r="U76" s="1271"/>
      <c r="V76" s="1271"/>
      <c r="W76" s="1271"/>
      <c r="X76" s="1271"/>
      <c r="Y76" s="1271"/>
      <c r="Z76" s="1247"/>
      <c r="CG76" s="14"/>
      <c r="CH76" s="14"/>
      <c r="CI76" s="14"/>
      <c r="CJ76" s="14"/>
      <c r="CK76" s="14"/>
      <c r="CL76" s="14"/>
      <c r="CM76" s="14"/>
      <c r="CN76" s="14"/>
    </row>
    <row r="77" spans="1:96" ht="31.35" customHeight="1" x14ac:dyDescent="0.2">
      <c r="A77" s="1432"/>
      <c r="B77" s="1433"/>
      <c r="C77" s="1399"/>
      <c r="D77" s="1434"/>
      <c r="E77" s="1400"/>
      <c r="F77" s="1406" t="s">
        <v>105</v>
      </c>
      <c r="G77" s="1407"/>
      <c r="H77" s="1406" t="s">
        <v>106</v>
      </c>
      <c r="I77" s="1407"/>
      <c r="J77" s="1406" t="s">
        <v>107</v>
      </c>
      <c r="K77" s="1407"/>
      <c r="L77" s="1406" t="s">
        <v>108</v>
      </c>
      <c r="M77" s="1407"/>
      <c r="N77" s="1377" t="s">
        <v>11</v>
      </c>
      <c r="O77" s="1380"/>
      <c r="P77" s="157"/>
      <c r="Q77" s="157"/>
      <c r="R77" s="157"/>
      <c r="S77" s="157"/>
      <c r="T77" s="122"/>
      <c r="U77" s="122"/>
      <c r="V77" s="122"/>
      <c r="W77" s="122"/>
      <c r="X77" s="11"/>
      <c r="Y77" s="11"/>
      <c r="Z77" s="11"/>
      <c r="AA77" s="11"/>
      <c r="AB77" s="122"/>
      <c r="AC77" s="122"/>
      <c r="AD77" s="11"/>
      <c r="AE77" s="122"/>
      <c r="AF77" s="122"/>
      <c r="AG77" s="122"/>
      <c r="AH77" s="122"/>
      <c r="AI77" s="122"/>
      <c r="AJ77" s="122"/>
      <c r="AK77" s="122"/>
      <c r="AL77" s="158"/>
      <c r="AM77" s="159"/>
      <c r="AN77" s="160"/>
      <c r="AO77" s="1271"/>
      <c r="AP77" s="1271"/>
      <c r="AQ77" s="1271"/>
      <c r="AR77" s="1271"/>
      <c r="AS77" s="1271"/>
      <c r="AT77" s="1271"/>
      <c r="AU77" s="1271"/>
      <c r="AV77" s="1271"/>
      <c r="AW77" s="1247"/>
      <c r="BZ77" s="2"/>
      <c r="CG77" s="14"/>
      <c r="CH77" s="14"/>
      <c r="CI77" s="14"/>
      <c r="CJ77" s="14"/>
      <c r="CK77" s="14"/>
      <c r="CL77" s="14"/>
      <c r="CM77" s="14"/>
      <c r="CN77" s="14"/>
    </row>
    <row r="78" spans="1:96" ht="16.350000000000001" customHeight="1" x14ac:dyDescent="0.2">
      <c r="A78" s="1373"/>
      <c r="B78" s="1374"/>
      <c r="C78" s="161" t="s">
        <v>88</v>
      </c>
      <c r="D78" s="1226" t="s">
        <v>54</v>
      </c>
      <c r="E78" s="815" t="s">
        <v>89</v>
      </c>
      <c r="F78" s="1225" t="s">
        <v>54</v>
      </c>
      <c r="G78" s="815" t="s">
        <v>89</v>
      </c>
      <c r="H78" s="1225" t="s">
        <v>54</v>
      </c>
      <c r="I78" s="815" t="s">
        <v>89</v>
      </c>
      <c r="J78" s="1225" t="s">
        <v>54</v>
      </c>
      <c r="K78" s="815" t="s">
        <v>89</v>
      </c>
      <c r="L78" s="1225" t="s">
        <v>54</v>
      </c>
      <c r="M78" s="815" t="s">
        <v>89</v>
      </c>
      <c r="N78" s="1225" t="s">
        <v>54</v>
      </c>
      <c r="O78" s="815" t="s">
        <v>89</v>
      </c>
      <c r="AG78" s="162"/>
      <c r="AH78" s="163"/>
      <c r="AI78" s="11"/>
      <c r="AJ78" s="11"/>
      <c r="AK78" s="11"/>
      <c r="AL78" s="1252"/>
      <c r="AM78" s="1252"/>
      <c r="AN78" s="1252"/>
      <c r="AO78" s="1252"/>
      <c r="AP78" s="1252"/>
      <c r="AQ78" s="1252"/>
      <c r="AR78" s="1252"/>
      <c r="AS78" s="1252"/>
      <c r="AT78" s="1252"/>
      <c r="AU78" s="1273"/>
      <c r="CG78" s="14"/>
      <c r="CH78" s="14"/>
      <c r="CI78" s="14"/>
      <c r="CJ78" s="14"/>
      <c r="CK78" s="14"/>
      <c r="CL78" s="14"/>
      <c r="CM78" s="14"/>
      <c r="CN78" s="14"/>
    </row>
    <row r="79" spans="1:96" ht="20.25" customHeight="1" x14ac:dyDescent="0.2">
      <c r="A79" s="1406" t="s">
        <v>64</v>
      </c>
      <c r="B79" s="1407"/>
      <c r="C79" s="1274">
        <f>SUM(D79:E79)</f>
        <v>0</v>
      </c>
      <c r="D79" s="1275">
        <f>SUM(F79+H79+J79+L79+N79)</f>
        <v>0</v>
      </c>
      <c r="E79" s="166">
        <f>SUM(G79+I79+K79+M79+O79)</f>
        <v>0</v>
      </c>
      <c r="F79" s="1258"/>
      <c r="G79" s="53"/>
      <c r="H79" s="1258"/>
      <c r="I79" s="53"/>
      <c r="J79" s="1258"/>
      <c r="K79" s="1262"/>
      <c r="L79" s="1258"/>
      <c r="M79" s="1262"/>
      <c r="N79" s="1258"/>
      <c r="O79" s="1262"/>
      <c r="P79" s="3"/>
      <c r="AH79" s="11"/>
      <c r="AI79" s="11"/>
      <c r="AJ79" s="11"/>
      <c r="AK79" s="11"/>
      <c r="AL79" s="1252"/>
      <c r="AM79" s="1252"/>
      <c r="AN79" s="1252"/>
      <c r="AO79" s="1252"/>
      <c r="AP79" s="1252"/>
      <c r="AQ79" s="1252"/>
      <c r="AR79" s="1252"/>
      <c r="AS79" s="1252"/>
      <c r="AT79" s="1252"/>
      <c r="AU79" s="1273"/>
      <c r="CG79" s="14"/>
      <c r="CH79" s="14"/>
      <c r="CI79" s="14"/>
      <c r="CJ79" s="14"/>
      <c r="CK79" s="14"/>
      <c r="CL79" s="14"/>
      <c r="CM79" s="14"/>
      <c r="CN79" s="14"/>
    </row>
    <row r="80" spans="1:96" ht="16.350000000000001" customHeight="1" x14ac:dyDescent="0.2">
      <c r="A80" s="112" t="s">
        <v>109</v>
      </c>
      <c r="B80" s="167"/>
      <c r="AH80" s="11"/>
      <c r="AI80" s="11"/>
      <c r="AJ80" s="11"/>
      <c r="AK80" s="15"/>
      <c r="AL80" s="1276"/>
      <c r="AM80" s="1276"/>
      <c r="AN80" s="1276"/>
      <c r="AO80" s="1276"/>
      <c r="AP80" s="1276"/>
      <c r="AQ80" s="1276"/>
      <c r="AR80" s="1276"/>
      <c r="AS80" s="1276"/>
      <c r="AT80" s="1276"/>
      <c r="AU80" s="1277"/>
      <c r="AV80" s="12"/>
      <c r="AW80" s="12"/>
      <c r="AX80" s="12"/>
      <c r="AY80" s="12"/>
      <c r="CG80" s="14"/>
      <c r="CH80" s="14"/>
      <c r="CI80" s="14"/>
      <c r="CJ80" s="14"/>
      <c r="CK80" s="14"/>
      <c r="CL80" s="14"/>
      <c r="CM80" s="14"/>
      <c r="CN80" s="14"/>
    </row>
    <row r="81" spans="1:92" ht="16.350000000000001" customHeight="1" x14ac:dyDescent="0.2">
      <c r="A81" s="1366" t="s">
        <v>62</v>
      </c>
      <c r="B81" s="1367"/>
      <c r="C81" s="1366" t="s">
        <v>63</v>
      </c>
      <c r="D81" s="1401"/>
      <c r="E81" s="1367"/>
      <c r="F81" s="1406" t="s">
        <v>64</v>
      </c>
      <c r="G81" s="1408"/>
      <c r="H81" s="1408"/>
      <c r="I81" s="1408"/>
      <c r="J81" s="1408"/>
      <c r="K81" s="1408"/>
      <c r="L81" s="1408"/>
      <c r="M81" s="1408"/>
      <c r="N81" s="1408"/>
      <c r="O81" s="1408"/>
      <c r="P81" s="1408"/>
      <c r="Q81" s="1408"/>
      <c r="R81" s="1408"/>
      <c r="S81" s="1408"/>
      <c r="T81" s="1408"/>
      <c r="U81" s="1408"/>
      <c r="V81" s="1408"/>
      <c r="W81" s="1408"/>
      <c r="X81" s="1408"/>
      <c r="Y81" s="1408"/>
      <c r="Z81" s="1408"/>
      <c r="AA81" s="1408"/>
      <c r="AB81" s="1408"/>
      <c r="AC81" s="1408"/>
      <c r="AD81" s="1408"/>
      <c r="AE81" s="1408"/>
      <c r="AF81" s="1408"/>
      <c r="AG81" s="1407"/>
      <c r="AH81" s="11"/>
      <c r="AI81" s="11"/>
      <c r="AJ81" s="11"/>
      <c r="AK81" s="15"/>
      <c r="AL81" s="1276"/>
      <c r="AM81" s="1276"/>
      <c r="AN81" s="1276"/>
      <c r="AO81" s="1276"/>
      <c r="AP81" s="1276"/>
      <c r="AQ81" s="1276"/>
      <c r="AR81" s="1276"/>
      <c r="AS81" s="1276"/>
      <c r="AT81" s="1276"/>
      <c r="AU81" s="1277"/>
      <c r="AV81" s="12"/>
      <c r="AW81" s="12"/>
      <c r="AX81" s="12"/>
      <c r="AY81" s="12"/>
      <c r="CG81" s="14"/>
      <c r="CH81" s="14"/>
      <c r="CI81" s="14"/>
      <c r="CJ81" s="14"/>
      <c r="CK81" s="14"/>
      <c r="CL81" s="14"/>
      <c r="CM81" s="14"/>
      <c r="CN81" s="14"/>
    </row>
    <row r="82" spans="1:92" ht="16.350000000000001" customHeight="1" x14ac:dyDescent="0.2">
      <c r="A82" s="1399"/>
      <c r="B82" s="1400"/>
      <c r="C82" s="1399"/>
      <c r="D82" s="1434"/>
      <c r="E82" s="1400"/>
      <c r="F82" s="1625" t="s">
        <v>110</v>
      </c>
      <c r="G82" s="1625"/>
      <c r="H82" s="1625" t="s">
        <v>111</v>
      </c>
      <c r="I82" s="1625"/>
      <c r="J82" s="1625" t="s">
        <v>112</v>
      </c>
      <c r="K82" s="1625"/>
      <c r="L82" s="1625" t="s">
        <v>113</v>
      </c>
      <c r="M82" s="1625"/>
      <c r="N82" s="1625" t="s">
        <v>114</v>
      </c>
      <c r="O82" s="1625"/>
      <c r="P82" s="1625" t="s">
        <v>115</v>
      </c>
      <c r="Q82" s="1625"/>
      <c r="R82" s="1625" t="s">
        <v>116</v>
      </c>
      <c r="S82" s="1625"/>
      <c r="T82" s="1625" t="s">
        <v>117</v>
      </c>
      <c r="U82" s="1625"/>
      <c r="V82" s="1625" t="s">
        <v>118</v>
      </c>
      <c r="W82" s="1625"/>
      <c r="X82" s="1625" t="s">
        <v>119</v>
      </c>
      <c r="Y82" s="1625"/>
      <c r="Z82" s="1406" t="s">
        <v>120</v>
      </c>
      <c r="AA82" s="1407"/>
      <c r="AB82" s="1406" t="s">
        <v>121</v>
      </c>
      <c r="AC82" s="1407"/>
      <c r="AD82" s="1406" t="s">
        <v>122</v>
      </c>
      <c r="AE82" s="1407"/>
      <c r="AF82" s="1406" t="s">
        <v>123</v>
      </c>
      <c r="AG82" s="1407"/>
      <c r="AH82" s="11"/>
      <c r="AI82" s="11"/>
      <c r="AJ82" s="120"/>
      <c r="AK82" s="922"/>
      <c r="AL82" s="1224"/>
      <c r="AM82" s="1224"/>
      <c r="AN82" s="1224"/>
      <c r="AO82" s="1224"/>
      <c r="AP82" s="1224"/>
      <c r="AQ82" s="1224"/>
      <c r="AR82" s="1224"/>
      <c r="AS82" s="1224"/>
      <c r="AT82" s="1224"/>
      <c r="AU82" s="921"/>
      <c r="AV82" s="12"/>
      <c r="AW82" s="12"/>
      <c r="AX82" s="12"/>
      <c r="AY82" s="12"/>
      <c r="CG82" s="14"/>
      <c r="CH82" s="14"/>
      <c r="CI82" s="14"/>
      <c r="CJ82" s="14"/>
      <c r="CK82" s="14"/>
      <c r="CL82" s="14"/>
      <c r="CM82" s="14"/>
      <c r="CN82" s="14"/>
    </row>
    <row r="83" spans="1:92" ht="16.350000000000001" customHeight="1" x14ac:dyDescent="0.2">
      <c r="A83" s="1399"/>
      <c r="B83" s="1400"/>
      <c r="C83" s="881" t="s">
        <v>88</v>
      </c>
      <c r="D83" s="906" t="s">
        <v>54</v>
      </c>
      <c r="E83" s="815" t="s">
        <v>89</v>
      </c>
      <c r="F83" s="829" t="s">
        <v>54</v>
      </c>
      <c r="G83" s="171" t="s">
        <v>89</v>
      </c>
      <c r="H83" s="829" t="s">
        <v>54</v>
      </c>
      <c r="I83" s="171" t="s">
        <v>89</v>
      </c>
      <c r="J83" s="829" t="s">
        <v>54</v>
      </c>
      <c r="K83" s="171" t="s">
        <v>89</v>
      </c>
      <c r="L83" s="829" t="s">
        <v>54</v>
      </c>
      <c r="M83" s="171" t="s">
        <v>89</v>
      </c>
      <c r="N83" s="829" t="s">
        <v>54</v>
      </c>
      <c r="O83" s="171" t="s">
        <v>89</v>
      </c>
      <c r="P83" s="829" t="s">
        <v>54</v>
      </c>
      <c r="Q83" s="171" t="s">
        <v>89</v>
      </c>
      <c r="R83" s="829" t="s">
        <v>54</v>
      </c>
      <c r="S83" s="171" t="s">
        <v>89</v>
      </c>
      <c r="T83" s="829" t="s">
        <v>54</v>
      </c>
      <c r="U83" s="171" t="s">
        <v>89</v>
      </c>
      <c r="V83" s="829" t="s">
        <v>54</v>
      </c>
      <c r="W83" s="171" t="s">
        <v>89</v>
      </c>
      <c r="X83" s="829" t="s">
        <v>54</v>
      </c>
      <c r="Y83" s="171" t="s">
        <v>89</v>
      </c>
      <c r="Z83" s="829" t="s">
        <v>54</v>
      </c>
      <c r="AA83" s="171" t="s">
        <v>89</v>
      </c>
      <c r="AB83" s="829" t="s">
        <v>54</v>
      </c>
      <c r="AC83" s="171" t="s">
        <v>89</v>
      </c>
      <c r="AD83" s="829" t="s">
        <v>54</v>
      </c>
      <c r="AE83" s="171" t="s">
        <v>89</v>
      </c>
      <c r="AF83" s="829" t="s">
        <v>54</v>
      </c>
      <c r="AG83" s="171" t="s">
        <v>89</v>
      </c>
      <c r="AH83" s="122"/>
      <c r="AI83" s="11"/>
      <c r="AJ83" s="923"/>
      <c r="AK83" s="1224"/>
      <c r="AL83" s="1224"/>
      <c r="AM83" s="1224"/>
      <c r="AN83" s="1224"/>
      <c r="AO83" s="1224"/>
      <c r="AP83" s="1224"/>
      <c r="AQ83" s="1224"/>
      <c r="AR83" s="1224"/>
      <c r="AS83" s="1224"/>
      <c r="AT83" s="1224"/>
      <c r="AU83" s="921"/>
      <c r="AV83" s="12"/>
      <c r="AW83" s="12"/>
      <c r="AX83" s="12"/>
      <c r="AY83" s="12"/>
      <c r="CG83" s="14"/>
      <c r="CH83" s="14"/>
      <c r="CI83" s="14"/>
      <c r="CJ83" s="14"/>
      <c r="CK83" s="14"/>
      <c r="CL83" s="14"/>
      <c r="CM83" s="14"/>
      <c r="CN83" s="14"/>
    </row>
    <row r="84" spans="1:92" ht="16.350000000000001" customHeight="1" x14ac:dyDescent="0.2">
      <c r="A84" s="1397" t="s">
        <v>124</v>
      </c>
      <c r="B84" s="1398"/>
      <c r="C84" s="886">
        <f t="shared" ref="C84:C89" si="8">SUM(D84:E84)</f>
        <v>3</v>
      </c>
      <c r="D84" s="887">
        <f t="shared" ref="D84:E89" si="9">SUM(F84+H84+J84+L84+N84+P84+R84+T84+V84+X84+Z84+AB84+AD84+AF84)</f>
        <v>2</v>
      </c>
      <c r="E84" s="75">
        <f t="shared" si="9"/>
        <v>1</v>
      </c>
      <c r="F84" s="893"/>
      <c r="G84" s="911"/>
      <c r="H84" s="893"/>
      <c r="I84" s="911"/>
      <c r="J84" s="893">
        <v>2</v>
      </c>
      <c r="K84" s="911"/>
      <c r="L84" s="893"/>
      <c r="M84" s="911"/>
      <c r="N84" s="893"/>
      <c r="O84" s="911"/>
      <c r="P84" s="893"/>
      <c r="Q84" s="911"/>
      <c r="R84" s="893"/>
      <c r="S84" s="911"/>
      <c r="T84" s="893"/>
      <c r="U84" s="911"/>
      <c r="V84" s="893"/>
      <c r="W84" s="911"/>
      <c r="X84" s="893"/>
      <c r="Y84" s="911"/>
      <c r="Z84" s="893"/>
      <c r="AA84" s="911"/>
      <c r="AB84" s="893"/>
      <c r="AC84" s="911">
        <v>1</v>
      </c>
      <c r="AD84" s="893"/>
      <c r="AE84" s="911"/>
      <c r="AF84" s="893"/>
      <c r="AG84" s="924"/>
      <c r="AH84" s="173"/>
      <c r="AI84" s="11"/>
      <c r="AJ84" s="925"/>
      <c r="AK84" s="15"/>
      <c r="AL84" s="1224"/>
      <c r="AM84" s="1224"/>
      <c r="AN84" s="1224"/>
      <c r="AO84" s="1224"/>
      <c r="AP84" s="1224"/>
      <c r="AQ84" s="1224"/>
      <c r="AR84" s="1224"/>
      <c r="AS84" s="1224"/>
      <c r="AT84" s="1224"/>
      <c r="AU84" s="921"/>
      <c r="AV84" s="12"/>
      <c r="AW84" s="12"/>
      <c r="AX84" s="12"/>
      <c r="AY84" s="12"/>
      <c r="CG84" s="14"/>
      <c r="CH84" s="14"/>
      <c r="CI84" s="14"/>
      <c r="CJ84" s="14"/>
      <c r="CK84" s="14"/>
      <c r="CL84" s="14"/>
      <c r="CM84" s="14"/>
      <c r="CN84" s="14"/>
    </row>
    <row r="85" spans="1:92" ht="25.35" customHeight="1" x14ac:dyDescent="0.2">
      <c r="A85" s="1401" t="s">
        <v>125</v>
      </c>
      <c r="B85" s="926" t="s">
        <v>126</v>
      </c>
      <c r="C85" s="907">
        <f t="shared" si="8"/>
        <v>0</v>
      </c>
      <c r="D85" s="908">
        <f t="shared" si="9"/>
        <v>0</v>
      </c>
      <c r="E85" s="909">
        <f t="shared" si="9"/>
        <v>0</v>
      </c>
      <c r="F85" s="893"/>
      <c r="G85" s="896"/>
      <c r="H85" s="893"/>
      <c r="I85" s="896"/>
      <c r="J85" s="893"/>
      <c r="K85" s="896"/>
      <c r="L85" s="893"/>
      <c r="M85" s="896"/>
      <c r="N85" s="893"/>
      <c r="O85" s="896"/>
      <c r="P85" s="893"/>
      <c r="Q85" s="896"/>
      <c r="R85" s="893"/>
      <c r="S85" s="896"/>
      <c r="T85" s="893"/>
      <c r="U85" s="896"/>
      <c r="V85" s="893"/>
      <c r="W85" s="896"/>
      <c r="X85" s="893"/>
      <c r="Y85" s="896"/>
      <c r="Z85" s="893"/>
      <c r="AA85" s="896"/>
      <c r="AB85" s="893"/>
      <c r="AC85" s="896"/>
      <c r="AD85" s="893"/>
      <c r="AE85" s="896"/>
      <c r="AF85" s="893"/>
      <c r="AG85" s="924"/>
      <c r="AH85" s="173"/>
      <c r="AI85" s="11"/>
      <c r="AJ85" s="927"/>
      <c r="AK85" s="922"/>
      <c r="AL85" s="1224"/>
      <c r="AM85" s="1224"/>
      <c r="AN85" s="1224"/>
      <c r="AO85" s="1224"/>
      <c r="AP85" s="1224"/>
      <c r="AQ85" s="1224"/>
      <c r="AR85" s="1224"/>
      <c r="AS85" s="1224"/>
      <c r="AT85" s="1224"/>
      <c r="AU85" s="921"/>
      <c r="AV85" s="12"/>
      <c r="AW85" s="12"/>
      <c r="AX85" s="12"/>
      <c r="AY85" s="12"/>
      <c r="CG85" s="14">
        <v>0</v>
      </c>
      <c r="CH85" s="14"/>
      <c r="CI85" s="14"/>
      <c r="CJ85" s="14"/>
      <c r="CK85" s="14"/>
      <c r="CL85" s="14"/>
      <c r="CM85" s="14"/>
      <c r="CN85" s="14"/>
    </row>
    <row r="86" spans="1:92" ht="16.350000000000001" customHeight="1" x14ac:dyDescent="0.2">
      <c r="A86" s="1434"/>
      <c r="B86" s="805" t="s">
        <v>127</v>
      </c>
      <c r="C86" s="139">
        <f t="shared" si="8"/>
        <v>3</v>
      </c>
      <c r="D86" s="140">
        <f t="shared" si="9"/>
        <v>2</v>
      </c>
      <c r="E86" s="141">
        <f t="shared" si="9"/>
        <v>1</v>
      </c>
      <c r="F86" s="35"/>
      <c r="G86" s="39"/>
      <c r="H86" s="35"/>
      <c r="I86" s="39"/>
      <c r="J86" s="35">
        <v>2</v>
      </c>
      <c r="K86" s="39"/>
      <c r="L86" s="35"/>
      <c r="M86" s="39"/>
      <c r="N86" s="35"/>
      <c r="O86" s="39"/>
      <c r="P86" s="35"/>
      <c r="Q86" s="39"/>
      <c r="R86" s="35"/>
      <c r="S86" s="39"/>
      <c r="T86" s="35"/>
      <c r="U86" s="39"/>
      <c r="V86" s="35"/>
      <c r="W86" s="39"/>
      <c r="X86" s="35"/>
      <c r="Y86" s="39"/>
      <c r="Z86" s="35"/>
      <c r="AA86" s="39"/>
      <c r="AB86" s="35"/>
      <c r="AC86" s="39">
        <v>1</v>
      </c>
      <c r="AD86" s="35"/>
      <c r="AE86" s="39"/>
      <c r="AF86" s="35"/>
      <c r="AG86" s="40"/>
      <c r="AH86" s="173"/>
      <c r="AI86" s="11"/>
      <c r="AJ86" s="925"/>
      <c r="AK86" s="928"/>
      <c r="AL86" s="1276"/>
      <c r="AM86" s="1276"/>
      <c r="AN86" s="1276"/>
      <c r="AO86" s="1276"/>
      <c r="AP86" s="1276"/>
      <c r="AQ86" s="1276"/>
      <c r="AR86" s="1276"/>
      <c r="AS86" s="1276"/>
      <c r="AT86" s="1276"/>
      <c r="AU86" s="921"/>
      <c r="AV86" s="12"/>
      <c r="AW86" s="12"/>
      <c r="AX86" s="12"/>
      <c r="AY86" s="12"/>
      <c r="CG86" s="14">
        <v>0</v>
      </c>
      <c r="CH86" s="14"/>
      <c r="CI86" s="14"/>
      <c r="CJ86" s="14"/>
      <c r="CK86" s="14"/>
      <c r="CL86" s="14"/>
      <c r="CM86" s="14"/>
      <c r="CN86" s="14"/>
    </row>
    <row r="87" spans="1:92" ht="15.75" customHeight="1" x14ac:dyDescent="0.2">
      <c r="A87" s="1434"/>
      <c r="B87" s="805" t="s">
        <v>128</v>
      </c>
      <c r="C87" s="139">
        <f t="shared" si="8"/>
        <v>0</v>
      </c>
      <c r="D87" s="140">
        <f t="shared" si="9"/>
        <v>0</v>
      </c>
      <c r="E87" s="141">
        <f t="shared" si="9"/>
        <v>0</v>
      </c>
      <c r="F87" s="35"/>
      <c r="G87" s="39"/>
      <c r="H87" s="35"/>
      <c r="I87" s="39"/>
      <c r="J87" s="35"/>
      <c r="K87" s="39"/>
      <c r="L87" s="35"/>
      <c r="M87" s="39"/>
      <c r="N87" s="35"/>
      <c r="O87" s="39"/>
      <c r="P87" s="35"/>
      <c r="Q87" s="39"/>
      <c r="R87" s="35"/>
      <c r="S87" s="39"/>
      <c r="T87" s="35"/>
      <c r="U87" s="39"/>
      <c r="V87" s="35"/>
      <c r="W87" s="39"/>
      <c r="X87" s="35"/>
      <c r="Y87" s="39"/>
      <c r="Z87" s="35"/>
      <c r="AA87" s="39"/>
      <c r="AB87" s="35"/>
      <c r="AC87" s="39"/>
      <c r="AD87" s="35"/>
      <c r="AE87" s="39"/>
      <c r="AF87" s="35"/>
      <c r="AG87" s="40"/>
      <c r="AH87" s="173"/>
      <c r="AI87" s="11"/>
      <c r="AJ87" s="7"/>
      <c r="AK87" s="13"/>
      <c r="AL87" s="13"/>
      <c r="AM87" s="13"/>
      <c r="AN87" s="1229"/>
      <c r="AO87" s="1229"/>
      <c r="AP87" s="1229"/>
      <c r="AQ87" s="1229"/>
      <c r="AR87" s="1229"/>
      <c r="AS87" s="1229"/>
      <c r="AT87" s="1229"/>
      <c r="AU87" s="1229"/>
      <c r="AV87" s="1229"/>
      <c r="AW87" s="921"/>
      <c r="AX87" s="12"/>
      <c r="AY87" s="12"/>
      <c r="BZ87" s="2"/>
      <c r="CG87" s="14">
        <v>0</v>
      </c>
      <c r="CH87" s="14"/>
      <c r="CI87" s="14"/>
      <c r="CJ87" s="14"/>
      <c r="CK87" s="14"/>
      <c r="CL87" s="14"/>
      <c r="CM87" s="14"/>
      <c r="CN87" s="14"/>
    </row>
    <row r="88" spans="1:92" ht="22.5" customHeight="1" x14ac:dyDescent="0.2">
      <c r="A88" s="1434"/>
      <c r="B88" s="180" t="s">
        <v>129</v>
      </c>
      <c r="C88" s="139">
        <f t="shared" si="8"/>
        <v>0</v>
      </c>
      <c r="D88" s="140">
        <f t="shared" si="9"/>
        <v>0</v>
      </c>
      <c r="E88" s="141">
        <f t="shared" si="9"/>
        <v>0</v>
      </c>
      <c r="F88" s="35"/>
      <c r="G88" s="39"/>
      <c r="H88" s="35"/>
      <c r="I88" s="39"/>
      <c r="J88" s="35"/>
      <c r="K88" s="39"/>
      <c r="L88" s="35"/>
      <c r="M88" s="39"/>
      <c r="N88" s="35"/>
      <c r="O88" s="39"/>
      <c r="P88" s="35"/>
      <c r="Q88" s="39"/>
      <c r="R88" s="35"/>
      <c r="S88" s="39"/>
      <c r="T88" s="35"/>
      <c r="U88" s="39"/>
      <c r="V88" s="35"/>
      <c r="W88" s="39"/>
      <c r="X88" s="35"/>
      <c r="Y88" s="39"/>
      <c r="Z88" s="35"/>
      <c r="AA88" s="39"/>
      <c r="AB88" s="35"/>
      <c r="AC88" s="39"/>
      <c r="AD88" s="35"/>
      <c r="AE88" s="39"/>
      <c r="AF88" s="35"/>
      <c r="AG88" s="40"/>
      <c r="AH88" s="3"/>
      <c r="AL88" s="1276"/>
      <c r="AM88" s="1276"/>
      <c r="AN88" s="1276"/>
      <c r="AO88" s="1276"/>
      <c r="AP88" s="1276"/>
      <c r="AQ88" s="1276"/>
      <c r="AR88" s="1276"/>
      <c r="AS88" s="1276"/>
      <c r="AT88" s="1276"/>
      <c r="AU88" s="921"/>
      <c r="AV88" s="12"/>
      <c r="AW88" s="12"/>
      <c r="AX88" s="12"/>
      <c r="AY88" s="12"/>
      <c r="CG88" s="14">
        <v>0</v>
      </c>
      <c r="CH88" s="14"/>
      <c r="CI88" s="14"/>
      <c r="CJ88" s="14"/>
      <c r="CK88" s="14"/>
      <c r="CL88" s="14"/>
      <c r="CM88" s="14"/>
      <c r="CN88" s="14"/>
    </row>
    <row r="89" spans="1:92" ht="16.350000000000001" customHeight="1" x14ac:dyDescent="0.2">
      <c r="A89" s="1402"/>
      <c r="B89" s="181" t="s">
        <v>130</v>
      </c>
      <c r="C89" s="182">
        <f t="shared" si="8"/>
        <v>0</v>
      </c>
      <c r="D89" s="183">
        <f t="shared" si="9"/>
        <v>0</v>
      </c>
      <c r="E89" s="184">
        <f t="shared" si="9"/>
        <v>0</v>
      </c>
      <c r="F89" s="82"/>
      <c r="G89" s="85"/>
      <c r="H89" s="82"/>
      <c r="I89" s="85"/>
      <c r="J89" s="82"/>
      <c r="K89" s="85"/>
      <c r="L89" s="82"/>
      <c r="M89" s="85"/>
      <c r="N89" s="82"/>
      <c r="O89" s="85"/>
      <c r="P89" s="82"/>
      <c r="Q89" s="85"/>
      <c r="R89" s="82"/>
      <c r="S89" s="85"/>
      <c r="T89" s="82"/>
      <c r="U89" s="85"/>
      <c r="V89" s="82"/>
      <c r="W89" s="85"/>
      <c r="X89" s="82"/>
      <c r="Y89" s="85"/>
      <c r="Z89" s="82"/>
      <c r="AA89" s="85"/>
      <c r="AB89" s="82"/>
      <c r="AC89" s="85"/>
      <c r="AD89" s="82"/>
      <c r="AE89" s="85"/>
      <c r="AF89" s="82"/>
      <c r="AG89" s="185"/>
      <c r="AH89" s="3"/>
      <c r="AL89" s="1276"/>
      <c r="AM89" s="1276"/>
      <c r="AN89" s="1276"/>
      <c r="AO89" s="1276"/>
      <c r="AP89" s="1276"/>
      <c r="AQ89" s="1276"/>
      <c r="AR89" s="1276"/>
      <c r="AS89" s="1276"/>
      <c r="AT89" s="1276"/>
      <c r="AU89" s="921"/>
      <c r="AV89" s="12"/>
      <c r="AW89" s="12"/>
      <c r="AX89" s="12"/>
      <c r="AY89" s="12"/>
      <c r="CG89" s="14">
        <v>0</v>
      </c>
      <c r="CH89" s="14"/>
      <c r="CI89" s="14"/>
      <c r="CJ89" s="14"/>
      <c r="CK89" s="14"/>
      <c r="CL89" s="14"/>
      <c r="CM89" s="14"/>
      <c r="CN89" s="14"/>
    </row>
    <row r="90" spans="1:92" ht="16.350000000000001" customHeight="1" x14ac:dyDescent="0.2">
      <c r="A90" s="112" t="s">
        <v>131</v>
      </c>
      <c r="B90" s="112"/>
      <c r="AL90" s="1276"/>
      <c r="AM90" s="1276"/>
      <c r="AN90" s="1276"/>
      <c r="AO90" s="1276"/>
      <c r="AP90" s="1276"/>
      <c r="AQ90" s="1276"/>
      <c r="AR90" s="1276"/>
      <c r="AS90" s="1276"/>
      <c r="AT90" s="1276"/>
      <c r="AU90" s="921"/>
      <c r="AV90" s="12"/>
      <c r="AW90" s="12"/>
      <c r="AX90" s="12"/>
      <c r="AY90" s="12"/>
      <c r="CG90" s="14">
        <v>0</v>
      </c>
      <c r="CH90" s="14"/>
      <c r="CI90" s="14"/>
      <c r="CJ90" s="14"/>
      <c r="CK90" s="14"/>
      <c r="CL90" s="14"/>
      <c r="CM90" s="14"/>
      <c r="CN90" s="14"/>
    </row>
    <row r="91" spans="1:92" ht="16.350000000000001" customHeight="1" x14ac:dyDescent="0.2">
      <c r="A91" s="1366" t="s">
        <v>62</v>
      </c>
      <c r="B91" s="1367"/>
      <c r="C91" s="1375" t="s">
        <v>63</v>
      </c>
      <c r="D91" s="1375"/>
      <c r="E91" s="1375"/>
      <c r="F91" s="1585" t="s">
        <v>76</v>
      </c>
      <c r="G91" s="1585"/>
      <c r="H91" s="1585"/>
      <c r="I91" s="1585"/>
      <c r="J91" s="1585"/>
      <c r="K91" s="1585"/>
      <c r="L91" s="1585"/>
      <c r="M91" s="1585"/>
      <c r="N91" s="1585"/>
      <c r="O91" s="1585"/>
      <c r="P91" s="1585"/>
      <c r="Q91" s="1585"/>
      <c r="R91" s="1585"/>
      <c r="S91" s="1585"/>
      <c r="T91" s="1585"/>
      <c r="U91" s="1585"/>
      <c r="V91" s="1585"/>
      <c r="W91" s="1585"/>
      <c r="X91" s="1585"/>
      <c r="Y91" s="1585"/>
      <c r="Z91" s="1585"/>
      <c r="AA91" s="1585"/>
      <c r="AB91" s="1585"/>
      <c r="AC91" s="1585"/>
      <c r="AD91" s="1585"/>
      <c r="AE91" s="1585"/>
      <c r="AF91" s="1585"/>
      <c r="AG91" s="1589"/>
      <c r="AH91" s="1590" t="s">
        <v>132</v>
      </c>
      <c r="AI91" s="1438"/>
      <c r="AJ91" s="1438"/>
      <c r="AK91" s="1439"/>
      <c r="AL91" s="186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12"/>
      <c r="AX91" s="12"/>
      <c r="AY91" s="12"/>
      <c r="CG91" s="14">
        <v>0</v>
      </c>
      <c r="CH91" s="14"/>
      <c r="CI91" s="14"/>
      <c r="CJ91" s="14"/>
      <c r="CK91" s="14"/>
      <c r="CL91" s="14"/>
      <c r="CM91" s="14"/>
      <c r="CN91" s="14"/>
    </row>
    <row r="92" spans="1:92" ht="16.350000000000001" customHeight="1" x14ac:dyDescent="0.2">
      <c r="A92" s="1399"/>
      <c r="B92" s="1400"/>
      <c r="C92" s="1392"/>
      <c r="D92" s="1392"/>
      <c r="E92" s="1392"/>
      <c r="F92" s="1579" t="s">
        <v>110</v>
      </c>
      <c r="G92" s="1579"/>
      <c r="H92" s="1579" t="s">
        <v>111</v>
      </c>
      <c r="I92" s="1579"/>
      <c r="J92" s="1585" t="s">
        <v>112</v>
      </c>
      <c r="K92" s="1585"/>
      <c r="L92" s="1585" t="s">
        <v>113</v>
      </c>
      <c r="M92" s="1585"/>
      <c r="N92" s="1585" t="s">
        <v>114</v>
      </c>
      <c r="O92" s="1585"/>
      <c r="P92" s="1585" t="s">
        <v>115</v>
      </c>
      <c r="Q92" s="1585"/>
      <c r="R92" s="1579" t="s">
        <v>116</v>
      </c>
      <c r="S92" s="1579"/>
      <c r="T92" s="1585" t="s">
        <v>117</v>
      </c>
      <c r="U92" s="1585"/>
      <c r="V92" s="1585" t="s">
        <v>118</v>
      </c>
      <c r="W92" s="1585"/>
      <c r="X92" s="1585" t="s">
        <v>119</v>
      </c>
      <c r="Y92" s="1585"/>
      <c r="Z92" s="1585" t="s">
        <v>120</v>
      </c>
      <c r="AA92" s="1585"/>
      <c r="AB92" s="1585" t="s">
        <v>121</v>
      </c>
      <c r="AC92" s="1585"/>
      <c r="AD92" s="1585" t="s">
        <v>122</v>
      </c>
      <c r="AE92" s="1585"/>
      <c r="AF92" s="1585" t="s">
        <v>123</v>
      </c>
      <c r="AG92" s="1589"/>
      <c r="AH92" s="1367" t="s">
        <v>133</v>
      </c>
      <c r="AI92" s="1375" t="s">
        <v>134</v>
      </c>
      <c r="AJ92" s="1375" t="s">
        <v>135</v>
      </c>
      <c r="AK92" s="1375" t="s">
        <v>136</v>
      </c>
      <c r="AL92" s="186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12"/>
      <c r="AX92" s="12"/>
      <c r="AY92" s="12"/>
      <c r="CG92" s="14">
        <v>0</v>
      </c>
      <c r="CH92" s="14"/>
      <c r="CI92" s="14"/>
      <c r="CJ92" s="14"/>
      <c r="CK92" s="14"/>
      <c r="CL92" s="14"/>
      <c r="CM92" s="14"/>
      <c r="CN92" s="14"/>
    </row>
    <row r="93" spans="1:92" ht="16.350000000000001" customHeight="1" x14ac:dyDescent="0.2">
      <c r="A93" s="1399"/>
      <c r="B93" s="1400"/>
      <c r="C93" s="881" t="s">
        <v>88</v>
      </c>
      <c r="D93" s="906" t="s">
        <v>54</v>
      </c>
      <c r="E93" s="815" t="s">
        <v>89</v>
      </c>
      <c r="F93" s="829" t="s">
        <v>54</v>
      </c>
      <c r="G93" s="806" t="s">
        <v>89</v>
      </c>
      <c r="H93" s="829" t="s">
        <v>54</v>
      </c>
      <c r="I93" s="806" t="s">
        <v>89</v>
      </c>
      <c r="J93" s="829" t="s">
        <v>54</v>
      </c>
      <c r="K93" s="806" t="s">
        <v>89</v>
      </c>
      <c r="L93" s="829" t="s">
        <v>54</v>
      </c>
      <c r="M93" s="806" t="s">
        <v>89</v>
      </c>
      <c r="N93" s="829" t="s">
        <v>54</v>
      </c>
      <c r="O93" s="806" t="s">
        <v>89</v>
      </c>
      <c r="P93" s="829" t="s">
        <v>54</v>
      </c>
      <c r="Q93" s="806" t="s">
        <v>89</v>
      </c>
      <c r="R93" s="829" t="s">
        <v>54</v>
      </c>
      <c r="S93" s="806" t="s">
        <v>89</v>
      </c>
      <c r="T93" s="829" t="s">
        <v>54</v>
      </c>
      <c r="U93" s="806" t="s">
        <v>89</v>
      </c>
      <c r="V93" s="829" t="s">
        <v>54</v>
      </c>
      <c r="W93" s="806" t="s">
        <v>89</v>
      </c>
      <c r="X93" s="829" t="s">
        <v>54</v>
      </c>
      <c r="Y93" s="806" t="s">
        <v>89</v>
      </c>
      <c r="Z93" s="829" t="s">
        <v>54</v>
      </c>
      <c r="AA93" s="806" t="s">
        <v>89</v>
      </c>
      <c r="AB93" s="829" t="s">
        <v>54</v>
      </c>
      <c r="AC93" s="806" t="s">
        <v>89</v>
      </c>
      <c r="AD93" s="829" t="s">
        <v>54</v>
      </c>
      <c r="AE93" s="806" t="s">
        <v>89</v>
      </c>
      <c r="AF93" s="829" t="s">
        <v>54</v>
      </c>
      <c r="AG93" s="188" t="s">
        <v>89</v>
      </c>
      <c r="AH93" s="1369"/>
      <c r="AI93" s="1376"/>
      <c r="AJ93" s="1376"/>
      <c r="AK93" s="1376"/>
      <c r="AL93" s="186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12"/>
      <c r="AX93" s="12"/>
      <c r="AY93" s="12"/>
      <c r="CG93" s="14">
        <v>0</v>
      </c>
      <c r="CH93" s="14"/>
      <c r="CI93" s="14"/>
      <c r="CJ93" s="14"/>
      <c r="CK93" s="14"/>
      <c r="CL93" s="14"/>
      <c r="CM93" s="14"/>
      <c r="CN93" s="14"/>
    </row>
    <row r="94" spans="1:92" ht="16.350000000000001" customHeight="1" x14ac:dyDescent="0.2">
      <c r="A94" s="1397" t="s">
        <v>137</v>
      </c>
      <c r="B94" s="1398"/>
      <c r="C94" s="886">
        <f t="shared" ref="C94:C99" si="10">SUM(D94:E94)</f>
        <v>0</v>
      </c>
      <c r="D94" s="887">
        <f t="shared" ref="D94:E99" si="11">SUM(F94+H94+J94+L94+N94+P94+R94+T94+V94+X94+Z94+AB94+AD94+AF94)</f>
        <v>0</v>
      </c>
      <c r="E94" s="75">
        <f t="shared" si="11"/>
        <v>0</v>
      </c>
      <c r="F94" s="893"/>
      <c r="G94" s="896"/>
      <c r="H94" s="893"/>
      <c r="I94" s="896"/>
      <c r="J94" s="893"/>
      <c r="K94" s="896"/>
      <c r="L94" s="893"/>
      <c r="M94" s="896"/>
      <c r="N94" s="893"/>
      <c r="O94" s="896"/>
      <c r="P94" s="893"/>
      <c r="Q94" s="896"/>
      <c r="R94" s="893"/>
      <c r="S94" s="896"/>
      <c r="T94" s="893"/>
      <c r="U94" s="896"/>
      <c r="V94" s="893"/>
      <c r="W94" s="896"/>
      <c r="X94" s="893"/>
      <c r="Y94" s="896"/>
      <c r="Z94" s="893"/>
      <c r="AA94" s="896"/>
      <c r="AB94" s="893"/>
      <c r="AC94" s="896"/>
      <c r="AD94" s="893"/>
      <c r="AE94" s="896"/>
      <c r="AF94" s="893"/>
      <c r="AG94" s="910"/>
      <c r="AH94" s="896"/>
      <c r="AI94" s="913"/>
      <c r="AJ94" s="913"/>
      <c r="AK94" s="913"/>
      <c r="AL94" s="186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12"/>
      <c r="AX94" s="12"/>
      <c r="AY94" s="12"/>
      <c r="CG94" s="14">
        <v>0</v>
      </c>
      <c r="CH94" s="14"/>
      <c r="CI94" s="14"/>
      <c r="CJ94" s="14"/>
      <c r="CK94" s="14"/>
      <c r="CL94" s="14"/>
      <c r="CM94" s="14"/>
      <c r="CN94" s="14"/>
    </row>
    <row r="95" spans="1:92" ht="25.35" customHeight="1" x14ac:dyDescent="0.2">
      <c r="A95" s="1401" t="s">
        <v>125</v>
      </c>
      <c r="B95" s="926" t="s">
        <v>126</v>
      </c>
      <c r="C95" s="907">
        <f t="shared" si="10"/>
        <v>0</v>
      </c>
      <c r="D95" s="908">
        <f t="shared" si="11"/>
        <v>0</v>
      </c>
      <c r="E95" s="909">
        <f t="shared" si="11"/>
        <v>0</v>
      </c>
      <c r="F95" s="893"/>
      <c r="G95" s="896"/>
      <c r="H95" s="893"/>
      <c r="I95" s="896"/>
      <c r="J95" s="893"/>
      <c r="K95" s="896"/>
      <c r="L95" s="893"/>
      <c r="M95" s="896"/>
      <c r="N95" s="893"/>
      <c r="O95" s="896"/>
      <c r="P95" s="893"/>
      <c r="Q95" s="896"/>
      <c r="R95" s="893"/>
      <c r="S95" s="896"/>
      <c r="T95" s="893"/>
      <c r="U95" s="896"/>
      <c r="V95" s="893"/>
      <c r="W95" s="896"/>
      <c r="X95" s="893"/>
      <c r="Y95" s="896"/>
      <c r="Z95" s="893"/>
      <c r="AA95" s="896"/>
      <c r="AB95" s="893"/>
      <c r="AC95" s="896"/>
      <c r="AD95" s="893"/>
      <c r="AE95" s="896"/>
      <c r="AF95" s="893"/>
      <c r="AG95" s="910"/>
      <c r="AH95" s="896"/>
      <c r="AI95" s="913"/>
      <c r="AJ95" s="913"/>
      <c r="AK95" s="913"/>
      <c r="AL95" s="186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12"/>
      <c r="AX95" s="12"/>
      <c r="AY95" s="12"/>
      <c r="CG95" s="14">
        <v>0</v>
      </c>
      <c r="CH95" s="14"/>
      <c r="CI95" s="14"/>
      <c r="CJ95" s="14"/>
      <c r="CK95" s="14"/>
      <c r="CL95" s="14"/>
      <c r="CM95" s="14"/>
      <c r="CN95" s="14"/>
    </row>
    <row r="96" spans="1:92" ht="16.350000000000001" customHeight="1" x14ac:dyDescent="0.2">
      <c r="A96" s="1434"/>
      <c r="B96" s="805" t="s">
        <v>127</v>
      </c>
      <c r="C96" s="139">
        <f t="shared" si="10"/>
        <v>0</v>
      </c>
      <c r="D96" s="140">
        <f t="shared" si="11"/>
        <v>0</v>
      </c>
      <c r="E96" s="141">
        <f t="shared" si="11"/>
        <v>0</v>
      </c>
      <c r="F96" s="35"/>
      <c r="G96" s="39"/>
      <c r="H96" s="35"/>
      <c r="I96" s="39"/>
      <c r="J96" s="35"/>
      <c r="K96" s="39"/>
      <c r="L96" s="35"/>
      <c r="M96" s="39"/>
      <c r="N96" s="35"/>
      <c r="O96" s="39"/>
      <c r="P96" s="35"/>
      <c r="Q96" s="39"/>
      <c r="R96" s="35"/>
      <c r="S96" s="39"/>
      <c r="T96" s="35"/>
      <c r="U96" s="39"/>
      <c r="V96" s="35"/>
      <c r="W96" s="39"/>
      <c r="X96" s="35"/>
      <c r="Y96" s="39"/>
      <c r="Z96" s="35"/>
      <c r="AA96" s="39"/>
      <c r="AB96" s="35"/>
      <c r="AC96" s="39"/>
      <c r="AD96" s="35"/>
      <c r="AE96" s="39"/>
      <c r="AF96" s="35"/>
      <c r="AG96" s="142"/>
      <c r="AH96" s="39"/>
      <c r="AI96" s="58"/>
      <c r="AJ96" s="58"/>
      <c r="AK96" s="58"/>
      <c r="AL96" s="186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12"/>
      <c r="AX96" s="12"/>
      <c r="AY96" s="12"/>
      <c r="CG96" s="14">
        <v>0</v>
      </c>
      <c r="CH96" s="14"/>
      <c r="CI96" s="14"/>
      <c r="CJ96" s="14"/>
      <c r="CK96" s="14"/>
      <c r="CL96" s="14"/>
      <c r="CM96" s="14"/>
      <c r="CN96" s="14"/>
    </row>
    <row r="97" spans="1:92" ht="18.75" customHeight="1" x14ac:dyDescent="0.2">
      <c r="A97" s="1434"/>
      <c r="B97" s="805" t="s">
        <v>128</v>
      </c>
      <c r="C97" s="139">
        <f t="shared" si="10"/>
        <v>0</v>
      </c>
      <c r="D97" s="140">
        <f t="shared" si="11"/>
        <v>0</v>
      </c>
      <c r="E97" s="141">
        <f t="shared" si="11"/>
        <v>0</v>
      </c>
      <c r="F97" s="35"/>
      <c r="G97" s="39"/>
      <c r="H97" s="35"/>
      <c r="I97" s="39"/>
      <c r="J97" s="35"/>
      <c r="K97" s="39"/>
      <c r="L97" s="35"/>
      <c r="M97" s="39"/>
      <c r="N97" s="35"/>
      <c r="O97" s="39"/>
      <c r="P97" s="35"/>
      <c r="Q97" s="39"/>
      <c r="R97" s="35"/>
      <c r="S97" s="39"/>
      <c r="T97" s="35"/>
      <c r="U97" s="39"/>
      <c r="V97" s="35"/>
      <c r="W97" s="39"/>
      <c r="X97" s="35"/>
      <c r="Y97" s="39"/>
      <c r="Z97" s="35"/>
      <c r="AA97" s="39"/>
      <c r="AB97" s="35"/>
      <c r="AC97" s="39"/>
      <c r="AD97" s="35"/>
      <c r="AE97" s="39"/>
      <c r="AF97" s="35"/>
      <c r="AG97" s="142"/>
      <c r="AH97" s="39"/>
      <c r="AI97" s="58"/>
      <c r="AJ97" s="58"/>
      <c r="AK97" s="58"/>
      <c r="AL97" s="189"/>
      <c r="AM97" s="13"/>
      <c r="AN97" s="1229"/>
      <c r="AO97" s="1229"/>
      <c r="AP97" s="1229"/>
      <c r="AQ97" s="1229"/>
      <c r="AR97" s="1229"/>
      <c r="AS97" s="1229"/>
      <c r="AT97" s="1229"/>
      <c r="AU97" s="930"/>
      <c r="AV97" s="930"/>
      <c r="AW97" s="12"/>
      <c r="AX97" s="12"/>
      <c r="AY97" s="12"/>
      <c r="BZ97" s="2"/>
      <c r="CG97" s="14"/>
      <c r="CH97" s="14"/>
      <c r="CI97" s="14"/>
      <c r="CJ97" s="14"/>
      <c r="CK97" s="14"/>
      <c r="CL97" s="14"/>
      <c r="CM97" s="14"/>
      <c r="CN97" s="14"/>
    </row>
    <row r="98" spans="1:92" ht="24.75" customHeight="1" x14ac:dyDescent="0.2">
      <c r="A98" s="1434"/>
      <c r="B98" s="180" t="s">
        <v>129</v>
      </c>
      <c r="C98" s="139">
        <f t="shared" si="10"/>
        <v>0</v>
      </c>
      <c r="D98" s="140">
        <f t="shared" si="11"/>
        <v>0</v>
      </c>
      <c r="E98" s="141">
        <f t="shared" si="11"/>
        <v>0</v>
      </c>
      <c r="F98" s="35"/>
      <c r="G98" s="39"/>
      <c r="H98" s="35"/>
      <c r="I98" s="39"/>
      <c r="J98" s="35"/>
      <c r="K98" s="39"/>
      <c r="L98" s="35"/>
      <c r="M98" s="39"/>
      <c r="N98" s="35"/>
      <c r="O98" s="39"/>
      <c r="P98" s="35"/>
      <c r="Q98" s="39"/>
      <c r="R98" s="35"/>
      <c r="S98" s="39"/>
      <c r="T98" s="35"/>
      <c r="U98" s="39"/>
      <c r="V98" s="35"/>
      <c r="W98" s="39"/>
      <c r="X98" s="35"/>
      <c r="Y98" s="39"/>
      <c r="Z98" s="35"/>
      <c r="AA98" s="39"/>
      <c r="AB98" s="35"/>
      <c r="AC98" s="39"/>
      <c r="AD98" s="35"/>
      <c r="AE98" s="39"/>
      <c r="AF98" s="35"/>
      <c r="AG98" s="142"/>
      <c r="AH98" s="39"/>
      <c r="AI98" s="58"/>
      <c r="AJ98" s="58"/>
      <c r="AK98" s="58"/>
      <c r="AL98" s="1278"/>
      <c r="AM98" s="1229"/>
      <c r="AN98" s="1229"/>
      <c r="AO98" s="1229"/>
      <c r="AP98" s="1229"/>
      <c r="AQ98" s="1229"/>
      <c r="AR98" s="932"/>
      <c r="AS98" s="1229"/>
      <c r="AT98" s="1229"/>
      <c r="AU98" s="1279"/>
      <c r="AV98" s="12"/>
      <c r="AW98" s="12"/>
      <c r="AX98" s="12"/>
      <c r="AY98" s="12"/>
      <c r="CG98" s="14"/>
      <c r="CH98" s="14"/>
      <c r="CI98" s="14"/>
      <c r="CJ98" s="14"/>
      <c r="CK98" s="14"/>
      <c r="CL98" s="14"/>
      <c r="CM98" s="14"/>
      <c r="CN98" s="14"/>
    </row>
    <row r="99" spans="1:92" ht="16.350000000000001" customHeight="1" x14ac:dyDescent="0.2">
      <c r="A99" s="1402"/>
      <c r="B99" s="181" t="s">
        <v>130</v>
      </c>
      <c r="C99" s="182">
        <f t="shared" si="10"/>
        <v>0</v>
      </c>
      <c r="D99" s="183">
        <f t="shared" si="11"/>
        <v>0</v>
      </c>
      <c r="E99" s="184">
        <f t="shared" si="11"/>
        <v>0</v>
      </c>
      <c r="F99" s="82"/>
      <c r="G99" s="85"/>
      <c r="H99" s="82"/>
      <c r="I99" s="85"/>
      <c r="J99" s="82"/>
      <c r="K99" s="85"/>
      <c r="L99" s="82"/>
      <c r="M99" s="85"/>
      <c r="N99" s="82"/>
      <c r="O99" s="85"/>
      <c r="P99" s="82"/>
      <c r="Q99" s="85"/>
      <c r="R99" s="82"/>
      <c r="S99" s="85"/>
      <c r="T99" s="82"/>
      <c r="U99" s="85"/>
      <c r="V99" s="82"/>
      <c r="W99" s="85"/>
      <c r="X99" s="82"/>
      <c r="Y99" s="85"/>
      <c r="Z99" s="82"/>
      <c r="AA99" s="85"/>
      <c r="AB99" s="82"/>
      <c r="AC99" s="85"/>
      <c r="AD99" s="82"/>
      <c r="AE99" s="85"/>
      <c r="AF99" s="82"/>
      <c r="AG99" s="148"/>
      <c r="AH99" s="85"/>
      <c r="AI99" s="59"/>
      <c r="AJ99" s="59"/>
      <c r="AK99" s="59"/>
      <c r="AL99" s="1280"/>
      <c r="AM99" s="1276"/>
      <c r="AN99" s="1276"/>
      <c r="AO99" s="1276"/>
      <c r="AP99" s="1276"/>
      <c r="AQ99" s="1276"/>
      <c r="AR99" s="935"/>
      <c r="AS99" s="1276"/>
      <c r="AT99" s="1276"/>
      <c r="AU99" s="1279"/>
      <c r="AV99" s="12"/>
      <c r="AW99" s="12"/>
      <c r="AX99" s="12"/>
      <c r="AY99" s="12"/>
      <c r="CA99" s="4" t="str">
        <f>IF(C99&gt;C98+C97,"* Los Ingresos de pacientes dependientes severos con escaras DEBEN estar incluidos en los Ingresos de pacientes dependientes severos Oncológicos o No Oncológicos. ","")</f>
        <v/>
      </c>
      <c r="CG99" s="14"/>
      <c r="CH99" s="14"/>
      <c r="CI99" s="14"/>
      <c r="CJ99" s="14"/>
      <c r="CK99" s="14"/>
      <c r="CL99" s="14"/>
      <c r="CM99" s="14"/>
      <c r="CN99" s="14"/>
    </row>
    <row r="100" spans="1:92" ht="27" customHeight="1" x14ac:dyDescent="0.2">
      <c r="A100" s="112" t="s">
        <v>138</v>
      </c>
      <c r="B100" s="112"/>
      <c r="AK100" s="15"/>
      <c r="AL100" s="15"/>
      <c r="AM100" s="15"/>
      <c r="AN100" s="15"/>
      <c r="AO100" s="15"/>
      <c r="AP100" s="15"/>
      <c r="AQ100" s="15"/>
      <c r="AR100" s="15"/>
      <c r="AS100" s="1276"/>
      <c r="AT100" s="1276"/>
      <c r="AU100" s="1279"/>
      <c r="AV100" s="12"/>
      <c r="AW100" s="12"/>
      <c r="AX100" s="12"/>
      <c r="AY100" s="12"/>
      <c r="CG100" s="14"/>
      <c r="CH100" s="14"/>
      <c r="CI100" s="14"/>
      <c r="CJ100" s="14"/>
      <c r="CK100" s="14"/>
      <c r="CL100" s="14"/>
      <c r="CM100" s="14"/>
      <c r="CN100" s="14"/>
    </row>
    <row r="101" spans="1:92" ht="16.350000000000001" customHeight="1" x14ac:dyDescent="0.25">
      <c r="A101" s="1401" t="s">
        <v>62</v>
      </c>
      <c r="B101" s="1401"/>
      <c r="C101" s="1366" t="s">
        <v>63</v>
      </c>
      <c r="D101" s="1401"/>
      <c r="E101" s="1367"/>
      <c r="F101" s="1406" t="s">
        <v>64</v>
      </c>
      <c r="G101" s="1408"/>
      <c r="H101" s="1408"/>
      <c r="I101" s="1408"/>
      <c r="J101" s="1408"/>
      <c r="K101" s="1408"/>
      <c r="L101" s="1408"/>
      <c r="M101" s="1408"/>
      <c r="N101" s="1408"/>
      <c r="O101" s="1408"/>
      <c r="P101" s="1408"/>
      <c r="Q101" s="1408"/>
      <c r="R101" s="1408"/>
      <c r="S101" s="1408"/>
      <c r="T101" s="1408"/>
      <c r="U101" s="1408"/>
      <c r="V101" s="1408"/>
      <c r="W101" s="1408"/>
      <c r="X101" s="1408"/>
      <c r="Y101" s="1408"/>
      <c r="Z101" s="1408"/>
      <c r="AA101" s="1408"/>
      <c r="AB101" s="1408"/>
      <c r="AC101" s="1408"/>
      <c r="AD101" s="1408"/>
      <c r="AE101" s="1408"/>
      <c r="AF101" s="1408"/>
      <c r="AG101" s="1435"/>
      <c r="AH101" s="1439" t="s">
        <v>132</v>
      </c>
      <c r="AI101" s="1591"/>
      <c r="AJ101" s="1591"/>
      <c r="AK101" s="196"/>
      <c r="AL101" s="15"/>
      <c r="AM101" s="15"/>
      <c r="AN101" s="15"/>
      <c r="AO101" s="15"/>
      <c r="AP101" s="15"/>
      <c r="AQ101" s="15"/>
      <c r="AR101" s="15"/>
      <c r="AS101" s="1276"/>
      <c r="AT101" s="1276"/>
      <c r="AU101" s="1279"/>
      <c r="AV101" s="12"/>
      <c r="AW101" s="12"/>
      <c r="AX101" s="12"/>
      <c r="AY101" s="12"/>
      <c r="CG101" s="14"/>
      <c r="CH101" s="14"/>
      <c r="CI101" s="14"/>
      <c r="CJ101" s="14"/>
      <c r="CK101" s="14"/>
      <c r="CL101" s="14"/>
      <c r="CM101" s="14"/>
      <c r="CN101" s="14"/>
    </row>
    <row r="102" spans="1:92" ht="16.350000000000001" customHeight="1" x14ac:dyDescent="0.2">
      <c r="A102" s="1434"/>
      <c r="B102" s="1434"/>
      <c r="C102" s="1399"/>
      <c r="D102" s="1434"/>
      <c r="E102" s="1400"/>
      <c r="F102" s="1377" t="s">
        <v>139</v>
      </c>
      <c r="G102" s="1380"/>
      <c r="H102" s="1377" t="s">
        <v>111</v>
      </c>
      <c r="I102" s="1380"/>
      <c r="J102" s="1377" t="s">
        <v>112</v>
      </c>
      <c r="K102" s="1380"/>
      <c r="L102" s="1377" t="s">
        <v>113</v>
      </c>
      <c r="M102" s="1380"/>
      <c r="N102" s="1377" t="s">
        <v>114</v>
      </c>
      <c r="O102" s="1380"/>
      <c r="P102" s="1377" t="s">
        <v>115</v>
      </c>
      <c r="Q102" s="1380"/>
      <c r="R102" s="1377" t="s">
        <v>116</v>
      </c>
      <c r="S102" s="1380"/>
      <c r="T102" s="1377" t="s">
        <v>117</v>
      </c>
      <c r="U102" s="1380"/>
      <c r="V102" s="1377" t="s">
        <v>118</v>
      </c>
      <c r="W102" s="1380"/>
      <c r="X102" s="1377" t="s">
        <v>119</v>
      </c>
      <c r="Y102" s="1380"/>
      <c r="Z102" s="1406" t="s">
        <v>120</v>
      </c>
      <c r="AA102" s="1407"/>
      <c r="AB102" s="1406" t="s">
        <v>121</v>
      </c>
      <c r="AC102" s="1407"/>
      <c r="AD102" s="1406" t="s">
        <v>122</v>
      </c>
      <c r="AE102" s="1407"/>
      <c r="AF102" s="1406" t="s">
        <v>123</v>
      </c>
      <c r="AG102" s="1435"/>
      <c r="AH102" s="1367" t="s">
        <v>140</v>
      </c>
      <c r="AI102" s="1375" t="s">
        <v>141</v>
      </c>
      <c r="AJ102" s="1375" t="s">
        <v>135</v>
      </c>
      <c r="AK102" s="197"/>
      <c r="AL102" s="15"/>
      <c r="AM102" s="15"/>
      <c r="AN102" s="15"/>
      <c r="AO102" s="15"/>
      <c r="AP102" s="15"/>
      <c r="AQ102" s="15"/>
      <c r="AR102" s="15"/>
      <c r="AS102" s="1276"/>
      <c r="AT102" s="1276"/>
      <c r="AU102" s="1279"/>
      <c r="AV102" s="12"/>
      <c r="AW102" s="12"/>
      <c r="AX102" s="12"/>
      <c r="AY102" s="12"/>
      <c r="CG102" s="14"/>
      <c r="CH102" s="14"/>
      <c r="CI102" s="14"/>
      <c r="CJ102" s="14"/>
      <c r="CK102" s="14"/>
      <c r="CL102" s="14"/>
      <c r="CM102" s="14"/>
      <c r="CN102" s="14"/>
    </row>
    <row r="103" spans="1:92" ht="16.350000000000001" customHeight="1" x14ac:dyDescent="0.2">
      <c r="A103" s="1402"/>
      <c r="B103" s="1402"/>
      <c r="C103" s="881" t="s">
        <v>88</v>
      </c>
      <c r="D103" s="906" t="s">
        <v>54</v>
      </c>
      <c r="E103" s="815" t="s">
        <v>89</v>
      </c>
      <c r="F103" s="829" t="s">
        <v>54</v>
      </c>
      <c r="G103" s="806" t="s">
        <v>89</v>
      </c>
      <c r="H103" s="829" t="s">
        <v>54</v>
      </c>
      <c r="I103" s="806" t="s">
        <v>89</v>
      </c>
      <c r="J103" s="829" t="s">
        <v>54</v>
      </c>
      <c r="K103" s="806" t="s">
        <v>89</v>
      </c>
      <c r="L103" s="829" t="s">
        <v>54</v>
      </c>
      <c r="M103" s="806" t="s">
        <v>89</v>
      </c>
      <c r="N103" s="829" t="s">
        <v>54</v>
      </c>
      <c r="O103" s="806" t="s">
        <v>89</v>
      </c>
      <c r="P103" s="829" t="s">
        <v>54</v>
      </c>
      <c r="Q103" s="806" t="s">
        <v>89</v>
      </c>
      <c r="R103" s="829" t="s">
        <v>54</v>
      </c>
      <c r="S103" s="806" t="s">
        <v>89</v>
      </c>
      <c r="T103" s="829" t="s">
        <v>54</v>
      </c>
      <c r="U103" s="806" t="s">
        <v>89</v>
      </c>
      <c r="V103" s="829" t="s">
        <v>54</v>
      </c>
      <c r="W103" s="806" t="s">
        <v>89</v>
      </c>
      <c r="X103" s="829" t="s">
        <v>54</v>
      </c>
      <c r="Y103" s="806" t="s">
        <v>89</v>
      </c>
      <c r="Z103" s="829" t="s">
        <v>54</v>
      </c>
      <c r="AA103" s="806" t="s">
        <v>89</v>
      </c>
      <c r="AB103" s="829" t="s">
        <v>54</v>
      </c>
      <c r="AC103" s="806" t="s">
        <v>89</v>
      </c>
      <c r="AD103" s="829" t="s">
        <v>54</v>
      </c>
      <c r="AE103" s="806" t="s">
        <v>89</v>
      </c>
      <c r="AF103" s="829" t="s">
        <v>54</v>
      </c>
      <c r="AG103" s="188" t="s">
        <v>89</v>
      </c>
      <c r="AH103" s="1369"/>
      <c r="AI103" s="1376"/>
      <c r="AJ103" s="1376"/>
      <c r="AK103" s="197"/>
      <c r="AL103" s="15"/>
      <c r="AM103" s="15"/>
      <c r="AN103" s="15"/>
      <c r="AO103" s="15"/>
      <c r="AP103" s="15"/>
      <c r="AQ103" s="15"/>
      <c r="AR103" s="15"/>
      <c r="AS103" s="1276"/>
      <c r="AT103" s="1276"/>
      <c r="AU103" s="1279"/>
      <c r="AV103" s="12"/>
      <c r="AW103" s="12"/>
      <c r="AX103" s="12"/>
      <c r="AY103" s="12"/>
      <c r="CG103" s="14"/>
      <c r="CH103" s="14"/>
      <c r="CI103" s="14"/>
      <c r="CJ103" s="14"/>
      <c r="CK103" s="14"/>
      <c r="CL103" s="14"/>
      <c r="CM103" s="14"/>
      <c r="CN103" s="14"/>
    </row>
    <row r="104" spans="1:92" ht="16.350000000000001" customHeight="1" x14ac:dyDescent="0.2">
      <c r="A104" s="1593" t="s">
        <v>142</v>
      </c>
      <c r="B104" s="1594"/>
      <c r="C104" s="907">
        <f>SUM(D104:E104)</f>
        <v>0</v>
      </c>
      <c r="D104" s="908">
        <f t="shared" ref="D104:E108" si="12">SUM(F104+H104+J104+L104+N104+P104+R104+T104+V104+X104+Z104+AB104+AD104+AF104)</f>
        <v>0</v>
      </c>
      <c r="E104" s="909">
        <f t="shared" si="12"/>
        <v>0</v>
      </c>
      <c r="F104" s="893"/>
      <c r="G104" s="896"/>
      <c r="H104" s="893"/>
      <c r="I104" s="896"/>
      <c r="J104" s="893"/>
      <c r="K104" s="896"/>
      <c r="L104" s="893"/>
      <c r="M104" s="896"/>
      <c r="N104" s="893"/>
      <c r="O104" s="896"/>
      <c r="P104" s="893"/>
      <c r="Q104" s="896"/>
      <c r="R104" s="893"/>
      <c r="S104" s="896"/>
      <c r="T104" s="893"/>
      <c r="U104" s="896"/>
      <c r="V104" s="893"/>
      <c r="W104" s="896"/>
      <c r="X104" s="893"/>
      <c r="Y104" s="896"/>
      <c r="Z104" s="893"/>
      <c r="AA104" s="896"/>
      <c r="AB104" s="893"/>
      <c r="AC104" s="896"/>
      <c r="AD104" s="893"/>
      <c r="AE104" s="896"/>
      <c r="AF104" s="893"/>
      <c r="AG104" s="910"/>
      <c r="AH104" s="896"/>
      <c r="AI104" s="913"/>
      <c r="AJ104" s="913"/>
      <c r="AK104" s="197"/>
      <c r="AL104" s="15"/>
      <c r="AM104" s="15"/>
      <c r="AN104" s="15"/>
      <c r="AO104" s="15"/>
      <c r="AP104" s="15"/>
      <c r="AQ104" s="15"/>
      <c r="AR104" s="15"/>
      <c r="AS104" s="922"/>
      <c r="AT104" s="922"/>
      <c r="AU104" s="1279"/>
      <c r="AV104" s="12"/>
      <c r="AW104" s="12"/>
      <c r="AX104" s="12"/>
      <c r="AY104" s="12"/>
      <c r="CG104" s="14"/>
      <c r="CH104" s="14"/>
      <c r="CI104" s="14"/>
      <c r="CJ104" s="14"/>
      <c r="CK104" s="14"/>
      <c r="CL104" s="14"/>
      <c r="CM104" s="14"/>
      <c r="CN104" s="14"/>
    </row>
    <row r="105" spans="1:92" ht="16.350000000000001" customHeight="1" x14ac:dyDescent="0.2">
      <c r="A105" s="1449" t="s">
        <v>143</v>
      </c>
      <c r="B105" s="1450"/>
      <c r="C105" s="198">
        <f>SUM(D105:E105)</f>
        <v>0</v>
      </c>
      <c r="D105" s="199">
        <f t="shared" si="12"/>
        <v>0</v>
      </c>
      <c r="E105" s="200">
        <f t="shared" si="12"/>
        <v>0</v>
      </c>
      <c r="F105" s="42"/>
      <c r="G105" s="46"/>
      <c r="H105" s="42"/>
      <c r="I105" s="46"/>
      <c r="J105" s="42"/>
      <c r="K105" s="46"/>
      <c r="L105" s="42"/>
      <c r="M105" s="46"/>
      <c r="N105" s="42"/>
      <c r="O105" s="46"/>
      <c r="P105" s="42"/>
      <c r="Q105" s="46"/>
      <c r="R105" s="42"/>
      <c r="S105" s="46"/>
      <c r="T105" s="42"/>
      <c r="U105" s="46"/>
      <c r="V105" s="42"/>
      <c r="W105" s="46"/>
      <c r="X105" s="42"/>
      <c r="Y105" s="46"/>
      <c r="Z105" s="42"/>
      <c r="AA105" s="46"/>
      <c r="AB105" s="42"/>
      <c r="AC105" s="46"/>
      <c r="AD105" s="42"/>
      <c r="AE105" s="46"/>
      <c r="AF105" s="42"/>
      <c r="AG105" s="201"/>
      <c r="AH105" s="46"/>
      <c r="AI105" s="202"/>
      <c r="AJ105" s="202"/>
      <c r="AK105" s="30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12"/>
      <c r="AX105" s="12"/>
      <c r="AY105" s="12"/>
      <c r="CA105" s="4" t="str">
        <f>IF(C108&gt;C107+C106,"* Los Ingresos de pacientes dependientes severos con escaras DEBEN estar incluidos en los Ingresos de pacientes dependientes severos Oncológicos o No Oncológicos. ","")</f>
        <v/>
      </c>
      <c r="CG105" s="14"/>
      <c r="CH105" s="14"/>
      <c r="CI105" s="14"/>
      <c r="CJ105" s="14"/>
      <c r="CK105" s="14"/>
      <c r="CL105" s="14"/>
      <c r="CM105" s="14"/>
      <c r="CN105" s="14"/>
    </row>
    <row r="106" spans="1:92" ht="17.25" customHeight="1" x14ac:dyDescent="0.2">
      <c r="A106" s="1451" t="s">
        <v>144</v>
      </c>
      <c r="B106" s="926" t="s">
        <v>145</v>
      </c>
      <c r="C106" s="907">
        <f>SUM(D106:E106)</f>
        <v>0</v>
      </c>
      <c r="D106" s="908">
        <f t="shared" si="12"/>
        <v>0</v>
      </c>
      <c r="E106" s="909">
        <f t="shared" si="12"/>
        <v>0</v>
      </c>
      <c r="F106" s="893"/>
      <c r="G106" s="896"/>
      <c r="H106" s="893"/>
      <c r="I106" s="896"/>
      <c r="J106" s="893"/>
      <c r="K106" s="896"/>
      <c r="L106" s="893"/>
      <c r="M106" s="896"/>
      <c r="N106" s="893"/>
      <c r="O106" s="896"/>
      <c r="P106" s="893"/>
      <c r="Q106" s="896"/>
      <c r="R106" s="893"/>
      <c r="S106" s="896"/>
      <c r="T106" s="893"/>
      <c r="U106" s="896"/>
      <c r="V106" s="893"/>
      <c r="W106" s="896"/>
      <c r="X106" s="893"/>
      <c r="Y106" s="896"/>
      <c r="Z106" s="893"/>
      <c r="AA106" s="896"/>
      <c r="AB106" s="893"/>
      <c r="AC106" s="896"/>
      <c r="AD106" s="893"/>
      <c r="AE106" s="896"/>
      <c r="AF106" s="893"/>
      <c r="AG106" s="910"/>
      <c r="AH106" s="896"/>
      <c r="AI106" s="913"/>
      <c r="AJ106" s="913"/>
      <c r="AK106" s="189"/>
      <c r="AL106" s="203"/>
      <c r="AM106" s="13"/>
      <c r="AN106" s="1229"/>
      <c r="AO106" s="1229"/>
      <c r="AP106" s="1229"/>
      <c r="AQ106" s="1229"/>
      <c r="AR106" s="1229"/>
      <c r="AS106" s="1229"/>
      <c r="AT106" s="1229"/>
      <c r="AU106" s="1229"/>
      <c r="AV106" s="1229"/>
      <c r="AW106" s="921"/>
      <c r="AX106" s="12"/>
      <c r="AY106" s="12"/>
      <c r="BZ106" s="2"/>
      <c r="CG106" s="14"/>
      <c r="CH106" s="14"/>
      <c r="CI106" s="14"/>
      <c r="CJ106" s="14"/>
      <c r="CK106" s="14"/>
      <c r="CL106" s="14"/>
      <c r="CM106" s="14"/>
      <c r="CN106" s="14"/>
    </row>
    <row r="107" spans="1:92" ht="16.350000000000001" customHeight="1" x14ac:dyDescent="0.2">
      <c r="A107" s="1452"/>
      <c r="B107" s="181" t="s">
        <v>146</v>
      </c>
      <c r="C107" s="182">
        <f>SUM(D107:E107)</f>
        <v>0</v>
      </c>
      <c r="D107" s="183">
        <f t="shared" si="12"/>
        <v>0</v>
      </c>
      <c r="E107" s="184">
        <f t="shared" si="12"/>
        <v>0</v>
      </c>
      <c r="F107" s="82"/>
      <c r="G107" s="85"/>
      <c r="H107" s="82"/>
      <c r="I107" s="85"/>
      <c r="J107" s="82"/>
      <c r="K107" s="85"/>
      <c r="L107" s="82"/>
      <c r="M107" s="85"/>
      <c r="N107" s="82"/>
      <c r="O107" s="85"/>
      <c r="P107" s="82"/>
      <c r="Q107" s="85"/>
      <c r="R107" s="82"/>
      <c r="S107" s="85"/>
      <c r="T107" s="82"/>
      <c r="U107" s="85"/>
      <c r="V107" s="82"/>
      <c r="W107" s="85"/>
      <c r="X107" s="82"/>
      <c r="Y107" s="85"/>
      <c r="Z107" s="82"/>
      <c r="AA107" s="85"/>
      <c r="AB107" s="82"/>
      <c r="AC107" s="85"/>
      <c r="AD107" s="82"/>
      <c r="AE107" s="85"/>
      <c r="AF107" s="82"/>
      <c r="AG107" s="148"/>
      <c r="AH107" s="85"/>
      <c r="AI107" s="59"/>
      <c r="AJ107" s="59"/>
      <c r="AK107" s="204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CG107" s="14"/>
      <c r="CH107" s="14"/>
      <c r="CI107" s="14"/>
      <c r="CJ107" s="14"/>
      <c r="CK107" s="14"/>
      <c r="CL107" s="14"/>
      <c r="CM107" s="14"/>
      <c r="CN107" s="14"/>
    </row>
    <row r="108" spans="1:92" ht="16.350000000000001" customHeight="1" x14ac:dyDescent="0.2">
      <c r="A108" s="1453" t="s">
        <v>147</v>
      </c>
      <c r="B108" s="1454"/>
      <c r="C108" s="145">
        <f>SUM(D108:E108)</f>
        <v>0</v>
      </c>
      <c r="D108" s="146">
        <f t="shared" si="12"/>
        <v>0</v>
      </c>
      <c r="E108" s="147">
        <f t="shared" si="12"/>
        <v>0</v>
      </c>
      <c r="F108" s="92"/>
      <c r="G108" s="95"/>
      <c r="H108" s="92"/>
      <c r="I108" s="95"/>
      <c r="J108" s="92"/>
      <c r="K108" s="95"/>
      <c r="L108" s="92"/>
      <c r="M108" s="95"/>
      <c r="N108" s="92"/>
      <c r="O108" s="95"/>
      <c r="P108" s="92"/>
      <c r="Q108" s="95"/>
      <c r="R108" s="92"/>
      <c r="S108" s="95"/>
      <c r="T108" s="92"/>
      <c r="U108" s="95"/>
      <c r="V108" s="92"/>
      <c r="W108" s="95"/>
      <c r="X108" s="92"/>
      <c r="Y108" s="95"/>
      <c r="Z108" s="92"/>
      <c r="AA108" s="95"/>
      <c r="AB108" s="92"/>
      <c r="AC108" s="95"/>
      <c r="AD108" s="92"/>
      <c r="AE108" s="95"/>
      <c r="AF108" s="92"/>
      <c r="AG108" s="205"/>
      <c r="AH108" s="95"/>
      <c r="AI108" s="206"/>
      <c r="AJ108" s="206"/>
      <c r="AK108" s="204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CG108" s="14"/>
      <c r="CH108" s="14"/>
      <c r="CI108" s="14"/>
      <c r="CJ108" s="14"/>
      <c r="CK108" s="14"/>
      <c r="CL108" s="14"/>
      <c r="CM108" s="14"/>
      <c r="CN108" s="14"/>
    </row>
    <row r="109" spans="1:92" ht="24" customHeight="1" x14ac:dyDescent="0.2">
      <c r="A109" s="117" t="s">
        <v>148</v>
      </c>
      <c r="B109" s="117"/>
      <c r="M109" s="207"/>
      <c r="N109" s="936"/>
      <c r="O109" s="1253"/>
      <c r="P109" s="1253"/>
      <c r="Q109" s="1253"/>
      <c r="R109" s="1253"/>
      <c r="S109" s="1253"/>
      <c r="T109" s="1253"/>
      <c r="U109" s="1253"/>
      <c r="V109" s="936"/>
      <c r="W109" s="1253"/>
      <c r="X109" s="1253"/>
      <c r="Y109" s="1253"/>
      <c r="Z109" s="1249"/>
      <c r="AA109" s="1249"/>
      <c r="AB109" s="1247"/>
      <c r="AC109" s="1247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CG109" s="14"/>
      <c r="CH109" s="14"/>
      <c r="CI109" s="14"/>
      <c r="CJ109" s="14"/>
      <c r="CK109" s="14"/>
      <c r="CL109" s="14"/>
      <c r="CM109" s="14"/>
      <c r="CN109" s="14"/>
    </row>
    <row r="110" spans="1:92" ht="16.350000000000001" customHeight="1" x14ac:dyDescent="0.2">
      <c r="A110" s="1366" t="s">
        <v>3</v>
      </c>
      <c r="B110" s="1367"/>
      <c r="C110" s="1406" t="s">
        <v>63</v>
      </c>
      <c r="D110" s="1408"/>
      <c r="E110" s="1407"/>
      <c r="F110" s="1406" t="s">
        <v>120</v>
      </c>
      <c r="G110" s="1407"/>
      <c r="H110" s="1406" t="s">
        <v>121</v>
      </c>
      <c r="I110" s="1407"/>
      <c r="J110" s="1406" t="s">
        <v>122</v>
      </c>
      <c r="K110" s="1407"/>
      <c r="L110" s="1406" t="s">
        <v>123</v>
      </c>
      <c r="M110" s="1407"/>
      <c r="N110" s="937"/>
      <c r="O110" s="1253"/>
      <c r="P110" s="1253"/>
      <c r="Q110" s="1253"/>
      <c r="R110" s="1253"/>
      <c r="S110" s="1253"/>
      <c r="T110" s="1253"/>
      <c r="U110" s="1253"/>
      <c r="V110" s="936"/>
      <c r="W110" s="1253"/>
      <c r="X110" s="1253"/>
      <c r="Y110" s="1253"/>
      <c r="Z110" s="1249"/>
      <c r="AA110" s="1249"/>
      <c r="AB110" s="1247"/>
      <c r="AC110" s="1247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CG110" s="14"/>
      <c r="CH110" s="14"/>
      <c r="CI110" s="14"/>
      <c r="CJ110" s="14"/>
      <c r="CK110" s="14"/>
      <c r="CL110" s="14"/>
      <c r="CM110" s="14"/>
      <c r="CN110" s="14"/>
    </row>
    <row r="111" spans="1:92" ht="16.350000000000001" customHeight="1" x14ac:dyDescent="0.2">
      <c r="A111" s="1368"/>
      <c r="B111" s="1369"/>
      <c r="C111" s="881" t="s">
        <v>88</v>
      </c>
      <c r="D111" s="906" t="s">
        <v>54</v>
      </c>
      <c r="E111" s="815" t="s">
        <v>89</v>
      </c>
      <c r="F111" s="881" t="s">
        <v>54</v>
      </c>
      <c r="G111" s="815" t="s">
        <v>89</v>
      </c>
      <c r="H111" s="881" t="s">
        <v>54</v>
      </c>
      <c r="I111" s="815" t="s">
        <v>89</v>
      </c>
      <c r="J111" s="881" t="s">
        <v>54</v>
      </c>
      <c r="K111" s="815" t="s">
        <v>89</v>
      </c>
      <c r="L111" s="881" t="s">
        <v>54</v>
      </c>
      <c r="M111" s="815" t="s">
        <v>89</v>
      </c>
      <c r="N111" s="937"/>
      <c r="O111" s="1253"/>
      <c r="P111" s="1253"/>
      <c r="Q111" s="1253"/>
      <c r="R111" s="1253"/>
      <c r="S111" s="1253"/>
      <c r="T111" s="1253"/>
      <c r="U111" s="1253"/>
      <c r="V111" s="936"/>
      <c r="W111" s="1253"/>
      <c r="X111" s="1253"/>
      <c r="Y111" s="1253"/>
      <c r="Z111" s="1249"/>
      <c r="AA111" s="1249"/>
      <c r="AB111" s="1247"/>
      <c r="AC111" s="1247"/>
      <c r="CG111" s="14"/>
      <c r="CH111" s="14"/>
      <c r="CI111" s="14"/>
      <c r="CJ111" s="14"/>
      <c r="CK111" s="14"/>
      <c r="CL111" s="14"/>
      <c r="CM111" s="14"/>
      <c r="CN111" s="14"/>
    </row>
    <row r="112" spans="1:92" ht="16.350000000000001" customHeight="1" x14ac:dyDescent="0.2">
      <c r="A112" s="1441" t="s">
        <v>149</v>
      </c>
      <c r="B112" s="892" t="s">
        <v>150</v>
      </c>
      <c r="C112" s="907">
        <f>SUM(D112:E112)</f>
        <v>0</v>
      </c>
      <c r="D112" s="908">
        <f t="shared" ref="D112:E114" si="13">SUM(F112+H112+J112+L112)</f>
        <v>0</v>
      </c>
      <c r="E112" s="909">
        <f t="shared" si="13"/>
        <v>0</v>
      </c>
      <c r="F112" s="106"/>
      <c r="G112" s="109"/>
      <c r="H112" s="106"/>
      <c r="I112" s="109"/>
      <c r="J112" s="106"/>
      <c r="K112" s="109"/>
      <c r="L112" s="106"/>
      <c r="M112" s="109"/>
      <c r="N112" s="938"/>
      <c r="O112" s="1253"/>
      <c r="P112" s="1253"/>
      <c r="Q112" s="1253"/>
      <c r="R112" s="1253"/>
      <c r="S112" s="1253"/>
      <c r="T112" s="1253"/>
      <c r="U112" s="1253"/>
      <c r="V112" s="936"/>
      <c r="W112" s="1253"/>
      <c r="X112" s="1253"/>
      <c r="Y112" s="1253"/>
      <c r="Z112" s="1249"/>
      <c r="AA112" s="1249"/>
      <c r="AB112" s="1247"/>
      <c r="AC112" s="1247"/>
      <c r="CG112" s="14"/>
      <c r="CH112" s="14"/>
      <c r="CI112" s="14"/>
      <c r="CJ112" s="14"/>
      <c r="CK112" s="14"/>
      <c r="CL112" s="14"/>
      <c r="CM112" s="14"/>
      <c r="CN112" s="14"/>
    </row>
    <row r="113" spans="1:92" ht="16.350000000000001" customHeight="1" x14ac:dyDescent="0.2">
      <c r="A113" s="1442"/>
      <c r="B113" s="89" t="s">
        <v>151</v>
      </c>
      <c r="C113" s="139">
        <f>SUM(D113:E113)</f>
        <v>0</v>
      </c>
      <c r="D113" s="140">
        <f t="shared" si="13"/>
        <v>0</v>
      </c>
      <c r="E113" s="141">
        <f t="shared" si="13"/>
        <v>0</v>
      </c>
      <c r="F113" s="106"/>
      <c r="G113" s="109"/>
      <c r="H113" s="106"/>
      <c r="I113" s="109"/>
      <c r="J113" s="106"/>
      <c r="K113" s="109"/>
      <c r="L113" s="106"/>
      <c r="M113" s="109"/>
      <c r="N113" s="938"/>
      <c r="O113" s="1253"/>
      <c r="P113" s="1253"/>
      <c r="Q113" s="1253"/>
      <c r="R113" s="1253"/>
      <c r="S113" s="1253"/>
      <c r="T113" s="1253"/>
      <c r="U113" s="1253"/>
      <c r="V113" s="936"/>
      <c r="W113" s="1253"/>
      <c r="X113" s="1249"/>
      <c r="Y113" s="1249"/>
      <c r="Z113" s="1249"/>
      <c r="AA113" s="1249"/>
      <c r="AB113" s="1247"/>
      <c r="AC113" s="1247"/>
      <c r="CG113" s="14"/>
      <c r="CH113" s="14"/>
      <c r="CI113" s="14"/>
      <c r="CJ113" s="14"/>
      <c r="CK113" s="14"/>
      <c r="CL113" s="14"/>
      <c r="CM113" s="14"/>
      <c r="CN113" s="14"/>
    </row>
    <row r="114" spans="1:92" ht="16.350000000000001" customHeight="1" x14ac:dyDescent="0.2">
      <c r="A114" s="1443"/>
      <c r="B114" s="211" t="s">
        <v>152</v>
      </c>
      <c r="C114" s="198">
        <f>SUM(D114:E114)</f>
        <v>0</v>
      </c>
      <c r="D114" s="199">
        <f t="shared" si="13"/>
        <v>0</v>
      </c>
      <c r="E114" s="200">
        <f t="shared" si="13"/>
        <v>0</v>
      </c>
      <c r="F114" s="106"/>
      <c r="G114" s="109"/>
      <c r="H114" s="106"/>
      <c r="I114" s="109"/>
      <c r="J114" s="106"/>
      <c r="K114" s="109"/>
      <c r="L114" s="106"/>
      <c r="M114" s="109"/>
      <c r="N114" s="212"/>
      <c r="O114" s="11"/>
      <c r="P114" s="11"/>
      <c r="Q114" s="11"/>
      <c r="R114" s="11"/>
      <c r="S114" s="11"/>
      <c r="T114" s="11"/>
      <c r="U114" s="936"/>
      <c r="V114" s="1253"/>
      <c r="W114" s="1253"/>
      <c r="X114" s="1253"/>
      <c r="Y114" s="1253"/>
      <c r="Z114" s="1253"/>
      <c r="AA114" s="1253"/>
      <c r="AB114" s="1253"/>
      <c r="AC114" s="1253"/>
      <c r="AD114" s="1253"/>
      <c r="AE114" s="1253"/>
      <c r="AF114" s="1253"/>
      <c r="AG114" s="1253"/>
      <c r="AH114" s="936"/>
      <c r="AI114" s="1253"/>
      <c r="AJ114" s="1249"/>
      <c r="AK114" s="1249"/>
      <c r="AL114" s="1249"/>
      <c r="AM114" s="1249"/>
      <c r="AN114" s="1247"/>
      <c r="AO114" s="1247"/>
      <c r="CG114" s="14"/>
      <c r="CH114" s="14"/>
      <c r="CI114" s="14"/>
      <c r="CJ114" s="14"/>
      <c r="CK114" s="14"/>
      <c r="CL114" s="14"/>
      <c r="CM114" s="14"/>
      <c r="CN114" s="14"/>
    </row>
    <row r="115" spans="1:92" ht="16.350000000000001" customHeight="1" x14ac:dyDescent="0.2">
      <c r="A115" s="1592" t="s">
        <v>153</v>
      </c>
      <c r="B115" s="1592"/>
      <c r="C115" s="886">
        <f t="shared" ref="C115:M115" si="14">SUM(C112:C114)</f>
        <v>0</v>
      </c>
      <c r="D115" s="887">
        <f t="shared" si="14"/>
        <v>0</v>
      </c>
      <c r="E115" s="75">
        <f t="shared" si="14"/>
        <v>0</v>
      </c>
      <c r="F115" s="886">
        <f t="shared" si="14"/>
        <v>0</v>
      </c>
      <c r="G115" s="75">
        <f t="shared" si="14"/>
        <v>0</v>
      </c>
      <c r="H115" s="886">
        <f t="shared" si="14"/>
        <v>0</v>
      </c>
      <c r="I115" s="75">
        <f t="shared" si="14"/>
        <v>0</v>
      </c>
      <c r="J115" s="886">
        <f t="shared" si="14"/>
        <v>0</v>
      </c>
      <c r="K115" s="75">
        <f t="shared" si="14"/>
        <v>0</v>
      </c>
      <c r="L115" s="886">
        <f t="shared" si="14"/>
        <v>0</v>
      </c>
      <c r="M115" s="75">
        <f t="shared" si="14"/>
        <v>0</v>
      </c>
      <c r="N115" s="212"/>
      <c r="O115" s="11"/>
      <c r="P115" s="11"/>
      <c r="Q115" s="11"/>
      <c r="R115" s="11"/>
      <c r="S115" s="11"/>
      <c r="T115" s="11"/>
      <c r="U115" s="936"/>
      <c r="V115" s="1253"/>
      <c r="W115" s="1253"/>
      <c r="X115" s="1253"/>
      <c r="Y115" s="1253"/>
      <c r="Z115" s="1253"/>
      <c r="AA115" s="1253"/>
      <c r="AB115" s="1253"/>
      <c r="AC115" s="1253"/>
      <c r="AD115" s="1253"/>
      <c r="AE115" s="1253"/>
      <c r="AF115" s="1253"/>
      <c r="AG115" s="1253"/>
      <c r="AH115" s="936"/>
      <c r="AI115" s="1253"/>
      <c r="AJ115" s="1249"/>
      <c r="AK115" s="1249"/>
      <c r="AL115" s="1249"/>
      <c r="AM115" s="1249"/>
      <c r="AN115" s="1247"/>
      <c r="AO115" s="1247"/>
      <c r="CG115" s="14"/>
      <c r="CH115" s="14"/>
      <c r="CI115" s="14"/>
      <c r="CJ115" s="14"/>
      <c r="CK115" s="14"/>
      <c r="CL115" s="14"/>
      <c r="CM115" s="14"/>
      <c r="CN115" s="14"/>
    </row>
    <row r="116" spans="1:92" ht="16.350000000000001" customHeight="1" x14ac:dyDescent="0.2">
      <c r="A116" s="1441" t="s">
        <v>154</v>
      </c>
      <c r="B116" s="105" t="s">
        <v>155</v>
      </c>
      <c r="C116" s="213">
        <f>SUM(D116:E116)</f>
        <v>0</v>
      </c>
      <c r="D116" s="214">
        <f t="shared" ref="D116:E119" si="15">SUM(F116+H116+J116+L116)</f>
        <v>0</v>
      </c>
      <c r="E116" s="215">
        <f t="shared" si="15"/>
        <v>0</v>
      </c>
      <c r="F116" s="106"/>
      <c r="G116" s="109"/>
      <c r="H116" s="106"/>
      <c r="I116" s="109"/>
      <c r="J116" s="106"/>
      <c r="K116" s="109"/>
      <c r="L116" s="106"/>
      <c r="M116" s="109"/>
      <c r="N116" s="212"/>
      <c r="O116" s="11"/>
      <c r="P116" s="11"/>
      <c r="Q116" s="11"/>
      <c r="R116" s="11"/>
      <c r="S116" s="11"/>
      <c r="T116" s="11"/>
      <c r="U116" s="120"/>
      <c r="V116" s="1253"/>
      <c r="W116" s="1253"/>
      <c r="X116" s="1253"/>
      <c r="Y116" s="1253"/>
      <c r="Z116" s="1253"/>
      <c r="AA116" s="1253"/>
      <c r="AB116" s="1253"/>
      <c r="AC116" s="1253"/>
      <c r="AD116" s="1253"/>
      <c r="AE116" s="1253"/>
      <c r="AF116" s="1253"/>
      <c r="AG116" s="1253"/>
      <c r="AH116" s="936"/>
      <c r="AI116" s="1253"/>
      <c r="AJ116" s="1249"/>
      <c r="AK116" s="1249"/>
      <c r="AL116" s="1249"/>
      <c r="AM116" s="1249"/>
      <c r="AN116" s="1247"/>
      <c r="AO116" s="1247"/>
      <c r="CG116" s="14"/>
      <c r="CH116" s="14"/>
      <c r="CI116" s="14"/>
      <c r="CJ116" s="14"/>
      <c r="CK116" s="14"/>
      <c r="CL116" s="14"/>
      <c r="CM116" s="14"/>
      <c r="CN116" s="14"/>
    </row>
    <row r="117" spans="1:92" ht="16.350000000000001" customHeight="1" x14ac:dyDescent="0.2">
      <c r="A117" s="1442"/>
      <c r="B117" s="89" t="s">
        <v>156</v>
      </c>
      <c r="C117" s="139">
        <f>SUM(D117:E117)</f>
        <v>0</v>
      </c>
      <c r="D117" s="140">
        <f t="shared" si="15"/>
        <v>0</v>
      </c>
      <c r="E117" s="141">
        <f t="shared" si="15"/>
        <v>0</v>
      </c>
      <c r="F117" s="35"/>
      <c r="G117" s="39"/>
      <c r="H117" s="35"/>
      <c r="I117" s="39"/>
      <c r="J117" s="35"/>
      <c r="K117" s="39"/>
      <c r="L117" s="35"/>
      <c r="M117" s="39"/>
      <c r="N117" s="212"/>
      <c r="O117" s="11"/>
      <c r="P117" s="11"/>
      <c r="Q117" s="11"/>
      <c r="R117" s="11"/>
      <c r="S117" s="11"/>
      <c r="T117" s="11"/>
      <c r="U117" s="925"/>
      <c r="V117" s="1253"/>
      <c r="W117" s="1253"/>
      <c r="X117" s="1253"/>
      <c r="Y117" s="1253"/>
      <c r="Z117" s="1253"/>
      <c r="AA117" s="1253"/>
      <c r="AB117" s="1253"/>
      <c r="AC117" s="1253"/>
      <c r="AD117" s="1253"/>
      <c r="AE117" s="1253"/>
      <c r="AF117" s="1253"/>
      <c r="AG117" s="1253"/>
      <c r="AH117" s="936"/>
      <c r="AI117" s="1253"/>
      <c r="AJ117" s="1249"/>
      <c r="AK117" s="1249"/>
      <c r="AL117" s="1249"/>
      <c r="AM117" s="1249"/>
      <c r="AN117" s="1247"/>
      <c r="AO117" s="1247"/>
      <c r="CG117" s="14"/>
      <c r="CH117" s="14"/>
      <c r="CI117" s="14"/>
      <c r="CJ117" s="14"/>
      <c r="CK117" s="14"/>
      <c r="CL117" s="14"/>
      <c r="CM117" s="14"/>
      <c r="CN117" s="14"/>
    </row>
    <row r="118" spans="1:92" ht="16.350000000000001" customHeight="1" x14ac:dyDescent="0.2">
      <c r="A118" s="1442"/>
      <c r="B118" s="89" t="s">
        <v>157</v>
      </c>
      <c r="C118" s="139">
        <f>SUM(D118:E118)</f>
        <v>0</v>
      </c>
      <c r="D118" s="140">
        <f t="shared" si="15"/>
        <v>0</v>
      </c>
      <c r="E118" s="141">
        <f t="shared" si="15"/>
        <v>0</v>
      </c>
      <c r="F118" s="35"/>
      <c r="G118" s="39"/>
      <c r="H118" s="35"/>
      <c r="I118" s="39"/>
      <c r="J118" s="35"/>
      <c r="K118" s="39"/>
      <c r="L118" s="35"/>
      <c r="M118" s="39"/>
      <c r="N118" s="3"/>
      <c r="O118" s="11"/>
      <c r="P118" s="11"/>
      <c r="Q118" s="11"/>
      <c r="R118" s="11"/>
      <c r="S118" s="11"/>
      <c r="T118" s="11"/>
      <c r="U118" s="925"/>
      <c r="V118" s="1253"/>
      <c r="W118" s="1253"/>
      <c r="X118" s="1253"/>
      <c r="Y118" s="1253"/>
      <c r="Z118" s="1253"/>
      <c r="AA118" s="1253"/>
      <c r="AB118" s="1253"/>
      <c r="AC118" s="1253"/>
      <c r="AD118" s="1253"/>
      <c r="AE118" s="1253"/>
      <c r="AF118" s="1253"/>
      <c r="AG118" s="1253"/>
      <c r="AH118" s="936"/>
      <c r="AI118" s="1253"/>
      <c r="AJ118" s="1249"/>
      <c r="AK118" s="1249"/>
      <c r="AL118" s="1249"/>
      <c r="AM118" s="1249"/>
      <c r="AN118" s="1247"/>
      <c r="AO118" s="1247"/>
      <c r="CG118" s="14"/>
      <c r="CH118" s="14"/>
      <c r="CI118" s="14"/>
      <c r="CJ118" s="14"/>
      <c r="CK118" s="14"/>
      <c r="CL118" s="14"/>
      <c r="CM118" s="14"/>
      <c r="CN118" s="14"/>
    </row>
    <row r="119" spans="1:92" ht="18.75" customHeight="1" x14ac:dyDescent="0.2">
      <c r="A119" s="1443"/>
      <c r="B119" s="216" t="s">
        <v>158</v>
      </c>
      <c r="C119" s="198">
        <f>SUM(D119:E119)</f>
        <v>0</v>
      </c>
      <c r="D119" s="199">
        <f t="shared" si="15"/>
        <v>0</v>
      </c>
      <c r="E119" s="200">
        <f t="shared" si="15"/>
        <v>0</v>
      </c>
      <c r="F119" s="42"/>
      <c r="G119" s="46"/>
      <c r="H119" s="42"/>
      <c r="I119" s="46"/>
      <c r="J119" s="42"/>
      <c r="K119" s="46"/>
      <c r="L119" s="42"/>
      <c r="M119" s="46"/>
      <c r="N119" s="217"/>
      <c r="O119" s="157"/>
      <c r="P119" s="157"/>
      <c r="Q119" s="218"/>
      <c r="R119" s="218"/>
      <c r="S119" s="13"/>
      <c r="T119" s="219"/>
      <c r="U119" s="13"/>
      <c r="V119" s="13"/>
      <c r="W119" s="13"/>
      <c r="X119" s="1229"/>
      <c r="Y119" s="1229"/>
      <c r="Z119" s="1229"/>
      <c r="AA119" s="1229"/>
      <c r="AB119" s="1229"/>
      <c r="AC119" s="1229"/>
      <c r="AD119" s="1229"/>
      <c r="AE119" s="1229"/>
      <c r="AF119" s="1248"/>
      <c r="AG119" s="1249"/>
      <c r="AH119" s="1249"/>
      <c r="AI119" s="1249"/>
      <c r="AJ119" s="939"/>
      <c r="AK119" s="1249"/>
      <c r="AL119" s="1249"/>
      <c r="AM119" s="1249"/>
      <c r="AN119" s="1249"/>
      <c r="AO119" s="1249"/>
      <c r="AP119" s="1249"/>
      <c r="AQ119" s="1249"/>
      <c r="BZ119" s="2"/>
      <c r="CG119" s="14">
        <v>0</v>
      </c>
      <c r="CH119" s="14"/>
      <c r="CI119" s="14"/>
      <c r="CJ119" s="14"/>
      <c r="CK119" s="14"/>
      <c r="CL119" s="14"/>
      <c r="CM119" s="14"/>
      <c r="CN119" s="14"/>
    </row>
    <row r="120" spans="1:92" ht="16.350000000000001" customHeight="1" x14ac:dyDescent="0.2">
      <c r="A120" s="1592" t="s">
        <v>153</v>
      </c>
      <c r="B120" s="1592"/>
      <c r="C120" s="886">
        <f t="shared" ref="C120:M120" si="16">SUM(C116:C119)</f>
        <v>0</v>
      </c>
      <c r="D120" s="887">
        <f t="shared" si="16"/>
        <v>0</v>
      </c>
      <c r="E120" s="75">
        <f t="shared" si="16"/>
        <v>0</v>
      </c>
      <c r="F120" s="886">
        <f t="shared" si="16"/>
        <v>0</v>
      </c>
      <c r="G120" s="75">
        <f t="shared" si="16"/>
        <v>0</v>
      </c>
      <c r="H120" s="886">
        <f t="shared" si="16"/>
        <v>0</v>
      </c>
      <c r="I120" s="75">
        <f t="shared" si="16"/>
        <v>0</v>
      </c>
      <c r="J120" s="886">
        <f t="shared" si="16"/>
        <v>0</v>
      </c>
      <c r="K120" s="75">
        <f t="shared" si="16"/>
        <v>0</v>
      </c>
      <c r="L120" s="886">
        <f t="shared" si="16"/>
        <v>0</v>
      </c>
      <c r="M120" s="75">
        <f t="shared" si="16"/>
        <v>0</v>
      </c>
      <c r="N120" s="3"/>
      <c r="P120" s="162"/>
      <c r="Q120" s="1445"/>
      <c r="R120" s="1446"/>
      <c r="S120" s="1629"/>
      <c r="T120" s="1629"/>
      <c r="U120" s="1629"/>
      <c r="V120" s="1629"/>
      <c r="W120" s="1629"/>
      <c r="X120" s="1629"/>
      <c r="Y120" s="1629"/>
      <c r="Z120" s="1629"/>
      <c r="AA120" s="940"/>
      <c r="AB120" s="1276"/>
      <c r="AC120" s="1276"/>
      <c r="AD120" s="1276"/>
      <c r="AE120" s="1229"/>
      <c r="AF120" s="1249"/>
      <c r="AG120" s="1249"/>
      <c r="AH120" s="1249"/>
      <c r="AI120" s="1252"/>
      <c r="AJ120" s="1252"/>
      <c r="AK120" s="1252"/>
      <c r="AL120" s="1252"/>
      <c r="AM120" s="941"/>
      <c r="AN120" s="1253"/>
      <c r="AO120" s="1253"/>
      <c r="AP120" s="1253"/>
      <c r="AQ120" s="1253"/>
      <c r="AR120" s="1253"/>
      <c r="AS120" s="1253"/>
      <c r="AT120" s="1253"/>
      <c r="CG120" s="14"/>
      <c r="CH120" s="14"/>
      <c r="CI120" s="14"/>
      <c r="CJ120" s="14"/>
      <c r="CK120" s="14"/>
      <c r="CL120" s="14"/>
      <c r="CM120" s="14"/>
      <c r="CN120" s="14"/>
    </row>
    <row r="121" spans="1:92" ht="16.350000000000001" customHeight="1" x14ac:dyDescent="0.2">
      <c r="A121" s="1456" t="s">
        <v>159</v>
      </c>
      <c r="B121" s="1456"/>
      <c r="C121" s="145">
        <f t="shared" ref="C121:M121" si="17">SUM(C115+C120)</f>
        <v>0</v>
      </c>
      <c r="D121" s="146">
        <f t="shared" si="17"/>
        <v>0</v>
      </c>
      <c r="E121" s="147">
        <f t="shared" si="17"/>
        <v>0</v>
      </c>
      <c r="F121" s="145">
        <f t="shared" si="17"/>
        <v>0</v>
      </c>
      <c r="G121" s="147">
        <f t="shared" si="17"/>
        <v>0</v>
      </c>
      <c r="H121" s="145">
        <f t="shared" si="17"/>
        <v>0</v>
      </c>
      <c r="I121" s="147">
        <f t="shared" si="17"/>
        <v>0</v>
      </c>
      <c r="J121" s="145">
        <f t="shared" si="17"/>
        <v>0</v>
      </c>
      <c r="K121" s="147">
        <f t="shared" si="17"/>
        <v>0</v>
      </c>
      <c r="L121" s="145">
        <f t="shared" si="17"/>
        <v>0</v>
      </c>
      <c r="M121" s="147">
        <f t="shared" si="17"/>
        <v>0</v>
      </c>
      <c r="N121" s="3"/>
      <c r="Q121" s="942"/>
      <c r="R121" s="1281"/>
      <c r="S121" s="1281"/>
      <c r="T121" s="1281"/>
      <c r="U121" s="1281"/>
      <c r="V121" s="1281"/>
      <c r="W121" s="1281"/>
      <c r="X121" s="1281"/>
      <c r="Y121" s="1281"/>
      <c r="Z121" s="1281"/>
      <c r="AA121" s="940"/>
      <c r="AB121" s="1276"/>
      <c r="AC121" s="1276"/>
      <c r="AD121" s="1276"/>
      <c r="AE121" s="1229"/>
      <c r="AF121" s="1249"/>
      <c r="AG121" s="1249"/>
      <c r="AH121" s="1249"/>
      <c r="AI121" s="1252"/>
      <c r="AJ121" s="1252"/>
      <c r="AK121" s="1252"/>
      <c r="AL121" s="1252"/>
      <c r="AM121" s="941"/>
      <c r="AN121" s="1253"/>
      <c r="AO121" s="1253"/>
      <c r="AP121" s="1253"/>
      <c r="AQ121" s="1253"/>
      <c r="AR121" s="1253"/>
      <c r="AS121" s="1253"/>
      <c r="AT121" s="1253"/>
      <c r="CG121" s="14"/>
      <c r="CH121" s="14"/>
      <c r="CI121" s="14"/>
      <c r="CJ121" s="14"/>
      <c r="CK121" s="14"/>
      <c r="CL121" s="14"/>
      <c r="CM121" s="14"/>
      <c r="CN121" s="14"/>
    </row>
    <row r="122" spans="1:92" ht="24" customHeight="1" x14ac:dyDescent="0.2">
      <c r="A122" s="117" t="s">
        <v>160</v>
      </c>
      <c r="B122" s="117"/>
      <c r="Q122" s="940"/>
      <c r="R122" s="1276"/>
      <c r="S122" s="1276"/>
      <c r="T122" s="1276"/>
      <c r="U122" s="1276"/>
      <c r="V122" s="1276"/>
      <c r="W122" s="1276"/>
      <c r="X122" s="1276"/>
      <c r="Y122" s="1280"/>
      <c r="Z122" s="1280"/>
      <c r="AA122" s="940"/>
      <c r="AB122" s="1276"/>
      <c r="AC122" s="1276"/>
      <c r="AD122" s="1276"/>
      <c r="AE122" s="1229"/>
      <c r="AF122" s="1249"/>
      <c r="AG122" s="1249"/>
      <c r="AH122" s="1249"/>
      <c r="AI122" s="1252"/>
      <c r="AJ122" s="1252"/>
      <c r="AK122" s="1252"/>
      <c r="AL122" s="1252"/>
      <c r="AM122" s="1252"/>
      <c r="AN122" s="1253"/>
      <c r="AO122" s="1253"/>
      <c r="AP122" s="1253"/>
      <c r="AQ122" s="1253"/>
      <c r="AR122" s="1253"/>
      <c r="AS122" s="1253"/>
      <c r="AT122" s="1253"/>
      <c r="CG122" s="14"/>
      <c r="CH122" s="14"/>
      <c r="CI122" s="14"/>
      <c r="CJ122" s="14"/>
      <c r="CK122" s="14"/>
      <c r="CL122" s="14"/>
      <c r="CM122" s="14"/>
      <c r="CN122" s="14"/>
    </row>
    <row r="123" spans="1:92" ht="16.350000000000001" customHeight="1" x14ac:dyDescent="0.2">
      <c r="A123" s="1366" t="s">
        <v>3</v>
      </c>
      <c r="B123" s="1367"/>
      <c r="C123" s="1406" t="s">
        <v>63</v>
      </c>
      <c r="D123" s="1408"/>
      <c r="E123" s="1407"/>
      <c r="F123" s="1406" t="s">
        <v>120</v>
      </c>
      <c r="G123" s="1407"/>
      <c r="H123" s="1406" t="s">
        <v>121</v>
      </c>
      <c r="I123" s="1407"/>
      <c r="J123" s="1406" t="s">
        <v>122</v>
      </c>
      <c r="K123" s="1407"/>
      <c r="L123" s="1406" t="s">
        <v>123</v>
      </c>
      <c r="M123" s="1408"/>
      <c r="N123" s="1596" t="s">
        <v>132</v>
      </c>
      <c r="O123" s="1408"/>
      <c r="P123" s="1407"/>
      <c r="Q123" s="940"/>
      <c r="R123" s="1276"/>
      <c r="S123" s="1276"/>
      <c r="T123" s="1276"/>
      <c r="U123" s="1276"/>
      <c r="V123" s="1276"/>
      <c r="W123" s="1276"/>
      <c r="X123" s="1276"/>
      <c r="Y123" s="1280"/>
      <c r="Z123" s="944"/>
      <c r="AA123" s="928"/>
      <c r="AB123" s="922"/>
      <c r="AC123" s="922"/>
      <c r="AD123" s="922"/>
      <c r="AE123" s="930"/>
      <c r="AF123" s="945"/>
      <c r="AG123" s="945"/>
      <c r="AH123" s="945"/>
      <c r="AI123" s="946"/>
      <c r="AJ123" s="946"/>
      <c r="AK123" s="946"/>
      <c r="AL123" s="946"/>
      <c r="AM123" s="1252"/>
      <c r="AN123" s="1253"/>
      <c r="AO123" s="1253"/>
      <c r="AP123" s="1253"/>
      <c r="AQ123" s="1253"/>
      <c r="AR123" s="1253"/>
      <c r="AS123" s="1253"/>
      <c r="AT123" s="1253"/>
      <c r="CG123" s="14"/>
      <c r="CH123" s="14"/>
      <c r="CI123" s="14"/>
      <c r="CJ123" s="14"/>
      <c r="CK123" s="14"/>
      <c r="CL123" s="14"/>
      <c r="CM123" s="14"/>
      <c r="CN123" s="14"/>
    </row>
    <row r="124" spans="1:92" ht="16.350000000000001" customHeight="1" x14ac:dyDescent="0.2">
      <c r="A124" s="1368"/>
      <c r="B124" s="1369"/>
      <c r="C124" s="881" t="s">
        <v>88</v>
      </c>
      <c r="D124" s="906" t="s">
        <v>54</v>
      </c>
      <c r="E124" s="815" t="s">
        <v>89</v>
      </c>
      <c r="F124" s="881" t="s">
        <v>54</v>
      </c>
      <c r="G124" s="815" t="s">
        <v>89</v>
      </c>
      <c r="H124" s="881" t="s">
        <v>54</v>
      </c>
      <c r="I124" s="815" t="s">
        <v>89</v>
      </c>
      <c r="J124" s="881" t="s">
        <v>54</v>
      </c>
      <c r="K124" s="815" t="s">
        <v>89</v>
      </c>
      <c r="L124" s="881" t="s">
        <v>54</v>
      </c>
      <c r="M124" s="816" t="s">
        <v>89</v>
      </c>
      <c r="N124" s="947" t="s">
        <v>133</v>
      </c>
      <c r="O124" s="906" t="s">
        <v>134</v>
      </c>
      <c r="P124" s="815" t="s">
        <v>135</v>
      </c>
      <c r="Q124" s="948"/>
      <c r="R124" s="1276"/>
      <c r="S124" s="1276"/>
      <c r="T124" s="1276"/>
      <c r="U124" s="1276"/>
      <c r="V124" s="1276"/>
      <c r="W124" s="1276"/>
      <c r="X124" s="1276"/>
      <c r="Y124" s="949"/>
      <c r="Z124" s="1280"/>
      <c r="AA124" s="1276"/>
      <c r="AB124" s="1276"/>
      <c r="AC124" s="1276"/>
      <c r="AD124" s="1276"/>
      <c r="AE124" s="1229"/>
      <c r="AF124" s="1249"/>
      <c r="AG124" s="1249"/>
      <c r="AH124" s="1249"/>
      <c r="AI124" s="1252"/>
      <c r="AJ124" s="1252"/>
      <c r="AK124" s="1252"/>
      <c r="AL124" s="1252"/>
      <c r="AM124" s="1252"/>
      <c r="AN124" s="1253"/>
      <c r="AO124" s="1253"/>
      <c r="AP124" s="1253"/>
      <c r="AQ124" s="1253"/>
      <c r="AR124" s="1253"/>
      <c r="AS124" s="1253"/>
      <c r="AT124" s="1253"/>
      <c r="CG124" s="14">
        <v>0</v>
      </c>
      <c r="CH124" s="14"/>
      <c r="CI124" s="14"/>
      <c r="CJ124" s="14"/>
      <c r="CK124" s="14"/>
      <c r="CL124" s="14"/>
      <c r="CM124" s="14"/>
      <c r="CN124" s="14"/>
    </row>
    <row r="125" spans="1:92" ht="16.350000000000001" customHeight="1" x14ac:dyDescent="0.2">
      <c r="A125" s="1441" t="s">
        <v>149</v>
      </c>
      <c r="B125" s="892" t="s">
        <v>150</v>
      </c>
      <c r="C125" s="950">
        <f>SUM(D125:E125)</f>
        <v>0</v>
      </c>
      <c r="D125" s="951">
        <f t="shared" ref="D125:E127" si="18">SUM(F125+H125+J125+L125)</f>
        <v>0</v>
      </c>
      <c r="E125" s="952">
        <f t="shared" si="18"/>
        <v>0</v>
      </c>
      <c r="F125" s="893"/>
      <c r="G125" s="896"/>
      <c r="H125" s="893"/>
      <c r="I125" s="896"/>
      <c r="J125" s="893"/>
      <c r="K125" s="896"/>
      <c r="L125" s="893"/>
      <c r="M125" s="953"/>
      <c r="N125" s="954"/>
      <c r="O125" s="894"/>
      <c r="P125" s="896"/>
      <c r="Q125" s="30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1276"/>
      <c r="AD125" s="1276"/>
      <c r="AE125" s="1229"/>
      <c r="AF125" s="1249"/>
      <c r="AG125" s="1249"/>
      <c r="AH125" s="1249"/>
      <c r="AI125" s="1252"/>
      <c r="AJ125" s="1252"/>
      <c r="AK125" s="1252"/>
      <c r="AL125" s="1252"/>
      <c r="AM125" s="1252"/>
      <c r="AN125" s="1253"/>
      <c r="AO125" s="1253"/>
      <c r="AP125" s="1253"/>
      <c r="AQ125" s="1253"/>
      <c r="AR125" s="1253"/>
      <c r="AS125" s="1253"/>
      <c r="AT125" s="1253"/>
      <c r="CG125" s="14">
        <v>0</v>
      </c>
      <c r="CH125" s="14"/>
      <c r="CI125" s="14"/>
      <c r="CJ125" s="14"/>
      <c r="CK125" s="14"/>
      <c r="CL125" s="14"/>
      <c r="CM125" s="14"/>
      <c r="CN125" s="14"/>
    </row>
    <row r="126" spans="1:92" ht="16.350000000000001" customHeight="1" x14ac:dyDescent="0.2">
      <c r="A126" s="1442"/>
      <c r="B126" s="89" t="s">
        <v>151</v>
      </c>
      <c r="C126" s="236">
        <f>SUM(D126:E126)</f>
        <v>0</v>
      </c>
      <c r="D126" s="237">
        <f t="shared" si="18"/>
        <v>0</v>
      </c>
      <c r="E126" s="238">
        <f t="shared" si="18"/>
        <v>0</v>
      </c>
      <c r="F126" s="35"/>
      <c r="G126" s="39"/>
      <c r="H126" s="35"/>
      <c r="I126" s="39"/>
      <c r="J126" s="35"/>
      <c r="K126" s="39"/>
      <c r="L126" s="35"/>
      <c r="M126" s="239"/>
      <c r="N126" s="240"/>
      <c r="O126" s="36"/>
      <c r="P126" s="39"/>
      <c r="Q126" s="948"/>
      <c r="R126" s="1276"/>
      <c r="S126" s="1276"/>
      <c r="T126" s="1276"/>
      <c r="U126" s="1276"/>
      <c r="V126" s="1276"/>
      <c r="W126" s="1276"/>
      <c r="X126" s="1276"/>
      <c r="Y126" s="935"/>
      <c r="Z126" s="1276"/>
      <c r="AA126" s="1276"/>
      <c r="AB126" s="1276"/>
      <c r="AC126" s="1276"/>
      <c r="AD126" s="1276"/>
      <c r="AE126" s="1276"/>
      <c r="AF126" s="1253"/>
      <c r="AG126" s="1253"/>
      <c r="AH126" s="1253"/>
      <c r="AI126" s="1253"/>
      <c r="AJ126" s="1253"/>
      <c r="AK126" s="1253"/>
      <c r="AL126" s="1253"/>
      <c r="AM126" s="1253"/>
      <c r="AN126" s="1253"/>
      <c r="AO126" s="1249"/>
      <c r="AP126" s="1249"/>
      <c r="AQ126" s="1249"/>
      <c r="AR126" s="1249"/>
      <c r="AS126" s="1252"/>
      <c r="AT126" s="1252"/>
      <c r="CG126" s="14"/>
      <c r="CH126" s="14"/>
      <c r="CI126" s="14"/>
      <c r="CJ126" s="14"/>
      <c r="CK126" s="14"/>
      <c r="CL126" s="14"/>
      <c r="CM126" s="14"/>
      <c r="CN126" s="14"/>
    </row>
    <row r="127" spans="1:92" ht="16.350000000000001" customHeight="1" x14ac:dyDescent="0.2">
      <c r="A127" s="1443"/>
      <c r="B127" s="211" t="s">
        <v>152</v>
      </c>
      <c r="C127" s="241">
        <f>SUM(D127:E127)</f>
        <v>0</v>
      </c>
      <c r="D127" s="242">
        <f t="shared" si="18"/>
        <v>0</v>
      </c>
      <c r="E127" s="243">
        <f t="shared" si="18"/>
        <v>0</v>
      </c>
      <c r="F127" s="42"/>
      <c r="G127" s="46"/>
      <c r="H127" s="42"/>
      <c r="I127" s="46"/>
      <c r="J127" s="42"/>
      <c r="K127" s="46"/>
      <c r="L127" s="42"/>
      <c r="M127" s="244"/>
      <c r="N127" s="245"/>
      <c r="O127" s="43"/>
      <c r="P127" s="46"/>
      <c r="Q127" s="197"/>
      <c r="R127" s="15"/>
      <c r="S127" s="15"/>
      <c r="T127" s="15"/>
      <c r="U127" s="15"/>
      <c r="V127" s="15"/>
      <c r="W127" s="15"/>
      <c r="X127" s="15"/>
      <c r="Y127" s="15"/>
      <c r="Z127" s="1276"/>
      <c r="AA127" s="1276"/>
      <c r="AB127" s="1276"/>
      <c r="AC127" s="1276"/>
      <c r="AD127" s="1276"/>
      <c r="AE127" s="1276"/>
      <c r="AF127" s="1253"/>
      <c r="AG127" s="1253"/>
      <c r="AH127" s="1253"/>
      <c r="AI127" s="1253"/>
      <c r="AJ127" s="1253"/>
      <c r="AK127" s="1253"/>
      <c r="AL127" s="1253"/>
      <c r="AM127" s="1253"/>
      <c r="AN127" s="1253"/>
      <c r="AO127" s="1249"/>
      <c r="AP127" s="1249"/>
      <c r="AQ127" s="1249"/>
      <c r="AR127" s="1249"/>
      <c r="AS127" s="1252"/>
      <c r="AT127" s="1252"/>
      <c r="CG127" s="14"/>
      <c r="CH127" s="14"/>
      <c r="CI127" s="14"/>
      <c r="CJ127" s="14"/>
      <c r="CK127" s="14"/>
      <c r="CL127" s="14"/>
      <c r="CM127" s="14"/>
      <c r="CN127" s="14"/>
    </row>
    <row r="128" spans="1:92" ht="16.350000000000001" customHeight="1" x14ac:dyDescent="0.2">
      <c r="A128" s="1592" t="s">
        <v>153</v>
      </c>
      <c r="B128" s="1592"/>
      <c r="C128" s="955">
        <f t="shared" ref="C128:P128" si="19">SUM(C125:C127)</f>
        <v>0</v>
      </c>
      <c r="D128" s="956">
        <f t="shared" si="19"/>
        <v>0</v>
      </c>
      <c r="E128" s="248">
        <f t="shared" si="19"/>
        <v>0</v>
      </c>
      <c r="F128" s="955">
        <f t="shared" si="19"/>
        <v>0</v>
      </c>
      <c r="G128" s="248">
        <f t="shared" si="19"/>
        <v>0</v>
      </c>
      <c r="H128" s="955">
        <f t="shared" si="19"/>
        <v>0</v>
      </c>
      <c r="I128" s="248">
        <f t="shared" si="19"/>
        <v>0</v>
      </c>
      <c r="J128" s="955">
        <f t="shared" si="19"/>
        <v>0</v>
      </c>
      <c r="K128" s="248">
        <f t="shared" si="19"/>
        <v>0</v>
      </c>
      <c r="L128" s="955">
        <f t="shared" si="19"/>
        <v>0</v>
      </c>
      <c r="M128" s="249">
        <f t="shared" si="19"/>
        <v>0</v>
      </c>
      <c r="N128" s="957">
        <f t="shared" si="19"/>
        <v>0</v>
      </c>
      <c r="O128" s="956">
        <f t="shared" si="19"/>
        <v>0</v>
      </c>
      <c r="P128" s="248">
        <f t="shared" si="19"/>
        <v>0</v>
      </c>
      <c r="Q128" s="197"/>
      <c r="R128" s="15"/>
      <c r="S128" s="15"/>
      <c r="T128" s="15"/>
      <c r="U128" s="15"/>
      <c r="V128" s="15"/>
      <c r="W128" s="15"/>
      <c r="X128" s="15"/>
      <c r="Y128" s="15"/>
      <c r="Z128" s="1276"/>
      <c r="AA128" s="1276"/>
      <c r="AB128" s="1276"/>
      <c r="AC128" s="1276"/>
      <c r="AD128" s="1276"/>
      <c r="AE128" s="1276"/>
      <c r="AF128" s="1253"/>
      <c r="AG128" s="1253"/>
      <c r="AH128" s="1253"/>
      <c r="AI128" s="1253"/>
      <c r="AJ128" s="1253"/>
      <c r="AK128" s="1253"/>
      <c r="AL128" s="1253"/>
      <c r="AM128" s="1253"/>
      <c r="AN128" s="1253"/>
      <c r="AO128" s="1249"/>
      <c r="AP128" s="1249"/>
      <c r="AQ128" s="1249"/>
      <c r="AR128" s="1249"/>
      <c r="AS128" s="1252"/>
      <c r="AT128" s="1252"/>
      <c r="CG128" s="14"/>
      <c r="CH128" s="14"/>
      <c r="CI128" s="14"/>
      <c r="CJ128" s="14"/>
      <c r="CK128" s="14"/>
      <c r="CL128" s="14"/>
      <c r="CM128" s="14"/>
      <c r="CN128" s="14"/>
    </row>
    <row r="129" spans="1:104" ht="16.350000000000001" customHeight="1" x14ac:dyDescent="0.2">
      <c r="A129" s="1441" t="s">
        <v>154</v>
      </c>
      <c r="B129" s="105" t="s">
        <v>155</v>
      </c>
      <c r="C129" s="251">
        <f>SUM(D129:E129)</f>
        <v>0</v>
      </c>
      <c r="D129" s="252">
        <f t="shared" ref="D129:E132" si="20">SUM(F129+H129+J129+L129)</f>
        <v>0</v>
      </c>
      <c r="E129" s="253">
        <f t="shared" si="20"/>
        <v>0</v>
      </c>
      <c r="F129" s="106"/>
      <c r="G129" s="109"/>
      <c r="H129" s="106"/>
      <c r="I129" s="109"/>
      <c r="J129" s="106"/>
      <c r="K129" s="109"/>
      <c r="L129" s="106"/>
      <c r="M129" s="254"/>
      <c r="N129" s="255"/>
      <c r="O129" s="107"/>
      <c r="P129" s="109"/>
      <c r="Q129" s="197"/>
      <c r="R129" s="15"/>
      <c r="S129" s="15"/>
      <c r="T129" s="15"/>
      <c r="U129" s="15"/>
      <c r="V129" s="15"/>
      <c r="W129" s="15"/>
      <c r="X129" s="15"/>
      <c r="Y129" s="15"/>
      <c r="Z129" s="1276"/>
      <c r="AA129" s="1276"/>
      <c r="AB129" s="1276"/>
      <c r="AC129" s="1276"/>
      <c r="AD129" s="1276"/>
      <c r="AE129" s="1276"/>
      <c r="AF129" s="1253"/>
      <c r="AG129" s="1253"/>
      <c r="AH129" s="1253"/>
      <c r="AI129" s="1253"/>
      <c r="AJ129" s="1253"/>
      <c r="AK129" s="1253"/>
      <c r="AL129" s="1253"/>
      <c r="AM129" s="1253"/>
      <c r="AN129" s="1253"/>
      <c r="AO129" s="1249"/>
      <c r="AP129" s="1249"/>
      <c r="AQ129" s="1249"/>
      <c r="AR129" s="1249"/>
      <c r="AS129" s="1252"/>
      <c r="AT129" s="1252"/>
      <c r="CG129" s="14"/>
      <c r="CH129" s="14"/>
      <c r="CI129" s="14"/>
      <c r="CJ129" s="14"/>
      <c r="CK129" s="14"/>
      <c r="CL129" s="14"/>
      <c r="CM129" s="14"/>
      <c r="CN129" s="14"/>
    </row>
    <row r="130" spans="1:104" ht="16.350000000000001" customHeight="1" x14ac:dyDescent="0.2">
      <c r="A130" s="1442"/>
      <c r="B130" s="89" t="s">
        <v>156</v>
      </c>
      <c r="C130" s="236">
        <f>SUM(D130:E130)</f>
        <v>0</v>
      </c>
      <c r="D130" s="237">
        <f t="shared" si="20"/>
        <v>0</v>
      </c>
      <c r="E130" s="238">
        <f t="shared" si="20"/>
        <v>0</v>
      </c>
      <c r="F130" s="35"/>
      <c r="G130" s="39"/>
      <c r="H130" s="35"/>
      <c r="I130" s="39"/>
      <c r="J130" s="35"/>
      <c r="K130" s="39"/>
      <c r="L130" s="35"/>
      <c r="M130" s="239"/>
      <c r="N130" s="240"/>
      <c r="O130" s="36"/>
      <c r="P130" s="39"/>
      <c r="Q130" s="30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1276"/>
      <c r="AD130" s="1276"/>
      <c r="AE130" s="1276"/>
      <c r="AF130" s="1253"/>
      <c r="AG130" s="1253"/>
      <c r="AH130" s="1253"/>
      <c r="AI130" s="1253"/>
      <c r="AJ130" s="1253"/>
      <c r="AK130" s="1253"/>
      <c r="AL130" s="1253"/>
      <c r="AM130" s="1253"/>
      <c r="AN130" s="1253"/>
      <c r="AO130" s="1249"/>
      <c r="AP130" s="1249"/>
      <c r="AQ130" s="1249"/>
      <c r="AR130" s="1249"/>
      <c r="AS130" s="1252"/>
      <c r="AT130" s="1252"/>
      <c r="CG130" s="14">
        <v>0</v>
      </c>
      <c r="CH130" s="14"/>
      <c r="CI130" s="14"/>
      <c r="CJ130" s="14"/>
      <c r="CK130" s="14"/>
      <c r="CL130" s="14"/>
      <c r="CM130" s="14"/>
      <c r="CN130" s="14"/>
    </row>
    <row r="131" spans="1:104" ht="16.350000000000001" customHeight="1" x14ac:dyDescent="0.2">
      <c r="A131" s="1442"/>
      <c r="B131" s="89" t="s">
        <v>157</v>
      </c>
      <c r="C131" s="236">
        <f>SUM(D131:E131)</f>
        <v>0</v>
      </c>
      <c r="D131" s="237">
        <f t="shared" si="20"/>
        <v>0</v>
      </c>
      <c r="E131" s="238">
        <f t="shared" si="20"/>
        <v>0</v>
      </c>
      <c r="F131" s="35"/>
      <c r="G131" s="39"/>
      <c r="H131" s="35"/>
      <c r="I131" s="39"/>
      <c r="J131" s="35"/>
      <c r="K131" s="39"/>
      <c r="L131" s="35"/>
      <c r="M131" s="239"/>
      <c r="N131" s="240"/>
      <c r="O131" s="36"/>
      <c r="P131" s="39"/>
      <c r="Q131" s="197"/>
      <c r="R131" s="15"/>
      <c r="S131" s="15"/>
      <c r="T131" s="15"/>
      <c r="U131" s="15"/>
      <c r="V131" s="15"/>
      <c r="W131" s="15"/>
      <c r="X131" s="15"/>
      <c r="Y131" s="15"/>
      <c r="Z131" s="1276"/>
      <c r="AA131" s="1276"/>
      <c r="AB131" s="1276"/>
      <c r="AC131" s="1276"/>
      <c r="AD131" s="1276"/>
      <c r="AE131" s="1276"/>
      <c r="AF131" s="1253"/>
      <c r="AG131" s="1253"/>
      <c r="AH131" s="1253"/>
      <c r="AI131" s="1253"/>
      <c r="AJ131" s="1253"/>
      <c r="AK131" s="1253"/>
      <c r="AL131" s="1253"/>
      <c r="AM131" s="1253"/>
      <c r="AN131" s="1253"/>
      <c r="AO131" s="1253"/>
      <c r="AP131" s="1253"/>
      <c r="AQ131" s="1253"/>
      <c r="AR131" s="1253"/>
      <c r="AS131" s="1253"/>
      <c r="AT131" s="1253"/>
      <c r="CG131" s="14"/>
      <c r="CH131" s="14"/>
      <c r="CI131" s="14"/>
      <c r="CJ131" s="14"/>
      <c r="CK131" s="14"/>
      <c r="CL131" s="14"/>
      <c r="CM131" s="14"/>
      <c r="CN131" s="14"/>
    </row>
    <row r="132" spans="1:104" ht="15.75" customHeight="1" x14ac:dyDescent="0.2">
      <c r="A132" s="1443"/>
      <c r="B132" s="216" t="s">
        <v>158</v>
      </c>
      <c r="C132" s="241">
        <f>SUM(D132:E132)</f>
        <v>0</v>
      </c>
      <c r="D132" s="242">
        <f t="shared" si="20"/>
        <v>0</v>
      </c>
      <c r="E132" s="243">
        <f t="shared" si="20"/>
        <v>0</v>
      </c>
      <c r="F132" s="42"/>
      <c r="G132" s="46"/>
      <c r="H132" s="42"/>
      <c r="I132" s="46"/>
      <c r="J132" s="42"/>
      <c r="K132" s="46"/>
      <c r="L132" s="42"/>
      <c r="M132" s="244"/>
      <c r="N132" s="245"/>
      <c r="O132" s="43"/>
      <c r="P132" s="46"/>
      <c r="Q132" s="197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276"/>
      <c r="AC132" s="1276"/>
      <c r="AD132" s="1276"/>
      <c r="AE132" s="1276"/>
      <c r="AF132" s="1253"/>
      <c r="AG132" s="1253"/>
      <c r="AH132" s="1253"/>
      <c r="AI132" s="1253"/>
      <c r="AJ132" s="1253"/>
      <c r="AK132" s="1253"/>
      <c r="AL132" s="1253"/>
      <c r="AM132" s="1253"/>
      <c r="AN132" s="1253"/>
      <c r="AO132" s="1253"/>
      <c r="AP132" s="1253"/>
      <c r="AQ132" s="1253"/>
      <c r="AR132" s="1253"/>
      <c r="AS132" s="1253"/>
      <c r="AT132" s="1253"/>
      <c r="AU132" s="1253"/>
      <c r="AV132" s="1253"/>
      <c r="BZ132" s="2"/>
      <c r="CG132" s="14"/>
      <c r="CH132" s="14"/>
      <c r="CI132" s="14"/>
      <c r="CJ132" s="14"/>
      <c r="CK132" s="14"/>
      <c r="CL132" s="14"/>
      <c r="CM132" s="14"/>
      <c r="CN132" s="14"/>
    </row>
    <row r="133" spans="1:104" ht="16.350000000000001" customHeight="1" x14ac:dyDescent="0.2">
      <c r="A133" s="1592" t="s">
        <v>153</v>
      </c>
      <c r="B133" s="1592"/>
      <c r="C133" s="955">
        <f t="shared" ref="C133:P133" si="21">SUM(C129:C132)</f>
        <v>0</v>
      </c>
      <c r="D133" s="956">
        <f t="shared" si="21"/>
        <v>0</v>
      </c>
      <c r="E133" s="248">
        <f t="shared" si="21"/>
        <v>0</v>
      </c>
      <c r="F133" s="955">
        <f t="shared" si="21"/>
        <v>0</v>
      </c>
      <c r="G133" s="248">
        <f t="shared" si="21"/>
        <v>0</v>
      </c>
      <c r="H133" s="955">
        <f t="shared" si="21"/>
        <v>0</v>
      </c>
      <c r="I133" s="248">
        <f t="shared" si="21"/>
        <v>0</v>
      </c>
      <c r="J133" s="955">
        <f t="shared" si="21"/>
        <v>0</v>
      </c>
      <c r="K133" s="248">
        <f t="shared" si="21"/>
        <v>0</v>
      </c>
      <c r="L133" s="955">
        <f t="shared" si="21"/>
        <v>0</v>
      </c>
      <c r="M133" s="249">
        <f t="shared" si="21"/>
        <v>0</v>
      </c>
      <c r="N133" s="957">
        <f t="shared" si="21"/>
        <v>0</v>
      </c>
      <c r="O133" s="956">
        <f t="shared" si="21"/>
        <v>0</v>
      </c>
      <c r="P133" s="248">
        <f t="shared" si="21"/>
        <v>0</v>
      </c>
      <c r="Q133" s="197"/>
      <c r="R133" s="15"/>
      <c r="S133" s="15"/>
      <c r="T133" s="15"/>
      <c r="U133" s="15"/>
      <c r="V133" s="15"/>
      <c r="W133" s="1276"/>
      <c r="X133" s="1276"/>
      <c r="Y133" s="1276"/>
      <c r="Z133" s="1276"/>
      <c r="AA133" s="1276"/>
      <c r="AB133" s="1276"/>
      <c r="AC133" s="1276"/>
      <c r="AD133" s="1276"/>
      <c r="AE133" s="1276"/>
      <c r="AF133" s="1253"/>
      <c r="AG133" s="1253"/>
      <c r="AH133" s="1253"/>
      <c r="AI133" s="1253"/>
      <c r="AJ133" s="1253"/>
      <c r="AK133" s="1253"/>
      <c r="AL133" s="1253"/>
      <c r="AM133" s="1253"/>
      <c r="AN133" s="1253"/>
      <c r="AO133" s="1253"/>
      <c r="AP133" s="1253"/>
      <c r="AQ133" s="1253"/>
      <c r="CG133" s="14"/>
      <c r="CH133" s="14"/>
      <c r="CI133" s="14"/>
      <c r="CJ133" s="14"/>
      <c r="CK133" s="14"/>
      <c r="CL133" s="14"/>
      <c r="CM133" s="14"/>
      <c r="CN133" s="14"/>
    </row>
    <row r="134" spans="1:104" ht="16.350000000000001" customHeight="1" x14ac:dyDescent="0.2">
      <c r="A134" s="1456" t="s">
        <v>159</v>
      </c>
      <c r="B134" s="1456"/>
      <c r="C134" s="256">
        <f t="shared" ref="C134:P134" si="22">SUM(C128+C133)</f>
        <v>0</v>
      </c>
      <c r="D134" s="257">
        <f t="shared" si="22"/>
        <v>0</v>
      </c>
      <c r="E134" s="258">
        <f t="shared" si="22"/>
        <v>0</v>
      </c>
      <c r="F134" s="256">
        <f t="shared" si="22"/>
        <v>0</v>
      </c>
      <c r="G134" s="258">
        <f t="shared" si="22"/>
        <v>0</v>
      </c>
      <c r="H134" s="256">
        <f t="shared" si="22"/>
        <v>0</v>
      </c>
      <c r="I134" s="258">
        <f t="shared" si="22"/>
        <v>0</v>
      </c>
      <c r="J134" s="256">
        <f t="shared" si="22"/>
        <v>0</v>
      </c>
      <c r="K134" s="258">
        <f t="shared" si="22"/>
        <v>0</v>
      </c>
      <c r="L134" s="256">
        <f t="shared" si="22"/>
        <v>0</v>
      </c>
      <c r="M134" s="259">
        <f t="shared" si="22"/>
        <v>0</v>
      </c>
      <c r="N134" s="260">
        <f t="shared" si="22"/>
        <v>0</v>
      </c>
      <c r="O134" s="257">
        <f t="shared" si="22"/>
        <v>0</v>
      </c>
      <c r="P134" s="258">
        <f t="shared" si="22"/>
        <v>0</v>
      </c>
      <c r="Q134" s="197"/>
      <c r="R134" s="15"/>
      <c r="S134" s="15"/>
      <c r="T134" s="15"/>
      <c r="U134" s="15"/>
      <c r="V134" s="15"/>
      <c r="W134" s="1276"/>
      <c r="X134" s="1276"/>
      <c r="Y134" s="1276"/>
      <c r="Z134" s="1276"/>
      <c r="AA134" s="1276"/>
      <c r="AB134" s="1276"/>
      <c r="AC134" s="1276"/>
      <c r="AD134" s="1276"/>
      <c r="AE134" s="1276"/>
      <c r="AF134" s="1253"/>
      <c r="AG134" s="1253"/>
      <c r="AH134" s="1253"/>
      <c r="AI134" s="1253"/>
      <c r="AJ134" s="1253"/>
      <c r="AK134" s="1253"/>
      <c r="AL134" s="1253"/>
      <c r="AM134" s="1253"/>
      <c r="AN134" s="1253"/>
      <c r="AO134" s="1253"/>
      <c r="AP134" s="1253"/>
      <c r="AQ134" s="1253"/>
      <c r="CG134" s="14"/>
      <c r="CH134" s="14"/>
      <c r="CI134" s="14"/>
      <c r="CJ134" s="14"/>
      <c r="CK134" s="14"/>
      <c r="CL134" s="14"/>
      <c r="CM134" s="14"/>
      <c r="CN134" s="14"/>
    </row>
    <row r="135" spans="1:104" ht="21" customHeight="1" x14ac:dyDescent="0.2">
      <c r="A135" s="117" t="s">
        <v>161</v>
      </c>
      <c r="B135" s="117"/>
      <c r="P135" s="15"/>
      <c r="Q135" s="15"/>
      <c r="R135" s="15"/>
      <c r="S135" s="15"/>
      <c r="T135" s="15"/>
      <c r="U135" s="15"/>
      <c r="V135" s="15"/>
      <c r="W135" s="1276"/>
      <c r="X135" s="1276"/>
      <c r="Y135" s="1276"/>
      <c r="Z135" s="1276"/>
      <c r="AA135" s="1276"/>
      <c r="AB135" s="1276"/>
      <c r="AC135" s="1276"/>
      <c r="AD135" s="1276"/>
      <c r="AE135" s="1276"/>
      <c r="AF135" s="1253"/>
      <c r="AG135" s="1253"/>
      <c r="AH135" s="1253"/>
      <c r="AI135" s="1253"/>
      <c r="AJ135" s="1253"/>
      <c r="AK135" s="1253"/>
      <c r="AL135" s="1253"/>
      <c r="AM135" s="1253"/>
      <c r="AN135" s="1253"/>
      <c r="AO135" s="1253"/>
      <c r="AP135" s="1253"/>
      <c r="AQ135" s="1253"/>
      <c r="CG135" s="14">
        <v>0</v>
      </c>
      <c r="CH135" s="14"/>
      <c r="CI135" s="14"/>
      <c r="CJ135" s="14"/>
      <c r="CK135" s="14"/>
      <c r="CL135" s="14"/>
      <c r="CM135" s="14"/>
      <c r="CN135" s="14"/>
    </row>
    <row r="136" spans="1:104" ht="16.350000000000001" customHeight="1" x14ac:dyDescent="0.2">
      <c r="A136" s="1366" t="s">
        <v>3</v>
      </c>
      <c r="B136" s="1367"/>
      <c r="C136" s="1408" t="s">
        <v>63</v>
      </c>
      <c r="D136" s="1408"/>
      <c r="E136" s="1407"/>
      <c r="F136" s="1406" t="s">
        <v>119</v>
      </c>
      <c r="G136" s="1407"/>
      <c r="H136" s="1406" t="s">
        <v>120</v>
      </c>
      <c r="I136" s="1407"/>
      <c r="J136" s="1406" t="s">
        <v>121</v>
      </c>
      <c r="K136" s="1407"/>
      <c r="L136" s="1406" t="s">
        <v>122</v>
      </c>
      <c r="M136" s="1407"/>
      <c r="N136" s="1406" t="s">
        <v>123</v>
      </c>
      <c r="O136" s="1407"/>
      <c r="P136" s="15"/>
      <c r="Q136" s="15"/>
      <c r="R136" s="15"/>
      <c r="S136" s="15"/>
      <c r="T136" s="15"/>
      <c r="U136" s="15"/>
      <c r="V136" s="15"/>
      <c r="W136" s="1276"/>
      <c r="X136" s="1276"/>
      <c r="Y136" s="1276"/>
      <c r="Z136" s="1276"/>
      <c r="AA136" s="1276"/>
      <c r="AB136" s="1276"/>
      <c r="AC136" s="1276"/>
      <c r="AD136" s="1276"/>
      <c r="AE136" s="1276"/>
      <c r="AF136" s="1253"/>
      <c r="AG136" s="1253"/>
      <c r="AH136" s="1253"/>
      <c r="AI136" s="1253"/>
      <c r="AJ136" s="1253"/>
      <c r="AK136" s="1253"/>
      <c r="AL136" s="1253"/>
      <c r="AM136" s="1253"/>
      <c r="AN136" s="1253"/>
      <c r="AO136" s="1253"/>
      <c r="AP136" s="1253"/>
      <c r="AQ136" s="958"/>
      <c r="AR136" s="1247"/>
      <c r="AS136" s="1247"/>
      <c r="AT136" s="1247"/>
      <c r="AU136" s="1247"/>
      <c r="AV136" s="1247"/>
      <c r="AW136" s="1247"/>
      <c r="AX136" s="1247"/>
      <c r="AY136" s="1247"/>
      <c r="AZ136" s="1247"/>
      <c r="BA136" s="1247"/>
      <c r="BB136" s="1247"/>
      <c r="BC136" s="1247"/>
      <c r="CG136" s="14"/>
      <c r="CH136" s="14"/>
      <c r="CI136" s="14"/>
      <c r="CJ136" s="14"/>
      <c r="CK136" s="14"/>
      <c r="CL136" s="14"/>
      <c r="CM136" s="14"/>
      <c r="CN136" s="14"/>
    </row>
    <row r="137" spans="1:104" ht="16.350000000000001" customHeight="1" x14ac:dyDescent="0.2">
      <c r="A137" s="1368"/>
      <c r="B137" s="1369"/>
      <c r="C137" s="881" t="s">
        <v>88</v>
      </c>
      <c r="D137" s="906" t="s">
        <v>54</v>
      </c>
      <c r="E137" s="815" t="s">
        <v>89</v>
      </c>
      <c r="F137" s="881" t="s">
        <v>54</v>
      </c>
      <c r="G137" s="815" t="s">
        <v>89</v>
      </c>
      <c r="H137" s="881" t="s">
        <v>54</v>
      </c>
      <c r="I137" s="815" t="s">
        <v>89</v>
      </c>
      <c r="J137" s="881" t="s">
        <v>54</v>
      </c>
      <c r="K137" s="815" t="s">
        <v>89</v>
      </c>
      <c r="L137" s="881" t="s">
        <v>54</v>
      </c>
      <c r="M137" s="815" t="s">
        <v>89</v>
      </c>
      <c r="N137" s="262" t="s">
        <v>54</v>
      </c>
      <c r="O137" s="902" t="s">
        <v>89</v>
      </c>
      <c r="P137" s="15"/>
      <c r="Q137" s="15"/>
      <c r="R137" s="15"/>
      <c r="S137" s="15"/>
      <c r="T137" s="15"/>
      <c r="U137" s="15"/>
      <c r="V137" s="15"/>
      <c r="W137" s="1276"/>
      <c r="X137" s="1276"/>
      <c r="Y137" s="1276"/>
      <c r="Z137" s="1276"/>
      <c r="AA137" s="1276"/>
      <c r="AB137" s="1276"/>
      <c r="AC137" s="1276"/>
      <c r="AD137" s="1276"/>
      <c r="AE137" s="1276"/>
      <c r="AF137" s="1253"/>
      <c r="AG137" s="1253"/>
      <c r="AH137" s="1253"/>
      <c r="AI137" s="1253"/>
      <c r="AJ137" s="1253"/>
      <c r="AK137" s="1253"/>
      <c r="AL137" s="1253"/>
      <c r="AM137" s="1253"/>
      <c r="AN137" s="1253"/>
      <c r="AO137" s="1253"/>
      <c r="AP137" s="1253"/>
      <c r="AQ137" s="923"/>
      <c r="AR137" s="1247"/>
      <c r="AS137" s="1247"/>
      <c r="AT137" s="1247"/>
      <c r="AU137" s="1247"/>
      <c r="AV137" s="1247"/>
      <c r="AW137" s="1247"/>
      <c r="AX137" s="1247"/>
      <c r="AY137" s="1247"/>
      <c r="AZ137" s="1247"/>
      <c r="BA137" s="1247"/>
      <c r="BB137" s="1247"/>
      <c r="BC137" s="1247"/>
      <c r="CG137" s="14"/>
      <c r="CH137" s="14"/>
      <c r="CI137" s="14"/>
      <c r="CJ137" s="14"/>
      <c r="CK137" s="14"/>
      <c r="CL137" s="14"/>
      <c r="CM137" s="14"/>
      <c r="CN137" s="14"/>
    </row>
    <row r="138" spans="1:104" s="66" customFormat="1" ht="16.350000000000001" customHeight="1" x14ac:dyDescent="0.2">
      <c r="A138" s="1372" t="s">
        <v>162</v>
      </c>
      <c r="B138" s="263" t="s">
        <v>150</v>
      </c>
      <c r="C138" s="213">
        <f>SUM(D138+E138)</f>
        <v>0</v>
      </c>
      <c r="D138" s="214">
        <f>SUM(F138+H138+J138+L138+N138)</f>
        <v>0</v>
      </c>
      <c r="E138" s="215">
        <f>SUM(G138+I138+K138+M138+O138)</f>
        <v>0</v>
      </c>
      <c r="F138" s="893"/>
      <c r="G138" s="896"/>
      <c r="H138" s="893"/>
      <c r="I138" s="109"/>
      <c r="J138" s="106"/>
      <c r="K138" s="109"/>
      <c r="L138" s="106"/>
      <c r="M138" s="109"/>
      <c r="N138" s="264"/>
      <c r="O138" s="924"/>
      <c r="P138" s="949"/>
      <c r="Q138" s="1276"/>
      <c r="R138" s="1276"/>
      <c r="S138" s="1276"/>
      <c r="T138" s="1276"/>
      <c r="U138" s="1276"/>
      <c r="V138" s="1276"/>
      <c r="W138" s="1276"/>
      <c r="X138" s="1276"/>
      <c r="Y138" s="1276"/>
      <c r="Z138" s="1276"/>
      <c r="AA138" s="1276"/>
      <c r="AB138" s="1276"/>
      <c r="AC138" s="1276"/>
      <c r="AD138" s="1253"/>
      <c r="AE138" s="1253"/>
      <c r="AF138" s="1253"/>
      <c r="AG138" s="1253"/>
      <c r="AH138" s="1253"/>
      <c r="AI138" s="936"/>
      <c r="AJ138" s="1282"/>
      <c r="AK138" s="1282"/>
      <c r="AL138" s="1282"/>
      <c r="AM138" s="1282"/>
      <c r="AN138" s="1282"/>
      <c r="AO138" s="1282"/>
      <c r="AP138" s="1282"/>
      <c r="AQ138" s="1282"/>
      <c r="AR138" s="1282"/>
      <c r="AS138" s="1282"/>
      <c r="AT138" s="1282"/>
      <c r="AU138" s="1282"/>
      <c r="AV138" s="1282"/>
      <c r="AW138" s="1282"/>
      <c r="AX138" s="1282"/>
      <c r="AY138" s="1282"/>
      <c r="AZ138" s="1282"/>
      <c r="BA138" s="1282"/>
      <c r="BB138" s="1282"/>
      <c r="BC138" s="1282"/>
      <c r="BD138" s="1282"/>
      <c r="BE138" s="1282"/>
      <c r="BF138" s="1282"/>
      <c r="BG138" s="1282"/>
      <c r="BH138" s="1282"/>
      <c r="BI138" s="1282"/>
      <c r="BJ138" s="1282"/>
      <c r="BK138" s="1282"/>
      <c r="BL138" s="1282"/>
      <c r="BM138" s="1282"/>
      <c r="BN138" s="1282"/>
      <c r="BO138" s="1282"/>
      <c r="BP138" s="1282"/>
      <c r="BQ138" s="1282"/>
      <c r="BR138" s="1282"/>
      <c r="BS138" s="1282"/>
      <c r="BT138" s="1282"/>
      <c r="BU138" s="1282"/>
      <c r="BV138" s="1282"/>
      <c r="BW138" s="1282"/>
      <c r="BX138" s="1282"/>
      <c r="BY138" s="1282"/>
      <c r="BZ138" s="1283"/>
      <c r="CA138" s="1284"/>
      <c r="CB138" s="1284"/>
      <c r="CC138" s="1284"/>
      <c r="CD138" s="1284"/>
      <c r="CE138" s="1284"/>
      <c r="CF138" s="1284"/>
      <c r="CG138" s="1285"/>
      <c r="CH138" s="1285"/>
      <c r="CI138" s="1285"/>
      <c r="CJ138" s="1285"/>
      <c r="CK138" s="1285"/>
      <c r="CL138" s="1285"/>
      <c r="CM138" s="1285"/>
      <c r="CN138" s="1285"/>
      <c r="CO138" s="1284"/>
      <c r="CP138" s="1284"/>
      <c r="CQ138" s="1284"/>
      <c r="CR138" s="1284"/>
      <c r="CS138" s="1284"/>
      <c r="CT138" s="1284"/>
      <c r="CU138" s="1284"/>
      <c r="CV138" s="1284"/>
      <c r="CW138" s="1284"/>
      <c r="CX138" s="1284"/>
      <c r="CY138" s="1284"/>
      <c r="CZ138" s="1284"/>
    </row>
    <row r="139" spans="1:104" s="66" customFormat="1" ht="16.350000000000001" customHeight="1" x14ac:dyDescent="0.2">
      <c r="A139" s="1433"/>
      <c r="B139" s="269" t="s">
        <v>151</v>
      </c>
      <c r="C139" s="139">
        <f>SUM(D139+E139)</f>
        <v>0</v>
      </c>
      <c r="D139" s="140">
        <f>SUM(H139+J139+L139+N139)</f>
        <v>0</v>
      </c>
      <c r="E139" s="141">
        <f>SUM(I139+K139+M139+O139)</f>
        <v>0</v>
      </c>
      <c r="F139" s="270"/>
      <c r="G139" s="271"/>
      <c r="H139" s="106"/>
      <c r="I139" s="109"/>
      <c r="J139" s="106"/>
      <c r="K139" s="109"/>
      <c r="L139" s="106"/>
      <c r="M139" s="109"/>
      <c r="N139" s="264"/>
      <c r="O139" s="272"/>
      <c r="P139" s="197"/>
      <c r="Q139" s="1276"/>
      <c r="R139" s="1276"/>
      <c r="S139" s="1276"/>
      <c r="T139" s="1276"/>
      <c r="U139" s="1276"/>
      <c r="V139" s="1276"/>
      <c r="W139" s="1276"/>
      <c r="X139" s="1276"/>
      <c r="Y139" s="1276"/>
      <c r="Z139" s="1276"/>
      <c r="AA139" s="1276"/>
      <c r="AB139" s="1276"/>
      <c r="AC139" s="1276"/>
      <c r="AD139" s="1253"/>
      <c r="AE139" s="1253"/>
      <c r="AF139" s="1253"/>
      <c r="AG139" s="1253"/>
      <c r="AH139" s="1253"/>
      <c r="AI139" s="936"/>
      <c r="AJ139" s="1282"/>
      <c r="AK139" s="1282"/>
      <c r="AL139" s="1282"/>
      <c r="AM139" s="1282"/>
      <c r="AN139" s="1282"/>
      <c r="AO139" s="1282"/>
      <c r="AP139" s="1282"/>
      <c r="AQ139" s="1282"/>
      <c r="AR139" s="1282"/>
      <c r="AS139" s="1282"/>
      <c r="AT139" s="1282"/>
      <c r="AU139" s="1282"/>
      <c r="AV139" s="1282"/>
      <c r="AW139" s="1282"/>
      <c r="AX139" s="1282"/>
      <c r="AY139" s="1282"/>
      <c r="AZ139" s="1282"/>
      <c r="BA139" s="1282"/>
      <c r="BB139" s="1282"/>
      <c r="BC139" s="1282"/>
      <c r="BD139" s="1282"/>
      <c r="BE139" s="1282"/>
      <c r="BF139" s="1282"/>
      <c r="BG139" s="1282"/>
      <c r="BH139" s="1282"/>
      <c r="BI139" s="1282"/>
      <c r="BJ139" s="1282"/>
      <c r="BK139" s="1282"/>
      <c r="BL139" s="1282"/>
      <c r="BM139" s="1282"/>
      <c r="BN139" s="1282"/>
      <c r="BO139" s="1282"/>
      <c r="BP139" s="1282"/>
      <c r="BQ139" s="1282"/>
      <c r="BR139" s="1282"/>
      <c r="BS139" s="1282"/>
      <c r="BT139" s="1282"/>
      <c r="BU139" s="1282"/>
      <c r="BV139" s="1282"/>
      <c r="BW139" s="1282"/>
      <c r="BX139" s="1282"/>
      <c r="BY139" s="1282"/>
      <c r="BZ139" s="1283"/>
      <c r="CA139" s="1284"/>
      <c r="CB139" s="1284"/>
      <c r="CC139" s="1284"/>
      <c r="CD139" s="1284"/>
      <c r="CE139" s="1284"/>
      <c r="CF139" s="1284"/>
      <c r="CG139" s="1285"/>
      <c r="CH139" s="1285"/>
      <c r="CI139" s="1285"/>
      <c r="CJ139" s="1285"/>
      <c r="CK139" s="1285"/>
      <c r="CL139" s="1285"/>
      <c r="CM139" s="1285"/>
      <c r="CN139" s="1285"/>
      <c r="CO139" s="1284"/>
      <c r="CP139" s="1284"/>
      <c r="CQ139" s="1284"/>
      <c r="CR139" s="1284"/>
      <c r="CS139" s="1284"/>
      <c r="CT139" s="1284"/>
      <c r="CU139" s="1284"/>
      <c r="CV139" s="1284"/>
      <c r="CW139" s="1284"/>
      <c r="CX139" s="1284"/>
      <c r="CY139" s="1284"/>
      <c r="CZ139" s="1284"/>
    </row>
    <row r="140" spans="1:104" ht="16.350000000000001" customHeight="1" x14ac:dyDescent="0.2">
      <c r="A140" s="1433"/>
      <c r="B140" s="91" t="s">
        <v>152</v>
      </c>
      <c r="C140" s="182">
        <f>SUM(D140+E140)</f>
        <v>0</v>
      </c>
      <c r="D140" s="183">
        <f>SUM(H140+J140+L140+N140)</f>
        <v>0</v>
      </c>
      <c r="E140" s="184">
        <f>SUM(I140+K140+M140+O140)</f>
        <v>0</v>
      </c>
      <c r="F140" s="273"/>
      <c r="G140" s="274"/>
      <c r="H140" s="82"/>
      <c r="I140" s="85"/>
      <c r="J140" s="82"/>
      <c r="K140" s="85"/>
      <c r="L140" s="82"/>
      <c r="M140" s="85"/>
      <c r="N140" s="149"/>
      <c r="O140" s="185"/>
      <c r="P140" s="197"/>
      <c r="Q140" s="1276"/>
      <c r="R140" s="1276"/>
      <c r="S140" s="1276"/>
      <c r="T140" s="1276"/>
      <c r="U140" s="1276"/>
      <c r="V140" s="1276"/>
      <c r="W140" s="1276"/>
      <c r="X140" s="1276"/>
      <c r="Y140" s="1276"/>
      <c r="Z140" s="1276"/>
      <c r="AA140" s="1276"/>
      <c r="AB140" s="1276"/>
      <c r="AC140" s="1276"/>
      <c r="AD140" s="1253"/>
      <c r="AE140" s="1253"/>
      <c r="AF140" s="1253"/>
      <c r="AG140" s="1253"/>
      <c r="AH140" s="1253"/>
      <c r="AI140" s="936"/>
      <c r="AJ140" s="1247"/>
      <c r="AK140" s="1247"/>
      <c r="AL140" s="1247"/>
      <c r="AM140" s="1247"/>
      <c r="AN140" s="1247"/>
      <c r="AO140" s="1247"/>
      <c r="AP140" s="1247"/>
      <c r="AQ140" s="1247"/>
      <c r="AR140" s="1247"/>
      <c r="AS140" s="1247"/>
      <c r="AT140" s="1247"/>
      <c r="AU140" s="1247"/>
      <c r="CG140" s="14"/>
      <c r="CH140" s="14"/>
      <c r="CI140" s="14"/>
      <c r="CJ140" s="14"/>
      <c r="CK140" s="14"/>
      <c r="CL140" s="14"/>
      <c r="CM140" s="14"/>
      <c r="CN140" s="14"/>
    </row>
    <row r="141" spans="1:104" ht="16.350000000000001" customHeight="1" thickBot="1" x14ac:dyDescent="0.25">
      <c r="A141" s="1458"/>
      <c r="B141" s="99" t="s">
        <v>163</v>
      </c>
      <c r="C141" s="275">
        <f t="shared" ref="C141:O141" si="23">SUM(C138:C140)</f>
        <v>0</v>
      </c>
      <c r="D141" s="276">
        <f t="shared" si="23"/>
        <v>0</v>
      </c>
      <c r="E141" s="277">
        <f t="shared" si="23"/>
        <v>0</v>
      </c>
      <c r="F141" s="275">
        <f t="shared" si="23"/>
        <v>0</v>
      </c>
      <c r="G141" s="277">
        <f t="shared" si="23"/>
        <v>0</v>
      </c>
      <c r="H141" s="275">
        <f t="shared" si="23"/>
        <v>0</v>
      </c>
      <c r="I141" s="277">
        <f t="shared" si="23"/>
        <v>0</v>
      </c>
      <c r="J141" s="275">
        <f t="shared" si="23"/>
        <v>0</v>
      </c>
      <c r="K141" s="277">
        <f t="shared" si="23"/>
        <v>0</v>
      </c>
      <c r="L141" s="275">
        <f t="shared" si="23"/>
        <v>0</v>
      </c>
      <c r="M141" s="277">
        <f t="shared" si="23"/>
        <v>0</v>
      </c>
      <c r="N141" s="278">
        <f t="shared" si="23"/>
        <v>0</v>
      </c>
      <c r="O141" s="279">
        <f t="shared" si="23"/>
        <v>0</v>
      </c>
      <c r="P141" s="197"/>
      <c r="Q141" s="15"/>
      <c r="R141" s="15"/>
      <c r="S141" s="15"/>
      <c r="T141" s="15"/>
      <c r="U141" s="15"/>
      <c r="V141" s="15"/>
      <c r="W141" s="15"/>
      <c r="X141" s="15"/>
      <c r="Y141" s="1276"/>
      <c r="Z141" s="1276"/>
      <c r="AA141" s="1276"/>
      <c r="AB141" s="1276"/>
      <c r="AC141" s="1276"/>
      <c r="AD141" s="1253"/>
      <c r="AE141" s="1253"/>
      <c r="AF141" s="1253"/>
      <c r="AG141" s="1253"/>
      <c r="AH141" s="1253"/>
      <c r="AI141" s="1253"/>
      <c r="AJ141" s="1253"/>
      <c r="AK141" s="1253"/>
      <c r="AL141" s="1253"/>
      <c r="AM141" s="1253"/>
      <c r="AN141" s="1253"/>
      <c r="AO141" s="958"/>
      <c r="AP141" s="1253"/>
      <c r="AQ141" s="1253"/>
      <c r="AR141" s="879"/>
      <c r="AS141" s="1247"/>
      <c r="AT141" s="1279"/>
      <c r="AU141" s="1279"/>
      <c r="AV141" s="1279"/>
      <c r="AW141" s="1279"/>
      <c r="AX141" s="1279"/>
      <c r="AY141" s="1279"/>
      <c r="AZ141" s="1279"/>
      <c r="BA141" s="1279"/>
      <c r="BB141" s="1279"/>
      <c r="BC141" s="1279"/>
      <c r="BD141" s="12"/>
      <c r="BE141" s="12"/>
      <c r="CG141" s="14"/>
      <c r="CH141" s="14"/>
      <c r="CI141" s="14"/>
      <c r="CJ141" s="14"/>
      <c r="CK141" s="14"/>
      <c r="CL141" s="14"/>
      <c r="CM141" s="14"/>
      <c r="CN141" s="14"/>
    </row>
    <row r="142" spans="1:104" ht="16.350000000000001" customHeight="1" thickTop="1" x14ac:dyDescent="0.2">
      <c r="A142" s="1459" t="s">
        <v>164</v>
      </c>
      <c r="B142" s="269" t="s">
        <v>165</v>
      </c>
      <c r="C142" s="280">
        <f>SUM(D142+E142)</f>
        <v>0</v>
      </c>
      <c r="D142" s="281">
        <f t="shared" ref="D142:E145" si="24">SUM(F142+H142+J142+L142+N142)</f>
        <v>0</v>
      </c>
      <c r="E142" s="282">
        <f t="shared" si="24"/>
        <v>0</v>
      </c>
      <c r="F142" s="283"/>
      <c r="G142" s="284"/>
      <c r="H142" s="285"/>
      <c r="I142" s="284"/>
      <c r="J142" s="286"/>
      <c r="K142" s="109"/>
      <c r="L142" s="286"/>
      <c r="M142" s="109"/>
      <c r="N142" s="285"/>
      <c r="O142" s="284"/>
      <c r="P142" s="197"/>
      <c r="Q142" s="15"/>
      <c r="R142" s="15"/>
      <c r="S142" s="15"/>
      <c r="T142" s="15"/>
      <c r="U142" s="15"/>
      <c r="V142" s="15"/>
      <c r="W142" s="15"/>
      <c r="X142" s="15"/>
      <c r="Y142" s="928"/>
      <c r="Z142" s="922"/>
      <c r="AA142" s="15"/>
      <c r="AB142" s="963"/>
      <c r="AC142" s="922"/>
      <c r="AD142" s="120"/>
      <c r="AE142" s="964"/>
      <c r="AF142" s="964"/>
      <c r="AG142" s="964"/>
      <c r="AH142" s="1253"/>
      <c r="AI142" s="120"/>
      <c r="AJ142" s="958"/>
      <c r="AK142" s="958"/>
      <c r="AL142" s="958"/>
      <c r="AM142" s="1253"/>
      <c r="AN142" s="120"/>
      <c r="AO142" s="958"/>
      <c r="AP142" s="1253"/>
      <c r="AQ142" s="1253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CG142" s="14"/>
      <c r="CH142" s="14"/>
      <c r="CI142" s="14"/>
      <c r="CJ142" s="14"/>
      <c r="CK142" s="14"/>
      <c r="CL142" s="14"/>
      <c r="CM142" s="14"/>
      <c r="CN142" s="14"/>
    </row>
    <row r="143" spans="1:104" x14ac:dyDescent="0.2">
      <c r="A143" s="1433"/>
      <c r="B143" s="105" t="s">
        <v>166</v>
      </c>
      <c r="C143" s="289">
        <f>SUM(D143+E143)</f>
        <v>0</v>
      </c>
      <c r="D143" s="252">
        <f t="shared" si="24"/>
        <v>0</v>
      </c>
      <c r="E143" s="253">
        <f t="shared" si="24"/>
        <v>0</v>
      </c>
      <c r="F143" s="106"/>
      <c r="G143" s="109"/>
      <c r="H143" s="35"/>
      <c r="I143" s="109"/>
      <c r="J143" s="35"/>
      <c r="K143" s="109"/>
      <c r="L143" s="106"/>
      <c r="M143" s="109"/>
      <c r="N143" s="35"/>
      <c r="O143" s="272"/>
      <c r="P143" s="3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CG143" s="14"/>
      <c r="CH143" s="14"/>
      <c r="CI143" s="14"/>
      <c r="CJ143" s="14"/>
      <c r="CK143" s="14"/>
      <c r="CL143" s="14"/>
      <c r="CM143" s="14"/>
      <c r="CN143" s="14"/>
    </row>
    <row r="144" spans="1:104" x14ac:dyDescent="0.2">
      <c r="A144" s="1433"/>
      <c r="B144" s="89" t="s">
        <v>167</v>
      </c>
      <c r="C144" s="236">
        <f>SUM(D144+E144)</f>
        <v>0</v>
      </c>
      <c r="D144" s="237">
        <f t="shared" si="24"/>
        <v>0</v>
      </c>
      <c r="E144" s="238">
        <f t="shared" si="24"/>
        <v>0</v>
      </c>
      <c r="F144" s="35"/>
      <c r="G144" s="39"/>
      <c r="H144" s="35"/>
      <c r="I144" s="39"/>
      <c r="J144" s="35"/>
      <c r="K144" s="39"/>
      <c r="L144" s="35"/>
      <c r="M144" s="39"/>
      <c r="N144" s="143"/>
      <c r="O144" s="40"/>
      <c r="P144" s="3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CG144" s="14"/>
      <c r="CH144" s="14"/>
      <c r="CI144" s="14"/>
      <c r="CJ144" s="14"/>
      <c r="CK144" s="14"/>
      <c r="CL144" s="14"/>
      <c r="CM144" s="14"/>
      <c r="CN144" s="14"/>
    </row>
    <row r="145" spans="1:104" ht="15" customHeight="1" x14ac:dyDescent="0.2">
      <c r="A145" s="1374"/>
      <c r="B145" s="81" t="s">
        <v>168</v>
      </c>
      <c r="C145" s="290">
        <f>SUM(D145+E145)</f>
        <v>0</v>
      </c>
      <c r="D145" s="291">
        <f t="shared" si="24"/>
        <v>0</v>
      </c>
      <c r="E145" s="292">
        <f t="shared" si="24"/>
        <v>0</v>
      </c>
      <c r="F145" s="82"/>
      <c r="G145" s="85"/>
      <c r="H145" s="82"/>
      <c r="I145" s="85"/>
      <c r="J145" s="82"/>
      <c r="K145" s="85"/>
      <c r="L145" s="82"/>
      <c r="M145" s="85"/>
      <c r="N145" s="149"/>
      <c r="O145" s="185"/>
      <c r="P145" s="293"/>
      <c r="Q145" s="11"/>
      <c r="R145" s="11"/>
      <c r="S145" s="11"/>
      <c r="T145" s="11"/>
      <c r="U145" s="11"/>
      <c r="V145" s="80"/>
      <c r="W145" s="11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965"/>
      <c r="AM145" s="966"/>
      <c r="AN145" s="966"/>
      <c r="AO145" s="296"/>
      <c r="AP145" s="966"/>
      <c r="AQ145" s="296"/>
      <c r="AR145" s="297"/>
      <c r="AS145" s="298"/>
      <c r="AT145" s="1229"/>
      <c r="AU145" s="1276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Z145" s="2"/>
      <c r="CG145" s="14"/>
      <c r="CH145" s="14"/>
      <c r="CI145" s="14"/>
      <c r="CJ145" s="14"/>
      <c r="CK145" s="14"/>
      <c r="CL145" s="14"/>
      <c r="CM145" s="14"/>
      <c r="CN145" s="14"/>
    </row>
    <row r="146" spans="1:104" ht="15.75" customHeight="1" x14ac:dyDescent="0.2">
      <c r="A146" s="11" t="s">
        <v>169</v>
      </c>
      <c r="B146" s="11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Y146" s="3"/>
      <c r="BZ146" s="4"/>
      <c r="CF146" s="14"/>
      <c r="CG146" s="14"/>
      <c r="CH146" s="14"/>
      <c r="CI146" s="14"/>
      <c r="CJ146" s="14"/>
      <c r="CK146" s="14"/>
      <c r="CL146" s="14"/>
      <c r="CM146" s="14"/>
      <c r="CZ146" s="2"/>
    </row>
    <row r="147" spans="1:104" ht="13.5" customHeight="1" x14ac:dyDescent="0.2">
      <c r="A147" s="11" t="s">
        <v>170</v>
      </c>
      <c r="B147" s="11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Y147" s="3"/>
      <c r="BZ147" s="4"/>
      <c r="CF147" s="14"/>
      <c r="CG147" s="14"/>
      <c r="CH147" s="14"/>
      <c r="CI147" s="14"/>
      <c r="CJ147" s="14"/>
      <c r="CK147" s="14"/>
      <c r="CL147" s="14"/>
      <c r="CM147" s="14"/>
      <c r="CZ147" s="2"/>
    </row>
    <row r="148" spans="1:104" ht="16.350000000000001" customHeight="1" x14ac:dyDescent="0.2">
      <c r="A148" s="117" t="s">
        <v>171</v>
      </c>
      <c r="B148" s="117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12"/>
      <c r="BF148" s="12"/>
      <c r="BY148" s="3"/>
      <c r="CZ148" s="2"/>
    </row>
    <row r="149" spans="1:104" ht="22.5" customHeight="1" x14ac:dyDescent="0.2">
      <c r="A149" s="1371" t="s">
        <v>172</v>
      </c>
      <c r="B149" s="1372"/>
      <c r="C149" s="1579" t="s">
        <v>63</v>
      </c>
      <c r="D149" s="1579"/>
      <c r="E149" s="1579"/>
      <c r="F149" s="1579" t="s">
        <v>173</v>
      </c>
      <c r="G149" s="1579"/>
      <c r="H149" s="1579" t="s">
        <v>174</v>
      </c>
      <c r="I149" s="1579"/>
      <c r="J149" s="1579" t="s">
        <v>175</v>
      </c>
      <c r="K149" s="1579"/>
      <c r="L149" s="1579" t="s">
        <v>110</v>
      </c>
      <c r="M149" s="1579"/>
      <c r="N149" s="1377" t="s">
        <v>11</v>
      </c>
      <c r="O149" s="1380"/>
      <c r="P149" s="1585" t="s">
        <v>112</v>
      </c>
      <c r="Q149" s="1585"/>
      <c r="R149" s="1585" t="s">
        <v>113</v>
      </c>
      <c r="S149" s="1585"/>
      <c r="T149" s="1585" t="s">
        <v>114</v>
      </c>
      <c r="U149" s="1585"/>
      <c r="V149" s="1585" t="s">
        <v>115</v>
      </c>
      <c r="W149" s="1585"/>
      <c r="X149" s="1585" t="s">
        <v>116</v>
      </c>
      <c r="Y149" s="1585"/>
      <c r="Z149" s="1585" t="s">
        <v>117</v>
      </c>
      <c r="AA149" s="1585"/>
      <c r="AB149" s="1585" t="s">
        <v>118</v>
      </c>
      <c r="AC149" s="1585"/>
      <c r="AD149" s="1585" t="s">
        <v>119</v>
      </c>
      <c r="AE149" s="1585"/>
      <c r="AF149" s="1585" t="s">
        <v>120</v>
      </c>
      <c r="AG149" s="1585"/>
      <c r="AH149" s="1585" t="s">
        <v>121</v>
      </c>
      <c r="AI149" s="1585"/>
      <c r="AJ149" s="1585" t="s">
        <v>122</v>
      </c>
      <c r="AK149" s="1585"/>
      <c r="AL149" s="1585" t="s">
        <v>123</v>
      </c>
      <c r="AM149" s="1406"/>
      <c r="AN149" s="1598" t="s">
        <v>176</v>
      </c>
      <c r="AO149" s="1599" t="s">
        <v>177</v>
      </c>
      <c r="AP149" s="1406" t="s">
        <v>178</v>
      </c>
      <c r="AQ149" s="1407"/>
      <c r="AR149" s="1375" t="s">
        <v>179</v>
      </c>
      <c r="AS149" s="1375" t="s">
        <v>180</v>
      </c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Y149" s="3"/>
      <c r="CZ149" s="2"/>
    </row>
    <row r="150" spans="1:104" ht="37.5" customHeight="1" x14ac:dyDescent="0.2">
      <c r="A150" s="1373"/>
      <c r="B150" s="1374"/>
      <c r="C150" s="967" t="s">
        <v>88</v>
      </c>
      <c r="D150" s="882" t="s">
        <v>54</v>
      </c>
      <c r="E150" s="810" t="s">
        <v>89</v>
      </c>
      <c r="F150" s="967" t="s">
        <v>54</v>
      </c>
      <c r="G150" s="810" t="s">
        <v>89</v>
      </c>
      <c r="H150" s="967" t="s">
        <v>54</v>
      </c>
      <c r="I150" s="810" t="s">
        <v>89</v>
      </c>
      <c r="J150" s="967" t="s">
        <v>54</v>
      </c>
      <c r="K150" s="810" t="s">
        <v>89</v>
      </c>
      <c r="L150" s="967" t="s">
        <v>54</v>
      </c>
      <c r="M150" s="810" t="s">
        <v>89</v>
      </c>
      <c r="N150" s="967" t="s">
        <v>54</v>
      </c>
      <c r="O150" s="810" t="s">
        <v>89</v>
      </c>
      <c r="P150" s="967" t="s">
        <v>54</v>
      </c>
      <c r="Q150" s="810" t="s">
        <v>89</v>
      </c>
      <c r="R150" s="967" t="s">
        <v>54</v>
      </c>
      <c r="S150" s="810" t="s">
        <v>89</v>
      </c>
      <c r="T150" s="967" t="s">
        <v>54</v>
      </c>
      <c r="U150" s="810" t="s">
        <v>89</v>
      </c>
      <c r="V150" s="967" t="s">
        <v>54</v>
      </c>
      <c r="W150" s="810" t="s">
        <v>89</v>
      </c>
      <c r="X150" s="967" t="s">
        <v>54</v>
      </c>
      <c r="Y150" s="810" t="s">
        <v>89</v>
      </c>
      <c r="Z150" s="967" t="s">
        <v>54</v>
      </c>
      <c r="AA150" s="810" t="s">
        <v>89</v>
      </c>
      <c r="AB150" s="967" t="s">
        <v>54</v>
      </c>
      <c r="AC150" s="810" t="s">
        <v>89</v>
      </c>
      <c r="AD150" s="967" t="s">
        <v>54</v>
      </c>
      <c r="AE150" s="810" t="s">
        <v>89</v>
      </c>
      <c r="AF150" s="967" t="s">
        <v>54</v>
      </c>
      <c r="AG150" s="810" t="s">
        <v>89</v>
      </c>
      <c r="AH150" s="967" t="s">
        <v>54</v>
      </c>
      <c r="AI150" s="810" t="s">
        <v>89</v>
      </c>
      <c r="AJ150" s="967" t="s">
        <v>54</v>
      </c>
      <c r="AK150" s="810" t="s">
        <v>89</v>
      </c>
      <c r="AL150" s="967" t="s">
        <v>54</v>
      </c>
      <c r="AM150" s="827" t="s">
        <v>89</v>
      </c>
      <c r="AN150" s="1469"/>
      <c r="AO150" s="1471"/>
      <c r="AP150" s="967" t="s">
        <v>54</v>
      </c>
      <c r="AQ150" s="810" t="s">
        <v>89</v>
      </c>
      <c r="AR150" s="1376"/>
      <c r="AS150" s="1376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12"/>
      <c r="BF150" s="12"/>
      <c r="BY150" s="3"/>
      <c r="CZ150" s="2"/>
    </row>
    <row r="151" spans="1:104" ht="20.25" customHeight="1" x14ac:dyDescent="0.2">
      <c r="A151" s="1460" t="s">
        <v>181</v>
      </c>
      <c r="B151" s="1461"/>
      <c r="C151" s="968">
        <f>SUM(D151+E151)</f>
        <v>24</v>
      </c>
      <c r="D151" s="969">
        <f>SUM(F151+H151+J151+L151+N151+P151+R151+T151+V151+X151+Z151+AB151+AD151+AF151+AH151+AJ151+AL151)</f>
        <v>13</v>
      </c>
      <c r="E151" s="304">
        <f>SUM(G151+I151+K151+M151+O151+Q151+S151+U151+W151+Y151+AA151+AC151+AE151+AG151+AI151+AK151+AM151)</f>
        <v>11</v>
      </c>
      <c r="F151" s="905">
        <v>1</v>
      </c>
      <c r="G151" s="305"/>
      <c r="H151" s="905">
        <v>1</v>
      </c>
      <c r="I151" s="305">
        <v>1</v>
      </c>
      <c r="J151" s="905">
        <v>1</v>
      </c>
      <c r="K151" s="305"/>
      <c r="L151" s="905">
        <v>3</v>
      </c>
      <c r="M151" s="305">
        <v>4</v>
      </c>
      <c r="N151" s="905">
        <v>4</v>
      </c>
      <c r="O151" s="305"/>
      <c r="P151" s="905">
        <v>2</v>
      </c>
      <c r="Q151" s="305">
        <v>1</v>
      </c>
      <c r="R151" s="905">
        <v>1</v>
      </c>
      <c r="S151" s="305">
        <v>1</v>
      </c>
      <c r="T151" s="905"/>
      <c r="U151" s="305"/>
      <c r="V151" s="905"/>
      <c r="W151" s="305">
        <v>1</v>
      </c>
      <c r="X151" s="905"/>
      <c r="Y151" s="305">
        <v>2</v>
      </c>
      <c r="Z151" s="905"/>
      <c r="AA151" s="305"/>
      <c r="AB151" s="905"/>
      <c r="AC151" s="305"/>
      <c r="AD151" s="92"/>
      <c r="AE151" s="305">
        <v>1</v>
      </c>
      <c r="AF151" s="92"/>
      <c r="AG151" s="305"/>
      <c r="AH151" s="92"/>
      <c r="AI151" s="305"/>
      <c r="AJ151" s="92"/>
      <c r="AK151" s="305"/>
      <c r="AL151" s="92"/>
      <c r="AM151" s="285"/>
      <c r="AN151" s="970">
        <v>0</v>
      </c>
      <c r="AO151" s="306">
        <v>0</v>
      </c>
      <c r="AP151" s="92">
        <v>0</v>
      </c>
      <c r="AQ151" s="305">
        <v>0</v>
      </c>
      <c r="AR151" s="53">
        <v>0</v>
      </c>
      <c r="AS151" s="53">
        <v>0</v>
      </c>
      <c r="AT151" s="186" t="str">
        <f>CA151&amp;CB151&amp;CC151&amp;CD151&amp;CE151&amp;CF151&amp;CN151</f>
        <v/>
      </c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12"/>
      <c r="BF151" s="12"/>
      <c r="BY151" s="3"/>
      <c r="CA151" s="32" t="str">
        <f>IF(CG151=0,"","* Las gestantes ingresadas al Programa NO debe ser mayor al Total de Mujeres ingresadas. ")</f>
        <v/>
      </c>
      <c r="CB151" s="32" t="str">
        <f>IF(CH151=0,"","* Las madres de hijos menor de 5 años NO DEBE ser mayor al Total de Mujeres ingresadas al Programa. ")</f>
        <v/>
      </c>
      <c r="CC151" s="32" t="str">
        <f>IF(CI151=0,"","* Los ingresos de Pueblos Originarios NO DEBE ser mayor al Total de ingresos del Programa.")</f>
        <v/>
      </c>
      <c r="CD151" s="32" t="str">
        <f>IF(CJ151=0,"","* Los Niños, Niñas, Adolescentes y Jóvenes de Programas SENAME NO DEBE ser mayor al Total de ingresos del Programa. ")</f>
        <v/>
      </c>
      <c r="CE151" s="32" t="str">
        <f>IF(CK151=0,"","* Los Migrantes NO DEBEN ser mayor al Total de ingresos del Programa. ")</f>
        <v/>
      </c>
      <c r="CF151" s="32" t="str">
        <f>IF(CL151=0,"","* No olvide escribir los campos Gestante y/o Madre de Hijo menor de 5 años y/o Pueblos Originarios y/o Niños, Niñas, Adolescentes y Jóvenes de Programas SENAME y/o Migrante (Digite CERO si no tiene). ")</f>
        <v/>
      </c>
      <c r="CG151" s="33">
        <f>IF(E151&lt;AN151,1,0)</f>
        <v>0</v>
      </c>
      <c r="CH151" s="33">
        <f>IF(C151&lt;AO151,1,0)</f>
        <v>0</v>
      </c>
      <c r="CI151" s="33">
        <f>IF(C151&lt;SUM(AP151,AQ151),1,0)</f>
        <v>0</v>
      </c>
      <c r="CJ151" s="33">
        <f>IF(C151&lt;AR151,1,0)</f>
        <v>0</v>
      </c>
      <c r="CK151" s="33">
        <f>IF(C151&lt;AS151,1,0)</f>
        <v>0</v>
      </c>
      <c r="CL151" s="33">
        <f>IF(AND(C151&lt;&gt;0,OR(AN151="",AO151="",AP151="",AQ151="",AR151="",AS151="")),1,0)</f>
        <v>0</v>
      </c>
      <c r="CM151" s="33">
        <f>IF(AND(C151=0,OR(C153&gt;0,C154&gt;0,C155&gt;0,C156&gt;0,C157&gt;0)),1,0)</f>
        <v>0</v>
      </c>
      <c r="CN151" s="32" t="str">
        <f>IF(AND(C151=0,OR(C153&gt;0,C154&gt;0,C155&gt;0,C156&gt;0,C157&gt;0)),"* No olvide registrar al menos un ingreso y una persona con diagnóstico. ","")</f>
        <v/>
      </c>
      <c r="CZ151" s="2"/>
    </row>
    <row r="152" spans="1:104" ht="26.25" customHeight="1" x14ac:dyDescent="0.2">
      <c r="A152" s="1462" t="s">
        <v>182</v>
      </c>
      <c r="B152" s="1463"/>
      <c r="C152" s="307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/>
      <c r="Q152" s="308"/>
      <c r="R152" s="308"/>
      <c r="S152" s="308"/>
      <c r="T152" s="308"/>
      <c r="U152" s="308"/>
      <c r="V152" s="308"/>
      <c r="W152" s="308"/>
      <c r="X152" s="308"/>
      <c r="Y152" s="308"/>
      <c r="Z152" s="308"/>
      <c r="AA152" s="308"/>
      <c r="AB152" s="308"/>
      <c r="AC152" s="308"/>
      <c r="AD152" s="308"/>
      <c r="AE152" s="308"/>
      <c r="AF152" s="308"/>
      <c r="AG152" s="308"/>
      <c r="AH152" s="308"/>
      <c r="AI152" s="308"/>
      <c r="AJ152" s="308"/>
      <c r="AK152" s="308"/>
      <c r="AL152" s="308"/>
      <c r="AM152" s="308"/>
      <c r="AN152" s="308"/>
      <c r="AO152" s="308"/>
      <c r="AP152" s="308"/>
      <c r="AQ152" s="308"/>
      <c r="AR152" s="308"/>
      <c r="AS152" s="309"/>
      <c r="AT152" s="186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12"/>
      <c r="BF152" s="12"/>
      <c r="BY152" s="3"/>
      <c r="CA152" s="32"/>
      <c r="CB152" s="32"/>
      <c r="CC152" s="32"/>
      <c r="CD152" s="32"/>
      <c r="CE152" s="32"/>
      <c r="CF152" s="32"/>
      <c r="CG152" s="33"/>
      <c r="CH152" s="33"/>
      <c r="CI152" s="33"/>
      <c r="CJ152" s="33"/>
      <c r="CK152" s="33"/>
      <c r="CL152" s="33"/>
      <c r="CM152" s="33"/>
      <c r="CN152" s="33"/>
      <c r="CZ152" s="2"/>
    </row>
    <row r="153" spans="1:104" ht="16.350000000000001" customHeight="1" x14ac:dyDescent="0.2">
      <c r="A153" s="1597" t="s">
        <v>183</v>
      </c>
      <c r="B153" s="971" t="s">
        <v>184</v>
      </c>
      <c r="C153" s="972">
        <f>SUM(D153+E153)</f>
        <v>0</v>
      </c>
      <c r="D153" s="973">
        <f t="shared" ref="D153:D161" si="25">SUM(F153+H153+J153+L153+N153+P153+R153+T153+V153+X153+Z153+AB153+AD153+AF153+AH153+AJ153+AL153)</f>
        <v>0</v>
      </c>
      <c r="E153" s="974">
        <f t="shared" ref="E153:E161" si="26">SUM(G153+I153+K153+M153+O153+Q153+S153+U153+W153+Y153+AA153+AC153+AE153+AG153+AI153+AK153+AM153)</f>
        <v>0</v>
      </c>
      <c r="F153" s="893"/>
      <c r="G153" s="896"/>
      <c r="H153" s="893"/>
      <c r="I153" s="896"/>
      <c r="J153" s="893"/>
      <c r="K153" s="896"/>
      <c r="L153" s="893"/>
      <c r="M153" s="896"/>
      <c r="N153" s="893"/>
      <c r="O153" s="896"/>
      <c r="P153" s="893"/>
      <c r="Q153" s="896"/>
      <c r="R153" s="893"/>
      <c r="S153" s="896"/>
      <c r="T153" s="893"/>
      <c r="U153" s="896"/>
      <c r="V153" s="893"/>
      <c r="W153" s="896"/>
      <c r="X153" s="893"/>
      <c r="Y153" s="896"/>
      <c r="Z153" s="893"/>
      <c r="AA153" s="896"/>
      <c r="AB153" s="893"/>
      <c r="AC153" s="896"/>
      <c r="AD153" s="893"/>
      <c r="AE153" s="896"/>
      <c r="AF153" s="893"/>
      <c r="AG153" s="896"/>
      <c r="AH153" s="893"/>
      <c r="AI153" s="896"/>
      <c r="AJ153" s="893"/>
      <c r="AK153" s="896"/>
      <c r="AL153" s="893"/>
      <c r="AM153" s="953"/>
      <c r="AN153" s="975"/>
      <c r="AO153" s="913"/>
      <c r="AP153" s="893"/>
      <c r="AQ153" s="896"/>
      <c r="AR153" s="896"/>
      <c r="AS153" s="896"/>
      <c r="AT153" s="186" t="str">
        <f>CA153&amp;CB153&amp;CC153&amp;CD153&amp;CE153&amp;CF153</f>
        <v/>
      </c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12"/>
      <c r="BF153" s="12"/>
      <c r="BY153" s="3"/>
      <c r="CA153" s="32" t="str">
        <f t="shared" ref="CA153:CA179" si="27">IF(CG153=0,"","* Las gestantes ingresadas al Programa NO debe ser mayor al Total de Mujeres ingresadas. ")</f>
        <v/>
      </c>
      <c r="CB153" s="32" t="str">
        <f t="shared" ref="CB153:CB169" si="28">IF(CH153=0,"","* Las madres de hijos menor de 5 años NO DEBE ser mayor al Total de Mujeres ingresadas al Programa. ")</f>
        <v/>
      </c>
      <c r="CC153" s="32" t="str">
        <f t="shared" ref="CC153:CC189" si="29">IF(CI153=0,"","* Los ingresos de Pueblos Originarios NO DEBE ser mayor al Total de ingresos del Programa.")</f>
        <v/>
      </c>
      <c r="CD153" s="32" t="str">
        <f t="shared" ref="CD153:CD189" si="30">IF(CJ153=0,"","* Los Niños, Niñas, Adolescentes y Jóvenes de Programas SENAME NO DEBE ser mayor al Total de ingresos del Programa. ")</f>
        <v/>
      </c>
      <c r="CE153" s="32" t="str">
        <f t="shared" ref="CE153:CE189" si="31">IF(CK153=0,"","* Los Migrantes NO DEBEN ser mayor al Total de ingresos del Programa. ")</f>
        <v/>
      </c>
      <c r="CF153" s="32" t="str">
        <f t="shared" ref="CF153:CF189" si="32">IF(CL153=0,"","* No olvide escribir los campos Gestante y/o Madre de Hijo menor de 5 años y/o Pueblos Originarios y/o Niños, Niñas, Adolescentes y Jóvenes de Programas SENAME y/o Migrante (Digite CERO si no tiene). ")</f>
        <v/>
      </c>
      <c r="CG153" s="33">
        <f t="shared" ref="CG153:CG179" si="33">IF(E153&lt;AN153,1,0)</f>
        <v>0</v>
      </c>
      <c r="CH153" s="33">
        <f t="shared" ref="CH153:CH169" si="34">IF(C153&lt;AO153,1,0)</f>
        <v>0</v>
      </c>
      <c r="CI153" s="33">
        <f t="shared" ref="CI153:CI189" si="35">IF(C153&lt;SUM(AP153,AQ153),1,0)</f>
        <v>0</v>
      </c>
      <c r="CJ153" s="33">
        <f t="shared" ref="CJ153:CJ189" si="36">IF(C153&lt;AR153,1,0)</f>
        <v>0</v>
      </c>
      <c r="CK153" s="33">
        <f t="shared" ref="CK153:CK189" si="37">IF(C153&lt;AS153,1,0)</f>
        <v>0</v>
      </c>
      <c r="CL153" s="33">
        <f t="shared" ref="CL153:CL189" si="38">IF(AND(C153&lt;&gt;0,OR(AN153="",AO153="",AP153="",AQ153="",AR153="",AS153="")),1,0)</f>
        <v>0</v>
      </c>
      <c r="CM153" s="33"/>
      <c r="CN153" s="33"/>
      <c r="CZ153" s="2"/>
    </row>
    <row r="154" spans="1:104" ht="16.350000000000001" customHeight="1" x14ac:dyDescent="0.2">
      <c r="A154" s="1465"/>
      <c r="B154" s="818" t="s">
        <v>185</v>
      </c>
      <c r="C154" s="315">
        <f>SUM(D154+E154)</f>
        <v>0</v>
      </c>
      <c r="D154" s="316">
        <f t="shared" si="25"/>
        <v>0</v>
      </c>
      <c r="E154" s="317">
        <f t="shared" si="26"/>
        <v>0</v>
      </c>
      <c r="F154" s="92"/>
      <c r="G154" s="95"/>
      <c r="H154" s="92"/>
      <c r="I154" s="95"/>
      <c r="J154" s="92"/>
      <c r="K154" s="95"/>
      <c r="L154" s="92"/>
      <c r="M154" s="95"/>
      <c r="N154" s="92"/>
      <c r="O154" s="95"/>
      <c r="P154" s="92"/>
      <c r="Q154" s="95"/>
      <c r="R154" s="92"/>
      <c r="S154" s="95"/>
      <c r="T154" s="92"/>
      <c r="U154" s="95"/>
      <c r="V154" s="92"/>
      <c r="W154" s="95"/>
      <c r="X154" s="92"/>
      <c r="Y154" s="95"/>
      <c r="Z154" s="92"/>
      <c r="AA154" s="95"/>
      <c r="AB154" s="92"/>
      <c r="AC154" s="95"/>
      <c r="AD154" s="92"/>
      <c r="AE154" s="95"/>
      <c r="AF154" s="92"/>
      <c r="AG154" s="95"/>
      <c r="AH154" s="92"/>
      <c r="AI154" s="95"/>
      <c r="AJ154" s="92"/>
      <c r="AK154" s="95"/>
      <c r="AL154" s="92"/>
      <c r="AM154" s="318"/>
      <c r="AN154" s="319"/>
      <c r="AO154" s="206"/>
      <c r="AP154" s="92"/>
      <c r="AQ154" s="95"/>
      <c r="AR154" s="95"/>
      <c r="AS154" s="95"/>
      <c r="AT154" s="186" t="str">
        <f>CA154&amp;CB154&amp;CC154&amp;CD154&amp;CE154&amp;CF154</f>
        <v/>
      </c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12"/>
      <c r="BF154" s="12"/>
      <c r="BY154" s="3"/>
      <c r="CA154" s="32" t="str">
        <f t="shared" si="27"/>
        <v/>
      </c>
      <c r="CB154" s="32" t="str">
        <f t="shared" si="28"/>
        <v/>
      </c>
      <c r="CC154" s="32" t="str">
        <f t="shared" si="29"/>
        <v/>
      </c>
      <c r="CD154" s="32" t="str">
        <f t="shared" si="30"/>
        <v/>
      </c>
      <c r="CE154" s="32" t="str">
        <f t="shared" si="31"/>
        <v/>
      </c>
      <c r="CF154" s="32" t="str">
        <f t="shared" si="32"/>
        <v/>
      </c>
      <c r="CG154" s="33">
        <f t="shared" si="33"/>
        <v>0</v>
      </c>
      <c r="CH154" s="33">
        <f t="shared" si="34"/>
        <v>0</v>
      </c>
      <c r="CI154" s="33">
        <f t="shared" si="35"/>
        <v>0</v>
      </c>
      <c r="CJ154" s="33">
        <f t="shared" si="36"/>
        <v>0</v>
      </c>
      <c r="CK154" s="33">
        <f t="shared" si="37"/>
        <v>0</v>
      </c>
      <c r="CL154" s="33">
        <f t="shared" si="38"/>
        <v>0</v>
      </c>
      <c r="CM154" s="33"/>
      <c r="CN154" s="33"/>
      <c r="CZ154" s="2"/>
    </row>
    <row r="155" spans="1:104" ht="18" customHeight="1" x14ac:dyDescent="0.2">
      <c r="A155" s="1466" t="s">
        <v>186</v>
      </c>
      <c r="B155" s="1467"/>
      <c r="C155" s="968">
        <f>SUM(D155+E155)</f>
        <v>0</v>
      </c>
      <c r="D155" s="969">
        <f t="shared" si="25"/>
        <v>0</v>
      </c>
      <c r="E155" s="320">
        <f t="shared" si="26"/>
        <v>0</v>
      </c>
      <c r="F155" s="905"/>
      <c r="G155" s="53"/>
      <c r="H155" s="905"/>
      <c r="I155" s="53"/>
      <c r="J155" s="905"/>
      <c r="K155" s="53"/>
      <c r="L155" s="905"/>
      <c r="M155" s="53"/>
      <c r="N155" s="905"/>
      <c r="O155" s="53"/>
      <c r="P155" s="905"/>
      <c r="Q155" s="53"/>
      <c r="R155" s="905"/>
      <c r="S155" s="53"/>
      <c r="T155" s="905"/>
      <c r="U155" s="53"/>
      <c r="V155" s="905"/>
      <c r="W155" s="53"/>
      <c r="X155" s="905"/>
      <c r="Y155" s="53"/>
      <c r="Z155" s="905"/>
      <c r="AA155" s="53"/>
      <c r="AB155" s="905"/>
      <c r="AC155" s="53"/>
      <c r="AD155" s="905"/>
      <c r="AE155" s="53"/>
      <c r="AF155" s="905"/>
      <c r="AG155" s="53"/>
      <c r="AH155" s="905"/>
      <c r="AI155" s="53"/>
      <c r="AJ155" s="905"/>
      <c r="AK155" s="53"/>
      <c r="AL155" s="905"/>
      <c r="AM155" s="321"/>
      <c r="AN155" s="970"/>
      <c r="AO155" s="901"/>
      <c r="AP155" s="905"/>
      <c r="AQ155" s="53"/>
      <c r="AR155" s="53"/>
      <c r="AS155" s="53"/>
      <c r="AT155" s="186" t="str">
        <f>CA155&amp;CB155&amp;CC155&amp;CD155&amp;CE155&amp;CF155</f>
        <v/>
      </c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12"/>
      <c r="BF155" s="12"/>
      <c r="BY155" s="3"/>
      <c r="CA155" s="32" t="str">
        <f t="shared" si="27"/>
        <v/>
      </c>
      <c r="CB155" s="32" t="str">
        <f t="shared" si="28"/>
        <v/>
      </c>
      <c r="CC155" s="32" t="str">
        <f t="shared" si="29"/>
        <v/>
      </c>
      <c r="CD155" s="32" t="str">
        <f t="shared" si="30"/>
        <v/>
      </c>
      <c r="CE155" s="32" t="str">
        <f t="shared" si="31"/>
        <v/>
      </c>
      <c r="CF155" s="32" t="str">
        <f t="shared" si="32"/>
        <v/>
      </c>
      <c r="CG155" s="33">
        <f t="shared" si="33"/>
        <v>0</v>
      </c>
      <c r="CH155" s="33">
        <f t="shared" si="34"/>
        <v>0</v>
      </c>
      <c r="CI155" s="33">
        <f t="shared" si="35"/>
        <v>0</v>
      </c>
      <c r="CJ155" s="33">
        <f t="shared" si="36"/>
        <v>0</v>
      </c>
      <c r="CK155" s="33">
        <f t="shared" si="37"/>
        <v>0</v>
      </c>
      <c r="CL155" s="33">
        <f t="shared" si="38"/>
        <v>0</v>
      </c>
      <c r="CM155" s="33"/>
      <c r="CN155" s="33"/>
      <c r="CZ155" s="2"/>
    </row>
    <row r="156" spans="1:104" ht="16.350000000000001" customHeight="1" x14ac:dyDescent="0.2">
      <c r="A156" s="1597" t="s">
        <v>187</v>
      </c>
      <c r="B156" s="971" t="s">
        <v>188</v>
      </c>
      <c r="C156" s="972">
        <f>+D156+E156</f>
        <v>0</v>
      </c>
      <c r="D156" s="973">
        <f t="shared" si="25"/>
        <v>0</v>
      </c>
      <c r="E156" s="974">
        <f t="shared" si="26"/>
        <v>0</v>
      </c>
      <c r="F156" s="893"/>
      <c r="G156" s="896"/>
      <c r="H156" s="893"/>
      <c r="I156" s="896"/>
      <c r="J156" s="893"/>
      <c r="K156" s="896"/>
      <c r="L156" s="893"/>
      <c r="M156" s="896"/>
      <c r="N156" s="893"/>
      <c r="O156" s="896"/>
      <c r="P156" s="893"/>
      <c r="Q156" s="896"/>
      <c r="R156" s="893"/>
      <c r="S156" s="896"/>
      <c r="T156" s="893"/>
      <c r="U156" s="896"/>
      <c r="V156" s="893"/>
      <c r="W156" s="896"/>
      <c r="X156" s="893"/>
      <c r="Y156" s="896"/>
      <c r="Z156" s="893"/>
      <c r="AA156" s="896"/>
      <c r="AB156" s="893"/>
      <c r="AC156" s="896"/>
      <c r="AD156" s="893"/>
      <c r="AE156" s="896"/>
      <c r="AF156" s="893"/>
      <c r="AG156" s="896"/>
      <c r="AH156" s="893"/>
      <c r="AI156" s="896"/>
      <c r="AJ156" s="893"/>
      <c r="AK156" s="896"/>
      <c r="AL156" s="893"/>
      <c r="AM156" s="953"/>
      <c r="AN156" s="975"/>
      <c r="AO156" s="913"/>
      <c r="AP156" s="893"/>
      <c r="AQ156" s="896"/>
      <c r="AR156" s="896"/>
      <c r="AS156" s="896"/>
      <c r="AT156" s="186" t="str">
        <f>CA156&amp;CB156&amp;CC156&amp;CD156&amp;CE156&amp;CF156</f>
        <v/>
      </c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12"/>
      <c r="BF156" s="12"/>
      <c r="BY156" s="3"/>
      <c r="CA156" s="32" t="str">
        <f t="shared" si="27"/>
        <v/>
      </c>
      <c r="CB156" s="32" t="str">
        <f t="shared" si="28"/>
        <v/>
      </c>
      <c r="CC156" s="32" t="str">
        <f t="shared" si="29"/>
        <v/>
      </c>
      <c r="CD156" s="32" t="str">
        <f t="shared" si="30"/>
        <v/>
      </c>
      <c r="CE156" s="32" t="str">
        <f t="shared" si="31"/>
        <v/>
      </c>
      <c r="CF156" s="32" t="str">
        <f t="shared" si="32"/>
        <v/>
      </c>
      <c r="CG156" s="33">
        <f t="shared" si="33"/>
        <v>0</v>
      </c>
      <c r="CH156" s="33">
        <f t="shared" si="34"/>
        <v>0</v>
      </c>
      <c r="CI156" s="33">
        <f t="shared" si="35"/>
        <v>0</v>
      </c>
      <c r="CJ156" s="33">
        <f t="shared" si="36"/>
        <v>0</v>
      </c>
      <c r="CK156" s="33">
        <f t="shared" si="37"/>
        <v>0</v>
      </c>
      <c r="CL156" s="33">
        <f t="shared" si="38"/>
        <v>0</v>
      </c>
      <c r="CM156" s="33"/>
      <c r="CN156" s="33"/>
      <c r="CZ156" s="2"/>
    </row>
    <row r="157" spans="1:104" ht="16.350000000000001" customHeight="1" x14ac:dyDescent="0.2">
      <c r="A157" s="1465"/>
      <c r="B157" s="818" t="s">
        <v>189</v>
      </c>
      <c r="C157" s="322">
        <f>+D157+E157</f>
        <v>0</v>
      </c>
      <c r="D157" s="323">
        <f t="shared" si="25"/>
        <v>0</v>
      </c>
      <c r="E157" s="304">
        <f t="shared" si="26"/>
        <v>0</v>
      </c>
      <c r="F157" s="324"/>
      <c r="G157" s="305"/>
      <c r="H157" s="324"/>
      <c r="I157" s="305"/>
      <c r="J157" s="324"/>
      <c r="K157" s="305"/>
      <c r="L157" s="92"/>
      <c r="M157" s="95"/>
      <c r="N157" s="324"/>
      <c r="O157" s="305"/>
      <c r="P157" s="324"/>
      <c r="Q157" s="305"/>
      <c r="R157" s="324"/>
      <c r="S157" s="305"/>
      <c r="T157" s="324"/>
      <c r="U157" s="305"/>
      <c r="V157" s="324"/>
      <c r="W157" s="305"/>
      <c r="X157" s="324"/>
      <c r="Y157" s="305"/>
      <c r="Z157" s="324"/>
      <c r="AA157" s="305"/>
      <c r="AB157" s="324"/>
      <c r="AC157" s="305"/>
      <c r="AD157" s="324"/>
      <c r="AE157" s="305"/>
      <c r="AF157" s="324"/>
      <c r="AG157" s="305"/>
      <c r="AH157" s="324"/>
      <c r="AI157" s="305"/>
      <c r="AJ157" s="324"/>
      <c r="AK157" s="305"/>
      <c r="AL157" s="324"/>
      <c r="AM157" s="285"/>
      <c r="AN157" s="319"/>
      <c r="AO157" s="206"/>
      <c r="AP157" s="92"/>
      <c r="AQ157" s="95"/>
      <c r="AR157" s="95"/>
      <c r="AS157" s="95"/>
      <c r="AT157" s="186" t="str">
        <f>CA157&amp;CB157&amp;CC157&amp;CD157&amp;CE157&amp;CF157</f>
        <v/>
      </c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12"/>
      <c r="BF157" s="12"/>
      <c r="BY157" s="3"/>
      <c r="CA157" s="32" t="str">
        <f t="shared" si="27"/>
        <v/>
      </c>
      <c r="CB157" s="32" t="str">
        <f t="shared" si="28"/>
        <v/>
      </c>
      <c r="CC157" s="32" t="str">
        <f t="shared" si="29"/>
        <v/>
      </c>
      <c r="CD157" s="32" t="str">
        <f t="shared" si="30"/>
        <v/>
      </c>
      <c r="CE157" s="32" t="str">
        <f t="shared" si="31"/>
        <v/>
      </c>
      <c r="CF157" s="32" t="str">
        <f t="shared" si="32"/>
        <v/>
      </c>
      <c r="CG157" s="33">
        <f t="shared" si="33"/>
        <v>0</v>
      </c>
      <c r="CH157" s="33">
        <f t="shared" si="34"/>
        <v>0</v>
      </c>
      <c r="CI157" s="33">
        <f t="shared" si="35"/>
        <v>0</v>
      </c>
      <c r="CJ157" s="33">
        <f t="shared" si="36"/>
        <v>0</v>
      </c>
      <c r="CK157" s="33">
        <f t="shared" si="37"/>
        <v>0</v>
      </c>
      <c r="CL157" s="33">
        <f t="shared" si="38"/>
        <v>0</v>
      </c>
      <c r="CM157" s="33"/>
      <c r="CN157" s="33"/>
      <c r="CZ157" s="2"/>
    </row>
    <row r="158" spans="1:104" ht="21.75" customHeight="1" x14ac:dyDescent="0.2">
      <c r="A158" s="825" t="s">
        <v>190</v>
      </c>
      <c r="B158" s="822"/>
      <c r="C158" s="886">
        <f t="shared" ref="C158:C189" si="39">SUM(D158+E158)</f>
        <v>24</v>
      </c>
      <c r="D158" s="887">
        <f t="shared" si="25"/>
        <v>13</v>
      </c>
      <c r="E158" s="75">
        <f t="shared" si="26"/>
        <v>11</v>
      </c>
      <c r="F158" s="905">
        <v>1</v>
      </c>
      <c r="G158" s="53"/>
      <c r="H158" s="905">
        <v>1</v>
      </c>
      <c r="I158" s="53">
        <v>1</v>
      </c>
      <c r="J158" s="905">
        <v>1</v>
      </c>
      <c r="K158" s="53"/>
      <c r="L158" s="905">
        <v>3</v>
      </c>
      <c r="M158" s="53">
        <v>4</v>
      </c>
      <c r="N158" s="905">
        <v>4</v>
      </c>
      <c r="O158" s="53"/>
      <c r="P158" s="905">
        <v>2</v>
      </c>
      <c r="Q158" s="53">
        <v>1</v>
      </c>
      <c r="R158" s="905">
        <v>1</v>
      </c>
      <c r="S158" s="53">
        <v>1</v>
      </c>
      <c r="T158" s="905"/>
      <c r="U158" s="53"/>
      <c r="V158" s="905"/>
      <c r="W158" s="53">
        <v>1</v>
      </c>
      <c r="X158" s="905"/>
      <c r="Y158" s="53">
        <v>2</v>
      </c>
      <c r="Z158" s="905"/>
      <c r="AA158" s="53"/>
      <c r="AB158" s="905"/>
      <c r="AC158" s="53"/>
      <c r="AD158" s="905"/>
      <c r="AE158" s="53">
        <v>1</v>
      </c>
      <c r="AF158" s="905"/>
      <c r="AG158" s="53"/>
      <c r="AH158" s="905"/>
      <c r="AI158" s="53"/>
      <c r="AJ158" s="905"/>
      <c r="AK158" s="53"/>
      <c r="AL158" s="905"/>
      <c r="AM158" s="321"/>
      <c r="AN158" s="970">
        <v>0</v>
      </c>
      <c r="AO158" s="901">
        <v>0</v>
      </c>
      <c r="AP158" s="92">
        <v>0</v>
      </c>
      <c r="AQ158" s="53">
        <v>0</v>
      </c>
      <c r="AR158" s="53">
        <v>0</v>
      </c>
      <c r="AS158" s="53">
        <v>0</v>
      </c>
      <c r="AT158" s="186" t="str">
        <f>CA158&amp;CB158&amp;CC158&amp;CD158&amp;CE158&amp;CF158&amp;CO158</f>
        <v/>
      </c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12"/>
      <c r="BF158" s="12"/>
      <c r="BY158" s="3"/>
      <c r="CA158" s="32" t="str">
        <f t="shared" si="27"/>
        <v/>
      </c>
      <c r="CB158" s="32" t="str">
        <f t="shared" si="28"/>
        <v/>
      </c>
      <c r="CC158" s="32" t="str">
        <f t="shared" si="29"/>
        <v/>
      </c>
      <c r="CD158" s="32" t="str">
        <f t="shared" si="30"/>
        <v/>
      </c>
      <c r="CE158" s="32" t="str">
        <f t="shared" si="31"/>
        <v/>
      </c>
      <c r="CF158" s="32" t="str">
        <f t="shared" si="32"/>
        <v/>
      </c>
      <c r="CG158" s="33">
        <f t="shared" si="33"/>
        <v>0</v>
      </c>
      <c r="CH158" s="33">
        <f t="shared" si="34"/>
        <v>0</v>
      </c>
      <c r="CI158" s="33">
        <f t="shared" si="35"/>
        <v>0</v>
      </c>
      <c r="CJ158" s="33">
        <f t="shared" si="36"/>
        <v>0</v>
      </c>
      <c r="CK158" s="33">
        <f t="shared" si="37"/>
        <v>0</v>
      </c>
      <c r="CL158" s="33">
        <f t="shared" si="38"/>
        <v>0</v>
      </c>
      <c r="CM158" s="14">
        <v>0</v>
      </c>
      <c r="CN158" s="14"/>
      <c r="CZ158" s="2"/>
    </row>
    <row r="159" spans="1:104" ht="16.350000000000001" customHeight="1" x14ac:dyDescent="0.2">
      <c r="A159" s="1375" t="s">
        <v>191</v>
      </c>
      <c r="B159" s="327" t="s">
        <v>192</v>
      </c>
      <c r="C159" s="328">
        <f t="shared" si="39"/>
        <v>0</v>
      </c>
      <c r="D159" s="329">
        <f t="shared" si="25"/>
        <v>0</v>
      </c>
      <c r="E159" s="330">
        <f t="shared" si="26"/>
        <v>0</v>
      </c>
      <c r="F159" s="106"/>
      <c r="G159" s="109"/>
      <c r="H159" s="106"/>
      <c r="I159" s="109"/>
      <c r="J159" s="106"/>
      <c r="K159" s="109"/>
      <c r="L159" s="106"/>
      <c r="M159" s="109"/>
      <c r="N159" s="106"/>
      <c r="O159" s="109"/>
      <c r="P159" s="106"/>
      <c r="Q159" s="109"/>
      <c r="R159" s="106"/>
      <c r="S159" s="109"/>
      <c r="T159" s="106"/>
      <c r="U159" s="109"/>
      <c r="V159" s="106"/>
      <c r="W159" s="109"/>
      <c r="X159" s="106"/>
      <c r="Y159" s="109"/>
      <c r="Z159" s="106"/>
      <c r="AA159" s="109"/>
      <c r="AB159" s="106"/>
      <c r="AC159" s="109"/>
      <c r="AD159" s="106"/>
      <c r="AE159" s="109"/>
      <c r="AF159" s="106"/>
      <c r="AG159" s="109"/>
      <c r="AH159" s="106"/>
      <c r="AI159" s="109"/>
      <c r="AJ159" s="106"/>
      <c r="AK159" s="109"/>
      <c r="AL159" s="106"/>
      <c r="AM159" s="254"/>
      <c r="AN159" s="331"/>
      <c r="AO159" s="57"/>
      <c r="AP159" s="106"/>
      <c r="AQ159" s="305"/>
      <c r="AR159" s="305"/>
      <c r="AS159" s="305"/>
      <c r="AT159" s="186" t="str">
        <f t="shared" ref="AT159:AT189" si="40">CA159&amp;CB159&amp;CC159&amp;CD159&amp;CE159&amp;CF159</f>
        <v/>
      </c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12"/>
      <c r="BF159" s="12"/>
      <c r="BY159" s="3"/>
      <c r="CA159" s="32" t="str">
        <f t="shared" si="27"/>
        <v/>
      </c>
      <c r="CB159" s="32" t="str">
        <f t="shared" si="28"/>
        <v/>
      </c>
      <c r="CC159" s="32" t="str">
        <f t="shared" si="29"/>
        <v/>
      </c>
      <c r="CD159" s="32" t="str">
        <f t="shared" si="30"/>
        <v/>
      </c>
      <c r="CE159" s="32" t="str">
        <f t="shared" si="31"/>
        <v/>
      </c>
      <c r="CF159" s="32" t="str">
        <f t="shared" si="32"/>
        <v/>
      </c>
      <c r="CG159" s="33">
        <f t="shared" si="33"/>
        <v>0</v>
      </c>
      <c r="CH159" s="33">
        <f t="shared" si="34"/>
        <v>0</v>
      </c>
      <c r="CI159" s="33">
        <f t="shared" si="35"/>
        <v>0</v>
      </c>
      <c r="CJ159" s="33">
        <f t="shared" si="36"/>
        <v>0</v>
      </c>
      <c r="CK159" s="33">
        <f t="shared" si="37"/>
        <v>0</v>
      </c>
      <c r="CL159" s="33">
        <f t="shared" si="38"/>
        <v>0</v>
      </c>
      <c r="CM159" s="33"/>
      <c r="CN159" s="33"/>
      <c r="CZ159" s="2"/>
    </row>
    <row r="160" spans="1:104" ht="16.350000000000001" customHeight="1" x14ac:dyDescent="0.2">
      <c r="A160" s="1392"/>
      <c r="B160" s="817" t="s">
        <v>193</v>
      </c>
      <c r="C160" s="333">
        <f t="shared" si="39"/>
        <v>0</v>
      </c>
      <c r="D160" s="334">
        <f t="shared" si="25"/>
        <v>0</v>
      </c>
      <c r="E160" s="812">
        <f t="shared" si="26"/>
        <v>0</v>
      </c>
      <c r="F160" s="35"/>
      <c r="G160" s="39"/>
      <c r="H160" s="35"/>
      <c r="I160" s="39"/>
      <c r="J160" s="35"/>
      <c r="K160" s="39"/>
      <c r="L160" s="35"/>
      <c r="M160" s="39"/>
      <c r="N160" s="35"/>
      <c r="O160" s="39"/>
      <c r="P160" s="35"/>
      <c r="Q160" s="39"/>
      <c r="R160" s="35"/>
      <c r="S160" s="39"/>
      <c r="T160" s="35"/>
      <c r="U160" s="39"/>
      <c r="V160" s="35"/>
      <c r="W160" s="39"/>
      <c r="X160" s="35"/>
      <c r="Y160" s="39"/>
      <c r="Z160" s="35"/>
      <c r="AA160" s="39"/>
      <c r="AB160" s="35"/>
      <c r="AC160" s="39"/>
      <c r="AD160" s="35"/>
      <c r="AE160" s="39"/>
      <c r="AF160" s="35"/>
      <c r="AG160" s="39"/>
      <c r="AH160" s="35"/>
      <c r="AI160" s="39"/>
      <c r="AJ160" s="35"/>
      <c r="AK160" s="39"/>
      <c r="AL160" s="35"/>
      <c r="AM160" s="239"/>
      <c r="AN160" s="336"/>
      <c r="AO160" s="58"/>
      <c r="AP160" s="35"/>
      <c r="AQ160" s="46"/>
      <c r="AR160" s="46"/>
      <c r="AS160" s="46"/>
      <c r="AT160" s="186" t="str">
        <f t="shared" si="40"/>
        <v/>
      </c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12"/>
      <c r="BF160" s="12"/>
      <c r="BY160" s="3"/>
      <c r="CA160" s="32" t="str">
        <f t="shared" si="27"/>
        <v/>
      </c>
      <c r="CB160" s="32" t="str">
        <f t="shared" si="28"/>
        <v/>
      </c>
      <c r="CC160" s="32" t="str">
        <f t="shared" si="29"/>
        <v/>
      </c>
      <c r="CD160" s="32" t="str">
        <f t="shared" si="30"/>
        <v/>
      </c>
      <c r="CE160" s="32" t="str">
        <f t="shared" si="31"/>
        <v/>
      </c>
      <c r="CF160" s="32" t="str">
        <f t="shared" si="32"/>
        <v/>
      </c>
      <c r="CG160" s="33">
        <f t="shared" si="33"/>
        <v>0</v>
      </c>
      <c r="CH160" s="33">
        <f t="shared" si="34"/>
        <v>0</v>
      </c>
      <c r="CI160" s="33">
        <f t="shared" si="35"/>
        <v>0</v>
      </c>
      <c r="CJ160" s="33">
        <f t="shared" si="36"/>
        <v>0</v>
      </c>
      <c r="CK160" s="33">
        <f t="shared" si="37"/>
        <v>0</v>
      </c>
      <c r="CL160" s="33">
        <f t="shared" si="38"/>
        <v>0</v>
      </c>
      <c r="CM160" s="33"/>
      <c r="CN160" s="33"/>
      <c r="CZ160" s="2"/>
    </row>
    <row r="161" spans="1:104" ht="16.350000000000001" customHeight="1" x14ac:dyDescent="0.2">
      <c r="A161" s="1392"/>
      <c r="B161" s="817" t="s">
        <v>194</v>
      </c>
      <c r="C161" s="333">
        <f t="shared" si="39"/>
        <v>7</v>
      </c>
      <c r="D161" s="337">
        <f t="shared" si="25"/>
        <v>2</v>
      </c>
      <c r="E161" s="812">
        <f t="shared" si="26"/>
        <v>5</v>
      </c>
      <c r="F161" s="42"/>
      <c r="G161" s="46"/>
      <c r="H161" s="42"/>
      <c r="I161" s="46"/>
      <c r="J161" s="42"/>
      <c r="K161" s="46"/>
      <c r="L161" s="42">
        <v>2</v>
      </c>
      <c r="M161" s="46">
        <v>2</v>
      </c>
      <c r="N161" s="42"/>
      <c r="O161" s="46"/>
      <c r="P161" s="42"/>
      <c r="Q161" s="46">
        <v>1</v>
      </c>
      <c r="R161" s="42"/>
      <c r="S161" s="46"/>
      <c r="T161" s="42"/>
      <c r="U161" s="46"/>
      <c r="V161" s="42"/>
      <c r="W161" s="46">
        <v>1</v>
      </c>
      <c r="X161" s="42"/>
      <c r="Y161" s="46"/>
      <c r="Z161" s="42"/>
      <c r="AA161" s="46"/>
      <c r="AB161" s="42"/>
      <c r="AC161" s="46"/>
      <c r="AD161" s="42"/>
      <c r="AE161" s="46">
        <v>1</v>
      </c>
      <c r="AF161" s="42"/>
      <c r="AG161" s="46"/>
      <c r="AH161" s="42"/>
      <c r="AI161" s="46"/>
      <c r="AJ161" s="42"/>
      <c r="AK161" s="46"/>
      <c r="AL161" s="42"/>
      <c r="AM161" s="244"/>
      <c r="AN161" s="338">
        <v>0</v>
      </c>
      <c r="AO161" s="202">
        <v>0</v>
      </c>
      <c r="AP161" s="42">
        <v>0</v>
      </c>
      <c r="AQ161" s="46">
        <v>0</v>
      </c>
      <c r="AR161" s="46">
        <v>0</v>
      </c>
      <c r="AS161" s="46">
        <v>0</v>
      </c>
      <c r="AT161" s="186" t="str">
        <f t="shared" si="40"/>
        <v/>
      </c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12"/>
      <c r="BF161" s="12"/>
      <c r="BY161" s="3"/>
      <c r="CA161" s="32" t="str">
        <f t="shared" si="27"/>
        <v/>
      </c>
      <c r="CB161" s="32" t="str">
        <f t="shared" si="28"/>
        <v/>
      </c>
      <c r="CC161" s="32" t="str">
        <f t="shared" si="29"/>
        <v/>
      </c>
      <c r="CD161" s="32" t="str">
        <f t="shared" si="30"/>
        <v/>
      </c>
      <c r="CE161" s="32" t="str">
        <f t="shared" si="31"/>
        <v/>
      </c>
      <c r="CF161" s="32" t="str">
        <f t="shared" si="32"/>
        <v/>
      </c>
      <c r="CG161" s="33">
        <f t="shared" si="33"/>
        <v>0</v>
      </c>
      <c r="CH161" s="33">
        <f t="shared" si="34"/>
        <v>0</v>
      </c>
      <c r="CI161" s="33">
        <f t="shared" si="35"/>
        <v>0</v>
      </c>
      <c r="CJ161" s="33">
        <f t="shared" si="36"/>
        <v>0</v>
      </c>
      <c r="CK161" s="33">
        <f t="shared" si="37"/>
        <v>0</v>
      </c>
      <c r="CL161" s="33">
        <f t="shared" si="38"/>
        <v>0</v>
      </c>
      <c r="CM161" s="33"/>
      <c r="CN161" s="33"/>
      <c r="CZ161" s="2"/>
    </row>
    <row r="162" spans="1:104" ht="16.350000000000001" customHeight="1" x14ac:dyDescent="0.2">
      <c r="A162" s="1392"/>
      <c r="B162" s="339" t="s">
        <v>195</v>
      </c>
      <c r="C162" s="333">
        <f t="shared" si="39"/>
        <v>0</v>
      </c>
      <c r="D162" s="340"/>
      <c r="E162" s="812">
        <f>SUM(K162+M162+O162+Q162+S162+U162+W162+Y162+AA162+AC162+AE162+AG162+AI162+AK162+AM162)</f>
        <v>0</v>
      </c>
      <c r="F162" s="270"/>
      <c r="G162" s="271"/>
      <c r="H162" s="270"/>
      <c r="I162" s="271"/>
      <c r="J162" s="270"/>
      <c r="K162" s="39"/>
      <c r="L162" s="270"/>
      <c r="M162" s="39"/>
      <c r="N162" s="270"/>
      <c r="O162" s="39"/>
      <c r="P162" s="270"/>
      <c r="Q162" s="39"/>
      <c r="R162" s="270"/>
      <c r="S162" s="39"/>
      <c r="T162" s="270"/>
      <c r="U162" s="39"/>
      <c r="V162" s="270"/>
      <c r="W162" s="39"/>
      <c r="X162" s="270"/>
      <c r="Y162" s="39"/>
      <c r="Z162" s="270"/>
      <c r="AA162" s="39"/>
      <c r="AB162" s="270"/>
      <c r="AC162" s="39"/>
      <c r="AD162" s="270"/>
      <c r="AE162" s="39"/>
      <c r="AF162" s="270"/>
      <c r="AG162" s="39"/>
      <c r="AH162" s="270"/>
      <c r="AI162" s="39"/>
      <c r="AJ162" s="270"/>
      <c r="AK162" s="39"/>
      <c r="AL162" s="270"/>
      <c r="AM162" s="239"/>
      <c r="AN162" s="336"/>
      <c r="AO162" s="58"/>
      <c r="AP162" s="270"/>
      <c r="AQ162" s="39"/>
      <c r="AR162" s="39"/>
      <c r="AS162" s="39"/>
      <c r="AT162" s="186" t="str">
        <f t="shared" si="40"/>
        <v/>
      </c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12"/>
      <c r="BF162" s="12"/>
      <c r="BY162" s="3"/>
      <c r="CA162" s="32" t="str">
        <f t="shared" si="27"/>
        <v/>
      </c>
      <c r="CB162" s="32" t="str">
        <f t="shared" si="28"/>
        <v/>
      </c>
      <c r="CC162" s="32" t="str">
        <f t="shared" si="29"/>
        <v/>
      </c>
      <c r="CD162" s="32" t="str">
        <f t="shared" si="30"/>
        <v/>
      </c>
      <c r="CE162" s="32" t="str">
        <f t="shared" si="31"/>
        <v/>
      </c>
      <c r="CF162" s="32" t="str">
        <f t="shared" si="32"/>
        <v/>
      </c>
      <c r="CG162" s="33">
        <f t="shared" si="33"/>
        <v>0</v>
      </c>
      <c r="CH162" s="33">
        <f t="shared" si="34"/>
        <v>0</v>
      </c>
      <c r="CI162" s="33">
        <f t="shared" si="35"/>
        <v>0</v>
      </c>
      <c r="CJ162" s="33">
        <f t="shared" si="36"/>
        <v>0</v>
      </c>
      <c r="CK162" s="33">
        <f t="shared" si="37"/>
        <v>0</v>
      </c>
      <c r="CL162" s="33">
        <f>IF(AND(C162&lt;&gt;0,OR(AN162="",AO162="",AQ162="",AR162="",AS162="")),1,0)</f>
        <v>0</v>
      </c>
      <c r="CM162" s="33"/>
      <c r="CN162" s="33"/>
      <c r="CZ162" s="2"/>
    </row>
    <row r="163" spans="1:104" ht="16.350000000000001" customHeight="1" x14ac:dyDescent="0.2">
      <c r="A163" s="1392"/>
      <c r="B163" s="817" t="s">
        <v>196</v>
      </c>
      <c r="C163" s="333">
        <f t="shared" si="39"/>
        <v>1</v>
      </c>
      <c r="D163" s="329">
        <f t="shared" ref="D163:E169" si="41">SUM(F163+H163+J163+L163+N163+P163+R163+T163+V163+X163+Z163+AB163+AD163+AF163+AH163+AJ163+AL163)</f>
        <v>1</v>
      </c>
      <c r="E163" s="812">
        <f t="shared" si="41"/>
        <v>0</v>
      </c>
      <c r="F163" s="106"/>
      <c r="G163" s="109"/>
      <c r="H163" s="106"/>
      <c r="I163" s="109"/>
      <c r="J163" s="106"/>
      <c r="K163" s="109"/>
      <c r="L163" s="106"/>
      <c r="M163" s="109"/>
      <c r="N163" s="106">
        <v>1</v>
      </c>
      <c r="O163" s="109"/>
      <c r="P163" s="106"/>
      <c r="Q163" s="109"/>
      <c r="R163" s="106"/>
      <c r="S163" s="109"/>
      <c r="T163" s="106"/>
      <c r="U163" s="109"/>
      <c r="V163" s="106"/>
      <c r="W163" s="109"/>
      <c r="X163" s="106"/>
      <c r="Y163" s="109"/>
      <c r="Z163" s="106"/>
      <c r="AA163" s="109"/>
      <c r="AB163" s="106"/>
      <c r="AC163" s="109"/>
      <c r="AD163" s="106"/>
      <c r="AE163" s="109"/>
      <c r="AF163" s="106"/>
      <c r="AG163" s="109"/>
      <c r="AH163" s="106"/>
      <c r="AI163" s="109"/>
      <c r="AJ163" s="106"/>
      <c r="AK163" s="109"/>
      <c r="AL163" s="106"/>
      <c r="AM163" s="254"/>
      <c r="AN163" s="331">
        <v>0</v>
      </c>
      <c r="AO163" s="57">
        <v>0</v>
      </c>
      <c r="AP163" s="106">
        <v>0</v>
      </c>
      <c r="AQ163" s="109">
        <v>0</v>
      </c>
      <c r="AR163" s="109">
        <v>0</v>
      </c>
      <c r="AS163" s="109">
        <v>0</v>
      </c>
      <c r="AT163" s="186" t="str">
        <f t="shared" si="40"/>
        <v/>
      </c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12"/>
      <c r="BF163" s="12"/>
      <c r="BY163" s="3"/>
      <c r="CA163" s="32" t="str">
        <f t="shared" si="27"/>
        <v/>
      </c>
      <c r="CB163" s="32" t="str">
        <f t="shared" si="28"/>
        <v/>
      </c>
      <c r="CC163" s="32" t="str">
        <f t="shared" si="29"/>
        <v/>
      </c>
      <c r="CD163" s="32" t="str">
        <f t="shared" si="30"/>
        <v/>
      </c>
      <c r="CE163" s="32" t="str">
        <f t="shared" si="31"/>
        <v/>
      </c>
      <c r="CF163" s="32" t="str">
        <f t="shared" si="32"/>
        <v/>
      </c>
      <c r="CG163" s="33">
        <f t="shared" si="33"/>
        <v>0</v>
      </c>
      <c r="CH163" s="33">
        <f t="shared" si="34"/>
        <v>0</v>
      </c>
      <c r="CI163" s="33">
        <f t="shared" si="35"/>
        <v>0</v>
      </c>
      <c r="CJ163" s="33">
        <f t="shared" si="36"/>
        <v>0</v>
      </c>
      <c r="CK163" s="33">
        <f t="shared" si="37"/>
        <v>0</v>
      </c>
      <c r="CL163" s="33">
        <f t="shared" si="38"/>
        <v>0</v>
      </c>
      <c r="CM163" s="33"/>
      <c r="CN163" s="33"/>
      <c r="CZ163" s="2"/>
    </row>
    <row r="164" spans="1:104" ht="16.350000000000001" customHeight="1" x14ac:dyDescent="0.2">
      <c r="A164" s="1392"/>
      <c r="B164" s="341" t="s">
        <v>197</v>
      </c>
      <c r="C164" s="333">
        <f t="shared" si="39"/>
        <v>0</v>
      </c>
      <c r="D164" s="334">
        <f t="shared" si="41"/>
        <v>0</v>
      </c>
      <c r="E164" s="812">
        <f t="shared" si="41"/>
        <v>0</v>
      </c>
      <c r="F164" s="35"/>
      <c r="G164" s="39"/>
      <c r="H164" s="35"/>
      <c r="I164" s="39"/>
      <c r="J164" s="35"/>
      <c r="K164" s="39"/>
      <c r="L164" s="35"/>
      <c r="M164" s="39"/>
      <c r="N164" s="35"/>
      <c r="O164" s="39"/>
      <c r="P164" s="35"/>
      <c r="Q164" s="39"/>
      <c r="R164" s="35"/>
      <c r="S164" s="39"/>
      <c r="T164" s="35"/>
      <c r="U164" s="39"/>
      <c r="V164" s="35"/>
      <c r="W164" s="39"/>
      <c r="X164" s="35"/>
      <c r="Y164" s="39"/>
      <c r="Z164" s="35"/>
      <c r="AA164" s="39"/>
      <c r="AB164" s="35"/>
      <c r="AC164" s="39"/>
      <c r="AD164" s="35"/>
      <c r="AE164" s="39"/>
      <c r="AF164" s="35"/>
      <c r="AG164" s="39"/>
      <c r="AH164" s="35"/>
      <c r="AI164" s="39"/>
      <c r="AJ164" s="35"/>
      <c r="AK164" s="39"/>
      <c r="AL164" s="35"/>
      <c r="AM164" s="239"/>
      <c r="AN164" s="336">
        <v>0</v>
      </c>
      <c r="AO164" s="58">
        <v>0</v>
      </c>
      <c r="AP164" s="35">
        <v>0</v>
      </c>
      <c r="AQ164" s="305">
        <v>0</v>
      </c>
      <c r="AR164" s="305">
        <v>0</v>
      </c>
      <c r="AS164" s="305">
        <v>0</v>
      </c>
      <c r="AT164" s="186" t="str">
        <f t="shared" si="40"/>
        <v/>
      </c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12"/>
      <c r="BF164" s="12"/>
      <c r="BY164" s="3"/>
      <c r="CA164" s="32" t="str">
        <f t="shared" si="27"/>
        <v/>
      </c>
      <c r="CB164" s="32" t="str">
        <f t="shared" si="28"/>
        <v/>
      </c>
      <c r="CC164" s="32" t="str">
        <f t="shared" si="29"/>
        <v/>
      </c>
      <c r="CD164" s="32" t="str">
        <f t="shared" si="30"/>
        <v/>
      </c>
      <c r="CE164" s="32" t="str">
        <f t="shared" si="31"/>
        <v/>
      </c>
      <c r="CF164" s="32" t="str">
        <f t="shared" si="32"/>
        <v/>
      </c>
      <c r="CG164" s="33">
        <f t="shared" si="33"/>
        <v>0</v>
      </c>
      <c r="CH164" s="33">
        <f t="shared" si="34"/>
        <v>0</v>
      </c>
      <c r="CI164" s="33">
        <f t="shared" si="35"/>
        <v>0</v>
      </c>
      <c r="CJ164" s="33">
        <f t="shared" si="36"/>
        <v>0</v>
      </c>
      <c r="CK164" s="33">
        <f t="shared" si="37"/>
        <v>0</v>
      </c>
      <c r="CL164" s="33">
        <f t="shared" si="38"/>
        <v>0</v>
      </c>
      <c r="CM164" s="33"/>
      <c r="CN164" s="33"/>
      <c r="CZ164" s="2"/>
    </row>
    <row r="165" spans="1:104" ht="23.25" customHeight="1" x14ac:dyDescent="0.2">
      <c r="A165" s="1392"/>
      <c r="B165" s="342" t="s">
        <v>198</v>
      </c>
      <c r="C165" s="333">
        <f t="shared" si="39"/>
        <v>0</v>
      </c>
      <c r="D165" s="334">
        <f t="shared" si="41"/>
        <v>0</v>
      </c>
      <c r="E165" s="812">
        <f t="shared" si="41"/>
        <v>0</v>
      </c>
      <c r="F165" s="35"/>
      <c r="G165" s="39"/>
      <c r="H165" s="35"/>
      <c r="I165" s="39"/>
      <c r="J165" s="35"/>
      <c r="K165" s="39"/>
      <c r="L165" s="35"/>
      <c r="M165" s="39"/>
      <c r="N165" s="35"/>
      <c r="O165" s="39"/>
      <c r="P165" s="35"/>
      <c r="Q165" s="39"/>
      <c r="R165" s="35"/>
      <c r="S165" s="39"/>
      <c r="T165" s="35"/>
      <c r="U165" s="39"/>
      <c r="V165" s="35"/>
      <c r="W165" s="39"/>
      <c r="X165" s="35"/>
      <c r="Y165" s="39"/>
      <c r="Z165" s="35"/>
      <c r="AA165" s="39"/>
      <c r="AB165" s="35"/>
      <c r="AC165" s="39"/>
      <c r="AD165" s="35"/>
      <c r="AE165" s="39"/>
      <c r="AF165" s="35"/>
      <c r="AG165" s="39"/>
      <c r="AH165" s="35"/>
      <c r="AI165" s="39"/>
      <c r="AJ165" s="35"/>
      <c r="AK165" s="39"/>
      <c r="AL165" s="35"/>
      <c r="AM165" s="239"/>
      <c r="AN165" s="336">
        <v>0</v>
      </c>
      <c r="AO165" s="58">
        <v>0</v>
      </c>
      <c r="AP165" s="35">
        <v>0</v>
      </c>
      <c r="AQ165" s="46">
        <v>0</v>
      </c>
      <c r="AR165" s="46">
        <v>0</v>
      </c>
      <c r="AS165" s="46">
        <v>0</v>
      </c>
      <c r="AT165" s="186" t="str">
        <f t="shared" si="40"/>
        <v/>
      </c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12"/>
      <c r="BF165" s="12"/>
      <c r="BY165" s="3"/>
      <c r="CA165" s="32" t="str">
        <f t="shared" si="27"/>
        <v/>
      </c>
      <c r="CB165" s="32" t="str">
        <f t="shared" si="28"/>
        <v/>
      </c>
      <c r="CC165" s="32" t="str">
        <f t="shared" si="29"/>
        <v/>
      </c>
      <c r="CD165" s="32" t="str">
        <f t="shared" si="30"/>
        <v/>
      </c>
      <c r="CE165" s="32" t="str">
        <f t="shared" si="31"/>
        <v/>
      </c>
      <c r="CF165" s="32" t="str">
        <f t="shared" si="32"/>
        <v/>
      </c>
      <c r="CG165" s="33">
        <f t="shared" si="33"/>
        <v>0</v>
      </c>
      <c r="CH165" s="33">
        <f t="shared" si="34"/>
        <v>0</v>
      </c>
      <c r="CI165" s="33">
        <f t="shared" si="35"/>
        <v>0</v>
      </c>
      <c r="CJ165" s="33">
        <f t="shared" si="36"/>
        <v>0</v>
      </c>
      <c r="CK165" s="33">
        <f t="shared" si="37"/>
        <v>0</v>
      </c>
      <c r="CL165" s="33">
        <f t="shared" si="38"/>
        <v>0</v>
      </c>
      <c r="CM165" s="33"/>
      <c r="CN165" s="33"/>
      <c r="CZ165" s="2"/>
    </row>
    <row r="166" spans="1:104" ht="16.350000000000001" customHeight="1" x14ac:dyDescent="0.2">
      <c r="A166" s="1376"/>
      <c r="B166" s="343" t="s">
        <v>199</v>
      </c>
      <c r="C166" s="344">
        <f t="shared" si="39"/>
        <v>1</v>
      </c>
      <c r="D166" s="337">
        <f t="shared" si="41"/>
        <v>0</v>
      </c>
      <c r="E166" s="820">
        <f t="shared" si="41"/>
        <v>1</v>
      </c>
      <c r="F166" s="42"/>
      <c r="G166" s="46"/>
      <c r="H166" s="42"/>
      <c r="I166" s="46"/>
      <c r="J166" s="42"/>
      <c r="K166" s="46"/>
      <c r="L166" s="42"/>
      <c r="M166" s="46">
        <v>1</v>
      </c>
      <c r="N166" s="42"/>
      <c r="O166" s="46"/>
      <c r="P166" s="42"/>
      <c r="Q166" s="46"/>
      <c r="R166" s="42"/>
      <c r="S166" s="46"/>
      <c r="T166" s="42"/>
      <c r="U166" s="46"/>
      <c r="V166" s="42"/>
      <c r="W166" s="46"/>
      <c r="X166" s="42"/>
      <c r="Y166" s="46"/>
      <c r="Z166" s="42"/>
      <c r="AA166" s="46"/>
      <c r="AB166" s="42"/>
      <c r="AC166" s="46"/>
      <c r="AD166" s="42"/>
      <c r="AE166" s="46"/>
      <c r="AF166" s="42"/>
      <c r="AG166" s="46"/>
      <c r="AH166" s="42"/>
      <c r="AI166" s="46"/>
      <c r="AJ166" s="42"/>
      <c r="AK166" s="46"/>
      <c r="AL166" s="42"/>
      <c r="AM166" s="244"/>
      <c r="AN166" s="338">
        <v>0</v>
      </c>
      <c r="AO166" s="202">
        <v>0</v>
      </c>
      <c r="AP166" s="42">
        <v>0</v>
      </c>
      <c r="AQ166" s="85">
        <v>0</v>
      </c>
      <c r="AR166" s="85">
        <v>0</v>
      </c>
      <c r="AS166" s="85">
        <v>0</v>
      </c>
      <c r="AT166" s="186" t="str">
        <f t="shared" si="40"/>
        <v/>
      </c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12"/>
      <c r="BF166" s="12"/>
      <c r="BY166" s="3"/>
      <c r="CA166" s="32" t="str">
        <f t="shared" si="27"/>
        <v/>
      </c>
      <c r="CB166" s="32" t="str">
        <f t="shared" si="28"/>
        <v/>
      </c>
      <c r="CC166" s="32" t="str">
        <f t="shared" si="29"/>
        <v/>
      </c>
      <c r="CD166" s="32" t="str">
        <f t="shared" si="30"/>
        <v/>
      </c>
      <c r="CE166" s="32" t="str">
        <f t="shared" si="31"/>
        <v/>
      </c>
      <c r="CF166" s="32" t="str">
        <f t="shared" si="32"/>
        <v/>
      </c>
      <c r="CG166" s="33">
        <f t="shared" si="33"/>
        <v>0</v>
      </c>
      <c r="CH166" s="33">
        <f t="shared" si="34"/>
        <v>0</v>
      </c>
      <c r="CI166" s="33">
        <f t="shared" si="35"/>
        <v>0</v>
      </c>
      <c r="CJ166" s="33">
        <f t="shared" si="36"/>
        <v>0</v>
      </c>
      <c r="CK166" s="33">
        <f t="shared" si="37"/>
        <v>0</v>
      </c>
      <c r="CL166" s="33">
        <f t="shared" si="38"/>
        <v>0</v>
      </c>
      <c r="CM166" s="33"/>
      <c r="CN166" s="33"/>
      <c r="CZ166" s="2"/>
    </row>
    <row r="167" spans="1:104" ht="25.5" customHeight="1" x14ac:dyDescent="0.2">
      <c r="A167" s="1375" t="s">
        <v>200</v>
      </c>
      <c r="B167" s="976" t="s">
        <v>201</v>
      </c>
      <c r="C167" s="972">
        <f t="shared" si="39"/>
        <v>0</v>
      </c>
      <c r="D167" s="973">
        <f t="shared" si="41"/>
        <v>0</v>
      </c>
      <c r="E167" s="974">
        <f t="shared" si="41"/>
        <v>0</v>
      </c>
      <c r="F167" s="893"/>
      <c r="G167" s="896"/>
      <c r="H167" s="893"/>
      <c r="I167" s="896"/>
      <c r="J167" s="893"/>
      <c r="K167" s="896"/>
      <c r="L167" s="893"/>
      <c r="M167" s="896"/>
      <c r="N167" s="893"/>
      <c r="O167" s="896"/>
      <c r="P167" s="893"/>
      <c r="Q167" s="896"/>
      <c r="R167" s="893"/>
      <c r="S167" s="896"/>
      <c r="T167" s="893"/>
      <c r="U167" s="896"/>
      <c r="V167" s="893"/>
      <c r="W167" s="896"/>
      <c r="X167" s="893"/>
      <c r="Y167" s="896"/>
      <c r="Z167" s="893"/>
      <c r="AA167" s="896"/>
      <c r="AB167" s="893"/>
      <c r="AC167" s="896"/>
      <c r="AD167" s="893"/>
      <c r="AE167" s="896"/>
      <c r="AF167" s="893"/>
      <c r="AG167" s="896"/>
      <c r="AH167" s="893"/>
      <c r="AI167" s="896"/>
      <c r="AJ167" s="893"/>
      <c r="AK167" s="896"/>
      <c r="AL167" s="893"/>
      <c r="AM167" s="953"/>
      <c r="AN167" s="975"/>
      <c r="AO167" s="913"/>
      <c r="AP167" s="893"/>
      <c r="AQ167" s="347"/>
      <c r="AR167" s="347"/>
      <c r="AS167" s="347"/>
      <c r="AT167" s="186" t="str">
        <f t="shared" si="40"/>
        <v/>
      </c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12"/>
      <c r="BF167" s="12"/>
      <c r="BY167" s="3"/>
      <c r="CA167" s="32" t="str">
        <f t="shared" si="27"/>
        <v/>
      </c>
      <c r="CB167" s="32" t="str">
        <f t="shared" si="28"/>
        <v/>
      </c>
      <c r="CC167" s="32" t="str">
        <f t="shared" si="29"/>
        <v/>
      </c>
      <c r="CD167" s="32" t="str">
        <f t="shared" si="30"/>
        <v/>
      </c>
      <c r="CE167" s="32" t="str">
        <f t="shared" si="31"/>
        <v/>
      </c>
      <c r="CF167" s="32" t="str">
        <f t="shared" si="32"/>
        <v/>
      </c>
      <c r="CG167" s="33">
        <f t="shared" si="33"/>
        <v>0</v>
      </c>
      <c r="CH167" s="33">
        <f t="shared" si="34"/>
        <v>0</v>
      </c>
      <c r="CI167" s="33">
        <f t="shared" si="35"/>
        <v>0</v>
      </c>
      <c r="CJ167" s="33">
        <f t="shared" si="36"/>
        <v>0</v>
      </c>
      <c r="CK167" s="33">
        <f t="shared" si="37"/>
        <v>0</v>
      </c>
      <c r="CL167" s="33">
        <f t="shared" si="38"/>
        <v>0</v>
      </c>
      <c r="CM167" s="33"/>
      <c r="CN167" s="33"/>
      <c r="CZ167" s="2"/>
    </row>
    <row r="168" spans="1:104" ht="22.5" customHeight="1" x14ac:dyDescent="0.2">
      <c r="A168" s="1392"/>
      <c r="B168" s="817" t="s">
        <v>202</v>
      </c>
      <c r="C168" s="333">
        <f t="shared" si="39"/>
        <v>0</v>
      </c>
      <c r="D168" s="334">
        <f t="shared" si="41"/>
        <v>0</v>
      </c>
      <c r="E168" s="812">
        <f t="shared" si="41"/>
        <v>0</v>
      </c>
      <c r="F168" s="35"/>
      <c r="G168" s="39"/>
      <c r="H168" s="35"/>
      <c r="I168" s="39"/>
      <c r="J168" s="35"/>
      <c r="K168" s="39"/>
      <c r="L168" s="35"/>
      <c r="M168" s="39"/>
      <c r="N168" s="35"/>
      <c r="O168" s="39"/>
      <c r="P168" s="35"/>
      <c r="Q168" s="39"/>
      <c r="R168" s="35"/>
      <c r="S168" s="39"/>
      <c r="T168" s="35"/>
      <c r="U168" s="39"/>
      <c r="V168" s="35"/>
      <c r="W168" s="39"/>
      <c r="X168" s="35"/>
      <c r="Y168" s="39"/>
      <c r="Z168" s="35"/>
      <c r="AA168" s="39"/>
      <c r="AB168" s="35"/>
      <c r="AC168" s="39"/>
      <c r="AD168" s="35"/>
      <c r="AE168" s="39"/>
      <c r="AF168" s="35"/>
      <c r="AG168" s="39"/>
      <c r="AH168" s="35"/>
      <c r="AI168" s="39"/>
      <c r="AJ168" s="35"/>
      <c r="AK168" s="39"/>
      <c r="AL168" s="35"/>
      <c r="AM168" s="239"/>
      <c r="AN168" s="336"/>
      <c r="AO168" s="58"/>
      <c r="AP168" s="35"/>
      <c r="AQ168" s="46"/>
      <c r="AR168" s="46"/>
      <c r="AS168" s="46"/>
      <c r="AT168" s="186" t="str">
        <f t="shared" si="40"/>
        <v/>
      </c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12"/>
      <c r="BF168" s="12"/>
      <c r="BY168" s="3"/>
      <c r="CA168" s="32" t="str">
        <f t="shared" si="27"/>
        <v/>
      </c>
      <c r="CB168" s="32" t="str">
        <f t="shared" si="28"/>
        <v/>
      </c>
      <c r="CC168" s="32" t="str">
        <f t="shared" si="29"/>
        <v/>
      </c>
      <c r="CD168" s="32" t="str">
        <f t="shared" si="30"/>
        <v/>
      </c>
      <c r="CE168" s="32" t="str">
        <f t="shared" si="31"/>
        <v/>
      </c>
      <c r="CF168" s="32" t="str">
        <f t="shared" si="32"/>
        <v/>
      </c>
      <c r="CG168" s="33">
        <f t="shared" si="33"/>
        <v>0</v>
      </c>
      <c r="CH168" s="33">
        <f t="shared" si="34"/>
        <v>0</v>
      </c>
      <c r="CI168" s="33">
        <f t="shared" si="35"/>
        <v>0</v>
      </c>
      <c r="CJ168" s="33">
        <f t="shared" si="36"/>
        <v>0</v>
      </c>
      <c r="CK168" s="33">
        <f t="shared" si="37"/>
        <v>0</v>
      </c>
      <c r="CL168" s="33">
        <f t="shared" si="38"/>
        <v>0</v>
      </c>
      <c r="CM168" s="33"/>
      <c r="CN168" s="33"/>
      <c r="CZ168" s="2"/>
    </row>
    <row r="169" spans="1:104" ht="23.25" customHeight="1" x14ac:dyDescent="0.2">
      <c r="A169" s="1376"/>
      <c r="B169" s="818" t="s">
        <v>203</v>
      </c>
      <c r="C169" s="348">
        <f t="shared" si="39"/>
        <v>0</v>
      </c>
      <c r="D169" s="349">
        <f t="shared" si="41"/>
        <v>0</v>
      </c>
      <c r="E169" s="350">
        <f t="shared" si="41"/>
        <v>0</v>
      </c>
      <c r="F169" s="82"/>
      <c r="G169" s="85"/>
      <c r="H169" s="82"/>
      <c r="I169" s="85"/>
      <c r="J169" s="82"/>
      <c r="K169" s="85"/>
      <c r="L169" s="82"/>
      <c r="M169" s="85"/>
      <c r="N169" s="82"/>
      <c r="O169" s="85"/>
      <c r="P169" s="82"/>
      <c r="Q169" s="85"/>
      <c r="R169" s="82"/>
      <c r="S169" s="85"/>
      <c r="T169" s="82"/>
      <c r="U169" s="85"/>
      <c r="V169" s="82"/>
      <c r="W169" s="85"/>
      <c r="X169" s="82"/>
      <c r="Y169" s="85"/>
      <c r="Z169" s="82"/>
      <c r="AA169" s="85"/>
      <c r="AB169" s="82"/>
      <c r="AC169" s="85"/>
      <c r="AD169" s="82"/>
      <c r="AE169" s="85"/>
      <c r="AF169" s="82"/>
      <c r="AG169" s="85"/>
      <c r="AH169" s="82"/>
      <c r="AI169" s="85"/>
      <c r="AJ169" s="82"/>
      <c r="AK169" s="85"/>
      <c r="AL169" s="82"/>
      <c r="AM169" s="351"/>
      <c r="AN169" s="352"/>
      <c r="AO169" s="59"/>
      <c r="AP169" s="82"/>
      <c r="AQ169" s="85"/>
      <c r="AR169" s="85"/>
      <c r="AS169" s="85"/>
      <c r="AT169" s="186" t="str">
        <f t="shared" si="40"/>
        <v/>
      </c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12"/>
      <c r="BF169" s="12"/>
      <c r="BY169" s="3"/>
      <c r="CA169" s="32" t="str">
        <f t="shared" si="27"/>
        <v/>
      </c>
      <c r="CB169" s="32" t="str">
        <f t="shared" si="28"/>
        <v/>
      </c>
      <c r="CC169" s="32" t="str">
        <f t="shared" si="29"/>
        <v/>
      </c>
      <c r="CD169" s="32" t="str">
        <f t="shared" si="30"/>
        <v/>
      </c>
      <c r="CE169" s="32" t="str">
        <f t="shared" si="31"/>
        <v/>
      </c>
      <c r="CF169" s="32" t="str">
        <f t="shared" si="32"/>
        <v/>
      </c>
      <c r="CG169" s="33">
        <f t="shared" si="33"/>
        <v>0</v>
      </c>
      <c r="CH169" s="33">
        <f t="shared" si="34"/>
        <v>0</v>
      </c>
      <c r="CI169" s="33">
        <f t="shared" si="35"/>
        <v>0</v>
      </c>
      <c r="CJ169" s="33">
        <f t="shared" si="36"/>
        <v>0</v>
      </c>
      <c r="CK169" s="33">
        <f t="shared" si="37"/>
        <v>0</v>
      </c>
      <c r="CL169" s="33">
        <f t="shared" si="38"/>
        <v>0</v>
      </c>
      <c r="CM169" s="33"/>
      <c r="CN169" s="33"/>
      <c r="CZ169" s="2"/>
    </row>
    <row r="170" spans="1:104" ht="22.35" customHeight="1" x14ac:dyDescent="0.2">
      <c r="A170" s="1375" t="s">
        <v>204</v>
      </c>
      <c r="B170" s="971" t="s">
        <v>205</v>
      </c>
      <c r="C170" s="972">
        <f t="shared" si="39"/>
        <v>0</v>
      </c>
      <c r="D170" s="973">
        <f t="shared" ref="D170:E173" si="42">SUM(F170+H170+J170+L170+N170)</f>
        <v>0</v>
      </c>
      <c r="E170" s="974">
        <f t="shared" si="42"/>
        <v>0</v>
      </c>
      <c r="F170" s="893"/>
      <c r="G170" s="896"/>
      <c r="H170" s="893"/>
      <c r="I170" s="896"/>
      <c r="J170" s="893"/>
      <c r="K170" s="896"/>
      <c r="L170" s="893"/>
      <c r="M170" s="896"/>
      <c r="N170" s="893"/>
      <c r="O170" s="896"/>
      <c r="P170" s="977"/>
      <c r="Q170" s="978"/>
      <c r="R170" s="977"/>
      <c r="S170" s="978"/>
      <c r="T170" s="977"/>
      <c r="U170" s="978"/>
      <c r="V170" s="977"/>
      <c r="W170" s="978"/>
      <c r="X170" s="977"/>
      <c r="Y170" s="978"/>
      <c r="Z170" s="977"/>
      <c r="AA170" s="978"/>
      <c r="AB170" s="977"/>
      <c r="AC170" s="978"/>
      <c r="AD170" s="977"/>
      <c r="AE170" s="978"/>
      <c r="AF170" s="977"/>
      <c r="AG170" s="978"/>
      <c r="AH170" s="977"/>
      <c r="AI170" s="978"/>
      <c r="AJ170" s="977"/>
      <c r="AK170" s="978"/>
      <c r="AL170" s="977"/>
      <c r="AM170" s="979"/>
      <c r="AN170" s="975"/>
      <c r="AO170" s="980"/>
      <c r="AP170" s="893"/>
      <c r="AQ170" s="347"/>
      <c r="AR170" s="347"/>
      <c r="AS170" s="347"/>
      <c r="AT170" s="186" t="str">
        <f t="shared" si="40"/>
        <v/>
      </c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12"/>
      <c r="BF170" s="12"/>
      <c r="BY170" s="3"/>
      <c r="CA170" s="32" t="str">
        <f t="shared" si="27"/>
        <v/>
      </c>
      <c r="CB170" s="32"/>
      <c r="CC170" s="32" t="str">
        <f t="shared" si="29"/>
        <v/>
      </c>
      <c r="CD170" s="32" t="str">
        <f t="shared" si="30"/>
        <v/>
      </c>
      <c r="CE170" s="32" t="str">
        <f t="shared" si="31"/>
        <v/>
      </c>
      <c r="CF170" s="32" t="str">
        <f t="shared" si="32"/>
        <v/>
      </c>
      <c r="CG170" s="33">
        <f t="shared" si="33"/>
        <v>0</v>
      </c>
      <c r="CH170" s="33"/>
      <c r="CI170" s="33">
        <f t="shared" si="35"/>
        <v>0</v>
      </c>
      <c r="CJ170" s="33">
        <f t="shared" si="36"/>
        <v>0</v>
      </c>
      <c r="CK170" s="33">
        <f t="shared" si="37"/>
        <v>0</v>
      </c>
      <c r="CL170" s="33">
        <f>IF(AND(C170&lt;&gt;0,OR(AN170="",AP170="",AQ170="",AR170="",AS170="")),1,0)</f>
        <v>0</v>
      </c>
      <c r="CM170" s="33"/>
      <c r="CN170" s="33"/>
      <c r="CZ170" s="2"/>
    </row>
    <row r="171" spans="1:104" ht="27" customHeight="1" x14ac:dyDescent="0.2">
      <c r="A171" s="1392"/>
      <c r="B171" s="817" t="s">
        <v>206</v>
      </c>
      <c r="C171" s="333">
        <f t="shared" si="39"/>
        <v>0</v>
      </c>
      <c r="D171" s="334">
        <f t="shared" si="42"/>
        <v>0</v>
      </c>
      <c r="E171" s="812">
        <f t="shared" si="42"/>
        <v>0</v>
      </c>
      <c r="F171" s="35"/>
      <c r="G171" s="39"/>
      <c r="H171" s="35"/>
      <c r="I171" s="39"/>
      <c r="J171" s="35"/>
      <c r="K171" s="39"/>
      <c r="L171" s="35"/>
      <c r="M171" s="39"/>
      <c r="N171" s="35"/>
      <c r="O171" s="39"/>
      <c r="P171" s="270"/>
      <c r="Q171" s="271"/>
      <c r="R171" s="270"/>
      <c r="S171" s="271"/>
      <c r="T171" s="270"/>
      <c r="U171" s="271"/>
      <c r="V171" s="270"/>
      <c r="W171" s="271"/>
      <c r="X171" s="270"/>
      <c r="Y171" s="271"/>
      <c r="Z171" s="270"/>
      <c r="AA171" s="271"/>
      <c r="AB171" s="270"/>
      <c r="AC171" s="271"/>
      <c r="AD171" s="270"/>
      <c r="AE171" s="271"/>
      <c r="AF171" s="270"/>
      <c r="AG171" s="271"/>
      <c r="AH171" s="270"/>
      <c r="AI171" s="271"/>
      <c r="AJ171" s="270"/>
      <c r="AK171" s="271"/>
      <c r="AL171" s="270"/>
      <c r="AM171" s="357"/>
      <c r="AN171" s="336"/>
      <c r="AO171" s="358"/>
      <c r="AP171" s="35"/>
      <c r="AQ171" s="46"/>
      <c r="AR171" s="46"/>
      <c r="AS171" s="46"/>
      <c r="AT171" s="186" t="str">
        <f t="shared" si="40"/>
        <v/>
      </c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12"/>
      <c r="BF171" s="12"/>
      <c r="BY171" s="3"/>
      <c r="CA171" s="32" t="str">
        <f t="shared" si="27"/>
        <v/>
      </c>
      <c r="CB171" s="32"/>
      <c r="CC171" s="32" t="str">
        <f t="shared" si="29"/>
        <v/>
      </c>
      <c r="CD171" s="32" t="str">
        <f t="shared" si="30"/>
        <v/>
      </c>
      <c r="CE171" s="32" t="str">
        <f t="shared" si="31"/>
        <v/>
      </c>
      <c r="CF171" s="32" t="str">
        <f t="shared" si="32"/>
        <v/>
      </c>
      <c r="CG171" s="33">
        <f t="shared" si="33"/>
        <v>0</v>
      </c>
      <c r="CH171" s="33"/>
      <c r="CI171" s="33">
        <f t="shared" si="35"/>
        <v>0</v>
      </c>
      <c r="CJ171" s="33">
        <f t="shared" si="36"/>
        <v>0</v>
      </c>
      <c r="CK171" s="33">
        <f t="shared" si="37"/>
        <v>0</v>
      </c>
      <c r="CL171" s="33">
        <f t="shared" ref="CL171:CL173" si="43">IF(AND(C171&lt;&gt;0,OR(AN171="",AP171="",AQ171="",AR171="",AS171="")),1,0)</f>
        <v>0</v>
      </c>
      <c r="CM171" s="33"/>
      <c r="CN171" s="33"/>
      <c r="CZ171" s="2"/>
    </row>
    <row r="172" spans="1:104" ht="25.5" customHeight="1" x14ac:dyDescent="0.2">
      <c r="A172" s="1392"/>
      <c r="B172" s="817" t="s">
        <v>207</v>
      </c>
      <c r="C172" s="333">
        <f t="shared" si="39"/>
        <v>0</v>
      </c>
      <c r="D172" s="334">
        <f t="shared" si="42"/>
        <v>0</v>
      </c>
      <c r="E172" s="812">
        <f t="shared" si="42"/>
        <v>0</v>
      </c>
      <c r="F172" s="35"/>
      <c r="G172" s="39"/>
      <c r="H172" s="35"/>
      <c r="I172" s="39"/>
      <c r="J172" s="35"/>
      <c r="K172" s="39"/>
      <c r="L172" s="35"/>
      <c r="M172" s="39"/>
      <c r="N172" s="35"/>
      <c r="O172" s="39"/>
      <c r="P172" s="270"/>
      <c r="Q172" s="271"/>
      <c r="R172" s="270"/>
      <c r="S172" s="271"/>
      <c r="T172" s="270"/>
      <c r="U172" s="271"/>
      <c r="V172" s="270"/>
      <c r="W172" s="271"/>
      <c r="X172" s="270"/>
      <c r="Y172" s="271"/>
      <c r="Z172" s="270"/>
      <c r="AA172" s="271"/>
      <c r="AB172" s="270"/>
      <c r="AC172" s="271"/>
      <c r="AD172" s="270"/>
      <c r="AE172" s="271"/>
      <c r="AF172" s="270"/>
      <c r="AG172" s="271"/>
      <c r="AH172" s="270"/>
      <c r="AI172" s="271"/>
      <c r="AJ172" s="270"/>
      <c r="AK172" s="271"/>
      <c r="AL172" s="270"/>
      <c r="AM172" s="357"/>
      <c r="AN172" s="336"/>
      <c r="AO172" s="359"/>
      <c r="AP172" s="35"/>
      <c r="AQ172" s="46"/>
      <c r="AR172" s="46"/>
      <c r="AS172" s="46"/>
      <c r="AT172" s="186" t="str">
        <f t="shared" si="40"/>
        <v/>
      </c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12"/>
      <c r="BF172" s="12"/>
      <c r="BY172" s="3"/>
      <c r="CA172" s="32" t="str">
        <f t="shared" si="27"/>
        <v/>
      </c>
      <c r="CB172" s="32"/>
      <c r="CC172" s="32" t="str">
        <f t="shared" si="29"/>
        <v/>
      </c>
      <c r="CD172" s="32" t="str">
        <f t="shared" si="30"/>
        <v/>
      </c>
      <c r="CE172" s="32" t="str">
        <f t="shared" si="31"/>
        <v/>
      </c>
      <c r="CF172" s="32" t="str">
        <f t="shared" si="32"/>
        <v/>
      </c>
      <c r="CG172" s="33">
        <f t="shared" si="33"/>
        <v>0</v>
      </c>
      <c r="CH172" s="33"/>
      <c r="CI172" s="33">
        <f t="shared" si="35"/>
        <v>0</v>
      </c>
      <c r="CJ172" s="33">
        <f t="shared" si="36"/>
        <v>0</v>
      </c>
      <c r="CK172" s="33">
        <f t="shared" si="37"/>
        <v>0</v>
      </c>
      <c r="CL172" s="33">
        <f t="shared" si="43"/>
        <v>0</v>
      </c>
      <c r="CM172" s="33"/>
      <c r="CN172" s="33"/>
      <c r="CZ172" s="2"/>
    </row>
    <row r="173" spans="1:104" ht="32.25" customHeight="1" x14ac:dyDescent="0.2">
      <c r="A173" s="1376"/>
      <c r="B173" s="818" t="s">
        <v>208</v>
      </c>
      <c r="C173" s="348">
        <f t="shared" si="39"/>
        <v>0</v>
      </c>
      <c r="D173" s="349">
        <f t="shared" si="42"/>
        <v>0</v>
      </c>
      <c r="E173" s="350">
        <f t="shared" si="42"/>
        <v>0</v>
      </c>
      <c r="F173" s="82"/>
      <c r="G173" s="85"/>
      <c r="H173" s="82"/>
      <c r="I173" s="85"/>
      <c r="J173" s="82"/>
      <c r="K173" s="85"/>
      <c r="L173" s="82"/>
      <c r="M173" s="85"/>
      <c r="N173" s="82"/>
      <c r="O173" s="85"/>
      <c r="P173" s="360"/>
      <c r="Q173" s="361"/>
      <c r="R173" s="360"/>
      <c r="S173" s="361"/>
      <c r="T173" s="360"/>
      <c r="U173" s="361"/>
      <c r="V173" s="360"/>
      <c r="W173" s="361"/>
      <c r="X173" s="360"/>
      <c r="Y173" s="361"/>
      <c r="Z173" s="360"/>
      <c r="AA173" s="361"/>
      <c r="AB173" s="360"/>
      <c r="AC173" s="361"/>
      <c r="AD173" s="360"/>
      <c r="AE173" s="361"/>
      <c r="AF173" s="360"/>
      <c r="AG173" s="361"/>
      <c r="AH173" s="360"/>
      <c r="AI173" s="361"/>
      <c r="AJ173" s="360"/>
      <c r="AK173" s="361"/>
      <c r="AL173" s="360"/>
      <c r="AM173" s="361"/>
      <c r="AN173" s="352"/>
      <c r="AO173" s="274"/>
      <c r="AP173" s="82"/>
      <c r="AQ173" s="85"/>
      <c r="AR173" s="85"/>
      <c r="AS173" s="85"/>
      <c r="AT173" s="186" t="str">
        <f t="shared" si="40"/>
        <v/>
      </c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12"/>
      <c r="BF173" s="12"/>
      <c r="BY173" s="3"/>
      <c r="CA173" s="32" t="str">
        <f t="shared" si="27"/>
        <v/>
      </c>
      <c r="CB173" s="32"/>
      <c r="CC173" s="32" t="str">
        <f t="shared" si="29"/>
        <v/>
      </c>
      <c r="CD173" s="32" t="str">
        <f t="shared" si="30"/>
        <v/>
      </c>
      <c r="CE173" s="32" t="str">
        <f t="shared" si="31"/>
        <v/>
      </c>
      <c r="CF173" s="32" t="str">
        <f t="shared" si="32"/>
        <v/>
      </c>
      <c r="CG173" s="33">
        <f t="shared" si="33"/>
        <v>0</v>
      </c>
      <c r="CH173" s="33"/>
      <c r="CI173" s="33">
        <f t="shared" si="35"/>
        <v>0</v>
      </c>
      <c r="CJ173" s="33">
        <f t="shared" si="36"/>
        <v>0</v>
      </c>
      <c r="CK173" s="33">
        <f t="shared" si="37"/>
        <v>0</v>
      </c>
      <c r="CL173" s="33">
        <f t="shared" si="43"/>
        <v>0</v>
      </c>
      <c r="CM173" s="33"/>
      <c r="CN173" s="33"/>
      <c r="CZ173" s="2"/>
    </row>
    <row r="174" spans="1:104" ht="16.350000000000001" customHeight="1" x14ac:dyDescent="0.2">
      <c r="A174" s="1375" t="s">
        <v>209</v>
      </c>
      <c r="B174" s="362" t="s">
        <v>210</v>
      </c>
      <c r="C174" s="328">
        <f t="shared" si="39"/>
        <v>0</v>
      </c>
      <c r="D174" s="329">
        <f t="shared" ref="D174:E189" si="44">SUM(F174+H174+J174+L174+N174+P174+R174+T174+V174+X174+Z174+AB174+AD174+AF174+AH174+AJ174+AL174)</f>
        <v>0</v>
      </c>
      <c r="E174" s="330">
        <f t="shared" si="44"/>
        <v>0</v>
      </c>
      <c r="F174" s="106"/>
      <c r="G174" s="109"/>
      <c r="H174" s="106"/>
      <c r="I174" s="109"/>
      <c r="J174" s="106"/>
      <c r="K174" s="109"/>
      <c r="L174" s="106"/>
      <c r="M174" s="109"/>
      <c r="N174" s="106"/>
      <c r="O174" s="109"/>
      <c r="P174" s="106"/>
      <c r="Q174" s="109"/>
      <c r="R174" s="106"/>
      <c r="S174" s="109"/>
      <c r="T174" s="106"/>
      <c r="U174" s="109"/>
      <c r="V174" s="106"/>
      <c r="W174" s="109"/>
      <c r="X174" s="106"/>
      <c r="Y174" s="109"/>
      <c r="Z174" s="106"/>
      <c r="AA174" s="109"/>
      <c r="AB174" s="106"/>
      <c r="AC174" s="109"/>
      <c r="AD174" s="106"/>
      <c r="AE174" s="109"/>
      <c r="AF174" s="106"/>
      <c r="AG174" s="109"/>
      <c r="AH174" s="106"/>
      <c r="AI174" s="109"/>
      <c r="AJ174" s="106"/>
      <c r="AK174" s="109"/>
      <c r="AL174" s="106"/>
      <c r="AM174" s="108"/>
      <c r="AN174" s="109"/>
      <c r="AO174" s="913"/>
      <c r="AP174" s="911"/>
      <c r="AQ174" s="109"/>
      <c r="AR174" s="109"/>
      <c r="AS174" s="57"/>
      <c r="AT174" s="186" t="str">
        <f t="shared" si="40"/>
        <v/>
      </c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12"/>
      <c r="BF174" s="12"/>
      <c r="BY174" s="3"/>
      <c r="CA174" s="32" t="str">
        <f t="shared" si="27"/>
        <v/>
      </c>
      <c r="CB174" s="32" t="str">
        <f t="shared" ref="CB174:CB179" si="45">IF(CH174=0,"","* Las madres de hijos menor de 5 años NO DEBE ser mayor al Total de Mujeres ingresadas al Programa. ")</f>
        <v/>
      </c>
      <c r="CC174" s="32" t="str">
        <f t="shared" si="29"/>
        <v/>
      </c>
      <c r="CD174" s="32" t="str">
        <f t="shared" si="30"/>
        <v/>
      </c>
      <c r="CE174" s="32" t="str">
        <f t="shared" si="31"/>
        <v/>
      </c>
      <c r="CF174" s="32" t="str">
        <f t="shared" si="32"/>
        <v/>
      </c>
      <c r="CG174" s="33">
        <f t="shared" si="33"/>
        <v>0</v>
      </c>
      <c r="CH174" s="33">
        <f t="shared" ref="CH174:CH179" si="46">IF(C174&lt;AO174,1,0)</f>
        <v>0</v>
      </c>
      <c r="CI174" s="33">
        <f t="shared" si="35"/>
        <v>0</v>
      </c>
      <c r="CJ174" s="33">
        <f t="shared" si="36"/>
        <v>0</v>
      </c>
      <c r="CK174" s="33">
        <f t="shared" si="37"/>
        <v>0</v>
      </c>
      <c r="CL174" s="33">
        <f t="shared" si="38"/>
        <v>0</v>
      </c>
      <c r="CM174" s="33"/>
      <c r="CN174" s="33"/>
      <c r="CZ174" s="2"/>
    </row>
    <row r="175" spans="1:104" ht="16.350000000000001" customHeight="1" x14ac:dyDescent="0.2">
      <c r="A175" s="1392"/>
      <c r="B175" s="363" t="s">
        <v>211</v>
      </c>
      <c r="C175" s="333">
        <f t="shared" si="39"/>
        <v>0</v>
      </c>
      <c r="D175" s="334">
        <f t="shared" si="44"/>
        <v>0</v>
      </c>
      <c r="E175" s="812">
        <f t="shared" si="44"/>
        <v>0</v>
      </c>
      <c r="F175" s="35"/>
      <c r="G175" s="39"/>
      <c r="H175" s="35"/>
      <c r="I175" s="39"/>
      <c r="J175" s="35"/>
      <c r="K175" s="39"/>
      <c r="L175" s="35"/>
      <c r="M175" s="39"/>
      <c r="N175" s="35"/>
      <c r="O175" s="39"/>
      <c r="P175" s="35"/>
      <c r="Q175" s="39"/>
      <c r="R175" s="35"/>
      <c r="S175" s="39"/>
      <c r="T175" s="35"/>
      <c r="U175" s="39"/>
      <c r="V175" s="35"/>
      <c r="W175" s="39"/>
      <c r="X175" s="35"/>
      <c r="Y175" s="39"/>
      <c r="Z175" s="35"/>
      <c r="AA175" s="39"/>
      <c r="AB175" s="35"/>
      <c r="AC175" s="39"/>
      <c r="AD175" s="35"/>
      <c r="AE175" s="39"/>
      <c r="AF175" s="35"/>
      <c r="AG175" s="39"/>
      <c r="AH175" s="35"/>
      <c r="AI175" s="39"/>
      <c r="AJ175" s="35"/>
      <c r="AK175" s="39"/>
      <c r="AL175" s="35"/>
      <c r="AM175" s="38"/>
      <c r="AN175" s="39"/>
      <c r="AO175" s="58"/>
      <c r="AP175" s="143"/>
      <c r="AQ175" s="39"/>
      <c r="AR175" s="39"/>
      <c r="AS175" s="58"/>
      <c r="AT175" s="186" t="str">
        <f t="shared" si="40"/>
        <v/>
      </c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12"/>
      <c r="BF175" s="12"/>
      <c r="BY175" s="3"/>
      <c r="CA175" s="32" t="str">
        <f t="shared" si="27"/>
        <v/>
      </c>
      <c r="CB175" s="32" t="str">
        <f t="shared" si="45"/>
        <v/>
      </c>
      <c r="CC175" s="32" t="str">
        <f t="shared" si="29"/>
        <v/>
      </c>
      <c r="CD175" s="32" t="str">
        <f t="shared" si="30"/>
        <v/>
      </c>
      <c r="CE175" s="32" t="str">
        <f t="shared" si="31"/>
        <v/>
      </c>
      <c r="CF175" s="32" t="str">
        <f t="shared" si="32"/>
        <v/>
      </c>
      <c r="CG175" s="33">
        <f t="shared" si="33"/>
        <v>0</v>
      </c>
      <c r="CH175" s="33">
        <f t="shared" si="46"/>
        <v>0</v>
      </c>
      <c r="CI175" s="33">
        <f t="shared" si="35"/>
        <v>0</v>
      </c>
      <c r="CJ175" s="33">
        <f t="shared" si="36"/>
        <v>0</v>
      </c>
      <c r="CK175" s="33">
        <f t="shared" si="37"/>
        <v>0</v>
      </c>
      <c r="CL175" s="33">
        <f t="shared" si="38"/>
        <v>0</v>
      </c>
      <c r="CM175" s="33"/>
      <c r="CN175" s="33"/>
      <c r="CZ175" s="2"/>
    </row>
    <row r="176" spans="1:104" ht="16.350000000000001" customHeight="1" x14ac:dyDescent="0.2">
      <c r="A176" s="1392"/>
      <c r="B176" s="339" t="s">
        <v>212</v>
      </c>
      <c r="C176" s="333">
        <f t="shared" si="39"/>
        <v>0</v>
      </c>
      <c r="D176" s="334">
        <f t="shared" si="44"/>
        <v>0</v>
      </c>
      <c r="E176" s="812">
        <f t="shared" si="44"/>
        <v>0</v>
      </c>
      <c r="F176" s="35"/>
      <c r="G176" s="39"/>
      <c r="H176" s="35"/>
      <c r="I176" s="39"/>
      <c r="J176" s="35"/>
      <c r="K176" s="39"/>
      <c r="L176" s="35"/>
      <c r="M176" s="39"/>
      <c r="N176" s="35"/>
      <c r="O176" s="39"/>
      <c r="P176" s="35"/>
      <c r="Q176" s="39"/>
      <c r="R176" s="35"/>
      <c r="S176" s="39"/>
      <c r="T176" s="35"/>
      <c r="U176" s="39"/>
      <c r="V176" s="35"/>
      <c r="W176" s="39"/>
      <c r="X176" s="35"/>
      <c r="Y176" s="39"/>
      <c r="Z176" s="35"/>
      <c r="AA176" s="39"/>
      <c r="AB176" s="35"/>
      <c r="AC176" s="39"/>
      <c r="AD176" s="35"/>
      <c r="AE176" s="39"/>
      <c r="AF176" s="35"/>
      <c r="AG176" s="39"/>
      <c r="AH176" s="35"/>
      <c r="AI176" s="39"/>
      <c r="AJ176" s="35"/>
      <c r="AK176" s="39"/>
      <c r="AL176" s="35"/>
      <c r="AM176" s="38"/>
      <c r="AN176" s="39"/>
      <c r="AO176" s="58"/>
      <c r="AP176" s="143"/>
      <c r="AQ176" s="39"/>
      <c r="AR176" s="39"/>
      <c r="AS176" s="58"/>
      <c r="AT176" s="186" t="str">
        <f t="shared" si="40"/>
        <v/>
      </c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12"/>
      <c r="BF176" s="12"/>
      <c r="BY176" s="3"/>
      <c r="CA176" s="32" t="str">
        <f t="shared" si="27"/>
        <v/>
      </c>
      <c r="CB176" s="32" t="str">
        <f t="shared" si="45"/>
        <v/>
      </c>
      <c r="CC176" s="32" t="str">
        <f t="shared" si="29"/>
        <v/>
      </c>
      <c r="CD176" s="32" t="str">
        <f t="shared" si="30"/>
        <v/>
      </c>
      <c r="CE176" s="32" t="str">
        <f t="shared" si="31"/>
        <v/>
      </c>
      <c r="CF176" s="32" t="str">
        <f t="shared" si="32"/>
        <v/>
      </c>
      <c r="CG176" s="33">
        <f t="shared" si="33"/>
        <v>0</v>
      </c>
      <c r="CH176" s="33">
        <f t="shared" si="46"/>
        <v>0</v>
      </c>
      <c r="CI176" s="33">
        <f t="shared" si="35"/>
        <v>0</v>
      </c>
      <c r="CJ176" s="33">
        <f t="shared" si="36"/>
        <v>0</v>
      </c>
      <c r="CK176" s="33">
        <f t="shared" si="37"/>
        <v>0</v>
      </c>
      <c r="CL176" s="33">
        <f t="shared" si="38"/>
        <v>0</v>
      </c>
      <c r="CM176" s="33"/>
      <c r="CN176" s="33"/>
      <c r="CZ176" s="2"/>
    </row>
    <row r="177" spans="1:104" ht="16.350000000000001" customHeight="1" x14ac:dyDescent="0.2">
      <c r="A177" s="1392"/>
      <c r="B177" s="339" t="s">
        <v>213</v>
      </c>
      <c r="C177" s="333">
        <f t="shared" si="39"/>
        <v>0</v>
      </c>
      <c r="D177" s="334">
        <f t="shared" si="44"/>
        <v>0</v>
      </c>
      <c r="E177" s="812">
        <f t="shared" si="44"/>
        <v>0</v>
      </c>
      <c r="F177" s="35"/>
      <c r="G177" s="39"/>
      <c r="H177" s="35"/>
      <c r="I177" s="39"/>
      <c r="J177" s="35"/>
      <c r="K177" s="39"/>
      <c r="L177" s="35"/>
      <c r="M177" s="39"/>
      <c r="N177" s="35"/>
      <c r="O177" s="39"/>
      <c r="P177" s="35"/>
      <c r="Q177" s="39"/>
      <c r="R177" s="35"/>
      <c r="S177" s="39"/>
      <c r="T177" s="35"/>
      <c r="U177" s="39"/>
      <c r="V177" s="35"/>
      <c r="W177" s="39"/>
      <c r="X177" s="35"/>
      <c r="Y177" s="39"/>
      <c r="Z177" s="35"/>
      <c r="AA177" s="39"/>
      <c r="AB177" s="35"/>
      <c r="AC177" s="39"/>
      <c r="AD177" s="35"/>
      <c r="AE177" s="39"/>
      <c r="AF177" s="35"/>
      <c r="AG177" s="39"/>
      <c r="AH177" s="35"/>
      <c r="AI177" s="39"/>
      <c r="AJ177" s="35"/>
      <c r="AK177" s="39"/>
      <c r="AL177" s="35"/>
      <c r="AM177" s="38"/>
      <c r="AN177" s="39"/>
      <c r="AO177" s="58"/>
      <c r="AP177" s="143"/>
      <c r="AQ177" s="39"/>
      <c r="AR177" s="39"/>
      <c r="AS177" s="58"/>
      <c r="AT177" s="186" t="str">
        <f t="shared" si="40"/>
        <v/>
      </c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12"/>
      <c r="BF177" s="12"/>
      <c r="BY177" s="3"/>
      <c r="CA177" s="32" t="str">
        <f t="shared" si="27"/>
        <v/>
      </c>
      <c r="CB177" s="32" t="str">
        <f t="shared" si="45"/>
        <v/>
      </c>
      <c r="CC177" s="32" t="str">
        <f t="shared" si="29"/>
        <v/>
      </c>
      <c r="CD177" s="32" t="str">
        <f t="shared" si="30"/>
        <v/>
      </c>
      <c r="CE177" s="32" t="str">
        <f t="shared" si="31"/>
        <v/>
      </c>
      <c r="CF177" s="32" t="str">
        <f t="shared" si="32"/>
        <v/>
      </c>
      <c r="CG177" s="33">
        <f t="shared" si="33"/>
        <v>0</v>
      </c>
      <c r="CH177" s="33">
        <f t="shared" si="46"/>
        <v>0</v>
      </c>
      <c r="CI177" s="33">
        <f t="shared" si="35"/>
        <v>0</v>
      </c>
      <c r="CJ177" s="33">
        <f t="shared" si="36"/>
        <v>0</v>
      </c>
      <c r="CK177" s="33">
        <f t="shared" si="37"/>
        <v>0</v>
      </c>
      <c r="CL177" s="33">
        <f t="shared" si="38"/>
        <v>0</v>
      </c>
      <c r="CM177" s="33"/>
      <c r="CN177" s="33"/>
      <c r="CZ177" s="2"/>
    </row>
    <row r="178" spans="1:104" ht="16.350000000000001" customHeight="1" x14ac:dyDescent="0.2">
      <c r="A178" s="1392"/>
      <c r="B178" s="339" t="s">
        <v>214</v>
      </c>
      <c r="C178" s="333">
        <f t="shared" si="39"/>
        <v>0</v>
      </c>
      <c r="D178" s="334">
        <f t="shared" si="44"/>
        <v>0</v>
      </c>
      <c r="E178" s="812">
        <f t="shared" si="44"/>
        <v>0</v>
      </c>
      <c r="F178" s="35"/>
      <c r="G178" s="39"/>
      <c r="H178" s="35"/>
      <c r="I178" s="39"/>
      <c r="J178" s="35"/>
      <c r="K178" s="39"/>
      <c r="L178" s="35"/>
      <c r="M178" s="39"/>
      <c r="N178" s="35"/>
      <c r="O178" s="39"/>
      <c r="P178" s="35"/>
      <c r="Q178" s="39"/>
      <c r="R178" s="35"/>
      <c r="S178" s="39"/>
      <c r="T178" s="35"/>
      <c r="U178" s="39"/>
      <c r="V178" s="35"/>
      <c r="W178" s="39"/>
      <c r="X178" s="35"/>
      <c r="Y178" s="39"/>
      <c r="Z178" s="35"/>
      <c r="AA178" s="39"/>
      <c r="AB178" s="35"/>
      <c r="AC178" s="39"/>
      <c r="AD178" s="35"/>
      <c r="AE178" s="39"/>
      <c r="AF178" s="35"/>
      <c r="AG178" s="39"/>
      <c r="AH178" s="35"/>
      <c r="AI178" s="39"/>
      <c r="AJ178" s="35"/>
      <c r="AK178" s="39"/>
      <c r="AL178" s="35"/>
      <c r="AM178" s="38"/>
      <c r="AN178" s="39"/>
      <c r="AO178" s="58"/>
      <c r="AP178" s="143"/>
      <c r="AQ178" s="39"/>
      <c r="AR178" s="39"/>
      <c r="AS178" s="58"/>
      <c r="AT178" s="186" t="str">
        <f t="shared" si="40"/>
        <v/>
      </c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12"/>
      <c r="BF178" s="12"/>
      <c r="BY178" s="3"/>
      <c r="CA178" s="32" t="str">
        <f t="shared" si="27"/>
        <v/>
      </c>
      <c r="CB178" s="32" t="str">
        <f t="shared" si="45"/>
        <v/>
      </c>
      <c r="CC178" s="32" t="str">
        <f t="shared" si="29"/>
        <v/>
      </c>
      <c r="CD178" s="32" t="str">
        <f t="shared" si="30"/>
        <v/>
      </c>
      <c r="CE178" s="32" t="str">
        <f t="shared" si="31"/>
        <v/>
      </c>
      <c r="CF178" s="32" t="str">
        <f t="shared" si="32"/>
        <v/>
      </c>
      <c r="CG178" s="33">
        <f t="shared" si="33"/>
        <v>0</v>
      </c>
      <c r="CH178" s="33">
        <f t="shared" si="46"/>
        <v>0</v>
      </c>
      <c r="CI178" s="33">
        <f t="shared" si="35"/>
        <v>0</v>
      </c>
      <c r="CJ178" s="33">
        <f t="shared" si="36"/>
        <v>0</v>
      </c>
      <c r="CK178" s="33">
        <f t="shared" si="37"/>
        <v>0</v>
      </c>
      <c r="CL178" s="33">
        <f t="shared" si="38"/>
        <v>0</v>
      </c>
      <c r="CM178" s="33"/>
      <c r="CN178" s="33"/>
      <c r="CZ178" s="2"/>
    </row>
    <row r="179" spans="1:104" ht="16.350000000000001" customHeight="1" x14ac:dyDescent="0.2">
      <c r="A179" s="1376"/>
      <c r="B179" s="364" t="s">
        <v>215</v>
      </c>
      <c r="C179" s="322">
        <f t="shared" si="39"/>
        <v>1</v>
      </c>
      <c r="D179" s="323">
        <f t="shared" si="44"/>
        <v>0</v>
      </c>
      <c r="E179" s="304">
        <f t="shared" si="44"/>
        <v>1</v>
      </c>
      <c r="F179" s="35"/>
      <c r="G179" s="39"/>
      <c r="H179" s="35"/>
      <c r="I179" s="39"/>
      <c r="J179" s="35"/>
      <c r="K179" s="39"/>
      <c r="L179" s="35"/>
      <c r="M179" s="39"/>
      <c r="N179" s="35"/>
      <c r="O179" s="39"/>
      <c r="P179" s="35"/>
      <c r="Q179" s="39"/>
      <c r="R179" s="35"/>
      <c r="S179" s="39">
        <v>1</v>
      </c>
      <c r="T179" s="35"/>
      <c r="U179" s="39"/>
      <c r="V179" s="35"/>
      <c r="W179" s="39"/>
      <c r="X179" s="35"/>
      <c r="Y179" s="39"/>
      <c r="Z179" s="35"/>
      <c r="AA179" s="39"/>
      <c r="AB179" s="35"/>
      <c r="AC179" s="39"/>
      <c r="AD179" s="35"/>
      <c r="AE179" s="39"/>
      <c r="AF179" s="35"/>
      <c r="AG179" s="39"/>
      <c r="AH179" s="35"/>
      <c r="AI179" s="39"/>
      <c r="AJ179" s="35"/>
      <c r="AK179" s="39"/>
      <c r="AL179" s="82"/>
      <c r="AM179" s="84"/>
      <c r="AN179" s="85">
        <v>0</v>
      </c>
      <c r="AO179" s="59">
        <v>0</v>
      </c>
      <c r="AP179" s="149">
        <v>0</v>
      </c>
      <c r="AQ179" s="85">
        <v>0</v>
      </c>
      <c r="AR179" s="85">
        <v>0</v>
      </c>
      <c r="AS179" s="59">
        <v>0</v>
      </c>
      <c r="AT179" s="186" t="str">
        <f t="shared" si="40"/>
        <v/>
      </c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12"/>
      <c r="BF179" s="12"/>
      <c r="BY179" s="3"/>
      <c r="CA179" s="32" t="str">
        <f t="shared" si="27"/>
        <v/>
      </c>
      <c r="CB179" s="32" t="str">
        <f t="shared" si="45"/>
        <v/>
      </c>
      <c r="CC179" s="32" t="str">
        <f t="shared" si="29"/>
        <v/>
      </c>
      <c r="CD179" s="32" t="str">
        <f t="shared" si="30"/>
        <v/>
      </c>
      <c r="CE179" s="32" t="str">
        <f t="shared" si="31"/>
        <v/>
      </c>
      <c r="CF179" s="32" t="str">
        <f t="shared" si="32"/>
        <v/>
      </c>
      <c r="CG179" s="33">
        <f t="shared" si="33"/>
        <v>0</v>
      </c>
      <c r="CH179" s="33">
        <f t="shared" si="46"/>
        <v>0</v>
      </c>
      <c r="CI179" s="33">
        <f t="shared" si="35"/>
        <v>0</v>
      </c>
      <c r="CJ179" s="33">
        <f t="shared" si="36"/>
        <v>0</v>
      </c>
      <c r="CK179" s="33">
        <f t="shared" si="37"/>
        <v>0</v>
      </c>
      <c r="CL179" s="33">
        <f t="shared" si="38"/>
        <v>0</v>
      </c>
      <c r="CM179" s="33"/>
      <c r="CN179" s="33"/>
      <c r="CZ179" s="2"/>
    </row>
    <row r="180" spans="1:104" ht="16.350000000000001" customHeight="1" x14ac:dyDescent="0.2">
      <c r="A180" s="1375" t="s">
        <v>216</v>
      </c>
      <c r="B180" s="976" t="s">
        <v>217</v>
      </c>
      <c r="C180" s="972">
        <f t="shared" si="39"/>
        <v>0</v>
      </c>
      <c r="D180" s="973">
        <f t="shared" si="44"/>
        <v>0</v>
      </c>
      <c r="E180" s="974">
        <f t="shared" si="44"/>
        <v>0</v>
      </c>
      <c r="F180" s="893"/>
      <c r="G180" s="896"/>
      <c r="H180" s="893"/>
      <c r="I180" s="896"/>
      <c r="J180" s="893"/>
      <c r="K180" s="896"/>
      <c r="L180" s="893"/>
      <c r="M180" s="896"/>
      <c r="N180" s="893"/>
      <c r="O180" s="896"/>
      <c r="P180" s="893"/>
      <c r="Q180" s="896"/>
      <c r="R180" s="893"/>
      <c r="S180" s="896"/>
      <c r="T180" s="893"/>
      <c r="U180" s="896"/>
      <c r="V180" s="893"/>
      <c r="W180" s="896"/>
      <c r="X180" s="893"/>
      <c r="Y180" s="896"/>
      <c r="Z180" s="893"/>
      <c r="AA180" s="896"/>
      <c r="AB180" s="893"/>
      <c r="AC180" s="896"/>
      <c r="AD180" s="893"/>
      <c r="AE180" s="896"/>
      <c r="AF180" s="893"/>
      <c r="AG180" s="896"/>
      <c r="AH180" s="893"/>
      <c r="AI180" s="896"/>
      <c r="AJ180" s="893"/>
      <c r="AK180" s="896"/>
      <c r="AL180" s="893"/>
      <c r="AM180" s="895"/>
      <c r="AN180" s="365"/>
      <c r="AO180" s="980"/>
      <c r="AP180" s="911"/>
      <c r="AQ180" s="347"/>
      <c r="AR180" s="347"/>
      <c r="AS180" s="347"/>
      <c r="AT180" s="186" t="str">
        <f t="shared" si="40"/>
        <v/>
      </c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12"/>
      <c r="BF180" s="12"/>
      <c r="BY180" s="3"/>
      <c r="CA180" s="32"/>
      <c r="CB180" s="32"/>
      <c r="CC180" s="32" t="str">
        <f t="shared" si="29"/>
        <v/>
      </c>
      <c r="CD180" s="32" t="str">
        <f t="shared" si="30"/>
        <v/>
      </c>
      <c r="CE180" s="32" t="str">
        <f t="shared" si="31"/>
        <v/>
      </c>
      <c r="CF180" s="32" t="str">
        <f t="shared" si="32"/>
        <v/>
      </c>
      <c r="CG180" s="33"/>
      <c r="CH180" s="33"/>
      <c r="CI180" s="33">
        <f t="shared" si="35"/>
        <v>0</v>
      </c>
      <c r="CJ180" s="33">
        <f t="shared" si="36"/>
        <v>0</v>
      </c>
      <c r="CK180" s="33">
        <f t="shared" si="37"/>
        <v>0</v>
      </c>
      <c r="CL180" s="33">
        <f t="shared" ref="CL180:CL181" si="47">IF(AND(C180&lt;&gt;0,OR(AP180="",AQ180="",AR180="",AS180="")),1,0)</f>
        <v>0</v>
      </c>
      <c r="CM180" s="33"/>
      <c r="CN180" s="33"/>
      <c r="CZ180" s="2"/>
    </row>
    <row r="181" spans="1:104" ht="16.350000000000001" customHeight="1" x14ac:dyDescent="0.2">
      <c r="A181" s="1392"/>
      <c r="B181" s="339" t="s">
        <v>218</v>
      </c>
      <c r="C181" s="333">
        <f t="shared" si="39"/>
        <v>0</v>
      </c>
      <c r="D181" s="334">
        <f t="shared" si="44"/>
        <v>0</v>
      </c>
      <c r="E181" s="812">
        <f t="shared" si="44"/>
        <v>0</v>
      </c>
      <c r="F181" s="35"/>
      <c r="G181" s="39"/>
      <c r="H181" s="35"/>
      <c r="I181" s="39"/>
      <c r="J181" s="35"/>
      <c r="K181" s="39"/>
      <c r="L181" s="35"/>
      <c r="M181" s="39"/>
      <c r="N181" s="35"/>
      <c r="O181" s="39"/>
      <c r="P181" s="35"/>
      <c r="Q181" s="39"/>
      <c r="R181" s="35"/>
      <c r="S181" s="39"/>
      <c r="T181" s="35"/>
      <c r="U181" s="39"/>
      <c r="V181" s="35"/>
      <c r="W181" s="39"/>
      <c r="X181" s="35"/>
      <c r="Y181" s="39"/>
      <c r="Z181" s="35"/>
      <c r="AA181" s="39"/>
      <c r="AB181" s="35"/>
      <c r="AC181" s="39"/>
      <c r="AD181" s="35"/>
      <c r="AE181" s="39"/>
      <c r="AF181" s="35"/>
      <c r="AG181" s="39"/>
      <c r="AH181" s="35"/>
      <c r="AI181" s="39"/>
      <c r="AJ181" s="35"/>
      <c r="AK181" s="39"/>
      <c r="AL181" s="35"/>
      <c r="AM181" s="38"/>
      <c r="AN181" s="359"/>
      <c r="AO181" s="366"/>
      <c r="AP181" s="35"/>
      <c r="AQ181" s="46"/>
      <c r="AR181" s="46"/>
      <c r="AS181" s="46"/>
      <c r="AT181" s="186" t="str">
        <f t="shared" si="40"/>
        <v/>
      </c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12"/>
      <c r="BF181" s="12"/>
      <c r="BY181" s="3"/>
      <c r="CA181" s="32"/>
      <c r="CB181" s="32"/>
      <c r="CC181" s="32" t="str">
        <f t="shared" si="29"/>
        <v/>
      </c>
      <c r="CD181" s="32" t="str">
        <f t="shared" si="30"/>
        <v/>
      </c>
      <c r="CE181" s="32" t="str">
        <f t="shared" si="31"/>
        <v/>
      </c>
      <c r="CF181" s="32" t="str">
        <f t="shared" si="32"/>
        <v/>
      </c>
      <c r="CG181" s="33"/>
      <c r="CH181" s="33"/>
      <c r="CI181" s="33">
        <f t="shared" si="35"/>
        <v>0</v>
      </c>
      <c r="CJ181" s="33">
        <f t="shared" si="36"/>
        <v>0</v>
      </c>
      <c r="CK181" s="33">
        <f t="shared" si="37"/>
        <v>0</v>
      </c>
      <c r="CL181" s="33">
        <f t="shared" si="47"/>
        <v>0</v>
      </c>
      <c r="CM181" s="33"/>
      <c r="CN181" s="33"/>
      <c r="CZ181" s="2"/>
    </row>
    <row r="182" spans="1:104" ht="16.350000000000001" customHeight="1" x14ac:dyDescent="0.2">
      <c r="A182" s="1376"/>
      <c r="B182" s="367" t="s">
        <v>219</v>
      </c>
      <c r="C182" s="348">
        <f t="shared" si="39"/>
        <v>0</v>
      </c>
      <c r="D182" s="349">
        <f t="shared" si="44"/>
        <v>0</v>
      </c>
      <c r="E182" s="350">
        <f t="shared" si="44"/>
        <v>0</v>
      </c>
      <c r="F182" s="82"/>
      <c r="G182" s="85"/>
      <c r="H182" s="82"/>
      <c r="I182" s="85"/>
      <c r="J182" s="82"/>
      <c r="K182" s="85"/>
      <c r="L182" s="82"/>
      <c r="M182" s="85"/>
      <c r="N182" s="82"/>
      <c r="O182" s="85"/>
      <c r="P182" s="82"/>
      <c r="Q182" s="85"/>
      <c r="R182" s="82"/>
      <c r="S182" s="85"/>
      <c r="T182" s="82"/>
      <c r="U182" s="85"/>
      <c r="V182" s="82"/>
      <c r="W182" s="85"/>
      <c r="X182" s="82"/>
      <c r="Y182" s="85"/>
      <c r="Z182" s="82"/>
      <c r="AA182" s="85"/>
      <c r="AB182" s="82"/>
      <c r="AC182" s="85"/>
      <c r="AD182" s="82"/>
      <c r="AE182" s="85"/>
      <c r="AF182" s="82"/>
      <c r="AG182" s="85"/>
      <c r="AH182" s="82"/>
      <c r="AI182" s="85"/>
      <c r="AJ182" s="82"/>
      <c r="AK182" s="85"/>
      <c r="AL182" s="82"/>
      <c r="AM182" s="84"/>
      <c r="AN182" s="274"/>
      <c r="AO182" s="274"/>
      <c r="AP182" s="82"/>
      <c r="AQ182" s="85"/>
      <c r="AR182" s="85"/>
      <c r="AS182" s="85"/>
      <c r="AT182" s="186" t="str">
        <f t="shared" si="40"/>
        <v/>
      </c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12"/>
      <c r="BF182" s="12"/>
      <c r="BY182" s="3"/>
      <c r="CA182" s="32"/>
      <c r="CB182" s="32"/>
      <c r="CC182" s="32" t="str">
        <f t="shared" si="29"/>
        <v/>
      </c>
      <c r="CD182" s="32" t="str">
        <f t="shared" si="30"/>
        <v/>
      </c>
      <c r="CE182" s="32" t="str">
        <f t="shared" si="31"/>
        <v/>
      </c>
      <c r="CF182" s="32" t="str">
        <f t="shared" si="32"/>
        <v/>
      </c>
      <c r="CG182" s="33"/>
      <c r="CH182" s="33"/>
      <c r="CI182" s="33">
        <f t="shared" si="35"/>
        <v>0</v>
      </c>
      <c r="CJ182" s="33">
        <f t="shared" si="36"/>
        <v>0</v>
      </c>
      <c r="CK182" s="33">
        <f t="shared" si="37"/>
        <v>0</v>
      </c>
      <c r="CL182" s="33">
        <f>IF(AND(C182&lt;&gt;0,OR(AP182="",AQ182="",AR182="",AS182="")),1,0)</f>
        <v>0</v>
      </c>
      <c r="CM182" s="33"/>
      <c r="CN182" s="33"/>
      <c r="CZ182" s="2"/>
    </row>
    <row r="183" spans="1:104" ht="16.350000000000001" customHeight="1" x14ac:dyDescent="0.2">
      <c r="A183" s="1600" t="s">
        <v>220</v>
      </c>
      <c r="B183" s="1601"/>
      <c r="C183" s="328">
        <f t="shared" si="39"/>
        <v>5</v>
      </c>
      <c r="D183" s="329">
        <f t="shared" si="44"/>
        <v>5</v>
      </c>
      <c r="E183" s="330">
        <f t="shared" si="44"/>
        <v>0</v>
      </c>
      <c r="F183" s="106"/>
      <c r="G183" s="109"/>
      <c r="H183" s="106"/>
      <c r="I183" s="109"/>
      <c r="J183" s="106"/>
      <c r="K183" s="109"/>
      <c r="L183" s="106">
        <v>1</v>
      </c>
      <c r="M183" s="109"/>
      <c r="N183" s="106">
        <v>1</v>
      </c>
      <c r="O183" s="109"/>
      <c r="P183" s="106">
        <v>2</v>
      </c>
      <c r="Q183" s="109"/>
      <c r="R183" s="106">
        <v>1</v>
      </c>
      <c r="S183" s="109"/>
      <c r="T183" s="106"/>
      <c r="U183" s="109"/>
      <c r="V183" s="106"/>
      <c r="W183" s="109"/>
      <c r="X183" s="106"/>
      <c r="Y183" s="109"/>
      <c r="Z183" s="106"/>
      <c r="AA183" s="109"/>
      <c r="AB183" s="106"/>
      <c r="AC183" s="109"/>
      <c r="AD183" s="106"/>
      <c r="AE183" s="109"/>
      <c r="AF183" s="106"/>
      <c r="AG183" s="109"/>
      <c r="AH183" s="106"/>
      <c r="AI183" s="109"/>
      <c r="AJ183" s="106"/>
      <c r="AK183" s="109"/>
      <c r="AL183" s="106"/>
      <c r="AM183" s="254"/>
      <c r="AN183" s="331">
        <v>0</v>
      </c>
      <c r="AO183" s="57">
        <v>0</v>
      </c>
      <c r="AP183" s="106">
        <v>0</v>
      </c>
      <c r="AQ183" s="109">
        <v>0</v>
      </c>
      <c r="AR183" s="109">
        <v>0</v>
      </c>
      <c r="AS183" s="109">
        <v>0</v>
      </c>
      <c r="AT183" s="186" t="str">
        <f t="shared" si="40"/>
        <v/>
      </c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12"/>
      <c r="BF183" s="12"/>
      <c r="BY183" s="3"/>
      <c r="CA183" s="32" t="str">
        <f t="shared" ref="CA183:CA189" si="48">IF(CG183=0,"","* Las gestantes ingresadas al Programa NO debe ser mayor al Total de Mujeres ingresadas. ")</f>
        <v/>
      </c>
      <c r="CB183" s="32" t="str">
        <f t="shared" ref="CB183:CB189" si="49">IF(CH183=0,"","* Las madres de hijos menor de 5 años NO DEBE ser mayor al Total de Mujeres ingresadas al Programa. ")</f>
        <v/>
      </c>
      <c r="CC183" s="32" t="str">
        <f t="shared" si="29"/>
        <v/>
      </c>
      <c r="CD183" s="32" t="str">
        <f t="shared" si="30"/>
        <v/>
      </c>
      <c r="CE183" s="32" t="str">
        <f t="shared" si="31"/>
        <v/>
      </c>
      <c r="CF183" s="32" t="str">
        <f t="shared" si="32"/>
        <v/>
      </c>
      <c r="CG183" s="33">
        <f t="shared" ref="CG183:CG189" si="50">IF(E183&lt;AN183,1,0)</f>
        <v>0</v>
      </c>
      <c r="CH183" s="33">
        <f t="shared" ref="CH183:CH189" si="51">IF(C183&lt;AO183,1,0)</f>
        <v>0</v>
      </c>
      <c r="CI183" s="33">
        <f t="shared" si="35"/>
        <v>0</v>
      </c>
      <c r="CJ183" s="33">
        <f t="shared" si="36"/>
        <v>0</v>
      </c>
      <c r="CK183" s="33">
        <f t="shared" si="37"/>
        <v>0</v>
      </c>
      <c r="CL183" s="33">
        <f t="shared" si="38"/>
        <v>0</v>
      </c>
      <c r="CM183" s="33"/>
      <c r="CN183" s="33"/>
      <c r="CZ183" s="2"/>
    </row>
    <row r="184" spans="1:104" ht="16.350000000000001" customHeight="1" x14ac:dyDescent="0.2">
      <c r="A184" s="1472" t="s">
        <v>221</v>
      </c>
      <c r="B184" s="1473"/>
      <c r="C184" s="333">
        <f t="shared" si="39"/>
        <v>0</v>
      </c>
      <c r="D184" s="334">
        <f t="shared" si="44"/>
        <v>0</v>
      </c>
      <c r="E184" s="812">
        <f t="shared" si="44"/>
        <v>0</v>
      </c>
      <c r="F184" s="35"/>
      <c r="G184" s="39"/>
      <c r="H184" s="35"/>
      <c r="I184" s="39"/>
      <c r="J184" s="35"/>
      <c r="K184" s="39"/>
      <c r="L184" s="35"/>
      <c r="M184" s="39"/>
      <c r="N184" s="35"/>
      <c r="O184" s="39"/>
      <c r="P184" s="35"/>
      <c r="Q184" s="39"/>
      <c r="R184" s="35"/>
      <c r="S184" s="39"/>
      <c r="T184" s="35"/>
      <c r="U184" s="39"/>
      <c r="V184" s="35"/>
      <c r="W184" s="39"/>
      <c r="X184" s="35"/>
      <c r="Y184" s="39"/>
      <c r="Z184" s="35"/>
      <c r="AA184" s="39"/>
      <c r="AB184" s="35"/>
      <c r="AC184" s="39"/>
      <c r="AD184" s="35"/>
      <c r="AE184" s="39"/>
      <c r="AF184" s="35"/>
      <c r="AG184" s="39"/>
      <c r="AH184" s="35"/>
      <c r="AI184" s="39"/>
      <c r="AJ184" s="35"/>
      <c r="AK184" s="39"/>
      <c r="AL184" s="35"/>
      <c r="AM184" s="239"/>
      <c r="AN184" s="336">
        <v>0</v>
      </c>
      <c r="AO184" s="58">
        <v>0</v>
      </c>
      <c r="AP184" s="35">
        <v>0</v>
      </c>
      <c r="AQ184" s="305">
        <v>0</v>
      </c>
      <c r="AR184" s="305">
        <v>0</v>
      </c>
      <c r="AS184" s="305">
        <v>0</v>
      </c>
      <c r="AT184" s="186" t="str">
        <f t="shared" si="40"/>
        <v/>
      </c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12"/>
      <c r="BF184" s="12"/>
      <c r="BG184" s="12"/>
      <c r="BH184" s="12"/>
      <c r="BI184" s="12"/>
      <c r="BY184" s="3"/>
      <c r="CA184" s="32" t="str">
        <f t="shared" si="48"/>
        <v/>
      </c>
      <c r="CB184" s="32" t="str">
        <f t="shared" si="49"/>
        <v/>
      </c>
      <c r="CC184" s="32" t="str">
        <f t="shared" si="29"/>
        <v/>
      </c>
      <c r="CD184" s="32" t="str">
        <f t="shared" si="30"/>
        <v/>
      </c>
      <c r="CE184" s="32" t="str">
        <f t="shared" si="31"/>
        <v/>
      </c>
      <c r="CF184" s="32" t="str">
        <f t="shared" si="32"/>
        <v/>
      </c>
      <c r="CG184" s="33">
        <f t="shared" si="50"/>
        <v>0</v>
      </c>
      <c r="CH184" s="33">
        <f t="shared" si="51"/>
        <v>0</v>
      </c>
      <c r="CI184" s="33">
        <f t="shared" si="35"/>
        <v>0</v>
      </c>
      <c r="CJ184" s="33">
        <f t="shared" si="36"/>
        <v>0</v>
      </c>
      <c r="CK184" s="33">
        <f t="shared" si="37"/>
        <v>0</v>
      </c>
      <c r="CL184" s="33">
        <f t="shared" si="38"/>
        <v>0</v>
      </c>
      <c r="CM184" s="33"/>
      <c r="CN184" s="33"/>
      <c r="CZ184" s="2"/>
    </row>
    <row r="185" spans="1:104" ht="16.350000000000001" customHeight="1" x14ac:dyDescent="0.2">
      <c r="A185" s="1472" t="s">
        <v>222</v>
      </c>
      <c r="B185" s="1473"/>
      <c r="C185" s="333">
        <f t="shared" si="39"/>
        <v>2</v>
      </c>
      <c r="D185" s="334">
        <f t="shared" si="44"/>
        <v>1</v>
      </c>
      <c r="E185" s="812">
        <f t="shared" si="44"/>
        <v>1</v>
      </c>
      <c r="F185" s="35"/>
      <c r="G185" s="39"/>
      <c r="H185" s="35"/>
      <c r="I185" s="39"/>
      <c r="J185" s="35">
        <v>1</v>
      </c>
      <c r="K185" s="39"/>
      <c r="L185" s="35"/>
      <c r="M185" s="39"/>
      <c r="N185" s="35"/>
      <c r="O185" s="39"/>
      <c r="P185" s="35"/>
      <c r="Q185" s="39"/>
      <c r="R185" s="35"/>
      <c r="S185" s="39"/>
      <c r="T185" s="35"/>
      <c r="U185" s="39"/>
      <c r="V185" s="35"/>
      <c r="W185" s="39"/>
      <c r="X185" s="35"/>
      <c r="Y185" s="39">
        <v>1</v>
      </c>
      <c r="Z185" s="35"/>
      <c r="AA185" s="39"/>
      <c r="AB185" s="35"/>
      <c r="AC185" s="39"/>
      <c r="AD185" s="35"/>
      <c r="AE185" s="39"/>
      <c r="AF185" s="35"/>
      <c r="AG185" s="39"/>
      <c r="AH185" s="35"/>
      <c r="AI185" s="39"/>
      <c r="AJ185" s="35"/>
      <c r="AK185" s="39"/>
      <c r="AL185" s="35"/>
      <c r="AM185" s="239"/>
      <c r="AN185" s="336">
        <v>0</v>
      </c>
      <c r="AO185" s="58">
        <v>0</v>
      </c>
      <c r="AP185" s="35">
        <v>0</v>
      </c>
      <c r="AQ185" s="46">
        <v>0</v>
      </c>
      <c r="AR185" s="46">
        <v>0</v>
      </c>
      <c r="AS185" s="46">
        <v>0</v>
      </c>
      <c r="AT185" s="186" t="str">
        <f t="shared" si="40"/>
        <v/>
      </c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12"/>
      <c r="BF185" s="12"/>
      <c r="BG185" s="12"/>
      <c r="BH185" s="12"/>
      <c r="BI185" s="12"/>
      <c r="BY185" s="3"/>
      <c r="CA185" s="32" t="str">
        <f t="shared" si="48"/>
        <v/>
      </c>
      <c r="CB185" s="32" t="str">
        <f t="shared" si="49"/>
        <v/>
      </c>
      <c r="CC185" s="32" t="str">
        <f t="shared" si="29"/>
        <v/>
      </c>
      <c r="CD185" s="32" t="str">
        <f t="shared" si="30"/>
        <v/>
      </c>
      <c r="CE185" s="32" t="str">
        <f t="shared" si="31"/>
        <v/>
      </c>
      <c r="CF185" s="32" t="str">
        <f t="shared" si="32"/>
        <v/>
      </c>
      <c r="CG185" s="33">
        <f t="shared" si="50"/>
        <v>0</v>
      </c>
      <c r="CH185" s="33">
        <f t="shared" si="51"/>
        <v>0</v>
      </c>
      <c r="CI185" s="33">
        <f t="shared" si="35"/>
        <v>0</v>
      </c>
      <c r="CJ185" s="33">
        <f t="shared" si="36"/>
        <v>0</v>
      </c>
      <c r="CK185" s="33">
        <f t="shared" si="37"/>
        <v>0</v>
      </c>
      <c r="CL185" s="33">
        <f t="shared" si="38"/>
        <v>0</v>
      </c>
      <c r="CM185" s="33"/>
      <c r="CN185" s="33"/>
      <c r="CZ185" s="2"/>
    </row>
    <row r="186" spans="1:104" ht="16.350000000000001" customHeight="1" x14ac:dyDescent="0.2">
      <c r="A186" s="1472" t="s">
        <v>223</v>
      </c>
      <c r="B186" s="1473"/>
      <c r="C186" s="333">
        <f t="shared" si="39"/>
        <v>2</v>
      </c>
      <c r="D186" s="334">
        <f t="shared" si="44"/>
        <v>0</v>
      </c>
      <c r="E186" s="812">
        <f t="shared" si="44"/>
        <v>2</v>
      </c>
      <c r="F186" s="35"/>
      <c r="G186" s="39"/>
      <c r="H186" s="35"/>
      <c r="I186" s="39"/>
      <c r="J186" s="35"/>
      <c r="K186" s="39"/>
      <c r="L186" s="35"/>
      <c r="M186" s="39">
        <v>1</v>
      </c>
      <c r="N186" s="35"/>
      <c r="O186" s="39"/>
      <c r="P186" s="35"/>
      <c r="Q186" s="39"/>
      <c r="R186" s="35"/>
      <c r="S186" s="39"/>
      <c r="T186" s="35"/>
      <c r="U186" s="39"/>
      <c r="V186" s="35"/>
      <c r="W186" s="39"/>
      <c r="X186" s="35"/>
      <c r="Y186" s="39">
        <v>1</v>
      </c>
      <c r="Z186" s="35"/>
      <c r="AA186" s="39"/>
      <c r="AB186" s="35"/>
      <c r="AC186" s="39"/>
      <c r="AD186" s="35"/>
      <c r="AE186" s="39"/>
      <c r="AF186" s="35"/>
      <c r="AG186" s="39"/>
      <c r="AH186" s="35"/>
      <c r="AI186" s="39"/>
      <c r="AJ186" s="35"/>
      <c r="AK186" s="39"/>
      <c r="AL186" s="35"/>
      <c r="AM186" s="239"/>
      <c r="AN186" s="336">
        <v>0</v>
      </c>
      <c r="AO186" s="58">
        <v>0</v>
      </c>
      <c r="AP186" s="35">
        <v>0</v>
      </c>
      <c r="AQ186" s="46">
        <v>0</v>
      </c>
      <c r="AR186" s="46">
        <v>0</v>
      </c>
      <c r="AS186" s="46">
        <v>0</v>
      </c>
      <c r="AT186" s="186" t="str">
        <f t="shared" si="40"/>
        <v/>
      </c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12"/>
      <c r="BF186" s="12"/>
      <c r="BG186" s="12"/>
      <c r="BH186" s="12"/>
      <c r="BI186" s="12"/>
      <c r="BY186" s="3"/>
      <c r="CA186" s="32" t="str">
        <f t="shared" si="48"/>
        <v/>
      </c>
      <c r="CB186" s="32" t="str">
        <f t="shared" si="49"/>
        <v/>
      </c>
      <c r="CC186" s="32" t="str">
        <f t="shared" si="29"/>
        <v/>
      </c>
      <c r="CD186" s="32" t="str">
        <f t="shared" si="30"/>
        <v/>
      </c>
      <c r="CE186" s="32" t="str">
        <f t="shared" si="31"/>
        <v/>
      </c>
      <c r="CF186" s="32" t="str">
        <f t="shared" si="32"/>
        <v/>
      </c>
      <c r="CG186" s="33">
        <f t="shared" si="50"/>
        <v>0</v>
      </c>
      <c r="CH186" s="33">
        <f t="shared" si="51"/>
        <v>0</v>
      </c>
      <c r="CI186" s="33">
        <f t="shared" si="35"/>
        <v>0</v>
      </c>
      <c r="CJ186" s="33">
        <f t="shared" si="36"/>
        <v>0</v>
      </c>
      <c r="CK186" s="33">
        <f t="shared" si="37"/>
        <v>0</v>
      </c>
      <c r="CL186" s="33">
        <f t="shared" si="38"/>
        <v>0</v>
      </c>
      <c r="CM186" s="33"/>
      <c r="CN186" s="33"/>
      <c r="CZ186" s="2"/>
    </row>
    <row r="187" spans="1:104" ht="18" customHeight="1" x14ac:dyDescent="0.2">
      <c r="A187" s="1472" t="s">
        <v>224</v>
      </c>
      <c r="B187" s="1473"/>
      <c r="C187" s="344">
        <f t="shared" si="39"/>
        <v>4</v>
      </c>
      <c r="D187" s="337">
        <f t="shared" si="44"/>
        <v>3</v>
      </c>
      <c r="E187" s="820">
        <f t="shared" si="44"/>
        <v>1</v>
      </c>
      <c r="F187" s="42"/>
      <c r="G187" s="46"/>
      <c r="H187" s="42">
        <v>1</v>
      </c>
      <c r="I187" s="46">
        <v>1</v>
      </c>
      <c r="J187" s="42"/>
      <c r="K187" s="46"/>
      <c r="L187" s="42"/>
      <c r="M187" s="46"/>
      <c r="N187" s="42">
        <v>2</v>
      </c>
      <c r="O187" s="46"/>
      <c r="P187" s="42"/>
      <c r="Q187" s="46"/>
      <c r="R187" s="42"/>
      <c r="S187" s="46"/>
      <c r="T187" s="42"/>
      <c r="U187" s="46"/>
      <c r="V187" s="42"/>
      <c r="W187" s="46"/>
      <c r="X187" s="42"/>
      <c r="Y187" s="46"/>
      <c r="Z187" s="42"/>
      <c r="AA187" s="46"/>
      <c r="AB187" s="42"/>
      <c r="AC187" s="46"/>
      <c r="AD187" s="42"/>
      <c r="AE187" s="46"/>
      <c r="AF187" s="42"/>
      <c r="AG187" s="46"/>
      <c r="AH187" s="42"/>
      <c r="AI187" s="46"/>
      <c r="AJ187" s="42"/>
      <c r="AK187" s="46"/>
      <c r="AL187" s="42"/>
      <c r="AM187" s="244"/>
      <c r="AN187" s="338">
        <v>0</v>
      </c>
      <c r="AO187" s="202">
        <v>0</v>
      </c>
      <c r="AP187" s="42">
        <v>0</v>
      </c>
      <c r="AQ187" s="46">
        <v>0</v>
      </c>
      <c r="AR187" s="46">
        <v>0</v>
      </c>
      <c r="AS187" s="46">
        <v>0</v>
      </c>
      <c r="AT187" s="186" t="str">
        <f t="shared" si="40"/>
        <v/>
      </c>
      <c r="AU187" s="13"/>
      <c r="AV187" s="13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CA187" s="32" t="str">
        <f t="shared" si="48"/>
        <v/>
      </c>
      <c r="CB187" s="32" t="str">
        <f t="shared" si="49"/>
        <v/>
      </c>
      <c r="CC187" s="32" t="str">
        <f t="shared" si="29"/>
        <v/>
      </c>
      <c r="CD187" s="32" t="str">
        <f t="shared" si="30"/>
        <v/>
      </c>
      <c r="CE187" s="32" t="str">
        <f t="shared" si="31"/>
        <v/>
      </c>
      <c r="CF187" s="32" t="str">
        <f t="shared" si="32"/>
        <v/>
      </c>
      <c r="CG187" s="33">
        <f t="shared" si="50"/>
        <v>0</v>
      </c>
      <c r="CH187" s="33">
        <f t="shared" si="51"/>
        <v>0</v>
      </c>
      <c r="CI187" s="33">
        <f t="shared" si="35"/>
        <v>0</v>
      </c>
      <c r="CJ187" s="33">
        <f t="shared" si="36"/>
        <v>0</v>
      </c>
      <c r="CK187" s="33">
        <f t="shared" si="37"/>
        <v>0</v>
      </c>
      <c r="CL187" s="33">
        <f t="shared" si="38"/>
        <v>0</v>
      </c>
      <c r="CM187" s="33"/>
      <c r="CN187" s="33"/>
    </row>
    <row r="188" spans="1:104" ht="18" customHeight="1" x14ac:dyDescent="0.2">
      <c r="A188" s="1472" t="s">
        <v>225</v>
      </c>
      <c r="B188" s="1473"/>
      <c r="C188" s="344">
        <f t="shared" si="39"/>
        <v>0</v>
      </c>
      <c r="D188" s="337">
        <f t="shared" si="44"/>
        <v>0</v>
      </c>
      <c r="E188" s="820">
        <f t="shared" si="44"/>
        <v>0</v>
      </c>
      <c r="F188" s="42"/>
      <c r="G188" s="46"/>
      <c r="H188" s="42"/>
      <c r="I188" s="46"/>
      <c r="J188" s="42"/>
      <c r="K188" s="46"/>
      <c r="L188" s="42"/>
      <c r="M188" s="46"/>
      <c r="N188" s="42"/>
      <c r="O188" s="46"/>
      <c r="P188" s="42"/>
      <c r="Q188" s="46"/>
      <c r="R188" s="42"/>
      <c r="S188" s="46"/>
      <c r="T188" s="42"/>
      <c r="U188" s="46"/>
      <c r="V188" s="42"/>
      <c r="W188" s="46"/>
      <c r="X188" s="42"/>
      <c r="Y188" s="46"/>
      <c r="Z188" s="42"/>
      <c r="AA188" s="46"/>
      <c r="AB188" s="42"/>
      <c r="AC188" s="46"/>
      <c r="AD188" s="42"/>
      <c r="AE188" s="46"/>
      <c r="AF188" s="42"/>
      <c r="AG188" s="46"/>
      <c r="AH188" s="42"/>
      <c r="AI188" s="46"/>
      <c r="AJ188" s="42"/>
      <c r="AK188" s="46"/>
      <c r="AL188" s="42"/>
      <c r="AM188" s="244"/>
      <c r="AN188" s="338">
        <v>0</v>
      </c>
      <c r="AO188" s="202">
        <v>0</v>
      </c>
      <c r="AP188" s="42">
        <v>0</v>
      </c>
      <c r="AQ188" s="46">
        <v>0</v>
      </c>
      <c r="AR188" s="46">
        <v>0</v>
      </c>
      <c r="AS188" s="46">
        <v>0</v>
      </c>
      <c r="AT188" s="186" t="str">
        <f t="shared" si="40"/>
        <v/>
      </c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CA188" s="32" t="str">
        <f t="shared" si="48"/>
        <v/>
      </c>
      <c r="CB188" s="32" t="str">
        <f t="shared" si="49"/>
        <v/>
      </c>
      <c r="CC188" s="32" t="str">
        <f t="shared" si="29"/>
        <v/>
      </c>
      <c r="CD188" s="32" t="str">
        <f t="shared" si="30"/>
        <v/>
      </c>
      <c r="CE188" s="32" t="str">
        <f t="shared" si="31"/>
        <v/>
      </c>
      <c r="CF188" s="32" t="str">
        <f t="shared" si="32"/>
        <v/>
      </c>
      <c r="CG188" s="33">
        <f t="shared" si="50"/>
        <v>0</v>
      </c>
      <c r="CH188" s="33">
        <f t="shared" si="51"/>
        <v>0</v>
      </c>
      <c r="CI188" s="33">
        <f t="shared" si="35"/>
        <v>0</v>
      </c>
      <c r="CJ188" s="33">
        <f t="shared" si="36"/>
        <v>0</v>
      </c>
      <c r="CK188" s="33">
        <f t="shared" si="37"/>
        <v>0</v>
      </c>
      <c r="CL188" s="33">
        <f t="shared" si="38"/>
        <v>0</v>
      </c>
      <c r="CM188" s="33"/>
      <c r="CN188" s="33"/>
    </row>
    <row r="189" spans="1:104" ht="18" customHeight="1" x14ac:dyDescent="0.2">
      <c r="A189" s="1474" t="s">
        <v>226</v>
      </c>
      <c r="B189" s="1475"/>
      <c r="C189" s="348">
        <f t="shared" si="39"/>
        <v>1</v>
      </c>
      <c r="D189" s="349">
        <f t="shared" si="44"/>
        <v>1</v>
      </c>
      <c r="E189" s="350">
        <f t="shared" si="44"/>
        <v>0</v>
      </c>
      <c r="F189" s="82">
        <v>1</v>
      </c>
      <c r="G189" s="85"/>
      <c r="H189" s="82"/>
      <c r="I189" s="85"/>
      <c r="J189" s="82"/>
      <c r="K189" s="85"/>
      <c r="L189" s="82"/>
      <c r="M189" s="85"/>
      <c r="N189" s="82"/>
      <c r="O189" s="85"/>
      <c r="P189" s="82"/>
      <c r="Q189" s="85"/>
      <c r="R189" s="82"/>
      <c r="S189" s="85"/>
      <c r="T189" s="82"/>
      <c r="U189" s="85"/>
      <c r="V189" s="82"/>
      <c r="W189" s="85"/>
      <c r="X189" s="82"/>
      <c r="Y189" s="85"/>
      <c r="Z189" s="82"/>
      <c r="AA189" s="85"/>
      <c r="AB189" s="82"/>
      <c r="AC189" s="85"/>
      <c r="AD189" s="82"/>
      <c r="AE189" s="85"/>
      <c r="AF189" s="82"/>
      <c r="AG189" s="85"/>
      <c r="AH189" s="82"/>
      <c r="AI189" s="85"/>
      <c r="AJ189" s="82"/>
      <c r="AK189" s="85"/>
      <c r="AL189" s="82"/>
      <c r="AM189" s="351"/>
      <c r="AN189" s="368">
        <v>0</v>
      </c>
      <c r="AO189" s="369">
        <v>0</v>
      </c>
      <c r="AP189" s="82">
        <v>0</v>
      </c>
      <c r="AQ189" s="85">
        <v>0</v>
      </c>
      <c r="AR189" s="85">
        <v>0</v>
      </c>
      <c r="AS189" s="85">
        <v>0</v>
      </c>
      <c r="AT189" s="186" t="str">
        <f t="shared" si="40"/>
        <v/>
      </c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CA189" s="32" t="str">
        <f t="shared" si="48"/>
        <v/>
      </c>
      <c r="CB189" s="32" t="str">
        <f t="shared" si="49"/>
        <v/>
      </c>
      <c r="CC189" s="32" t="str">
        <f t="shared" si="29"/>
        <v/>
      </c>
      <c r="CD189" s="32" t="str">
        <f t="shared" si="30"/>
        <v/>
      </c>
      <c r="CE189" s="32" t="str">
        <f t="shared" si="31"/>
        <v/>
      </c>
      <c r="CF189" s="32" t="str">
        <f t="shared" si="32"/>
        <v/>
      </c>
      <c r="CG189" s="33">
        <f t="shared" si="50"/>
        <v>0</v>
      </c>
      <c r="CH189" s="33">
        <f t="shared" si="51"/>
        <v>0</v>
      </c>
      <c r="CI189" s="33">
        <f t="shared" si="35"/>
        <v>0</v>
      </c>
      <c r="CJ189" s="33">
        <f t="shared" si="36"/>
        <v>0</v>
      </c>
      <c r="CK189" s="33">
        <f t="shared" si="37"/>
        <v>0</v>
      </c>
      <c r="CL189" s="33">
        <f t="shared" si="38"/>
        <v>0</v>
      </c>
      <c r="CM189" s="33"/>
      <c r="CN189" s="33"/>
    </row>
    <row r="190" spans="1:104" ht="27.75" customHeight="1" x14ac:dyDescent="0.2">
      <c r="A190" s="117" t="s">
        <v>227</v>
      </c>
      <c r="B190" s="117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12"/>
      <c r="BJ190" s="12"/>
      <c r="CG190" s="14"/>
      <c r="CH190" s="14"/>
      <c r="CI190" s="14"/>
      <c r="CJ190" s="14"/>
      <c r="CK190" s="14"/>
      <c r="CL190" s="14"/>
      <c r="CM190" s="14"/>
      <c r="CN190" s="14"/>
    </row>
    <row r="191" spans="1:104" ht="23.25" customHeight="1" x14ac:dyDescent="0.2">
      <c r="A191" s="1371" t="s">
        <v>228</v>
      </c>
      <c r="B191" s="1372"/>
      <c r="C191" s="1579" t="s">
        <v>63</v>
      </c>
      <c r="D191" s="1579"/>
      <c r="E191" s="1579"/>
      <c r="F191" s="1579" t="s">
        <v>173</v>
      </c>
      <c r="G191" s="1579"/>
      <c r="H191" s="1579" t="s">
        <v>174</v>
      </c>
      <c r="I191" s="1579"/>
      <c r="J191" s="1579" t="s">
        <v>175</v>
      </c>
      <c r="K191" s="1579"/>
      <c r="L191" s="1579" t="s">
        <v>110</v>
      </c>
      <c r="M191" s="1579"/>
      <c r="N191" s="1377" t="s">
        <v>11</v>
      </c>
      <c r="O191" s="1380"/>
      <c r="P191" s="1585" t="s">
        <v>112</v>
      </c>
      <c r="Q191" s="1585"/>
      <c r="R191" s="1585" t="s">
        <v>113</v>
      </c>
      <c r="S191" s="1585"/>
      <c r="T191" s="1585" t="s">
        <v>114</v>
      </c>
      <c r="U191" s="1585"/>
      <c r="V191" s="1585" t="s">
        <v>115</v>
      </c>
      <c r="W191" s="1585"/>
      <c r="X191" s="1585" t="s">
        <v>116</v>
      </c>
      <c r="Y191" s="1585"/>
      <c r="Z191" s="1585" t="s">
        <v>117</v>
      </c>
      <c r="AA191" s="1585"/>
      <c r="AB191" s="1585" t="s">
        <v>118</v>
      </c>
      <c r="AC191" s="1585"/>
      <c r="AD191" s="1585" t="s">
        <v>119</v>
      </c>
      <c r="AE191" s="1585"/>
      <c r="AF191" s="1585" t="s">
        <v>120</v>
      </c>
      <c r="AG191" s="1585"/>
      <c r="AH191" s="1585" t="s">
        <v>121</v>
      </c>
      <c r="AI191" s="1585"/>
      <c r="AJ191" s="1585" t="s">
        <v>122</v>
      </c>
      <c r="AK191" s="1585"/>
      <c r="AL191" s="1585" t="s">
        <v>123</v>
      </c>
      <c r="AM191" s="1406"/>
      <c r="AN191" s="1602" t="s">
        <v>76</v>
      </c>
      <c r="AO191" s="1480"/>
      <c r="AP191" s="1481"/>
      <c r="AQ191" s="1603" t="s">
        <v>176</v>
      </c>
      <c r="AR191" s="1599" t="s">
        <v>229</v>
      </c>
      <c r="AS191" s="1585" t="s">
        <v>178</v>
      </c>
      <c r="AT191" s="1585"/>
      <c r="AU191" s="1375" t="s">
        <v>230</v>
      </c>
      <c r="AV191" s="1375" t="s">
        <v>180</v>
      </c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Y191" s="3"/>
      <c r="CG191" s="14"/>
      <c r="CH191" s="14"/>
      <c r="CI191" s="14"/>
      <c r="CJ191" s="14"/>
      <c r="CK191" s="14"/>
      <c r="CL191" s="14"/>
      <c r="CM191" s="14"/>
      <c r="CN191" s="14"/>
      <c r="CZ191" s="2"/>
    </row>
    <row r="192" spans="1:104" ht="37.5" customHeight="1" x14ac:dyDescent="0.2">
      <c r="A192" s="1373"/>
      <c r="B192" s="1374"/>
      <c r="C192" s="881" t="s">
        <v>88</v>
      </c>
      <c r="D192" s="370" t="s">
        <v>54</v>
      </c>
      <c r="E192" s="810" t="s">
        <v>89</v>
      </c>
      <c r="F192" s="967" t="s">
        <v>54</v>
      </c>
      <c r="G192" s="810" t="s">
        <v>89</v>
      </c>
      <c r="H192" s="967" t="s">
        <v>54</v>
      </c>
      <c r="I192" s="810" t="s">
        <v>89</v>
      </c>
      <c r="J192" s="967" t="s">
        <v>54</v>
      </c>
      <c r="K192" s="810" t="s">
        <v>89</v>
      </c>
      <c r="L192" s="967" t="s">
        <v>54</v>
      </c>
      <c r="M192" s="810" t="s">
        <v>89</v>
      </c>
      <c r="N192" s="967" t="s">
        <v>54</v>
      </c>
      <c r="O192" s="810" t="s">
        <v>89</v>
      </c>
      <c r="P192" s="967" t="s">
        <v>54</v>
      </c>
      <c r="Q192" s="810" t="s">
        <v>89</v>
      </c>
      <c r="R192" s="967" t="s">
        <v>54</v>
      </c>
      <c r="S192" s="810" t="s">
        <v>89</v>
      </c>
      <c r="T192" s="967" t="s">
        <v>54</v>
      </c>
      <c r="U192" s="810" t="s">
        <v>89</v>
      </c>
      <c r="V192" s="967" t="s">
        <v>54</v>
      </c>
      <c r="W192" s="810" t="s">
        <v>89</v>
      </c>
      <c r="X192" s="967" t="s">
        <v>54</v>
      </c>
      <c r="Y192" s="810" t="s">
        <v>89</v>
      </c>
      <c r="Z192" s="967" t="s">
        <v>54</v>
      </c>
      <c r="AA192" s="810" t="s">
        <v>89</v>
      </c>
      <c r="AB192" s="967" t="s">
        <v>54</v>
      </c>
      <c r="AC192" s="810" t="s">
        <v>89</v>
      </c>
      <c r="AD192" s="967" t="s">
        <v>54</v>
      </c>
      <c r="AE192" s="810" t="s">
        <v>89</v>
      </c>
      <c r="AF192" s="967" t="s">
        <v>54</v>
      </c>
      <c r="AG192" s="810" t="s">
        <v>89</v>
      </c>
      <c r="AH192" s="967" t="s">
        <v>54</v>
      </c>
      <c r="AI192" s="810" t="s">
        <v>89</v>
      </c>
      <c r="AJ192" s="967" t="s">
        <v>54</v>
      </c>
      <c r="AK192" s="810" t="s">
        <v>89</v>
      </c>
      <c r="AL192" s="967" t="s">
        <v>54</v>
      </c>
      <c r="AM192" s="827" t="s">
        <v>89</v>
      </c>
      <c r="AN192" s="981" t="s">
        <v>133</v>
      </c>
      <c r="AO192" s="372" t="s">
        <v>135</v>
      </c>
      <c r="AP192" s="373" t="s">
        <v>134</v>
      </c>
      <c r="AQ192" s="1483"/>
      <c r="AR192" s="1471"/>
      <c r="AS192" s="967" t="s">
        <v>54</v>
      </c>
      <c r="AT192" s="810" t="s">
        <v>89</v>
      </c>
      <c r="AU192" s="1376"/>
      <c r="AV192" s="1376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12"/>
      <c r="BI192" s="12"/>
      <c r="BY192" s="3"/>
      <c r="CG192" s="14"/>
      <c r="CH192" s="14"/>
      <c r="CI192" s="14"/>
      <c r="CJ192" s="14"/>
      <c r="CK192" s="14"/>
      <c r="CL192" s="14"/>
      <c r="CM192" s="14"/>
      <c r="CZ192" s="2"/>
    </row>
    <row r="193" spans="1:104" ht="18.75" customHeight="1" x14ac:dyDescent="0.2">
      <c r="A193" s="1478" t="s">
        <v>231</v>
      </c>
      <c r="B193" s="1461"/>
      <c r="C193" s="968">
        <f>SUM(D193+E193)</f>
        <v>7</v>
      </c>
      <c r="D193" s="969">
        <f>SUM(F193+H193+J193+L193+N193+P193+R193+T193+V193+X193+Z193+AB193+AD193+AF193+AH193+AJ193+AL193)</f>
        <v>5</v>
      </c>
      <c r="E193" s="304">
        <f>SUM(G193+I193+K193+M193+O193+Q193+S193+U193+W193+Y193+AA193+AC193+AE193+AG193+AI193+AK193+AM193)</f>
        <v>2</v>
      </c>
      <c r="F193" s="905"/>
      <c r="G193" s="53"/>
      <c r="H193" s="905">
        <v>2</v>
      </c>
      <c r="I193" s="53"/>
      <c r="J193" s="905"/>
      <c r="K193" s="53"/>
      <c r="L193" s="905">
        <v>3</v>
      </c>
      <c r="M193" s="53">
        <v>1</v>
      </c>
      <c r="N193" s="905"/>
      <c r="O193" s="53"/>
      <c r="P193" s="905"/>
      <c r="Q193" s="53"/>
      <c r="R193" s="905"/>
      <c r="S193" s="53"/>
      <c r="T193" s="905"/>
      <c r="U193" s="53"/>
      <c r="V193" s="905"/>
      <c r="W193" s="53"/>
      <c r="X193" s="905"/>
      <c r="Y193" s="53">
        <v>1</v>
      </c>
      <c r="Z193" s="905"/>
      <c r="AA193" s="53"/>
      <c r="AB193" s="905"/>
      <c r="AC193" s="53"/>
      <c r="AD193" s="905"/>
      <c r="AE193" s="53"/>
      <c r="AF193" s="905"/>
      <c r="AG193" s="53"/>
      <c r="AH193" s="905"/>
      <c r="AI193" s="53"/>
      <c r="AJ193" s="905"/>
      <c r="AK193" s="53"/>
      <c r="AL193" s="905"/>
      <c r="AM193" s="321"/>
      <c r="AN193" s="375">
        <v>1</v>
      </c>
      <c r="AO193" s="376"/>
      <c r="AP193" s="85"/>
      <c r="AQ193" s="53">
        <v>0</v>
      </c>
      <c r="AR193" s="901">
        <v>0</v>
      </c>
      <c r="AS193" s="905">
        <v>0</v>
      </c>
      <c r="AT193" s="53">
        <v>0</v>
      </c>
      <c r="AU193" s="53">
        <v>0</v>
      </c>
      <c r="AV193" s="53">
        <v>0</v>
      </c>
      <c r="AW193" s="186" t="str">
        <f>CA193&amp;CB193&amp;CC193&amp;CD193&amp;CE193&amp;CF193&amp;CN193</f>
        <v/>
      </c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12"/>
      <c r="BI193" s="12"/>
      <c r="BY193" s="3"/>
      <c r="CA193" s="32" t="str">
        <f t="shared" ref="CA193:CA231" si="52">IF(CG193=0,"","* Las gestantes egresadas del Programa NO debe ser mayor al Total de Mujeres egresadas. ")</f>
        <v/>
      </c>
      <c r="CB193" s="32" t="str">
        <f t="shared" ref="CB193:CB231" si="53">IF(CH193=0,"","* Las madres de hijos menor de 5 años NO DEBE ser mayor al Total de Mujeres Egresadas al Programa. ")</f>
        <v/>
      </c>
      <c r="CC193" s="32" t="str">
        <f t="shared" ref="CC193:CC231" si="54">IF(CI193=0,"","* Los egresos de Pueblos Originarios NO DEBE ser mayor al Total de egresos del Programa.")</f>
        <v/>
      </c>
      <c r="CD193" s="32" t="str">
        <f t="shared" ref="CD193:CD231" si="55">IF(CJ193=0,"","* Los Niños, Niñas, Adolescentes y Jóvenes de Programas SENAME NO DEBE ser mayor al Total de egresos del Programa. ")</f>
        <v/>
      </c>
      <c r="CE193" s="32" t="str">
        <f t="shared" ref="CE193:CE231" si="56">IF(CK193=0,"","* Los Migrantes NO DEBEN ser mayor al Total de ingresos del Programa. ")</f>
        <v/>
      </c>
      <c r="CF193" s="32" t="str">
        <f t="shared" ref="CF193:CF231" si="57">IF(CL193=0,"","* No olvide escribir los campos Gestante y/o Madre de Hijo menor de 5 años y/o Pueblos Originarios y/o Niños, Niñas, Adolescentes y Jóvenes de Programas SENAME (Digite CERO si no tiene). ")</f>
        <v/>
      </c>
      <c r="CG193" s="33">
        <f>IF(E193&lt;AQ193,1,0)</f>
        <v>0</v>
      </c>
      <c r="CH193" s="33">
        <f>IF(E193&lt;AR193,1,0)</f>
        <v>0</v>
      </c>
      <c r="CI193" s="33">
        <f>IF(C193&lt;SUM(AS193,AT193),1,0)</f>
        <v>0</v>
      </c>
      <c r="CJ193" s="33">
        <f>IF(C193&lt;AU193,1,0)</f>
        <v>0</v>
      </c>
      <c r="CK193" s="33">
        <f>IF(C193&lt;AV193,1,0)</f>
        <v>0</v>
      </c>
      <c r="CL193" s="33">
        <f>IF(AND(C193&lt;&gt;0,OR(AQ193="",AR193="",AS193="",AT193="",AU193="",AV193="")),1,0)</f>
        <v>0</v>
      </c>
      <c r="CM193" s="33">
        <f>IF(AND(C193=0,OR(C195&gt;0,C196&gt;0,C197&gt;0,C198&gt;0,C199&gt;0)),1,0)</f>
        <v>0</v>
      </c>
      <c r="CN193" s="32" t="str">
        <f>IF(CM193=1,"* No olvide registrar al menos un ingreso y una persona con diagnóstico. ","")</f>
        <v/>
      </c>
      <c r="CO193" s="32"/>
      <c r="CZ193" s="2"/>
    </row>
    <row r="194" spans="1:104" ht="29.25" customHeight="1" x14ac:dyDescent="0.2">
      <c r="A194" s="1462" t="s">
        <v>182</v>
      </c>
      <c r="B194" s="1463"/>
      <c r="C194" s="377"/>
      <c r="D194" s="378"/>
      <c r="E194" s="378"/>
      <c r="F194" s="378"/>
      <c r="G194" s="378"/>
      <c r="H194" s="378"/>
      <c r="I194" s="378"/>
      <c r="J194" s="378"/>
      <c r="K194" s="378"/>
      <c r="L194" s="378"/>
      <c r="M194" s="378"/>
      <c r="N194" s="378"/>
      <c r="O194" s="378"/>
      <c r="P194" s="378"/>
      <c r="Q194" s="378"/>
      <c r="R194" s="378"/>
      <c r="S194" s="378"/>
      <c r="T194" s="378"/>
      <c r="U194" s="378"/>
      <c r="V194" s="378"/>
      <c r="W194" s="378"/>
      <c r="X194" s="378"/>
      <c r="Y194" s="378"/>
      <c r="Z194" s="378"/>
      <c r="AA194" s="378"/>
      <c r="AB194" s="378"/>
      <c r="AC194" s="378"/>
      <c r="AD194" s="378"/>
      <c r="AE194" s="378"/>
      <c r="AF194" s="378"/>
      <c r="AG194" s="378"/>
      <c r="AH194" s="378"/>
      <c r="AI194" s="378"/>
      <c r="AJ194" s="378"/>
      <c r="AK194" s="378"/>
      <c r="AL194" s="378"/>
      <c r="AM194" s="378"/>
      <c r="AN194" s="379"/>
      <c r="AO194" s="380"/>
      <c r="AP194" s="381"/>
      <c r="AQ194" s="378"/>
      <c r="AR194" s="378"/>
      <c r="AS194" s="378"/>
      <c r="AT194" s="381"/>
      <c r="AU194" s="381"/>
      <c r="AV194" s="381"/>
      <c r="AW194" s="186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12"/>
      <c r="BI194" s="12"/>
      <c r="BY194" s="3"/>
      <c r="CA194" s="32"/>
      <c r="CB194" s="32"/>
      <c r="CC194" s="32"/>
      <c r="CD194" s="32"/>
      <c r="CE194" s="32"/>
      <c r="CF194" s="32"/>
      <c r="CG194" s="33"/>
      <c r="CH194" s="33"/>
      <c r="CI194" s="33"/>
      <c r="CJ194" s="33"/>
      <c r="CK194" s="33"/>
      <c r="CL194" s="33"/>
      <c r="CM194" s="33"/>
      <c r="CN194" s="32"/>
      <c r="CO194" s="32"/>
      <c r="CZ194" s="2"/>
    </row>
    <row r="195" spans="1:104" ht="21" customHeight="1" x14ac:dyDescent="0.2">
      <c r="A195" s="1597" t="s">
        <v>232</v>
      </c>
      <c r="B195" s="982" t="s">
        <v>233</v>
      </c>
      <c r="C195" s="972">
        <f>SUM(D195+E195)</f>
        <v>0</v>
      </c>
      <c r="D195" s="973">
        <f t="shared" ref="D195:D203" si="58">SUM(F195+H195+J195+L195+N195+P195+R195+T195+V195+X195+Z195+AB195+AD195+AF195+AH195+AJ195+AL195)</f>
        <v>0</v>
      </c>
      <c r="E195" s="974">
        <f t="shared" ref="E195:E203" si="59">SUM(G195+I195+K195+M195+O195+Q195+S195+U195+W195+Y195+AA195+AC195+AE195+AG195+AI195+AK195+AM195)</f>
        <v>0</v>
      </c>
      <c r="F195" s="893"/>
      <c r="G195" s="896"/>
      <c r="H195" s="893"/>
      <c r="I195" s="896"/>
      <c r="J195" s="893"/>
      <c r="K195" s="896"/>
      <c r="L195" s="893"/>
      <c r="M195" s="896"/>
      <c r="N195" s="893"/>
      <c r="O195" s="896"/>
      <c r="P195" s="893"/>
      <c r="Q195" s="896"/>
      <c r="R195" s="893"/>
      <c r="S195" s="896"/>
      <c r="T195" s="893"/>
      <c r="U195" s="896"/>
      <c r="V195" s="893"/>
      <c r="W195" s="896"/>
      <c r="X195" s="893"/>
      <c r="Y195" s="896"/>
      <c r="Z195" s="893"/>
      <c r="AA195" s="896"/>
      <c r="AB195" s="893"/>
      <c r="AC195" s="896"/>
      <c r="AD195" s="893"/>
      <c r="AE195" s="896"/>
      <c r="AF195" s="893"/>
      <c r="AG195" s="896"/>
      <c r="AH195" s="893"/>
      <c r="AI195" s="896"/>
      <c r="AJ195" s="893"/>
      <c r="AK195" s="896"/>
      <c r="AL195" s="893"/>
      <c r="AM195" s="953"/>
      <c r="AN195" s="954"/>
      <c r="AO195" s="911"/>
      <c r="AP195" s="896"/>
      <c r="AQ195" s="896"/>
      <c r="AR195" s="913"/>
      <c r="AS195" s="893"/>
      <c r="AT195" s="896"/>
      <c r="AU195" s="896"/>
      <c r="AV195" s="896"/>
      <c r="AW195" s="186" t="str">
        <f t="shared" ref="AW195:AW231" si="60">CA195&amp;CB195&amp;CC195&amp;CD195&amp;CE195&amp;CF195</f>
        <v/>
      </c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12"/>
      <c r="BI195" s="12"/>
      <c r="BY195" s="3"/>
      <c r="CA195" s="32" t="str">
        <f t="shared" si="52"/>
        <v/>
      </c>
      <c r="CB195" s="32" t="str">
        <f t="shared" si="53"/>
        <v/>
      </c>
      <c r="CC195" s="32" t="str">
        <f t="shared" si="54"/>
        <v/>
      </c>
      <c r="CD195" s="32" t="str">
        <f t="shared" si="55"/>
        <v/>
      </c>
      <c r="CE195" s="32" t="str">
        <f t="shared" si="56"/>
        <v/>
      </c>
      <c r="CF195" s="32" t="str">
        <f t="shared" si="57"/>
        <v/>
      </c>
      <c r="CG195" s="33">
        <f t="shared" ref="CG195:CG231" si="61">IF(E195&lt;AQ195,1,0)</f>
        <v>0</v>
      </c>
      <c r="CH195" s="33">
        <f t="shared" ref="CH195:CH231" si="62">IF(E195&lt;AR195,1,0)</f>
        <v>0</v>
      </c>
      <c r="CI195" s="33">
        <f t="shared" ref="CI195:CI231" si="63">IF(C195&lt;SUM(AS195,AT195),1,0)</f>
        <v>0</v>
      </c>
      <c r="CJ195" s="33">
        <f t="shared" ref="CJ195:CJ231" si="64">IF(C195&lt;AU195,1,0)</f>
        <v>0</v>
      </c>
      <c r="CK195" s="33">
        <f t="shared" ref="CK195:CK231" si="65">IF(C195&lt;AV195,1,0)</f>
        <v>0</v>
      </c>
      <c r="CL195" s="33">
        <f t="shared" ref="CL195:CL231" si="66">IF(AND(C195&lt;&gt;0,OR(AQ195="",AR195="",AS195="",AT195="",AU195="",AV195="")),1,0)</f>
        <v>0</v>
      </c>
      <c r="CM195" s="33"/>
      <c r="CN195" s="32"/>
      <c r="CO195" s="32"/>
      <c r="CZ195" s="2"/>
    </row>
    <row r="196" spans="1:104" ht="21.75" customHeight="1" x14ac:dyDescent="0.2">
      <c r="A196" s="1465"/>
      <c r="B196" s="383" t="s">
        <v>185</v>
      </c>
      <c r="C196" s="348">
        <f>SUM(D196+E196)</f>
        <v>0</v>
      </c>
      <c r="D196" s="349">
        <f t="shared" si="58"/>
        <v>0</v>
      </c>
      <c r="E196" s="350">
        <f t="shared" si="59"/>
        <v>0</v>
      </c>
      <c r="F196" s="82"/>
      <c r="G196" s="85"/>
      <c r="H196" s="82"/>
      <c r="I196" s="85"/>
      <c r="J196" s="82"/>
      <c r="K196" s="85"/>
      <c r="L196" s="82"/>
      <c r="M196" s="85"/>
      <c r="N196" s="82"/>
      <c r="O196" s="85"/>
      <c r="P196" s="82"/>
      <c r="Q196" s="85"/>
      <c r="R196" s="82"/>
      <c r="S196" s="85"/>
      <c r="T196" s="82"/>
      <c r="U196" s="85"/>
      <c r="V196" s="82"/>
      <c r="W196" s="85"/>
      <c r="X196" s="82"/>
      <c r="Y196" s="85"/>
      <c r="Z196" s="82"/>
      <c r="AA196" s="85"/>
      <c r="AB196" s="82"/>
      <c r="AC196" s="85"/>
      <c r="AD196" s="82"/>
      <c r="AE196" s="85"/>
      <c r="AF196" s="82"/>
      <c r="AG196" s="85"/>
      <c r="AH196" s="82"/>
      <c r="AI196" s="85"/>
      <c r="AJ196" s="42"/>
      <c r="AK196" s="46"/>
      <c r="AL196" s="82"/>
      <c r="AM196" s="351"/>
      <c r="AN196" s="384"/>
      <c r="AO196" s="149"/>
      <c r="AP196" s="85"/>
      <c r="AQ196" s="85"/>
      <c r="AR196" s="59"/>
      <c r="AS196" s="82"/>
      <c r="AT196" s="85"/>
      <c r="AU196" s="85"/>
      <c r="AV196" s="85"/>
      <c r="AW196" s="186" t="str">
        <f t="shared" si="60"/>
        <v/>
      </c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12"/>
      <c r="BI196" s="12"/>
      <c r="BY196" s="3"/>
      <c r="CA196" s="32" t="str">
        <f t="shared" si="52"/>
        <v/>
      </c>
      <c r="CB196" s="32" t="str">
        <f t="shared" si="53"/>
        <v/>
      </c>
      <c r="CC196" s="32" t="str">
        <f t="shared" si="54"/>
        <v/>
      </c>
      <c r="CD196" s="32" t="str">
        <f t="shared" si="55"/>
        <v/>
      </c>
      <c r="CE196" s="32" t="str">
        <f t="shared" si="56"/>
        <v/>
      </c>
      <c r="CF196" s="32" t="str">
        <f t="shared" si="57"/>
        <v/>
      </c>
      <c r="CG196" s="33">
        <f t="shared" si="61"/>
        <v>0</v>
      </c>
      <c r="CH196" s="33">
        <f t="shared" si="62"/>
        <v>0</v>
      </c>
      <c r="CI196" s="33">
        <f t="shared" si="63"/>
        <v>0</v>
      </c>
      <c r="CJ196" s="33">
        <f t="shared" si="64"/>
        <v>0</v>
      </c>
      <c r="CK196" s="33">
        <f t="shared" si="65"/>
        <v>0</v>
      </c>
      <c r="CL196" s="33">
        <f t="shared" si="66"/>
        <v>0</v>
      </c>
      <c r="CM196" s="33"/>
      <c r="CN196" s="32"/>
      <c r="CO196" s="32"/>
      <c r="CZ196" s="2"/>
    </row>
    <row r="197" spans="1:104" ht="18.75" customHeight="1" x14ac:dyDescent="0.2">
      <c r="A197" s="1466" t="s">
        <v>186</v>
      </c>
      <c r="B197" s="1467"/>
      <c r="C197" s="385">
        <f>SUM(D197+E197)</f>
        <v>0</v>
      </c>
      <c r="D197" s="969">
        <f t="shared" si="58"/>
        <v>0</v>
      </c>
      <c r="E197" s="320">
        <f t="shared" si="59"/>
        <v>0</v>
      </c>
      <c r="F197" s="905"/>
      <c r="G197" s="53"/>
      <c r="H197" s="905"/>
      <c r="I197" s="53"/>
      <c r="J197" s="905"/>
      <c r="K197" s="53"/>
      <c r="L197" s="905"/>
      <c r="M197" s="53"/>
      <c r="N197" s="905"/>
      <c r="O197" s="53"/>
      <c r="P197" s="905"/>
      <c r="Q197" s="53"/>
      <c r="R197" s="905"/>
      <c r="S197" s="53"/>
      <c r="T197" s="905"/>
      <c r="U197" s="53"/>
      <c r="V197" s="905"/>
      <c r="W197" s="53"/>
      <c r="X197" s="905"/>
      <c r="Y197" s="53"/>
      <c r="Z197" s="905"/>
      <c r="AA197" s="53"/>
      <c r="AB197" s="905"/>
      <c r="AC197" s="53"/>
      <c r="AD197" s="905"/>
      <c r="AE197" s="53"/>
      <c r="AF197" s="905"/>
      <c r="AG197" s="53"/>
      <c r="AH197" s="905"/>
      <c r="AI197" s="53"/>
      <c r="AJ197" s="905"/>
      <c r="AK197" s="53"/>
      <c r="AL197" s="905"/>
      <c r="AM197" s="321"/>
      <c r="AN197" s="983"/>
      <c r="AO197" s="386"/>
      <c r="AP197" s="53"/>
      <c r="AQ197" s="53"/>
      <c r="AR197" s="901"/>
      <c r="AS197" s="905"/>
      <c r="AT197" s="53"/>
      <c r="AU197" s="53"/>
      <c r="AV197" s="53"/>
      <c r="AW197" s="186" t="str">
        <f t="shared" si="60"/>
        <v/>
      </c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12"/>
      <c r="BI197" s="12"/>
      <c r="BY197" s="3"/>
      <c r="CA197" s="32" t="str">
        <f t="shared" si="52"/>
        <v/>
      </c>
      <c r="CB197" s="32" t="str">
        <f t="shared" si="53"/>
        <v/>
      </c>
      <c r="CC197" s="32" t="str">
        <f t="shared" si="54"/>
        <v/>
      </c>
      <c r="CD197" s="32" t="str">
        <f t="shared" si="55"/>
        <v/>
      </c>
      <c r="CE197" s="32" t="str">
        <f t="shared" si="56"/>
        <v/>
      </c>
      <c r="CF197" s="32" t="str">
        <f t="shared" si="57"/>
        <v/>
      </c>
      <c r="CG197" s="33">
        <f t="shared" si="61"/>
        <v>0</v>
      </c>
      <c r="CH197" s="33">
        <f t="shared" si="62"/>
        <v>0</v>
      </c>
      <c r="CI197" s="33">
        <f t="shared" si="63"/>
        <v>0</v>
      </c>
      <c r="CJ197" s="33">
        <f t="shared" si="64"/>
        <v>0</v>
      </c>
      <c r="CK197" s="33">
        <f t="shared" si="65"/>
        <v>0</v>
      </c>
      <c r="CL197" s="33">
        <f t="shared" si="66"/>
        <v>0</v>
      </c>
      <c r="CM197" s="33"/>
      <c r="CN197" s="32"/>
      <c r="CO197" s="32"/>
      <c r="CZ197" s="2"/>
    </row>
    <row r="198" spans="1:104" ht="20.25" customHeight="1" x14ac:dyDescent="0.2">
      <c r="A198" s="1597" t="s">
        <v>187</v>
      </c>
      <c r="B198" s="971" t="s">
        <v>188</v>
      </c>
      <c r="C198" s="972">
        <f>+D198+E198</f>
        <v>0</v>
      </c>
      <c r="D198" s="973">
        <f t="shared" si="58"/>
        <v>0</v>
      </c>
      <c r="E198" s="974">
        <f t="shared" si="59"/>
        <v>0</v>
      </c>
      <c r="F198" s="893"/>
      <c r="G198" s="896"/>
      <c r="H198" s="893"/>
      <c r="I198" s="896"/>
      <c r="J198" s="893"/>
      <c r="K198" s="896"/>
      <c r="L198" s="893"/>
      <c r="M198" s="896"/>
      <c r="N198" s="893"/>
      <c r="O198" s="896"/>
      <c r="P198" s="893"/>
      <c r="Q198" s="896"/>
      <c r="R198" s="893"/>
      <c r="S198" s="896"/>
      <c r="T198" s="893"/>
      <c r="U198" s="896"/>
      <c r="V198" s="893"/>
      <c r="W198" s="896"/>
      <c r="X198" s="893"/>
      <c r="Y198" s="896"/>
      <c r="Z198" s="893"/>
      <c r="AA198" s="896"/>
      <c r="AB198" s="893"/>
      <c r="AC198" s="896"/>
      <c r="AD198" s="893"/>
      <c r="AE198" s="896"/>
      <c r="AF198" s="893"/>
      <c r="AG198" s="896"/>
      <c r="AH198" s="893"/>
      <c r="AI198" s="896"/>
      <c r="AJ198" s="893"/>
      <c r="AK198" s="896"/>
      <c r="AL198" s="893"/>
      <c r="AM198" s="953"/>
      <c r="AN198" s="954"/>
      <c r="AO198" s="911"/>
      <c r="AP198" s="896"/>
      <c r="AQ198" s="896"/>
      <c r="AR198" s="913"/>
      <c r="AS198" s="893"/>
      <c r="AT198" s="896"/>
      <c r="AU198" s="896"/>
      <c r="AV198" s="896"/>
      <c r="AW198" s="186" t="str">
        <f t="shared" si="60"/>
        <v/>
      </c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12"/>
      <c r="BI198" s="12"/>
      <c r="BY198" s="3"/>
      <c r="CA198" s="32" t="str">
        <f t="shared" si="52"/>
        <v/>
      </c>
      <c r="CB198" s="32" t="str">
        <f t="shared" si="53"/>
        <v/>
      </c>
      <c r="CC198" s="32" t="str">
        <f t="shared" si="54"/>
        <v/>
      </c>
      <c r="CD198" s="32" t="str">
        <f t="shared" si="55"/>
        <v/>
      </c>
      <c r="CE198" s="32" t="str">
        <f t="shared" si="56"/>
        <v/>
      </c>
      <c r="CF198" s="32" t="str">
        <f t="shared" si="57"/>
        <v/>
      </c>
      <c r="CG198" s="33">
        <f t="shared" si="61"/>
        <v>0</v>
      </c>
      <c r="CH198" s="33">
        <f t="shared" si="62"/>
        <v>0</v>
      </c>
      <c r="CI198" s="33">
        <f t="shared" si="63"/>
        <v>0</v>
      </c>
      <c r="CJ198" s="33">
        <f t="shared" si="64"/>
        <v>0</v>
      </c>
      <c r="CK198" s="33">
        <f t="shared" si="65"/>
        <v>0</v>
      </c>
      <c r="CL198" s="33">
        <f t="shared" si="66"/>
        <v>0</v>
      </c>
      <c r="CM198" s="33"/>
      <c r="CN198" s="32"/>
      <c r="CO198" s="32"/>
      <c r="CZ198" s="2"/>
    </row>
    <row r="199" spans="1:104" ht="15" customHeight="1" x14ac:dyDescent="0.2">
      <c r="A199" s="1465"/>
      <c r="B199" s="387" t="s">
        <v>189</v>
      </c>
      <c r="C199" s="322">
        <f>+D199+E199</f>
        <v>0</v>
      </c>
      <c r="D199" s="323">
        <f t="shared" si="58"/>
        <v>0</v>
      </c>
      <c r="E199" s="304">
        <f t="shared" si="59"/>
        <v>0</v>
      </c>
      <c r="F199" s="324"/>
      <c r="G199" s="305"/>
      <c r="H199" s="324"/>
      <c r="I199" s="305"/>
      <c r="J199" s="324"/>
      <c r="K199" s="305"/>
      <c r="L199" s="324"/>
      <c r="M199" s="305"/>
      <c r="N199" s="324"/>
      <c r="O199" s="305"/>
      <c r="P199" s="324"/>
      <c r="Q199" s="305"/>
      <c r="R199" s="324"/>
      <c r="S199" s="305"/>
      <c r="T199" s="324"/>
      <c r="U199" s="305"/>
      <c r="V199" s="324"/>
      <c r="W199" s="305"/>
      <c r="X199" s="324"/>
      <c r="Y199" s="305"/>
      <c r="Z199" s="324"/>
      <c r="AA199" s="305"/>
      <c r="AB199" s="324"/>
      <c r="AC199" s="305"/>
      <c r="AD199" s="324"/>
      <c r="AE199" s="305"/>
      <c r="AF199" s="324"/>
      <c r="AG199" s="305"/>
      <c r="AH199" s="324"/>
      <c r="AI199" s="305"/>
      <c r="AJ199" s="92"/>
      <c r="AK199" s="95"/>
      <c r="AL199" s="324"/>
      <c r="AM199" s="285"/>
      <c r="AN199" s="388"/>
      <c r="AO199" s="389"/>
      <c r="AP199" s="95"/>
      <c r="AQ199" s="305"/>
      <c r="AR199" s="306"/>
      <c r="AS199" s="324"/>
      <c r="AT199" s="305"/>
      <c r="AU199" s="305"/>
      <c r="AV199" s="305"/>
      <c r="AW199" s="186" t="str">
        <f t="shared" si="60"/>
        <v/>
      </c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12"/>
      <c r="BI199" s="12"/>
      <c r="BY199" s="3"/>
      <c r="CA199" s="32" t="str">
        <f t="shared" si="52"/>
        <v/>
      </c>
      <c r="CB199" s="32" t="str">
        <f t="shared" si="53"/>
        <v/>
      </c>
      <c r="CC199" s="32" t="str">
        <f t="shared" si="54"/>
        <v/>
      </c>
      <c r="CD199" s="32" t="str">
        <f t="shared" si="55"/>
        <v/>
      </c>
      <c r="CE199" s="32" t="str">
        <f t="shared" si="56"/>
        <v/>
      </c>
      <c r="CF199" s="32" t="str">
        <f t="shared" si="57"/>
        <v/>
      </c>
      <c r="CG199" s="33">
        <f t="shared" si="61"/>
        <v>0</v>
      </c>
      <c r="CH199" s="33">
        <f t="shared" si="62"/>
        <v>0</v>
      </c>
      <c r="CI199" s="33">
        <f t="shared" si="63"/>
        <v>0</v>
      </c>
      <c r="CJ199" s="33">
        <f t="shared" si="64"/>
        <v>0</v>
      </c>
      <c r="CK199" s="33">
        <f t="shared" si="65"/>
        <v>0</v>
      </c>
      <c r="CL199" s="33">
        <f t="shared" si="66"/>
        <v>0</v>
      </c>
      <c r="CM199" s="33"/>
      <c r="CN199" s="32"/>
      <c r="CO199" s="32"/>
      <c r="CZ199" s="2"/>
    </row>
    <row r="200" spans="1:104" ht="20.25" customHeight="1" x14ac:dyDescent="0.2">
      <c r="A200" s="825" t="s">
        <v>190</v>
      </c>
      <c r="B200" s="822"/>
      <c r="C200" s="886">
        <f t="shared" ref="C200:C215" si="67">SUM(D200+E200)</f>
        <v>7</v>
      </c>
      <c r="D200" s="887">
        <f t="shared" si="58"/>
        <v>5</v>
      </c>
      <c r="E200" s="75">
        <f t="shared" si="59"/>
        <v>2</v>
      </c>
      <c r="F200" s="905"/>
      <c r="G200" s="53"/>
      <c r="H200" s="905">
        <v>2</v>
      </c>
      <c r="I200" s="53"/>
      <c r="J200" s="905"/>
      <c r="K200" s="53"/>
      <c r="L200" s="905">
        <v>3</v>
      </c>
      <c r="M200" s="53">
        <v>1</v>
      </c>
      <c r="N200" s="905"/>
      <c r="O200" s="53"/>
      <c r="P200" s="905"/>
      <c r="Q200" s="53"/>
      <c r="R200" s="905"/>
      <c r="S200" s="53"/>
      <c r="T200" s="905"/>
      <c r="U200" s="53"/>
      <c r="V200" s="905"/>
      <c r="W200" s="53"/>
      <c r="X200" s="905"/>
      <c r="Y200" s="53">
        <v>1</v>
      </c>
      <c r="Z200" s="905"/>
      <c r="AA200" s="53"/>
      <c r="AB200" s="905"/>
      <c r="AC200" s="53"/>
      <c r="AD200" s="905"/>
      <c r="AE200" s="53"/>
      <c r="AF200" s="905"/>
      <c r="AG200" s="53"/>
      <c r="AH200" s="905"/>
      <c r="AI200" s="53"/>
      <c r="AJ200" s="905"/>
      <c r="AK200" s="53"/>
      <c r="AL200" s="905"/>
      <c r="AM200" s="321"/>
      <c r="AN200" s="983">
        <v>1</v>
      </c>
      <c r="AO200" s="386"/>
      <c r="AP200" s="53"/>
      <c r="AQ200" s="53">
        <v>0</v>
      </c>
      <c r="AR200" s="901">
        <v>0</v>
      </c>
      <c r="AS200" s="905">
        <v>0</v>
      </c>
      <c r="AT200" s="53">
        <v>0</v>
      </c>
      <c r="AU200" s="53">
        <v>0</v>
      </c>
      <c r="AV200" s="53">
        <v>0</v>
      </c>
      <c r="AW200" s="186" t="str">
        <f>CA200&amp;CB200&amp;CC200&amp;CD200&amp;CE200&amp;CF200&amp;CO200</f>
        <v/>
      </c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12"/>
      <c r="BI200" s="12"/>
      <c r="BY200" s="3"/>
      <c r="CA200" s="32" t="str">
        <f t="shared" si="52"/>
        <v/>
      </c>
      <c r="CB200" s="32" t="str">
        <f t="shared" si="53"/>
        <v/>
      </c>
      <c r="CC200" s="32" t="str">
        <f t="shared" si="54"/>
        <v/>
      </c>
      <c r="CD200" s="32" t="str">
        <f t="shared" si="55"/>
        <v/>
      </c>
      <c r="CE200" s="32" t="str">
        <f t="shared" si="56"/>
        <v/>
      </c>
      <c r="CF200" s="32" t="str">
        <f t="shared" si="57"/>
        <v/>
      </c>
      <c r="CG200" s="33">
        <f t="shared" si="61"/>
        <v>0</v>
      </c>
      <c r="CH200" s="33">
        <f t="shared" si="62"/>
        <v>0</v>
      </c>
      <c r="CI200" s="33">
        <f t="shared" si="63"/>
        <v>0</v>
      </c>
      <c r="CJ200" s="33">
        <f t="shared" si="64"/>
        <v>0</v>
      </c>
      <c r="CK200" s="33">
        <f t="shared" si="65"/>
        <v>0</v>
      </c>
      <c r="CL200" s="33">
        <f t="shared" si="66"/>
        <v>0</v>
      </c>
      <c r="CM200" s="14">
        <v>0</v>
      </c>
      <c r="CZ200" s="2"/>
    </row>
    <row r="201" spans="1:104" ht="16.350000000000001" customHeight="1" x14ac:dyDescent="0.2">
      <c r="A201" s="1375" t="s">
        <v>191</v>
      </c>
      <c r="B201" s="390" t="s">
        <v>192</v>
      </c>
      <c r="C201" s="328">
        <f t="shared" si="67"/>
        <v>1</v>
      </c>
      <c r="D201" s="329">
        <f t="shared" si="58"/>
        <v>1</v>
      </c>
      <c r="E201" s="330">
        <f t="shared" si="59"/>
        <v>0</v>
      </c>
      <c r="F201" s="106"/>
      <c r="G201" s="109"/>
      <c r="H201" s="106"/>
      <c r="I201" s="109"/>
      <c r="J201" s="106"/>
      <c r="K201" s="109"/>
      <c r="L201" s="106">
        <v>1</v>
      </c>
      <c r="M201" s="109"/>
      <c r="N201" s="106"/>
      <c r="O201" s="109"/>
      <c r="P201" s="106"/>
      <c r="Q201" s="109"/>
      <c r="R201" s="106"/>
      <c r="S201" s="109"/>
      <c r="T201" s="106"/>
      <c r="U201" s="109"/>
      <c r="V201" s="106"/>
      <c r="W201" s="109"/>
      <c r="X201" s="106"/>
      <c r="Y201" s="109"/>
      <c r="Z201" s="106"/>
      <c r="AA201" s="109"/>
      <c r="AB201" s="106"/>
      <c r="AC201" s="109"/>
      <c r="AD201" s="106"/>
      <c r="AE201" s="109"/>
      <c r="AF201" s="106"/>
      <c r="AG201" s="109"/>
      <c r="AH201" s="106"/>
      <c r="AI201" s="109"/>
      <c r="AJ201" s="106"/>
      <c r="AK201" s="109"/>
      <c r="AL201" s="106"/>
      <c r="AM201" s="254"/>
      <c r="AN201" s="255"/>
      <c r="AO201" s="264"/>
      <c r="AP201" s="109"/>
      <c r="AQ201" s="109">
        <v>0</v>
      </c>
      <c r="AR201" s="57">
        <v>0</v>
      </c>
      <c r="AS201" s="106">
        <v>0</v>
      </c>
      <c r="AT201" s="109">
        <v>0</v>
      </c>
      <c r="AU201" s="109">
        <v>0</v>
      </c>
      <c r="AV201" s="109">
        <v>0</v>
      </c>
      <c r="AW201" s="186" t="str">
        <f t="shared" si="60"/>
        <v/>
      </c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12"/>
      <c r="BI201" s="12"/>
      <c r="BY201" s="3"/>
      <c r="CA201" s="32" t="str">
        <f t="shared" si="52"/>
        <v/>
      </c>
      <c r="CB201" s="32" t="str">
        <f t="shared" si="53"/>
        <v/>
      </c>
      <c r="CC201" s="32" t="str">
        <f t="shared" si="54"/>
        <v/>
      </c>
      <c r="CD201" s="32" t="str">
        <f t="shared" si="55"/>
        <v/>
      </c>
      <c r="CE201" s="32" t="str">
        <f t="shared" si="56"/>
        <v/>
      </c>
      <c r="CF201" s="32" t="str">
        <f t="shared" si="57"/>
        <v/>
      </c>
      <c r="CG201" s="33">
        <f t="shared" si="61"/>
        <v>0</v>
      </c>
      <c r="CH201" s="33">
        <f t="shared" si="62"/>
        <v>0</v>
      </c>
      <c r="CI201" s="33">
        <f t="shared" si="63"/>
        <v>0</v>
      </c>
      <c r="CJ201" s="33">
        <f t="shared" si="64"/>
        <v>0</v>
      </c>
      <c r="CK201" s="33">
        <f t="shared" si="65"/>
        <v>0</v>
      </c>
      <c r="CL201" s="33">
        <f t="shared" si="66"/>
        <v>0</v>
      </c>
      <c r="CM201" s="33"/>
      <c r="CZ201" s="2"/>
    </row>
    <row r="202" spans="1:104" ht="16.350000000000001" customHeight="1" x14ac:dyDescent="0.2">
      <c r="A202" s="1392"/>
      <c r="B202" s="391" t="s">
        <v>193</v>
      </c>
      <c r="C202" s="333">
        <f t="shared" si="67"/>
        <v>0</v>
      </c>
      <c r="D202" s="334">
        <f t="shared" si="58"/>
        <v>0</v>
      </c>
      <c r="E202" s="812">
        <f t="shared" si="59"/>
        <v>0</v>
      </c>
      <c r="F202" s="35"/>
      <c r="G202" s="39"/>
      <c r="H202" s="35"/>
      <c r="I202" s="39"/>
      <c r="J202" s="35"/>
      <c r="K202" s="39"/>
      <c r="L202" s="35"/>
      <c r="M202" s="39"/>
      <c r="N202" s="35"/>
      <c r="O202" s="39"/>
      <c r="P202" s="35"/>
      <c r="Q202" s="39"/>
      <c r="R202" s="35"/>
      <c r="S202" s="39"/>
      <c r="T202" s="35"/>
      <c r="U202" s="39"/>
      <c r="V202" s="35"/>
      <c r="W202" s="39"/>
      <c r="X202" s="35"/>
      <c r="Y202" s="39"/>
      <c r="Z202" s="35"/>
      <c r="AA202" s="39"/>
      <c r="AB202" s="35"/>
      <c r="AC202" s="39"/>
      <c r="AD202" s="35"/>
      <c r="AE202" s="39"/>
      <c r="AF202" s="35"/>
      <c r="AG202" s="39"/>
      <c r="AH202" s="35"/>
      <c r="AI202" s="39"/>
      <c r="AJ202" s="35"/>
      <c r="AK202" s="39"/>
      <c r="AL202" s="35"/>
      <c r="AM202" s="239"/>
      <c r="AN202" s="255"/>
      <c r="AO202" s="264"/>
      <c r="AP202" s="109"/>
      <c r="AQ202" s="39">
        <v>0</v>
      </c>
      <c r="AR202" s="58">
        <v>0</v>
      </c>
      <c r="AS202" s="35">
        <v>0</v>
      </c>
      <c r="AT202" s="39">
        <v>0</v>
      </c>
      <c r="AU202" s="39">
        <v>0</v>
      </c>
      <c r="AV202" s="39">
        <v>0</v>
      </c>
      <c r="AW202" s="186" t="str">
        <f t="shared" si="60"/>
        <v/>
      </c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12"/>
      <c r="BI202" s="12"/>
      <c r="BY202" s="3"/>
      <c r="CA202" s="32" t="str">
        <f t="shared" si="52"/>
        <v/>
      </c>
      <c r="CB202" s="32" t="str">
        <f t="shared" si="53"/>
        <v/>
      </c>
      <c r="CC202" s="32" t="str">
        <f t="shared" si="54"/>
        <v/>
      </c>
      <c r="CD202" s="32" t="str">
        <f t="shared" si="55"/>
        <v/>
      </c>
      <c r="CE202" s="32" t="str">
        <f t="shared" si="56"/>
        <v/>
      </c>
      <c r="CF202" s="32" t="str">
        <f t="shared" si="57"/>
        <v/>
      </c>
      <c r="CG202" s="33">
        <f t="shared" si="61"/>
        <v>0</v>
      </c>
      <c r="CH202" s="33">
        <f t="shared" si="62"/>
        <v>0</v>
      </c>
      <c r="CI202" s="33">
        <f t="shared" si="63"/>
        <v>0</v>
      </c>
      <c r="CJ202" s="33">
        <f t="shared" si="64"/>
        <v>0</v>
      </c>
      <c r="CK202" s="33">
        <f t="shared" si="65"/>
        <v>0</v>
      </c>
      <c r="CL202" s="33">
        <f t="shared" si="66"/>
        <v>0</v>
      </c>
      <c r="CM202" s="33"/>
      <c r="CZ202" s="2"/>
    </row>
    <row r="203" spans="1:104" ht="16.350000000000001" customHeight="1" x14ac:dyDescent="0.2">
      <c r="A203" s="1392"/>
      <c r="B203" s="391" t="s">
        <v>194</v>
      </c>
      <c r="C203" s="333">
        <f t="shared" si="67"/>
        <v>1</v>
      </c>
      <c r="D203" s="334">
        <f t="shared" si="58"/>
        <v>1</v>
      </c>
      <c r="E203" s="812">
        <f t="shared" si="59"/>
        <v>0</v>
      </c>
      <c r="F203" s="35"/>
      <c r="G203" s="39"/>
      <c r="H203" s="35"/>
      <c r="I203" s="39"/>
      <c r="J203" s="35"/>
      <c r="K203" s="39"/>
      <c r="L203" s="35">
        <v>1</v>
      </c>
      <c r="M203" s="39"/>
      <c r="N203" s="35"/>
      <c r="O203" s="39"/>
      <c r="P203" s="35"/>
      <c r="Q203" s="39"/>
      <c r="R203" s="35"/>
      <c r="S203" s="39"/>
      <c r="T203" s="35"/>
      <c r="U203" s="39"/>
      <c r="V203" s="35"/>
      <c r="W203" s="39"/>
      <c r="X203" s="35"/>
      <c r="Y203" s="39"/>
      <c r="Z203" s="35"/>
      <c r="AA203" s="39"/>
      <c r="AB203" s="35"/>
      <c r="AC203" s="39"/>
      <c r="AD203" s="35"/>
      <c r="AE203" s="39"/>
      <c r="AF203" s="35"/>
      <c r="AG203" s="39"/>
      <c r="AH203" s="35"/>
      <c r="AI203" s="39"/>
      <c r="AJ203" s="35"/>
      <c r="AK203" s="39"/>
      <c r="AL203" s="35"/>
      <c r="AM203" s="239"/>
      <c r="AN203" s="255"/>
      <c r="AO203" s="264"/>
      <c r="AP203" s="109"/>
      <c r="AQ203" s="39">
        <v>0</v>
      </c>
      <c r="AR203" s="58">
        <v>0</v>
      </c>
      <c r="AS203" s="35">
        <v>0</v>
      </c>
      <c r="AT203" s="39">
        <v>0</v>
      </c>
      <c r="AU203" s="39">
        <v>0</v>
      </c>
      <c r="AV203" s="39">
        <v>0</v>
      </c>
      <c r="AW203" s="186" t="str">
        <f t="shared" si="60"/>
        <v/>
      </c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12"/>
      <c r="BI203" s="12"/>
      <c r="BY203" s="3"/>
      <c r="CA203" s="32" t="str">
        <f t="shared" si="52"/>
        <v/>
      </c>
      <c r="CB203" s="32" t="str">
        <f t="shared" si="53"/>
        <v/>
      </c>
      <c r="CC203" s="32" t="str">
        <f t="shared" si="54"/>
        <v/>
      </c>
      <c r="CD203" s="32" t="str">
        <f t="shared" si="55"/>
        <v/>
      </c>
      <c r="CE203" s="32" t="str">
        <f t="shared" si="56"/>
        <v/>
      </c>
      <c r="CF203" s="32" t="str">
        <f t="shared" si="57"/>
        <v/>
      </c>
      <c r="CG203" s="33">
        <f t="shared" si="61"/>
        <v>0</v>
      </c>
      <c r="CH203" s="33">
        <f t="shared" si="62"/>
        <v>0</v>
      </c>
      <c r="CI203" s="33">
        <f t="shared" si="63"/>
        <v>0</v>
      </c>
      <c r="CJ203" s="33">
        <f t="shared" si="64"/>
        <v>0</v>
      </c>
      <c r="CK203" s="33">
        <f t="shared" si="65"/>
        <v>0</v>
      </c>
      <c r="CL203" s="33">
        <f t="shared" si="66"/>
        <v>0</v>
      </c>
      <c r="CM203" s="33"/>
      <c r="CZ203" s="2"/>
    </row>
    <row r="204" spans="1:104" ht="16.350000000000001" customHeight="1" x14ac:dyDescent="0.2">
      <c r="A204" s="1392"/>
      <c r="B204" s="392" t="s">
        <v>195</v>
      </c>
      <c r="C204" s="333">
        <f t="shared" si="67"/>
        <v>0</v>
      </c>
      <c r="D204" s="393"/>
      <c r="E204" s="812">
        <f>SUM(K204+M204+O204+Q204+S204+U204+W204+Y204+AA204+AC204+AE204+AG204+AI204+AK204+AM204)</f>
        <v>0</v>
      </c>
      <c r="F204" s="270"/>
      <c r="G204" s="271"/>
      <c r="H204" s="270"/>
      <c r="I204" s="271"/>
      <c r="J204" s="270"/>
      <c r="K204" s="39"/>
      <c r="L204" s="270"/>
      <c r="M204" s="39"/>
      <c r="N204" s="270"/>
      <c r="O204" s="39"/>
      <c r="P204" s="270"/>
      <c r="Q204" s="39"/>
      <c r="R204" s="270"/>
      <c r="S204" s="39"/>
      <c r="T204" s="270"/>
      <c r="U204" s="39"/>
      <c r="V204" s="270"/>
      <c r="W204" s="39"/>
      <c r="X204" s="270"/>
      <c r="Y204" s="39"/>
      <c r="Z204" s="270"/>
      <c r="AA204" s="39"/>
      <c r="AB204" s="270"/>
      <c r="AC204" s="39"/>
      <c r="AD204" s="270"/>
      <c r="AE204" s="39"/>
      <c r="AF204" s="270"/>
      <c r="AG204" s="39"/>
      <c r="AH204" s="270"/>
      <c r="AI204" s="39"/>
      <c r="AJ204" s="270"/>
      <c r="AK204" s="39"/>
      <c r="AL204" s="270"/>
      <c r="AM204" s="239"/>
      <c r="AN204" s="255"/>
      <c r="AO204" s="264"/>
      <c r="AP204" s="109"/>
      <c r="AQ204" s="39"/>
      <c r="AR204" s="58"/>
      <c r="AS204" s="270"/>
      <c r="AT204" s="39"/>
      <c r="AU204" s="39"/>
      <c r="AV204" s="39"/>
      <c r="AW204" s="186" t="str">
        <f t="shared" si="60"/>
        <v/>
      </c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12"/>
      <c r="BI204" s="12"/>
      <c r="BY204" s="3"/>
      <c r="CA204" s="32" t="str">
        <f t="shared" si="52"/>
        <v/>
      </c>
      <c r="CB204" s="32" t="str">
        <f t="shared" si="53"/>
        <v/>
      </c>
      <c r="CC204" s="32" t="str">
        <f t="shared" si="54"/>
        <v/>
      </c>
      <c r="CD204" s="32" t="str">
        <f t="shared" si="55"/>
        <v/>
      </c>
      <c r="CE204" s="32" t="str">
        <f t="shared" si="56"/>
        <v/>
      </c>
      <c r="CF204" s="32" t="str">
        <f t="shared" si="57"/>
        <v/>
      </c>
      <c r="CG204" s="33">
        <f t="shared" si="61"/>
        <v>0</v>
      </c>
      <c r="CH204" s="33">
        <f t="shared" si="62"/>
        <v>0</v>
      </c>
      <c r="CI204" s="33">
        <f t="shared" si="63"/>
        <v>0</v>
      </c>
      <c r="CJ204" s="33">
        <f t="shared" si="64"/>
        <v>0</v>
      </c>
      <c r="CK204" s="33">
        <f t="shared" si="65"/>
        <v>0</v>
      </c>
      <c r="CL204" s="33">
        <f>IF(AND(C204&lt;&gt;0,OR(AQ204="",AR204="",AT204="",AU204="",AV204="")),1,0)</f>
        <v>0</v>
      </c>
      <c r="CM204" s="33"/>
      <c r="CZ204" s="2"/>
    </row>
    <row r="205" spans="1:104" ht="16.350000000000001" customHeight="1" x14ac:dyDescent="0.2">
      <c r="A205" s="1392"/>
      <c r="B205" s="391" t="s">
        <v>196</v>
      </c>
      <c r="C205" s="333">
        <f t="shared" si="67"/>
        <v>0</v>
      </c>
      <c r="D205" s="334">
        <f t="shared" ref="D205:E211" si="68">SUM(F205+H205+J205+L205+N205+P205+R205+T205+V205+X205+Z205+AB205+AD205+AF205+AH205+AJ205+AL205)</f>
        <v>0</v>
      </c>
      <c r="E205" s="812">
        <f t="shared" si="68"/>
        <v>0</v>
      </c>
      <c r="F205" s="35"/>
      <c r="G205" s="39"/>
      <c r="H205" s="35"/>
      <c r="I205" s="39"/>
      <c r="J205" s="35"/>
      <c r="K205" s="39"/>
      <c r="L205" s="35"/>
      <c r="M205" s="39"/>
      <c r="N205" s="35"/>
      <c r="O205" s="39"/>
      <c r="P205" s="35"/>
      <c r="Q205" s="39"/>
      <c r="R205" s="35"/>
      <c r="S205" s="39"/>
      <c r="T205" s="35"/>
      <c r="U205" s="39"/>
      <c r="V205" s="35"/>
      <c r="W205" s="39"/>
      <c r="X205" s="35"/>
      <c r="Y205" s="39"/>
      <c r="Z205" s="35"/>
      <c r="AA205" s="39"/>
      <c r="AB205" s="35"/>
      <c r="AC205" s="39"/>
      <c r="AD205" s="35"/>
      <c r="AE205" s="39"/>
      <c r="AF205" s="35"/>
      <c r="AG205" s="39"/>
      <c r="AH205" s="35"/>
      <c r="AI205" s="39"/>
      <c r="AJ205" s="35"/>
      <c r="AK205" s="39"/>
      <c r="AL205" s="35"/>
      <c r="AM205" s="239"/>
      <c r="AN205" s="255"/>
      <c r="AO205" s="264"/>
      <c r="AP205" s="109"/>
      <c r="AQ205" s="39"/>
      <c r="AR205" s="58"/>
      <c r="AS205" s="35"/>
      <c r="AT205" s="39"/>
      <c r="AU205" s="39"/>
      <c r="AV205" s="39"/>
      <c r="AW205" s="186" t="str">
        <f t="shared" si="60"/>
        <v/>
      </c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12"/>
      <c r="BI205" s="12"/>
      <c r="BY205" s="3"/>
      <c r="CA205" s="32" t="str">
        <f t="shared" si="52"/>
        <v/>
      </c>
      <c r="CB205" s="32" t="str">
        <f t="shared" si="53"/>
        <v/>
      </c>
      <c r="CC205" s="32" t="str">
        <f t="shared" si="54"/>
        <v/>
      </c>
      <c r="CD205" s="32" t="str">
        <f t="shared" si="55"/>
        <v/>
      </c>
      <c r="CE205" s="32" t="str">
        <f t="shared" si="56"/>
        <v/>
      </c>
      <c r="CF205" s="32" t="str">
        <f t="shared" si="57"/>
        <v/>
      </c>
      <c r="CG205" s="33">
        <f t="shared" si="61"/>
        <v>0</v>
      </c>
      <c r="CH205" s="33">
        <f t="shared" si="62"/>
        <v>0</v>
      </c>
      <c r="CI205" s="33">
        <f t="shared" si="63"/>
        <v>0</v>
      </c>
      <c r="CJ205" s="33">
        <f t="shared" si="64"/>
        <v>0</v>
      </c>
      <c r="CK205" s="33">
        <f t="shared" si="65"/>
        <v>0</v>
      </c>
      <c r="CL205" s="33">
        <f t="shared" si="66"/>
        <v>0</v>
      </c>
      <c r="CM205" s="33"/>
      <c r="CZ205" s="2"/>
    </row>
    <row r="206" spans="1:104" ht="16.350000000000001" customHeight="1" x14ac:dyDescent="0.2">
      <c r="A206" s="1392"/>
      <c r="B206" s="394" t="s">
        <v>197</v>
      </c>
      <c r="C206" s="333">
        <f t="shared" si="67"/>
        <v>0</v>
      </c>
      <c r="D206" s="334">
        <f t="shared" si="68"/>
        <v>0</v>
      </c>
      <c r="E206" s="812">
        <f t="shared" si="68"/>
        <v>0</v>
      </c>
      <c r="F206" s="35"/>
      <c r="G206" s="39"/>
      <c r="H206" s="35"/>
      <c r="I206" s="39"/>
      <c r="J206" s="35"/>
      <c r="K206" s="39"/>
      <c r="L206" s="35"/>
      <c r="M206" s="39"/>
      <c r="N206" s="35"/>
      <c r="O206" s="39"/>
      <c r="P206" s="35"/>
      <c r="Q206" s="39"/>
      <c r="R206" s="35"/>
      <c r="S206" s="39"/>
      <c r="T206" s="35"/>
      <c r="U206" s="39"/>
      <c r="V206" s="35"/>
      <c r="W206" s="39"/>
      <c r="X206" s="35"/>
      <c r="Y206" s="39"/>
      <c r="Z206" s="35"/>
      <c r="AA206" s="39"/>
      <c r="AB206" s="35"/>
      <c r="AC206" s="39"/>
      <c r="AD206" s="35"/>
      <c r="AE206" s="39"/>
      <c r="AF206" s="35"/>
      <c r="AG206" s="39"/>
      <c r="AH206" s="35"/>
      <c r="AI206" s="39"/>
      <c r="AJ206" s="35"/>
      <c r="AK206" s="39"/>
      <c r="AL206" s="35"/>
      <c r="AM206" s="239"/>
      <c r="AN206" s="255"/>
      <c r="AO206" s="264"/>
      <c r="AP206" s="109"/>
      <c r="AQ206" s="39"/>
      <c r="AR206" s="58"/>
      <c r="AS206" s="35"/>
      <c r="AT206" s="39"/>
      <c r="AU206" s="39"/>
      <c r="AV206" s="39"/>
      <c r="AW206" s="186" t="str">
        <f t="shared" si="60"/>
        <v/>
      </c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12"/>
      <c r="BI206" s="12"/>
      <c r="BY206" s="3"/>
      <c r="CA206" s="32" t="str">
        <f t="shared" si="52"/>
        <v/>
      </c>
      <c r="CB206" s="32" t="str">
        <f t="shared" si="53"/>
        <v/>
      </c>
      <c r="CC206" s="32" t="str">
        <f t="shared" si="54"/>
        <v/>
      </c>
      <c r="CD206" s="32" t="str">
        <f t="shared" si="55"/>
        <v/>
      </c>
      <c r="CE206" s="32" t="str">
        <f t="shared" si="56"/>
        <v/>
      </c>
      <c r="CF206" s="32" t="str">
        <f t="shared" si="57"/>
        <v/>
      </c>
      <c r="CG206" s="33">
        <f t="shared" si="61"/>
        <v>0</v>
      </c>
      <c r="CH206" s="33">
        <f t="shared" si="62"/>
        <v>0</v>
      </c>
      <c r="CI206" s="33">
        <f t="shared" si="63"/>
        <v>0</v>
      </c>
      <c r="CJ206" s="33">
        <f t="shared" si="64"/>
        <v>0</v>
      </c>
      <c r="CK206" s="33">
        <f t="shared" si="65"/>
        <v>0</v>
      </c>
      <c r="CL206" s="33">
        <f t="shared" si="66"/>
        <v>0</v>
      </c>
      <c r="CM206" s="33"/>
      <c r="CZ206" s="2"/>
    </row>
    <row r="207" spans="1:104" ht="25.35" customHeight="1" x14ac:dyDescent="0.2">
      <c r="A207" s="1392"/>
      <c r="B207" s="394" t="s">
        <v>198</v>
      </c>
      <c r="C207" s="333">
        <f t="shared" si="67"/>
        <v>1</v>
      </c>
      <c r="D207" s="334">
        <f t="shared" si="68"/>
        <v>0</v>
      </c>
      <c r="E207" s="812">
        <f t="shared" si="68"/>
        <v>1</v>
      </c>
      <c r="F207" s="35"/>
      <c r="G207" s="39"/>
      <c r="H207" s="35"/>
      <c r="I207" s="39"/>
      <c r="J207" s="35"/>
      <c r="K207" s="39"/>
      <c r="L207" s="35"/>
      <c r="M207" s="39">
        <v>1</v>
      </c>
      <c r="N207" s="35"/>
      <c r="O207" s="39"/>
      <c r="P207" s="35"/>
      <c r="Q207" s="39"/>
      <c r="R207" s="35"/>
      <c r="S207" s="39"/>
      <c r="T207" s="35"/>
      <c r="U207" s="39"/>
      <c r="V207" s="35"/>
      <c r="W207" s="39"/>
      <c r="X207" s="35"/>
      <c r="Y207" s="39"/>
      <c r="Z207" s="35"/>
      <c r="AA207" s="39"/>
      <c r="AB207" s="35"/>
      <c r="AC207" s="39"/>
      <c r="AD207" s="35"/>
      <c r="AE207" s="39"/>
      <c r="AF207" s="35"/>
      <c r="AG207" s="39"/>
      <c r="AH207" s="35"/>
      <c r="AI207" s="39"/>
      <c r="AJ207" s="35"/>
      <c r="AK207" s="39"/>
      <c r="AL207" s="35"/>
      <c r="AM207" s="239"/>
      <c r="AN207" s="255"/>
      <c r="AO207" s="264"/>
      <c r="AP207" s="109"/>
      <c r="AQ207" s="39">
        <v>0</v>
      </c>
      <c r="AR207" s="58">
        <v>0</v>
      </c>
      <c r="AS207" s="35">
        <v>0</v>
      </c>
      <c r="AT207" s="39">
        <v>0</v>
      </c>
      <c r="AU207" s="39">
        <v>0</v>
      </c>
      <c r="AV207" s="39">
        <v>0</v>
      </c>
      <c r="AW207" s="186" t="str">
        <f t="shared" si="60"/>
        <v/>
      </c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12"/>
      <c r="BI207" s="12"/>
      <c r="BY207" s="3"/>
      <c r="CA207" s="32" t="str">
        <f t="shared" si="52"/>
        <v/>
      </c>
      <c r="CB207" s="32" t="str">
        <f t="shared" si="53"/>
        <v/>
      </c>
      <c r="CC207" s="32" t="str">
        <f t="shared" si="54"/>
        <v/>
      </c>
      <c r="CD207" s="32" t="str">
        <f t="shared" si="55"/>
        <v/>
      </c>
      <c r="CE207" s="32" t="str">
        <f t="shared" si="56"/>
        <v/>
      </c>
      <c r="CF207" s="32" t="str">
        <f t="shared" si="57"/>
        <v/>
      </c>
      <c r="CG207" s="33">
        <f t="shared" si="61"/>
        <v>0</v>
      </c>
      <c r="CH207" s="33">
        <f t="shared" si="62"/>
        <v>0</v>
      </c>
      <c r="CI207" s="33">
        <f t="shared" si="63"/>
        <v>0</v>
      </c>
      <c r="CJ207" s="33">
        <f t="shared" si="64"/>
        <v>0</v>
      </c>
      <c r="CK207" s="33">
        <f t="shared" si="65"/>
        <v>0</v>
      </c>
      <c r="CL207" s="33">
        <f t="shared" si="66"/>
        <v>0</v>
      </c>
      <c r="CM207" s="33"/>
      <c r="CZ207" s="2"/>
    </row>
    <row r="208" spans="1:104" ht="16.350000000000001" customHeight="1" x14ac:dyDescent="0.2">
      <c r="A208" s="1376"/>
      <c r="B208" s="395" t="s">
        <v>199</v>
      </c>
      <c r="C208" s="344">
        <f t="shared" si="67"/>
        <v>0</v>
      </c>
      <c r="D208" s="337">
        <f t="shared" si="68"/>
        <v>0</v>
      </c>
      <c r="E208" s="820">
        <f t="shared" si="68"/>
        <v>0</v>
      </c>
      <c r="F208" s="42"/>
      <c r="G208" s="46"/>
      <c r="H208" s="42"/>
      <c r="I208" s="46"/>
      <c r="J208" s="42"/>
      <c r="K208" s="46"/>
      <c r="L208" s="42"/>
      <c r="M208" s="46"/>
      <c r="N208" s="42"/>
      <c r="O208" s="46"/>
      <c r="P208" s="42"/>
      <c r="Q208" s="46"/>
      <c r="R208" s="42"/>
      <c r="S208" s="46"/>
      <c r="T208" s="42"/>
      <c r="U208" s="46"/>
      <c r="V208" s="42"/>
      <c r="W208" s="46"/>
      <c r="X208" s="42"/>
      <c r="Y208" s="46"/>
      <c r="Z208" s="42"/>
      <c r="AA208" s="46"/>
      <c r="AB208" s="42"/>
      <c r="AC208" s="46"/>
      <c r="AD208" s="42"/>
      <c r="AE208" s="46"/>
      <c r="AF208" s="42"/>
      <c r="AG208" s="46"/>
      <c r="AH208" s="42"/>
      <c r="AI208" s="46"/>
      <c r="AJ208" s="42"/>
      <c r="AK208" s="46"/>
      <c r="AL208" s="42"/>
      <c r="AM208" s="244"/>
      <c r="AN208" s="384"/>
      <c r="AO208" s="149"/>
      <c r="AP208" s="85"/>
      <c r="AQ208" s="46">
        <v>0</v>
      </c>
      <c r="AR208" s="202">
        <v>0</v>
      </c>
      <c r="AS208" s="42">
        <v>0</v>
      </c>
      <c r="AT208" s="46">
        <v>0</v>
      </c>
      <c r="AU208" s="46">
        <v>0</v>
      </c>
      <c r="AV208" s="46">
        <v>0</v>
      </c>
      <c r="AW208" s="186" t="str">
        <f t="shared" si="60"/>
        <v/>
      </c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12"/>
      <c r="BI208" s="12"/>
      <c r="BY208" s="3"/>
      <c r="CA208" s="32" t="str">
        <f t="shared" si="52"/>
        <v/>
      </c>
      <c r="CB208" s="32" t="str">
        <f t="shared" si="53"/>
        <v/>
      </c>
      <c r="CC208" s="32" t="str">
        <f t="shared" si="54"/>
        <v/>
      </c>
      <c r="CD208" s="32" t="str">
        <f t="shared" si="55"/>
        <v/>
      </c>
      <c r="CE208" s="32" t="str">
        <f t="shared" si="56"/>
        <v/>
      </c>
      <c r="CF208" s="32" t="str">
        <f t="shared" si="57"/>
        <v/>
      </c>
      <c r="CG208" s="33">
        <f t="shared" si="61"/>
        <v>0</v>
      </c>
      <c r="CH208" s="33">
        <f t="shared" si="62"/>
        <v>0</v>
      </c>
      <c r="CI208" s="33">
        <f t="shared" si="63"/>
        <v>0</v>
      </c>
      <c r="CJ208" s="33">
        <f t="shared" si="64"/>
        <v>0</v>
      </c>
      <c r="CK208" s="33">
        <f t="shared" si="65"/>
        <v>0</v>
      </c>
      <c r="CL208" s="33">
        <f t="shared" si="66"/>
        <v>0</v>
      </c>
      <c r="CM208" s="33"/>
      <c r="CZ208" s="2"/>
    </row>
    <row r="209" spans="1:104" ht="28.5" customHeight="1" x14ac:dyDescent="0.2">
      <c r="A209" s="1599" t="s">
        <v>200</v>
      </c>
      <c r="B209" s="984" t="s">
        <v>201</v>
      </c>
      <c r="C209" s="972">
        <f t="shared" si="67"/>
        <v>1</v>
      </c>
      <c r="D209" s="973">
        <f t="shared" si="68"/>
        <v>0</v>
      </c>
      <c r="E209" s="974">
        <f t="shared" si="68"/>
        <v>1</v>
      </c>
      <c r="F209" s="893"/>
      <c r="G209" s="896"/>
      <c r="H209" s="893"/>
      <c r="I209" s="896"/>
      <c r="J209" s="893"/>
      <c r="K209" s="896"/>
      <c r="L209" s="893"/>
      <c r="M209" s="896"/>
      <c r="N209" s="893"/>
      <c r="O209" s="896"/>
      <c r="P209" s="893"/>
      <c r="Q209" s="896"/>
      <c r="R209" s="893"/>
      <c r="S209" s="896"/>
      <c r="T209" s="893"/>
      <c r="U209" s="896"/>
      <c r="V209" s="893"/>
      <c r="W209" s="896"/>
      <c r="X209" s="893"/>
      <c r="Y209" s="896">
        <v>1</v>
      </c>
      <c r="Z209" s="893"/>
      <c r="AA209" s="896"/>
      <c r="AB209" s="893"/>
      <c r="AC209" s="896"/>
      <c r="AD209" s="893"/>
      <c r="AE209" s="896"/>
      <c r="AF209" s="893"/>
      <c r="AG209" s="896"/>
      <c r="AH209" s="893"/>
      <c r="AI209" s="896"/>
      <c r="AJ209" s="397"/>
      <c r="AK209" s="347"/>
      <c r="AL209" s="893"/>
      <c r="AM209" s="953"/>
      <c r="AN209" s="255"/>
      <c r="AO209" s="264"/>
      <c r="AP209" s="109"/>
      <c r="AQ209" s="896">
        <v>0</v>
      </c>
      <c r="AR209" s="913">
        <v>0</v>
      </c>
      <c r="AS209" s="893">
        <v>0</v>
      </c>
      <c r="AT209" s="896">
        <v>0</v>
      </c>
      <c r="AU209" s="896">
        <v>0</v>
      </c>
      <c r="AV209" s="896">
        <v>0</v>
      </c>
      <c r="AW209" s="186" t="str">
        <f t="shared" si="60"/>
        <v/>
      </c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12"/>
      <c r="BI209" s="12"/>
      <c r="BY209" s="3"/>
      <c r="CA209" s="32" t="str">
        <f t="shared" si="52"/>
        <v/>
      </c>
      <c r="CB209" s="32" t="str">
        <f t="shared" si="53"/>
        <v/>
      </c>
      <c r="CC209" s="32" t="str">
        <f t="shared" si="54"/>
        <v/>
      </c>
      <c r="CD209" s="32" t="str">
        <f t="shared" si="55"/>
        <v/>
      </c>
      <c r="CE209" s="32" t="str">
        <f t="shared" si="56"/>
        <v/>
      </c>
      <c r="CF209" s="32" t="str">
        <f t="shared" si="57"/>
        <v/>
      </c>
      <c r="CG209" s="33">
        <f t="shared" si="61"/>
        <v>0</v>
      </c>
      <c r="CH209" s="33">
        <f t="shared" si="62"/>
        <v>0</v>
      </c>
      <c r="CI209" s="33">
        <f t="shared" si="63"/>
        <v>0</v>
      </c>
      <c r="CJ209" s="33">
        <f t="shared" si="64"/>
        <v>0</v>
      </c>
      <c r="CK209" s="33">
        <f t="shared" si="65"/>
        <v>0</v>
      </c>
      <c r="CL209" s="33">
        <f t="shared" si="66"/>
        <v>0</v>
      </c>
      <c r="CM209" s="33"/>
      <c r="CZ209" s="2"/>
    </row>
    <row r="210" spans="1:104" ht="27.75" customHeight="1" x14ac:dyDescent="0.2">
      <c r="A210" s="1484"/>
      <c r="B210" s="398" t="s">
        <v>202</v>
      </c>
      <c r="C210" s="333">
        <f t="shared" si="67"/>
        <v>0</v>
      </c>
      <c r="D210" s="334">
        <f t="shared" si="68"/>
        <v>0</v>
      </c>
      <c r="E210" s="812">
        <f t="shared" si="68"/>
        <v>0</v>
      </c>
      <c r="F210" s="35"/>
      <c r="G210" s="39"/>
      <c r="H210" s="35"/>
      <c r="I210" s="39"/>
      <c r="J210" s="35"/>
      <c r="K210" s="39"/>
      <c r="L210" s="35"/>
      <c r="M210" s="39"/>
      <c r="N210" s="35"/>
      <c r="O210" s="39"/>
      <c r="P210" s="35"/>
      <c r="Q210" s="39"/>
      <c r="R210" s="35"/>
      <c r="S210" s="39"/>
      <c r="T210" s="35"/>
      <c r="U210" s="39"/>
      <c r="V210" s="35"/>
      <c r="W210" s="39"/>
      <c r="X210" s="35"/>
      <c r="Y210" s="39"/>
      <c r="Z210" s="35"/>
      <c r="AA210" s="39"/>
      <c r="AB210" s="35"/>
      <c r="AC210" s="39"/>
      <c r="AD210" s="35"/>
      <c r="AE210" s="39"/>
      <c r="AF210" s="35"/>
      <c r="AG210" s="39"/>
      <c r="AH210" s="35"/>
      <c r="AI210" s="39"/>
      <c r="AJ210" s="42"/>
      <c r="AK210" s="46"/>
      <c r="AL210" s="35"/>
      <c r="AM210" s="239"/>
      <c r="AN210" s="255"/>
      <c r="AO210" s="264"/>
      <c r="AP210" s="109"/>
      <c r="AQ210" s="39"/>
      <c r="AR210" s="58"/>
      <c r="AS210" s="35"/>
      <c r="AT210" s="39"/>
      <c r="AU210" s="39"/>
      <c r="AV210" s="39"/>
      <c r="AW210" s="186" t="str">
        <f t="shared" si="60"/>
        <v/>
      </c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12"/>
      <c r="BI210" s="12"/>
      <c r="BY210" s="3"/>
      <c r="CA210" s="32" t="str">
        <f t="shared" si="52"/>
        <v/>
      </c>
      <c r="CB210" s="32" t="str">
        <f t="shared" si="53"/>
        <v/>
      </c>
      <c r="CC210" s="32" t="str">
        <f t="shared" si="54"/>
        <v/>
      </c>
      <c r="CD210" s="32" t="str">
        <f t="shared" si="55"/>
        <v/>
      </c>
      <c r="CE210" s="32" t="str">
        <f t="shared" si="56"/>
        <v/>
      </c>
      <c r="CF210" s="32" t="str">
        <f t="shared" si="57"/>
        <v/>
      </c>
      <c r="CG210" s="33">
        <f t="shared" si="61"/>
        <v>0</v>
      </c>
      <c r="CH210" s="33">
        <f t="shared" si="62"/>
        <v>0</v>
      </c>
      <c r="CI210" s="33">
        <f t="shared" si="63"/>
        <v>0</v>
      </c>
      <c r="CJ210" s="33">
        <f t="shared" si="64"/>
        <v>0</v>
      </c>
      <c r="CK210" s="33">
        <f t="shared" si="65"/>
        <v>0</v>
      </c>
      <c r="CL210" s="33">
        <f t="shared" si="66"/>
        <v>0</v>
      </c>
      <c r="CM210" s="33"/>
      <c r="CZ210" s="2"/>
    </row>
    <row r="211" spans="1:104" ht="27" customHeight="1" x14ac:dyDescent="0.2">
      <c r="A211" s="1471"/>
      <c r="B211" s="383" t="s">
        <v>203</v>
      </c>
      <c r="C211" s="348">
        <f t="shared" si="67"/>
        <v>0</v>
      </c>
      <c r="D211" s="349">
        <f t="shared" si="68"/>
        <v>0</v>
      </c>
      <c r="E211" s="350">
        <f t="shared" si="68"/>
        <v>0</v>
      </c>
      <c r="F211" s="82"/>
      <c r="G211" s="85"/>
      <c r="H211" s="82"/>
      <c r="I211" s="85"/>
      <c r="J211" s="82"/>
      <c r="K211" s="85"/>
      <c r="L211" s="82"/>
      <c r="M211" s="85"/>
      <c r="N211" s="82"/>
      <c r="O211" s="85"/>
      <c r="P211" s="82"/>
      <c r="Q211" s="85"/>
      <c r="R211" s="82"/>
      <c r="S211" s="85"/>
      <c r="T211" s="82"/>
      <c r="U211" s="85"/>
      <c r="V211" s="82"/>
      <c r="W211" s="85"/>
      <c r="X211" s="82"/>
      <c r="Y211" s="85"/>
      <c r="Z211" s="82"/>
      <c r="AA211" s="85"/>
      <c r="AB211" s="82"/>
      <c r="AC211" s="85"/>
      <c r="AD211" s="82"/>
      <c r="AE211" s="85"/>
      <c r="AF211" s="82"/>
      <c r="AG211" s="85"/>
      <c r="AH211" s="82"/>
      <c r="AI211" s="85"/>
      <c r="AJ211" s="82"/>
      <c r="AK211" s="85"/>
      <c r="AL211" s="82"/>
      <c r="AM211" s="351"/>
      <c r="AN211" s="384"/>
      <c r="AO211" s="149"/>
      <c r="AP211" s="85"/>
      <c r="AQ211" s="85"/>
      <c r="AR211" s="59"/>
      <c r="AS211" s="82"/>
      <c r="AT211" s="85"/>
      <c r="AU211" s="85"/>
      <c r="AV211" s="85"/>
      <c r="AW211" s="186" t="str">
        <f t="shared" si="60"/>
        <v/>
      </c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12"/>
      <c r="BI211" s="12"/>
      <c r="BY211" s="3"/>
      <c r="CA211" s="32" t="str">
        <f t="shared" si="52"/>
        <v/>
      </c>
      <c r="CB211" s="32" t="str">
        <f t="shared" si="53"/>
        <v/>
      </c>
      <c r="CC211" s="32" t="str">
        <f t="shared" si="54"/>
        <v/>
      </c>
      <c r="CD211" s="32" t="str">
        <f t="shared" si="55"/>
        <v/>
      </c>
      <c r="CE211" s="32" t="str">
        <f t="shared" si="56"/>
        <v/>
      </c>
      <c r="CF211" s="32" t="str">
        <f t="shared" si="57"/>
        <v/>
      </c>
      <c r="CG211" s="33">
        <f t="shared" si="61"/>
        <v>0</v>
      </c>
      <c r="CH211" s="33">
        <f t="shared" si="62"/>
        <v>0</v>
      </c>
      <c r="CI211" s="33">
        <f t="shared" si="63"/>
        <v>0</v>
      </c>
      <c r="CJ211" s="33">
        <f t="shared" si="64"/>
        <v>0</v>
      </c>
      <c r="CK211" s="33">
        <f t="shared" si="65"/>
        <v>0</v>
      </c>
      <c r="CL211" s="33">
        <f t="shared" si="66"/>
        <v>0</v>
      </c>
      <c r="CM211" s="33"/>
      <c r="CZ211" s="2"/>
    </row>
    <row r="212" spans="1:104" ht="25.5" customHeight="1" x14ac:dyDescent="0.2">
      <c r="A212" s="1599" t="s">
        <v>204</v>
      </c>
      <c r="B212" s="982" t="s">
        <v>205</v>
      </c>
      <c r="C212" s="972">
        <f t="shared" si="67"/>
        <v>1</v>
      </c>
      <c r="D212" s="973">
        <f t="shared" ref="D212:E215" si="69">SUM(F212+H212+J212+L212+N212)</f>
        <v>1</v>
      </c>
      <c r="E212" s="974">
        <f t="shared" si="69"/>
        <v>0</v>
      </c>
      <c r="F212" s="893"/>
      <c r="G212" s="896"/>
      <c r="H212" s="893">
        <v>1</v>
      </c>
      <c r="I212" s="896"/>
      <c r="J212" s="893"/>
      <c r="K212" s="896"/>
      <c r="L212" s="893"/>
      <c r="M212" s="896"/>
      <c r="N212" s="893"/>
      <c r="O212" s="896"/>
      <c r="P212" s="977"/>
      <c r="Q212" s="978"/>
      <c r="R212" s="977"/>
      <c r="S212" s="978"/>
      <c r="T212" s="977"/>
      <c r="U212" s="978"/>
      <c r="V212" s="977"/>
      <c r="W212" s="978"/>
      <c r="X212" s="977"/>
      <c r="Y212" s="978"/>
      <c r="Z212" s="977"/>
      <c r="AA212" s="978"/>
      <c r="AB212" s="977"/>
      <c r="AC212" s="978"/>
      <c r="AD212" s="977"/>
      <c r="AE212" s="978"/>
      <c r="AF212" s="977"/>
      <c r="AG212" s="978"/>
      <c r="AH212" s="977"/>
      <c r="AI212" s="978"/>
      <c r="AJ212" s="977"/>
      <c r="AK212" s="978"/>
      <c r="AL212" s="977"/>
      <c r="AM212" s="985"/>
      <c r="AN212" s="954"/>
      <c r="AO212" s="911"/>
      <c r="AP212" s="896"/>
      <c r="AQ212" s="896">
        <v>0</v>
      </c>
      <c r="AR212" s="980"/>
      <c r="AS212" s="893">
        <v>0</v>
      </c>
      <c r="AT212" s="896">
        <v>0</v>
      </c>
      <c r="AU212" s="896">
        <v>0</v>
      </c>
      <c r="AV212" s="896">
        <v>0</v>
      </c>
      <c r="AW212" s="186" t="str">
        <f t="shared" si="60"/>
        <v/>
      </c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12"/>
      <c r="BI212" s="12"/>
      <c r="BY212" s="3"/>
      <c r="CA212" s="32" t="str">
        <f t="shared" si="52"/>
        <v/>
      </c>
      <c r="CB212" s="32"/>
      <c r="CC212" s="32" t="str">
        <f t="shared" si="54"/>
        <v/>
      </c>
      <c r="CD212" s="32" t="str">
        <f t="shared" si="55"/>
        <v/>
      </c>
      <c r="CE212" s="32" t="str">
        <f t="shared" si="56"/>
        <v/>
      </c>
      <c r="CF212" s="32" t="str">
        <f t="shared" si="57"/>
        <v/>
      </c>
      <c r="CG212" s="33">
        <f t="shared" si="61"/>
        <v>0</v>
      </c>
      <c r="CH212" s="33"/>
      <c r="CI212" s="33">
        <f t="shared" si="63"/>
        <v>0</v>
      </c>
      <c r="CJ212" s="33">
        <f t="shared" si="64"/>
        <v>0</v>
      </c>
      <c r="CK212" s="33">
        <f t="shared" si="65"/>
        <v>0</v>
      </c>
      <c r="CL212" s="33">
        <f t="shared" ref="CL212:CL214" si="70">IF(AND(C212&lt;&gt;0,OR(AQ212="",AS212="",AT212="",AU212="",AV212="")),1,0)</f>
        <v>0</v>
      </c>
      <c r="CM212" s="33"/>
      <c r="CZ212" s="2"/>
    </row>
    <row r="213" spans="1:104" ht="26.25" customHeight="1" x14ac:dyDescent="0.2">
      <c r="A213" s="1484"/>
      <c r="B213" s="400" t="s">
        <v>206</v>
      </c>
      <c r="C213" s="333">
        <f t="shared" si="67"/>
        <v>0</v>
      </c>
      <c r="D213" s="334">
        <f t="shared" si="69"/>
        <v>0</v>
      </c>
      <c r="E213" s="812">
        <f t="shared" si="69"/>
        <v>0</v>
      </c>
      <c r="F213" s="35"/>
      <c r="G213" s="39"/>
      <c r="H213" s="35"/>
      <c r="I213" s="39"/>
      <c r="J213" s="35"/>
      <c r="K213" s="39"/>
      <c r="L213" s="35"/>
      <c r="M213" s="39"/>
      <c r="N213" s="35"/>
      <c r="O213" s="39"/>
      <c r="P213" s="270"/>
      <c r="Q213" s="271"/>
      <c r="R213" s="270"/>
      <c r="S213" s="271"/>
      <c r="T213" s="270"/>
      <c r="U213" s="271"/>
      <c r="V213" s="270"/>
      <c r="W213" s="271"/>
      <c r="X213" s="270"/>
      <c r="Y213" s="271"/>
      <c r="Z213" s="270"/>
      <c r="AA213" s="271"/>
      <c r="AB213" s="270"/>
      <c r="AC213" s="271"/>
      <c r="AD213" s="270"/>
      <c r="AE213" s="271"/>
      <c r="AF213" s="270"/>
      <c r="AG213" s="271"/>
      <c r="AH213" s="270"/>
      <c r="AI213" s="271"/>
      <c r="AJ213" s="270"/>
      <c r="AK213" s="271"/>
      <c r="AL213" s="270"/>
      <c r="AM213" s="401"/>
      <c r="AN213" s="255"/>
      <c r="AO213" s="264"/>
      <c r="AP213" s="109"/>
      <c r="AQ213" s="39"/>
      <c r="AR213" s="402"/>
      <c r="AS213" s="35"/>
      <c r="AT213" s="39"/>
      <c r="AU213" s="39"/>
      <c r="AV213" s="39"/>
      <c r="AW213" s="186" t="str">
        <f t="shared" si="60"/>
        <v/>
      </c>
      <c r="AX213" s="31"/>
      <c r="AY213" s="31"/>
      <c r="AZ213" s="31"/>
      <c r="BA213" s="31"/>
      <c r="BB213" s="31"/>
      <c r="BC213" s="31"/>
      <c r="BD213" s="31"/>
      <c r="BE213" s="12"/>
      <c r="BF213" s="12"/>
      <c r="BY213" s="3"/>
      <c r="CA213" s="32" t="str">
        <f t="shared" si="52"/>
        <v/>
      </c>
      <c r="CB213" s="32"/>
      <c r="CC213" s="32" t="str">
        <f t="shared" si="54"/>
        <v/>
      </c>
      <c r="CD213" s="32" t="str">
        <f t="shared" si="55"/>
        <v/>
      </c>
      <c r="CE213" s="32" t="str">
        <f t="shared" si="56"/>
        <v/>
      </c>
      <c r="CF213" s="32" t="str">
        <f t="shared" si="57"/>
        <v/>
      </c>
      <c r="CG213" s="33">
        <f t="shared" si="61"/>
        <v>0</v>
      </c>
      <c r="CH213" s="33"/>
      <c r="CI213" s="33">
        <f t="shared" si="63"/>
        <v>0</v>
      </c>
      <c r="CJ213" s="33">
        <f t="shared" si="64"/>
        <v>0</v>
      </c>
      <c r="CK213" s="33">
        <f t="shared" si="65"/>
        <v>0</v>
      </c>
      <c r="CL213" s="33">
        <f t="shared" si="70"/>
        <v>0</v>
      </c>
      <c r="CM213" s="33"/>
      <c r="CZ213" s="2"/>
    </row>
    <row r="214" spans="1:104" ht="28.5" customHeight="1" x14ac:dyDescent="0.2">
      <c r="A214" s="1484"/>
      <c r="B214" s="400" t="s">
        <v>207</v>
      </c>
      <c r="C214" s="333">
        <f t="shared" si="67"/>
        <v>0</v>
      </c>
      <c r="D214" s="334">
        <f t="shared" si="69"/>
        <v>0</v>
      </c>
      <c r="E214" s="812">
        <f t="shared" si="69"/>
        <v>0</v>
      </c>
      <c r="F214" s="35"/>
      <c r="G214" s="39"/>
      <c r="H214" s="35"/>
      <c r="I214" s="39"/>
      <c r="J214" s="35"/>
      <c r="K214" s="39"/>
      <c r="L214" s="35"/>
      <c r="M214" s="39"/>
      <c r="N214" s="35"/>
      <c r="O214" s="39"/>
      <c r="P214" s="270"/>
      <c r="Q214" s="271"/>
      <c r="R214" s="270"/>
      <c r="S214" s="271"/>
      <c r="T214" s="270"/>
      <c r="U214" s="271"/>
      <c r="V214" s="270"/>
      <c r="W214" s="271"/>
      <c r="X214" s="270"/>
      <c r="Y214" s="271"/>
      <c r="Z214" s="270"/>
      <c r="AA214" s="271"/>
      <c r="AB214" s="270"/>
      <c r="AC214" s="271"/>
      <c r="AD214" s="270"/>
      <c r="AE214" s="271"/>
      <c r="AF214" s="270"/>
      <c r="AG214" s="271"/>
      <c r="AH214" s="270"/>
      <c r="AI214" s="271"/>
      <c r="AJ214" s="270"/>
      <c r="AK214" s="271"/>
      <c r="AL214" s="270"/>
      <c r="AM214" s="401"/>
      <c r="AN214" s="255"/>
      <c r="AO214" s="264"/>
      <c r="AP214" s="109"/>
      <c r="AQ214" s="39"/>
      <c r="AR214" s="402"/>
      <c r="AS214" s="35"/>
      <c r="AT214" s="39"/>
      <c r="AU214" s="39"/>
      <c r="AV214" s="39"/>
      <c r="AW214" s="186" t="str">
        <f t="shared" si="60"/>
        <v/>
      </c>
      <c r="AX214" s="31"/>
      <c r="AY214" s="31"/>
      <c r="AZ214" s="31"/>
      <c r="BA214" s="31"/>
      <c r="BB214" s="31"/>
      <c r="BC214" s="31"/>
      <c r="BD214" s="31"/>
      <c r="BE214" s="12"/>
      <c r="BF214" s="12"/>
      <c r="BY214" s="3"/>
      <c r="CA214" s="32" t="str">
        <f t="shared" si="52"/>
        <v/>
      </c>
      <c r="CB214" s="32"/>
      <c r="CC214" s="32" t="str">
        <f t="shared" si="54"/>
        <v/>
      </c>
      <c r="CD214" s="32" t="str">
        <f t="shared" si="55"/>
        <v/>
      </c>
      <c r="CE214" s="32" t="str">
        <f t="shared" si="56"/>
        <v/>
      </c>
      <c r="CF214" s="32" t="str">
        <f t="shared" si="57"/>
        <v/>
      </c>
      <c r="CG214" s="33">
        <f t="shared" si="61"/>
        <v>0</v>
      </c>
      <c r="CH214" s="33"/>
      <c r="CI214" s="33">
        <f t="shared" si="63"/>
        <v>0</v>
      </c>
      <c r="CJ214" s="33">
        <f t="shared" si="64"/>
        <v>0</v>
      </c>
      <c r="CK214" s="33">
        <f t="shared" si="65"/>
        <v>0</v>
      </c>
      <c r="CL214" s="33">
        <f t="shared" si="70"/>
        <v>0</v>
      </c>
      <c r="CM214" s="33"/>
      <c r="CZ214" s="2"/>
    </row>
    <row r="215" spans="1:104" ht="36" customHeight="1" x14ac:dyDescent="0.2">
      <c r="A215" s="1471"/>
      <c r="B215" s="383" t="s">
        <v>208</v>
      </c>
      <c r="C215" s="348">
        <f t="shared" si="67"/>
        <v>0</v>
      </c>
      <c r="D215" s="349">
        <f t="shared" si="69"/>
        <v>0</v>
      </c>
      <c r="E215" s="350">
        <f t="shared" si="69"/>
        <v>0</v>
      </c>
      <c r="F215" s="82"/>
      <c r="G215" s="85"/>
      <c r="H215" s="82"/>
      <c r="I215" s="85"/>
      <c r="J215" s="82"/>
      <c r="K215" s="85"/>
      <c r="L215" s="82"/>
      <c r="M215" s="85"/>
      <c r="N215" s="82"/>
      <c r="O215" s="85"/>
      <c r="P215" s="273"/>
      <c r="Q215" s="274"/>
      <c r="R215" s="273"/>
      <c r="S215" s="274"/>
      <c r="T215" s="273"/>
      <c r="U215" s="274"/>
      <c r="V215" s="273"/>
      <c r="W215" s="274"/>
      <c r="X215" s="273"/>
      <c r="Y215" s="274"/>
      <c r="Z215" s="273"/>
      <c r="AA215" s="274"/>
      <c r="AB215" s="273"/>
      <c r="AC215" s="274"/>
      <c r="AD215" s="273"/>
      <c r="AE215" s="274"/>
      <c r="AF215" s="273"/>
      <c r="AG215" s="274"/>
      <c r="AH215" s="273"/>
      <c r="AI215" s="274"/>
      <c r="AJ215" s="273"/>
      <c r="AK215" s="274"/>
      <c r="AL215" s="273"/>
      <c r="AM215" s="403"/>
      <c r="AN215" s="255"/>
      <c r="AO215" s="264"/>
      <c r="AP215" s="185"/>
      <c r="AQ215" s="82"/>
      <c r="AR215" s="404"/>
      <c r="AS215" s="82"/>
      <c r="AT215" s="85"/>
      <c r="AU215" s="85"/>
      <c r="AV215" s="85"/>
      <c r="AW215" s="186" t="str">
        <f t="shared" si="60"/>
        <v/>
      </c>
      <c r="AX215" s="31"/>
      <c r="AY215" s="31"/>
      <c r="AZ215" s="31"/>
      <c r="BA215" s="31"/>
      <c r="BB215" s="31"/>
      <c r="BC215" s="31"/>
      <c r="BD215" s="31"/>
      <c r="BE215" s="12"/>
      <c r="BF215" s="12"/>
      <c r="BY215" s="3"/>
      <c r="CA215" s="32" t="str">
        <f t="shared" si="52"/>
        <v/>
      </c>
      <c r="CB215" s="32"/>
      <c r="CC215" s="32" t="str">
        <f t="shared" si="54"/>
        <v/>
      </c>
      <c r="CD215" s="32" t="str">
        <f t="shared" si="55"/>
        <v/>
      </c>
      <c r="CE215" s="32" t="str">
        <f t="shared" si="56"/>
        <v/>
      </c>
      <c r="CF215" s="32" t="str">
        <f t="shared" si="57"/>
        <v/>
      </c>
      <c r="CG215" s="33">
        <f t="shared" si="61"/>
        <v>0</v>
      </c>
      <c r="CH215" s="33"/>
      <c r="CI215" s="33">
        <f t="shared" si="63"/>
        <v>0</v>
      </c>
      <c r="CJ215" s="33">
        <f t="shared" si="64"/>
        <v>0</v>
      </c>
      <c r="CK215" s="33">
        <f t="shared" si="65"/>
        <v>0</v>
      </c>
      <c r="CL215" s="33">
        <f>IF(AND(C215&lt;&gt;0,OR(AQ215="",AS215="",AT215="",AU215="",AV215="")),1,0)</f>
        <v>0</v>
      </c>
      <c r="CM215" s="33"/>
      <c r="CZ215" s="2"/>
    </row>
    <row r="216" spans="1:104" ht="16.350000000000001" customHeight="1" x14ac:dyDescent="0.2">
      <c r="A216" s="1392" t="s">
        <v>209</v>
      </c>
      <c r="B216" s="986" t="s">
        <v>234</v>
      </c>
      <c r="C216" s="328">
        <f t="shared" ref="C216:C221" si="71">+D216+E216</f>
        <v>0</v>
      </c>
      <c r="D216" s="329">
        <f t="shared" ref="D216:E231" si="72">SUM(F216+H216+J216+L216+N216+P216+R216+T216+V216+X216+Z216+AB216+AD216+AF216+AH216+AJ216+AL216)</f>
        <v>0</v>
      </c>
      <c r="E216" s="330">
        <f t="shared" si="72"/>
        <v>0</v>
      </c>
      <c r="F216" s="106"/>
      <c r="G216" s="109"/>
      <c r="H216" s="106"/>
      <c r="I216" s="109"/>
      <c r="J216" s="106"/>
      <c r="K216" s="109"/>
      <c r="L216" s="106"/>
      <c r="M216" s="109"/>
      <c r="N216" s="106"/>
      <c r="O216" s="109"/>
      <c r="P216" s="106"/>
      <c r="Q216" s="109"/>
      <c r="R216" s="106"/>
      <c r="S216" s="109"/>
      <c r="T216" s="106"/>
      <c r="U216" s="109"/>
      <c r="V216" s="106"/>
      <c r="W216" s="109"/>
      <c r="X216" s="106"/>
      <c r="Y216" s="109"/>
      <c r="Z216" s="106"/>
      <c r="AA216" s="109"/>
      <c r="AB216" s="106"/>
      <c r="AC216" s="109"/>
      <c r="AD216" s="106"/>
      <c r="AE216" s="109"/>
      <c r="AF216" s="106"/>
      <c r="AG216" s="109"/>
      <c r="AH216" s="106"/>
      <c r="AI216" s="109"/>
      <c r="AJ216" s="106"/>
      <c r="AK216" s="109"/>
      <c r="AL216" s="106"/>
      <c r="AM216" s="895"/>
      <c r="AN216" s="911"/>
      <c r="AO216" s="894"/>
      <c r="AP216" s="924"/>
      <c r="AQ216" s="109"/>
      <c r="AR216" s="109"/>
      <c r="AS216" s="893"/>
      <c r="AT216" s="39"/>
      <c r="AU216" s="39"/>
      <c r="AV216" s="39"/>
      <c r="AW216" s="186" t="str">
        <f t="shared" si="60"/>
        <v/>
      </c>
      <c r="AX216" s="31"/>
      <c r="AY216" s="31"/>
      <c r="AZ216" s="31"/>
      <c r="BA216" s="31"/>
      <c r="BB216" s="31"/>
      <c r="BC216" s="31"/>
      <c r="BD216" s="31"/>
      <c r="BE216" s="12"/>
      <c r="BF216" s="12"/>
      <c r="BY216" s="3"/>
      <c r="CA216" s="32" t="str">
        <f t="shared" si="52"/>
        <v/>
      </c>
      <c r="CB216" s="32" t="str">
        <f t="shared" si="53"/>
        <v/>
      </c>
      <c r="CC216" s="32" t="str">
        <f t="shared" si="54"/>
        <v/>
      </c>
      <c r="CD216" s="32" t="str">
        <f t="shared" si="55"/>
        <v/>
      </c>
      <c r="CE216" s="32" t="str">
        <f t="shared" si="56"/>
        <v/>
      </c>
      <c r="CF216" s="32" t="str">
        <f t="shared" si="57"/>
        <v/>
      </c>
      <c r="CG216" s="33">
        <f t="shared" si="61"/>
        <v>0</v>
      </c>
      <c r="CH216" s="33">
        <f t="shared" si="62"/>
        <v>0</v>
      </c>
      <c r="CI216" s="33">
        <f t="shared" si="63"/>
        <v>0</v>
      </c>
      <c r="CJ216" s="33">
        <f t="shared" si="64"/>
        <v>0</v>
      </c>
      <c r="CK216" s="33">
        <f t="shared" si="65"/>
        <v>0</v>
      </c>
      <c r="CL216" s="33">
        <f t="shared" si="66"/>
        <v>0</v>
      </c>
      <c r="CM216" s="33"/>
      <c r="CZ216" s="2"/>
    </row>
    <row r="217" spans="1:104" ht="16.350000000000001" customHeight="1" x14ac:dyDescent="0.2">
      <c r="A217" s="1392"/>
      <c r="B217" s="406" t="s">
        <v>211</v>
      </c>
      <c r="C217" s="333">
        <f t="shared" si="71"/>
        <v>0</v>
      </c>
      <c r="D217" s="334">
        <f t="shared" si="72"/>
        <v>0</v>
      </c>
      <c r="E217" s="812">
        <f t="shared" si="72"/>
        <v>0</v>
      </c>
      <c r="F217" s="35"/>
      <c r="G217" s="39"/>
      <c r="H217" s="35"/>
      <c r="I217" s="39"/>
      <c r="J217" s="35"/>
      <c r="K217" s="39"/>
      <c r="L217" s="35"/>
      <c r="M217" s="39"/>
      <c r="N217" s="35"/>
      <c r="O217" s="39"/>
      <c r="P217" s="35"/>
      <c r="Q217" s="39"/>
      <c r="R217" s="35"/>
      <c r="S217" s="39"/>
      <c r="T217" s="35"/>
      <c r="U217" s="39"/>
      <c r="V217" s="35"/>
      <c r="W217" s="39"/>
      <c r="X217" s="35"/>
      <c r="Y217" s="39"/>
      <c r="Z217" s="35"/>
      <c r="AA217" s="39"/>
      <c r="AB217" s="35"/>
      <c r="AC217" s="39"/>
      <c r="AD217" s="35"/>
      <c r="AE217" s="39"/>
      <c r="AF217" s="35"/>
      <c r="AG217" s="39"/>
      <c r="AH217" s="35"/>
      <c r="AI217" s="39"/>
      <c r="AJ217" s="35"/>
      <c r="AK217" s="39"/>
      <c r="AL217" s="35"/>
      <c r="AM217" s="38"/>
      <c r="AN217" s="143"/>
      <c r="AO217" s="36"/>
      <c r="AP217" s="40"/>
      <c r="AQ217" s="39"/>
      <c r="AR217" s="39"/>
      <c r="AS217" s="35"/>
      <c r="AT217" s="39"/>
      <c r="AU217" s="39"/>
      <c r="AV217" s="39"/>
      <c r="AW217" s="186" t="str">
        <f t="shared" si="60"/>
        <v/>
      </c>
      <c r="AX217" s="31"/>
      <c r="AY217" s="31"/>
      <c r="AZ217" s="31"/>
      <c r="BA217" s="31"/>
      <c r="BB217" s="31"/>
      <c r="BC217" s="31"/>
      <c r="BD217" s="31"/>
      <c r="BE217" s="12"/>
      <c r="BF217" s="12"/>
      <c r="BY217" s="3"/>
      <c r="CA217" s="32" t="str">
        <f t="shared" si="52"/>
        <v/>
      </c>
      <c r="CB217" s="32" t="str">
        <f t="shared" si="53"/>
        <v/>
      </c>
      <c r="CC217" s="32" t="str">
        <f t="shared" si="54"/>
        <v/>
      </c>
      <c r="CD217" s="32" t="str">
        <f t="shared" si="55"/>
        <v/>
      </c>
      <c r="CE217" s="32" t="str">
        <f t="shared" si="56"/>
        <v/>
      </c>
      <c r="CF217" s="32" t="str">
        <f t="shared" si="57"/>
        <v/>
      </c>
      <c r="CG217" s="33">
        <f t="shared" si="61"/>
        <v>0</v>
      </c>
      <c r="CH217" s="33">
        <f t="shared" si="62"/>
        <v>0</v>
      </c>
      <c r="CI217" s="33">
        <f t="shared" si="63"/>
        <v>0</v>
      </c>
      <c r="CJ217" s="33">
        <f t="shared" si="64"/>
        <v>0</v>
      </c>
      <c r="CK217" s="33">
        <f t="shared" si="65"/>
        <v>0</v>
      </c>
      <c r="CL217" s="33">
        <f t="shared" si="66"/>
        <v>0</v>
      </c>
      <c r="CM217" s="33"/>
      <c r="CZ217" s="2"/>
    </row>
    <row r="218" spans="1:104" ht="16.350000000000001" customHeight="1" x14ac:dyDescent="0.2">
      <c r="A218" s="1392"/>
      <c r="B218" s="406" t="s">
        <v>212</v>
      </c>
      <c r="C218" s="333">
        <f t="shared" si="71"/>
        <v>0</v>
      </c>
      <c r="D218" s="334">
        <f t="shared" si="72"/>
        <v>0</v>
      </c>
      <c r="E218" s="812">
        <f t="shared" si="72"/>
        <v>0</v>
      </c>
      <c r="F218" s="35"/>
      <c r="G218" s="39"/>
      <c r="H218" s="35"/>
      <c r="I218" s="39"/>
      <c r="J218" s="35"/>
      <c r="K218" s="39"/>
      <c r="L218" s="35"/>
      <c r="M218" s="39"/>
      <c r="N218" s="35"/>
      <c r="O218" s="39"/>
      <c r="P218" s="35"/>
      <c r="Q218" s="39"/>
      <c r="R218" s="35"/>
      <c r="S218" s="39"/>
      <c r="T218" s="35"/>
      <c r="U218" s="39"/>
      <c r="V218" s="35"/>
      <c r="W218" s="39"/>
      <c r="X218" s="35"/>
      <c r="Y218" s="39"/>
      <c r="Z218" s="35"/>
      <c r="AA218" s="39"/>
      <c r="AB218" s="35"/>
      <c r="AC218" s="39"/>
      <c r="AD218" s="35"/>
      <c r="AE218" s="39"/>
      <c r="AF218" s="35"/>
      <c r="AG218" s="39"/>
      <c r="AH218" s="35"/>
      <c r="AI218" s="39"/>
      <c r="AJ218" s="35"/>
      <c r="AK218" s="39"/>
      <c r="AL218" s="35"/>
      <c r="AM218" s="38"/>
      <c r="AN218" s="143"/>
      <c r="AO218" s="36"/>
      <c r="AP218" s="40"/>
      <c r="AQ218" s="39"/>
      <c r="AR218" s="39"/>
      <c r="AS218" s="35"/>
      <c r="AT218" s="39"/>
      <c r="AU218" s="39"/>
      <c r="AV218" s="39"/>
      <c r="AW218" s="186" t="str">
        <f t="shared" si="60"/>
        <v/>
      </c>
      <c r="AX218" s="31"/>
      <c r="AY218" s="31"/>
      <c r="AZ218" s="31"/>
      <c r="BA218" s="31"/>
      <c r="BB218" s="31"/>
      <c r="BC218" s="31"/>
      <c r="BD218" s="31"/>
      <c r="BE218" s="12"/>
      <c r="BF218" s="12"/>
      <c r="BY218" s="3"/>
      <c r="CA218" s="32" t="str">
        <f t="shared" si="52"/>
        <v/>
      </c>
      <c r="CB218" s="32" t="str">
        <f t="shared" si="53"/>
        <v/>
      </c>
      <c r="CC218" s="32" t="str">
        <f t="shared" si="54"/>
        <v/>
      </c>
      <c r="CD218" s="32" t="str">
        <f t="shared" si="55"/>
        <v/>
      </c>
      <c r="CE218" s="32" t="str">
        <f t="shared" si="56"/>
        <v/>
      </c>
      <c r="CF218" s="32" t="str">
        <f t="shared" si="57"/>
        <v/>
      </c>
      <c r="CG218" s="33">
        <f t="shared" si="61"/>
        <v>0</v>
      </c>
      <c r="CH218" s="33">
        <f t="shared" si="62"/>
        <v>0</v>
      </c>
      <c r="CI218" s="33">
        <f t="shared" si="63"/>
        <v>0</v>
      </c>
      <c r="CJ218" s="33">
        <f t="shared" si="64"/>
        <v>0</v>
      </c>
      <c r="CK218" s="33">
        <f t="shared" si="65"/>
        <v>0</v>
      </c>
      <c r="CL218" s="33">
        <f t="shared" si="66"/>
        <v>0</v>
      </c>
      <c r="CM218" s="33"/>
      <c r="CZ218" s="2"/>
    </row>
    <row r="219" spans="1:104" ht="16.350000000000001" customHeight="1" x14ac:dyDescent="0.2">
      <c r="A219" s="1392"/>
      <c r="B219" s="406" t="s">
        <v>213</v>
      </c>
      <c r="C219" s="333">
        <f t="shared" si="71"/>
        <v>0</v>
      </c>
      <c r="D219" s="334">
        <f t="shared" si="72"/>
        <v>0</v>
      </c>
      <c r="E219" s="812">
        <f t="shared" si="72"/>
        <v>0</v>
      </c>
      <c r="F219" s="35"/>
      <c r="G219" s="39"/>
      <c r="H219" s="35"/>
      <c r="I219" s="39"/>
      <c r="J219" s="35"/>
      <c r="K219" s="39"/>
      <c r="L219" s="35"/>
      <c r="M219" s="39"/>
      <c r="N219" s="35"/>
      <c r="O219" s="39"/>
      <c r="P219" s="35"/>
      <c r="Q219" s="39"/>
      <c r="R219" s="35"/>
      <c r="S219" s="39"/>
      <c r="T219" s="35"/>
      <c r="U219" s="39"/>
      <c r="V219" s="35"/>
      <c r="W219" s="39"/>
      <c r="X219" s="35"/>
      <c r="Y219" s="39"/>
      <c r="Z219" s="35"/>
      <c r="AA219" s="39"/>
      <c r="AB219" s="35"/>
      <c r="AC219" s="39"/>
      <c r="AD219" s="35"/>
      <c r="AE219" s="39"/>
      <c r="AF219" s="35"/>
      <c r="AG219" s="39"/>
      <c r="AH219" s="35"/>
      <c r="AI219" s="39"/>
      <c r="AJ219" s="35"/>
      <c r="AK219" s="39"/>
      <c r="AL219" s="35"/>
      <c r="AM219" s="38"/>
      <c r="AN219" s="143"/>
      <c r="AO219" s="36"/>
      <c r="AP219" s="40"/>
      <c r="AQ219" s="39"/>
      <c r="AR219" s="39"/>
      <c r="AS219" s="35"/>
      <c r="AT219" s="39"/>
      <c r="AU219" s="39"/>
      <c r="AV219" s="39"/>
      <c r="AW219" s="186" t="str">
        <f t="shared" si="60"/>
        <v/>
      </c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12"/>
      <c r="BI219" s="12"/>
      <c r="BY219" s="3"/>
      <c r="CA219" s="32" t="str">
        <f t="shared" si="52"/>
        <v/>
      </c>
      <c r="CB219" s="32" t="str">
        <f t="shared" si="53"/>
        <v/>
      </c>
      <c r="CC219" s="32" t="str">
        <f t="shared" si="54"/>
        <v/>
      </c>
      <c r="CD219" s="32" t="str">
        <f t="shared" si="55"/>
        <v/>
      </c>
      <c r="CE219" s="32" t="str">
        <f t="shared" si="56"/>
        <v/>
      </c>
      <c r="CF219" s="32" t="str">
        <f t="shared" si="57"/>
        <v/>
      </c>
      <c r="CG219" s="33">
        <f t="shared" si="61"/>
        <v>0</v>
      </c>
      <c r="CH219" s="33">
        <f t="shared" si="62"/>
        <v>0</v>
      </c>
      <c r="CI219" s="33">
        <f t="shared" si="63"/>
        <v>0</v>
      </c>
      <c r="CJ219" s="33">
        <f t="shared" si="64"/>
        <v>0</v>
      </c>
      <c r="CK219" s="33">
        <f t="shared" si="65"/>
        <v>0</v>
      </c>
      <c r="CL219" s="33">
        <f t="shared" si="66"/>
        <v>0</v>
      </c>
      <c r="CM219" s="33"/>
      <c r="CZ219" s="2"/>
    </row>
    <row r="220" spans="1:104" ht="16.350000000000001" customHeight="1" x14ac:dyDescent="0.2">
      <c r="A220" s="1392"/>
      <c r="B220" s="406" t="s">
        <v>214</v>
      </c>
      <c r="C220" s="328">
        <f t="shared" si="71"/>
        <v>0</v>
      </c>
      <c r="D220" s="329">
        <f t="shared" si="72"/>
        <v>0</v>
      </c>
      <c r="E220" s="330">
        <f t="shared" si="72"/>
        <v>0</v>
      </c>
      <c r="F220" s="35"/>
      <c r="G220" s="39"/>
      <c r="H220" s="35"/>
      <c r="I220" s="39"/>
      <c r="J220" s="35"/>
      <c r="K220" s="39"/>
      <c r="L220" s="35"/>
      <c r="M220" s="39"/>
      <c r="N220" s="35"/>
      <c r="O220" s="39"/>
      <c r="P220" s="35"/>
      <c r="Q220" s="39"/>
      <c r="R220" s="35"/>
      <c r="S220" s="39"/>
      <c r="T220" s="35"/>
      <c r="U220" s="39"/>
      <c r="V220" s="35"/>
      <c r="W220" s="39"/>
      <c r="X220" s="35"/>
      <c r="Y220" s="39"/>
      <c r="Z220" s="35"/>
      <c r="AA220" s="39"/>
      <c r="AB220" s="35"/>
      <c r="AC220" s="39"/>
      <c r="AD220" s="35"/>
      <c r="AE220" s="39"/>
      <c r="AF220" s="35"/>
      <c r="AG220" s="39"/>
      <c r="AH220" s="35"/>
      <c r="AI220" s="39"/>
      <c r="AJ220" s="35"/>
      <c r="AK220" s="39"/>
      <c r="AL220" s="35"/>
      <c r="AM220" s="38"/>
      <c r="AN220" s="143"/>
      <c r="AO220" s="36"/>
      <c r="AP220" s="40"/>
      <c r="AQ220" s="39"/>
      <c r="AR220" s="39"/>
      <c r="AS220" s="35"/>
      <c r="AT220" s="39"/>
      <c r="AU220" s="39"/>
      <c r="AV220" s="39"/>
      <c r="AW220" s="186" t="str">
        <f t="shared" si="60"/>
        <v/>
      </c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12"/>
      <c r="BI220" s="12"/>
      <c r="BY220" s="3"/>
      <c r="CA220" s="32" t="str">
        <f t="shared" si="52"/>
        <v/>
      </c>
      <c r="CB220" s="32" t="str">
        <f t="shared" si="53"/>
        <v/>
      </c>
      <c r="CC220" s="32" t="str">
        <f t="shared" si="54"/>
        <v/>
      </c>
      <c r="CD220" s="32" t="str">
        <f t="shared" si="55"/>
        <v/>
      </c>
      <c r="CE220" s="32" t="str">
        <f t="shared" si="56"/>
        <v/>
      </c>
      <c r="CF220" s="32" t="str">
        <f t="shared" si="57"/>
        <v/>
      </c>
      <c r="CG220" s="33">
        <f t="shared" si="61"/>
        <v>0</v>
      </c>
      <c r="CH220" s="33">
        <f t="shared" si="62"/>
        <v>0</v>
      </c>
      <c r="CI220" s="33">
        <f t="shared" si="63"/>
        <v>0</v>
      </c>
      <c r="CJ220" s="33">
        <f t="shared" si="64"/>
        <v>0</v>
      </c>
      <c r="CK220" s="33">
        <f t="shared" si="65"/>
        <v>0</v>
      </c>
      <c r="CL220" s="33">
        <f t="shared" si="66"/>
        <v>0</v>
      </c>
      <c r="CM220" s="33"/>
      <c r="CZ220" s="2"/>
    </row>
    <row r="221" spans="1:104" ht="16.350000000000001" customHeight="1" x14ac:dyDescent="0.2">
      <c r="A221" s="1376"/>
      <c r="B221" s="364" t="s">
        <v>215</v>
      </c>
      <c r="C221" s="322">
        <f t="shared" si="71"/>
        <v>1</v>
      </c>
      <c r="D221" s="323">
        <f t="shared" si="72"/>
        <v>1</v>
      </c>
      <c r="E221" s="304">
        <f t="shared" si="72"/>
        <v>0</v>
      </c>
      <c r="F221" s="35"/>
      <c r="G221" s="39"/>
      <c r="H221" s="35"/>
      <c r="I221" s="39"/>
      <c r="J221" s="35"/>
      <c r="K221" s="39"/>
      <c r="L221" s="35">
        <v>1</v>
      </c>
      <c r="M221" s="39"/>
      <c r="N221" s="35"/>
      <c r="O221" s="39"/>
      <c r="P221" s="35"/>
      <c r="Q221" s="39"/>
      <c r="R221" s="35"/>
      <c r="S221" s="39"/>
      <c r="T221" s="35"/>
      <c r="U221" s="39"/>
      <c r="V221" s="35"/>
      <c r="W221" s="39"/>
      <c r="X221" s="35"/>
      <c r="Y221" s="39"/>
      <c r="Z221" s="35"/>
      <c r="AA221" s="39"/>
      <c r="AB221" s="35"/>
      <c r="AC221" s="39"/>
      <c r="AD221" s="35"/>
      <c r="AE221" s="39"/>
      <c r="AF221" s="35"/>
      <c r="AG221" s="39"/>
      <c r="AH221" s="35"/>
      <c r="AI221" s="39"/>
      <c r="AJ221" s="35"/>
      <c r="AK221" s="39"/>
      <c r="AL221" s="82"/>
      <c r="AM221" s="84"/>
      <c r="AN221" s="149"/>
      <c r="AO221" s="83"/>
      <c r="AP221" s="185"/>
      <c r="AQ221" s="85">
        <v>0</v>
      </c>
      <c r="AR221" s="85">
        <v>0</v>
      </c>
      <c r="AS221" s="35">
        <v>0</v>
      </c>
      <c r="AT221" s="39">
        <v>0</v>
      </c>
      <c r="AU221" s="39">
        <v>0</v>
      </c>
      <c r="AV221" s="39">
        <v>0</v>
      </c>
      <c r="AW221" s="186" t="str">
        <f t="shared" si="60"/>
        <v/>
      </c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12"/>
      <c r="BI221" s="12"/>
      <c r="BY221" s="3"/>
      <c r="CA221" s="32" t="str">
        <f t="shared" si="52"/>
        <v/>
      </c>
      <c r="CB221" s="32" t="str">
        <f t="shared" si="53"/>
        <v/>
      </c>
      <c r="CC221" s="32" t="str">
        <f t="shared" si="54"/>
        <v/>
      </c>
      <c r="CD221" s="32" t="str">
        <f t="shared" si="55"/>
        <v/>
      </c>
      <c r="CE221" s="32" t="str">
        <f t="shared" si="56"/>
        <v/>
      </c>
      <c r="CF221" s="32" t="str">
        <f t="shared" si="57"/>
        <v/>
      </c>
      <c r="CG221" s="33">
        <f t="shared" si="61"/>
        <v>0</v>
      </c>
      <c r="CH221" s="33">
        <f t="shared" si="62"/>
        <v>0</v>
      </c>
      <c r="CI221" s="33">
        <f t="shared" si="63"/>
        <v>0</v>
      </c>
      <c r="CJ221" s="33">
        <f t="shared" si="64"/>
        <v>0</v>
      </c>
      <c r="CK221" s="33">
        <f t="shared" si="65"/>
        <v>0</v>
      </c>
      <c r="CL221" s="33">
        <f t="shared" si="66"/>
        <v>0</v>
      </c>
      <c r="CM221" s="33"/>
      <c r="CZ221" s="2"/>
    </row>
    <row r="222" spans="1:104" ht="16.350000000000001" customHeight="1" x14ac:dyDescent="0.2">
      <c r="A222" s="1375" t="s">
        <v>216</v>
      </c>
      <c r="B222" s="986" t="s">
        <v>217</v>
      </c>
      <c r="C222" s="972">
        <f t="shared" ref="C222:C231" si="73">SUM(D222+E222)</f>
        <v>0</v>
      </c>
      <c r="D222" s="973">
        <f t="shared" si="72"/>
        <v>0</v>
      </c>
      <c r="E222" s="974">
        <f t="shared" si="72"/>
        <v>0</v>
      </c>
      <c r="F222" s="893"/>
      <c r="G222" s="896"/>
      <c r="H222" s="893"/>
      <c r="I222" s="896"/>
      <c r="J222" s="893"/>
      <c r="K222" s="896"/>
      <c r="L222" s="893"/>
      <c r="M222" s="896"/>
      <c r="N222" s="893"/>
      <c r="O222" s="896"/>
      <c r="P222" s="893"/>
      <c r="Q222" s="896"/>
      <c r="R222" s="893"/>
      <c r="S222" s="896"/>
      <c r="T222" s="893"/>
      <c r="U222" s="896"/>
      <c r="V222" s="893"/>
      <c r="W222" s="896"/>
      <c r="X222" s="893"/>
      <c r="Y222" s="896"/>
      <c r="Z222" s="893"/>
      <c r="AA222" s="896"/>
      <c r="AB222" s="893"/>
      <c r="AC222" s="896"/>
      <c r="AD222" s="893"/>
      <c r="AE222" s="896"/>
      <c r="AF222" s="893"/>
      <c r="AG222" s="896"/>
      <c r="AH222" s="893"/>
      <c r="AI222" s="896"/>
      <c r="AJ222" s="893"/>
      <c r="AK222" s="896"/>
      <c r="AL222" s="893"/>
      <c r="AM222" s="953"/>
      <c r="AN222" s="255"/>
      <c r="AO222" s="264"/>
      <c r="AP222" s="109"/>
      <c r="AQ222" s="407"/>
      <c r="AR222" s="408"/>
      <c r="AS222" s="893"/>
      <c r="AT222" s="896"/>
      <c r="AU222" s="896"/>
      <c r="AV222" s="896"/>
      <c r="AW222" s="186" t="str">
        <f t="shared" si="60"/>
        <v/>
      </c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12"/>
      <c r="BI222" s="12"/>
      <c r="BY222" s="3"/>
      <c r="CA222" s="32"/>
      <c r="CB222" s="32"/>
      <c r="CC222" s="32" t="str">
        <f t="shared" si="54"/>
        <v/>
      </c>
      <c r="CD222" s="32" t="str">
        <f t="shared" si="55"/>
        <v/>
      </c>
      <c r="CE222" s="32" t="str">
        <f t="shared" si="56"/>
        <v/>
      </c>
      <c r="CF222" s="32" t="str">
        <f t="shared" si="57"/>
        <v/>
      </c>
      <c r="CG222" s="33"/>
      <c r="CH222" s="33"/>
      <c r="CI222" s="33">
        <f t="shared" si="63"/>
        <v>0</v>
      </c>
      <c r="CJ222" s="33">
        <f t="shared" si="64"/>
        <v>0</v>
      </c>
      <c r="CK222" s="33">
        <f t="shared" si="65"/>
        <v>0</v>
      </c>
      <c r="CL222" s="33">
        <f t="shared" ref="CL222:CL223" si="74">IF(AND(C222&lt;&gt;0,OR(AS222="",AT222="",AU222="",AV222="")),1,0)</f>
        <v>0</v>
      </c>
      <c r="CM222" s="33"/>
      <c r="CZ222" s="2"/>
    </row>
    <row r="223" spans="1:104" ht="16.350000000000001" customHeight="1" x14ac:dyDescent="0.2">
      <c r="A223" s="1392"/>
      <c r="B223" s="823" t="s">
        <v>218</v>
      </c>
      <c r="C223" s="328">
        <f t="shared" si="73"/>
        <v>0</v>
      </c>
      <c r="D223" s="329">
        <f t="shared" si="72"/>
        <v>0</v>
      </c>
      <c r="E223" s="330">
        <f t="shared" si="72"/>
        <v>0</v>
      </c>
      <c r="F223" s="106"/>
      <c r="G223" s="109"/>
      <c r="H223" s="106"/>
      <c r="I223" s="109"/>
      <c r="J223" s="106"/>
      <c r="K223" s="109"/>
      <c r="L223" s="106"/>
      <c r="M223" s="109"/>
      <c r="N223" s="106"/>
      <c r="O223" s="109"/>
      <c r="P223" s="106"/>
      <c r="Q223" s="109"/>
      <c r="R223" s="106"/>
      <c r="S223" s="109"/>
      <c r="T223" s="106"/>
      <c r="U223" s="109"/>
      <c r="V223" s="106"/>
      <c r="W223" s="109"/>
      <c r="X223" s="106"/>
      <c r="Y223" s="109"/>
      <c r="Z223" s="106"/>
      <c r="AA223" s="109"/>
      <c r="AB223" s="106"/>
      <c r="AC223" s="109"/>
      <c r="AD223" s="106"/>
      <c r="AE223" s="109"/>
      <c r="AF223" s="106"/>
      <c r="AG223" s="109"/>
      <c r="AH223" s="106"/>
      <c r="AI223" s="109"/>
      <c r="AJ223" s="106"/>
      <c r="AK223" s="109"/>
      <c r="AL223" s="106"/>
      <c r="AM223" s="254"/>
      <c r="AN223" s="255"/>
      <c r="AO223" s="264"/>
      <c r="AP223" s="109"/>
      <c r="AQ223" s="271"/>
      <c r="AR223" s="402"/>
      <c r="AS223" s="106"/>
      <c r="AT223" s="109"/>
      <c r="AU223" s="109"/>
      <c r="AV223" s="109"/>
      <c r="AW223" s="186" t="str">
        <f t="shared" si="60"/>
        <v/>
      </c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12"/>
      <c r="BI223" s="12"/>
      <c r="BY223" s="3"/>
      <c r="CA223" s="32"/>
      <c r="CB223" s="32"/>
      <c r="CC223" s="32" t="str">
        <f t="shared" si="54"/>
        <v/>
      </c>
      <c r="CD223" s="32" t="str">
        <f t="shared" si="55"/>
        <v/>
      </c>
      <c r="CE223" s="32" t="str">
        <f t="shared" si="56"/>
        <v/>
      </c>
      <c r="CF223" s="32" t="str">
        <f t="shared" si="57"/>
        <v/>
      </c>
      <c r="CG223" s="33"/>
      <c r="CH223" s="33"/>
      <c r="CI223" s="33">
        <f t="shared" si="63"/>
        <v>0</v>
      </c>
      <c r="CJ223" s="33">
        <f t="shared" si="64"/>
        <v>0</v>
      </c>
      <c r="CK223" s="33">
        <f t="shared" si="65"/>
        <v>0</v>
      </c>
      <c r="CL223" s="33">
        <f t="shared" si="74"/>
        <v>0</v>
      </c>
      <c r="CM223" s="33"/>
      <c r="CZ223" s="2"/>
    </row>
    <row r="224" spans="1:104" ht="16.350000000000001" customHeight="1" x14ac:dyDescent="0.2">
      <c r="A224" s="1376"/>
      <c r="B224" s="824" t="s">
        <v>219</v>
      </c>
      <c r="C224" s="315">
        <f t="shared" si="73"/>
        <v>0</v>
      </c>
      <c r="D224" s="316">
        <f t="shared" si="72"/>
        <v>0</v>
      </c>
      <c r="E224" s="317">
        <f t="shared" si="72"/>
        <v>0</v>
      </c>
      <c r="F224" s="92"/>
      <c r="G224" s="95"/>
      <c r="H224" s="92"/>
      <c r="I224" s="95"/>
      <c r="J224" s="92"/>
      <c r="K224" s="95"/>
      <c r="L224" s="92"/>
      <c r="M224" s="95"/>
      <c r="N224" s="92"/>
      <c r="O224" s="95"/>
      <c r="P224" s="92"/>
      <c r="Q224" s="95"/>
      <c r="R224" s="92"/>
      <c r="S224" s="95"/>
      <c r="T224" s="92"/>
      <c r="U224" s="95"/>
      <c r="V224" s="92"/>
      <c r="W224" s="95"/>
      <c r="X224" s="92"/>
      <c r="Y224" s="95"/>
      <c r="Z224" s="92"/>
      <c r="AA224" s="95"/>
      <c r="AB224" s="92"/>
      <c r="AC224" s="95"/>
      <c r="AD224" s="92"/>
      <c r="AE224" s="95"/>
      <c r="AF224" s="92"/>
      <c r="AG224" s="95"/>
      <c r="AH224" s="92"/>
      <c r="AI224" s="95"/>
      <c r="AJ224" s="92"/>
      <c r="AK224" s="95"/>
      <c r="AL224" s="92"/>
      <c r="AM224" s="318"/>
      <c r="AN224" s="375"/>
      <c r="AO224" s="376"/>
      <c r="AP224" s="95"/>
      <c r="AQ224" s="274"/>
      <c r="AR224" s="404"/>
      <c r="AS224" s="92"/>
      <c r="AT224" s="95"/>
      <c r="AU224" s="95"/>
      <c r="AV224" s="95"/>
      <c r="AW224" s="186" t="str">
        <f t="shared" si="60"/>
        <v/>
      </c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12"/>
      <c r="BI224" s="12"/>
      <c r="BY224" s="3"/>
      <c r="CA224" s="32"/>
      <c r="CB224" s="32"/>
      <c r="CC224" s="32" t="str">
        <f t="shared" si="54"/>
        <v/>
      </c>
      <c r="CD224" s="32" t="str">
        <f t="shared" si="55"/>
        <v/>
      </c>
      <c r="CE224" s="32" t="str">
        <f t="shared" si="56"/>
        <v/>
      </c>
      <c r="CF224" s="32" t="str">
        <f t="shared" si="57"/>
        <v/>
      </c>
      <c r="CG224" s="33"/>
      <c r="CH224" s="33"/>
      <c r="CI224" s="33">
        <f t="shared" si="63"/>
        <v>0</v>
      </c>
      <c r="CJ224" s="33">
        <f t="shared" si="64"/>
        <v>0</v>
      </c>
      <c r="CK224" s="33">
        <f t="shared" si="65"/>
        <v>0</v>
      </c>
      <c r="CL224" s="33">
        <f>IF(AND(C224&lt;&gt;0,OR(AS224="",AT224="",AU224="",AV224="")),1,0)</f>
        <v>0</v>
      </c>
      <c r="CM224" s="33"/>
      <c r="CZ224" s="2"/>
    </row>
    <row r="225" spans="1:104" ht="16.350000000000001" customHeight="1" x14ac:dyDescent="0.2">
      <c r="A225" s="1600" t="s">
        <v>220</v>
      </c>
      <c r="B225" s="1601"/>
      <c r="C225" s="328">
        <f t="shared" si="73"/>
        <v>0</v>
      </c>
      <c r="D225" s="329">
        <f t="shared" si="72"/>
        <v>0</v>
      </c>
      <c r="E225" s="330">
        <f t="shared" si="72"/>
        <v>0</v>
      </c>
      <c r="F225" s="106"/>
      <c r="G225" s="109"/>
      <c r="H225" s="106"/>
      <c r="I225" s="109"/>
      <c r="J225" s="106"/>
      <c r="K225" s="109"/>
      <c r="L225" s="106"/>
      <c r="M225" s="109"/>
      <c r="N225" s="106"/>
      <c r="O225" s="109"/>
      <c r="P225" s="106"/>
      <c r="Q225" s="109"/>
      <c r="R225" s="106"/>
      <c r="S225" s="109"/>
      <c r="T225" s="106"/>
      <c r="U225" s="109"/>
      <c r="V225" s="106"/>
      <c r="W225" s="109"/>
      <c r="X225" s="106"/>
      <c r="Y225" s="109"/>
      <c r="Z225" s="106"/>
      <c r="AA225" s="109"/>
      <c r="AB225" s="106"/>
      <c r="AC225" s="109"/>
      <c r="AD225" s="106"/>
      <c r="AE225" s="109"/>
      <c r="AF225" s="106"/>
      <c r="AG225" s="109"/>
      <c r="AH225" s="106"/>
      <c r="AI225" s="109"/>
      <c r="AJ225" s="106"/>
      <c r="AK225" s="109"/>
      <c r="AL225" s="106"/>
      <c r="AM225" s="254"/>
      <c r="AN225" s="255"/>
      <c r="AO225" s="264"/>
      <c r="AP225" s="109"/>
      <c r="AQ225" s="109"/>
      <c r="AR225" s="57"/>
      <c r="AS225" s="106"/>
      <c r="AT225" s="109"/>
      <c r="AU225" s="109"/>
      <c r="AV225" s="109"/>
      <c r="AW225" s="186" t="str">
        <f t="shared" si="60"/>
        <v/>
      </c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12"/>
      <c r="BI225" s="12"/>
      <c r="BY225" s="3"/>
      <c r="CA225" s="32" t="str">
        <f t="shared" si="52"/>
        <v/>
      </c>
      <c r="CB225" s="32" t="str">
        <f t="shared" si="53"/>
        <v/>
      </c>
      <c r="CC225" s="32" t="str">
        <f t="shared" si="54"/>
        <v/>
      </c>
      <c r="CD225" s="32" t="str">
        <f t="shared" si="55"/>
        <v/>
      </c>
      <c r="CE225" s="32" t="str">
        <f t="shared" si="56"/>
        <v/>
      </c>
      <c r="CF225" s="32" t="str">
        <f t="shared" si="57"/>
        <v/>
      </c>
      <c r="CG225" s="33">
        <f t="shared" si="61"/>
        <v>0</v>
      </c>
      <c r="CH225" s="33">
        <f t="shared" si="62"/>
        <v>0</v>
      </c>
      <c r="CI225" s="33">
        <f t="shared" si="63"/>
        <v>0</v>
      </c>
      <c r="CJ225" s="33">
        <f t="shared" si="64"/>
        <v>0</v>
      </c>
      <c r="CK225" s="33">
        <f t="shared" si="65"/>
        <v>0</v>
      </c>
      <c r="CL225" s="33">
        <f t="shared" si="66"/>
        <v>0</v>
      </c>
      <c r="CM225" s="33"/>
      <c r="CZ225" s="2"/>
    </row>
    <row r="226" spans="1:104" ht="16.350000000000001" customHeight="1" x14ac:dyDescent="0.2">
      <c r="A226" s="1472" t="s">
        <v>221</v>
      </c>
      <c r="B226" s="1473"/>
      <c r="C226" s="333">
        <f t="shared" si="73"/>
        <v>0</v>
      </c>
      <c r="D226" s="334">
        <f t="shared" si="72"/>
        <v>0</v>
      </c>
      <c r="E226" s="812">
        <f t="shared" si="72"/>
        <v>0</v>
      </c>
      <c r="F226" s="35"/>
      <c r="G226" s="39"/>
      <c r="H226" s="35"/>
      <c r="I226" s="39"/>
      <c r="J226" s="35"/>
      <c r="K226" s="39"/>
      <c r="L226" s="35"/>
      <c r="M226" s="39"/>
      <c r="N226" s="35"/>
      <c r="O226" s="39"/>
      <c r="P226" s="35"/>
      <c r="Q226" s="39"/>
      <c r="R226" s="35"/>
      <c r="S226" s="39"/>
      <c r="T226" s="35"/>
      <c r="U226" s="39"/>
      <c r="V226" s="35"/>
      <c r="W226" s="39"/>
      <c r="X226" s="35"/>
      <c r="Y226" s="39"/>
      <c r="Z226" s="35"/>
      <c r="AA226" s="39"/>
      <c r="AB226" s="35"/>
      <c r="AC226" s="39"/>
      <c r="AD226" s="35"/>
      <c r="AE226" s="39"/>
      <c r="AF226" s="35"/>
      <c r="AG226" s="39"/>
      <c r="AH226" s="35"/>
      <c r="AI226" s="39"/>
      <c r="AJ226" s="35"/>
      <c r="AK226" s="39"/>
      <c r="AL226" s="35"/>
      <c r="AM226" s="239"/>
      <c r="AN226" s="255"/>
      <c r="AO226" s="264"/>
      <c r="AP226" s="109"/>
      <c r="AQ226" s="39"/>
      <c r="AR226" s="58"/>
      <c r="AS226" s="35"/>
      <c r="AT226" s="39"/>
      <c r="AU226" s="39"/>
      <c r="AV226" s="39"/>
      <c r="AW226" s="186" t="str">
        <f t="shared" si="60"/>
        <v/>
      </c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12"/>
      <c r="BI226" s="12"/>
      <c r="BY226" s="3"/>
      <c r="CA226" s="32" t="str">
        <f t="shared" si="52"/>
        <v/>
      </c>
      <c r="CB226" s="32" t="str">
        <f t="shared" si="53"/>
        <v/>
      </c>
      <c r="CC226" s="32" t="str">
        <f t="shared" si="54"/>
        <v/>
      </c>
      <c r="CD226" s="32" t="str">
        <f t="shared" si="55"/>
        <v/>
      </c>
      <c r="CE226" s="32" t="str">
        <f t="shared" si="56"/>
        <v/>
      </c>
      <c r="CF226" s="32" t="str">
        <f t="shared" si="57"/>
        <v/>
      </c>
      <c r="CG226" s="33">
        <f t="shared" si="61"/>
        <v>0</v>
      </c>
      <c r="CH226" s="33">
        <f t="shared" si="62"/>
        <v>0</v>
      </c>
      <c r="CI226" s="33">
        <f t="shared" si="63"/>
        <v>0</v>
      </c>
      <c r="CJ226" s="33">
        <f t="shared" si="64"/>
        <v>0</v>
      </c>
      <c r="CK226" s="33">
        <f t="shared" si="65"/>
        <v>0</v>
      </c>
      <c r="CL226" s="33">
        <f t="shared" si="66"/>
        <v>0</v>
      </c>
      <c r="CM226" s="33"/>
      <c r="CZ226" s="2"/>
    </row>
    <row r="227" spans="1:104" ht="16.350000000000001" customHeight="1" x14ac:dyDescent="0.2">
      <c r="A227" s="1472" t="s">
        <v>222</v>
      </c>
      <c r="B227" s="1473"/>
      <c r="C227" s="333">
        <f t="shared" si="73"/>
        <v>0</v>
      </c>
      <c r="D227" s="334">
        <f t="shared" si="72"/>
        <v>0</v>
      </c>
      <c r="E227" s="812">
        <f t="shared" si="72"/>
        <v>0</v>
      </c>
      <c r="F227" s="35"/>
      <c r="G227" s="39"/>
      <c r="H227" s="35"/>
      <c r="I227" s="39"/>
      <c r="J227" s="35"/>
      <c r="K227" s="39"/>
      <c r="L227" s="35"/>
      <c r="M227" s="39"/>
      <c r="N227" s="35"/>
      <c r="O227" s="39"/>
      <c r="P227" s="35"/>
      <c r="Q227" s="39"/>
      <c r="R227" s="35"/>
      <c r="S227" s="39"/>
      <c r="T227" s="35"/>
      <c r="U227" s="39"/>
      <c r="V227" s="35"/>
      <c r="W227" s="39"/>
      <c r="X227" s="35"/>
      <c r="Y227" s="39"/>
      <c r="Z227" s="35"/>
      <c r="AA227" s="39"/>
      <c r="AB227" s="35"/>
      <c r="AC227" s="39"/>
      <c r="AD227" s="35"/>
      <c r="AE227" s="39"/>
      <c r="AF227" s="35"/>
      <c r="AG227" s="39"/>
      <c r="AH227" s="35"/>
      <c r="AI227" s="39"/>
      <c r="AJ227" s="35"/>
      <c r="AK227" s="39"/>
      <c r="AL227" s="35"/>
      <c r="AM227" s="239"/>
      <c r="AN227" s="255"/>
      <c r="AO227" s="264"/>
      <c r="AP227" s="109"/>
      <c r="AQ227" s="39"/>
      <c r="AR227" s="58"/>
      <c r="AS227" s="35"/>
      <c r="AT227" s="39"/>
      <c r="AU227" s="39"/>
      <c r="AV227" s="39"/>
      <c r="AW227" s="186" t="str">
        <f t="shared" si="60"/>
        <v/>
      </c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12"/>
      <c r="BI227" s="12"/>
      <c r="BY227" s="3"/>
      <c r="CA227" s="32" t="str">
        <f t="shared" si="52"/>
        <v/>
      </c>
      <c r="CB227" s="32" t="str">
        <f t="shared" si="53"/>
        <v/>
      </c>
      <c r="CC227" s="32" t="str">
        <f t="shared" si="54"/>
        <v/>
      </c>
      <c r="CD227" s="32" t="str">
        <f t="shared" si="55"/>
        <v/>
      </c>
      <c r="CE227" s="32" t="str">
        <f t="shared" si="56"/>
        <v/>
      </c>
      <c r="CF227" s="32" t="str">
        <f t="shared" si="57"/>
        <v/>
      </c>
      <c r="CG227" s="33">
        <f t="shared" si="61"/>
        <v>0</v>
      </c>
      <c r="CH227" s="33">
        <f t="shared" si="62"/>
        <v>0</v>
      </c>
      <c r="CI227" s="33">
        <f t="shared" si="63"/>
        <v>0</v>
      </c>
      <c r="CJ227" s="33">
        <f t="shared" si="64"/>
        <v>0</v>
      </c>
      <c r="CK227" s="33">
        <f t="shared" si="65"/>
        <v>0</v>
      </c>
      <c r="CL227" s="33">
        <f t="shared" si="66"/>
        <v>0</v>
      </c>
      <c r="CM227" s="33"/>
      <c r="CZ227" s="2"/>
    </row>
    <row r="228" spans="1:104" ht="16.350000000000001" customHeight="1" x14ac:dyDescent="0.2">
      <c r="A228" s="1472" t="s">
        <v>223</v>
      </c>
      <c r="B228" s="1473"/>
      <c r="C228" s="333">
        <f t="shared" si="73"/>
        <v>0</v>
      </c>
      <c r="D228" s="334">
        <f t="shared" si="72"/>
        <v>0</v>
      </c>
      <c r="E228" s="812">
        <f t="shared" si="72"/>
        <v>0</v>
      </c>
      <c r="F228" s="35"/>
      <c r="G228" s="39"/>
      <c r="H228" s="35"/>
      <c r="I228" s="39"/>
      <c r="J228" s="35"/>
      <c r="K228" s="39"/>
      <c r="L228" s="35"/>
      <c r="M228" s="39"/>
      <c r="N228" s="35"/>
      <c r="O228" s="39"/>
      <c r="P228" s="35"/>
      <c r="Q228" s="39"/>
      <c r="R228" s="35"/>
      <c r="S228" s="39"/>
      <c r="T228" s="35"/>
      <c r="U228" s="39"/>
      <c r="V228" s="35"/>
      <c r="W228" s="39"/>
      <c r="X228" s="35"/>
      <c r="Y228" s="39"/>
      <c r="Z228" s="35"/>
      <c r="AA228" s="39"/>
      <c r="AB228" s="35"/>
      <c r="AC228" s="39"/>
      <c r="AD228" s="35"/>
      <c r="AE228" s="39"/>
      <c r="AF228" s="35"/>
      <c r="AG228" s="39"/>
      <c r="AH228" s="35"/>
      <c r="AI228" s="39"/>
      <c r="AJ228" s="35"/>
      <c r="AK228" s="39"/>
      <c r="AL228" s="35"/>
      <c r="AM228" s="239"/>
      <c r="AN228" s="255"/>
      <c r="AO228" s="264"/>
      <c r="AP228" s="109"/>
      <c r="AQ228" s="39"/>
      <c r="AR228" s="58"/>
      <c r="AS228" s="35"/>
      <c r="AT228" s="39"/>
      <c r="AU228" s="39"/>
      <c r="AV228" s="39"/>
      <c r="AW228" s="186" t="str">
        <f t="shared" si="60"/>
        <v/>
      </c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12"/>
      <c r="BI228" s="12"/>
      <c r="BY228" s="3"/>
      <c r="CA228" s="32" t="str">
        <f t="shared" si="52"/>
        <v/>
      </c>
      <c r="CB228" s="32" t="str">
        <f t="shared" si="53"/>
        <v/>
      </c>
      <c r="CC228" s="32" t="str">
        <f t="shared" si="54"/>
        <v/>
      </c>
      <c r="CD228" s="32" t="str">
        <f t="shared" si="55"/>
        <v/>
      </c>
      <c r="CE228" s="32" t="str">
        <f t="shared" si="56"/>
        <v/>
      </c>
      <c r="CF228" s="32" t="str">
        <f t="shared" si="57"/>
        <v/>
      </c>
      <c r="CG228" s="33">
        <f t="shared" si="61"/>
        <v>0</v>
      </c>
      <c r="CH228" s="33">
        <f t="shared" si="62"/>
        <v>0</v>
      </c>
      <c r="CI228" s="33">
        <f t="shared" si="63"/>
        <v>0</v>
      </c>
      <c r="CJ228" s="33">
        <f t="shared" si="64"/>
        <v>0</v>
      </c>
      <c r="CK228" s="33">
        <f t="shared" si="65"/>
        <v>0</v>
      </c>
      <c r="CL228" s="33">
        <f t="shared" si="66"/>
        <v>0</v>
      </c>
      <c r="CM228" s="33"/>
      <c r="CZ228" s="2"/>
    </row>
    <row r="229" spans="1:104" ht="19.5" customHeight="1" x14ac:dyDescent="0.2">
      <c r="A229" s="1472" t="s">
        <v>224</v>
      </c>
      <c r="B229" s="1473"/>
      <c r="C229" s="333">
        <f t="shared" si="73"/>
        <v>1</v>
      </c>
      <c r="D229" s="334">
        <f t="shared" si="72"/>
        <v>1</v>
      </c>
      <c r="E229" s="812">
        <f t="shared" si="72"/>
        <v>0</v>
      </c>
      <c r="F229" s="42"/>
      <c r="G229" s="46"/>
      <c r="H229" s="42">
        <v>1</v>
      </c>
      <c r="I229" s="46"/>
      <c r="J229" s="42"/>
      <c r="K229" s="46"/>
      <c r="L229" s="42"/>
      <c r="M229" s="46"/>
      <c r="N229" s="42"/>
      <c r="O229" s="46"/>
      <c r="P229" s="42"/>
      <c r="Q229" s="46"/>
      <c r="R229" s="42"/>
      <c r="S229" s="46"/>
      <c r="T229" s="42"/>
      <c r="U229" s="46"/>
      <c r="V229" s="42"/>
      <c r="W229" s="46"/>
      <c r="X229" s="42"/>
      <c r="Y229" s="46"/>
      <c r="Z229" s="42"/>
      <c r="AA229" s="46"/>
      <c r="AB229" s="42"/>
      <c r="AC229" s="46"/>
      <c r="AD229" s="42"/>
      <c r="AE229" s="46"/>
      <c r="AF229" s="42"/>
      <c r="AG229" s="46"/>
      <c r="AH229" s="42"/>
      <c r="AI229" s="46"/>
      <c r="AJ229" s="42"/>
      <c r="AK229" s="46"/>
      <c r="AL229" s="42"/>
      <c r="AM229" s="244"/>
      <c r="AN229" s="255">
        <v>1</v>
      </c>
      <c r="AO229" s="264"/>
      <c r="AP229" s="109"/>
      <c r="AQ229" s="46">
        <v>0</v>
      </c>
      <c r="AR229" s="202">
        <v>0</v>
      </c>
      <c r="AS229" s="42">
        <v>0</v>
      </c>
      <c r="AT229" s="46">
        <v>0</v>
      </c>
      <c r="AU229" s="46">
        <v>0</v>
      </c>
      <c r="AV229" s="46">
        <v>0</v>
      </c>
      <c r="AW229" s="186" t="str">
        <f t="shared" si="60"/>
        <v/>
      </c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CA229" s="32" t="str">
        <f t="shared" si="52"/>
        <v/>
      </c>
      <c r="CB229" s="32" t="str">
        <f t="shared" si="53"/>
        <v/>
      </c>
      <c r="CC229" s="32" t="str">
        <f t="shared" si="54"/>
        <v/>
      </c>
      <c r="CD229" s="32" t="str">
        <f t="shared" si="55"/>
        <v/>
      </c>
      <c r="CE229" s="32" t="str">
        <f t="shared" si="56"/>
        <v/>
      </c>
      <c r="CF229" s="32" t="str">
        <f t="shared" si="57"/>
        <v/>
      </c>
      <c r="CG229" s="33">
        <f t="shared" si="61"/>
        <v>0</v>
      </c>
      <c r="CH229" s="33">
        <f t="shared" si="62"/>
        <v>0</v>
      </c>
      <c r="CI229" s="33">
        <f t="shared" si="63"/>
        <v>0</v>
      </c>
      <c r="CJ229" s="33">
        <f t="shared" si="64"/>
        <v>0</v>
      </c>
      <c r="CK229" s="33">
        <f t="shared" si="65"/>
        <v>0</v>
      </c>
      <c r="CL229" s="33">
        <f t="shared" si="66"/>
        <v>0</v>
      </c>
      <c r="CM229" s="33"/>
      <c r="CZ229" s="2"/>
    </row>
    <row r="230" spans="1:104" ht="16.350000000000001" customHeight="1" x14ac:dyDescent="0.2">
      <c r="A230" s="1472" t="s">
        <v>225</v>
      </c>
      <c r="B230" s="1473"/>
      <c r="C230" s="344">
        <f t="shared" si="73"/>
        <v>0</v>
      </c>
      <c r="D230" s="337">
        <f t="shared" si="72"/>
        <v>0</v>
      </c>
      <c r="E230" s="820">
        <f t="shared" si="72"/>
        <v>0</v>
      </c>
      <c r="F230" s="42"/>
      <c r="G230" s="46"/>
      <c r="H230" s="42"/>
      <c r="I230" s="46"/>
      <c r="J230" s="42"/>
      <c r="K230" s="46"/>
      <c r="L230" s="42"/>
      <c r="M230" s="46"/>
      <c r="N230" s="42"/>
      <c r="O230" s="46"/>
      <c r="P230" s="42"/>
      <c r="Q230" s="46"/>
      <c r="R230" s="42"/>
      <c r="S230" s="46"/>
      <c r="T230" s="42"/>
      <c r="U230" s="46"/>
      <c r="V230" s="42"/>
      <c r="W230" s="46"/>
      <c r="X230" s="42"/>
      <c r="Y230" s="46"/>
      <c r="Z230" s="42"/>
      <c r="AA230" s="46"/>
      <c r="AB230" s="42"/>
      <c r="AC230" s="46"/>
      <c r="AD230" s="42"/>
      <c r="AE230" s="46"/>
      <c r="AF230" s="42"/>
      <c r="AG230" s="46"/>
      <c r="AH230" s="42"/>
      <c r="AI230" s="46"/>
      <c r="AJ230" s="42"/>
      <c r="AK230" s="46"/>
      <c r="AL230" s="42"/>
      <c r="AM230" s="244"/>
      <c r="AN230" s="240"/>
      <c r="AO230" s="143"/>
      <c r="AP230" s="39"/>
      <c r="AQ230" s="46"/>
      <c r="AR230" s="202"/>
      <c r="AS230" s="42"/>
      <c r="AT230" s="46"/>
      <c r="AU230" s="46"/>
      <c r="AV230" s="46"/>
      <c r="AW230" s="186" t="str">
        <f t="shared" si="60"/>
        <v/>
      </c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Y230" s="3"/>
      <c r="CA230" s="32" t="str">
        <f t="shared" si="52"/>
        <v/>
      </c>
      <c r="CB230" s="32" t="str">
        <f t="shared" si="53"/>
        <v/>
      </c>
      <c r="CC230" s="32" t="str">
        <f t="shared" si="54"/>
        <v/>
      </c>
      <c r="CD230" s="32" t="str">
        <f t="shared" si="55"/>
        <v/>
      </c>
      <c r="CE230" s="32" t="str">
        <f t="shared" si="56"/>
        <v/>
      </c>
      <c r="CF230" s="32" t="str">
        <f t="shared" si="57"/>
        <v/>
      </c>
      <c r="CG230" s="33">
        <f t="shared" si="61"/>
        <v>0</v>
      </c>
      <c r="CH230" s="33">
        <f t="shared" si="62"/>
        <v>0</v>
      </c>
      <c r="CI230" s="33">
        <f t="shared" si="63"/>
        <v>0</v>
      </c>
      <c r="CJ230" s="33">
        <f t="shared" si="64"/>
        <v>0</v>
      </c>
      <c r="CK230" s="33">
        <f t="shared" si="65"/>
        <v>0</v>
      </c>
      <c r="CL230" s="33">
        <f t="shared" si="66"/>
        <v>0</v>
      </c>
      <c r="CM230" s="33"/>
      <c r="CZ230" s="2"/>
    </row>
    <row r="231" spans="1:104" ht="19.5" customHeight="1" x14ac:dyDescent="0.2">
      <c r="A231" s="1474" t="s">
        <v>226</v>
      </c>
      <c r="B231" s="1475"/>
      <c r="C231" s="348">
        <f t="shared" si="73"/>
        <v>0</v>
      </c>
      <c r="D231" s="349">
        <f t="shared" si="72"/>
        <v>0</v>
      </c>
      <c r="E231" s="350">
        <f t="shared" si="72"/>
        <v>0</v>
      </c>
      <c r="F231" s="82"/>
      <c r="G231" s="85"/>
      <c r="H231" s="82"/>
      <c r="I231" s="85"/>
      <c r="J231" s="82"/>
      <c r="K231" s="85"/>
      <c r="L231" s="82"/>
      <c r="M231" s="85"/>
      <c r="N231" s="82"/>
      <c r="O231" s="85"/>
      <c r="P231" s="82"/>
      <c r="Q231" s="85"/>
      <c r="R231" s="82"/>
      <c r="S231" s="85"/>
      <c r="T231" s="82"/>
      <c r="U231" s="85"/>
      <c r="V231" s="82"/>
      <c r="W231" s="85"/>
      <c r="X231" s="82"/>
      <c r="Y231" s="85"/>
      <c r="Z231" s="82"/>
      <c r="AA231" s="85"/>
      <c r="AB231" s="82"/>
      <c r="AC231" s="85"/>
      <c r="AD231" s="82"/>
      <c r="AE231" s="85"/>
      <c r="AF231" s="82"/>
      <c r="AG231" s="85"/>
      <c r="AH231" s="82"/>
      <c r="AI231" s="85"/>
      <c r="AJ231" s="82"/>
      <c r="AK231" s="85"/>
      <c r="AL231" s="82"/>
      <c r="AM231" s="351"/>
      <c r="AN231" s="375"/>
      <c r="AO231" s="376"/>
      <c r="AP231" s="95"/>
      <c r="AQ231" s="411"/>
      <c r="AR231" s="369"/>
      <c r="AS231" s="82"/>
      <c r="AT231" s="85"/>
      <c r="AU231" s="85"/>
      <c r="AV231" s="85"/>
      <c r="AW231" s="186" t="str">
        <f t="shared" si="60"/>
        <v/>
      </c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Y231" s="3"/>
      <c r="CA231" s="32" t="str">
        <f t="shared" si="52"/>
        <v/>
      </c>
      <c r="CB231" s="32" t="str">
        <f t="shared" si="53"/>
        <v/>
      </c>
      <c r="CC231" s="32" t="str">
        <f t="shared" si="54"/>
        <v/>
      </c>
      <c r="CD231" s="32" t="str">
        <f t="shared" si="55"/>
        <v/>
      </c>
      <c r="CE231" s="32" t="str">
        <f t="shared" si="56"/>
        <v/>
      </c>
      <c r="CF231" s="32" t="str">
        <f t="shared" si="57"/>
        <v/>
      </c>
      <c r="CG231" s="33">
        <f t="shared" si="61"/>
        <v>0</v>
      </c>
      <c r="CH231" s="33">
        <f t="shared" si="62"/>
        <v>0</v>
      </c>
      <c r="CI231" s="33">
        <f t="shared" si="63"/>
        <v>0</v>
      </c>
      <c r="CJ231" s="33">
        <f t="shared" si="64"/>
        <v>0</v>
      </c>
      <c r="CK231" s="33">
        <f t="shared" si="65"/>
        <v>0</v>
      </c>
      <c r="CL231" s="33">
        <f t="shared" si="66"/>
        <v>0</v>
      </c>
      <c r="CM231" s="33"/>
      <c r="CZ231" s="2"/>
    </row>
    <row r="232" spans="1:104" ht="23.25" customHeight="1" x14ac:dyDescent="0.2">
      <c r="A232" s="155" t="s">
        <v>235</v>
      </c>
      <c r="B232" s="122"/>
      <c r="AL232" s="11"/>
      <c r="AM232" s="11"/>
      <c r="AN232" s="11"/>
      <c r="AO232" s="412"/>
      <c r="AP232" s="11"/>
      <c r="AQ232" s="11"/>
      <c r="AR232" s="11"/>
      <c r="AS232" s="11"/>
      <c r="AT232" s="11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CG232" s="14"/>
      <c r="CH232" s="14"/>
      <c r="CI232" s="14"/>
      <c r="CJ232" s="14"/>
      <c r="CK232" s="14"/>
      <c r="CL232" s="14"/>
      <c r="CM232" s="14"/>
      <c r="CN232" s="14"/>
    </row>
    <row r="233" spans="1:104" ht="16.350000000000001" customHeight="1" x14ac:dyDescent="0.2">
      <c r="A233" s="1366" t="s">
        <v>62</v>
      </c>
      <c r="B233" s="1367"/>
      <c r="C233" s="1585" t="s">
        <v>63</v>
      </c>
      <c r="D233" s="1585"/>
      <c r="E233" s="1585"/>
      <c r="F233" s="1377" t="s">
        <v>236</v>
      </c>
      <c r="G233" s="1380"/>
      <c r="H233" s="1377" t="s">
        <v>237</v>
      </c>
      <c r="I233" s="1380"/>
      <c r="J233" s="1377" t="s">
        <v>238</v>
      </c>
      <c r="K233" s="1380"/>
      <c r="L233" s="1377" t="s">
        <v>239</v>
      </c>
      <c r="M233" s="1380"/>
      <c r="N233" s="1377" t="s">
        <v>240</v>
      </c>
      <c r="O233" s="1380"/>
      <c r="P233" s="1377" t="s">
        <v>241</v>
      </c>
      <c r="Q233" s="1380"/>
      <c r="R233" s="1377" t="s">
        <v>242</v>
      </c>
      <c r="S233" s="1380"/>
      <c r="T233" s="1377" t="s">
        <v>243</v>
      </c>
      <c r="U233" s="1380"/>
      <c r="V233" s="1377" t="s">
        <v>244</v>
      </c>
      <c r="W233" s="1380"/>
      <c r="X233" s="1377" t="s">
        <v>245</v>
      </c>
      <c r="Y233" s="1380"/>
      <c r="Z233" s="1377" t="s">
        <v>246</v>
      </c>
      <c r="AA233" s="1380"/>
      <c r="AB233" s="1377" t="s">
        <v>247</v>
      </c>
      <c r="AC233" s="1380"/>
      <c r="AD233" s="1377" t="s">
        <v>248</v>
      </c>
      <c r="AE233" s="1380"/>
      <c r="AF233" s="1377" t="s">
        <v>249</v>
      </c>
      <c r="AG233" s="1380"/>
      <c r="AH233" s="1377" t="s">
        <v>250</v>
      </c>
      <c r="AI233" s="1380"/>
      <c r="AJ233" s="1377" t="s">
        <v>251</v>
      </c>
      <c r="AK233" s="1380"/>
      <c r="AL233" s="11"/>
      <c r="AM233" s="11"/>
      <c r="AN233" s="11"/>
      <c r="AO233" s="412"/>
      <c r="AP233" s="11"/>
      <c r="AQ233" s="11"/>
      <c r="AR233" s="11"/>
      <c r="AS233" s="11"/>
      <c r="AT233" s="11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CG233" s="14"/>
      <c r="CH233" s="14"/>
      <c r="CI233" s="14"/>
      <c r="CJ233" s="14"/>
      <c r="CK233" s="14"/>
      <c r="CL233" s="14"/>
      <c r="CM233" s="14"/>
      <c r="CN233" s="14"/>
    </row>
    <row r="234" spans="1:104" ht="16.350000000000001" customHeight="1" x14ac:dyDescent="0.2">
      <c r="A234" s="1368"/>
      <c r="B234" s="1369"/>
      <c r="C234" s="881" t="s">
        <v>88</v>
      </c>
      <c r="D234" s="906" t="s">
        <v>54</v>
      </c>
      <c r="E234" s="815" t="s">
        <v>89</v>
      </c>
      <c r="F234" s="967" t="s">
        <v>54</v>
      </c>
      <c r="G234" s="811" t="s">
        <v>89</v>
      </c>
      <c r="H234" s="967" t="s">
        <v>54</v>
      </c>
      <c r="I234" s="811" t="s">
        <v>89</v>
      </c>
      <c r="J234" s="967" t="s">
        <v>54</v>
      </c>
      <c r="K234" s="811" t="s">
        <v>89</v>
      </c>
      <c r="L234" s="967" t="s">
        <v>54</v>
      </c>
      <c r="M234" s="811" t="s">
        <v>89</v>
      </c>
      <c r="N234" s="967" t="s">
        <v>54</v>
      </c>
      <c r="O234" s="811" t="s">
        <v>89</v>
      </c>
      <c r="P234" s="967" t="s">
        <v>54</v>
      </c>
      <c r="Q234" s="811" t="s">
        <v>89</v>
      </c>
      <c r="R234" s="967" t="s">
        <v>54</v>
      </c>
      <c r="S234" s="811" t="s">
        <v>89</v>
      </c>
      <c r="T234" s="967" t="s">
        <v>54</v>
      </c>
      <c r="U234" s="811" t="s">
        <v>89</v>
      </c>
      <c r="V234" s="967" t="s">
        <v>54</v>
      </c>
      <c r="W234" s="811" t="s">
        <v>89</v>
      </c>
      <c r="X234" s="967" t="s">
        <v>54</v>
      </c>
      <c r="Y234" s="811" t="s">
        <v>89</v>
      </c>
      <c r="Z234" s="967" t="s">
        <v>54</v>
      </c>
      <c r="AA234" s="811" t="s">
        <v>89</v>
      </c>
      <c r="AB234" s="967" t="s">
        <v>54</v>
      </c>
      <c r="AC234" s="811" t="s">
        <v>89</v>
      </c>
      <c r="AD234" s="967" t="s">
        <v>54</v>
      </c>
      <c r="AE234" s="811" t="s">
        <v>89</v>
      </c>
      <c r="AF234" s="967" t="s">
        <v>54</v>
      </c>
      <c r="AG234" s="811" t="s">
        <v>89</v>
      </c>
      <c r="AH234" s="967" t="s">
        <v>54</v>
      </c>
      <c r="AI234" s="811" t="s">
        <v>89</v>
      </c>
      <c r="AJ234" s="967" t="s">
        <v>54</v>
      </c>
      <c r="AK234" s="811" t="s">
        <v>89</v>
      </c>
      <c r="AL234" s="11"/>
      <c r="AM234" s="11"/>
      <c r="AN234" s="11"/>
      <c r="AO234" s="412"/>
      <c r="AP234" s="11"/>
      <c r="AQ234" s="11"/>
      <c r="AR234" s="11"/>
      <c r="AS234" s="11"/>
      <c r="AT234" s="11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CG234" s="14"/>
      <c r="CH234" s="14"/>
      <c r="CI234" s="14"/>
      <c r="CJ234" s="14"/>
      <c r="CK234" s="14"/>
      <c r="CL234" s="14"/>
      <c r="CM234" s="14"/>
      <c r="CN234" s="14"/>
    </row>
    <row r="235" spans="1:104" ht="16.350000000000001" customHeight="1" x14ac:dyDescent="0.2">
      <c r="A235" s="1485" t="s">
        <v>252</v>
      </c>
      <c r="B235" s="892" t="s">
        <v>162</v>
      </c>
      <c r="C235" s="907">
        <f>SUM(D235+E235)</f>
        <v>0</v>
      </c>
      <c r="D235" s="908">
        <f t="shared" ref="D235:E238" si="75">SUM(F235+H235+J235+L235+N235+P235+R235+T235+V235+X235+Z235+AB235+AD235+AF235+AH235+AJ235)</f>
        <v>0</v>
      </c>
      <c r="E235" s="909">
        <f t="shared" si="75"/>
        <v>0</v>
      </c>
      <c r="F235" s="893"/>
      <c r="G235" s="896"/>
      <c r="H235" s="893"/>
      <c r="I235" s="896"/>
      <c r="J235" s="893"/>
      <c r="K235" s="896"/>
      <c r="L235" s="893"/>
      <c r="M235" s="896"/>
      <c r="N235" s="893"/>
      <c r="O235" s="896"/>
      <c r="P235" s="893"/>
      <c r="Q235" s="896"/>
      <c r="R235" s="893"/>
      <c r="S235" s="896"/>
      <c r="T235" s="893"/>
      <c r="U235" s="896"/>
      <c r="V235" s="893"/>
      <c r="W235" s="896"/>
      <c r="X235" s="893"/>
      <c r="Y235" s="896"/>
      <c r="Z235" s="893"/>
      <c r="AA235" s="896"/>
      <c r="AB235" s="893"/>
      <c r="AC235" s="896"/>
      <c r="AD235" s="893"/>
      <c r="AE235" s="896"/>
      <c r="AF235" s="893"/>
      <c r="AG235" s="896"/>
      <c r="AH235" s="893"/>
      <c r="AI235" s="896"/>
      <c r="AJ235" s="893"/>
      <c r="AK235" s="896"/>
      <c r="AL235" s="173"/>
      <c r="AM235" s="11"/>
      <c r="AN235" s="11"/>
      <c r="AO235" s="412"/>
      <c r="AP235" s="11"/>
      <c r="AQ235" s="11"/>
      <c r="AR235" s="11"/>
      <c r="AS235" s="11"/>
      <c r="AT235" s="11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CG235" s="14">
        <v>0</v>
      </c>
      <c r="CH235" s="14">
        <v>0</v>
      </c>
      <c r="CI235" s="14"/>
      <c r="CJ235" s="14"/>
      <c r="CK235" s="14"/>
      <c r="CL235" s="14"/>
      <c r="CM235" s="14"/>
      <c r="CN235" s="14"/>
    </row>
    <row r="236" spans="1:104" ht="16.5" customHeight="1" x14ac:dyDescent="0.2">
      <c r="A236" s="1486"/>
      <c r="B236" s="81" t="s">
        <v>76</v>
      </c>
      <c r="C236" s="182">
        <f>SUM(D236+E236)</f>
        <v>0</v>
      </c>
      <c r="D236" s="183">
        <f t="shared" si="75"/>
        <v>0</v>
      </c>
      <c r="E236" s="184">
        <f t="shared" si="75"/>
        <v>0</v>
      </c>
      <c r="F236" s="82"/>
      <c r="G236" s="85"/>
      <c r="H236" s="82"/>
      <c r="I236" s="85"/>
      <c r="J236" s="82"/>
      <c r="K236" s="85"/>
      <c r="L236" s="82"/>
      <c r="M236" s="85"/>
      <c r="N236" s="82"/>
      <c r="O236" s="85"/>
      <c r="P236" s="82"/>
      <c r="Q236" s="85"/>
      <c r="R236" s="82"/>
      <c r="S236" s="85"/>
      <c r="T236" s="82"/>
      <c r="U236" s="85"/>
      <c r="V236" s="82"/>
      <c r="W236" s="85"/>
      <c r="X236" s="82"/>
      <c r="Y236" s="85"/>
      <c r="Z236" s="82"/>
      <c r="AA236" s="85"/>
      <c r="AB236" s="82"/>
      <c r="AC236" s="85"/>
      <c r="AD236" s="82"/>
      <c r="AE236" s="85"/>
      <c r="AF236" s="82"/>
      <c r="AG236" s="85"/>
      <c r="AH236" s="82"/>
      <c r="AI236" s="85"/>
      <c r="AJ236" s="82"/>
      <c r="AK236" s="85"/>
      <c r="AL236" s="29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Z236" s="2"/>
      <c r="CG236" s="14">
        <v>0</v>
      </c>
      <c r="CH236" s="14">
        <v>0</v>
      </c>
      <c r="CI236" s="14"/>
      <c r="CJ236" s="14"/>
      <c r="CK236" s="14"/>
      <c r="CL236" s="14"/>
      <c r="CM236" s="14"/>
      <c r="CN236" s="14"/>
    </row>
    <row r="237" spans="1:104" ht="16.350000000000001" customHeight="1" x14ac:dyDescent="0.2">
      <c r="A237" s="1485" t="s">
        <v>253</v>
      </c>
      <c r="B237" s="892" t="s">
        <v>162</v>
      </c>
      <c r="C237" s="907">
        <f>SUM(D237+E237)</f>
        <v>0</v>
      </c>
      <c r="D237" s="908">
        <f t="shared" si="75"/>
        <v>0</v>
      </c>
      <c r="E237" s="909">
        <f t="shared" si="75"/>
        <v>0</v>
      </c>
      <c r="F237" s="893"/>
      <c r="G237" s="896"/>
      <c r="H237" s="893"/>
      <c r="I237" s="896"/>
      <c r="J237" s="893"/>
      <c r="K237" s="896"/>
      <c r="L237" s="893"/>
      <c r="M237" s="896"/>
      <c r="N237" s="893"/>
      <c r="O237" s="896"/>
      <c r="P237" s="893"/>
      <c r="Q237" s="896"/>
      <c r="R237" s="893"/>
      <c r="S237" s="896"/>
      <c r="T237" s="893"/>
      <c r="U237" s="896"/>
      <c r="V237" s="893"/>
      <c r="W237" s="896"/>
      <c r="X237" s="893"/>
      <c r="Y237" s="896"/>
      <c r="Z237" s="893"/>
      <c r="AA237" s="896"/>
      <c r="AB237" s="893"/>
      <c r="AC237" s="896"/>
      <c r="AD237" s="893"/>
      <c r="AE237" s="896"/>
      <c r="AF237" s="893"/>
      <c r="AG237" s="896"/>
      <c r="AH237" s="893"/>
      <c r="AI237" s="896"/>
      <c r="AJ237" s="893"/>
      <c r="AK237" s="896"/>
      <c r="AL237" s="3"/>
      <c r="AM237" s="15"/>
      <c r="AN237" s="15"/>
      <c r="AO237" s="15"/>
      <c r="AP237" s="15"/>
      <c r="AQ237" s="15"/>
      <c r="AR237" s="15"/>
      <c r="AS237" s="15"/>
      <c r="AT237" s="15"/>
      <c r="AU237" s="12"/>
      <c r="AV237" s="12"/>
      <c r="AW237" s="12"/>
      <c r="AX237" s="12"/>
      <c r="AY237" s="12"/>
      <c r="AZ237" s="12"/>
      <c r="BA237" s="12"/>
      <c r="CG237" s="14">
        <v>0</v>
      </c>
      <c r="CH237" s="14">
        <v>0</v>
      </c>
      <c r="CI237" s="14"/>
      <c r="CJ237" s="14"/>
      <c r="CK237" s="14"/>
      <c r="CL237" s="14"/>
      <c r="CM237" s="14"/>
      <c r="CN237" s="14"/>
    </row>
    <row r="238" spans="1:104" ht="16.350000000000001" customHeight="1" x14ac:dyDescent="0.2">
      <c r="A238" s="1486"/>
      <c r="B238" s="81" t="s">
        <v>76</v>
      </c>
      <c r="C238" s="145">
        <f>SUM(D238+E238)</f>
        <v>0</v>
      </c>
      <c r="D238" s="146">
        <f t="shared" si="75"/>
        <v>0</v>
      </c>
      <c r="E238" s="147">
        <f t="shared" si="75"/>
        <v>0</v>
      </c>
      <c r="F238" s="92"/>
      <c r="G238" s="95"/>
      <c r="H238" s="92"/>
      <c r="I238" s="95"/>
      <c r="J238" s="92"/>
      <c r="K238" s="95"/>
      <c r="L238" s="92"/>
      <c r="M238" s="95"/>
      <c r="N238" s="92"/>
      <c r="O238" s="95"/>
      <c r="P238" s="92"/>
      <c r="Q238" s="95"/>
      <c r="R238" s="92"/>
      <c r="S238" s="95"/>
      <c r="T238" s="92"/>
      <c r="U238" s="95"/>
      <c r="V238" s="92"/>
      <c r="W238" s="95"/>
      <c r="X238" s="92"/>
      <c r="Y238" s="95"/>
      <c r="Z238" s="92"/>
      <c r="AA238" s="95"/>
      <c r="AB238" s="92"/>
      <c r="AC238" s="95"/>
      <c r="AD238" s="92"/>
      <c r="AE238" s="95"/>
      <c r="AF238" s="92"/>
      <c r="AG238" s="95"/>
      <c r="AH238" s="92"/>
      <c r="AI238" s="95"/>
      <c r="AJ238" s="92"/>
      <c r="AK238" s="95"/>
      <c r="AL238" s="3"/>
      <c r="AM238" s="15"/>
      <c r="AN238" s="15"/>
      <c r="AO238" s="15"/>
      <c r="AP238" s="15"/>
      <c r="AQ238" s="15"/>
      <c r="AR238" s="15"/>
      <c r="AS238" s="15"/>
      <c r="AT238" s="15"/>
      <c r="AU238" s="12"/>
      <c r="AV238" s="12"/>
      <c r="AW238" s="12"/>
      <c r="AX238" s="12"/>
      <c r="AY238" s="12"/>
      <c r="AZ238" s="12"/>
      <c r="BA238" s="12"/>
      <c r="CG238" s="14"/>
      <c r="CH238" s="14"/>
      <c r="CI238" s="14"/>
      <c r="CJ238" s="14"/>
      <c r="CK238" s="14"/>
      <c r="CL238" s="14"/>
      <c r="CM238" s="14"/>
      <c r="CN238" s="14"/>
    </row>
    <row r="239" spans="1:104" ht="22.5" customHeight="1" x14ac:dyDescent="0.2">
      <c r="A239" s="155" t="s">
        <v>254</v>
      </c>
      <c r="B239" s="7"/>
      <c r="AM239" s="15"/>
      <c r="AN239" s="15"/>
      <c r="AO239" s="15"/>
      <c r="AP239" s="15"/>
      <c r="AQ239" s="15"/>
      <c r="AR239" s="15"/>
      <c r="AS239" s="15"/>
      <c r="AT239" s="15"/>
      <c r="AU239" s="12"/>
      <c r="AV239" s="12"/>
      <c r="AW239" s="12"/>
      <c r="AX239" s="12"/>
      <c r="AY239" s="12"/>
      <c r="AZ239" s="12"/>
      <c r="BA239" s="12"/>
      <c r="CG239" s="14"/>
      <c r="CH239" s="14"/>
      <c r="CI239" s="14"/>
      <c r="CJ239" s="14"/>
      <c r="CK239" s="14"/>
      <c r="CL239" s="14"/>
      <c r="CM239" s="14"/>
      <c r="CN239" s="14"/>
    </row>
    <row r="240" spans="1:104" ht="16.350000000000001" customHeight="1" x14ac:dyDescent="0.2">
      <c r="A240" s="1487" t="s">
        <v>255</v>
      </c>
      <c r="B240" s="1490" t="s">
        <v>256</v>
      </c>
      <c r="C240" s="1366" t="s">
        <v>4</v>
      </c>
      <c r="D240" s="1401"/>
      <c r="E240" s="1367"/>
      <c r="F240" s="1493" t="s">
        <v>257</v>
      </c>
      <c r="G240" s="1494"/>
      <c r="H240" s="1494"/>
      <c r="I240" s="1494"/>
      <c r="J240" s="1494"/>
      <c r="K240" s="1494"/>
      <c r="L240" s="1494"/>
      <c r="M240" s="1494"/>
      <c r="N240" s="1494"/>
      <c r="O240" s="1494"/>
      <c r="P240" s="1494"/>
      <c r="Q240" s="1494"/>
      <c r="R240" s="1494"/>
      <c r="S240" s="1494"/>
      <c r="T240" s="1494"/>
      <c r="U240" s="1494"/>
      <c r="V240" s="1494"/>
      <c r="W240" s="1494"/>
      <c r="X240" s="1494"/>
      <c r="Y240" s="1494"/>
      <c r="Z240" s="1494"/>
      <c r="AA240" s="1494"/>
      <c r="AB240" s="1494"/>
      <c r="AC240" s="1494"/>
      <c r="AD240" s="1494"/>
      <c r="AE240" s="1494"/>
      <c r="AF240" s="1494"/>
      <c r="AG240" s="1494"/>
      <c r="AH240" s="1494"/>
      <c r="AI240" s="1494"/>
      <c r="AJ240" s="1494"/>
      <c r="AK240" s="1495"/>
      <c r="AL240" s="1375" t="s">
        <v>258</v>
      </c>
      <c r="AM240" s="30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12"/>
      <c r="AZ240" s="12"/>
      <c r="BA240" s="12"/>
      <c r="CG240" s="14"/>
      <c r="CH240" s="14"/>
      <c r="CI240" s="14"/>
      <c r="CJ240" s="14"/>
      <c r="CK240" s="14"/>
      <c r="CL240" s="14"/>
      <c r="CM240" s="14"/>
      <c r="CN240" s="14"/>
    </row>
    <row r="241" spans="1:92" ht="16.350000000000001" customHeight="1" x14ac:dyDescent="0.2">
      <c r="A241" s="1488"/>
      <c r="B241" s="1491"/>
      <c r="C241" s="1368"/>
      <c r="D241" s="1402"/>
      <c r="E241" s="1369"/>
      <c r="F241" s="1493" t="s">
        <v>174</v>
      </c>
      <c r="G241" s="1495"/>
      <c r="H241" s="1493" t="s">
        <v>175</v>
      </c>
      <c r="I241" s="1495"/>
      <c r="J241" s="1493" t="s">
        <v>110</v>
      </c>
      <c r="K241" s="1495"/>
      <c r="L241" s="1493" t="s">
        <v>11</v>
      </c>
      <c r="M241" s="1495"/>
      <c r="N241" s="1377" t="s">
        <v>12</v>
      </c>
      <c r="O241" s="1380"/>
      <c r="P241" s="1377" t="s">
        <v>13</v>
      </c>
      <c r="Q241" s="1380"/>
      <c r="R241" s="1377" t="s">
        <v>14</v>
      </c>
      <c r="S241" s="1380"/>
      <c r="T241" s="1377" t="s">
        <v>15</v>
      </c>
      <c r="U241" s="1380"/>
      <c r="V241" s="1377" t="s">
        <v>16</v>
      </c>
      <c r="W241" s="1380"/>
      <c r="X241" s="1377" t="s">
        <v>17</v>
      </c>
      <c r="Y241" s="1380"/>
      <c r="Z241" s="1377" t="s">
        <v>259</v>
      </c>
      <c r="AA241" s="1380"/>
      <c r="AB241" s="1377" t="s">
        <v>260</v>
      </c>
      <c r="AC241" s="1380"/>
      <c r="AD241" s="1377" t="s">
        <v>261</v>
      </c>
      <c r="AE241" s="1380"/>
      <c r="AF241" s="1377" t="s">
        <v>262</v>
      </c>
      <c r="AG241" s="1380"/>
      <c r="AH241" s="1377" t="s">
        <v>263</v>
      </c>
      <c r="AI241" s="1380"/>
      <c r="AJ241" s="1406" t="s">
        <v>264</v>
      </c>
      <c r="AK241" s="1407"/>
      <c r="AL241" s="1392"/>
      <c r="AM241" s="30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12"/>
      <c r="AZ241" s="12"/>
      <c r="BA241" s="12"/>
      <c r="CG241" s="14"/>
      <c r="CH241" s="14"/>
      <c r="CI241" s="14"/>
      <c r="CJ241" s="14"/>
      <c r="CK241" s="14"/>
      <c r="CL241" s="14"/>
      <c r="CM241" s="14"/>
      <c r="CN241" s="14"/>
    </row>
    <row r="242" spans="1:92" ht="16.350000000000001" customHeight="1" x14ac:dyDescent="0.2">
      <c r="A242" s="1489"/>
      <c r="B242" s="1492"/>
      <c r="C242" s="414" t="s">
        <v>88</v>
      </c>
      <c r="D242" s="415" t="s">
        <v>54</v>
      </c>
      <c r="E242" s="813" t="s">
        <v>89</v>
      </c>
      <c r="F242" s="417" t="s">
        <v>54</v>
      </c>
      <c r="G242" s="418" t="s">
        <v>89</v>
      </c>
      <c r="H242" s="417" t="s">
        <v>54</v>
      </c>
      <c r="I242" s="418" t="s">
        <v>89</v>
      </c>
      <c r="J242" s="417" t="s">
        <v>54</v>
      </c>
      <c r="K242" s="418" t="s">
        <v>89</v>
      </c>
      <c r="L242" s="417" t="s">
        <v>54</v>
      </c>
      <c r="M242" s="418" t="s">
        <v>89</v>
      </c>
      <c r="N242" s="417" t="s">
        <v>54</v>
      </c>
      <c r="O242" s="418" t="s">
        <v>89</v>
      </c>
      <c r="P242" s="417" t="s">
        <v>54</v>
      </c>
      <c r="Q242" s="418" t="s">
        <v>89</v>
      </c>
      <c r="R242" s="417" t="s">
        <v>54</v>
      </c>
      <c r="S242" s="418" t="s">
        <v>89</v>
      </c>
      <c r="T242" s="826" t="s">
        <v>54</v>
      </c>
      <c r="U242" s="826" t="s">
        <v>89</v>
      </c>
      <c r="V242" s="987" t="s">
        <v>54</v>
      </c>
      <c r="W242" s="418" t="s">
        <v>89</v>
      </c>
      <c r="X242" s="417" t="s">
        <v>54</v>
      </c>
      <c r="Y242" s="418" t="s">
        <v>89</v>
      </c>
      <c r="Z242" s="417" t="s">
        <v>54</v>
      </c>
      <c r="AA242" s="418" t="s">
        <v>89</v>
      </c>
      <c r="AB242" s="417" t="s">
        <v>54</v>
      </c>
      <c r="AC242" s="418" t="s">
        <v>89</v>
      </c>
      <c r="AD242" s="417" t="s">
        <v>54</v>
      </c>
      <c r="AE242" s="418" t="s">
        <v>89</v>
      </c>
      <c r="AF242" s="417" t="s">
        <v>54</v>
      </c>
      <c r="AG242" s="418" t="s">
        <v>89</v>
      </c>
      <c r="AH242" s="417" t="s">
        <v>54</v>
      </c>
      <c r="AI242" s="418" t="s">
        <v>89</v>
      </c>
      <c r="AJ242" s="417" t="s">
        <v>54</v>
      </c>
      <c r="AK242" s="418" t="s">
        <v>89</v>
      </c>
      <c r="AL242" s="1376"/>
      <c r="AM242" s="30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12"/>
      <c r="AZ242" s="12"/>
      <c r="BA242" s="12"/>
      <c r="CG242" s="14"/>
      <c r="CH242" s="14"/>
      <c r="CI242" s="14"/>
      <c r="CJ242" s="14"/>
      <c r="CK242" s="14"/>
      <c r="CL242" s="14"/>
      <c r="CM242" s="14"/>
      <c r="CN242" s="14"/>
    </row>
    <row r="243" spans="1:92" ht="16.350000000000001" customHeight="1" x14ac:dyDescent="0.2">
      <c r="A243" s="1496" t="s">
        <v>265</v>
      </c>
      <c r="B243" s="421" t="s">
        <v>64</v>
      </c>
      <c r="C243" s="422">
        <f>SUM(D243+E243)</f>
        <v>0</v>
      </c>
      <c r="D243" s="423">
        <f t="shared" ref="D243:E246" si="76">SUM(F243+H243+J243+L243+N243+P243+R243+T243+V243+X243+Z243+AB243+AD243+AF243+AH243+AJ243)</f>
        <v>0</v>
      </c>
      <c r="E243" s="952">
        <f t="shared" si="76"/>
        <v>0</v>
      </c>
      <c r="F243" s="893"/>
      <c r="G243" s="896"/>
      <c r="H243" s="893"/>
      <c r="I243" s="896"/>
      <c r="J243" s="893"/>
      <c r="K243" s="896"/>
      <c r="L243" s="893"/>
      <c r="M243" s="896"/>
      <c r="N243" s="893"/>
      <c r="O243" s="896"/>
      <c r="P243" s="893"/>
      <c r="Q243" s="896"/>
      <c r="R243" s="893"/>
      <c r="S243" s="896"/>
      <c r="T243" s="893"/>
      <c r="U243" s="896"/>
      <c r="V243" s="893"/>
      <c r="W243" s="896"/>
      <c r="X243" s="893"/>
      <c r="Y243" s="896"/>
      <c r="Z243" s="893"/>
      <c r="AA243" s="896"/>
      <c r="AB243" s="893"/>
      <c r="AC243" s="896"/>
      <c r="AD243" s="893"/>
      <c r="AE243" s="896"/>
      <c r="AF243" s="893"/>
      <c r="AG243" s="896"/>
      <c r="AH243" s="893"/>
      <c r="AI243" s="896"/>
      <c r="AJ243" s="893"/>
      <c r="AK243" s="896"/>
      <c r="AL243" s="913"/>
      <c r="AM243" s="30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12"/>
      <c r="AZ243" s="12"/>
      <c r="BA243" s="12"/>
      <c r="CG243" s="14">
        <v>0</v>
      </c>
      <c r="CH243" s="14">
        <v>0</v>
      </c>
      <c r="CI243" s="14"/>
      <c r="CJ243" s="14"/>
      <c r="CK243" s="14"/>
      <c r="CL243" s="14"/>
      <c r="CM243" s="14"/>
      <c r="CN243" s="14"/>
    </row>
    <row r="244" spans="1:92" ht="16.5" customHeight="1" x14ac:dyDescent="0.2">
      <c r="A244" s="1497"/>
      <c r="B244" s="424" t="s">
        <v>76</v>
      </c>
      <c r="C244" s="425">
        <f>SUM(D244+E244)</f>
        <v>0</v>
      </c>
      <c r="D244" s="426">
        <f t="shared" si="76"/>
        <v>0</v>
      </c>
      <c r="E244" s="292">
        <f t="shared" si="76"/>
        <v>0</v>
      </c>
      <c r="F244" s="82"/>
      <c r="G244" s="85"/>
      <c r="H244" s="82"/>
      <c r="I244" s="85"/>
      <c r="J244" s="82"/>
      <c r="K244" s="85"/>
      <c r="L244" s="82"/>
      <c r="M244" s="85"/>
      <c r="N244" s="82"/>
      <c r="O244" s="85"/>
      <c r="P244" s="82"/>
      <c r="Q244" s="85"/>
      <c r="R244" s="82"/>
      <c r="S244" s="85"/>
      <c r="T244" s="82"/>
      <c r="U244" s="85"/>
      <c r="V244" s="82"/>
      <c r="W244" s="85"/>
      <c r="X244" s="82"/>
      <c r="Y244" s="85"/>
      <c r="Z244" s="82"/>
      <c r="AA244" s="85"/>
      <c r="AB244" s="82"/>
      <c r="AC244" s="85"/>
      <c r="AD244" s="82"/>
      <c r="AE244" s="85"/>
      <c r="AF244" s="82"/>
      <c r="AG244" s="85"/>
      <c r="AH244" s="82"/>
      <c r="AI244" s="85"/>
      <c r="AJ244" s="82"/>
      <c r="AK244" s="85"/>
      <c r="AL244" s="59"/>
      <c r="AM244" s="30"/>
      <c r="AN244" s="13"/>
      <c r="AO244" s="13"/>
      <c r="AP244" s="13"/>
      <c r="AQ244" s="13"/>
      <c r="AR244" s="13"/>
      <c r="AS244" s="13"/>
      <c r="AT244" s="13"/>
      <c r="AU244" s="13"/>
      <c r="AV244" s="13"/>
      <c r="AW244" s="12"/>
      <c r="AX244" s="12"/>
      <c r="AY244" s="12"/>
      <c r="AZ244" s="12"/>
      <c r="BA244" s="12"/>
      <c r="BZ244" s="2"/>
      <c r="CG244" s="14">
        <v>0</v>
      </c>
      <c r="CH244" s="14">
        <v>0</v>
      </c>
      <c r="CI244" s="14"/>
      <c r="CJ244" s="14"/>
      <c r="CK244" s="14"/>
      <c r="CL244" s="14"/>
      <c r="CM244" s="14"/>
      <c r="CN244" s="14"/>
    </row>
    <row r="245" spans="1:92" ht="22.5" customHeight="1" x14ac:dyDescent="0.2">
      <c r="A245" s="1498" t="s">
        <v>266</v>
      </c>
      <c r="B245" s="427" t="s">
        <v>64</v>
      </c>
      <c r="C245" s="428">
        <f>SUM(D245+E245)</f>
        <v>0</v>
      </c>
      <c r="D245" s="429">
        <f t="shared" si="76"/>
        <v>0</v>
      </c>
      <c r="E245" s="253">
        <f t="shared" si="76"/>
        <v>0</v>
      </c>
      <c r="F245" s="106"/>
      <c r="G245" s="109"/>
      <c r="H245" s="106"/>
      <c r="I245" s="109"/>
      <c r="J245" s="106"/>
      <c r="K245" s="109"/>
      <c r="L245" s="106"/>
      <c r="M245" s="109"/>
      <c r="N245" s="106"/>
      <c r="O245" s="109"/>
      <c r="P245" s="106"/>
      <c r="Q245" s="109"/>
      <c r="R245" s="106"/>
      <c r="S245" s="109"/>
      <c r="T245" s="106"/>
      <c r="U245" s="109"/>
      <c r="V245" s="106"/>
      <c r="W245" s="109"/>
      <c r="X245" s="106"/>
      <c r="Y245" s="109"/>
      <c r="Z245" s="106"/>
      <c r="AA245" s="109"/>
      <c r="AB245" s="106"/>
      <c r="AC245" s="109"/>
      <c r="AD245" s="106"/>
      <c r="AE245" s="109"/>
      <c r="AF245" s="106"/>
      <c r="AG245" s="109"/>
      <c r="AH245" s="106"/>
      <c r="AI245" s="109"/>
      <c r="AJ245" s="106"/>
      <c r="AK245" s="109"/>
      <c r="AL245" s="57"/>
      <c r="AM245" s="30"/>
      <c r="AV245" s="936"/>
      <c r="AW245" s="1253"/>
      <c r="CG245" s="14">
        <v>0</v>
      </c>
      <c r="CH245" s="14">
        <v>0</v>
      </c>
      <c r="CI245" s="14"/>
      <c r="CJ245" s="14"/>
      <c r="CK245" s="14"/>
      <c r="CL245" s="14"/>
      <c r="CM245" s="14"/>
      <c r="CN245" s="14"/>
    </row>
    <row r="246" spans="1:92" ht="22.5" customHeight="1" x14ac:dyDescent="0.2">
      <c r="A246" s="1497"/>
      <c r="B246" s="424" t="s">
        <v>76</v>
      </c>
      <c r="C246" s="425">
        <f>SUM(D246+E246)</f>
        <v>0</v>
      </c>
      <c r="D246" s="426">
        <f t="shared" si="76"/>
        <v>0</v>
      </c>
      <c r="E246" s="292">
        <f t="shared" si="76"/>
        <v>0</v>
      </c>
      <c r="F246" s="82"/>
      <c r="G246" s="85"/>
      <c r="H246" s="82"/>
      <c r="I246" s="85"/>
      <c r="J246" s="82"/>
      <c r="K246" s="85"/>
      <c r="L246" s="82"/>
      <c r="M246" s="85"/>
      <c r="N246" s="82"/>
      <c r="O246" s="85"/>
      <c r="P246" s="82"/>
      <c r="Q246" s="85"/>
      <c r="R246" s="82"/>
      <c r="S246" s="85"/>
      <c r="T246" s="82"/>
      <c r="U246" s="85"/>
      <c r="V246" s="82"/>
      <c r="W246" s="85"/>
      <c r="X246" s="82"/>
      <c r="Y246" s="85"/>
      <c r="Z246" s="82"/>
      <c r="AA246" s="85"/>
      <c r="AB246" s="82"/>
      <c r="AC246" s="85"/>
      <c r="AD246" s="82"/>
      <c r="AE246" s="85"/>
      <c r="AF246" s="82"/>
      <c r="AG246" s="85"/>
      <c r="AH246" s="82"/>
      <c r="AI246" s="85"/>
      <c r="AJ246" s="82"/>
      <c r="AK246" s="85"/>
      <c r="AL246" s="59"/>
      <c r="AM246" s="30"/>
      <c r="AV246" s="940"/>
      <c r="AW246" s="1276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CG246" s="14">
        <v>0</v>
      </c>
      <c r="CH246" s="14">
        <v>0</v>
      </c>
      <c r="CI246" s="14"/>
      <c r="CJ246" s="14"/>
      <c r="CK246" s="14"/>
      <c r="CL246" s="14"/>
      <c r="CM246" s="14"/>
      <c r="CN246" s="14"/>
    </row>
    <row r="247" spans="1:92" ht="21.75" customHeight="1" x14ac:dyDescent="0.2">
      <c r="A247" s="155" t="s">
        <v>267</v>
      </c>
      <c r="B247" s="112"/>
      <c r="AV247" s="940"/>
      <c r="AW247" s="1276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CG247" s="14"/>
      <c r="CH247" s="14"/>
      <c r="CI247" s="14"/>
      <c r="CJ247" s="14"/>
      <c r="CK247" s="14"/>
      <c r="CL247" s="14"/>
      <c r="CM247" s="14"/>
      <c r="CN247" s="14"/>
    </row>
    <row r="248" spans="1:92" ht="16.350000000000001" customHeight="1" x14ac:dyDescent="0.2">
      <c r="A248" s="1366" t="s">
        <v>268</v>
      </c>
      <c r="B248" s="1367"/>
      <c r="C248" s="1579" t="s">
        <v>269</v>
      </c>
      <c r="D248" s="1579"/>
      <c r="E248" s="1579"/>
      <c r="F248" s="1377" t="s">
        <v>270</v>
      </c>
      <c r="G248" s="1378"/>
      <c r="H248" s="1378"/>
      <c r="I248" s="1378"/>
      <c r="J248" s="1378"/>
      <c r="K248" s="1378"/>
      <c r="L248" s="1378"/>
      <c r="M248" s="1378"/>
      <c r="N248" s="1378"/>
      <c r="O248" s="1378"/>
      <c r="P248" s="1378"/>
      <c r="Q248" s="1378"/>
      <c r="R248" s="1378"/>
      <c r="S248" s="1378"/>
      <c r="T248" s="1378"/>
      <c r="U248" s="1378"/>
      <c r="V248" s="1378"/>
      <c r="W248" s="1378"/>
      <c r="X248" s="1378"/>
      <c r="Y248" s="1378"/>
      <c r="Z248" s="1378"/>
      <c r="AA248" s="1378"/>
      <c r="AB248" s="1378"/>
      <c r="AC248" s="1378"/>
      <c r="AD248" s="1378"/>
      <c r="AE248" s="1378"/>
      <c r="AF248" s="1378"/>
      <c r="AG248" s="1378"/>
      <c r="AH248" s="1378"/>
      <c r="AI248" s="1378"/>
      <c r="AJ248" s="1378"/>
      <c r="AK248" s="1378"/>
      <c r="AL248" s="1378"/>
      <c r="AM248" s="1379"/>
      <c r="AN248" s="1408" t="s">
        <v>76</v>
      </c>
      <c r="AO248" s="1408"/>
      <c r="AP248" s="1407"/>
      <c r="AQ248" s="1499" t="s">
        <v>271</v>
      </c>
      <c r="AR248" s="1500"/>
      <c r="AS248" s="1375" t="s">
        <v>7</v>
      </c>
      <c r="AT248" s="1375" t="s">
        <v>8</v>
      </c>
      <c r="AU248" s="1367" t="s">
        <v>230</v>
      </c>
      <c r="AV248" s="940"/>
      <c r="AW248" s="1276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CG248" s="14"/>
      <c r="CH248" s="14"/>
      <c r="CI248" s="14"/>
      <c r="CJ248" s="14"/>
      <c r="CK248" s="14"/>
      <c r="CL248" s="14"/>
      <c r="CM248" s="14"/>
      <c r="CN248" s="14"/>
    </row>
    <row r="249" spans="1:92" ht="16.350000000000001" customHeight="1" x14ac:dyDescent="0.2">
      <c r="A249" s="1399"/>
      <c r="B249" s="1400"/>
      <c r="C249" s="1579"/>
      <c r="D249" s="1579"/>
      <c r="E249" s="1579"/>
      <c r="F249" s="1406" t="s">
        <v>272</v>
      </c>
      <c r="G249" s="1408"/>
      <c r="H249" s="1406" t="s">
        <v>174</v>
      </c>
      <c r="I249" s="1408"/>
      <c r="J249" s="1406" t="s">
        <v>175</v>
      </c>
      <c r="K249" s="1408"/>
      <c r="L249" s="1406" t="s">
        <v>110</v>
      </c>
      <c r="M249" s="1408"/>
      <c r="N249" s="1406" t="s">
        <v>11</v>
      </c>
      <c r="O249" s="1408"/>
      <c r="P249" s="1406" t="s">
        <v>112</v>
      </c>
      <c r="Q249" s="1407"/>
      <c r="R249" s="1406" t="s">
        <v>113</v>
      </c>
      <c r="S249" s="1407"/>
      <c r="T249" s="1406" t="s">
        <v>114</v>
      </c>
      <c r="U249" s="1407"/>
      <c r="V249" s="1406" t="s">
        <v>115</v>
      </c>
      <c r="W249" s="1407"/>
      <c r="X249" s="1406" t="s">
        <v>116</v>
      </c>
      <c r="Y249" s="1407"/>
      <c r="Z249" s="1406" t="s">
        <v>117</v>
      </c>
      <c r="AA249" s="1407"/>
      <c r="AB249" s="1406" t="s">
        <v>118</v>
      </c>
      <c r="AC249" s="1407"/>
      <c r="AD249" s="1406" t="s">
        <v>119</v>
      </c>
      <c r="AE249" s="1407"/>
      <c r="AF249" s="1406" t="s">
        <v>120</v>
      </c>
      <c r="AG249" s="1407"/>
      <c r="AH249" s="1406" t="s">
        <v>121</v>
      </c>
      <c r="AI249" s="1407"/>
      <c r="AJ249" s="1406" t="s">
        <v>122</v>
      </c>
      <c r="AK249" s="1407"/>
      <c r="AL249" s="1406" t="s">
        <v>123</v>
      </c>
      <c r="AM249" s="1435"/>
      <c r="AN249" s="1503" t="s">
        <v>273</v>
      </c>
      <c r="AO249" s="1503" t="s">
        <v>274</v>
      </c>
      <c r="AP249" s="1367" t="s">
        <v>275</v>
      </c>
      <c r="AQ249" s="1501"/>
      <c r="AR249" s="1502"/>
      <c r="AS249" s="1392"/>
      <c r="AT249" s="1392"/>
      <c r="AU249" s="1400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12"/>
      <c r="BH249" s="12"/>
      <c r="BI249" s="12"/>
      <c r="CJ249" s="14"/>
      <c r="CK249" s="14"/>
      <c r="CL249" s="14"/>
      <c r="CM249" s="14"/>
      <c r="CN249" s="14"/>
    </row>
    <row r="250" spans="1:92" ht="30" customHeight="1" x14ac:dyDescent="0.2">
      <c r="A250" s="1368"/>
      <c r="B250" s="1369"/>
      <c r="C250" s="881" t="s">
        <v>88</v>
      </c>
      <c r="D250" s="906" t="s">
        <v>54</v>
      </c>
      <c r="E250" s="811" t="s">
        <v>89</v>
      </c>
      <c r="F250" s="881" t="s">
        <v>276</v>
      </c>
      <c r="G250" s="902" t="s">
        <v>89</v>
      </c>
      <c r="H250" s="881" t="s">
        <v>276</v>
      </c>
      <c r="I250" s="902" t="s">
        <v>89</v>
      </c>
      <c r="J250" s="881" t="s">
        <v>276</v>
      </c>
      <c r="K250" s="902" t="s">
        <v>89</v>
      </c>
      <c r="L250" s="881" t="s">
        <v>276</v>
      </c>
      <c r="M250" s="902" t="s">
        <v>89</v>
      </c>
      <c r="N250" s="881" t="s">
        <v>276</v>
      </c>
      <c r="O250" s="902" t="s">
        <v>89</v>
      </c>
      <c r="P250" s="881" t="s">
        <v>276</v>
      </c>
      <c r="Q250" s="902" t="s">
        <v>89</v>
      </c>
      <c r="R250" s="881" t="s">
        <v>276</v>
      </c>
      <c r="S250" s="902" t="s">
        <v>89</v>
      </c>
      <c r="T250" s="881" t="s">
        <v>276</v>
      </c>
      <c r="U250" s="902" t="s">
        <v>89</v>
      </c>
      <c r="V250" s="881" t="s">
        <v>276</v>
      </c>
      <c r="W250" s="902" t="s">
        <v>89</v>
      </c>
      <c r="X250" s="881" t="s">
        <v>276</v>
      </c>
      <c r="Y250" s="902" t="s">
        <v>89</v>
      </c>
      <c r="Z250" s="881" t="s">
        <v>276</v>
      </c>
      <c r="AA250" s="902" t="s">
        <v>89</v>
      </c>
      <c r="AB250" s="881" t="s">
        <v>276</v>
      </c>
      <c r="AC250" s="902" t="s">
        <v>89</v>
      </c>
      <c r="AD250" s="881" t="s">
        <v>276</v>
      </c>
      <c r="AE250" s="902" t="s">
        <v>89</v>
      </c>
      <c r="AF250" s="881" t="s">
        <v>276</v>
      </c>
      <c r="AG250" s="902" t="s">
        <v>89</v>
      </c>
      <c r="AH250" s="881" t="s">
        <v>276</v>
      </c>
      <c r="AI250" s="902" t="s">
        <v>89</v>
      </c>
      <c r="AJ250" s="881" t="s">
        <v>276</v>
      </c>
      <c r="AK250" s="902" t="s">
        <v>89</v>
      </c>
      <c r="AL250" s="881" t="s">
        <v>276</v>
      </c>
      <c r="AM250" s="988" t="s">
        <v>89</v>
      </c>
      <c r="AN250" s="1504"/>
      <c r="AO250" s="1504"/>
      <c r="AP250" s="1369"/>
      <c r="AQ250" s="881" t="s">
        <v>277</v>
      </c>
      <c r="AR250" s="807" t="s">
        <v>278</v>
      </c>
      <c r="AS250" s="1376"/>
      <c r="AT250" s="1376"/>
      <c r="AU250" s="136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12"/>
      <c r="BH250" s="12"/>
      <c r="BI250" s="12"/>
      <c r="CJ250" s="14"/>
      <c r="CK250" s="14"/>
      <c r="CL250" s="14"/>
      <c r="CM250" s="14"/>
      <c r="CN250" s="14"/>
    </row>
    <row r="251" spans="1:92" ht="23.25" customHeight="1" x14ac:dyDescent="0.2">
      <c r="A251" s="1505" t="s">
        <v>279</v>
      </c>
      <c r="B251" s="1506"/>
      <c r="C251" s="968">
        <f t="shared" ref="C251:C269" si="77">SUM(D251+E251)</f>
        <v>7</v>
      </c>
      <c r="D251" s="969">
        <f>SUM(F251+H251+J251+L251+N251+P251+R251+T251+V251+X251+Z251+AB251+AD251+AF251+AH251+AJ251+AL251)</f>
        <v>0</v>
      </c>
      <c r="E251" s="320">
        <f>SUM(G251+I251+K251+M251+O251+Q251+S251+U251+W251+Y251+AA251+AC251+AE251+AG251+AI251+AK251+AM251)</f>
        <v>7</v>
      </c>
      <c r="F251" s="968">
        <f>SUM(F261:F269)</f>
        <v>0</v>
      </c>
      <c r="G251" s="989">
        <f>SUM(G261:G269)</f>
        <v>2</v>
      </c>
      <c r="H251" s="968">
        <f>SUM(H261:H269)</f>
        <v>0</v>
      </c>
      <c r="I251" s="989">
        <f>SUM(I261:I269)</f>
        <v>2</v>
      </c>
      <c r="J251" s="968">
        <f>SUM(J261:J269)</f>
        <v>0</v>
      </c>
      <c r="K251" s="989">
        <f>SUM(K252:K269)</f>
        <v>0</v>
      </c>
      <c r="L251" s="968">
        <f>SUM(L261:L269)</f>
        <v>0</v>
      </c>
      <c r="M251" s="989">
        <f>SUM(M252:M269)</f>
        <v>0</v>
      </c>
      <c r="N251" s="968">
        <f>SUM(N261:N269)</f>
        <v>0</v>
      </c>
      <c r="O251" s="989">
        <f>SUM(O252:O269)</f>
        <v>2</v>
      </c>
      <c r="P251" s="968">
        <f>SUM(P261:P269)</f>
        <v>0</v>
      </c>
      <c r="Q251" s="989">
        <f>SUM(Q252:Q269)</f>
        <v>0</v>
      </c>
      <c r="R251" s="968">
        <f>SUM(R261:R269)</f>
        <v>0</v>
      </c>
      <c r="S251" s="989">
        <f>SUM(S252:S269)</f>
        <v>0</v>
      </c>
      <c r="T251" s="968">
        <f>SUM(T261:T269)</f>
        <v>0</v>
      </c>
      <c r="U251" s="989">
        <f>SUM(U252:U269)</f>
        <v>0</v>
      </c>
      <c r="V251" s="968">
        <f>SUM(V261:V269)</f>
        <v>0</v>
      </c>
      <c r="W251" s="989">
        <f>SUM(W252:W269)</f>
        <v>1</v>
      </c>
      <c r="X251" s="968">
        <f>SUM(X261:X269)</f>
        <v>0</v>
      </c>
      <c r="Y251" s="989">
        <f>SUM(Y252:Y269)</f>
        <v>0</v>
      </c>
      <c r="Z251" s="968">
        <f>SUM(Z261:Z269)</f>
        <v>0</v>
      </c>
      <c r="AA251" s="989">
        <f>SUM(AA252:AA269)</f>
        <v>0</v>
      </c>
      <c r="AB251" s="968">
        <f t="shared" ref="AB251:AM251" si="78">SUM(AB261:AB269)</f>
        <v>0</v>
      </c>
      <c r="AC251" s="989">
        <f t="shared" si="78"/>
        <v>0</v>
      </c>
      <c r="AD251" s="968">
        <f t="shared" si="78"/>
        <v>0</v>
      </c>
      <c r="AE251" s="989">
        <f t="shared" si="78"/>
        <v>0</v>
      </c>
      <c r="AF251" s="968">
        <f t="shared" si="78"/>
        <v>0</v>
      </c>
      <c r="AG251" s="989">
        <f t="shared" si="78"/>
        <v>0</v>
      </c>
      <c r="AH251" s="968">
        <f t="shared" si="78"/>
        <v>0</v>
      </c>
      <c r="AI251" s="989">
        <f t="shared" si="78"/>
        <v>0</v>
      </c>
      <c r="AJ251" s="968">
        <f t="shared" si="78"/>
        <v>0</v>
      </c>
      <c r="AK251" s="989">
        <f t="shared" si="78"/>
        <v>0</v>
      </c>
      <c r="AL251" s="968">
        <f t="shared" si="78"/>
        <v>0</v>
      </c>
      <c r="AM251" s="990">
        <f t="shared" si="78"/>
        <v>0</v>
      </c>
      <c r="AN251" s="385">
        <f t="shared" ref="AN251:AU251" si="79">SUM(AN252:AN269)</f>
        <v>0</v>
      </c>
      <c r="AO251" s="385">
        <f t="shared" si="79"/>
        <v>0</v>
      </c>
      <c r="AP251" s="433">
        <f t="shared" si="79"/>
        <v>0</v>
      </c>
      <c r="AQ251" s="968">
        <f t="shared" si="79"/>
        <v>0</v>
      </c>
      <c r="AR251" s="433">
        <f t="shared" si="79"/>
        <v>0</v>
      </c>
      <c r="AS251" s="991">
        <f t="shared" si="79"/>
        <v>0</v>
      </c>
      <c r="AT251" s="991">
        <f t="shared" si="79"/>
        <v>0</v>
      </c>
      <c r="AU251" s="320">
        <f t="shared" si="79"/>
        <v>0</v>
      </c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12"/>
      <c r="BH251" s="12"/>
      <c r="BI251" s="12"/>
      <c r="CJ251" s="14"/>
      <c r="CK251" s="14"/>
      <c r="CL251" s="14"/>
      <c r="CM251" s="14"/>
      <c r="CN251" s="14"/>
    </row>
    <row r="252" spans="1:92" ht="16.350000000000001" customHeight="1" x14ac:dyDescent="0.2">
      <c r="A252" s="1507" t="s">
        <v>176</v>
      </c>
      <c r="B252" s="435" t="s">
        <v>33</v>
      </c>
      <c r="C252" s="139">
        <f t="shared" si="77"/>
        <v>0</v>
      </c>
      <c r="D252" s="992"/>
      <c r="E252" s="974">
        <f>SUM(K252+M252+O252+Q252+S252+U252+W252+Y252+AA252+AC252)</f>
        <v>0</v>
      </c>
      <c r="F252" s="977"/>
      <c r="G252" s="407"/>
      <c r="H252" s="977"/>
      <c r="I252" s="407"/>
      <c r="J252" s="977"/>
      <c r="K252" s="109"/>
      <c r="L252" s="977"/>
      <c r="M252" s="109"/>
      <c r="N252" s="977"/>
      <c r="O252" s="109"/>
      <c r="P252" s="977"/>
      <c r="Q252" s="109"/>
      <c r="R252" s="977"/>
      <c r="S252" s="109"/>
      <c r="T252" s="977"/>
      <c r="U252" s="109"/>
      <c r="V252" s="977"/>
      <c r="W252" s="109"/>
      <c r="X252" s="977"/>
      <c r="Y252" s="109"/>
      <c r="Z252" s="977"/>
      <c r="AA252" s="109"/>
      <c r="AB252" s="977"/>
      <c r="AC252" s="109"/>
      <c r="AD252" s="977"/>
      <c r="AE252" s="407"/>
      <c r="AF252" s="977"/>
      <c r="AG252" s="407"/>
      <c r="AH252" s="977"/>
      <c r="AI252" s="407"/>
      <c r="AJ252" s="977"/>
      <c r="AK252" s="407"/>
      <c r="AL252" s="977"/>
      <c r="AM252" s="437"/>
      <c r="AN252" s="911"/>
      <c r="AO252" s="264"/>
      <c r="AP252" s="109"/>
      <c r="AQ252" s="106"/>
      <c r="AR252" s="109"/>
      <c r="AS252" s="57"/>
      <c r="AT252" s="57"/>
      <c r="AU252" s="109"/>
      <c r="AV252" s="30" t="str">
        <f t="shared" ref="AV252:AV269" si="80">CA252&amp;CB252&amp;CC252</f>
        <v/>
      </c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12"/>
      <c r="BH252" s="12"/>
      <c r="BI252" s="12"/>
      <c r="CA252" s="32" t="str">
        <f t="shared" ref="CA252:CA269" si="81">IF(CG252=0,"","* Egresos por Alta + Abandono NO DEBE ser mayor que Total Egresos. ")</f>
        <v/>
      </c>
      <c r="CB252" s="32" t="str">
        <f t="shared" ref="CB252:CB269" si="82">IF(CH252=0,"","* No olvide digitar los campos Trans y/o Pueblo Originario y/o Migrantes y/o Niños, Niñas, Adolescentes y Jóvenes Población SENAME (Digite CERO si no tiene).")</f>
        <v/>
      </c>
      <c r="CC252" s="438" t="str">
        <f t="shared" ref="CC252:CC269" si="83">IF(CI252=0,"","* Trans y/o Pueblo Originario y/o Migrantes y/o Niños, Niñas, Adolescentesy Jóvenes Población SENAME NO DEBEN ser Mayor al Total. ")</f>
        <v/>
      </c>
      <c r="CD252" s="32"/>
      <c r="CE252" s="32"/>
      <c r="CF252" s="32"/>
      <c r="CG252" s="33">
        <f t="shared" ref="CG252:CG269" si="84">IF(AN252&lt;SUM(AO252+AP252),1,0)</f>
        <v>0</v>
      </c>
      <c r="CH252" s="33">
        <f t="shared" ref="CH252:CH269" si="85">IF(AND(C252&lt;&gt;0,OR(AQ252="",AR252="",AS252="",AT252="",AU252="")),1,0)</f>
        <v>0</v>
      </c>
      <c r="CI252" s="33">
        <f t="shared" ref="CI252:CI269" si="86">IF(OR(C252&lt;SUM(AQ252,AR252),C252&lt;AS252,C252&lt;AT252,C252&lt;AU252),1,0)</f>
        <v>0</v>
      </c>
      <c r="CJ252" s="33"/>
      <c r="CK252" s="33"/>
      <c r="CL252" s="33"/>
      <c r="CM252" s="14"/>
      <c r="CN252" s="14"/>
    </row>
    <row r="253" spans="1:92" ht="16.350000000000001" customHeight="1" x14ac:dyDescent="0.2">
      <c r="A253" s="1507"/>
      <c r="B253" s="439" t="s">
        <v>280</v>
      </c>
      <c r="C253" s="139">
        <f t="shared" si="77"/>
        <v>0</v>
      </c>
      <c r="D253" s="440"/>
      <c r="E253" s="330">
        <f t="shared" ref="E253:E260" si="87">SUM(G253+I253+K253+M253+O253+Q253+S253+U253+W253+Y253+AA253+AC253)</f>
        <v>0</v>
      </c>
      <c r="F253" s="441"/>
      <c r="G253" s="442"/>
      <c r="H253" s="441"/>
      <c r="I253" s="442"/>
      <c r="J253" s="441"/>
      <c r="K253" s="109"/>
      <c r="L253" s="441"/>
      <c r="M253" s="109"/>
      <c r="N253" s="441"/>
      <c r="O253" s="109"/>
      <c r="P253" s="441"/>
      <c r="Q253" s="109"/>
      <c r="R253" s="441"/>
      <c r="S253" s="109"/>
      <c r="T253" s="441"/>
      <c r="U253" s="109"/>
      <c r="V253" s="441"/>
      <c r="W253" s="109"/>
      <c r="X253" s="441"/>
      <c r="Y253" s="109"/>
      <c r="Z253" s="441"/>
      <c r="AA253" s="109"/>
      <c r="AB253" s="441"/>
      <c r="AC253" s="109"/>
      <c r="AD253" s="441"/>
      <c r="AE253" s="407"/>
      <c r="AF253" s="441"/>
      <c r="AG253" s="407"/>
      <c r="AH253" s="441"/>
      <c r="AI253" s="407"/>
      <c r="AJ253" s="441"/>
      <c r="AK253" s="407"/>
      <c r="AL253" s="441"/>
      <c r="AM253" s="437"/>
      <c r="AN253" s="264"/>
      <c r="AO253" s="264"/>
      <c r="AP253" s="109"/>
      <c r="AQ253" s="106"/>
      <c r="AR253" s="109"/>
      <c r="AS253" s="57"/>
      <c r="AT253" s="57"/>
      <c r="AU253" s="109"/>
      <c r="AV253" s="30" t="str">
        <f t="shared" si="80"/>
        <v/>
      </c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12"/>
      <c r="BH253" s="12"/>
      <c r="BI253" s="12"/>
      <c r="CA253" s="32" t="str">
        <f t="shared" si="81"/>
        <v/>
      </c>
      <c r="CB253" s="32" t="str">
        <f t="shared" si="82"/>
        <v/>
      </c>
      <c r="CC253" s="438" t="str">
        <f t="shared" si="83"/>
        <v/>
      </c>
      <c r="CD253" s="32"/>
      <c r="CE253" s="32"/>
      <c r="CF253" s="32"/>
      <c r="CG253" s="33">
        <f t="shared" si="84"/>
        <v>0</v>
      </c>
      <c r="CH253" s="33">
        <f t="shared" si="85"/>
        <v>0</v>
      </c>
      <c r="CI253" s="33">
        <f t="shared" si="86"/>
        <v>0</v>
      </c>
      <c r="CJ253" s="33"/>
      <c r="CK253" s="33"/>
      <c r="CL253" s="33"/>
      <c r="CM253" s="14"/>
      <c r="CN253" s="14"/>
    </row>
    <row r="254" spans="1:92" ht="16.350000000000001" customHeight="1" x14ac:dyDescent="0.2">
      <c r="A254" s="1507"/>
      <c r="B254" s="443" t="s">
        <v>281</v>
      </c>
      <c r="C254" s="139">
        <f t="shared" si="77"/>
        <v>0</v>
      </c>
      <c r="D254" s="440"/>
      <c r="E254" s="812">
        <f t="shared" si="87"/>
        <v>0</v>
      </c>
      <c r="F254" s="441"/>
      <c r="G254" s="442"/>
      <c r="H254" s="441"/>
      <c r="I254" s="442"/>
      <c r="J254" s="441"/>
      <c r="K254" s="39"/>
      <c r="L254" s="441"/>
      <c r="M254" s="39"/>
      <c r="N254" s="441"/>
      <c r="O254" s="39"/>
      <c r="P254" s="441"/>
      <c r="Q254" s="39"/>
      <c r="R254" s="441"/>
      <c r="S254" s="39"/>
      <c r="T254" s="441"/>
      <c r="U254" s="39"/>
      <c r="V254" s="441"/>
      <c r="W254" s="39"/>
      <c r="X254" s="441"/>
      <c r="Y254" s="39"/>
      <c r="Z254" s="441"/>
      <c r="AA254" s="39"/>
      <c r="AB254" s="441"/>
      <c r="AC254" s="39"/>
      <c r="AD254" s="441"/>
      <c r="AE254" s="407"/>
      <c r="AF254" s="441"/>
      <c r="AG254" s="407"/>
      <c r="AH254" s="441"/>
      <c r="AI254" s="407"/>
      <c r="AJ254" s="441"/>
      <c r="AK254" s="407"/>
      <c r="AL254" s="441"/>
      <c r="AM254" s="437"/>
      <c r="AN254" s="143"/>
      <c r="AO254" s="143"/>
      <c r="AP254" s="39"/>
      <c r="AQ254" s="35"/>
      <c r="AR254" s="39"/>
      <c r="AS254" s="58"/>
      <c r="AT254" s="58"/>
      <c r="AU254" s="39"/>
      <c r="AV254" s="30" t="str">
        <f t="shared" si="80"/>
        <v/>
      </c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12"/>
      <c r="BH254" s="12"/>
      <c r="BI254" s="12"/>
      <c r="CA254" s="32" t="str">
        <f t="shared" si="81"/>
        <v/>
      </c>
      <c r="CB254" s="32" t="str">
        <f t="shared" si="82"/>
        <v/>
      </c>
      <c r="CC254" s="438" t="str">
        <f t="shared" si="83"/>
        <v/>
      </c>
      <c r="CD254" s="32"/>
      <c r="CE254" s="32"/>
      <c r="CF254" s="32"/>
      <c r="CG254" s="33">
        <f t="shared" si="84"/>
        <v>0</v>
      </c>
      <c r="CH254" s="33">
        <f t="shared" si="85"/>
        <v>0</v>
      </c>
      <c r="CI254" s="33">
        <f t="shared" si="86"/>
        <v>0</v>
      </c>
      <c r="CJ254" s="33"/>
      <c r="CK254" s="33"/>
      <c r="CL254" s="33"/>
      <c r="CM254" s="14"/>
      <c r="CN254" s="14"/>
    </row>
    <row r="255" spans="1:92" ht="16.350000000000001" customHeight="1" x14ac:dyDescent="0.2">
      <c r="A255" s="1507"/>
      <c r="B255" s="443" t="s">
        <v>282</v>
      </c>
      <c r="C255" s="139">
        <f t="shared" si="77"/>
        <v>0</v>
      </c>
      <c r="D255" s="440"/>
      <c r="E255" s="812">
        <f t="shared" si="87"/>
        <v>0</v>
      </c>
      <c r="F255" s="441"/>
      <c r="G255" s="442"/>
      <c r="H255" s="441"/>
      <c r="I255" s="442"/>
      <c r="J255" s="441"/>
      <c r="K255" s="39"/>
      <c r="L255" s="441"/>
      <c r="M255" s="39"/>
      <c r="N255" s="441"/>
      <c r="O255" s="39"/>
      <c r="P255" s="441"/>
      <c r="Q255" s="39"/>
      <c r="R255" s="441"/>
      <c r="S255" s="39"/>
      <c r="T255" s="441"/>
      <c r="U255" s="39"/>
      <c r="V255" s="441"/>
      <c r="W255" s="39"/>
      <c r="X255" s="441"/>
      <c r="Y255" s="39"/>
      <c r="Z255" s="441"/>
      <c r="AA255" s="39"/>
      <c r="AB255" s="441"/>
      <c r="AC255" s="39"/>
      <c r="AD255" s="441"/>
      <c r="AE255" s="407"/>
      <c r="AF255" s="441"/>
      <c r="AG255" s="407"/>
      <c r="AH255" s="441"/>
      <c r="AI255" s="407"/>
      <c r="AJ255" s="441"/>
      <c r="AK255" s="407"/>
      <c r="AL255" s="441"/>
      <c r="AM255" s="437"/>
      <c r="AN255" s="143"/>
      <c r="AO255" s="143"/>
      <c r="AP255" s="39"/>
      <c r="AQ255" s="35"/>
      <c r="AR255" s="39"/>
      <c r="AS255" s="58"/>
      <c r="AT255" s="58"/>
      <c r="AU255" s="39"/>
      <c r="AV255" s="30" t="str">
        <f t="shared" si="80"/>
        <v/>
      </c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12"/>
      <c r="BH255" s="12"/>
      <c r="BI255" s="12"/>
      <c r="CA255" s="32" t="str">
        <f t="shared" si="81"/>
        <v/>
      </c>
      <c r="CB255" s="32" t="str">
        <f t="shared" si="82"/>
        <v/>
      </c>
      <c r="CC255" s="438" t="str">
        <f t="shared" si="83"/>
        <v/>
      </c>
      <c r="CD255" s="32"/>
      <c r="CE255" s="32"/>
      <c r="CF255" s="32"/>
      <c r="CG255" s="33">
        <f t="shared" si="84"/>
        <v>0</v>
      </c>
      <c r="CH255" s="33">
        <f t="shared" si="85"/>
        <v>0</v>
      </c>
      <c r="CI255" s="33">
        <f t="shared" si="86"/>
        <v>0</v>
      </c>
      <c r="CJ255" s="33"/>
      <c r="CK255" s="33"/>
      <c r="CL255" s="33"/>
      <c r="CM255" s="14"/>
      <c r="CN255" s="14"/>
    </row>
    <row r="256" spans="1:92" ht="16.350000000000001" customHeight="1" x14ac:dyDescent="0.2">
      <c r="A256" s="1507"/>
      <c r="B256" s="443" t="s">
        <v>283</v>
      </c>
      <c r="C256" s="139">
        <f t="shared" si="77"/>
        <v>0</v>
      </c>
      <c r="D256" s="440"/>
      <c r="E256" s="812">
        <f t="shared" si="87"/>
        <v>0</v>
      </c>
      <c r="F256" s="441"/>
      <c r="G256" s="442"/>
      <c r="H256" s="441"/>
      <c r="I256" s="442"/>
      <c r="J256" s="441"/>
      <c r="K256" s="39"/>
      <c r="L256" s="441"/>
      <c r="M256" s="39"/>
      <c r="N256" s="441"/>
      <c r="O256" s="39"/>
      <c r="P256" s="441"/>
      <c r="Q256" s="39"/>
      <c r="R256" s="441"/>
      <c r="S256" s="39"/>
      <c r="T256" s="441"/>
      <c r="U256" s="39"/>
      <c r="V256" s="441"/>
      <c r="W256" s="39"/>
      <c r="X256" s="441"/>
      <c r="Y256" s="39"/>
      <c r="Z256" s="441"/>
      <c r="AA256" s="39"/>
      <c r="AB256" s="441"/>
      <c r="AC256" s="39"/>
      <c r="AD256" s="441"/>
      <c r="AE256" s="407"/>
      <c r="AF256" s="441"/>
      <c r="AG256" s="407"/>
      <c r="AH256" s="441"/>
      <c r="AI256" s="407"/>
      <c r="AJ256" s="441"/>
      <c r="AK256" s="407"/>
      <c r="AL256" s="441"/>
      <c r="AM256" s="437"/>
      <c r="AN256" s="143"/>
      <c r="AO256" s="143"/>
      <c r="AP256" s="39"/>
      <c r="AQ256" s="35"/>
      <c r="AR256" s="39"/>
      <c r="AS256" s="58"/>
      <c r="AT256" s="58"/>
      <c r="AU256" s="39"/>
      <c r="AV256" s="30" t="str">
        <f t="shared" si="80"/>
        <v/>
      </c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12"/>
      <c r="BH256" s="12"/>
      <c r="BI256" s="12"/>
      <c r="CA256" s="32" t="str">
        <f t="shared" si="81"/>
        <v/>
      </c>
      <c r="CB256" s="32" t="str">
        <f t="shared" si="82"/>
        <v/>
      </c>
      <c r="CC256" s="438" t="str">
        <f t="shared" si="83"/>
        <v/>
      </c>
      <c r="CD256" s="32"/>
      <c r="CE256" s="32"/>
      <c r="CF256" s="32"/>
      <c r="CG256" s="33">
        <f t="shared" si="84"/>
        <v>0</v>
      </c>
      <c r="CH256" s="33">
        <f t="shared" si="85"/>
        <v>0</v>
      </c>
      <c r="CI256" s="33">
        <f t="shared" si="86"/>
        <v>0</v>
      </c>
      <c r="CJ256" s="33"/>
      <c r="CK256" s="33"/>
      <c r="CL256" s="33"/>
      <c r="CM256" s="14"/>
      <c r="CN256" s="14"/>
    </row>
    <row r="257" spans="1:104" ht="16.350000000000001" customHeight="1" x14ac:dyDescent="0.2">
      <c r="A257" s="1507"/>
      <c r="B257" s="443" t="s">
        <v>284</v>
      </c>
      <c r="C257" s="139">
        <f t="shared" si="77"/>
        <v>0</v>
      </c>
      <c r="D257" s="440"/>
      <c r="E257" s="812">
        <f t="shared" si="87"/>
        <v>0</v>
      </c>
      <c r="F257" s="441"/>
      <c r="G257" s="442"/>
      <c r="H257" s="441"/>
      <c r="I257" s="442"/>
      <c r="J257" s="441"/>
      <c r="K257" s="39"/>
      <c r="L257" s="441"/>
      <c r="M257" s="39"/>
      <c r="N257" s="441"/>
      <c r="O257" s="39"/>
      <c r="P257" s="441"/>
      <c r="Q257" s="39"/>
      <c r="R257" s="441"/>
      <c r="S257" s="39"/>
      <c r="T257" s="441"/>
      <c r="U257" s="39"/>
      <c r="V257" s="441"/>
      <c r="W257" s="39"/>
      <c r="X257" s="441"/>
      <c r="Y257" s="39"/>
      <c r="Z257" s="441"/>
      <c r="AA257" s="39"/>
      <c r="AB257" s="441"/>
      <c r="AC257" s="39"/>
      <c r="AD257" s="441"/>
      <c r="AE257" s="407"/>
      <c r="AF257" s="441"/>
      <c r="AG257" s="407"/>
      <c r="AH257" s="441"/>
      <c r="AI257" s="407"/>
      <c r="AJ257" s="441"/>
      <c r="AK257" s="407"/>
      <c r="AL257" s="441"/>
      <c r="AM257" s="437"/>
      <c r="AN257" s="143"/>
      <c r="AO257" s="143"/>
      <c r="AP257" s="39"/>
      <c r="AQ257" s="35"/>
      <c r="AR257" s="39"/>
      <c r="AS257" s="58"/>
      <c r="AT257" s="58"/>
      <c r="AU257" s="39"/>
      <c r="AV257" s="30" t="str">
        <f t="shared" si="80"/>
        <v/>
      </c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12"/>
      <c r="BH257" s="12"/>
      <c r="BI257" s="12"/>
      <c r="CA257" s="32" t="str">
        <f t="shared" si="81"/>
        <v/>
      </c>
      <c r="CB257" s="32" t="str">
        <f t="shared" si="82"/>
        <v/>
      </c>
      <c r="CC257" s="438" t="str">
        <f t="shared" si="83"/>
        <v/>
      </c>
      <c r="CD257" s="32"/>
      <c r="CE257" s="32"/>
      <c r="CF257" s="32"/>
      <c r="CG257" s="33">
        <f t="shared" si="84"/>
        <v>0</v>
      </c>
      <c r="CH257" s="33">
        <f t="shared" si="85"/>
        <v>0</v>
      </c>
      <c r="CI257" s="33">
        <f t="shared" si="86"/>
        <v>0</v>
      </c>
      <c r="CJ257" s="33"/>
      <c r="CK257" s="33"/>
      <c r="CL257" s="33"/>
      <c r="CM257" s="14"/>
      <c r="CN257" s="14"/>
    </row>
    <row r="258" spans="1:104" ht="16.350000000000001" customHeight="1" x14ac:dyDescent="0.2">
      <c r="A258" s="1507"/>
      <c r="B258" s="443" t="s">
        <v>285</v>
      </c>
      <c r="C258" s="139">
        <f t="shared" si="77"/>
        <v>0</v>
      </c>
      <c r="D258" s="440"/>
      <c r="E258" s="812">
        <f t="shared" si="87"/>
        <v>0</v>
      </c>
      <c r="F258" s="441"/>
      <c r="G258" s="442"/>
      <c r="H258" s="441"/>
      <c r="I258" s="442"/>
      <c r="J258" s="441"/>
      <c r="K258" s="39"/>
      <c r="L258" s="441"/>
      <c r="M258" s="39"/>
      <c r="N258" s="441"/>
      <c r="O258" s="39"/>
      <c r="P258" s="441"/>
      <c r="Q258" s="39"/>
      <c r="R258" s="441"/>
      <c r="S258" s="39"/>
      <c r="T258" s="441"/>
      <c r="U258" s="39"/>
      <c r="V258" s="441"/>
      <c r="W258" s="39"/>
      <c r="X258" s="441"/>
      <c r="Y258" s="39"/>
      <c r="Z258" s="441"/>
      <c r="AA258" s="39"/>
      <c r="AB258" s="441"/>
      <c r="AC258" s="39"/>
      <c r="AD258" s="441"/>
      <c r="AE258" s="407"/>
      <c r="AF258" s="441"/>
      <c r="AG258" s="407"/>
      <c r="AH258" s="441"/>
      <c r="AI258" s="407"/>
      <c r="AJ258" s="441"/>
      <c r="AK258" s="407"/>
      <c r="AL258" s="441"/>
      <c r="AM258" s="437"/>
      <c r="AN258" s="143"/>
      <c r="AO258" s="143"/>
      <c r="AP258" s="39"/>
      <c r="AQ258" s="35"/>
      <c r="AR258" s="39"/>
      <c r="AS258" s="58"/>
      <c r="AT258" s="58"/>
      <c r="AU258" s="39"/>
      <c r="AV258" s="30" t="str">
        <f t="shared" si="80"/>
        <v/>
      </c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12"/>
      <c r="BH258" s="12"/>
      <c r="BI258" s="12"/>
      <c r="CA258" s="32" t="str">
        <f t="shared" si="81"/>
        <v/>
      </c>
      <c r="CB258" s="32" t="str">
        <f t="shared" si="82"/>
        <v/>
      </c>
      <c r="CC258" s="438" t="str">
        <f t="shared" si="83"/>
        <v/>
      </c>
      <c r="CD258" s="32"/>
      <c r="CE258" s="32"/>
      <c r="CF258" s="32"/>
      <c r="CG258" s="33">
        <f t="shared" si="84"/>
        <v>0</v>
      </c>
      <c r="CH258" s="33">
        <f t="shared" si="85"/>
        <v>0</v>
      </c>
      <c r="CI258" s="33">
        <f t="shared" si="86"/>
        <v>0</v>
      </c>
      <c r="CJ258" s="33"/>
      <c r="CK258" s="33"/>
      <c r="CL258" s="33"/>
      <c r="CM258" s="14"/>
      <c r="CN258" s="14"/>
    </row>
    <row r="259" spans="1:104" ht="16.350000000000001" customHeight="1" x14ac:dyDescent="0.2">
      <c r="A259" s="1507"/>
      <c r="B259" s="443" t="s">
        <v>286</v>
      </c>
      <c r="C259" s="139">
        <f t="shared" si="77"/>
        <v>0</v>
      </c>
      <c r="D259" s="440"/>
      <c r="E259" s="812">
        <f t="shared" si="87"/>
        <v>0</v>
      </c>
      <c r="F259" s="441"/>
      <c r="G259" s="442"/>
      <c r="H259" s="441"/>
      <c r="I259" s="442"/>
      <c r="J259" s="441"/>
      <c r="K259" s="39"/>
      <c r="L259" s="441"/>
      <c r="M259" s="39"/>
      <c r="N259" s="441"/>
      <c r="O259" s="39"/>
      <c r="P259" s="441"/>
      <c r="Q259" s="39"/>
      <c r="R259" s="441"/>
      <c r="S259" s="39"/>
      <c r="T259" s="441"/>
      <c r="U259" s="39"/>
      <c r="V259" s="441"/>
      <c r="W259" s="39"/>
      <c r="X259" s="441"/>
      <c r="Y259" s="39"/>
      <c r="Z259" s="441"/>
      <c r="AA259" s="39"/>
      <c r="AB259" s="441"/>
      <c r="AC259" s="39"/>
      <c r="AD259" s="441"/>
      <c r="AE259" s="407"/>
      <c r="AF259" s="441"/>
      <c r="AG259" s="407"/>
      <c r="AH259" s="441"/>
      <c r="AI259" s="407"/>
      <c r="AJ259" s="441"/>
      <c r="AK259" s="407"/>
      <c r="AL259" s="441"/>
      <c r="AM259" s="437"/>
      <c r="AN259" s="143"/>
      <c r="AO259" s="143"/>
      <c r="AP259" s="39"/>
      <c r="AQ259" s="35"/>
      <c r="AR259" s="39"/>
      <c r="AS259" s="58"/>
      <c r="AT259" s="58"/>
      <c r="AU259" s="39"/>
      <c r="AV259" s="30" t="str">
        <f t="shared" si="80"/>
        <v/>
      </c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12"/>
      <c r="BH259" s="12"/>
      <c r="BI259" s="12"/>
      <c r="CA259" s="32" t="str">
        <f t="shared" si="81"/>
        <v/>
      </c>
      <c r="CB259" s="32" t="str">
        <f t="shared" si="82"/>
        <v/>
      </c>
      <c r="CC259" s="438" t="str">
        <f t="shared" si="83"/>
        <v/>
      </c>
      <c r="CD259" s="32"/>
      <c r="CE259" s="32"/>
      <c r="CF259" s="32"/>
      <c r="CG259" s="33">
        <f t="shared" si="84"/>
        <v>0</v>
      </c>
      <c r="CH259" s="33">
        <f t="shared" si="85"/>
        <v>0</v>
      </c>
      <c r="CI259" s="33">
        <f t="shared" si="86"/>
        <v>0</v>
      </c>
      <c r="CJ259" s="33"/>
      <c r="CK259" s="33"/>
      <c r="CL259" s="33"/>
      <c r="CM259" s="14"/>
      <c r="CN259" s="14"/>
    </row>
    <row r="260" spans="1:104" ht="16.350000000000001" customHeight="1" x14ac:dyDescent="0.2">
      <c r="A260" s="1507"/>
      <c r="B260" s="444" t="s">
        <v>287</v>
      </c>
      <c r="C260" s="182">
        <f t="shared" si="77"/>
        <v>0</v>
      </c>
      <c r="D260" s="445"/>
      <c r="E260" s="350">
        <f t="shared" si="87"/>
        <v>0</v>
      </c>
      <c r="F260" s="273"/>
      <c r="G260" s="446"/>
      <c r="H260" s="273"/>
      <c r="I260" s="446"/>
      <c r="J260" s="273"/>
      <c r="K260" s="85"/>
      <c r="L260" s="273"/>
      <c r="M260" s="85"/>
      <c r="N260" s="273"/>
      <c r="O260" s="85"/>
      <c r="P260" s="273"/>
      <c r="Q260" s="85"/>
      <c r="R260" s="273"/>
      <c r="S260" s="85"/>
      <c r="T260" s="273"/>
      <c r="U260" s="85"/>
      <c r="V260" s="273"/>
      <c r="W260" s="85"/>
      <c r="X260" s="273"/>
      <c r="Y260" s="85"/>
      <c r="Z260" s="273"/>
      <c r="AA260" s="85"/>
      <c r="AB260" s="273"/>
      <c r="AC260" s="85"/>
      <c r="AD260" s="273"/>
      <c r="AE260" s="274"/>
      <c r="AF260" s="273"/>
      <c r="AG260" s="274"/>
      <c r="AH260" s="273"/>
      <c r="AI260" s="274"/>
      <c r="AJ260" s="273"/>
      <c r="AK260" s="274"/>
      <c r="AL260" s="273"/>
      <c r="AM260" s="447"/>
      <c r="AN260" s="149"/>
      <c r="AO260" s="149"/>
      <c r="AP260" s="85"/>
      <c r="AQ260" s="82"/>
      <c r="AR260" s="85"/>
      <c r="AS260" s="59"/>
      <c r="AT260" s="59"/>
      <c r="AU260" s="85"/>
      <c r="AV260" s="30" t="str">
        <f t="shared" si="80"/>
        <v/>
      </c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12"/>
      <c r="BH260" s="12"/>
      <c r="BI260" s="12"/>
      <c r="CA260" s="32" t="str">
        <f t="shared" si="81"/>
        <v/>
      </c>
      <c r="CB260" s="32" t="str">
        <f t="shared" si="82"/>
        <v/>
      </c>
      <c r="CC260" s="438" t="str">
        <f t="shared" si="83"/>
        <v/>
      </c>
      <c r="CD260" s="32"/>
      <c r="CE260" s="32"/>
      <c r="CF260" s="32"/>
      <c r="CG260" s="33">
        <f t="shared" si="84"/>
        <v>0</v>
      </c>
      <c r="CH260" s="33">
        <f t="shared" si="85"/>
        <v>0</v>
      </c>
      <c r="CI260" s="33">
        <f t="shared" si="86"/>
        <v>0</v>
      </c>
      <c r="CJ260" s="33"/>
      <c r="CK260" s="33"/>
      <c r="CL260" s="33"/>
      <c r="CM260" s="14"/>
      <c r="CN260" s="14"/>
    </row>
    <row r="261" spans="1:104" ht="16.350000000000001" customHeight="1" x14ac:dyDescent="0.2">
      <c r="A261" s="1372" t="s">
        <v>288</v>
      </c>
      <c r="B261" s="435" t="s">
        <v>33</v>
      </c>
      <c r="C261" s="328">
        <f t="shared" si="77"/>
        <v>0</v>
      </c>
      <c r="D261" s="329">
        <f t="shared" ref="D261:D269" si="88">SUM(F261+H261+J261+L261+N261+P261+R261+T261+V261+X261+Z261+AB261+AD261+AF261+AH261+AJ261+AL261)</f>
        <v>0</v>
      </c>
      <c r="E261" s="330">
        <f t="shared" ref="E261:E269" si="89">SUM(G261+I261+K261+M261+O261+Q261+S261+U261+W261+Y261+AA261+AC261+AE261+AG261+AI261+AK261+AM261)</f>
        <v>0</v>
      </c>
      <c r="F261" s="448"/>
      <c r="G261" s="449"/>
      <c r="H261" s="450"/>
      <c r="I261" s="449"/>
      <c r="J261" s="450"/>
      <c r="K261" s="272"/>
      <c r="L261" s="451"/>
      <c r="M261" s="449"/>
      <c r="N261" s="450"/>
      <c r="O261" s="452"/>
      <c r="P261" s="448"/>
      <c r="Q261" s="449"/>
      <c r="R261" s="450"/>
      <c r="S261" s="452"/>
      <c r="T261" s="448"/>
      <c r="U261" s="449"/>
      <c r="V261" s="450"/>
      <c r="W261" s="452"/>
      <c r="X261" s="448"/>
      <c r="Y261" s="449"/>
      <c r="Z261" s="450"/>
      <c r="AA261" s="452"/>
      <c r="AB261" s="448"/>
      <c r="AC261" s="449"/>
      <c r="AD261" s="450"/>
      <c r="AE261" s="452"/>
      <c r="AF261" s="448"/>
      <c r="AG261" s="449"/>
      <c r="AH261" s="450"/>
      <c r="AI261" s="452"/>
      <c r="AJ261" s="448"/>
      <c r="AK261" s="449"/>
      <c r="AL261" s="450"/>
      <c r="AM261" s="453"/>
      <c r="AN261" s="911"/>
      <c r="AO261" s="264"/>
      <c r="AP261" s="109"/>
      <c r="AQ261" s="106"/>
      <c r="AR261" s="109"/>
      <c r="AS261" s="57"/>
      <c r="AT261" s="57"/>
      <c r="AU261" s="109"/>
      <c r="AV261" s="30" t="str">
        <f t="shared" si="80"/>
        <v/>
      </c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12"/>
      <c r="BH261" s="12"/>
      <c r="BI261" s="12"/>
      <c r="CA261" s="32" t="str">
        <f t="shared" si="81"/>
        <v/>
      </c>
      <c r="CB261" s="32" t="str">
        <f t="shared" si="82"/>
        <v/>
      </c>
      <c r="CC261" s="438" t="str">
        <f t="shared" si="83"/>
        <v/>
      </c>
      <c r="CD261" s="32"/>
      <c r="CE261" s="32"/>
      <c r="CF261" s="32"/>
      <c r="CG261" s="33">
        <f t="shared" si="84"/>
        <v>0</v>
      </c>
      <c r="CH261" s="33">
        <f t="shared" si="85"/>
        <v>0</v>
      </c>
      <c r="CI261" s="33">
        <f t="shared" si="86"/>
        <v>0</v>
      </c>
      <c r="CJ261" s="33"/>
      <c r="CK261" s="33"/>
      <c r="CL261" s="33"/>
      <c r="CM261" s="14"/>
      <c r="CN261" s="14"/>
    </row>
    <row r="262" spans="1:104" ht="16.350000000000001" customHeight="1" x14ac:dyDescent="0.2">
      <c r="A262" s="1433"/>
      <c r="B262" s="439" t="s">
        <v>280</v>
      </c>
      <c r="C262" s="213">
        <f t="shared" si="77"/>
        <v>0</v>
      </c>
      <c r="D262" s="214">
        <f t="shared" si="88"/>
        <v>0</v>
      </c>
      <c r="E262" s="330">
        <f t="shared" si="89"/>
        <v>0</v>
      </c>
      <c r="F262" s="106"/>
      <c r="G262" s="272"/>
      <c r="H262" s="106"/>
      <c r="I262" s="272"/>
      <c r="J262" s="106"/>
      <c r="K262" s="272"/>
      <c r="L262" s="106"/>
      <c r="M262" s="272"/>
      <c r="N262" s="264"/>
      <c r="O262" s="454"/>
      <c r="P262" s="106"/>
      <c r="Q262" s="272"/>
      <c r="R262" s="264"/>
      <c r="S262" s="454"/>
      <c r="T262" s="106"/>
      <c r="U262" s="272"/>
      <c r="V262" s="264"/>
      <c r="W262" s="454"/>
      <c r="X262" s="106"/>
      <c r="Y262" s="272"/>
      <c r="Z262" s="264"/>
      <c r="AA262" s="454"/>
      <c r="AB262" s="106"/>
      <c r="AC262" s="272"/>
      <c r="AD262" s="264"/>
      <c r="AE262" s="454"/>
      <c r="AF262" s="106"/>
      <c r="AG262" s="272"/>
      <c r="AH262" s="264"/>
      <c r="AI262" s="454"/>
      <c r="AJ262" s="106"/>
      <c r="AK262" s="272"/>
      <c r="AL262" s="264"/>
      <c r="AM262" s="108"/>
      <c r="AN262" s="264"/>
      <c r="AO262" s="264"/>
      <c r="AP262" s="109"/>
      <c r="AQ262" s="106"/>
      <c r="AR262" s="109"/>
      <c r="AS262" s="57"/>
      <c r="AT262" s="57"/>
      <c r="AU262" s="109"/>
      <c r="AV262" s="30" t="str">
        <f t="shared" si="80"/>
        <v/>
      </c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12"/>
      <c r="BH262" s="12"/>
      <c r="BI262" s="12"/>
      <c r="CA262" s="32" t="str">
        <f t="shared" si="81"/>
        <v/>
      </c>
      <c r="CB262" s="32" t="str">
        <f t="shared" si="82"/>
        <v/>
      </c>
      <c r="CC262" s="438" t="str">
        <f t="shared" si="83"/>
        <v/>
      </c>
      <c r="CD262" s="32"/>
      <c r="CE262" s="32"/>
      <c r="CF262" s="32"/>
      <c r="CG262" s="33">
        <f t="shared" si="84"/>
        <v>0</v>
      </c>
      <c r="CH262" s="33">
        <f t="shared" si="85"/>
        <v>0</v>
      </c>
      <c r="CI262" s="33">
        <f t="shared" si="86"/>
        <v>0</v>
      </c>
      <c r="CJ262" s="33"/>
      <c r="CK262" s="33"/>
      <c r="CL262" s="33"/>
      <c r="CM262" s="14"/>
      <c r="CN262" s="14"/>
    </row>
    <row r="263" spans="1:104" ht="16.350000000000001" customHeight="1" x14ac:dyDescent="0.2">
      <c r="A263" s="1433"/>
      <c r="B263" s="443" t="s">
        <v>281</v>
      </c>
      <c r="C263" s="139">
        <f t="shared" si="77"/>
        <v>0</v>
      </c>
      <c r="D263" s="140">
        <f t="shared" si="88"/>
        <v>0</v>
      </c>
      <c r="E263" s="812">
        <f t="shared" si="89"/>
        <v>0</v>
      </c>
      <c r="F263" s="35"/>
      <c r="G263" s="40"/>
      <c r="H263" s="35"/>
      <c r="I263" s="40"/>
      <c r="J263" s="35"/>
      <c r="K263" s="40"/>
      <c r="L263" s="35"/>
      <c r="M263" s="40"/>
      <c r="N263" s="35"/>
      <c r="O263" s="37"/>
      <c r="P263" s="35"/>
      <c r="Q263" s="40"/>
      <c r="R263" s="143"/>
      <c r="S263" s="37"/>
      <c r="T263" s="35"/>
      <c r="U263" s="40"/>
      <c r="V263" s="143"/>
      <c r="W263" s="37"/>
      <c r="X263" s="35"/>
      <c r="Y263" s="40"/>
      <c r="Z263" s="143"/>
      <c r="AA263" s="37"/>
      <c r="AB263" s="35"/>
      <c r="AC263" s="40"/>
      <c r="AD263" s="143"/>
      <c r="AE263" s="37"/>
      <c r="AF263" s="35"/>
      <c r="AG263" s="40"/>
      <c r="AH263" s="143"/>
      <c r="AI263" s="37"/>
      <c r="AJ263" s="35"/>
      <c r="AK263" s="40"/>
      <c r="AL263" s="143"/>
      <c r="AM263" s="38"/>
      <c r="AN263" s="143"/>
      <c r="AO263" s="143"/>
      <c r="AP263" s="39"/>
      <c r="AQ263" s="35"/>
      <c r="AR263" s="39"/>
      <c r="AS263" s="58"/>
      <c r="AT263" s="58"/>
      <c r="AU263" s="39"/>
      <c r="AV263" s="30" t="str">
        <f t="shared" si="80"/>
        <v/>
      </c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12"/>
      <c r="BH263" s="12"/>
      <c r="BI263" s="12"/>
      <c r="CA263" s="32" t="str">
        <f t="shared" si="81"/>
        <v/>
      </c>
      <c r="CB263" s="32" t="str">
        <f t="shared" si="82"/>
        <v/>
      </c>
      <c r="CC263" s="438" t="str">
        <f t="shared" si="83"/>
        <v/>
      </c>
      <c r="CD263" s="32"/>
      <c r="CE263" s="32"/>
      <c r="CF263" s="32"/>
      <c r="CG263" s="33">
        <f t="shared" si="84"/>
        <v>0</v>
      </c>
      <c r="CH263" s="33">
        <f t="shared" si="85"/>
        <v>0</v>
      </c>
      <c r="CI263" s="33">
        <f t="shared" si="86"/>
        <v>0</v>
      </c>
      <c r="CJ263" s="33"/>
      <c r="CK263" s="33"/>
      <c r="CL263" s="33"/>
      <c r="CM263" s="14"/>
      <c r="CN263" s="14"/>
    </row>
    <row r="264" spans="1:104" ht="16.350000000000001" customHeight="1" x14ac:dyDescent="0.2">
      <c r="A264" s="1433"/>
      <c r="B264" s="443" t="s">
        <v>282</v>
      </c>
      <c r="C264" s="139">
        <f t="shared" si="77"/>
        <v>0</v>
      </c>
      <c r="D264" s="140">
        <f t="shared" si="88"/>
        <v>0</v>
      </c>
      <c r="E264" s="812">
        <f t="shared" si="89"/>
        <v>0</v>
      </c>
      <c r="F264" s="35"/>
      <c r="G264" s="40"/>
      <c r="H264" s="35"/>
      <c r="I264" s="40"/>
      <c r="J264" s="35"/>
      <c r="K264" s="40"/>
      <c r="L264" s="35"/>
      <c r="M264" s="40"/>
      <c r="N264" s="35"/>
      <c r="O264" s="37"/>
      <c r="P264" s="35"/>
      <c r="Q264" s="40"/>
      <c r="R264" s="143"/>
      <c r="S264" s="37"/>
      <c r="T264" s="35"/>
      <c r="U264" s="40"/>
      <c r="V264" s="143"/>
      <c r="W264" s="37"/>
      <c r="X264" s="35"/>
      <c r="Y264" s="40"/>
      <c r="Z264" s="143"/>
      <c r="AA264" s="37"/>
      <c r="AB264" s="35"/>
      <c r="AC264" s="40"/>
      <c r="AD264" s="143"/>
      <c r="AE264" s="37"/>
      <c r="AF264" s="35"/>
      <c r="AG264" s="40"/>
      <c r="AH264" s="143"/>
      <c r="AI264" s="37"/>
      <c r="AJ264" s="35"/>
      <c r="AK264" s="40"/>
      <c r="AL264" s="143"/>
      <c r="AM264" s="38"/>
      <c r="AN264" s="143"/>
      <c r="AO264" s="143"/>
      <c r="AP264" s="39"/>
      <c r="AQ264" s="35"/>
      <c r="AR264" s="39"/>
      <c r="AS264" s="58"/>
      <c r="AT264" s="58"/>
      <c r="AU264" s="39"/>
      <c r="AV264" s="30" t="str">
        <f t="shared" si="80"/>
        <v/>
      </c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12"/>
      <c r="BH264" s="12"/>
      <c r="BI264" s="12"/>
      <c r="CA264" s="32" t="str">
        <f t="shared" si="81"/>
        <v/>
      </c>
      <c r="CB264" s="32" t="str">
        <f t="shared" si="82"/>
        <v/>
      </c>
      <c r="CC264" s="438" t="str">
        <f t="shared" si="83"/>
        <v/>
      </c>
      <c r="CD264" s="32"/>
      <c r="CE264" s="32"/>
      <c r="CF264" s="32"/>
      <c r="CG264" s="33">
        <f t="shared" si="84"/>
        <v>0</v>
      </c>
      <c r="CH264" s="33">
        <f t="shared" si="85"/>
        <v>0</v>
      </c>
      <c r="CI264" s="33">
        <f t="shared" si="86"/>
        <v>0</v>
      </c>
      <c r="CJ264" s="33"/>
      <c r="CK264" s="33"/>
      <c r="CL264" s="33"/>
      <c r="CM264" s="14"/>
      <c r="CN264" s="14"/>
    </row>
    <row r="265" spans="1:104" ht="16.350000000000001" customHeight="1" x14ac:dyDescent="0.2">
      <c r="A265" s="1433"/>
      <c r="B265" s="443" t="s">
        <v>283</v>
      </c>
      <c r="C265" s="139">
        <f t="shared" si="77"/>
        <v>0</v>
      </c>
      <c r="D265" s="140">
        <f t="shared" si="88"/>
        <v>0</v>
      </c>
      <c r="E265" s="812">
        <f t="shared" si="89"/>
        <v>0</v>
      </c>
      <c r="F265" s="35"/>
      <c r="G265" s="40"/>
      <c r="H265" s="35"/>
      <c r="I265" s="40"/>
      <c r="J265" s="35"/>
      <c r="K265" s="40"/>
      <c r="L265" s="35"/>
      <c r="M265" s="40"/>
      <c r="N265" s="35"/>
      <c r="O265" s="37"/>
      <c r="P265" s="35"/>
      <c r="Q265" s="40"/>
      <c r="R265" s="143"/>
      <c r="S265" s="37"/>
      <c r="T265" s="35"/>
      <c r="U265" s="40"/>
      <c r="V265" s="143"/>
      <c r="W265" s="37"/>
      <c r="X265" s="35"/>
      <c r="Y265" s="40"/>
      <c r="Z265" s="143"/>
      <c r="AA265" s="37"/>
      <c r="AB265" s="35"/>
      <c r="AC265" s="40"/>
      <c r="AD265" s="143"/>
      <c r="AE265" s="37"/>
      <c r="AF265" s="35"/>
      <c r="AG265" s="40"/>
      <c r="AH265" s="143"/>
      <c r="AI265" s="37"/>
      <c r="AJ265" s="35"/>
      <c r="AK265" s="40"/>
      <c r="AL265" s="143"/>
      <c r="AM265" s="38"/>
      <c r="AN265" s="143"/>
      <c r="AO265" s="143"/>
      <c r="AP265" s="39"/>
      <c r="AQ265" s="35"/>
      <c r="AR265" s="39"/>
      <c r="AS265" s="58"/>
      <c r="AT265" s="58"/>
      <c r="AU265" s="39"/>
      <c r="AV265" s="30" t="str">
        <f t="shared" si="80"/>
        <v/>
      </c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12"/>
      <c r="BH265" s="12"/>
      <c r="BI265" s="12"/>
      <c r="CA265" s="32" t="str">
        <f t="shared" si="81"/>
        <v/>
      </c>
      <c r="CB265" s="32" t="str">
        <f t="shared" si="82"/>
        <v/>
      </c>
      <c r="CC265" s="438" t="str">
        <f t="shared" si="83"/>
        <v/>
      </c>
      <c r="CD265" s="32"/>
      <c r="CE265" s="32"/>
      <c r="CF265" s="32"/>
      <c r="CG265" s="33">
        <f t="shared" si="84"/>
        <v>0</v>
      </c>
      <c r="CH265" s="33">
        <f t="shared" si="85"/>
        <v>0</v>
      </c>
      <c r="CI265" s="33">
        <f t="shared" si="86"/>
        <v>0</v>
      </c>
      <c r="CJ265" s="33"/>
      <c r="CK265" s="33"/>
      <c r="CL265" s="33"/>
      <c r="CM265" s="14"/>
      <c r="CN265" s="14"/>
    </row>
    <row r="266" spans="1:104" ht="16.350000000000001" customHeight="1" x14ac:dyDescent="0.2">
      <c r="A266" s="1433"/>
      <c r="B266" s="443" t="s">
        <v>284</v>
      </c>
      <c r="C266" s="139">
        <f t="shared" si="77"/>
        <v>0</v>
      </c>
      <c r="D266" s="140">
        <f t="shared" si="88"/>
        <v>0</v>
      </c>
      <c r="E266" s="812">
        <f t="shared" si="89"/>
        <v>0</v>
      </c>
      <c r="F266" s="35"/>
      <c r="G266" s="40"/>
      <c r="H266" s="35"/>
      <c r="I266" s="40"/>
      <c r="J266" s="35"/>
      <c r="K266" s="40"/>
      <c r="L266" s="35"/>
      <c r="M266" s="40"/>
      <c r="N266" s="35"/>
      <c r="O266" s="37"/>
      <c r="P266" s="35"/>
      <c r="Q266" s="40"/>
      <c r="R266" s="143"/>
      <c r="S266" s="37"/>
      <c r="T266" s="35"/>
      <c r="U266" s="40"/>
      <c r="V266" s="143"/>
      <c r="W266" s="37"/>
      <c r="X266" s="35"/>
      <c r="Y266" s="40"/>
      <c r="Z266" s="143"/>
      <c r="AA266" s="37"/>
      <c r="AB266" s="35"/>
      <c r="AC266" s="40"/>
      <c r="AD266" s="143"/>
      <c r="AE266" s="37"/>
      <c r="AF266" s="35"/>
      <c r="AG266" s="40"/>
      <c r="AH266" s="143"/>
      <c r="AI266" s="37"/>
      <c r="AJ266" s="35"/>
      <c r="AK266" s="40"/>
      <c r="AL266" s="143"/>
      <c r="AM266" s="38"/>
      <c r="AN266" s="143"/>
      <c r="AO266" s="143"/>
      <c r="AP266" s="39"/>
      <c r="AQ266" s="35"/>
      <c r="AR266" s="39"/>
      <c r="AS266" s="58"/>
      <c r="AT266" s="58"/>
      <c r="AU266" s="39"/>
      <c r="AV266" s="30" t="str">
        <f t="shared" si="80"/>
        <v/>
      </c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12"/>
      <c r="BH266" s="12"/>
      <c r="BI266" s="12"/>
      <c r="CA266" s="32" t="str">
        <f t="shared" si="81"/>
        <v/>
      </c>
      <c r="CB266" s="32" t="str">
        <f t="shared" si="82"/>
        <v/>
      </c>
      <c r="CC266" s="438" t="str">
        <f t="shared" si="83"/>
        <v/>
      </c>
      <c r="CD266" s="32"/>
      <c r="CE266" s="32"/>
      <c r="CF266" s="32"/>
      <c r="CG266" s="33">
        <f t="shared" si="84"/>
        <v>0</v>
      </c>
      <c r="CH266" s="33">
        <f t="shared" si="85"/>
        <v>0</v>
      </c>
      <c r="CI266" s="33">
        <f t="shared" si="86"/>
        <v>0</v>
      </c>
      <c r="CJ266" s="33"/>
      <c r="CK266" s="33"/>
      <c r="CL266" s="33"/>
      <c r="CM266" s="14"/>
      <c r="CN266" s="14"/>
    </row>
    <row r="267" spans="1:104" ht="15.75" customHeight="1" x14ac:dyDescent="0.2">
      <c r="A267" s="1433"/>
      <c r="B267" s="443" t="s">
        <v>285</v>
      </c>
      <c r="C267" s="139">
        <f t="shared" si="77"/>
        <v>0</v>
      </c>
      <c r="D267" s="140">
        <f t="shared" si="88"/>
        <v>0</v>
      </c>
      <c r="E267" s="812">
        <f t="shared" si="89"/>
        <v>0</v>
      </c>
      <c r="F267" s="35"/>
      <c r="G267" s="40"/>
      <c r="H267" s="35"/>
      <c r="I267" s="40"/>
      <c r="J267" s="35"/>
      <c r="K267" s="40"/>
      <c r="L267" s="35"/>
      <c r="M267" s="40"/>
      <c r="N267" s="35"/>
      <c r="O267" s="37"/>
      <c r="P267" s="35"/>
      <c r="Q267" s="40"/>
      <c r="R267" s="143"/>
      <c r="S267" s="37"/>
      <c r="T267" s="35"/>
      <c r="U267" s="40"/>
      <c r="V267" s="143"/>
      <c r="W267" s="37"/>
      <c r="X267" s="35"/>
      <c r="Y267" s="40"/>
      <c r="Z267" s="143"/>
      <c r="AA267" s="37"/>
      <c r="AB267" s="35"/>
      <c r="AC267" s="40"/>
      <c r="AD267" s="143"/>
      <c r="AE267" s="37"/>
      <c r="AF267" s="35"/>
      <c r="AG267" s="40"/>
      <c r="AH267" s="143"/>
      <c r="AI267" s="37"/>
      <c r="AJ267" s="35"/>
      <c r="AK267" s="40"/>
      <c r="AL267" s="143"/>
      <c r="AM267" s="38"/>
      <c r="AN267" s="143"/>
      <c r="AO267" s="143"/>
      <c r="AP267" s="39"/>
      <c r="AQ267" s="35"/>
      <c r="AR267" s="39"/>
      <c r="AS267" s="58"/>
      <c r="AT267" s="58"/>
      <c r="AU267" s="39"/>
      <c r="AV267" s="30" t="str">
        <f t="shared" si="80"/>
        <v/>
      </c>
      <c r="AW267" s="13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Z267" s="2"/>
      <c r="CA267" s="32" t="str">
        <f t="shared" si="81"/>
        <v/>
      </c>
      <c r="CB267" s="32" t="str">
        <f t="shared" si="82"/>
        <v/>
      </c>
      <c r="CC267" s="438" t="str">
        <f t="shared" si="83"/>
        <v/>
      </c>
      <c r="CD267" s="32"/>
      <c r="CE267" s="32"/>
      <c r="CF267" s="32"/>
      <c r="CG267" s="33">
        <f t="shared" si="84"/>
        <v>0</v>
      </c>
      <c r="CH267" s="33">
        <f t="shared" si="85"/>
        <v>0</v>
      </c>
      <c r="CI267" s="33">
        <f t="shared" si="86"/>
        <v>0</v>
      </c>
      <c r="CJ267" s="33"/>
      <c r="CK267" s="33"/>
      <c r="CL267" s="33"/>
      <c r="CM267" s="14"/>
      <c r="CN267" s="14"/>
    </row>
    <row r="268" spans="1:104" ht="16.350000000000001" customHeight="1" x14ac:dyDescent="0.2">
      <c r="A268" s="1433"/>
      <c r="B268" s="443" t="s">
        <v>286</v>
      </c>
      <c r="C268" s="139">
        <f t="shared" si="77"/>
        <v>0</v>
      </c>
      <c r="D268" s="140">
        <f t="shared" si="88"/>
        <v>0</v>
      </c>
      <c r="E268" s="812">
        <f t="shared" si="89"/>
        <v>0</v>
      </c>
      <c r="F268" s="35"/>
      <c r="G268" s="40"/>
      <c r="H268" s="35"/>
      <c r="I268" s="40"/>
      <c r="J268" s="35"/>
      <c r="K268" s="40"/>
      <c r="L268" s="35"/>
      <c r="M268" s="40"/>
      <c r="N268" s="35"/>
      <c r="O268" s="37"/>
      <c r="P268" s="35"/>
      <c r="Q268" s="40"/>
      <c r="R268" s="143"/>
      <c r="S268" s="37"/>
      <c r="T268" s="35"/>
      <c r="U268" s="40"/>
      <c r="V268" s="143"/>
      <c r="W268" s="37"/>
      <c r="X268" s="35"/>
      <c r="Y268" s="40"/>
      <c r="Z268" s="143"/>
      <c r="AA268" s="37"/>
      <c r="AB268" s="35"/>
      <c r="AC268" s="40"/>
      <c r="AD268" s="143"/>
      <c r="AE268" s="37"/>
      <c r="AF268" s="35"/>
      <c r="AG268" s="40"/>
      <c r="AH268" s="143"/>
      <c r="AI268" s="37"/>
      <c r="AJ268" s="35"/>
      <c r="AK268" s="40"/>
      <c r="AL268" s="143"/>
      <c r="AM268" s="38"/>
      <c r="AN268" s="143"/>
      <c r="AO268" s="143"/>
      <c r="AP268" s="39"/>
      <c r="AQ268" s="35"/>
      <c r="AR268" s="39"/>
      <c r="AS268" s="58"/>
      <c r="AT268" s="58"/>
      <c r="AU268" s="39"/>
      <c r="AV268" s="30" t="str">
        <f t="shared" si="80"/>
        <v/>
      </c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Y268" s="3"/>
      <c r="BZ268" s="4"/>
      <c r="CA268" s="32" t="str">
        <f t="shared" si="81"/>
        <v/>
      </c>
      <c r="CB268" s="32" t="str">
        <f t="shared" si="82"/>
        <v/>
      </c>
      <c r="CC268" s="438" t="str">
        <f t="shared" si="83"/>
        <v/>
      </c>
      <c r="CD268" s="32"/>
      <c r="CE268" s="32"/>
      <c r="CF268" s="33"/>
      <c r="CG268" s="33">
        <f t="shared" si="84"/>
        <v>0</v>
      </c>
      <c r="CH268" s="33">
        <f t="shared" si="85"/>
        <v>0</v>
      </c>
      <c r="CI268" s="33">
        <f t="shared" si="86"/>
        <v>0</v>
      </c>
      <c r="CJ268" s="33"/>
      <c r="CK268" s="33"/>
      <c r="CL268" s="33"/>
      <c r="CM268" s="14"/>
      <c r="CZ268" s="3"/>
    </row>
    <row r="269" spans="1:104" ht="16.350000000000001" customHeight="1" x14ac:dyDescent="0.2">
      <c r="A269" s="1374"/>
      <c r="B269" s="444" t="s">
        <v>287</v>
      </c>
      <c r="C269" s="182">
        <f t="shared" si="77"/>
        <v>7</v>
      </c>
      <c r="D269" s="183">
        <f t="shared" si="88"/>
        <v>0</v>
      </c>
      <c r="E269" s="350">
        <f t="shared" si="89"/>
        <v>7</v>
      </c>
      <c r="F269" s="82"/>
      <c r="G269" s="185">
        <v>2</v>
      </c>
      <c r="H269" s="82"/>
      <c r="I269" s="185">
        <v>2</v>
      </c>
      <c r="J269" s="82"/>
      <c r="K269" s="185"/>
      <c r="L269" s="82"/>
      <c r="M269" s="185"/>
      <c r="N269" s="82"/>
      <c r="O269" s="455">
        <v>2</v>
      </c>
      <c r="P269" s="82"/>
      <c r="Q269" s="185"/>
      <c r="R269" s="149"/>
      <c r="S269" s="455"/>
      <c r="T269" s="82"/>
      <c r="U269" s="185"/>
      <c r="V269" s="149"/>
      <c r="W269" s="455">
        <v>1</v>
      </c>
      <c r="X269" s="82"/>
      <c r="Y269" s="185"/>
      <c r="Z269" s="149"/>
      <c r="AA269" s="455"/>
      <c r="AB269" s="82"/>
      <c r="AC269" s="185"/>
      <c r="AD269" s="149"/>
      <c r="AE269" s="455"/>
      <c r="AF269" s="82"/>
      <c r="AG269" s="185"/>
      <c r="AH269" s="149"/>
      <c r="AI269" s="455"/>
      <c r="AJ269" s="82"/>
      <c r="AK269" s="185"/>
      <c r="AL269" s="149"/>
      <c r="AM269" s="84"/>
      <c r="AN269" s="149"/>
      <c r="AO269" s="149"/>
      <c r="AP269" s="85"/>
      <c r="AQ269" s="82">
        <v>0</v>
      </c>
      <c r="AR269" s="85">
        <v>0</v>
      </c>
      <c r="AS269" s="59">
        <v>0</v>
      </c>
      <c r="AT269" s="85">
        <v>0</v>
      </c>
      <c r="AU269" s="85">
        <v>0</v>
      </c>
      <c r="AV269" s="30" t="str">
        <f t="shared" si="80"/>
        <v/>
      </c>
      <c r="AW269" s="162"/>
      <c r="AX269" s="940"/>
      <c r="AY269" s="1276"/>
      <c r="AZ269" s="1276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Z269" s="4"/>
      <c r="CA269" s="32" t="str">
        <f t="shared" si="81"/>
        <v/>
      </c>
      <c r="CB269" s="32" t="str">
        <f t="shared" si="82"/>
        <v/>
      </c>
      <c r="CC269" s="438" t="str">
        <f t="shared" si="83"/>
        <v/>
      </c>
      <c r="CD269" s="32"/>
      <c r="CE269" s="32"/>
      <c r="CF269" s="33"/>
      <c r="CG269" s="33">
        <f t="shared" si="84"/>
        <v>0</v>
      </c>
      <c r="CH269" s="33">
        <f t="shared" si="85"/>
        <v>0</v>
      </c>
      <c r="CI269" s="33">
        <f t="shared" si="86"/>
        <v>0</v>
      </c>
      <c r="CJ269" s="33"/>
      <c r="CK269" s="33"/>
      <c r="CL269" s="33"/>
      <c r="CM269" s="14"/>
      <c r="CZ269" s="3"/>
    </row>
    <row r="270" spans="1:104" ht="21" customHeight="1" x14ac:dyDescent="0.2">
      <c r="A270" s="155" t="s">
        <v>289</v>
      </c>
      <c r="B270" s="122"/>
      <c r="AW270" s="118"/>
      <c r="AX270" s="940"/>
      <c r="AY270" s="1276"/>
      <c r="AZ270" s="1276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Z270" s="4"/>
      <c r="CA270" s="32"/>
      <c r="CB270" s="32"/>
      <c r="CC270" s="32"/>
      <c r="CD270" s="32"/>
      <c r="CE270" s="32"/>
      <c r="CF270" s="33"/>
      <c r="CG270" s="33"/>
      <c r="CH270" s="33"/>
      <c r="CI270" s="33"/>
      <c r="CJ270" s="33"/>
      <c r="CK270" s="33"/>
      <c r="CL270" s="33"/>
      <c r="CM270" s="14"/>
      <c r="CZ270" s="3"/>
    </row>
    <row r="271" spans="1:104" ht="16.350000000000001" customHeight="1" x14ac:dyDescent="0.2">
      <c r="A271" s="1366" t="s">
        <v>62</v>
      </c>
      <c r="B271" s="1367"/>
      <c r="C271" s="1371" t="s">
        <v>269</v>
      </c>
      <c r="D271" s="1512"/>
      <c r="E271" s="1372"/>
      <c r="F271" s="1377" t="s">
        <v>290</v>
      </c>
      <c r="G271" s="1378"/>
      <c r="H271" s="1378"/>
      <c r="I271" s="1378"/>
      <c r="J271" s="1378"/>
      <c r="K271" s="1378"/>
      <c r="L271" s="1378"/>
      <c r="M271" s="1378"/>
      <c r="N271" s="1378"/>
      <c r="O271" s="1378"/>
      <c r="P271" s="1378"/>
      <c r="Q271" s="1378"/>
      <c r="R271" s="1378"/>
      <c r="S271" s="1378"/>
      <c r="T271" s="1378"/>
      <c r="U271" s="1378"/>
      <c r="V271" s="1378"/>
      <c r="W271" s="1378"/>
      <c r="X271" s="1378"/>
      <c r="Y271" s="1378"/>
      <c r="Z271" s="1378"/>
      <c r="AA271" s="1378"/>
      <c r="AB271" s="1378"/>
      <c r="AC271" s="1378"/>
      <c r="AD271" s="1378"/>
      <c r="AE271" s="1378"/>
      <c r="AF271" s="1378"/>
      <c r="AG271" s="1378"/>
      <c r="AH271" s="1378"/>
      <c r="AI271" s="1378"/>
      <c r="AJ271" s="1378"/>
      <c r="AK271" s="1378"/>
      <c r="AL271" s="1378"/>
      <c r="AM271" s="1378"/>
      <c r="AN271" s="1378"/>
      <c r="AO271" s="1378"/>
      <c r="AP271" s="1378"/>
      <c r="AQ271" s="1378"/>
      <c r="AR271" s="1378"/>
      <c r="AS271" s="1380"/>
      <c r="AT271" s="1403" t="s">
        <v>271</v>
      </c>
      <c r="AU271" s="1405"/>
      <c r="AV271" s="1375" t="s">
        <v>7</v>
      </c>
      <c r="AW271" s="1367" t="s">
        <v>8</v>
      </c>
      <c r="AX271" s="1367" t="s">
        <v>230</v>
      </c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12"/>
      <c r="BK271" s="12"/>
      <c r="BL271" s="1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3"/>
      <c r="CM271" s="14"/>
      <c r="CZ271" s="3"/>
    </row>
    <row r="272" spans="1:104" ht="16.350000000000001" customHeight="1" x14ac:dyDescent="0.2">
      <c r="A272" s="1399"/>
      <c r="B272" s="1400"/>
      <c r="C272" s="1373"/>
      <c r="D272" s="1513"/>
      <c r="E272" s="1374"/>
      <c r="F272" s="1406" t="s">
        <v>291</v>
      </c>
      <c r="G272" s="1408"/>
      <c r="H272" s="1406" t="s">
        <v>292</v>
      </c>
      <c r="I272" s="1408"/>
      <c r="J272" s="1406" t="s">
        <v>293</v>
      </c>
      <c r="K272" s="1408"/>
      <c r="L272" s="1406" t="s">
        <v>294</v>
      </c>
      <c r="M272" s="1408"/>
      <c r="N272" s="1406" t="s">
        <v>295</v>
      </c>
      <c r="O272" s="1408"/>
      <c r="P272" s="1406" t="s">
        <v>175</v>
      </c>
      <c r="Q272" s="1408"/>
      <c r="R272" s="1406" t="s">
        <v>110</v>
      </c>
      <c r="S272" s="1408"/>
      <c r="T272" s="1406" t="s">
        <v>11</v>
      </c>
      <c r="U272" s="1408"/>
      <c r="V272" s="1406" t="s">
        <v>112</v>
      </c>
      <c r="W272" s="1407"/>
      <c r="X272" s="1406" t="s">
        <v>113</v>
      </c>
      <c r="Y272" s="1407"/>
      <c r="Z272" s="1406" t="s">
        <v>114</v>
      </c>
      <c r="AA272" s="1407"/>
      <c r="AB272" s="1406" t="s">
        <v>115</v>
      </c>
      <c r="AC272" s="1407"/>
      <c r="AD272" s="1406" t="s">
        <v>116</v>
      </c>
      <c r="AE272" s="1407"/>
      <c r="AF272" s="1406" t="s">
        <v>117</v>
      </c>
      <c r="AG272" s="1407"/>
      <c r="AH272" s="1406" t="s">
        <v>118</v>
      </c>
      <c r="AI272" s="1407"/>
      <c r="AJ272" s="1406" t="s">
        <v>119</v>
      </c>
      <c r="AK272" s="1407"/>
      <c r="AL272" s="1406" t="s">
        <v>120</v>
      </c>
      <c r="AM272" s="1407"/>
      <c r="AN272" s="1406" t="s">
        <v>121</v>
      </c>
      <c r="AO272" s="1407"/>
      <c r="AP272" s="1406" t="s">
        <v>122</v>
      </c>
      <c r="AQ272" s="1407"/>
      <c r="AR272" s="1406" t="s">
        <v>123</v>
      </c>
      <c r="AS272" s="1407"/>
      <c r="AT272" s="1399" t="s">
        <v>277</v>
      </c>
      <c r="AU272" s="1400" t="s">
        <v>278</v>
      </c>
      <c r="AV272" s="1392"/>
      <c r="AW272" s="1400"/>
      <c r="AX272" s="1400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12"/>
      <c r="BK272" s="12"/>
      <c r="BL272" s="12"/>
      <c r="CA272" s="32"/>
      <c r="CB272" s="32"/>
      <c r="CC272" s="32"/>
      <c r="CD272" s="32"/>
      <c r="CE272" s="32"/>
      <c r="CF272" s="32"/>
      <c r="CG272" s="32"/>
      <c r="CH272" s="32"/>
      <c r="CI272" s="32"/>
      <c r="CJ272" s="32"/>
      <c r="CK272" s="32"/>
      <c r="CL272" s="33"/>
      <c r="CM272" s="14"/>
      <c r="CZ272" s="3"/>
    </row>
    <row r="273" spans="1:104" ht="32.25" customHeight="1" x14ac:dyDescent="0.2">
      <c r="A273" s="1368"/>
      <c r="B273" s="1369"/>
      <c r="C273" s="881" t="s">
        <v>88</v>
      </c>
      <c r="D273" s="831" t="s">
        <v>54</v>
      </c>
      <c r="E273" s="809" t="s">
        <v>89</v>
      </c>
      <c r="F273" s="881" t="s">
        <v>276</v>
      </c>
      <c r="G273" s="902" t="s">
        <v>89</v>
      </c>
      <c r="H273" s="881" t="s">
        <v>276</v>
      </c>
      <c r="I273" s="902" t="s">
        <v>89</v>
      </c>
      <c r="J273" s="881" t="s">
        <v>276</v>
      </c>
      <c r="K273" s="902" t="s">
        <v>89</v>
      </c>
      <c r="L273" s="881" t="s">
        <v>276</v>
      </c>
      <c r="M273" s="902" t="s">
        <v>89</v>
      </c>
      <c r="N273" s="881" t="s">
        <v>276</v>
      </c>
      <c r="O273" s="902" t="s">
        <v>89</v>
      </c>
      <c r="P273" s="881" t="s">
        <v>276</v>
      </c>
      <c r="Q273" s="902" t="s">
        <v>89</v>
      </c>
      <c r="R273" s="881" t="s">
        <v>276</v>
      </c>
      <c r="S273" s="902" t="s">
        <v>89</v>
      </c>
      <c r="T273" s="881" t="s">
        <v>276</v>
      </c>
      <c r="U273" s="902" t="s">
        <v>89</v>
      </c>
      <c r="V273" s="881" t="s">
        <v>276</v>
      </c>
      <c r="W273" s="902" t="s">
        <v>89</v>
      </c>
      <c r="X273" s="881" t="s">
        <v>276</v>
      </c>
      <c r="Y273" s="902" t="s">
        <v>89</v>
      </c>
      <c r="Z273" s="881" t="s">
        <v>276</v>
      </c>
      <c r="AA273" s="902" t="s">
        <v>89</v>
      </c>
      <c r="AB273" s="881" t="s">
        <v>276</v>
      </c>
      <c r="AC273" s="902" t="s">
        <v>89</v>
      </c>
      <c r="AD273" s="881" t="s">
        <v>276</v>
      </c>
      <c r="AE273" s="902" t="s">
        <v>89</v>
      </c>
      <c r="AF273" s="881" t="s">
        <v>276</v>
      </c>
      <c r="AG273" s="902" t="s">
        <v>89</v>
      </c>
      <c r="AH273" s="881" t="s">
        <v>276</v>
      </c>
      <c r="AI273" s="902" t="s">
        <v>89</v>
      </c>
      <c r="AJ273" s="881" t="s">
        <v>276</v>
      </c>
      <c r="AK273" s="902" t="s">
        <v>89</v>
      </c>
      <c r="AL273" s="881" t="s">
        <v>276</v>
      </c>
      <c r="AM273" s="902" t="s">
        <v>89</v>
      </c>
      <c r="AN273" s="881" t="s">
        <v>276</v>
      </c>
      <c r="AO273" s="902" t="s">
        <v>89</v>
      </c>
      <c r="AP273" s="881" t="s">
        <v>276</v>
      </c>
      <c r="AQ273" s="902" t="s">
        <v>89</v>
      </c>
      <c r="AR273" s="881" t="s">
        <v>276</v>
      </c>
      <c r="AS273" s="902" t="s">
        <v>89</v>
      </c>
      <c r="AT273" s="1368"/>
      <c r="AU273" s="1369"/>
      <c r="AV273" s="1376"/>
      <c r="AW273" s="1369"/>
      <c r="AX273" s="1369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12"/>
      <c r="BK273" s="12"/>
      <c r="BL273" s="1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3"/>
      <c r="CM273" s="14"/>
      <c r="CZ273" s="3"/>
    </row>
    <row r="274" spans="1:104" ht="16.350000000000001" customHeight="1" x14ac:dyDescent="0.2">
      <c r="A274" s="1485" t="s">
        <v>181</v>
      </c>
      <c r="B274" s="909" t="s">
        <v>176</v>
      </c>
      <c r="C274" s="213">
        <f t="shared" ref="C274:C281" si="90">SUM(D274+E274)</f>
        <v>1</v>
      </c>
      <c r="D274" s="993"/>
      <c r="E274" s="909">
        <f>+Q274+S274+U274+W274+Y274+AA274+AC274+AE274+AG274</f>
        <v>1</v>
      </c>
      <c r="F274" s="994"/>
      <c r="G274" s="994"/>
      <c r="H274" s="995"/>
      <c r="I274" s="994"/>
      <c r="J274" s="995"/>
      <c r="K274" s="996"/>
      <c r="L274" s="995"/>
      <c r="M274" s="997"/>
      <c r="N274" s="995"/>
      <c r="O274" s="996"/>
      <c r="P274" s="995"/>
      <c r="Q274" s="911"/>
      <c r="R274" s="995"/>
      <c r="S274" s="911"/>
      <c r="T274" s="995"/>
      <c r="U274" s="911"/>
      <c r="V274" s="995"/>
      <c r="W274" s="911"/>
      <c r="X274" s="995"/>
      <c r="Y274" s="911"/>
      <c r="Z274" s="995"/>
      <c r="AA274" s="911">
        <v>1</v>
      </c>
      <c r="AB274" s="995"/>
      <c r="AC274" s="911"/>
      <c r="AD274" s="995"/>
      <c r="AE274" s="911"/>
      <c r="AF274" s="995"/>
      <c r="AG274" s="911"/>
      <c r="AH274" s="995"/>
      <c r="AI274" s="994"/>
      <c r="AJ274" s="995"/>
      <c r="AK274" s="994"/>
      <c r="AL274" s="995"/>
      <c r="AM274" s="994"/>
      <c r="AN274" s="995"/>
      <c r="AO274" s="994"/>
      <c r="AP274" s="995"/>
      <c r="AQ274" s="994"/>
      <c r="AR274" s="995"/>
      <c r="AS274" s="996"/>
      <c r="AT274" s="893">
        <v>0</v>
      </c>
      <c r="AU274" s="896">
        <v>0</v>
      </c>
      <c r="AV274" s="913">
        <v>0</v>
      </c>
      <c r="AW274" s="896">
        <v>1</v>
      </c>
      <c r="AX274" s="896">
        <v>0</v>
      </c>
      <c r="AY274" s="30" t="str">
        <f>CA274&amp;CB274&amp;CC274&amp;CD274&amp;CE274&amp;CF274</f>
        <v/>
      </c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12"/>
      <c r="BK274" s="12"/>
      <c r="BL274" s="12"/>
      <c r="BZ274" s="4"/>
      <c r="CA274" s="32" t="str">
        <f>IF(CG274=0,"","* La suma de Ingresos de pacientes TRANS NO DEBE superar el total de mujeres ingresadas. ")</f>
        <v/>
      </c>
      <c r="CB274" s="32" t="str">
        <f>IF(CH274=0,"","* El Total de Pueblo Originario Ingresado NO DEBE superar el total de mujeres ingresadas. ")</f>
        <v/>
      </c>
      <c r="CC274" s="32" t="str">
        <f>IF(CI274=0,"","* El total de Migrantes Ingresado NO DEBE superar el total de mujeres ingresadas. ")</f>
        <v/>
      </c>
      <c r="CD274" s="32" t="str">
        <f>IF(CJ274=0,"","* El total de Población SENAME Ingresado NO DEBE superar el total de mujeres ingresadas. ")</f>
        <v/>
      </c>
      <c r="CE274" s="32" t="str">
        <f>IF(CK274=0,"","* No olvide digitar los campos Trans y/o Pueblo Originario y/o Migrantes y/o Población SENAME (Digite CERO si no tiene). ")</f>
        <v/>
      </c>
      <c r="CF274" s="33"/>
      <c r="CG274" s="33">
        <f>IF(SUM(AT274,AU274)&gt;E274,1,0)</f>
        <v>0</v>
      </c>
      <c r="CH274" s="33">
        <f>IF(E274&lt;AV274,1,0)</f>
        <v>0</v>
      </c>
      <c r="CI274" s="33">
        <f>IF(E274&lt;AW274,1,0)</f>
        <v>0</v>
      </c>
      <c r="CJ274" s="33">
        <f>IF(C274&lt;AX274,1,0)</f>
        <v>0</v>
      </c>
      <c r="CK274" s="33">
        <f>IF(AND(E274&lt;&gt;0,OR(AT274="",AU274="",AV274="",AW274="",AX274="")),1,0)</f>
        <v>0</v>
      </c>
      <c r="CL274" s="33"/>
      <c r="CM274" s="14"/>
      <c r="CZ274" s="3"/>
    </row>
    <row r="275" spans="1:104" ht="16.350000000000001" customHeight="1" x14ac:dyDescent="0.2">
      <c r="A275" s="1486"/>
      <c r="B275" s="821" t="s">
        <v>288</v>
      </c>
      <c r="C275" s="280">
        <f t="shared" si="90"/>
        <v>4</v>
      </c>
      <c r="D275" s="281">
        <f t="shared" ref="D275:E277" si="91">SUM(F275+H275+J275+L275+N275+P275+R275+T275+V275+X275+Z275+AB275+AD275+AF275+AH275+AJ275+AL275+AN275+AP275+AR275)</f>
        <v>4</v>
      </c>
      <c r="E275" s="282">
        <f t="shared" si="91"/>
        <v>0</v>
      </c>
      <c r="F275" s="389"/>
      <c r="G275" s="389"/>
      <c r="H275" s="324"/>
      <c r="I275" s="389"/>
      <c r="J275" s="324"/>
      <c r="K275" s="305"/>
      <c r="L275" s="324"/>
      <c r="M275" s="285"/>
      <c r="N275" s="324"/>
      <c r="O275" s="305"/>
      <c r="P275" s="324"/>
      <c r="Q275" s="389"/>
      <c r="R275" s="324"/>
      <c r="S275" s="389"/>
      <c r="T275" s="324"/>
      <c r="U275" s="389"/>
      <c r="V275" s="324">
        <v>1</v>
      </c>
      <c r="W275" s="389"/>
      <c r="X275" s="324"/>
      <c r="Y275" s="389"/>
      <c r="Z275" s="324">
        <v>1</v>
      </c>
      <c r="AA275" s="389"/>
      <c r="AB275" s="324">
        <v>1</v>
      </c>
      <c r="AC275" s="389"/>
      <c r="AD275" s="324">
        <v>1</v>
      </c>
      <c r="AE275" s="389"/>
      <c r="AF275" s="324"/>
      <c r="AG275" s="389"/>
      <c r="AH275" s="324"/>
      <c r="AI275" s="389"/>
      <c r="AJ275" s="324"/>
      <c r="AK275" s="389"/>
      <c r="AL275" s="324"/>
      <c r="AM275" s="389"/>
      <c r="AN275" s="324"/>
      <c r="AO275" s="389"/>
      <c r="AP275" s="324"/>
      <c r="AQ275" s="389"/>
      <c r="AR275" s="324"/>
      <c r="AS275" s="305"/>
      <c r="AT275" s="324">
        <v>0</v>
      </c>
      <c r="AU275" s="305">
        <v>0</v>
      </c>
      <c r="AV275" s="306">
        <v>0</v>
      </c>
      <c r="AW275" s="305">
        <v>0</v>
      </c>
      <c r="AX275" s="305">
        <v>0</v>
      </c>
      <c r="AY275" s="30" t="str">
        <f t="shared" ref="AY275:AY281" si="92">CA275&amp;CB275&amp;CC275&amp;CD275&amp;CE275&amp;CF275</f>
        <v/>
      </c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12"/>
      <c r="BK275" s="12"/>
      <c r="BL275" s="12"/>
      <c r="BZ275" s="4"/>
      <c r="CA275" s="32" t="str">
        <f>IF(CG275=0,"","* La suma de Ingresos de pacientes Trans NO DEBE superar el total de pacientes ingresados. ")</f>
        <v/>
      </c>
      <c r="CB275" s="32" t="str">
        <f>IF(CH275=0,"","* El Total de Pueblo Originario Ingresado NO DEBE superar el total de pacientes ingresados. ")</f>
        <v/>
      </c>
      <c r="CC275" s="32" t="str">
        <f>IF(CI275=0,"","* El total de Migrantes Ingresado NO DEBE superar el total de pacientes ingresados. ")</f>
        <v/>
      </c>
      <c r="CD275" s="32" t="str">
        <f>IF(CJ275=0,"","* El total de Población SENAME Ingresado NO DEBE superar el total de pacientes ingresados. ")</f>
        <v/>
      </c>
      <c r="CE275" s="32" t="str">
        <f>IF(CK275=0,"","* No olvide digitar los campos Trans y/o Pueblo Originario y/o Migrantes y/o Población SENAME (Digite CERO si no tiene). ")</f>
        <v/>
      </c>
      <c r="CF275" s="33"/>
      <c r="CG275" s="33">
        <f t="shared" ref="CG275:CG281" si="93">IF(SUM(AT275,AU275)&gt;C275,1,0)</f>
        <v>0</v>
      </c>
      <c r="CH275" s="33">
        <f t="shared" ref="CH275:CH281" si="94">IF(C275&lt;AV275,1,0)</f>
        <v>0</v>
      </c>
      <c r="CI275" s="33">
        <f t="shared" ref="CI275:CI281" si="95">IF(C275&lt;AW275,1,0)</f>
        <v>0</v>
      </c>
      <c r="CJ275" s="33">
        <f t="shared" ref="CJ275:CJ281" si="96">IF(C275&lt;AX275,1,0)</f>
        <v>0</v>
      </c>
      <c r="CK275" s="33">
        <f>IF(AND(C275&lt;&gt;0,OR(AT275="",AU275="",AV275="",AW275="",AX275="")),1,0)</f>
        <v>0</v>
      </c>
      <c r="CL275" s="33"/>
      <c r="CM275" s="14"/>
      <c r="CZ275" s="3"/>
    </row>
    <row r="276" spans="1:104" ht="20.25" customHeight="1" thickBot="1" x14ac:dyDescent="0.25">
      <c r="A276" s="1508" t="s">
        <v>296</v>
      </c>
      <c r="B276" s="1509"/>
      <c r="C276" s="998">
        <f t="shared" si="90"/>
        <v>0</v>
      </c>
      <c r="D276" s="999">
        <f t="shared" si="91"/>
        <v>0</v>
      </c>
      <c r="E276" s="1000">
        <f t="shared" si="91"/>
        <v>0</v>
      </c>
      <c r="F276" s="468"/>
      <c r="G276" s="468"/>
      <c r="H276" s="397"/>
      <c r="I276" s="468"/>
      <c r="J276" s="397"/>
      <c r="K276" s="347"/>
      <c r="L276" s="397"/>
      <c r="M276" s="469"/>
      <c r="N276" s="397"/>
      <c r="O276" s="347"/>
      <c r="P276" s="397"/>
      <c r="Q276" s="468"/>
      <c r="R276" s="397"/>
      <c r="S276" s="468"/>
      <c r="T276" s="397"/>
      <c r="U276" s="468"/>
      <c r="V276" s="397"/>
      <c r="W276" s="468"/>
      <c r="X276" s="397"/>
      <c r="Y276" s="468"/>
      <c r="Z276" s="397"/>
      <c r="AA276" s="468"/>
      <c r="AB276" s="397"/>
      <c r="AC276" s="468"/>
      <c r="AD276" s="397"/>
      <c r="AE276" s="468"/>
      <c r="AF276" s="397"/>
      <c r="AG276" s="468"/>
      <c r="AH276" s="397"/>
      <c r="AI276" s="468"/>
      <c r="AJ276" s="397"/>
      <c r="AK276" s="468"/>
      <c r="AL276" s="397"/>
      <c r="AM276" s="468"/>
      <c r="AN276" s="397"/>
      <c r="AO276" s="468"/>
      <c r="AP276" s="397"/>
      <c r="AQ276" s="468"/>
      <c r="AR276" s="397"/>
      <c r="AS276" s="347"/>
      <c r="AT276" s="397"/>
      <c r="AU276" s="347"/>
      <c r="AV276" s="470"/>
      <c r="AW276" s="347"/>
      <c r="AX276" s="347"/>
      <c r="AY276" s="30" t="str">
        <f t="shared" si="92"/>
        <v/>
      </c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12"/>
      <c r="BK276" s="12"/>
      <c r="BL276" s="12"/>
      <c r="BZ276" s="4"/>
      <c r="CA276" s="32" t="str">
        <f t="shared" ref="CA276:CA281" si="97">IF(CG276=0,"","* La suma de Egresos de pacientes Trans NO DEBE superar el total de pacientes egresados. ")</f>
        <v/>
      </c>
      <c r="CB276" s="32" t="str">
        <f>IF(CH276=0,"","* El Total de Pueblo Originario Egresado NO DEBE superar el total de pacientes egresados. ")</f>
        <v/>
      </c>
      <c r="CC276" s="32" t="str">
        <f>IF(CI276=0,"","* El total de Migrantes Egresado NO DEBE superar el total de pacientes egresados. ")</f>
        <v/>
      </c>
      <c r="CD276" s="32" t="str">
        <f t="shared" ref="CD276:CD281" si="98">IF(CJ276=0,"","* El total de Población SENAME Ingresado NO DEBE superar el total de pacientes ingresados. ")</f>
        <v/>
      </c>
      <c r="CE276" s="32" t="str">
        <f t="shared" ref="CE276:CE281" si="99">IF(CK276=0,"","* No olvide digitar los campos Trans y/o Pueblo Originario y/o Migrantes y/o Población SENAME (Digite CERO si no tiene). ")</f>
        <v/>
      </c>
      <c r="CF276" s="33"/>
      <c r="CG276" s="33">
        <f t="shared" si="93"/>
        <v>0</v>
      </c>
      <c r="CH276" s="33">
        <f t="shared" si="94"/>
        <v>0</v>
      </c>
      <c r="CI276" s="33">
        <f t="shared" si="95"/>
        <v>0</v>
      </c>
      <c r="CJ276" s="33">
        <f t="shared" si="96"/>
        <v>0</v>
      </c>
      <c r="CK276" s="33">
        <f t="shared" ref="CK276:CK281" si="100">IF(AND(C276&lt;&gt;0,OR(AT276="",AU276="",AV276="",AW276="",AX276="")),1,0)</f>
        <v>0</v>
      </c>
      <c r="CL276" s="33"/>
      <c r="CM276" s="14"/>
      <c r="CZ276" s="3"/>
    </row>
    <row r="277" spans="1:104" ht="21" customHeight="1" thickTop="1" x14ac:dyDescent="0.2">
      <c r="A277" s="1510" t="s">
        <v>297</v>
      </c>
      <c r="B277" s="1511"/>
      <c r="C277" s="471">
        <f t="shared" si="90"/>
        <v>0</v>
      </c>
      <c r="D277" s="472">
        <f t="shared" si="91"/>
        <v>0</v>
      </c>
      <c r="E277" s="473">
        <f t="shared" si="91"/>
        <v>0</v>
      </c>
      <c r="F277" s="474"/>
      <c r="G277" s="474"/>
      <c r="H277" s="286"/>
      <c r="I277" s="474"/>
      <c r="J277" s="286"/>
      <c r="K277" s="475"/>
      <c r="L277" s="286"/>
      <c r="M277" s="476"/>
      <c r="N277" s="286"/>
      <c r="O277" s="475"/>
      <c r="P277" s="286"/>
      <c r="Q277" s="474"/>
      <c r="R277" s="286"/>
      <c r="S277" s="474"/>
      <c r="T277" s="286"/>
      <c r="U277" s="474"/>
      <c r="V277" s="286"/>
      <c r="W277" s="474"/>
      <c r="X277" s="286"/>
      <c r="Y277" s="474"/>
      <c r="Z277" s="286"/>
      <c r="AA277" s="474"/>
      <c r="AB277" s="286"/>
      <c r="AC277" s="474"/>
      <c r="AD277" s="286"/>
      <c r="AE277" s="474"/>
      <c r="AF277" s="286"/>
      <c r="AG277" s="474"/>
      <c r="AH277" s="286"/>
      <c r="AI277" s="474"/>
      <c r="AJ277" s="286"/>
      <c r="AK277" s="474"/>
      <c r="AL277" s="286"/>
      <c r="AM277" s="474"/>
      <c r="AN277" s="286"/>
      <c r="AO277" s="474"/>
      <c r="AP277" s="286"/>
      <c r="AQ277" s="474"/>
      <c r="AR277" s="286"/>
      <c r="AS277" s="475"/>
      <c r="AT277" s="286"/>
      <c r="AU277" s="475"/>
      <c r="AV277" s="477"/>
      <c r="AW277" s="475"/>
      <c r="AX277" s="475"/>
      <c r="AY277" s="30" t="str">
        <f t="shared" si="92"/>
        <v/>
      </c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12"/>
      <c r="BK277" s="12"/>
      <c r="BL277" s="12"/>
      <c r="BZ277" s="4"/>
      <c r="CA277" s="32" t="str">
        <f t="shared" si="97"/>
        <v/>
      </c>
      <c r="CB277" s="32" t="str">
        <f>IF(CH277=0,"","* El Total de Pueblo Originario Egresado NO DEBE superar el total de pacientes egresados. ")</f>
        <v/>
      </c>
      <c r="CC277" s="32" t="str">
        <f>IF(CI277=0,"","* El total de Migrantes Egresado NO DEBE superar el total de pacientes egresados. ")</f>
        <v/>
      </c>
      <c r="CD277" s="32" t="str">
        <f t="shared" si="98"/>
        <v/>
      </c>
      <c r="CE277" s="32" t="str">
        <f t="shared" si="99"/>
        <v/>
      </c>
      <c r="CF277" s="32" t="str">
        <f>IF(CL277=0,"","* El Total de egresos por fallecimiento NO DEBE superar el total de Egresos. ")</f>
        <v/>
      </c>
      <c r="CG277" s="33">
        <f t="shared" si="93"/>
        <v>0</v>
      </c>
      <c r="CH277" s="33">
        <f t="shared" si="94"/>
        <v>0</v>
      </c>
      <c r="CI277" s="33">
        <f t="shared" si="95"/>
        <v>0</v>
      </c>
      <c r="CJ277" s="33">
        <f t="shared" si="96"/>
        <v>0</v>
      </c>
      <c r="CK277" s="33">
        <f t="shared" si="100"/>
        <v>0</v>
      </c>
      <c r="CL277" s="33">
        <f>IF(C277&gt;C276,1,0)</f>
        <v>0</v>
      </c>
      <c r="CM277" s="14"/>
      <c r="CZ277" s="3"/>
    </row>
    <row r="278" spans="1:104" ht="21.75" customHeight="1" thickBot="1" x14ac:dyDescent="0.25">
      <c r="A278" s="1514" t="s">
        <v>298</v>
      </c>
      <c r="B278" s="1515"/>
      <c r="C278" s="275">
        <f t="shared" si="90"/>
        <v>0</v>
      </c>
      <c r="D278" s="276">
        <f>SUM(F278+H278+J278+L278)</f>
        <v>0</v>
      </c>
      <c r="E278" s="277">
        <f>SUM(G278+I278+K278+M278)</f>
        <v>0</v>
      </c>
      <c r="F278" s="478"/>
      <c r="G278" s="478"/>
      <c r="H278" s="100"/>
      <c r="I278" s="478"/>
      <c r="J278" s="100"/>
      <c r="K278" s="103"/>
      <c r="L278" s="100"/>
      <c r="M278" s="479"/>
      <c r="N278" s="480"/>
      <c r="O278" s="481"/>
      <c r="P278" s="480"/>
      <c r="Q278" s="481"/>
      <c r="R278" s="480"/>
      <c r="S278" s="481"/>
      <c r="T278" s="480"/>
      <c r="U278" s="481"/>
      <c r="V278" s="480"/>
      <c r="W278" s="481"/>
      <c r="X278" s="480"/>
      <c r="Y278" s="481"/>
      <c r="Z278" s="480"/>
      <c r="AA278" s="481"/>
      <c r="AB278" s="480"/>
      <c r="AC278" s="481"/>
      <c r="AD278" s="480"/>
      <c r="AE278" s="481"/>
      <c r="AF278" s="480"/>
      <c r="AG278" s="481"/>
      <c r="AH278" s="480"/>
      <c r="AI278" s="481"/>
      <c r="AJ278" s="480"/>
      <c r="AK278" s="481"/>
      <c r="AL278" s="480"/>
      <c r="AM278" s="481"/>
      <c r="AN278" s="480"/>
      <c r="AO278" s="481"/>
      <c r="AP278" s="480"/>
      <c r="AQ278" s="481"/>
      <c r="AR278" s="480"/>
      <c r="AS278" s="481"/>
      <c r="AT278" s="480"/>
      <c r="AU278" s="481"/>
      <c r="AV278" s="482"/>
      <c r="AW278" s="103"/>
      <c r="AX278" s="103"/>
      <c r="AY278" s="30" t="str">
        <f t="shared" si="92"/>
        <v/>
      </c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12"/>
      <c r="BK278" s="12"/>
      <c r="BL278" s="12"/>
      <c r="BZ278" s="4"/>
      <c r="CA278" s="32" t="str">
        <f t="shared" si="97"/>
        <v/>
      </c>
      <c r="CB278" s="32" t="str">
        <f>IF(CH278=0,"","* El Total de Pueblo Originario Egresado NO DEBE superar el total de pacientes egresados. ")</f>
        <v/>
      </c>
      <c r="CC278" s="32" t="str">
        <f>IF(CI278=0,"","* El total de Migrantes Egresado NO DEBE superar el total de pacientes egresados. ")</f>
        <v/>
      </c>
      <c r="CD278" s="32" t="str">
        <f t="shared" si="98"/>
        <v/>
      </c>
      <c r="CE278" s="32" t="str">
        <f>IF(CK278=0,"","* No olvide digitar los campos Pueblo Originario y/o Migrantes y/o Población SENAME (Digite CERO si no tiene). ")</f>
        <v/>
      </c>
      <c r="CF278" s="32" t="str">
        <f>IF(CL278=0,"","* El total de Egresos por Alta Hijo VIH NO DEBE superar el Total de Egresos. ")</f>
        <v/>
      </c>
      <c r="CG278" s="33">
        <f t="shared" si="93"/>
        <v>0</v>
      </c>
      <c r="CH278" s="33">
        <f t="shared" si="94"/>
        <v>0</v>
      </c>
      <c r="CI278" s="33">
        <f t="shared" si="95"/>
        <v>0</v>
      </c>
      <c r="CJ278" s="33">
        <f t="shared" si="96"/>
        <v>0</v>
      </c>
      <c r="CK278" s="33">
        <f>IF(AND(C278&lt;&gt;0,OR(AV278="",AW278="",AX278="")),1,0)</f>
        <v>0</v>
      </c>
      <c r="CL278" s="33">
        <f>IF(C278&gt;C276,1,0)</f>
        <v>0</v>
      </c>
      <c r="CM278" s="14"/>
      <c r="CZ278" s="3"/>
    </row>
    <row r="279" spans="1:104" ht="18" customHeight="1" thickTop="1" x14ac:dyDescent="0.2">
      <c r="A279" s="1516" t="s">
        <v>299</v>
      </c>
      <c r="B279" s="439" t="s">
        <v>300</v>
      </c>
      <c r="C279" s="471">
        <f t="shared" si="90"/>
        <v>0</v>
      </c>
      <c r="D279" s="472">
        <f t="shared" ref="D279:E281" si="101">SUM(F279+H279+J279+L279+N279+P279+R279+T279+V279+X279+Z279+AB279+AD279+AF279+AH279+AJ279+AL279+AN279+AP279+AR279)</f>
        <v>0</v>
      </c>
      <c r="E279" s="473">
        <f t="shared" si="101"/>
        <v>0</v>
      </c>
      <c r="F279" s="474"/>
      <c r="G279" s="474"/>
      <c r="H279" s="286"/>
      <c r="I279" s="474"/>
      <c r="J279" s="286"/>
      <c r="K279" s="475"/>
      <c r="L279" s="286"/>
      <c r="M279" s="476"/>
      <c r="N279" s="286"/>
      <c r="O279" s="475"/>
      <c r="P279" s="286"/>
      <c r="Q279" s="474"/>
      <c r="R279" s="286"/>
      <c r="S279" s="474"/>
      <c r="T279" s="286"/>
      <c r="U279" s="474"/>
      <c r="V279" s="286"/>
      <c r="W279" s="474"/>
      <c r="X279" s="286"/>
      <c r="Y279" s="474"/>
      <c r="Z279" s="286"/>
      <c r="AA279" s="474"/>
      <c r="AB279" s="286"/>
      <c r="AC279" s="474"/>
      <c r="AD279" s="286"/>
      <c r="AE279" s="474"/>
      <c r="AF279" s="286"/>
      <c r="AG279" s="474"/>
      <c r="AH279" s="286"/>
      <c r="AI279" s="474"/>
      <c r="AJ279" s="286"/>
      <c r="AK279" s="474"/>
      <c r="AL279" s="286"/>
      <c r="AM279" s="474"/>
      <c r="AN279" s="286"/>
      <c r="AO279" s="474"/>
      <c r="AP279" s="286"/>
      <c r="AQ279" s="474"/>
      <c r="AR279" s="286"/>
      <c r="AS279" s="475"/>
      <c r="AT279" s="286"/>
      <c r="AU279" s="475"/>
      <c r="AV279" s="477"/>
      <c r="AW279" s="475"/>
      <c r="AX279" s="475"/>
      <c r="AY279" s="30" t="str">
        <f t="shared" si="92"/>
        <v/>
      </c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Z279" s="4"/>
      <c r="CA279" s="32" t="str">
        <f t="shared" si="97"/>
        <v/>
      </c>
      <c r="CB279" s="32" t="str">
        <f>IF(CH279=0,"","* El Total de Pueblo Originario Egresado NO DEBE superar el total de pacientes egresados. ")</f>
        <v/>
      </c>
      <c r="CC279" s="32" t="str">
        <f>IF(CI279=0,"","* El total de Migrantes Egresado NO DEBE superar el total de pacientes egresados. ")</f>
        <v/>
      </c>
      <c r="CD279" s="32" t="str">
        <f t="shared" si="98"/>
        <v/>
      </c>
      <c r="CE279" s="32" t="str">
        <f t="shared" si="99"/>
        <v/>
      </c>
      <c r="CF279" s="33"/>
      <c r="CG279" s="33">
        <f t="shared" si="93"/>
        <v>0</v>
      </c>
      <c r="CH279" s="33">
        <f t="shared" si="94"/>
        <v>0</v>
      </c>
      <c r="CI279" s="33">
        <f t="shared" si="95"/>
        <v>0</v>
      </c>
      <c r="CJ279" s="33">
        <f t="shared" si="96"/>
        <v>0</v>
      </c>
      <c r="CK279" s="33">
        <f t="shared" si="100"/>
        <v>0</v>
      </c>
      <c r="CL279" s="33"/>
      <c r="CM279" s="14"/>
      <c r="CN279" s="14"/>
    </row>
    <row r="280" spans="1:104" ht="16.350000000000001" customHeight="1" x14ac:dyDescent="0.2">
      <c r="A280" s="1516"/>
      <c r="B280" s="443" t="s">
        <v>301</v>
      </c>
      <c r="C280" s="139">
        <f t="shared" si="90"/>
        <v>0</v>
      </c>
      <c r="D280" s="140">
        <f t="shared" si="101"/>
        <v>0</v>
      </c>
      <c r="E280" s="141">
        <f t="shared" si="101"/>
        <v>0</v>
      </c>
      <c r="F280" s="143"/>
      <c r="G280" s="143"/>
      <c r="H280" s="35"/>
      <c r="I280" s="143"/>
      <c r="J280" s="35"/>
      <c r="K280" s="39"/>
      <c r="L280" s="35"/>
      <c r="M280" s="239"/>
      <c r="N280" s="35"/>
      <c r="O280" s="39"/>
      <c r="P280" s="35"/>
      <c r="Q280" s="143"/>
      <c r="R280" s="35"/>
      <c r="S280" s="143"/>
      <c r="T280" s="35"/>
      <c r="U280" s="143"/>
      <c r="V280" s="35"/>
      <c r="W280" s="143"/>
      <c r="X280" s="35"/>
      <c r="Y280" s="143"/>
      <c r="Z280" s="35"/>
      <c r="AA280" s="143"/>
      <c r="AB280" s="35"/>
      <c r="AC280" s="143"/>
      <c r="AD280" s="35"/>
      <c r="AE280" s="143"/>
      <c r="AF280" s="35"/>
      <c r="AG280" s="143"/>
      <c r="AH280" s="35"/>
      <c r="AI280" s="143"/>
      <c r="AJ280" s="35"/>
      <c r="AK280" s="143"/>
      <c r="AL280" s="35"/>
      <c r="AM280" s="143"/>
      <c r="AN280" s="35"/>
      <c r="AO280" s="143"/>
      <c r="AP280" s="35"/>
      <c r="AQ280" s="143"/>
      <c r="AR280" s="35"/>
      <c r="AS280" s="39"/>
      <c r="AT280" s="35"/>
      <c r="AU280" s="39"/>
      <c r="AV280" s="58"/>
      <c r="AW280" s="39"/>
      <c r="AX280" s="39"/>
      <c r="AY280" s="30" t="str">
        <f t="shared" si="92"/>
        <v/>
      </c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Z280" s="4"/>
      <c r="CA280" s="32" t="str">
        <f t="shared" si="97"/>
        <v/>
      </c>
      <c r="CB280" s="32"/>
      <c r="CC280" s="32"/>
      <c r="CD280" s="32" t="str">
        <f t="shared" si="98"/>
        <v/>
      </c>
      <c r="CE280" s="32" t="str">
        <f t="shared" si="99"/>
        <v/>
      </c>
      <c r="CF280" s="33"/>
      <c r="CG280" s="33">
        <f t="shared" si="93"/>
        <v>0</v>
      </c>
      <c r="CH280" s="33">
        <f t="shared" si="94"/>
        <v>0</v>
      </c>
      <c r="CI280" s="33">
        <f t="shared" si="95"/>
        <v>0</v>
      </c>
      <c r="CJ280" s="33">
        <f t="shared" si="96"/>
        <v>0</v>
      </c>
      <c r="CK280" s="33">
        <f t="shared" si="100"/>
        <v>0</v>
      </c>
      <c r="CL280" s="33"/>
      <c r="CM280" s="14"/>
      <c r="CN280" s="14"/>
    </row>
    <row r="281" spans="1:104" ht="16.350000000000001" customHeight="1" x14ac:dyDescent="0.2">
      <c r="A281" s="1486"/>
      <c r="B281" s="444" t="s">
        <v>302</v>
      </c>
      <c r="C281" s="145">
        <f t="shared" si="90"/>
        <v>0</v>
      </c>
      <c r="D281" s="146">
        <f t="shared" si="101"/>
        <v>0</v>
      </c>
      <c r="E281" s="147">
        <f t="shared" si="101"/>
        <v>0</v>
      </c>
      <c r="F281" s="376"/>
      <c r="G281" s="376"/>
      <c r="H281" s="92"/>
      <c r="I281" s="376"/>
      <c r="J281" s="92"/>
      <c r="K281" s="95"/>
      <c r="L281" s="92"/>
      <c r="M281" s="318"/>
      <c r="N281" s="92"/>
      <c r="O281" s="95"/>
      <c r="P281" s="92"/>
      <c r="Q281" s="376"/>
      <c r="R281" s="92"/>
      <c r="S281" s="376"/>
      <c r="T281" s="92"/>
      <c r="U281" s="376"/>
      <c r="V281" s="92"/>
      <c r="W281" s="376"/>
      <c r="X281" s="92"/>
      <c r="Y281" s="376"/>
      <c r="Z281" s="92"/>
      <c r="AA281" s="376"/>
      <c r="AB281" s="92"/>
      <c r="AC281" s="376"/>
      <c r="AD281" s="92"/>
      <c r="AE281" s="376"/>
      <c r="AF281" s="92"/>
      <c r="AG281" s="376"/>
      <c r="AH281" s="92"/>
      <c r="AI281" s="376"/>
      <c r="AJ281" s="92"/>
      <c r="AK281" s="376"/>
      <c r="AL281" s="92"/>
      <c r="AM281" s="376"/>
      <c r="AN281" s="92"/>
      <c r="AO281" s="376"/>
      <c r="AP281" s="92"/>
      <c r="AQ281" s="376"/>
      <c r="AR281" s="92"/>
      <c r="AS281" s="95"/>
      <c r="AT281" s="92"/>
      <c r="AU281" s="95"/>
      <c r="AV281" s="206"/>
      <c r="AW281" s="95"/>
      <c r="AX281" s="95"/>
      <c r="AY281" s="30" t="str">
        <f t="shared" si="92"/>
        <v/>
      </c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Z281" s="4"/>
      <c r="CA281" s="32" t="str">
        <f t="shared" si="97"/>
        <v/>
      </c>
      <c r="CB281" s="32"/>
      <c r="CC281" s="32"/>
      <c r="CD281" s="32" t="str">
        <f t="shared" si="98"/>
        <v/>
      </c>
      <c r="CE281" s="32" t="str">
        <f t="shared" si="99"/>
        <v/>
      </c>
      <c r="CF281" s="33"/>
      <c r="CG281" s="33">
        <f t="shared" si="93"/>
        <v>0</v>
      </c>
      <c r="CH281" s="33">
        <f t="shared" si="94"/>
        <v>0</v>
      </c>
      <c r="CI281" s="33">
        <f t="shared" si="95"/>
        <v>0</v>
      </c>
      <c r="CJ281" s="33">
        <f t="shared" si="96"/>
        <v>0</v>
      </c>
      <c r="CK281" s="33">
        <f t="shared" si="100"/>
        <v>0</v>
      </c>
      <c r="CL281" s="33"/>
      <c r="CM281" s="14"/>
      <c r="CN281" s="14"/>
    </row>
    <row r="282" spans="1:104" ht="19.5" customHeight="1" x14ac:dyDescent="0.2">
      <c r="A282" s="155" t="s">
        <v>303</v>
      </c>
      <c r="B282" s="122"/>
      <c r="AL282" s="15"/>
      <c r="AM282" s="1276"/>
      <c r="AN282" s="1276"/>
      <c r="AO282" s="1276"/>
      <c r="AP282" s="1276"/>
      <c r="AQ282" s="1276"/>
      <c r="AR282" s="1276"/>
      <c r="AS282" s="1276"/>
      <c r="AT282" s="1276"/>
      <c r="AU282" s="1276"/>
      <c r="AV282" s="940"/>
      <c r="AW282" s="940"/>
      <c r="AX282" s="940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CG282" s="14"/>
      <c r="CH282" s="14"/>
      <c r="CI282" s="14"/>
      <c r="CJ282" s="14"/>
      <c r="CK282" s="14"/>
      <c r="CL282" s="14"/>
      <c r="CM282" s="14"/>
      <c r="CN282" s="14"/>
    </row>
    <row r="283" spans="1:104" ht="16.350000000000001" customHeight="1" x14ac:dyDescent="0.2">
      <c r="A283" s="1366" t="s">
        <v>62</v>
      </c>
      <c r="B283" s="1367"/>
      <c r="C283" s="1630" t="s">
        <v>269</v>
      </c>
      <c r="D283" s="1630"/>
      <c r="E283" s="1630"/>
      <c r="F283" s="1377" t="s">
        <v>257</v>
      </c>
      <c r="G283" s="1378"/>
      <c r="H283" s="1378"/>
      <c r="I283" s="1378"/>
      <c r="J283" s="1378"/>
      <c r="K283" s="1378"/>
      <c r="L283" s="1378"/>
      <c r="M283" s="1378"/>
      <c r="N283" s="1378"/>
      <c r="O283" s="1378"/>
      <c r="P283" s="1378"/>
      <c r="Q283" s="1378"/>
      <c r="R283" s="1378"/>
      <c r="S283" s="1378"/>
      <c r="T283" s="1378"/>
      <c r="U283" s="1378"/>
      <c r="V283" s="1378"/>
      <c r="W283" s="1378"/>
      <c r="X283" s="1378"/>
      <c r="Y283" s="1378"/>
      <c r="Z283" s="1378"/>
      <c r="AA283" s="1378"/>
      <c r="AB283" s="1378"/>
      <c r="AC283" s="1378"/>
      <c r="AD283" s="1378"/>
      <c r="AE283" s="1378"/>
      <c r="AF283" s="1378"/>
      <c r="AG283" s="1379"/>
      <c r="AH283" s="1518" t="s">
        <v>271</v>
      </c>
      <c r="AI283" s="1500"/>
      <c r="AJ283" s="1520" t="s">
        <v>7</v>
      </c>
      <c r="AK283" s="1367" t="s">
        <v>8</v>
      </c>
      <c r="AL283" s="30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CB283" s="56"/>
      <c r="CC283" s="56"/>
      <c r="CG283" s="14"/>
      <c r="CH283" s="14"/>
      <c r="CI283" s="14"/>
      <c r="CJ283" s="14"/>
      <c r="CK283" s="14"/>
      <c r="CL283" s="14"/>
      <c r="CM283" s="14"/>
      <c r="CN283" s="14"/>
    </row>
    <row r="284" spans="1:104" ht="16.350000000000001" customHeight="1" x14ac:dyDescent="0.2">
      <c r="A284" s="1399"/>
      <c r="B284" s="1400"/>
      <c r="C284" s="1630"/>
      <c r="D284" s="1630"/>
      <c r="E284" s="1630"/>
      <c r="F284" s="1406" t="s">
        <v>110</v>
      </c>
      <c r="G284" s="1408"/>
      <c r="H284" s="1406" t="s">
        <v>11</v>
      </c>
      <c r="I284" s="1408"/>
      <c r="J284" s="1406" t="s">
        <v>112</v>
      </c>
      <c r="K284" s="1407"/>
      <c r="L284" s="1406" t="s">
        <v>113</v>
      </c>
      <c r="M284" s="1407"/>
      <c r="N284" s="1406" t="s">
        <v>114</v>
      </c>
      <c r="O284" s="1407"/>
      <c r="P284" s="1406" t="s">
        <v>115</v>
      </c>
      <c r="Q284" s="1407"/>
      <c r="R284" s="1406" t="s">
        <v>116</v>
      </c>
      <c r="S284" s="1407"/>
      <c r="T284" s="1406" t="s">
        <v>117</v>
      </c>
      <c r="U284" s="1407"/>
      <c r="V284" s="1406" t="s">
        <v>118</v>
      </c>
      <c r="W284" s="1407"/>
      <c r="X284" s="1406" t="s">
        <v>119</v>
      </c>
      <c r="Y284" s="1407"/>
      <c r="Z284" s="1406" t="s">
        <v>120</v>
      </c>
      <c r="AA284" s="1407"/>
      <c r="AB284" s="1406" t="s">
        <v>121</v>
      </c>
      <c r="AC284" s="1407"/>
      <c r="AD284" s="1406" t="s">
        <v>122</v>
      </c>
      <c r="AE284" s="1407"/>
      <c r="AF284" s="1406" t="s">
        <v>123</v>
      </c>
      <c r="AG284" s="1435"/>
      <c r="AH284" s="1519"/>
      <c r="AI284" s="1502"/>
      <c r="AJ284" s="1521"/>
      <c r="AK284" s="1400"/>
      <c r="AL284" s="30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CB284" s="56"/>
      <c r="CC284" s="56"/>
      <c r="CG284" s="14"/>
      <c r="CH284" s="14"/>
      <c r="CI284" s="14"/>
      <c r="CJ284" s="14"/>
      <c r="CK284" s="14"/>
      <c r="CL284" s="14"/>
      <c r="CM284" s="14"/>
      <c r="CN284" s="14"/>
    </row>
    <row r="285" spans="1:104" ht="16.350000000000001" customHeight="1" x14ac:dyDescent="0.2">
      <c r="A285" s="1368"/>
      <c r="B285" s="1369"/>
      <c r="C285" s="1286" t="s">
        <v>88</v>
      </c>
      <c r="D285" s="1287" t="s">
        <v>54</v>
      </c>
      <c r="E285" s="811" t="s">
        <v>89</v>
      </c>
      <c r="F285" s="1286" t="s">
        <v>276</v>
      </c>
      <c r="G285" s="1288" t="s">
        <v>89</v>
      </c>
      <c r="H285" s="1286" t="s">
        <v>276</v>
      </c>
      <c r="I285" s="1288" t="s">
        <v>89</v>
      </c>
      <c r="J285" s="1286" t="s">
        <v>276</v>
      </c>
      <c r="K285" s="1288" t="s">
        <v>89</v>
      </c>
      <c r="L285" s="1286" t="s">
        <v>276</v>
      </c>
      <c r="M285" s="1288" t="s">
        <v>89</v>
      </c>
      <c r="N285" s="1286" t="s">
        <v>276</v>
      </c>
      <c r="O285" s="1288" t="s">
        <v>89</v>
      </c>
      <c r="P285" s="1286" t="s">
        <v>276</v>
      </c>
      <c r="Q285" s="1288" t="s">
        <v>89</v>
      </c>
      <c r="R285" s="1286" t="s">
        <v>276</v>
      </c>
      <c r="S285" s="1288" t="s">
        <v>89</v>
      </c>
      <c r="T285" s="1286" t="s">
        <v>276</v>
      </c>
      <c r="U285" s="1288" t="s">
        <v>89</v>
      </c>
      <c r="V285" s="1286" t="s">
        <v>276</v>
      </c>
      <c r="W285" s="1288" t="s">
        <v>89</v>
      </c>
      <c r="X285" s="1286" t="s">
        <v>276</v>
      </c>
      <c r="Y285" s="1288" t="s">
        <v>89</v>
      </c>
      <c r="Z285" s="1286" t="s">
        <v>276</v>
      </c>
      <c r="AA285" s="1288" t="s">
        <v>89</v>
      </c>
      <c r="AB285" s="1286" t="s">
        <v>276</v>
      </c>
      <c r="AC285" s="1288" t="s">
        <v>89</v>
      </c>
      <c r="AD285" s="1286" t="s">
        <v>276</v>
      </c>
      <c r="AE285" s="1288" t="s">
        <v>89</v>
      </c>
      <c r="AF285" s="1286" t="s">
        <v>276</v>
      </c>
      <c r="AG285" s="1289" t="s">
        <v>89</v>
      </c>
      <c r="AH285" s="262" t="s">
        <v>277</v>
      </c>
      <c r="AI285" s="807" t="s">
        <v>278</v>
      </c>
      <c r="AJ285" s="1522"/>
      <c r="AK285" s="1369"/>
      <c r="AL285" s="30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CB285" s="56"/>
      <c r="CC285" s="56"/>
      <c r="CG285" s="14"/>
      <c r="CH285" s="14"/>
      <c r="CI285" s="14"/>
      <c r="CJ285" s="14"/>
      <c r="CK285" s="14"/>
      <c r="CL285" s="14"/>
      <c r="CM285" s="14"/>
      <c r="CN285" s="14"/>
    </row>
    <row r="286" spans="1:104" ht="20.25" customHeight="1" thickBot="1" x14ac:dyDescent="0.25">
      <c r="A286" s="1526" t="s">
        <v>181</v>
      </c>
      <c r="B286" s="1526"/>
      <c r="C286" s="488">
        <f>SUM(D286+E286)</f>
        <v>0</v>
      </c>
      <c r="D286" s="489">
        <f t="shared" ref="D286:E288" si="102">SUM(F286+H286+J286+L286+N286+P286+R286+T286+V286+X286+Z286+AB286+AD286+AF286)</f>
        <v>0</v>
      </c>
      <c r="E286" s="490">
        <f t="shared" si="102"/>
        <v>0</v>
      </c>
      <c r="F286" s="397"/>
      <c r="G286" s="468"/>
      <c r="H286" s="397"/>
      <c r="I286" s="468"/>
      <c r="J286" s="397"/>
      <c r="K286" s="468"/>
      <c r="L286" s="397"/>
      <c r="M286" s="468"/>
      <c r="N286" s="397"/>
      <c r="O286" s="468"/>
      <c r="P286" s="397"/>
      <c r="Q286" s="468"/>
      <c r="R286" s="397"/>
      <c r="S286" s="468"/>
      <c r="T286" s="397"/>
      <c r="U286" s="468"/>
      <c r="V286" s="397"/>
      <c r="W286" s="468"/>
      <c r="X286" s="397"/>
      <c r="Y286" s="468"/>
      <c r="Z286" s="397"/>
      <c r="AA286" s="468"/>
      <c r="AB286" s="397"/>
      <c r="AC286" s="468"/>
      <c r="AD286" s="397"/>
      <c r="AE286" s="468"/>
      <c r="AF286" s="397"/>
      <c r="AG286" s="491"/>
      <c r="AH286" s="468"/>
      <c r="AI286" s="492"/>
      <c r="AJ286" s="397"/>
      <c r="AK286" s="347"/>
      <c r="AL286" s="30"/>
      <c r="AM286" s="13"/>
      <c r="AN286" s="13"/>
      <c r="AO286" s="13"/>
      <c r="AP286" s="13"/>
      <c r="AQ286" s="13"/>
      <c r="AR286" s="1290"/>
      <c r="AS286" s="1290"/>
      <c r="AT286" s="1290"/>
      <c r="AU286" s="1290"/>
      <c r="AV286" s="1290"/>
      <c r="AW286" s="1290"/>
      <c r="AX286" s="1290"/>
      <c r="BZ286" s="2"/>
      <c r="CJ286" s="4">
        <v>0</v>
      </c>
    </row>
    <row r="287" spans="1:104" ht="22.5" customHeight="1" thickTop="1" thickBot="1" x14ac:dyDescent="0.25">
      <c r="A287" s="1527" t="s">
        <v>296</v>
      </c>
      <c r="B287" s="1527"/>
      <c r="C287" s="494">
        <f>SUM(D287+E287)</f>
        <v>0</v>
      </c>
      <c r="D287" s="495">
        <f t="shared" si="102"/>
        <v>0</v>
      </c>
      <c r="E287" s="496">
        <f t="shared" si="102"/>
        <v>0</v>
      </c>
      <c r="F287" s="497"/>
      <c r="G287" s="498"/>
      <c r="H287" s="497"/>
      <c r="I287" s="498"/>
      <c r="J287" s="497"/>
      <c r="K287" s="498"/>
      <c r="L287" s="497"/>
      <c r="M287" s="498"/>
      <c r="N287" s="497"/>
      <c r="O287" s="498"/>
      <c r="P287" s="497"/>
      <c r="Q287" s="498"/>
      <c r="R287" s="497"/>
      <c r="S287" s="498"/>
      <c r="T287" s="497"/>
      <c r="U287" s="498"/>
      <c r="V287" s="497"/>
      <c r="W287" s="498"/>
      <c r="X287" s="497"/>
      <c r="Y287" s="498"/>
      <c r="Z287" s="497"/>
      <c r="AA287" s="498"/>
      <c r="AB287" s="497"/>
      <c r="AC287" s="498"/>
      <c r="AD287" s="497"/>
      <c r="AE287" s="498"/>
      <c r="AF287" s="497"/>
      <c r="AG287" s="499"/>
      <c r="AH287" s="498"/>
      <c r="AI287" s="500"/>
      <c r="AJ287" s="497"/>
      <c r="AK287" s="500"/>
      <c r="AL287" s="30"/>
      <c r="AM287" s="13"/>
      <c r="AN287" s="13"/>
      <c r="AO287" s="13"/>
      <c r="AP287" s="13"/>
      <c r="AQ287" s="13"/>
      <c r="AR287" s="1290"/>
      <c r="AS287" s="1290"/>
      <c r="AT287" s="1290"/>
      <c r="AU287" s="1290"/>
      <c r="AV287" s="1290"/>
      <c r="AW287" s="1290"/>
      <c r="AX287" s="1290"/>
    </row>
    <row r="288" spans="1:104" ht="18.75" customHeight="1" thickTop="1" x14ac:dyDescent="0.2">
      <c r="A288" s="1528" t="s">
        <v>304</v>
      </c>
      <c r="B288" s="1528"/>
      <c r="C288" s="145">
        <f>SUM(D288+E288)</f>
        <v>0</v>
      </c>
      <c r="D288" s="146">
        <f t="shared" si="102"/>
        <v>0</v>
      </c>
      <c r="E288" s="317">
        <f t="shared" si="102"/>
        <v>0</v>
      </c>
      <c r="F288" s="501"/>
      <c r="G288" s="502"/>
      <c r="H288" s="501"/>
      <c r="I288" s="502"/>
      <c r="J288" s="501"/>
      <c r="K288" s="502"/>
      <c r="L288" s="501"/>
      <c r="M288" s="502"/>
      <c r="N288" s="501"/>
      <c r="O288" s="502"/>
      <c r="P288" s="501"/>
      <c r="Q288" s="502"/>
      <c r="R288" s="501"/>
      <c r="S288" s="502"/>
      <c r="T288" s="501"/>
      <c r="U288" s="502"/>
      <c r="V288" s="501"/>
      <c r="W288" s="502"/>
      <c r="X288" s="501"/>
      <c r="Y288" s="502"/>
      <c r="Z288" s="501"/>
      <c r="AA288" s="502"/>
      <c r="AB288" s="501"/>
      <c r="AC288" s="502"/>
      <c r="AD288" s="501"/>
      <c r="AE288" s="502"/>
      <c r="AF288" s="501"/>
      <c r="AG288" s="503"/>
      <c r="AH288" s="502"/>
      <c r="AI288" s="504"/>
      <c r="AJ288" s="501"/>
      <c r="AK288" s="504"/>
      <c r="AL288" s="30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</row>
    <row r="289" spans="1:104" ht="30" customHeight="1" x14ac:dyDescent="0.2">
      <c r="A289" s="1291" t="s">
        <v>305</v>
      </c>
      <c r="B289" s="1292"/>
      <c r="C289" s="1293"/>
      <c r="D289" s="1293"/>
      <c r="E289" s="1293"/>
      <c r="F289" s="1293"/>
      <c r="G289" s="1293"/>
      <c r="H289" s="1293"/>
      <c r="I289" s="1293"/>
      <c r="J289" s="1293"/>
      <c r="K289" s="1293"/>
      <c r="L289" s="1293"/>
      <c r="M289" s="1293"/>
      <c r="N289" s="1293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7"/>
      <c r="AI289" s="11"/>
      <c r="AJ289" s="11"/>
      <c r="AK289" s="11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</row>
    <row r="290" spans="1:104" ht="16.350000000000001" customHeight="1" x14ac:dyDescent="0.2">
      <c r="A290" s="1516" t="s">
        <v>306</v>
      </c>
      <c r="B290" s="1523" t="s">
        <v>307</v>
      </c>
      <c r="C290" s="1524"/>
      <c r="D290" s="1525"/>
      <c r="E290" s="1368" t="s">
        <v>308</v>
      </c>
      <c r="F290" s="1402"/>
      <c r="G290" s="1402"/>
      <c r="H290" s="1402"/>
      <c r="I290" s="1402"/>
      <c r="J290" s="1402"/>
      <c r="K290" s="1402"/>
      <c r="L290" s="1402"/>
      <c r="M290" s="1402"/>
      <c r="N290" s="508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7"/>
      <c r="AM290" s="120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</row>
    <row r="291" spans="1:104" ht="16.350000000000001" customHeight="1" x14ac:dyDescent="0.2">
      <c r="A291" s="1516"/>
      <c r="B291" s="1368"/>
      <c r="C291" s="1402"/>
      <c r="D291" s="1369"/>
      <c r="E291" s="1406" t="s">
        <v>173</v>
      </c>
      <c r="F291" s="1407"/>
      <c r="G291" s="1406" t="s">
        <v>174</v>
      </c>
      <c r="H291" s="1407"/>
      <c r="I291" s="1406" t="s">
        <v>175</v>
      </c>
      <c r="J291" s="1407"/>
      <c r="K291" s="1406" t="s">
        <v>110</v>
      </c>
      <c r="L291" s="1407"/>
      <c r="M291" s="1406" t="s">
        <v>11</v>
      </c>
      <c r="N291" s="1407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</row>
    <row r="292" spans="1:104" ht="19.5" customHeight="1" x14ac:dyDescent="0.2">
      <c r="A292" s="1486"/>
      <c r="B292" s="828" t="s">
        <v>88</v>
      </c>
      <c r="C292" s="510" t="s">
        <v>54</v>
      </c>
      <c r="D292" s="807" t="s">
        <v>89</v>
      </c>
      <c r="E292" s="1286" t="s">
        <v>54</v>
      </c>
      <c r="F292" s="815" t="s">
        <v>89</v>
      </c>
      <c r="G292" s="1286" t="s">
        <v>54</v>
      </c>
      <c r="H292" s="815" t="s">
        <v>89</v>
      </c>
      <c r="I292" s="1286" t="s">
        <v>54</v>
      </c>
      <c r="J292" s="815" t="s">
        <v>89</v>
      </c>
      <c r="K292" s="1286" t="s">
        <v>54</v>
      </c>
      <c r="L292" s="815" t="s">
        <v>89</v>
      </c>
      <c r="M292" s="1286" t="s">
        <v>54</v>
      </c>
      <c r="N292" s="815" t="s">
        <v>89</v>
      </c>
    </row>
    <row r="293" spans="1:104" ht="20.25" customHeight="1" x14ac:dyDescent="0.2">
      <c r="A293" s="1294" t="s">
        <v>64</v>
      </c>
      <c r="B293" s="1295">
        <f>SUM(C293+D293)</f>
        <v>0</v>
      </c>
      <c r="C293" s="1296">
        <f>SUM(E293+G293+I293+K293+M293)</f>
        <v>0</v>
      </c>
      <c r="D293" s="1297">
        <f>SUM(F293+H293+J293+L293+N293)</f>
        <v>0</v>
      </c>
      <c r="E293" s="1298"/>
      <c r="F293" s="1299"/>
      <c r="G293" s="1298"/>
      <c r="H293" s="1299"/>
      <c r="I293" s="1298"/>
      <c r="J293" s="1300"/>
      <c r="K293" s="1298"/>
      <c r="L293" s="1300"/>
      <c r="M293" s="1301"/>
      <c r="N293" s="1300"/>
      <c r="O293" s="3"/>
    </row>
    <row r="294" spans="1:104" ht="21.75" customHeight="1" x14ac:dyDescent="0.2">
      <c r="A294" s="830" t="s">
        <v>76</v>
      </c>
      <c r="B294" s="520">
        <f>SUM(C294+D294)</f>
        <v>0</v>
      </c>
      <c r="C294" s="521">
        <f>SUM(E294+G294+I294+K294+M294)</f>
        <v>0</v>
      </c>
      <c r="D294" s="258">
        <f>SUM(F294+H294+J294+L294+N294)</f>
        <v>0</v>
      </c>
      <c r="E294" s="92"/>
      <c r="F294" s="95"/>
      <c r="G294" s="92"/>
      <c r="H294" s="522"/>
      <c r="I294" s="92"/>
      <c r="J294" s="95"/>
      <c r="K294" s="92"/>
      <c r="L294" s="95"/>
      <c r="M294" s="318"/>
      <c r="N294" s="522"/>
      <c r="O294" s="3"/>
    </row>
    <row r="295" spans="1:104" ht="22.5" customHeight="1" x14ac:dyDescent="0.2">
      <c r="A295" s="523" t="s">
        <v>309</v>
      </c>
      <c r="B295" s="524"/>
      <c r="C295" s="162"/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162"/>
    </row>
    <row r="296" spans="1:104" ht="14.25" customHeight="1" x14ac:dyDescent="0.2">
      <c r="A296" s="1630" t="s">
        <v>306</v>
      </c>
      <c r="B296" s="1630" t="s">
        <v>95</v>
      </c>
      <c r="C296" s="1631" t="s">
        <v>307</v>
      </c>
      <c r="D296" s="1631"/>
      <c r="E296" s="1631"/>
      <c r="F296" s="1406" t="s">
        <v>308</v>
      </c>
      <c r="G296" s="1408"/>
      <c r="H296" s="1408"/>
      <c r="I296" s="1408"/>
      <c r="J296" s="1408"/>
      <c r="K296" s="1408"/>
      <c r="L296" s="1408"/>
      <c r="M296" s="1408"/>
      <c r="N296" s="1408"/>
      <c r="O296" s="1408"/>
      <c r="P296" s="1408"/>
      <c r="Q296" s="1408"/>
      <c r="R296" s="1408"/>
      <c r="S296" s="1408"/>
      <c r="T296" s="1408"/>
      <c r="U296" s="1408"/>
      <c r="V296" s="1408"/>
      <c r="W296" s="1408"/>
      <c r="X296" s="1408"/>
      <c r="Y296" s="1408"/>
      <c r="Z296" s="1408"/>
      <c r="AA296" s="1408"/>
      <c r="AB296" s="1408"/>
      <c r="AC296" s="1408"/>
      <c r="AD296" s="1408"/>
      <c r="AE296" s="1408"/>
      <c r="AF296" s="1408"/>
      <c r="AG296" s="1407"/>
      <c r="AH296" s="1520" t="s">
        <v>258</v>
      </c>
      <c r="AI296" s="1535" t="s">
        <v>8</v>
      </c>
      <c r="AJ296" s="1367" t="s">
        <v>7</v>
      </c>
      <c r="BT296" s="3"/>
      <c r="BU296" s="4"/>
      <c r="BV296" s="4"/>
      <c r="BW296" s="4"/>
      <c r="BX296" s="4"/>
      <c r="BY296" s="4"/>
      <c r="BZ296" s="4"/>
      <c r="CU296" s="2"/>
      <c r="CV296" s="2"/>
      <c r="CW296" s="2"/>
      <c r="CX296" s="2"/>
      <c r="CY296" s="2"/>
      <c r="CZ296" s="2"/>
    </row>
    <row r="297" spans="1:104" x14ac:dyDescent="0.2">
      <c r="A297" s="1630"/>
      <c r="B297" s="1630"/>
      <c r="C297" s="1631"/>
      <c r="D297" s="1631"/>
      <c r="E297" s="1631"/>
      <c r="F297" s="1406" t="s">
        <v>110</v>
      </c>
      <c r="G297" s="1407"/>
      <c r="H297" s="1406" t="s">
        <v>11</v>
      </c>
      <c r="I297" s="1407"/>
      <c r="J297" s="1406" t="s">
        <v>112</v>
      </c>
      <c r="K297" s="1407"/>
      <c r="L297" s="1406" t="s">
        <v>113</v>
      </c>
      <c r="M297" s="1407"/>
      <c r="N297" s="1406" t="s">
        <v>114</v>
      </c>
      <c r="O297" s="1407"/>
      <c r="P297" s="1406" t="s">
        <v>115</v>
      </c>
      <c r="Q297" s="1407"/>
      <c r="R297" s="1406" t="s">
        <v>116</v>
      </c>
      <c r="S297" s="1407"/>
      <c r="T297" s="1406" t="s">
        <v>117</v>
      </c>
      <c r="U297" s="1407"/>
      <c r="V297" s="1406" t="s">
        <v>118</v>
      </c>
      <c r="W297" s="1407"/>
      <c r="X297" s="1406" t="s">
        <v>119</v>
      </c>
      <c r="Y297" s="1407"/>
      <c r="Z297" s="1406" t="s">
        <v>120</v>
      </c>
      <c r="AA297" s="1407"/>
      <c r="AB297" s="1406" t="s">
        <v>121</v>
      </c>
      <c r="AC297" s="1407"/>
      <c r="AD297" s="1406" t="s">
        <v>122</v>
      </c>
      <c r="AE297" s="1407"/>
      <c r="AF297" s="1406" t="s">
        <v>123</v>
      </c>
      <c r="AG297" s="1407"/>
      <c r="AH297" s="1521"/>
      <c r="AI297" s="1536"/>
      <c r="AJ297" s="1400"/>
      <c r="BT297" s="3"/>
      <c r="BU297" s="4"/>
      <c r="BV297" s="4"/>
      <c r="BW297" s="4"/>
      <c r="BX297" s="4"/>
      <c r="BY297" s="4"/>
      <c r="BZ297" s="4"/>
      <c r="CU297" s="2"/>
      <c r="CV297" s="2"/>
      <c r="CW297" s="2"/>
      <c r="CX297" s="2"/>
      <c r="CY297" s="2"/>
      <c r="CZ297" s="2"/>
    </row>
    <row r="298" spans="1:104" x14ac:dyDescent="0.2">
      <c r="A298" s="1630"/>
      <c r="B298" s="1630"/>
      <c r="C298" s="1302" t="s">
        <v>88</v>
      </c>
      <c r="D298" s="1303" t="s">
        <v>54</v>
      </c>
      <c r="E298" s="815" t="s">
        <v>89</v>
      </c>
      <c r="F298" s="1286" t="s">
        <v>54</v>
      </c>
      <c r="G298" s="815" t="s">
        <v>89</v>
      </c>
      <c r="H298" s="1286" t="s">
        <v>54</v>
      </c>
      <c r="I298" s="815" t="s">
        <v>89</v>
      </c>
      <c r="J298" s="1286" t="s">
        <v>276</v>
      </c>
      <c r="K298" s="815" t="s">
        <v>89</v>
      </c>
      <c r="L298" s="1286" t="s">
        <v>276</v>
      </c>
      <c r="M298" s="815" t="s">
        <v>89</v>
      </c>
      <c r="N298" s="1286" t="s">
        <v>276</v>
      </c>
      <c r="O298" s="815" t="s">
        <v>89</v>
      </c>
      <c r="P298" s="1286" t="s">
        <v>276</v>
      </c>
      <c r="Q298" s="815" t="s">
        <v>89</v>
      </c>
      <c r="R298" s="1286" t="s">
        <v>276</v>
      </c>
      <c r="S298" s="815" t="s">
        <v>89</v>
      </c>
      <c r="T298" s="1286" t="s">
        <v>276</v>
      </c>
      <c r="U298" s="815" t="s">
        <v>89</v>
      </c>
      <c r="V298" s="1286" t="s">
        <v>276</v>
      </c>
      <c r="W298" s="815" t="s">
        <v>89</v>
      </c>
      <c r="X298" s="1286" t="s">
        <v>276</v>
      </c>
      <c r="Y298" s="815" t="s">
        <v>89</v>
      </c>
      <c r="Z298" s="1286" t="s">
        <v>276</v>
      </c>
      <c r="AA298" s="815" t="s">
        <v>89</v>
      </c>
      <c r="AB298" s="1286" t="s">
        <v>276</v>
      </c>
      <c r="AC298" s="815" t="s">
        <v>89</v>
      </c>
      <c r="AD298" s="1286" t="s">
        <v>276</v>
      </c>
      <c r="AE298" s="815" t="s">
        <v>89</v>
      </c>
      <c r="AF298" s="1286" t="s">
        <v>276</v>
      </c>
      <c r="AG298" s="815" t="s">
        <v>89</v>
      </c>
      <c r="AH298" s="1522"/>
      <c r="AI298" s="1537"/>
      <c r="AJ298" s="1369"/>
      <c r="BT298" s="3"/>
      <c r="BU298" s="4"/>
      <c r="BV298" s="4"/>
      <c r="BW298" s="4"/>
      <c r="BX298" s="4"/>
      <c r="BY298" s="4"/>
      <c r="BZ298" s="4"/>
      <c r="CU298" s="2"/>
      <c r="CV298" s="2"/>
      <c r="CW298" s="2"/>
      <c r="CX298" s="2"/>
      <c r="CY298" s="2"/>
      <c r="CZ298" s="2"/>
    </row>
    <row r="299" spans="1:104" x14ac:dyDescent="0.2">
      <c r="A299" s="1529" t="s">
        <v>64</v>
      </c>
      <c r="B299" s="1304" t="s">
        <v>310</v>
      </c>
      <c r="C299" s="1295">
        <f t="shared" ref="C299:C304" si="103">SUM(D299+E299)</f>
        <v>0</v>
      </c>
      <c r="D299" s="1305">
        <f>SUM(F299+H299+J299+L299+N299+P299+R299+T299+V299+X299+Z299+AB299+AD299+AF299)</f>
        <v>0</v>
      </c>
      <c r="E299" s="1306">
        <f t="shared" ref="D299:E304" si="104">SUM(G299+I299+K299+M299+O299+Q299+S299+U299+W299+Y299+AA299+AC299+AE299+AG299)</f>
        <v>0</v>
      </c>
      <c r="F299" s="1298"/>
      <c r="G299" s="1299"/>
      <c r="H299" s="1298"/>
      <c r="I299" s="1299"/>
      <c r="J299" s="1298"/>
      <c r="K299" s="1299"/>
      <c r="L299" s="1298"/>
      <c r="M299" s="1299"/>
      <c r="N299" s="1298"/>
      <c r="O299" s="1299"/>
      <c r="P299" s="1298"/>
      <c r="Q299" s="1299"/>
      <c r="R299" s="1298"/>
      <c r="S299" s="1299"/>
      <c r="T299" s="1298"/>
      <c r="U299" s="1299"/>
      <c r="V299" s="1298"/>
      <c r="W299" s="1299"/>
      <c r="X299" s="1298"/>
      <c r="Y299" s="1299"/>
      <c r="Z299" s="1298"/>
      <c r="AA299" s="1299"/>
      <c r="AB299" s="1298"/>
      <c r="AC299" s="1299"/>
      <c r="AD299" s="1298"/>
      <c r="AE299" s="1299"/>
      <c r="AF299" s="1298"/>
      <c r="AG299" s="1299"/>
      <c r="AH299" s="1298"/>
      <c r="AI299" s="1307"/>
      <c r="AJ299" s="1300"/>
      <c r="AK299" s="30"/>
      <c r="BT299" s="3"/>
      <c r="BU299" s="4"/>
      <c r="BV299" s="4"/>
      <c r="BW299" s="4"/>
      <c r="BX299" s="4"/>
      <c r="BY299" s="4"/>
      <c r="BZ299" s="4"/>
      <c r="CJ299" s="4">
        <v>0</v>
      </c>
      <c r="CU299" s="2"/>
      <c r="CV299" s="2"/>
      <c r="CW299" s="2"/>
      <c r="CX299" s="2"/>
      <c r="CY299" s="2"/>
      <c r="CZ299" s="2"/>
    </row>
    <row r="300" spans="1:104" x14ac:dyDescent="0.2">
      <c r="A300" s="1530"/>
      <c r="B300" s="105" t="s">
        <v>311</v>
      </c>
      <c r="C300" s="532">
        <f t="shared" si="103"/>
        <v>0</v>
      </c>
      <c r="D300" s="533">
        <f t="shared" si="104"/>
        <v>0</v>
      </c>
      <c r="E300" s="534">
        <f t="shared" si="104"/>
        <v>0</v>
      </c>
      <c r="F300" s="35"/>
      <c r="G300" s="39"/>
      <c r="H300" s="35"/>
      <c r="I300" s="39"/>
      <c r="J300" s="35"/>
      <c r="K300" s="39"/>
      <c r="L300" s="35"/>
      <c r="M300" s="39"/>
      <c r="N300" s="35"/>
      <c r="O300" s="39"/>
      <c r="P300" s="35"/>
      <c r="Q300" s="39"/>
      <c r="R300" s="35"/>
      <c r="S300" s="39"/>
      <c r="T300" s="35"/>
      <c r="U300" s="39"/>
      <c r="V300" s="35"/>
      <c r="W300" s="39"/>
      <c r="X300" s="35"/>
      <c r="Y300" s="39"/>
      <c r="Z300" s="35"/>
      <c r="AA300" s="39"/>
      <c r="AB300" s="35"/>
      <c r="AC300" s="39"/>
      <c r="AD300" s="35"/>
      <c r="AE300" s="39"/>
      <c r="AF300" s="35"/>
      <c r="AG300" s="39"/>
      <c r="AH300" s="35"/>
      <c r="AI300" s="36"/>
      <c r="AJ300" s="40"/>
      <c r="AK300" s="30"/>
      <c r="BT300" s="3"/>
      <c r="BU300" s="4"/>
      <c r="BV300" s="4"/>
      <c r="BW300" s="4"/>
      <c r="BX300" s="4"/>
      <c r="BY300" s="4"/>
      <c r="BZ300" s="4"/>
      <c r="CJ300" s="4">
        <v>0</v>
      </c>
      <c r="CU300" s="2"/>
      <c r="CV300" s="2"/>
      <c r="CW300" s="2"/>
      <c r="CX300" s="2"/>
      <c r="CY300" s="2"/>
      <c r="CZ300" s="2"/>
    </row>
    <row r="301" spans="1:104" x14ac:dyDescent="0.2">
      <c r="A301" s="1531"/>
      <c r="B301" s="91" t="s">
        <v>312</v>
      </c>
      <c r="C301" s="536">
        <f t="shared" si="103"/>
        <v>0</v>
      </c>
      <c r="D301" s="537">
        <f t="shared" si="104"/>
        <v>0</v>
      </c>
      <c r="E301" s="538">
        <f t="shared" si="104"/>
        <v>0</v>
      </c>
      <c r="F301" s="82"/>
      <c r="G301" s="85"/>
      <c r="H301" s="82"/>
      <c r="I301" s="85"/>
      <c r="J301" s="82"/>
      <c r="K301" s="85"/>
      <c r="L301" s="82"/>
      <c r="M301" s="85"/>
      <c r="N301" s="82"/>
      <c r="O301" s="85"/>
      <c r="P301" s="82"/>
      <c r="Q301" s="85"/>
      <c r="R301" s="82"/>
      <c r="S301" s="85"/>
      <c r="T301" s="82"/>
      <c r="U301" s="85"/>
      <c r="V301" s="82"/>
      <c r="W301" s="85"/>
      <c r="X301" s="82"/>
      <c r="Y301" s="85"/>
      <c r="Z301" s="82"/>
      <c r="AA301" s="85"/>
      <c r="AB301" s="82"/>
      <c r="AC301" s="85"/>
      <c r="AD301" s="82"/>
      <c r="AE301" s="85"/>
      <c r="AF301" s="82"/>
      <c r="AG301" s="85"/>
      <c r="AH301" s="82"/>
      <c r="AI301" s="83"/>
      <c r="AJ301" s="185"/>
      <c r="AK301" s="30"/>
      <c r="BT301" s="3"/>
      <c r="BU301" s="4"/>
      <c r="BV301" s="4"/>
      <c r="BW301" s="4"/>
      <c r="BX301" s="4"/>
      <c r="BY301" s="4"/>
      <c r="BZ301" s="4"/>
      <c r="CJ301" s="4">
        <v>0</v>
      </c>
      <c r="CU301" s="2"/>
      <c r="CV301" s="2"/>
      <c r="CW301" s="2"/>
      <c r="CX301" s="2"/>
      <c r="CY301" s="2"/>
      <c r="CZ301" s="2"/>
    </row>
    <row r="302" spans="1:104" x14ac:dyDescent="0.2">
      <c r="A302" s="1532" t="s">
        <v>313</v>
      </c>
      <c r="B302" s="1304" t="s">
        <v>310</v>
      </c>
      <c r="C302" s="1295">
        <f t="shared" si="103"/>
        <v>0</v>
      </c>
      <c r="D302" s="1305">
        <f t="shared" si="104"/>
        <v>0</v>
      </c>
      <c r="E302" s="539">
        <f t="shared" si="104"/>
        <v>0</v>
      </c>
      <c r="F302" s="106"/>
      <c r="G302" s="109"/>
      <c r="H302" s="106"/>
      <c r="I302" s="109"/>
      <c r="J302" s="106"/>
      <c r="K302" s="109"/>
      <c r="L302" s="106"/>
      <c r="M302" s="109"/>
      <c r="N302" s="106"/>
      <c r="O302" s="109"/>
      <c r="P302" s="106"/>
      <c r="Q302" s="109"/>
      <c r="R302" s="106"/>
      <c r="S302" s="109"/>
      <c r="T302" s="106"/>
      <c r="U302" s="109"/>
      <c r="V302" s="106"/>
      <c r="W302" s="109"/>
      <c r="X302" s="106"/>
      <c r="Y302" s="109"/>
      <c r="Z302" s="106"/>
      <c r="AA302" s="109"/>
      <c r="AB302" s="106"/>
      <c r="AC302" s="109"/>
      <c r="AD302" s="106"/>
      <c r="AE302" s="109"/>
      <c r="AF302" s="106"/>
      <c r="AG302" s="109"/>
      <c r="AH302" s="106"/>
      <c r="AI302" s="107"/>
      <c r="AJ302" s="272"/>
      <c r="AK302" s="30"/>
      <c r="BT302" s="3"/>
      <c r="BU302" s="4"/>
      <c r="BV302" s="4"/>
      <c r="BW302" s="4"/>
      <c r="BX302" s="4"/>
      <c r="BY302" s="4"/>
      <c r="BZ302" s="4"/>
      <c r="CJ302" s="4">
        <v>0</v>
      </c>
      <c r="CU302" s="2"/>
      <c r="CV302" s="2"/>
      <c r="CW302" s="2"/>
      <c r="CX302" s="2"/>
      <c r="CY302" s="2"/>
      <c r="CZ302" s="2"/>
    </row>
    <row r="303" spans="1:104" x14ac:dyDescent="0.2">
      <c r="A303" s="1533"/>
      <c r="B303" s="89" t="s">
        <v>311</v>
      </c>
      <c r="C303" s="532">
        <f t="shared" si="103"/>
        <v>0</v>
      </c>
      <c r="D303" s="533">
        <f t="shared" si="104"/>
        <v>0</v>
      </c>
      <c r="E303" s="534">
        <f>SUM(G303+I303+K303+M303+O303+Q303+S303+U303+W303+Y303+AA303+AC303+AE303+AG303)</f>
        <v>0</v>
      </c>
      <c r="F303" s="35"/>
      <c r="G303" s="39"/>
      <c r="H303" s="35"/>
      <c r="I303" s="39"/>
      <c r="J303" s="35"/>
      <c r="K303" s="39"/>
      <c r="L303" s="35"/>
      <c r="M303" s="39"/>
      <c r="N303" s="35"/>
      <c r="O303" s="39"/>
      <c r="P303" s="35"/>
      <c r="Q303" s="39"/>
      <c r="R303" s="35"/>
      <c r="S303" s="39"/>
      <c r="T303" s="35"/>
      <c r="U303" s="39"/>
      <c r="V303" s="35"/>
      <c r="W303" s="39"/>
      <c r="X303" s="35"/>
      <c r="Y303" s="39"/>
      <c r="Z303" s="35"/>
      <c r="AA303" s="39"/>
      <c r="AB303" s="35"/>
      <c r="AC303" s="39"/>
      <c r="AD303" s="35"/>
      <c r="AE303" s="39"/>
      <c r="AF303" s="35"/>
      <c r="AG303" s="39"/>
      <c r="AH303" s="35"/>
      <c r="AI303" s="36"/>
      <c r="AJ303" s="40"/>
      <c r="AK303" s="30"/>
      <c r="BT303" s="3"/>
      <c r="BU303" s="4"/>
      <c r="BV303" s="4"/>
      <c r="BW303" s="4"/>
      <c r="BX303" s="4"/>
      <c r="BY303" s="4"/>
      <c r="BZ303" s="4"/>
      <c r="CJ303" s="4">
        <v>0</v>
      </c>
      <c r="CU303" s="2"/>
      <c r="CV303" s="2"/>
      <c r="CW303" s="2"/>
      <c r="CX303" s="2"/>
      <c r="CY303" s="2"/>
      <c r="CZ303" s="2"/>
    </row>
    <row r="304" spans="1:104" x14ac:dyDescent="0.2">
      <c r="A304" s="1534"/>
      <c r="B304" s="91" t="s">
        <v>312</v>
      </c>
      <c r="C304" s="536">
        <f t="shared" si="103"/>
        <v>0</v>
      </c>
      <c r="D304" s="425">
        <f t="shared" si="104"/>
        <v>0</v>
      </c>
      <c r="E304" s="538">
        <f t="shared" si="104"/>
        <v>0</v>
      </c>
      <c r="F304" s="92"/>
      <c r="G304" s="95"/>
      <c r="H304" s="92"/>
      <c r="I304" s="95"/>
      <c r="J304" s="92"/>
      <c r="K304" s="95"/>
      <c r="L304" s="92"/>
      <c r="M304" s="95"/>
      <c r="N304" s="92"/>
      <c r="O304" s="95"/>
      <c r="P304" s="92"/>
      <c r="Q304" s="95"/>
      <c r="R304" s="92"/>
      <c r="S304" s="95"/>
      <c r="T304" s="92"/>
      <c r="U304" s="95"/>
      <c r="V304" s="92"/>
      <c r="W304" s="95"/>
      <c r="X304" s="92"/>
      <c r="Y304" s="95"/>
      <c r="Z304" s="92"/>
      <c r="AA304" s="95"/>
      <c r="AB304" s="92"/>
      <c r="AC304" s="95"/>
      <c r="AD304" s="92"/>
      <c r="AE304" s="95"/>
      <c r="AF304" s="92"/>
      <c r="AG304" s="95"/>
      <c r="AH304" s="82"/>
      <c r="AI304" s="83"/>
      <c r="AJ304" s="185"/>
      <c r="AK304" s="30"/>
      <c r="BT304" s="3"/>
      <c r="BU304" s="4"/>
      <c r="BV304" s="4"/>
      <c r="BW304" s="4"/>
      <c r="BX304" s="4"/>
      <c r="BY304" s="4"/>
      <c r="BZ304" s="4"/>
      <c r="CJ304" s="4">
        <v>0</v>
      </c>
      <c r="CU304" s="2"/>
      <c r="CV304" s="2"/>
      <c r="CW304" s="2"/>
      <c r="CX304" s="2"/>
      <c r="CY304" s="2"/>
      <c r="CZ304" s="2"/>
    </row>
    <row r="311" spans="1:104" ht="15.75" customHeight="1" x14ac:dyDescent="0.2"/>
    <row r="312" spans="1:104" s="540" customFormat="1" ht="18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3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</row>
    <row r="313" spans="1:104" ht="18.75" customHeight="1" x14ac:dyDescent="0.2"/>
    <row r="314" spans="1:104" ht="18" hidden="1" customHeight="1" x14ac:dyDescent="0.2"/>
    <row r="315" spans="1:104" hidden="1" x14ac:dyDescent="0.2">
      <c r="A315" s="540">
        <f>SUM(C11:C15,C19:C29,C33:C52,B55,C58,C63:C66,C71:C74,C79,C84:C89,C94:C99,C104:C108,C115,C120,C121,C128,C133,C134,C141,C142:C145,C151,C153:C189,C193,C195:C231,C235:C238,C243:C246,C251:C269,C274:C281,C286:C288,B293:B294,C299:C304)</f>
        <v>242</v>
      </c>
      <c r="B315" s="540">
        <f>SUM(CF8:CN304)</f>
        <v>0</v>
      </c>
    </row>
    <row r="316" spans="1:104" hidden="1" x14ac:dyDescent="0.2"/>
    <row r="317" spans="1:104" hidden="1" x14ac:dyDescent="0.2"/>
  </sheetData>
  <mergeCells count="441">
    <mergeCell ref="AF297:AG297"/>
    <mergeCell ref="A299:A301"/>
    <mergeCell ref="A302:A304"/>
    <mergeCell ref="AJ296:AJ298"/>
    <mergeCell ref="F297:G297"/>
    <mergeCell ref="H297:I297"/>
    <mergeCell ref="J297:K297"/>
    <mergeCell ref="L297:M297"/>
    <mergeCell ref="N297:O297"/>
    <mergeCell ref="P297:Q297"/>
    <mergeCell ref="R297:S297"/>
    <mergeCell ref="T297:U297"/>
    <mergeCell ref="V297:W297"/>
    <mergeCell ref="A296:A298"/>
    <mergeCell ref="B296:B298"/>
    <mergeCell ref="C296:E297"/>
    <mergeCell ref="F296:AG296"/>
    <mergeCell ref="AH296:AH298"/>
    <mergeCell ref="AI296:AI298"/>
    <mergeCell ref="X297:Y297"/>
    <mergeCell ref="Z297:AA297"/>
    <mergeCell ref="AB297:AC297"/>
    <mergeCell ref="AD297:AE297"/>
    <mergeCell ref="A290:A292"/>
    <mergeCell ref="B290:D291"/>
    <mergeCell ref="E290:M290"/>
    <mergeCell ref="E291:F291"/>
    <mergeCell ref="G291:H291"/>
    <mergeCell ref="I291:J291"/>
    <mergeCell ref="K291:L291"/>
    <mergeCell ref="M291:N291"/>
    <mergeCell ref="AB284:AC284"/>
    <mergeCell ref="A286:B286"/>
    <mergeCell ref="A287:B287"/>
    <mergeCell ref="A288:B288"/>
    <mergeCell ref="AH283:AI284"/>
    <mergeCell ref="AJ283:AJ285"/>
    <mergeCell ref="AK283:AK285"/>
    <mergeCell ref="F284:G284"/>
    <mergeCell ref="H284:I284"/>
    <mergeCell ref="J284:K284"/>
    <mergeCell ref="L284:M284"/>
    <mergeCell ref="N284:O284"/>
    <mergeCell ref="P284:Q284"/>
    <mergeCell ref="R284:S284"/>
    <mergeCell ref="A278:B278"/>
    <mergeCell ref="A279:A281"/>
    <mergeCell ref="A283:B285"/>
    <mergeCell ref="C283:E284"/>
    <mergeCell ref="F283:AG283"/>
    <mergeCell ref="T284:U284"/>
    <mergeCell ref="V284:W284"/>
    <mergeCell ref="X284:Y284"/>
    <mergeCell ref="Z284:AA284"/>
    <mergeCell ref="AD284:AE284"/>
    <mergeCell ref="AF284:AG284"/>
    <mergeCell ref="A274:A275"/>
    <mergeCell ref="A276:B276"/>
    <mergeCell ref="AD272:AE272"/>
    <mergeCell ref="AF272:AG272"/>
    <mergeCell ref="AH272:AI272"/>
    <mergeCell ref="AJ272:AK272"/>
    <mergeCell ref="AL272:AM272"/>
    <mergeCell ref="AN272:AO272"/>
    <mergeCell ref="A277:B277"/>
    <mergeCell ref="A271:B273"/>
    <mergeCell ref="C271:E272"/>
    <mergeCell ref="AW271:AW273"/>
    <mergeCell ref="AX271:AX273"/>
    <mergeCell ref="F272:G272"/>
    <mergeCell ref="H272:I272"/>
    <mergeCell ref="J272:K272"/>
    <mergeCell ref="L272:M272"/>
    <mergeCell ref="N272:O272"/>
    <mergeCell ref="P272:Q272"/>
    <mergeCell ref="R272:S272"/>
    <mergeCell ref="T272:U272"/>
    <mergeCell ref="AP272:AQ272"/>
    <mergeCell ref="AR272:AS272"/>
    <mergeCell ref="AT272:AT273"/>
    <mergeCell ref="AU272:AU273"/>
    <mergeCell ref="F271:AS271"/>
    <mergeCell ref="AT271:AU271"/>
    <mergeCell ref="AV271:AV273"/>
    <mergeCell ref="V272:W272"/>
    <mergeCell ref="X272:Y272"/>
    <mergeCell ref="Z272:AA272"/>
    <mergeCell ref="AB272:AC272"/>
    <mergeCell ref="A251:B251"/>
    <mergeCell ref="A252:A260"/>
    <mergeCell ref="Z249:AA249"/>
    <mergeCell ref="AB249:AC249"/>
    <mergeCell ref="AD249:AE249"/>
    <mergeCell ref="AF249:AG249"/>
    <mergeCell ref="AH249:AI249"/>
    <mergeCell ref="AJ249:AK249"/>
    <mergeCell ref="A261:A269"/>
    <mergeCell ref="AQ248:AR249"/>
    <mergeCell ref="AS248:AS250"/>
    <mergeCell ref="AT248:AT250"/>
    <mergeCell ref="AU248:AU250"/>
    <mergeCell ref="F249:G249"/>
    <mergeCell ref="H249:I249"/>
    <mergeCell ref="J249:K249"/>
    <mergeCell ref="L249:M249"/>
    <mergeCell ref="N249:O249"/>
    <mergeCell ref="P249:Q249"/>
    <mergeCell ref="AL249:AM249"/>
    <mergeCell ref="AN249:AN250"/>
    <mergeCell ref="AO249:AO250"/>
    <mergeCell ref="AP249:AP250"/>
    <mergeCell ref="A243:A244"/>
    <mergeCell ref="A245:A246"/>
    <mergeCell ref="A248:B250"/>
    <mergeCell ref="C248:E249"/>
    <mergeCell ref="F248:AM248"/>
    <mergeCell ref="AN248:AP248"/>
    <mergeCell ref="R249:S249"/>
    <mergeCell ref="T249:U249"/>
    <mergeCell ref="V249:W249"/>
    <mergeCell ref="X249:Y249"/>
    <mergeCell ref="A237:A238"/>
    <mergeCell ref="A240:A242"/>
    <mergeCell ref="B240:B242"/>
    <mergeCell ref="C240:E241"/>
    <mergeCell ref="F240:AK240"/>
    <mergeCell ref="AL240:AL242"/>
    <mergeCell ref="F241:G241"/>
    <mergeCell ref="H241:I241"/>
    <mergeCell ref="J241:K241"/>
    <mergeCell ref="L241:M241"/>
    <mergeCell ref="Z241:AA241"/>
    <mergeCell ref="AB241:AC241"/>
    <mergeCell ref="AD241:AE241"/>
    <mergeCell ref="AF241:AG241"/>
    <mergeCell ref="AH241:AI241"/>
    <mergeCell ref="AJ241:AK241"/>
    <mergeCell ref="N241:O241"/>
    <mergeCell ref="P241:Q241"/>
    <mergeCell ref="R241:S241"/>
    <mergeCell ref="T241:U241"/>
    <mergeCell ref="V241:W241"/>
    <mergeCell ref="X241:Y241"/>
    <mergeCell ref="AB233:AC233"/>
    <mergeCell ref="AD233:AE233"/>
    <mergeCell ref="AF233:AG233"/>
    <mergeCell ref="AH233:AI233"/>
    <mergeCell ref="AJ233:AK233"/>
    <mergeCell ref="A235:A236"/>
    <mergeCell ref="P233:Q233"/>
    <mergeCell ref="R233:S233"/>
    <mergeCell ref="T233:U233"/>
    <mergeCell ref="V233:W233"/>
    <mergeCell ref="X233:Y233"/>
    <mergeCell ref="Z233:AA233"/>
    <mergeCell ref="C233:E233"/>
    <mergeCell ref="F233:G233"/>
    <mergeCell ref="H233:I233"/>
    <mergeCell ref="J233:K233"/>
    <mergeCell ref="L233:M233"/>
    <mergeCell ref="N233:O233"/>
    <mergeCell ref="A227:B227"/>
    <mergeCell ref="A228:B228"/>
    <mergeCell ref="A229:B229"/>
    <mergeCell ref="A230:B230"/>
    <mergeCell ref="A231:B231"/>
    <mergeCell ref="A233:B234"/>
    <mergeCell ref="A209:A211"/>
    <mergeCell ref="A212:A215"/>
    <mergeCell ref="A216:A221"/>
    <mergeCell ref="A222:A224"/>
    <mergeCell ref="A225:B225"/>
    <mergeCell ref="A226:B226"/>
    <mergeCell ref="A193:B193"/>
    <mergeCell ref="A194:B194"/>
    <mergeCell ref="A195:A196"/>
    <mergeCell ref="A197:B197"/>
    <mergeCell ref="A198:A199"/>
    <mergeCell ref="A201:A208"/>
    <mergeCell ref="AN191:AP191"/>
    <mergeCell ref="AQ191:AQ192"/>
    <mergeCell ref="AR191:AR192"/>
    <mergeCell ref="P191:Q191"/>
    <mergeCell ref="R191:S191"/>
    <mergeCell ref="T191:U191"/>
    <mergeCell ref="V191:W191"/>
    <mergeCell ref="X191:Y191"/>
    <mergeCell ref="Z191:AA191"/>
    <mergeCell ref="C191:E191"/>
    <mergeCell ref="F191:G191"/>
    <mergeCell ref="H191:I191"/>
    <mergeCell ref="J191:K191"/>
    <mergeCell ref="L191:M191"/>
    <mergeCell ref="N191:O191"/>
    <mergeCell ref="AS191:AT191"/>
    <mergeCell ref="AU191:AU192"/>
    <mergeCell ref="AV191:AV192"/>
    <mergeCell ref="AB191:AC191"/>
    <mergeCell ref="AD191:AE191"/>
    <mergeCell ref="AF191:AG191"/>
    <mergeCell ref="AH191:AI191"/>
    <mergeCell ref="AJ191:AK191"/>
    <mergeCell ref="AL191:AM191"/>
    <mergeCell ref="A185:B185"/>
    <mergeCell ref="A186:B186"/>
    <mergeCell ref="A187:B187"/>
    <mergeCell ref="A188:B188"/>
    <mergeCell ref="A189:B189"/>
    <mergeCell ref="A191:B192"/>
    <mergeCell ref="A167:A169"/>
    <mergeCell ref="A170:A173"/>
    <mergeCell ref="A174:A179"/>
    <mergeCell ref="A180:A182"/>
    <mergeCell ref="A183:B183"/>
    <mergeCell ref="A184:B184"/>
    <mergeCell ref="A153:A154"/>
    <mergeCell ref="A155:B155"/>
    <mergeCell ref="A156:A157"/>
    <mergeCell ref="A159:A166"/>
    <mergeCell ref="AL149:AM149"/>
    <mergeCell ref="AN149:AN150"/>
    <mergeCell ref="AO149:AO150"/>
    <mergeCell ref="N149:O149"/>
    <mergeCell ref="P149:Q149"/>
    <mergeCell ref="R149:S149"/>
    <mergeCell ref="T149:U149"/>
    <mergeCell ref="V149:W149"/>
    <mergeCell ref="X149:Y149"/>
    <mergeCell ref="AS149:AS150"/>
    <mergeCell ref="Z149:AA149"/>
    <mergeCell ref="AB149:AC149"/>
    <mergeCell ref="AD149:AE149"/>
    <mergeCell ref="AF149:AG149"/>
    <mergeCell ref="AH149:AI149"/>
    <mergeCell ref="AJ149:AK149"/>
    <mergeCell ref="A151:B151"/>
    <mergeCell ref="A152:B152"/>
    <mergeCell ref="A142:A145"/>
    <mergeCell ref="A149:B150"/>
    <mergeCell ref="C149:E149"/>
    <mergeCell ref="F149:G149"/>
    <mergeCell ref="H149:I149"/>
    <mergeCell ref="J149:K149"/>
    <mergeCell ref="L149:M149"/>
    <mergeCell ref="AP149:AQ149"/>
    <mergeCell ref="AR149:AR150"/>
    <mergeCell ref="L123:M123"/>
    <mergeCell ref="N123:P123"/>
    <mergeCell ref="A125:A127"/>
    <mergeCell ref="A128:B128"/>
    <mergeCell ref="A129:A132"/>
    <mergeCell ref="A133:B133"/>
    <mergeCell ref="L136:M136"/>
    <mergeCell ref="N136:O136"/>
    <mergeCell ref="A138:A141"/>
    <mergeCell ref="A121:B121"/>
    <mergeCell ref="A123:B124"/>
    <mergeCell ref="C123:E123"/>
    <mergeCell ref="F123:G123"/>
    <mergeCell ref="H123:I123"/>
    <mergeCell ref="J123:K123"/>
    <mergeCell ref="A134:B134"/>
    <mergeCell ref="A136:B137"/>
    <mergeCell ref="C136:E136"/>
    <mergeCell ref="F136:G136"/>
    <mergeCell ref="H136:I136"/>
    <mergeCell ref="J136:K136"/>
    <mergeCell ref="A120:B120"/>
    <mergeCell ref="Q120:R120"/>
    <mergeCell ref="AJ102:AJ103"/>
    <mergeCell ref="A104:B104"/>
    <mergeCell ref="A105:B105"/>
    <mergeCell ref="A106:A107"/>
    <mergeCell ref="A108:B108"/>
    <mergeCell ref="A110:B111"/>
    <mergeCell ref="C110:E110"/>
    <mergeCell ref="F110:G110"/>
    <mergeCell ref="H110:I110"/>
    <mergeCell ref="J110:K110"/>
    <mergeCell ref="Z102:AA102"/>
    <mergeCell ref="AB102:AC102"/>
    <mergeCell ref="AD102:AE102"/>
    <mergeCell ref="AF102:AG102"/>
    <mergeCell ref="AH102:AH103"/>
    <mergeCell ref="AI102:AI103"/>
    <mergeCell ref="N102:O102"/>
    <mergeCell ref="P102:Q102"/>
    <mergeCell ref="S120:T120"/>
    <mergeCell ref="U120:V120"/>
    <mergeCell ref="W120:X120"/>
    <mergeCell ref="Y120:Z120"/>
    <mergeCell ref="A94:B94"/>
    <mergeCell ref="A95:A99"/>
    <mergeCell ref="A101:B103"/>
    <mergeCell ref="C101:E102"/>
    <mergeCell ref="F101:AG101"/>
    <mergeCell ref="L110:M110"/>
    <mergeCell ref="A112:A114"/>
    <mergeCell ref="A115:B115"/>
    <mergeCell ref="A116:A119"/>
    <mergeCell ref="AH101:AJ101"/>
    <mergeCell ref="F102:G102"/>
    <mergeCell ref="H102:I102"/>
    <mergeCell ref="J102:K102"/>
    <mergeCell ref="L102:M102"/>
    <mergeCell ref="AD92:AE92"/>
    <mergeCell ref="AF92:AG92"/>
    <mergeCell ref="AH92:AH93"/>
    <mergeCell ref="AI92:AI93"/>
    <mergeCell ref="AJ92:AJ93"/>
    <mergeCell ref="R102:S102"/>
    <mergeCell ref="T102:U102"/>
    <mergeCell ref="V102:W102"/>
    <mergeCell ref="X102:Y102"/>
    <mergeCell ref="AK92:AK93"/>
    <mergeCell ref="AH91:AK91"/>
    <mergeCell ref="F92:G92"/>
    <mergeCell ref="H92:I92"/>
    <mergeCell ref="J92:K92"/>
    <mergeCell ref="L92:M92"/>
    <mergeCell ref="N92:O92"/>
    <mergeCell ref="P92:Q92"/>
    <mergeCell ref="R92:S92"/>
    <mergeCell ref="T92:U92"/>
    <mergeCell ref="V92:W92"/>
    <mergeCell ref="A84:B84"/>
    <mergeCell ref="A85:A89"/>
    <mergeCell ref="A91:B93"/>
    <mergeCell ref="C91:E92"/>
    <mergeCell ref="F91:AG91"/>
    <mergeCell ref="X92:Y92"/>
    <mergeCell ref="Z92:AA92"/>
    <mergeCell ref="AB92:AC92"/>
    <mergeCell ref="R82:S82"/>
    <mergeCell ref="T82:U82"/>
    <mergeCell ref="V82:W82"/>
    <mergeCell ref="X82:Y82"/>
    <mergeCell ref="Z82:AA82"/>
    <mergeCell ref="AB82:AC82"/>
    <mergeCell ref="A79:B79"/>
    <mergeCell ref="A81:B83"/>
    <mergeCell ref="C81:E82"/>
    <mergeCell ref="F81:AG81"/>
    <mergeCell ref="F82:G82"/>
    <mergeCell ref="H82:I82"/>
    <mergeCell ref="J82:K82"/>
    <mergeCell ref="L82:M82"/>
    <mergeCell ref="N82:O82"/>
    <mergeCell ref="P82:Q82"/>
    <mergeCell ref="AD82:AE82"/>
    <mergeCell ref="AF82:AG82"/>
    <mergeCell ref="A76:B78"/>
    <mergeCell ref="C76:E77"/>
    <mergeCell ref="F76:O76"/>
    <mergeCell ref="F77:G77"/>
    <mergeCell ref="H77:I77"/>
    <mergeCell ref="J77:K77"/>
    <mergeCell ref="L77:M77"/>
    <mergeCell ref="N77:O77"/>
    <mergeCell ref="T69:T70"/>
    <mergeCell ref="A71:B71"/>
    <mergeCell ref="A72:B72"/>
    <mergeCell ref="A73:B73"/>
    <mergeCell ref="A74:B74"/>
    <mergeCell ref="H69:I69"/>
    <mergeCell ref="J69:K69"/>
    <mergeCell ref="L69:M69"/>
    <mergeCell ref="N69:O69"/>
    <mergeCell ref="P69:Q69"/>
    <mergeCell ref="A63:B63"/>
    <mergeCell ref="A64:B64"/>
    <mergeCell ref="A65:B65"/>
    <mergeCell ref="A66:B66"/>
    <mergeCell ref="A68:B70"/>
    <mergeCell ref="C68:E69"/>
    <mergeCell ref="F68:Q68"/>
    <mergeCell ref="R68:V68"/>
    <mergeCell ref="F69:G69"/>
    <mergeCell ref="U69:V69"/>
    <mergeCell ref="R69:S69"/>
    <mergeCell ref="V60:W60"/>
    <mergeCell ref="X60:X62"/>
    <mergeCell ref="Y60:Z61"/>
    <mergeCell ref="F61:G61"/>
    <mergeCell ref="H61:I61"/>
    <mergeCell ref="J61:K61"/>
    <mergeCell ref="L61:M61"/>
    <mergeCell ref="N61:O61"/>
    <mergeCell ref="P61:Q61"/>
    <mergeCell ref="R61:S61"/>
    <mergeCell ref="V61:W61"/>
    <mergeCell ref="A58:B58"/>
    <mergeCell ref="A60:B62"/>
    <mergeCell ref="C60:E61"/>
    <mergeCell ref="F60:Q60"/>
    <mergeCell ref="R60:S60"/>
    <mergeCell ref="T60:U60"/>
    <mergeCell ref="T61:U61"/>
    <mergeCell ref="A46:B46"/>
    <mergeCell ref="A47:B47"/>
    <mergeCell ref="A48:A49"/>
    <mergeCell ref="A50:A51"/>
    <mergeCell ref="A52:B52"/>
    <mergeCell ref="A57:B57"/>
    <mergeCell ref="A33:B33"/>
    <mergeCell ref="A34:B34"/>
    <mergeCell ref="A35:B35"/>
    <mergeCell ref="A36:A41"/>
    <mergeCell ref="A42:A43"/>
    <mergeCell ref="A44:A45"/>
    <mergeCell ref="A27:B27"/>
    <mergeCell ref="A28:B28"/>
    <mergeCell ref="A29:B29"/>
    <mergeCell ref="A31:B32"/>
    <mergeCell ref="C31:C32"/>
    <mergeCell ref="D31:N31"/>
    <mergeCell ref="A21:B21"/>
    <mergeCell ref="A22:B22"/>
    <mergeCell ref="A23:B23"/>
    <mergeCell ref="A24:B24"/>
    <mergeCell ref="A25:B25"/>
    <mergeCell ref="A26:B26"/>
    <mergeCell ref="C17:C18"/>
    <mergeCell ref="D17:D18"/>
    <mergeCell ref="E17:E18"/>
    <mergeCell ref="F17:F18"/>
    <mergeCell ref="A19:B19"/>
    <mergeCell ref="A20:B20"/>
    <mergeCell ref="A11:B11"/>
    <mergeCell ref="A12:B12"/>
    <mergeCell ref="A13:B13"/>
    <mergeCell ref="A14:B14"/>
    <mergeCell ref="A15:B15"/>
    <mergeCell ref="A17:B18"/>
    <mergeCell ref="A6:P6"/>
    <mergeCell ref="A9:B10"/>
    <mergeCell ref="C9:C10"/>
    <mergeCell ref="D9:M9"/>
    <mergeCell ref="N9:N10"/>
    <mergeCell ref="O9:O10"/>
    <mergeCell ref="P9:P10"/>
  </mergeCells>
  <dataValidations count="1">
    <dataValidation type="whole" allowBlank="1" showInputMessage="1" showErrorMessage="1" sqref="A1:AX1048576 AY282:XFD1048576 AY1:XFD273 AZ274:BZ281 CG274:XFD281">
      <formula1>0</formula1>
      <formula2>1E+30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17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7.140625" style="2" customWidth="1"/>
    <col min="2" max="2" width="44.42578125" style="2" customWidth="1"/>
    <col min="3" max="3" width="11.85546875" style="2" customWidth="1"/>
    <col min="4" max="4" width="12.42578125" style="2" customWidth="1"/>
    <col min="5" max="11" width="11.42578125" style="2"/>
    <col min="12" max="12" width="13.140625" style="2" customWidth="1"/>
    <col min="13" max="15" width="11.42578125" style="2" customWidth="1"/>
    <col min="16" max="17" width="11.42578125" style="2"/>
    <col min="18" max="18" width="12.85546875" style="2" customWidth="1"/>
    <col min="19" max="19" width="11.42578125" style="2"/>
    <col min="20" max="20" width="12.42578125" style="2" customWidth="1"/>
    <col min="21" max="21" width="11.42578125" style="2"/>
    <col min="22" max="22" width="12.42578125" style="2" customWidth="1"/>
    <col min="23" max="23" width="11.42578125" style="2"/>
    <col min="24" max="24" width="11.85546875" style="2" customWidth="1"/>
    <col min="25" max="33" width="11.42578125" style="2"/>
    <col min="34" max="34" width="13" style="2" customWidth="1"/>
    <col min="35" max="35" width="11.7109375" style="2" customWidth="1"/>
    <col min="36" max="36" width="13" style="2" customWidth="1"/>
    <col min="37" max="41" width="11.42578125" style="2"/>
    <col min="42" max="42" width="12.140625" style="2" customWidth="1"/>
    <col min="43" max="49" width="11.42578125" style="2"/>
    <col min="50" max="50" width="11.7109375" style="2" customWidth="1"/>
    <col min="51" max="66" width="11.42578125" style="2"/>
    <col min="67" max="72" width="11.42578125" style="2" customWidth="1"/>
    <col min="73" max="77" width="11.7109375" style="2" customWidth="1"/>
    <col min="78" max="78" width="11.140625" style="3" hidden="1" customWidth="1"/>
    <col min="79" max="104" width="11.140625" style="4" hidden="1" customWidth="1"/>
    <col min="105" max="129" width="11.42578125" style="2" hidden="1" customWidth="1"/>
    <col min="130" max="16384" width="11.42578125" style="2"/>
  </cols>
  <sheetData>
    <row r="1" spans="1:92" ht="16.350000000000001" customHeight="1" x14ac:dyDescent="0.2">
      <c r="A1" s="1" t="s">
        <v>0</v>
      </c>
    </row>
    <row r="2" spans="1:92" ht="16.350000000000001" customHeight="1" x14ac:dyDescent="0.2">
      <c r="A2" s="1" t="str">
        <f>CONCATENATE("COMUNA: ",[12]NOMBRE!B2," - ","( ",[12]NOMBRE!C2,[12]NOMBRE!D2,[12]NOMBRE!E2,[12]NOMBRE!F2,[12]NOMBRE!G2," )")</f>
        <v>COMUNA: LINARES - ( 07401 )</v>
      </c>
    </row>
    <row r="3" spans="1:92" ht="16.350000000000001" customHeight="1" x14ac:dyDescent="0.2">
      <c r="A3" s="1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</row>
    <row r="4" spans="1:92" ht="16.350000000000001" customHeight="1" x14ac:dyDescent="0.2">
      <c r="A4" s="1" t="str">
        <f>CONCATENATE("MES: ",[12]NOMBRE!B6," - ","( ",[12]NOMBRE!C6,[12]NOMBRE!D6," )")</f>
        <v>MES: NOVIEMBRE - ( 11 )</v>
      </c>
      <c r="AE4" s="1308"/>
      <c r="AF4" s="1308"/>
      <c r="AG4" s="1308"/>
      <c r="AH4" s="1308"/>
      <c r="AI4" s="1308"/>
      <c r="AJ4" s="1308"/>
      <c r="AK4" s="1308"/>
      <c r="AL4" s="1308"/>
      <c r="AM4" s="1308"/>
      <c r="AN4" s="1308"/>
      <c r="AO4" s="1308"/>
      <c r="AP4" s="1308"/>
      <c r="AQ4" s="1308"/>
      <c r="AR4" s="1308"/>
      <c r="AS4" s="1308"/>
      <c r="AT4" s="1308"/>
      <c r="AU4" s="1308"/>
      <c r="AV4" s="1308"/>
      <c r="AW4" s="1308"/>
    </row>
    <row r="5" spans="1:92" ht="16.350000000000001" customHeight="1" x14ac:dyDescent="0.2">
      <c r="A5" s="1" t="str">
        <f>CONCATENATE("AÑO: ",[12]NOMBRE!B7)</f>
        <v>AÑO: 2020</v>
      </c>
      <c r="AE5" s="1308"/>
      <c r="AF5" s="1308"/>
      <c r="AG5" s="1308"/>
      <c r="AH5" s="1308"/>
      <c r="AI5" s="1308"/>
      <c r="AJ5" s="1308"/>
      <c r="AK5" s="1308"/>
      <c r="AL5" s="1308"/>
      <c r="AM5" s="1308"/>
      <c r="AN5" s="1308"/>
      <c r="AO5" s="1308"/>
      <c r="AP5" s="1308"/>
      <c r="AQ5" s="1308"/>
      <c r="AR5" s="1308"/>
      <c r="AS5" s="1308"/>
      <c r="AT5" s="1308"/>
      <c r="AU5" s="1308"/>
      <c r="AV5" s="1308"/>
      <c r="AW5" s="1308"/>
    </row>
    <row r="6" spans="1:92" ht="15" x14ac:dyDescent="0.2">
      <c r="A6" s="1370" t="s">
        <v>1</v>
      </c>
      <c r="B6" s="1370"/>
      <c r="C6" s="1370"/>
      <c r="D6" s="1370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1370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1309"/>
      <c r="AF6" s="1309"/>
      <c r="AG6" s="1309"/>
      <c r="AH6" s="1309"/>
      <c r="AI6" s="1309"/>
      <c r="AJ6" s="1309"/>
      <c r="AK6" s="1309"/>
      <c r="AL6" s="1309"/>
      <c r="AM6" s="1309"/>
      <c r="AN6" s="1309"/>
      <c r="AO6" s="1309"/>
      <c r="AP6" s="1309"/>
      <c r="AQ6" s="1309"/>
      <c r="AR6" s="1309"/>
      <c r="AS6" s="1309"/>
      <c r="AT6" s="1309"/>
      <c r="AU6" s="1309"/>
      <c r="AV6" s="1309"/>
      <c r="AW6" s="1308"/>
    </row>
    <row r="7" spans="1:92" ht="15" x14ac:dyDescent="0.2">
      <c r="A7" s="808"/>
      <c r="B7" s="808"/>
      <c r="C7" s="808"/>
      <c r="D7" s="808"/>
      <c r="E7" s="808"/>
      <c r="F7" s="808"/>
      <c r="G7" s="808"/>
      <c r="H7" s="808"/>
      <c r="I7" s="808"/>
      <c r="J7" s="808"/>
      <c r="K7" s="808"/>
      <c r="L7" s="808"/>
      <c r="M7" s="808"/>
      <c r="N7" s="808"/>
      <c r="O7" s="808"/>
      <c r="P7" s="808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1309"/>
      <c r="AF7" s="1309"/>
      <c r="AG7" s="1309"/>
      <c r="AH7" s="1309"/>
      <c r="AI7" s="1309"/>
      <c r="AJ7" s="1309"/>
      <c r="AK7" s="1309"/>
      <c r="AL7" s="1309"/>
      <c r="AM7" s="1309"/>
      <c r="AN7" s="1309"/>
      <c r="AO7" s="1309"/>
      <c r="AP7" s="1309"/>
      <c r="AQ7" s="1309"/>
      <c r="AR7" s="1309"/>
      <c r="AS7" s="1309"/>
      <c r="AT7" s="1309"/>
      <c r="AU7" s="1309"/>
      <c r="AV7" s="1309"/>
      <c r="AW7" s="1308"/>
    </row>
    <row r="8" spans="1:92" ht="31.35" customHeight="1" x14ac:dyDescent="0.2">
      <c r="A8" s="10" t="s">
        <v>2</v>
      </c>
      <c r="B8" s="11"/>
      <c r="C8" s="11"/>
      <c r="D8" s="11"/>
      <c r="E8" s="11"/>
      <c r="F8" s="11"/>
      <c r="G8" s="11"/>
      <c r="H8" s="11"/>
      <c r="I8" s="11"/>
      <c r="Q8" s="12"/>
      <c r="R8" s="12"/>
      <c r="S8" s="12"/>
      <c r="T8" s="12"/>
      <c r="U8" s="12"/>
      <c r="V8" s="12"/>
      <c r="W8" s="12"/>
      <c r="X8" s="13"/>
      <c r="Y8" s="13"/>
      <c r="Z8" s="13"/>
      <c r="AA8" s="13"/>
      <c r="AB8" s="13"/>
      <c r="AC8" s="13"/>
      <c r="AD8" s="7"/>
      <c r="AE8" s="1309"/>
      <c r="AF8" s="1309"/>
      <c r="AG8" s="1309"/>
      <c r="AH8" s="1309"/>
      <c r="AI8" s="1309"/>
      <c r="AJ8" s="1309"/>
      <c r="AK8" s="1309"/>
      <c r="AL8" s="1309"/>
      <c r="AM8" s="1309"/>
      <c r="AN8" s="1309"/>
      <c r="AO8" s="1309"/>
      <c r="AP8" s="1309"/>
      <c r="AQ8" s="1309"/>
      <c r="AR8" s="1309"/>
      <c r="AS8" s="1309"/>
      <c r="AT8" s="1309"/>
      <c r="AU8" s="1309"/>
      <c r="AV8" s="1309"/>
      <c r="AW8" s="1308"/>
      <c r="BZ8" s="2"/>
      <c r="CG8" s="14"/>
      <c r="CH8" s="14"/>
      <c r="CI8" s="14"/>
      <c r="CJ8" s="14"/>
      <c r="CK8" s="14"/>
      <c r="CL8" s="14"/>
      <c r="CM8" s="14"/>
      <c r="CN8" s="14"/>
    </row>
    <row r="9" spans="1:92" ht="16.350000000000001" customHeight="1" x14ac:dyDescent="0.2">
      <c r="A9" s="1371" t="s">
        <v>3</v>
      </c>
      <c r="B9" s="1372"/>
      <c r="C9" s="1375" t="s">
        <v>4</v>
      </c>
      <c r="D9" s="1377" t="s">
        <v>5</v>
      </c>
      <c r="E9" s="1378"/>
      <c r="F9" s="1378"/>
      <c r="G9" s="1378"/>
      <c r="H9" s="1378"/>
      <c r="I9" s="1378"/>
      <c r="J9" s="1378"/>
      <c r="K9" s="1378"/>
      <c r="L9" s="1378"/>
      <c r="M9" s="1379"/>
      <c r="N9" s="1367" t="s">
        <v>6</v>
      </c>
      <c r="O9" s="1375" t="s">
        <v>7</v>
      </c>
      <c r="P9" s="1375" t="s">
        <v>8</v>
      </c>
      <c r="Q9" s="15"/>
      <c r="R9" s="15"/>
      <c r="S9" s="15"/>
      <c r="T9" s="15"/>
      <c r="U9" s="15"/>
      <c r="V9" s="15"/>
      <c r="W9" s="13"/>
      <c r="X9" s="13"/>
      <c r="Y9" s="13"/>
      <c r="Z9" s="13"/>
      <c r="AA9" s="13"/>
      <c r="AB9" s="13"/>
      <c r="AC9" s="13"/>
      <c r="AD9" s="7"/>
      <c r="AE9" s="7"/>
      <c r="AF9" s="1309"/>
      <c r="AG9" s="1309"/>
      <c r="AH9" s="1309"/>
      <c r="AI9" s="1309"/>
      <c r="AJ9" s="1309"/>
      <c r="AK9" s="1309"/>
      <c r="AL9" s="1309"/>
      <c r="AM9" s="1309"/>
      <c r="AN9" s="1309"/>
      <c r="AO9" s="1309"/>
      <c r="AP9" s="1310"/>
      <c r="AQ9" s="1310"/>
      <c r="AR9" s="1310"/>
      <c r="AS9" s="1310"/>
      <c r="AT9" s="1310"/>
      <c r="AU9" s="1310"/>
      <c r="AV9" s="1310"/>
      <c r="AW9" s="1310"/>
      <c r="AX9" s="1308"/>
      <c r="CG9" s="14"/>
      <c r="CH9" s="14"/>
      <c r="CI9" s="14"/>
      <c r="CJ9" s="14"/>
      <c r="CK9" s="14"/>
      <c r="CL9" s="14"/>
      <c r="CM9" s="14"/>
      <c r="CN9" s="14"/>
    </row>
    <row r="10" spans="1:92" ht="25.35" customHeight="1" x14ac:dyDescent="0.2">
      <c r="A10" s="1373"/>
      <c r="B10" s="1374"/>
      <c r="C10" s="1376"/>
      <c r="D10" s="1286" t="s">
        <v>9</v>
      </c>
      <c r="E10" s="1311" t="s">
        <v>10</v>
      </c>
      <c r="F10" s="1311" t="s">
        <v>11</v>
      </c>
      <c r="G10" s="1311" t="s">
        <v>12</v>
      </c>
      <c r="H10" s="1311" t="s">
        <v>13</v>
      </c>
      <c r="I10" s="1311" t="s">
        <v>14</v>
      </c>
      <c r="J10" s="1311" t="s">
        <v>15</v>
      </c>
      <c r="K10" s="1311" t="s">
        <v>16</v>
      </c>
      <c r="L10" s="1311" t="s">
        <v>17</v>
      </c>
      <c r="M10" s="1312" t="s">
        <v>18</v>
      </c>
      <c r="N10" s="1369"/>
      <c r="O10" s="1376"/>
      <c r="P10" s="1376"/>
      <c r="Q10" s="12"/>
      <c r="R10" s="20"/>
      <c r="S10" s="20"/>
      <c r="T10" s="20"/>
      <c r="U10" s="20"/>
      <c r="V10" s="15"/>
      <c r="W10" s="15"/>
      <c r="X10" s="15"/>
      <c r="Y10" s="15"/>
      <c r="Z10" s="15"/>
      <c r="AA10" s="15"/>
      <c r="AB10" s="15"/>
      <c r="AC10" s="15"/>
      <c r="AD10" s="11"/>
      <c r="AE10" s="11"/>
      <c r="AF10" s="1313"/>
      <c r="AG10" s="1313"/>
      <c r="AH10" s="1313"/>
      <c r="AI10" s="1313"/>
      <c r="AJ10" s="1313"/>
      <c r="AK10" s="1313"/>
      <c r="AL10" s="1313"/>
      <c r="AM10" s="1313"/>
      <c r="AN10" s="1313"/>
      <c r="AO10" s="1314"/>
      <c r="AP10" s="1314"/>
      <c r="AQ10" s="1314"/>
      <c r="AR10" s="1314"/>
      <c r="AS10" s="1314"/>
      <c r="AT10" s="1314"/>
      <c r="AU10" s="1314"/>
      <c r="AV10" s="1314"/>
      <c r="AW10" s="1314"/>
      <c r="AX10" s="1308"/>
      <c r="CG10" s="14"/>
      <c r="CH10" s="14"/>
      <c r="CI10" s="14"/>
      <c r="CJ10" s="14"/>
      <c r="CK10" s="14"/>
      <c r="CL10" s="14"/>
      <c r="CM10" s="14"/>
      <c r="CN10" s="14"/>
    </row>
    <row r="11" spans="1:92" ht="16.350000000000001" customHeight="1" x14ac:dyDescent="0.2">
      <c r="A11" s="1632" t="s">
        <v>19</v>
      </c>
      <c r="B11" s="1632"/>
      <c r="C11" s="1315">
        <f>SUM(D11:M11)</f>
        <v>0</v>
      </c>
      <c r="D11" s="1298"/>
      <c r="E11" s="1307"/>
      <c r="F11" s="1307"/>
      <c r="G11" s="1307"/>
      <c r="H11" s="1307"/>
      <c r="I11" s="1307"/>
      <c r="J11" s="1307"/>
      <c r="K11" s="1307"/>
      <c r="L11" s="1316"/>
      <c r="M11" s="1317"/>
      <c r="N11" s="1299"/>
      <c r="O11" s="1300"/>
      <c r="P11" s="1300"/>
      <c r="Q11" s="30" t="str">
        <f>CA11&amp;CB11&amp;CC11&amp;CD11</f>
        <v/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15"/>
      <c r="AD11" s="11"/>
      <c r="AE11" s="11"/>
      <c r="AF11" s="1313"/>
      <c r="AG11" s="1313"/>
      <c r="AH11" s="1313"/>
      <c r="AI11" s="1313"/>
      <c r="AJ11" s="1313"/>
      <c r="AK11" s="1314"/>
      <c r="AL11" s="1314"/>
      <c r="AM11" s="1314"/>
      <c r="AN11" s="1314"/>
      <c r="AO11" s="1314"/>
      <c r="AP11" s="1314"/>
      <c r="AQ11" s="1314"/>
      <c r="AR11" s="1314"/>
      <c r="AS11" s="1314"/>
      <c r="AT11" s="1314"/>
      <c r="AU11" s="1314"/>
      <c r="AV11" s="1314"/>
      <c r="AW11" s="1314"/>
      <c r="AX11" s="1308"/>
      <c r="CA11" s="32" t="str">
        <f>IF(CH11=1,"* El número de víctima de Violencia de Género NO DEBE ser diferente al Total. ","")</f>
        <v/>
      </c>
      <c r="CB11" s="32" t="str">
        <f>IF(AND(C11&lt;&gt;0,OR(O11="",P11="")),"* No olvide digitar los campos Pueblo Originario y/o Migrantes (Digite CEROS si no tiene). ","")</f>
        <v/>
      </c>
      <c r="CC11" s="32" t="str">
        <f>IF(CJ11=1,"* Pueblo Originario y/o Migrantes NO DEBEN ser Mayor al Total. ","")</f>
        <v/>
      </c>
      <c r="CD11" s="32" t="str">
        <f>IF(CK11=1,"* Total Gestantes Ingresadas a control prenatal debe ser Mayor o Igual que el Total de Evaluaciones a Gestantes de REM A03 Sección B2. ","")</f>
        <v/>
      </c>
      <c r="CG11" s="14"/>
      <c r="CH11" s="33">
        <f>IF(C11&lt;N11,1,0)</f>
        <v>0</v>
      </c>
      <c r="CI11" s="14"/>
      <c r="CJ11" s="33">
        <f>IF(OR(C11&lt;O11,C11&lt;P11),1,0)</f>
        <v>0</v>
      </c>
      <c r="CK11" s="33">
        <f>IF(C11&lt;[12]A03!C75,1,0)</f>
        <v>0</v>
      </c>
      <c r="CL11" s="14"/>
      <c r="CM11" s="14"/>
      <c r="CN11" s="14"/>
    </row>
    <row r="12" spans="1:92" ht="16.350000000000001" customHeight="1" x14ac:dyDescent="0.2">
      <c r="A12" s="1359" t="s">
        <v>20</v>
      </c>
      <c r="B12" s="1359"/>
      <c r="C12" s="34">
        <f>SUM(D12:M12)</f>
        <v>0</v>
      </c>
      <c r="D12" s="35"/>
      <c r="E12" s="36"/>
      <c r="F12" s="36"/>
      <c r="G12" s="36"/>
      <c r="H12" s="36"/>
      <c r="I12" s="36"/>
      <c r="J12" s="36"/>
      <c r="K12" s="36"/>
      <c r="L12" s="37"/>
      <c r="M12" s="38"/>
      <c r="N12" s="39"/>
      <c r="O12" s="40"/>
      <c r="P12" s="40"/>
      <c r="Q12" s="30" t="str">
        <f>CA12&amp;CB12&amp;CC12&amp;CD12</f>
        <v/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15"/>
      <c r="AD12" s="11"/>
      <c r="AE12" s="11"/>
      <c r="AF12" s="1313"/>
      <c r="AG12" s="1313"/>
      <c r="AH12" s="1313"/>
      <c r="AI12" s="1313"/>
      <c r="AJ12" s="1313"/>
      <c r="AK12" s="1314"/>
      <c r="AL12" s="1314"/>
      <c r="AM12" s="1314"/>
      <c r="AN12" s="1314"/>
      <c r="AO12" s="1313"/>
      <c r="AP12" s="1313"/>
      <c r="AQ12" s="1314"/>
      <c r="AR12" s="1314"/>
      <c r="AS12" s="1314"/>
      <c r="AT12" s="1314"/>
      <c r="AU12" s="1314"/>
      <c r="AV12" s="1314"/>
      <c r="AW12" s="1314"/>
      <c r="AX12" s="1308"/>
      <c r="CA12" s="32" t="str">
        <f>IF(CH12=1,"* El número de víctima de Violencia de Género NO DEBE ser diferente al Total. ","")</f>
        <v/>
      </c>
      <c r="CB12" s="32" t="str">
        <f>IF(AND(C12&lt;&gt;0,OR(O12="",P12="")),"* No olvide digitar los campos Pueblo Originario y/o Migrantes (Digite CEROS si no tiene). ","")</f>
        <v/>
      </c>
      <c r="CC12" s="32" t="str">
        <f>IF(CJ12=1,"* Pueblo Originario y/o Migrantes NO DEBEN ser Mayor al Total. ","")</f>
        <v/>
      </c>
      <c r="CD12" s="32" t="str">
        <f>IF(CK12=1,"* Total Gestantes debe ser Mayor o Igual a "&amp;A12&amp;".","")</f>
        <v/>
      </c>
      <c r="CG12" s="14"/>
      <c r="CH12" s="33">
        <f>IF(C12&lt;N12,1,0)</f>
        <v>0</v>
      </c>
      <c r="CI12" s="14"/>
      <c r="CJ12" s="33">
        <f>IF(OR(C12&lt;O12,C12&lt;P12),1,0)</f>
        <v>0</v>
      </c>
      <c r="CK12" s="33">
        <f>IF($C$11&lt;C12,1,0)</f>
        <v>0</v>
      </c>
      <c r="CL12" s="14"/>
      <c r="CM12" s="14"/>
      <c r="CN12" s="14"/>
    </row>
    <row r="13" spans="1:92" ht="16.350000000000001" customHeight="1" x14ac:dyDescent="0.2">
      <c r="A13" s="1360" t="s">
        <v>21</v>
      </c>
      <c r="B13" s="1361"/>
      <c r="C13" s="34">
        <f>SUM(D13:M13)</f>
        <v>0</v>
      </c>
      <c r="D13" s="35"/>
      <c r="E13" s="36"/>
      <c r="F13" s="36"/>
      <c r="G13" s="36"/>
      <c r="H13" s="36"/>
      <c r="I13" s="36"/>
      <c r="J13" s="36"/>
      <c r="K13" s="36"/>
      <c r="L13" s="37"/>
      <c r="M13" s="38"/>
      <c r="N13" s="39"/>
      <c r="O13" s="40"/>
      <c r="P13" s="40"/>
      <c r="Q13" s="30" t="str">
        <f>CA13&amp;CB13&amp;CC13&amp;CD13</f>
        <v/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15"/>
      <c r="AD13" s="11"/>
      <c r="AE13" s="11"/>
      <c r="AF13" s="1313"/>
      <c r="AG13" s="1313"/>
      <c r="AH13" s="1313"/>
      <c r="AI13" s="1313"/>
      <c r="AJ13" s="1313"/>
      <c r="AK13" s="1314"/>
      <c r="AL13" s="1314"/>
      <c r="AM13" s="1314"/>
      <c r="AN13" s="1314"/>
      <c r="AO13" s="1313"/>
      <c r="AP13" s="1313"/>
      <c r="AQ13" s="1313"/>
      <c r="AR13" s="1314"/>
      <c r="AS13" s="1314"/>
      <c r="AT13" s="1314"/>
      <c r="AU13" s="1314"/>
      <c r="AV13" s="1314"/>
      <c r="AW13" s="1314"/>
      <c r="AX13" s="1308"/>
      <c r="CA13" s="32" t="str">
        <f>IF(CH13=1,"* El número de víctima de Violencia de Género NO DEBE ser diferente al Total. ","")</f>
        <v/>
      </c>
      <c r="CB13" s="32" t="str">
        <f>IF(AND(C13&lt;&gt;0,OR(O13="",P13="")),"* No olvide digitar los campos Pueblo Originario y/o Migrantes (Digite CEROS si no tiene). ","")</f>
        <v/>
      </c>
      <c r="CC13" s="32" t="str">
        <f>IF(CJ13=1,"* Pueblo Originario y/o Migrantes NO DEBEN ser Mayor al Total. ","")</f>
        <v/>
      </c>
      <c r="CD13" s="32" t="str">
        <f>IF(CK13=1,"* Total Gestantes debe ser Mayor o Igual a "&amp;A13&amp;".","")</f>
        <v/>
      </c>
      <c r="CG13" s="14"/>
      <c r="CH13" s="33">
        <f>IF(C13&lt;N13,1,0)</f>
        <v>0</v>
      </c>
      <c r="CI13" s="14"/>
      <c r="CJ13" s="33">
        <f>IF(OR(C13&lt;O13,C13&lt;P13),1,0)</f>
        <v>0</v>
      </c>
      <c r="CK13" s="33">
        <f>IF($C$11&lt;C13,1,0)</f>
        <v>0</v>
      </c>
      <c r="CL13" s="14"/>
      <c r="CM13" s="14"/>
      <c r="CN13" s="14"/>
    </row>
    <row r="14" spans="1:92" ht="16.350000000000001" customHeight="1" x14ac:dyDescent="0.2">
      <c r="A14" s="1362" t="s">
        <v>22</v>
      </c>
      <c r="B14" s="1363"/>
      <c r="C14" s="41">
        <f>SUM(D14:M14)</f>
        <v>0</v>
      </c>
      <c r="D14" s="42"/>
      <c r="E14" s="43"/>
      <c r="F14" s="43"/>
      <c r="G14" s="43"/>
      <c r="H14" s="43"/>
      <c r="I14" s="43"/>
      <c r="J14" s="43"/>
      <c r="K14" s="43"/>
      <c r="L14" s="44"/>
      <c r="M14" s="45"/>
      <c r="N14" s="46"/>
      <c r="O14" s="47"/>
      <c r="P14" s="47"/>
      <c r="Q14" s="30" t="str">
        <f>CA14&amp;CB14&amp;CC14&amp;CD14</f>
        <v/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15"/>
      <c r="AD14" s="11"/>
      <c r="AE14" s="11"/>
      <c r="AF14" s="1313"/>
      <c r="AG14" s="1313"/>
      <c r="AH14" s="1313"/>
      <c r="AI14" s="1313"/>
      <c r="AJ14" s="1313"/>
      <c r="AK14" s="1313"/>
      <c r="AL14" s="1313"/>
      <c r="AM14" s="1313"/>
      <c r="AN14" s="1313"/>
      <c r="AO14" s="1314"/>
      <c r="AP14" s="1314"/>
      <c r="AQ14" s="1314"/>
      <c r="AR14" s="1314"/>
      <c r="AS14" s="1314"/>
      <c r="AT14" s="1314"/>
      <c r="AU14" s="1314"/>
      <c r="AV14" s="1314"/>
      <c r="AW14" s="1314"/>
      <c r="AX14" s="1308"/>
      <c r="CA14" s="32" t="str">
        <f>IF(CH14=1,"* El número de víctima de Violencia de Género NO DEBE ser diferente al Total. ","")</f>
        <v/>
      </c>
      <c r="CB14" s="32" t="str">
        <f>IF(AND(C14&lt;&gt;0,OR(O14="",P14="")),"* No olvide digitar los campos Pueblo Originario y/o Migrantes (Digite CEROS si no tiene). ","")</f>
        <v/>
      </c>
      <c r="CC14" s="32" t="str">
        <f>IF(CJ14=1,"* Pueblo Originario y/o Migrantes NO DEBEN ser Mayor al Total. ","")</f>
        <v/>
      </c>
      <c r="CD14" s="32" t="str">
        <f>IF(CK14=1,"* Total Gestantes debe ser Mayor o Igual a "&amp;A14&amp;".","")</f>
        <v/>
      </c>
      <c r="CG14" s="14"/>
      <c r="CH14" s="33">
        <f>IF(C14&lt;N14,1,0)</f>
        <v>0</v>
      </c>
      <c r="CI14" s="14"/>
      <c r="CJ14" s="33">
        <f>IF(OR(C14&lt;O14,C14&lt;P14),1,0)</f>
        <v>0</v>
      </c>
      <c r="CK14" s="33">
        <f>IF($C$11&lt;C14,1,0)</f>
        <v>0</v>
      </c>
      <c r="CL14" s="14"/>
      <c r="CM14" s="14"/>
      <c r="CN14" s="14"/>
    </row>
    <row r="15" spans="1:92" ht="16.350000000000001" customHeight="1" x14ac:dyDescent="0.2">
      <c r="A15" s="1364" t="s">
        <v>23</v>
      </c>
      <c r="B15" s="1365"/>
      <c r="C15" s="1318">
        <f>SUM(D15:M15)</f>
        <v>0</v>
      </c>
      <c r="D15" s="1319"/>
      <c r="E15" s="1320"/>
      <c r="F15" s="1320"/>
      <c r="G15" s="1320"/>
      <c r="H15" s="1320"/>
      <c r="I15" s="1320"/>
      <c r="J15" s="1320"/>
      <c r="K15" s="1320"/>
      <c r="L15" s="1321"/>
      <c r="M15" s="1322"/>
      <c r="N15" s="53"/>
      <c r="O15" s="1323"/>
      <c r="P15" s="1323"/>
      <c r="Q15" s="30" t="str">
        <f>CA15&amp;CB15&amp;CC15&amp;CD15</f>
        <v/>
      </c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15"/>
      <c r="AD15" s="11"/>
      <c r="AE15" s="11"/>
      <c r="AF15" s="1313"/>
      <c r="AG15" s="1313"/>
      <c r="AH15" s="1313"/>
      <c r="AI15" s="1313"/>
      <c r="AJ15" s="1313"/>
      <c r="AK15" s="1313"/>
      <c r="AL15" s="1313"/>
      <c r="AM15" s="1313"/>
      <c r="AN15" s="1313"/>
      <c r="AO15" s="1314"/>
      <c r="AP15" s="1314"/>
      <c r="AQ15" s="1314"/>
      <c r="AR15" s="1314"/>
      <c r="AS15" s="1314"/>
      <c r="AT15" s="1314"/>
      <c r="AU15" s="1314"/>
      <c r="AV15" s="1314"/>
      <c r="AW15" s="1314"/>
      <c r="AX15" s="1308"/>
      <c r="CA15" s="32" t="str">
        <f>IF(CH15=1,"* El número de víctima de Violencia de Género NO DEBE ser diferente al Total. ","")</f>
        <v/>
      </c>
      <c r="CB15" s="32" t="str">
        <f>IF(AND(C15&lt;&gt;0,OR(O15="",P15="")),"* No olvide digitar los campos Pueblo Originario y/o Migrantes (Digite CEROS si no tiene). ","")</f>
        <v/>
      </c>
      <c r="CC15" s="32" t="str">
        <f>IF(CJ15=1,"* Pueblo Originario y/o Migrantes NO DEBEN ser Mayor al Total. ","")</f>
        <v/>
      </c>
      <c r="CD15" s="32" t="str">
        <f>IF(CK15=1,"* Total Gestantes debe ser Mayor o Igual a "&amp;A15&amp;".","")</f>
        <v/>
      </c>
      <c r="CG15" s="14"/>
      <c r="CH15" s="33">
        <f>IF(C15&lt;N15,1,0)</f>
        <v>0</v>
      </c>
      <c r="CI15" s="14"/>
      <c r="CJ15" s="33">
        <f>IF(OR(C15&lt;O15,C15&lt;P15),1,0)</f>
        <v>0</v>
      </c>
      <c r="CK15" s="33">
        <f>IF($C$11&lt;C15,1,0)</f>
        <v>0</v>
      </c>
      <c r="CL15" s="14"/>
      <c r="CM15" s="14"/>
      <c r="CN15" s="14"/>
    </row>
    <row r="16" spans="1:92" ht="31.35" customHeight="1" x14ac:dyDescent="0.2">
      <c r="A16" s="10" t="s">
        <v>24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1"/>
      <c r="P16" s="11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1"/>
      <c r="AE16" s="1313"/>
      <c r="AF16" s="1313"/>
      <c r="AG16" s="1313"/>
      <c r="AH16" s="1313"/>
      <c r="AI16" s="1313"/>
      <c r="AJ16" s="1313"/>
      <c r="AK16" s="1313"/>
      <c r="AL16" s="1313"/>
      <c r="AM16" s="1313"/>
      <c r="AN16" s="1313"/>
      <c r="AO16" s="1313"/>
      <c r="AP16" s="1313"/>
      <c r="AQ16" s="1313"/>
      <c r="AR16" s="1313"/>
      <c r="AS16" s="1313"/>
      <c r="AT16" s="1313"/>
      <c r="AU16" s="1313"/>
      <c r="AV16" s="1313"/>
      <c r="AW16" s="1308"/>
      <c r="BZ16" s="2"/>
      <c r="CG16" s="14"/>
      <c r="CH16" s="14"/>
      <c r="CI16" s="14"/>
      <c r="CJ16" s="14"/>
      <c r="CK16" s="14"/>
      <c r="CL16" s="14"/>
      <c r="CM16" s="14"/>
      <c r="CN16" s="14"/>
    </row>
    <row r="17" spans="1:92" ht="16.350000000000001" customHeight="1" x14ac:dyDescent="0.2">
      <c r="A17" s="1366" t="s">
        <v>25</v>
      </c>
      <c r="B17" s="1367"/>
      <c r="C17" s="1375" t="s">
        <v>26</v>
      </c>
      <c r="D17" s="1375" t="s">
        <v>27</v>
      </c>
      <c r="E17" s="1375" t="s">
        <v>7</v>
      </c>
      <c r="F17" s="1375" t="s">
        <v>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1"/>
      <c r="AE17" s="1313"/>
      <c r="AF17" s="1314"/>
      <c r="AG17" s="1314"/>
      <c r="AH17" s="1314"/>
      <c r="AI17" s="1314"/>
      <c r="AJ17" s="1314"/>
      <c r="AK17" s="1314"/>
      <c r="AL17" s="1314"/>
      <c r="AM17" s="1314"/>
      <c r="AN17" s="1314"/>
      <c r="AO17" s="1314"/>
      <c r="AP17" s="1314"/>
      <c r="AQ17" s="1314"/>
      <c r="AR17" s="1314"/>
      <c r="AS17" s="1314"/>
      <c r="AT17" s="1314"/>
      <c r="AU17" s="1314"/>
      <c r="AV17" s="1314"/>
      <c r="AW17" s="1308"/>
      <c r="CG17" s="14"/>
      <c r="CH17" s="14"/>
      <c r="CI17" s="14"/>
      <c r="CJ17" s="14"/>
      <c r="CK17" s="14"/>
      <c r="CL17" s="14"/>
      <c r="CM17" s="14"/>
      <c r="CN17" s="14"/>
    </row>
    <row r="18" spans="1:92" ht="25.35" customHeight="1" x14ac:dyDescent="0.2">
      <c r="A18" s="1368"/>
      <c r="B18" s="1369"/>
      <c r="C18" s="1376"/>
      <c r="D18" s="1376"/>
      <c r="E18" s="1376"/>
      <c r="F18" s="1376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1"/>
      <c r="AE18" s="1313"/>
      <c r="AF18" s="1314"/>
      <c r="AG18" s="1314"/>
      <c r="AH18" s="1314"/>
      <c r="AI18" s="1314"/>
      <c r="AJ18" s="1314"/>
      <c r="AK18" s="1314"/>
      <c r="AL18" s="1314"/>
      <c r="AM18" s="1314"/>
      <c r="AN18" s="1314"/>
      <c r="AO18" s="1314"/>
      <c r="AP18" s="1314"/>
      <c r="AQ18" s="1314"/>
      <c r="AR18" s="1314"/>
      <c r="AS18" s="1314"/>
      <c r="AT18" s="1314"/>
      <c r="AU18" s="1314"/>
      <c r="AV18" s="1314"/>
      <c r="AW18" s="1308"/>
      <c r="CG18" s="14"/>
      <c r="CH18" s="14"/>
      <c r="CI18" s="14"/>
      <c r="CJ18" s="14"/>
      <c r="CK18" s="14"/>
      <c r="CL18" s="14"/>
      <c r="CM18" s="14"/>
      <c r="CN18" s="14"/>
    </row>
    <row r="19" spans="1:92" ht="16.350000000000001" customHeight="1" x14ac:dyDescent="0.2">
      <c r="A19" s="1383" t="s">
        <v>28</v>
      </c>
      <c r="B19" s="1384"/>
      <c r="C19" s="1324">
        <v>95</v>
      </c>
      <c r="D19" s="1324">
        <v>0</v>
      </c>
      <c r="E19" s="1324">
        <v>1</v>
      </c>
      <c r="F19" s="1324">
        <v>5</v>
      </c>
      <c r="G19" s="30" t="str">
        <f t="shared" ref="G19:G29" si="0">CA19&amp;CB19&amp;CC19&amp;CD19</f>
        <v/>
      </c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1"/>
      <c r="AE19" s="1252"/>
      <c r="AF19" s="1253"/>
      <c r="AG19" s="1253"/>
      <c r="AH19" s="1253"/>
      <c r="AI19" s="1253"/>
      <c r="AJ19" s="1253"/>
      <c r="AK19" s="1253"/>
      <c r="AL19" s="1253"/>
      <c r="AM19" s="1253"/>
      <c r="AN19" s="1253"/>
      <c r="AO19" s="1253"/>
      <c r="AP19" s="1253"/>
      <c r="AQ19" s="1253"/>
      <c r="AR19" s="1253"/>
      <c r="AS19" s="1253"/>
      <c r="AT19" s="1253"/>
      <c r="AU19" s="1253"/>
      <c r="AV19" s="1253"/>
      <c r="AW19" s="1247"/>
      <c r="CA19" s="56"/>
      <c r="CB19" s="56"/>
      <c r="CC19" s="56"/>
      <c r="CD19" s="32" t="str">
        <f>IF(AND(SUM(C20:C29)&lt;&gt;0,C19=0),"* No olvide registrar número de gestantes ingresadas. ","")</f>
        <v/>
      </c>
      <c r="CG19" s="14">
        <v>0</v>
      </c>
      <c r="CH19" s="14"/>
      <c r="CI19" s="14">
        <v>0</v>
      </c>
      <c r="CJ19" s="14"/>
      <c r="CK19" s="14"/>
      <c r="CL19" s="14"/>
      <c r="CM19" s="14"/>
      <c r="CN19" s="14"/>
    </row>
    <row r="20" spans="1:92" ht="16.350000000000001" customHeight="1" x14ac:dyDescent="0.2">
      <c r="A20" s="1577" t="s">
        <v>29</v>
      </c>
      <c r="B20" s="1578"/>
      <c r="C20" s="57"/>
      <c r="D20" s="57"/>
      <c r="E20" s="57"/>
      <c r="F20" s="57"/>
      <c r="G20" s="30" t="str">
        <f t="shared" si="0"/>
        <v/>
      </c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1"/>
      <c r="AE20" s="1252"/>
      <c r="AF20" s="1253"/>
      <c r="AG20" s="1253"/>
      <c r="AH20" s="1253"/>
      <c r="AI20" s="1253"/>
      <c r="AJ20" s="1253"/>
      <c r="AK20" s="1253"/>
      <c r="AL20" s="1253"/>
      <c r="AM20" s="1253"/>
      <c r="AN20" s="1253"/>
      <c r="AO20" s="1253"/>
      <c r="AP20" s="1253"/>
      <c r="AQ20" s="1253"/>
      <c r="AR20" s="1253"/>
      <c r="AS20" s="1253"/>
      <c r="AT20" s="1253"/>
      <c r="AU20" s="1253"/>
      <c r="AV20" s="1253"/>
      <c r="AW20" s="1247"/>
      <c r="CG20" s="14">
        <v>0</v>
      </c>
      <c r="CH20" s="14"/>
      <c r="CI20" s="14">
        <v>0</v>
      </c>
      <c r="CJ20" s="14"/>
      <c r="CK20" s="14"/>
      <c r="CL20" s="14"/>
      <c r="CM20" s="14"/>
      <c r="CN20" s="14"/>
    </row>
    <row r="21" spans="1:92" ht="16.350000000000001" customHeight="1" x14ac:dyDescent="0.2">
      <c r="A21" s="1360" t="s">
        <v>30</v>
      </c>
      <c r="B21" s="1361"/>
      <c r="C21" s="58">
        <v>4</v>
      </c>
      <c r="D21" s="58">
        <v>0</v>
      </c>
      <c r="E21" s="58">
        <v>0</v>
      </c>
      <c r="F21" s="58">
        <v>0</v>
      </c>
      <c r="G21" s="30" t="str">
        <f t="shared" si="0"/>
        <v/>
      </c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1"/>
      <c r="AE21" s="1313"/>
      <c r="AF21" s="1314"/>
      <c r="AG21" s="1314"/>
      <c r="AH21" s="1314"/>
      <c r="AI21" s="1314"/>
      <c r="AJ21" s="1314"/>
      <c r="AK21" s="1314"/>
      <c r="AL21" s="1314"/>
      <c r="AM21" s="1314"/>
      <c r="AN21" s="1314"/>
      <c r="AO21" s="1314"/>
      <c r="AP21" s="1314"/>
      <c r="AQ21" s="1314"/>
      <c r="AR21" s="1314"/>
      <c r="AS21" s="1314"/>
      <c r="AT21" s="1314"/>
      <c r="AU21" s="1314"/>
      <c r="AV21" s="1314"/>
      <c r="AW21" s="1308"/>
      <c r="CA21" s="56"/>
      <c r="CB21" s="56"/>
      <c r="CC21" s="56"/>
      <c r="CG21" s="14">
        <v>0</v>
      </c>
      <c r="CH21" s="14"/>
      <c r="CI21" s="14">
        <v>0</v>
      </c>
      <c r="CJ21" s="14"/>
      <c r="CK21" s="14"/>
      <c r="CL21" s="14"/>
      <c r="CM21" s="14"/>
      <c r="CN21" s="14"/>
    </row>
    <row r="22" spans="1:92" ht="16.350000000000001" customHeight="1" x14ac:dyDescent="0.2">
      <c r="A22" s="1360" t="s">
        <v>31</v>
      </c>
      <c r="B22" s="1361"/>
      <c r="C22" s="58">
        <v>19</v>
      </c>
      <c r="D22" s="58">
        <v>0</v>
      </c>
      <c r="E22" s="58">
        <v>0</v>
      </c>
      <c r="F22" s="58">
        <v>1</v>
      </c>
      <c r="G22" s="30" t="str">
        <f t="shared" si="0"/>
        <v/>
      </c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1"/>
      <c r="AE22" s="1313"/>
      <c r="AF22" s="1314"/>
      <c r="AG22" s="1314"/>
      <c r="AH22" s="1314"/>
      <c r="AI22" s="1314"/>
      <c r="AJ22" s="1314"/>
      <c r="AK22" s="1314"/>
      <c r="AL22" s="1314"/>
      <c r="AM22" s="1314"/>
      <c r="AN22" s="1314"/>
      <c r="AO22" s="1314"/>
      <c r="AP22" s="1314"/>
      <c r="AQ22" s="1314"/>
      <c r="AR22" s="1314"/>
      <c r="AS22" s="1314"/>
      <c r="AT22" s="1314"/>
      <c r="AU22" s="1314"/>
      <c r="AV22" s="1314"/>
      <c r="AW22" s="1308"/>
      <c r="CG22" s="14">
        <v>0</v>
      </c>
      <c r="CH22" s="14"/>
      <c r="CI22" s="14">
        <v>0</v>
      </c>
      <c r="CJ22" s="14"/>
      <c r="CK22" s="14"/>
      <c r="CL22" s="14"/>
      <c r="CM22" s="14"/>
      <c r="CN22" s="14"/>
    </row>
    <row r="23" spans="1:92" ht="16.350000000000001" customHeight="1" x14ac:dyDescent="0.2">
      <c r="A23" s="1381" t="s">
        <v>32</v>
      </c>
      <c r="B23" s="1382"/>
      <c r="C23" s="58">
        <v>1</v>
      </c>
      <c r="D23" s="58">
        <v>0</v>
      </c>
      <c r="E23" s="58">
        <v>0</v>
      </c>
      <c r="F23" s="58">
        <v>0</v>
      </c>
      <c r="G23" s="30" t="str">
        <f t="shared" si="0"/>
        <v/>
      </c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1"/>
      <c r="AE23" s="1313"/>
      <c r="AF23" s="1314"/>
      <c r="AG23" s="1314"/>
      <c r="AH23" s="1314"/>
      <c r="AI23" s="1314"/>
      <c r="AJ23" s="1314"/>
      <c r="AK23" s="1314"/>
      <c r="AL23" s="1314"/>
      <c r="AM23" s="1314"/>
      <c r="AN23" s="1314"/>
      <c r="AO23" s="1314"/>
      <c r="AP23" s="1314"/>
      <c r="AQ23" s="1314"/>
      <c r="AR23" s="1314"/>
      <c r="AS23" s="1314"/>
      <c r="AT23" s="1314"/>
      <c r="AU23" s="1314"/>
      <c r="AV23" s="1314"/>
      <c r="AW23" s="1308"/>
      <c r="CG23" s="14">
        <v>0</v>
      </c>
      <c r="CH23" s="14"/>
      <c r="CI23" s="14">
        <v>0</v>
      </c>
      <c r="CJ23" s="14"/>
      <c r="CK23" s="14"/>
      <c r="CL23" s="14"/>
      <c r="CM23" s="14"/>
      <c r="CN23" s="14"/>
    </row>
    <row r="24" spans="1:92" ht="16.350000000000001" customHeight="1" x14ac:dyDescent="0.2">
      <c r="A24" s="1381" t="s">
        <v>33</v>
      </c>
      <c r="B24" s="1382"/>
      <c r="C24" s="58"/>
      <c r="D24" s="58"/>
      <c r="E24" s="58"/>
      <c r="F24" s="58"/>
      <c r="G24" s="30" t="str">
        <f t="shared" si="0"/>
        <v/>
      </c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1"/>
      <c r="AE24" s="1313"/>
      <c r="AF24" s="1314"/>
      <c r="AG24" s="1314"/>
      <c r="AH24" s="1314"/>
      <c r="AI24" s="1314"/>
      <c r="AJ24" s="1314"/>
      <c r="AK24" s="1314"/>
      <c r="AL24" s="1314"/>
      <c r="AM24" s="1314"/>
      <c r="AN24" s="1314"/>
      <c r="AO24" s="1314"/>
      <c r="AP24" s="1314"/>
      <c r="AQ24" s="1314"/>
      <c r="AR24" s="1314"/>
      <c r="AS24" s="1314"/>
      <c r="AT24" s="1314"/>
      <c r="AU24" s="1314"/>
      <c r="AV24" s="1314"/>
      <c r="AW24" s="1308"/>
      <c r="CG24" s="14">
        <v>0</v>
      </c>
      <c r="CH24" s="14"/>
      <c r="CI24" s="14">
        <v>0</v>
      </c>
      <c r="CJ24" s="14"/>
      <c r="CK24" s="14"/>
      <c r="CL24" s="14"/>
      <c r="CM24" s="14"/>
      <c r="CN24" s="14"/>
    </row>
    <row r="25" spans="1:92" ht="16.350000000000001" customHeight="1" x14ac:dyDescent="0.2">
      <c r="A25" s="1381" t="s">
        <v>34</v>
      </c>
      <c r="B25" s="1382"/>
      <c r="C25" s="58">
        <v>1</v>
      </c>
      <c r="D25" s="58">
        <v>0</v>
      </c>
      <c r="E25" s="58">
        <v>0</v>
      </c>
      <c r="F25" s="58">
        <v>1</v>
      </c>
      <c r="G25" s="30" t="str">
        <f t="shared" si="0"/>
        <v/>
      </c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1"/>
      <c r="AE25" s="1313"/>
      <c r="AF25" s="1314"/>
      <c r="AG25" s="1314"/>
      <c r="AH25" s="1314"/>
      <c r="AI25" s="1314"/>
      <c r="AJ25" s="1314"/>
      <c r="AK25" s="1314"/>
      <c r="AL25" s="1314"/>
      <c r="AM25" s="1314"/>
      <c r="AN25" s="1314"/>
      <c r="AO25" s="1314"/>
      <c r="AP25" s="1314"/>
      <c r="AQ25" s="1314"/>
      <c r="AR25" s="1314"/>
      <c r="AS25" s="1314"/>
      <c r="AT25" s="1314"/>
      <c r="AU25" s="1314"/>
      <c r="AV25" s="1314"/>
      <c r="AW25" s="1308"/>
      <c r="CG25" s="14">
        <v>0</v>
      </c>
      <c r="CH25" s="14"/>
      <c r="CI25" s="14">
        <v>0</v>
      </c>
      <c r="CJ25" s="14"/>
      <c r="CK25" s="14"/>
      <c r="CL25" s="14"/>
      <c r="CM25" s="14"/>
      <c r="CN25" s="14"/>
    </row>
    <row r="26" spans="1:92" ht="16.350000000000001" customHeight="1" x14ac:dyDescent="0.2">
      <c r="A26" s="1381" t="s">
        <v>35</v>
      </c>
      <c r="B26" s="1382"/>
      <c r="C26" s="58">
        <v>14</v>
      </c>
      <c r="D26" s="58">
        <v>0</v>
      </c>
      <c r="E26" s="58">
        <v>0</v>
      </c>
      <c r="F26" s="58">
        <v>1</v>
      </c>
      <c r="G26" s="30" t="str">
        <f t="shared" si="0"/>
        <v/>
      </c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1"/>
      <c r="AE26" s="1313"/>
      <c r="AF26" s="1314"/>
      <c r="AG26" s="1314"/>
      <c r="AH26" s="1314"/>
      <c r="AI26" s="1314"/>
      <c r="AJ26" s="1314"/>
      <c r="AK26" s="1314"/>
      <c r="AL26" s="1314"/>
      <c r="AM26" s="1314"/>
      <c r="AN26" s="1314"/>
      <c r="AO26" s="1314"/>
      <c r="AP26" s="1314"/>
      <c r="AQ26" s="1314"/>
      <c r="AR26" s="1314"/>
      <c r="AS26" s="1314"/>
      <c r="AT26" s="1314"/>
      <c r="AU26" s="1314"/>
      <c r="AV26" s="1314"/>
      <c r="AW26" s="1308"/>
      <c r="CG26" s="14">
        <v>0</v>
      </c>
      <c r="CH26" s="14"/>
      <c r="CI26" s="14">
        <v>0</v>
      </c>
      <c r="CJ26" s="14"/>
      <c r="CK26" s="14"/>
      <c r="CL26" s="14"/>
      <c r="CM26" s="14"/>
      <c r="CN26" s="14"/>
    </row>
    <row r="27" spans="1:92" ht="16.350000000000001" customHeight="1" x14ac:dyDescent="0.2">
      <c r="A27" s="1381" t="s">
        <v>36</v>
      </c>
      <c r="B27" s="1382"/>
      <c r="C27" s="58">
        <v>21</v>
      </c>
      <c r="D27" s="58">
        <v>0</v>
      </c>
      <c r="E27" s="58">
        <v>1</v>
      </c>
      <c r="F27" s="58">
        <v>1</v>
      </c>
      <c r="G27" s="30" t="str">
        <f t="shared" si="0"/>
        <v/>
      </c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1"/>
      <c r="AE27" s="1313"/>
      <c r="AF27" s="1314"/>
      <c r="AG27" s="1314"/>
      <c r="AH27" s="1314"/>
      <c r="AI27" s="1314"/>
      <c r="AJ27" s="1314"/>
      <c r="AK27" s="1314"/>
      <c r="AL27" s="1314"/>
      <c r="AM27" s="1314"/>
      <c r="AN27" s="1314"/>
      <c r="AO27" s="1314"/>
      <c r="AP27" s="1314"/>
      <c r="AQ27" s="1314"/>
      <c r="AR27" s="1314"/>
      <c r="AS27" s="1314"/>
      <c r="AT27" s="1314"/>
      <c r="AU27" s="1314"/>
      <c r="AV27" s="1314"/>
      <c r="AW27" s="1308"/>
      <c r="CG27" s="14">
        <v>0</v>
      </c>
      <c r="CH27" s="14"/>
      <c r="CI27" s="14">
        <v>0</v>
      </c>
      <c r="CJ27" s="14"/>
      <c r="CK27" s="14"/>
      <c r="CL27" s="14"/>
      <c r="CM27" s="14"/>
      <c r="CN27" s="14"/>
    </row>
    <row r="28" spans="1:92" ht="16.350000000000001" customHeight="1" x14ac:dyDescent="0.2">
      <c r="A28" s="1381" t="s">
        <v>37</v>
      </c>
      <c r="B28" s="1382"/>
      <c r="C28" s="58"/>
      <c r="D28" s="58"/>
      <c r="E28" s="58"/>
      <c r="F28" s="58"/>
      <c r="G28" s="30" t="str">
        <f t="shared" si="0"/>
        <v/>
      </c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1"/>
      <c r="AE28" s="1313"/>
      <c r="AF28" s="1314"/>
      <c r="AG28" s="1314"/>
      <c r="AH28" s="1314"/>
      <c r="AI28" s="1314"/>
      <c r="AJ28" s="1314"/>
      <c r="AK28" s="1314"/>
      <c r="AL28" s="1314"/>
      <c r="AM28" s="1314"/>
      <c r="AN28" s="1314"/>
      <c r="AO28" s="1314"/>
      <c r="AP28" s="1314"/>
      <c r="AQ28" s="1314"/>
      <c r="AR28" s="1314"/>
      <c r="AS28" s="1314"/>
      <c r="AT28" s="1314"/>
      <c r="AU28" s="1314"/>
      <c r="AV28" s="1314"/>
      <c r="AW28" s="1308"/>
      <c r="CG28" s="14">
        <v>0</v>
      </c>
      <c r="CH28" s="14"/>
      <c r="CI28" s="14">
        <v>0</v>
      </c>
      <c r="CJ28" s="14"/>
      <c r="CK28" s="14"/>
      <c r="CL28" s="14"/>
      <c r="CM28" s="14"/>
      <c r="CN28" s="14"/>
    </row>
    <row r="29" spans="1:92" ht="16.350000000000001" customHeight="1" x14ac:dyDescent="0.2">
      <c r="A29" s="1395" t="s">
        <v>38</v>
      </c>
      <c r="B29" s="1396"/>
      <c r="C29" s="59">
        <v>35</v>
      </c>
      <c r="D29" s="59">
        <v>0</v>
      </c>
      <c r="E29" s="59">
        <v>0</v>
      </c>
      <c r="F29" s="59">
        <v>1</v>
      </c>
      <c r="G29" s="30" t="str">
        <f t="shared" si="0"/>
        <v/>
      </c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15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7"/>
      <c r="AE29" s="1309"/>
      <c r="AF29" s="1309"/>
      <c r="AG29" s="1309"/>
      <c r="AH29" s="877"/>
      <c r="AI29" s="1309"/>
      <c r="AJ29" s="1309"/>
      <c r="AK29" s="1309"/>
      <c r="AL29" s="1309"/>
      <c r="AM29" s="1309"/>
      <c r="AN29" s="1309"/>
      <c r="AO29" s="1309"/>
      <c r="AP29" s="1309"/>
      <c r="AQ29" s="1309"/>
      <c r="AR29" s="1309"/>
      <c r="AS29" s="1309"/>
      <c r="AT29" s="1309"/>
      <c r="AU29" s="1309"/>
      <c r="AV29" s="1309"/>
      <c r="AW29" s="879"/>
      <c r="CG29" s="14">
        <v>0</v>
      </c>
      <c r="CH29" s="14"/>
      <c r="CI29" s="14">
        <v>0</v>
      </c>
      <c r="CJ29" s="14"/>
      <c r="CK29" s="14"/>
      <c r="CL29" s="14"/>
      <c r="CM29" s="14"/>
      <c r="CN29" s="14"/>
    </row>
    <row r="30" spans="1:92" ht="31.35" customHeight="1" x14ac:dyDescent="0.2">
      <c r="A30" s="10" t="s">
        <v>39</v>
      </c>
      <c r="B30" s="62"/>
      <c r="C30" s="63"/>
      <c r="D30" s="11"/>
      <c r="E30" s="11"/>
      <c r="F30" s="1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7"/>
      <c r="AE30" s="1309"/>
      <c r="AF30" s="1309"/>
      <c r="AG30" s="1309"/>
      <c r="AH30" s="877"/>
      <c r="AI30" s="1309"/>
      <c r="AJ30" s="1309"/>
      <c r="AK30" s="1309"/>
      <c r="AL30" s="1309"/>
      <c r="AM30" s="1309"/>
      <c r="AN30" s="1309"/>
      <c r="AO30" s="1309"/>
      <c r="AP30" s="1309"/>
      <c r="AQ30" s="1309"/>
      <c r="AR30" s="1309"/>
      <c r="AS30" s="1309"/>
      <c r="AT30" s="1309"/>
      <c r="AU30" s="1309"/>
      <c r="AV30" s="1309"/>
      <c r="AW30" s="879"/>
      <c r="BZ30" s="2"/>
      <c r="CG30" s="14"/>
      <c r="CH30" s="14"/>
      <c r="CI30" s="14"/>
      <c r="CJ30" s="14"/>
      <c r="CK30" s="14"/>
      <c r="CL30" s="14"/>
      <c r="CM30" s="14"/>
      <c r="CN30" s="14"/>
    </row>
    <row r="31" spans="1:92" ht="16.350000000000001" customHeight="1" x14ac:dyDescent="0.2">
      <c r="A31" s="1371" t="s">
        <v>40</v>
      </c>
      <c r="B31" s="1372"/>
      <c r="C31" s="1375" t="s">
        <v>4</v>
      </c>
      <c r="D31" s="1377" t="s">
        <v>5</v>
      </c>
      <c r="E31" s="1378"/>
      <c r="F31" s="1378"/>
      <c r="G31" s="1378"/>
      <c r="H31" s="1378"/>
      <c r="I31" s="1378"/>
      <c r="J31" s="1378"/>
      <c r="K31" s="1378"/>
      <c r="L31" s="1378"/>
      <c r="M31" s="1378"/>
      <c r="N31" s="1380"/>
      <c r="O31" s="11"/>
      <c r="P31" s="11"/>
      <c r="Q31" s="11"/>
      <c r="R31" s="11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1309"/>
      <c r="AG31" s="1309"/>
      <c r="AH31" s="1309"/>
      <c r="AI31" s="877"/>
      <c r="AJ31" s="1309"/>
      <c r="AK31" s="1309"/>
      <c r="AL31" s="1310"/>
      <c r="AM31" s="1310"/>
      <c r="AN31" s="1310"/>
      <c r="AO31" s="1310"/>
      <c r="AP31" s="1310"/>
      <c r="AQ31" s="1310"/>
      <c r="AR31" s="1310"/>
      <c r="AS31" s="1310"/>
      <c r="AT31" s="1310"/>
      <c r="AU31" s="1310"/>
      <c r="AV31" s="1310"/>
      <c r="AW31" s="1310"/>
      <c r="AX31" s="879"/>
      <c r="BZ31" s="2"/>
      <c r="CG31" s="14"/>
      <c r="CH31" s="14"/>
      <c r="CI31" s="14"/>
      <c r="CJ31" s="14"/>
      <c r="CK31" s="14"/>
      <c r="CL31" s="14"/>
      <c r="CM31" s="14"/>
      <c r="CN31" s="14"/>
    </row>
    <row r="32" spans="1:92" ht="25.35" customHeight="1" x14ac:dyDescent="0.2">
      <c r="A32" s="1373"/>
      <c r="B32" s="1374"/>
      <c r="C32" s="1376"/>
      <c r="D32" s="881" t="s">
        <v>9</v>
      </c>
      <c r="E32" s="882" t="s">
        <v>10</v>
      </c>
      <c r="F32" s="882" t="s">
        <v>11</v>
      </c>
      <c r="G32" s="882" t="s">
        <v>12</v>
      </c>
      <c r="H32" s="882" t="s">
        <v>13</v>
      </c>
      <c r="I32" s="882" t="s">
        <v>14</v>
      </c>
      <c r="J32" s="882" t="s">
        <v>15</v>
      </c>
      <c r="K32" s="882" t="s">
        <v>16</v>
      </c>
      <c r="L32" s="882" t="s">
        <v>17</v>
      </c>
      <c r="M32" s="883" t="s">
        <v>18</v>
      </c>
      <c r="N32" s="815" t="s">
        <v>41</v>
      </c>
      <c r="O32" s="65"/>
      <c r="P32" s="66"/>
      <c r="Q32" s="67"/>
      <c r="R32" s="68"/>
      <c r="S32" s="68"/>
      <c r="T32" s="67"/>
      <c r="U32" s="69"/>
      <c r="V32" s="66"/>
      <c r="W32" s="11"/>
      <c r="X32" s="11"/>
      <c r="Y32" s="11"/>
      <c r="Z32" s="11"/>
      <c r="AA32" s="11"/>
      <c r="AB32" s="11"/>
      <c r="AC32" s="11"/>
      <c r="AD32" s="11"/>
      <c r="AE32" s="11"/>
      <c r="AF32" s="1313"/>
      <c r="AG32" s="1313"/>
      <c r="AH32" s="1313"/>
      <c r="AI32" s="884"/>
      <c r="AJ32" s="1313"/>
      <c r="AK32" s="1313"/>
      <c r="AL32" s="1313"/>
      <c r="AM32" s="1313"/>
      <c r="AN32" s="1313"/>
      <c r="AO32" s="1313"/>
      <c r="AP32" s="1313"/>
      <c r="AQ32" s="1314"/>
      <c r="AR32" s="1314"/>
      <c r="AS32" s="1314"/>
      <c r="AT32" s="1314"/>
      <c r="AU32" s="1314"/>
      <c r="AV32" s="1314"/>
      <c r="AW32" s="1314"/>
      <c r="AX32" s="879"/>
      <c r="BZ32" s="2"/>
      <c r="CG32" s="14"/>
      <c r="CH32" s="14"/>
      <c r="CI32" s="14"/>
      <c r="CJ32" s="14"/>
      <c r="CK32" s="14"/>
      <c r="CL32" s="14"/>
      <c r="CM32" s="14"/>
      <c r="CN32" s="14"/>
    </row>
    <row r="33" spans="1:92" ht="16.350000000000001" customHeight="1" x14ac:dyDescent="0.2">
      <c r="A33" s="1579" t="s">
        <v>42</v>
      </c>
      <c r="B33" s="1579"/>
      <c r="C33" s="885">
        <f t="shared" ref="C33:C52" si="1">SUM(D33:M33)</f>
        <v>0</v>
      </c>
      <c r="D33" s="886">
        <f t="shared" ref="D33:N33" si="2">SUM(D34:D45,D48:D49,D52)</f>
        <v>0</v>
      </c>
      <c r="E33" s="887">
        <f t="shared" si="2"/>
        <v>0</v>
      </c>
      <c r="F33" s="887">
        <f t="shared" si="2"/>
        <v>0</v>
      </c>
      <c r="G33" s="887">
        <f t="shared" si="2"/>
        <v>0</v>
      </c>
      <c r="H33" s="887">
        <f t="shared" si="2"/>
        <v>0</v>
      </c>
      <c r="I33" s="887">
        <f t="shared" si="2"/>
        <v>0</v>
      </c>
      <c r="J33" s="887">
        <f t="shared" si="2"/>
        <v>0</v>
      </c>
      <c r="K33" s="887">
        <f t="shared" si="2"/>
        <v>0</v>
      </c>
      <c r="L33" s="887">
        <f t="shared" si="2"/>
        <v>0</v>
      </c>
      <c r="M33" s="888">
        <f t="shared" si="2"/>
        <v>0</v>
      </c>
      <c r="N33" s="75">
        <f t="shared" si="2"/>
        <v>0</v>
      </c>
      <c r="O33" s="889"/>
      <c r="P33" s="890"/>
      <c r="Q33" s="891"/>
      <c r="R33" s="67"/>
      <c r="S33" s="67"/>
      <c r="T33" s="891"/>
      <c r="U33" s="891"/>
      <c r="V33" s="89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313"/>
      <c r="AK33" s="1313"/>
      <c r="AL33" s="1313"/>
      <c r="AM33" s="1313"/>
      <c r="AN33" s="1313"/>
      <c r="AO33" s="1313"/>
      <c r="AP33" s="1313"/>
      <c r="AQ33" s="1314"/>
      <c r="AR33" s="1314"/>
      <c r="AS33" s="1314"/>
      <c r="AT33" s="1314"/>
      <c r="AU33" s="1314"/>
      <c r="AV33" s="1314"/>
      <c r="AW33" s="1314"/>
      <c r="BZ33" s="2"/>
      <c r="CG33" s="14"/>
      <c r="CH33" s="14"/>
      <c r="CI33" s="14"/>
      <c r="CJ33" s="14"/>
      <c r="CK33" s="14"/>
      <c r="CL33" s="14"/>
      <c r="CM33" s="14"/>
      <c r="CN33" s="14"/>
    </row>
    <row r="34" spans="1:92" ht="16.350000000000001" customHeight="1" x14ac:dyDescent="0.2">
      <c r="A34" s="1580" t="s">
        <v>43</v>
      </c>
      <c r="B34" s="1581"/>
      <c r="C34" s="892">
        <f t="shared" si="1"/>
        <v>0</v>
      </c>
      <c r="D34" s="893"/>
      <c r="E34" s="894"/>
      <c r="F34" s="894"/>
      <c r="G34" s="894"/>
      <c r="H34" s="894"/>
      <c r="I34" s="894"/>
      <c r="J34" s="894"/>
      <c r="K34" s="894"/>
      <c r="L34" s="894"/>
      <c r="M34" s="895"/>
      <c r="N34" s="896"/>
      <c r="O34" s="30" t="str">
        <f t="shared" ref="O34:O52" si="3">CA34</f>
        <v/>
      </c>
      <c r="P34" s="80"/>
      <c r="Q34" s="80"/>
      <c r="R34" s="80"/>
      <c r="S34" s="80"/>
      <c r="T34" s="80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313"/>
      <c r="AK34" s="1314"/>
      <c r="AL34" s="1314"/>
      <c r="AM34" s="1314"/>
      <c r="AN34" s="1314"/>
      <c r="AO34" s="1314"/>
      <c r="AP34" s="1314"/>
      <c r="AQ34" s="1314"/>
      <c r="AR34" s="1314"/>
      <c r="AS34" s="1314"/>
      <c r="AT34" s="1314"/>
      <c r="AU34" s="1314"/>
      <c r="AV34" s="1314"/>
      <c r="AW34" s="1314"/>
      <c r="BZ34" s="2"/>
      <c r="CA34" s="4" t="str">
        <f t="shared" ref="CA34:CA52" si="4">IF(CG34=1,"* No olvide digitar la columna Espacios Amigables (Digite Cero si no tiene). ","")</f>
        <v/>
      </c>
      <c r="CG34" s="14">
        <f t="shared" ref="CG34:CG52" si="5">IF(AND(C34&lt;&gt;0,N34=""),1,0)</f>
        <v>0</v>
      </c>
      <c r="CH34" s="14"/>
      <c r="CI34" s="14"/>
      <c r="CJ34" s="14"/>
      <c r="CK34" s="14"/>
      <c r="CL34" s="14"/>
      <c r="CM34" s="14"/>
      <c r="CN34" s="14"/>
    </row>
    <row r="35" spans="1:92" ht="16.350000000000001" customHeight="1" x14ac:dyDescent="0.2">
      <c r="A35" s="1390" t="s">
        <v>44</v>
      </c>
      <c r="B35" s="1391"/>
      <c r="C35" s="81">
        <f t="shared" si="1"/>
        <v>0</v>
      </c>
      <c r="D35" s="82"/>
      <c r="E35" s="83"/>
      <c r="F35" s="83"/>
      <c r="G35" s="83"/>
      <c r="H35" s="83"/>
      <c r="I35" s="83"/>
      <c r="J35" s="83"/>
      <c r="K35" s="83"/>
      <c r="L35" s="83"/>
      <c r="M35" s="84"/>
      <c r="N35" s="85"/>
      <c r="O35" s="30" t="str">
        <f t="shared" si="3"/>
        <v/>
      </c>
      <c r="P35" s="86"/>
      <c r="Q35" s="86"/>
      <c r="R35" s="86"/>
      <c r="S35" s="86"/>
      <c r="T35" s="86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313"/>
      <c r="AK35" s="1314"/>
      <c r="AL35" s="1314"/>
      <c r="AM35" s="1314"/>
      <c r="AN35" s="1314"/>
      <c r="AO35" s="1314"/>
      <c r="AP35" s="1314"/>
      <c r="AQ35" s="1314"/>
      <c r="AR35" s="1314"/>
      <c r="AS35" s="1314"/>
      <c r="AT35" s="1314"/>
      <c r="AU35" s="1314"/>
      <c r="AV35" s="1314"/>
      <c r="AW35" s="1314"/>
      <c r="BZ35" s="2"/>
      <c r="CA35" s="4" t="str">
        <f t="shared" si="4"/>
        <v/>
      </c>
      <c r="CG35" s="14">
        <f t="shared" si="5"/>
        <v>0</v>
      </c>
      <c r="CH35" s="14"/>
      <c r="CI35" s="14"/>
      <c r="CJ35" s="14"/>
      <c r="CK35" s="14"/>
      <c r="CL35" s="14"/>
      <c r="CM35" s="14"/>
      <c r="CN35" s="14"/>
    </row>
    <row r="36" spans="1:92" ht="16.350000000000001" customHeight="1" x14ac:dyDescent="0.2">
      <c r="A36" s="1375" t="s">
        <v>45</v>
      </c>
      <c r="B36" s="897" t="s">
        <v>46</v>
      </c>
      <c r="C36" s="892">
        <f t="shared" si="1"/>
        <v>0</v>
      </c>
      <c r="D36" s="893"/>
      <c r="E36" s="894"/>
      <c r="F36" s="894"/>
      <c r="G36" s="894"/>
      <c r="H36" s="894"/>
      <c r="I36" s="894"/>
      <c r="J36" s="894"/>
      <c r="K36" s="894"/>
      <c r="L36" s="894"/>
      <c r="M36" s="895"/>
      <c r="N36" s="896"/>
      <c r="O36" s="30" t="str">
        <f t="shared" si="3"/>
        <v/>
      </c>
      <c r="P36" s="80"/>
      <c r="Q36" s="80"/>
      <c r="R36" s="80"/>
      <c r="S36" s="80"/>
      <c r="T36" s="80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313"/>
      <c r="AK36" s="1314"/>
      <c r="AL36" s="1314"/>
      <c r="AM36" s="1314"/>
      <c r="AN36" s="1314"/>
      <c r="AO36" s="1314"/>
      <c r="AP36" s="1314"/>
      <c r="AQ36" s="1314"/>
      <c r="AR36" s="1314"/>
      <c r="AS36" s="1314"/>
      <c r="AT36" s="1314"/>
      <c r="AU36" s="1314"/>
      <c r="AV36" s="1314"/>
      <c r="AW36" s="1314"/>
      <c r="BZ36" s="2"/>
      <c r="CA36" s="4" t="str">
        <f t="shared" si="4"/>
        <v/>
      </c>
      <c r="CG36" s="14">
        <f t="shared" si="5"/>
        <v>0</v>
      </c>
      <c r="CH36" s="14"/>
      <c r="CI36" s="14"/>
      <c r="CJ36" s="14"/>
      <c r="CK36" s="14"/>
      <c r="CL36" s="14"/>
      <c r="CM36" s="14"/>
      <c r="CN36" s="14"/>
    </row>
    <row r="37" spans="1:92" ht="16.350000000000001" customHeight="1" x14ac:dyDescent="0.2">
      <c r="A37" s="1392"/>
      <c r="B37" s="88" t="s">
        <v>47</v>
      </c>
      <c r="C37" s="89">
        <f t="shared" si="1"/>
        <v>0</v>
      </c>
      <c r="D37" s="35"/>
      <c r="E37" s="36"/>
      <c r="F37" s="36"/>
      <c r="G37" s="36"/>
      <c r="H37" s="36"/>
      <c r="I37" s="36"/>
      <c r="J37" s="36"/>
      <c r="K37" s="36"/>
      <c r="L37" s="36"/>
      <c r="M37" s="38"/>
      <c r="N37" s="39"/>
      <c r="O37" s="30" t="str">
        <f t="shared" si="3"/>
        <v/>
      </c>
      <c r="P37" s="80"/>
      <c r="Q37" s="80"/>
      <c r="R37" s="80"/>
      <c r="S37" s="80"/>
      <c r="T37" s="80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313"/>
      <c r="AK37" s="1314"/>
      <c r="AL37" s="1314"/>
      <c r="AM37" s="1314"/>
      <c r="AN37" s="1314"/>
      <c r="AO37" s="1314"/>
      <c r="AP37" s="1314"/>
      <c r="AQ37" s="1314"/>
      <c r="AR37" s="1314"/>
      <c r="AS37" s="1314"/>
      <c r="AT37" s="1314"/>
      <c r="AU37" s="1314"/>
      <c r="AV37" s="1314"/>
      <c r="AW37" s="1314"/>
      <c r="BZ37" s="2"/>
      <c r="CA37" s="4" t="str">
        <f t="shared" si="4"/>
        <v/>
      </c>
      <c r="CG37" s="14">
        <f t="shared" si="5"/>
        <v>0</v>
      </c>
      <c r="CH37" s="14"/>
      <c r="CI37" s="14"/>
      <c r="CJ37" s="14"/>
      <c r="CK37" s="14"/>
      <c r="CL37" s="14"/>
      <c r="CM37" s="14"/>
      <c r="CN37" s="14"/>
    </row>
    <row r="38" spans="1:92" ht="16.350000000000001" customHeight="1" x14ac:dyDescent="0.2">
      <c r="A38" s="1392"/>
      <c r="B38" s="88" t="s">
        <v>48</v>
      </c>
      <c r="C38" s="89">
        <f t="shared" si="1"/>
        <v>0</v>
      </c>
      <c r="D38" s="35"/>
      <c r="E38" s="36"/>
      <c r="F38" s="36"/>
      <c r="G38" s="36"/>
      <c r="H38" s="36"/>
      <c r="I38" s="36"/>
      <c r="J38" s="36"/>
      <c r="K38" s="36"/>
      <c r="L38" s="36"/>
      <c r="M38" s="38"/>
      <c r="N38" s="39"/>
      <c r="O38" s="30" t="str">
        <f t="shared" si="3"/>
        <v/>
      </c>
      <c r="P38" s="80"/>
      <c r="Q38" s="80"/>
      <c r="R38" s="80"/>
      <c r="S38" s="80"/>
      <c r="T38" s="80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313"/>
      <c r="AK38" s="1314"/>
      <c r="AL38" s="1314"/>
      <c r="AM38" s="1314"/>
      <c r="AN38" s="1314"/>
      <c r="AO38" s="1314"/>
      <c r="AP38" s="1314"/>
      <c r="AQ38" s="1314"/>
      <c r="AR38" s="1314"/>
      <c r="AS38" s="1314"/>
      <c r="AT38" s="1314"/>
      <c r="AU38" s="1314"/>
      <c r="AV38" s="1314"/>
      <c r="AW38" s="1314"/>
      <c r="BZ38" s="2"/>
      <c r="CA38" s="4" t="str">
        <f t="shared" si="4"/>
        <v/>
      </c>
      <c r="CG38" s="14">
        <f t="shared" si="5"/>
        <v>0</v>
      </c>
      <c r="CH38" s="14"/>
      <c r="CI38" s="14"/>
      <c r="CJ38" s="14"/>
      <c r="CK38" s="14"/>
      <c r="CL38" s="14"/>
      <c r="CM38" s="14"/>
      <c r="CN38" s="14"/>
    </row>
    <row r="39" spans="1:92" ht="16.350000000000001" customHeight="1" x14ac:dyDescent="0.2">
      <c r="A39" s="1392"/>
      <c r="B39" s="88" t="s">
        <v>49</v>
      </c>
      <c r="C39" s="89">
        <f t="shared" si="1"/>
        <v>0</v>
      </c>
      <c r="D39" s="35"/>
      <c r="E39" s="36"/>
      <c r="F39" s="36"/>
      <c r="G39" s="36"/>
      <c r="H39" s="36"/>
      <c r="I39" s="36"/>
      <c r="J39" s="36"/>
      <c r="K39" s="36"/>
      <c r="L39" s="36"/>
      <c r="M39" s="38"/>
      <c r="N39" s="39"/>
      <c r="O39" s="30" t="str">
        <f t="shared" si="3"/>
        <v/>
      </c>
      <c r="P39" s="80"/>
      <c r="Q39" s="80"/>
      <c r="R39" s="80"/>
      <c r="S39" s="80"/>
      <c r="T39" s="80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313"/>
      <c r="AK39" s="1314"/>
      <c r="AL39" s="1314"/>
      <c r="AM39" s="1314"/>
      <c r="AN39" s="1314"/>
      <c r="AO39" s="1314"/>
      <c r="AP39" s="1314"/>
      <c r="AQ39" s="1314"/>
      <c r="AR39" s="1314"/>
      <c r="AS39" s="1314"/>
      <c r="AT39" s="1314"/>
      <c r="AU39" s="1314"/>
      <c r="AV39" s="1314"/>
      <c r="AW39" s="1314"/>
      <c r="BZ39" s="2"/>
      <c r="CA39" s="4" t="str">
        <f t="shared" si="4"/>
        <v/>
      </c>
      <c r="CG39" s="14">
        <f t="shared" si="5"/>
        <v>0</v>
      </c>
      <c r="CH39" s="14"/>
      <c r="CI39" s="14"/>
      <c r="CJ39" s="14"/>
      <c r="CK39" s="14"/>
      <c r="CL39" s="14"/>
      <c r="CM39" s="14"/>
      <c r="CN39" s="14"/>
    </row>
    <row r="40" spans="1:92" ht="16.350000000000001" customHeight="1" x14ac:dyDescent="0.2">
      <c r="A40" s="1392"/>
      <c r="B40" s="88" t="s">
        <v>50</v>
      </c>
      <c r="C40" s="89">
        <f t="shared" si="1"/>
        <v>0</v>
      </c>
      <c r="D40" s="35"/>
      <c r="E40" s="36"/>
      <c r="F40" s="36"/>
      <c r="G40" s="36"/>
      <c r="H40" s="36"/>
      <c r="I40" s="36"/>
      <c r="J40" s="36"/>
      <c r="K40" s="36"/>
      <c r="L40" s="36"/>
      <c r="M40" s="38"/>
      <c r="N40" s="39"/>
      <c r="O40" s="30" t="str">
        <f t="shared" si="3"/>
        <v/>
      </c>
      <c r="P40" s="80"/>
      <c r="Q40" s="80"/>
      <c r="R40" s="80"/>
      <c r="S40" s="80"/>
      <c r="T40" s="80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313"/>
      <c r="AK40" s="1314"/>
      <c r="AL40" s="1314"/>
      <c r="AM40" s="1314"/>
      <c r="AN40" s="1314"/>
      <c r="AO40" s="1314"/>
      <c r="AP40" s="1314"/>
      <c r="AQ40" s="1314"/>
      <c r="AR40" s="1314"/>
      <c r="AS40" s="1314"/>
      <c r="AT40" s="1314"/>
      <c r="AU40" s="1314"/>
      <c r="AV40" s="1314"/>
      <c r="AW40" s="1314"/>
      <c r="BZ40" s="2"/>
      <c r="CA40" s="4" t="str">
        <f t="shared" si="4"/>
        <v/>
      </c>
      <c r="CG40" s="14">
        <f t="shared" si="5"/>
        <v>0</v>
      </c>
      <c r="CH40" s="14"/>
      <c r="CI40" s="14"/>
      <c r="CJ40" s="14"/>
      <c r="CK40" s="14"/>
      <c r="CL40" s="14"/>
      <c r="CM40" s="14"/>
      <c r="CN40" s="14"/>
    </row>
    <row r="41" spans="1:92" ht="16.350000000000001" customHeight="1" x14ac:dyDescent="0.2">
      <c r="A41" s="1376"/>
      <c r="B41" s="90" t="s">
        <v>51</v>
      </c>
      <c r="C41" s="91">
        <f t="shared" si="1"/>
        <v>0</v>
      </c>
      <c r="D41" s="92"/>
      <c r="E41" s="93"/>
      <c r="F41" s="93"/>
      <c r="G41" s="93"/>
      <c r="H41" s="93"/>
      <c r="I41" s="93"/>
      <c r="J41" s="93"/>
      <c r="K41" s="93"/>
      <c r="L41" s="93"/>
      <c r="M41" s="94"/>
      <c r="N41" s="95"/>
      <c r="O41" s="30" t="str">
        <f t="shared" si="3"/>
        <v/>
      </c>
      <c r="P41" s="80"/>
      <c r="Q41" s="80"/>
      <c r="R41" s="80"/>
      <c r="S41" s="80"/>
      <c r="T41" s="80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313"/>
      <c r="AK41" s="1314"/>
      <c r="AL41" s="1314"/>
      <c r="AM41" s="1314"/>
      <c r="AN41" s="1314"/>
      <c r="AO41" s="1314"/>
      <c r="AP41" s="1314"/>
      <c r="AQ41" s="1314"/>
      <c r="AR41" s="1314"/>
      <c r="AS41" s="1314"/>
      <c r="AT41" s="1314"/>
      <c r="AU41" s="1314"/>
      <c r="AV41" s="1314"/>
      <c r="AW41" s="1314"/>
      <c r="BZ41" s="2"/>
      <c r="CA41" s="4" t="str">
        <f t="shared" si="4"/>
        <v/>
      </c>
      <c r="CG41" s="14">
        <f t="shared" si="5"/>
        <v>0</v>
      </c>
      <c r="CH41" s="14"/>
      <c r="CI41" s="14"/>
      <c r="CJ41" s="14"/>
      <c r="CK41" s="14"/>
      <c r="CL41" s="14"/>
      <c r="CM41" s="14"/>
      <c r="CN41" s="14"/>
    </row>
    <row r="42" spans="1:92" ht="16.350000000000001" customHeight="1" x14ac:dyDescent="0.2">
      <c r="A42" s="1375" t="s">
        <v>52</v>
      </c>
      <c r="B42" s="898" t="s">
        <v>53</v>
      </c>
      <c r="C42" s="892">
        <f t="shared" si="1"/>
        <v>0</v>
      </c>
      <c r="D42" s="893"/>
      <c r="E42" s="894"/>
      <c r="F42" s="894"/>
      <c r="G42" s="894"/>
      <c r="H42" s="894"/>
      <c r="I42" s="894"/>
      <c r="J42" s="894"/>
      <c r="K42" s="894"/>
      <c r="L42" s="894"/>
      <c r="M42" s="895"/>
      <c r="N42" s="896"/>
      <c r="O42" s="30" t="str">
        <f t="shared" si="3"/>
        <v/>
      </c>
      <c r="P42" s="80"/>
      <c r="Q42" s="80"/>
      <c r="R42" s="80"/>
      <c r="S42" s="80"/>
      <c r="T42" s="80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313"/>
      <c r="AK42" s="1314"/>
      <c r="AL42" s="1314"/>
      <c r="AM42" s="1314"/>
      <c r="AN42" s="1314"/>
      <c r="AO42" s="1314"/>
      <c r="AP42" s="1314"/>
      <c r="AQ42" s="1314"/>
      <c r="AR42" s="1314"/>
      <c r="AS42" s="1314"/>
      <c r="AT42" s="1314"/>
      <c r="AU42" s="1314"/>
      <c r="AV42" s="1314"/>
      <c r="AW42" s="1314"/>
      <c r="BZ42" s="2"/>
      <c r="CA42" s="4" t="str">
        <f t="shared" si="4"/>
        <v/>
      </c>
      <c r="CG42" s="14">
        <f t="shared" si="5"/>
        <v>0</v>
      </c>
      <c r="CH42" s="14"/>
      <c r="CI42" s="14"/>
      <c r="CJ42" s="14"/>
      <c r="CK42" s="14"/>
      <c r="CL42" s="14"/>
      <c r="CM42" s="14"/>
      <c r="CN42" s="14"/>
    </row>
    <row r="43" spans="1:92" ht="16.350000000000001" customHeight="1" x14ac:dyDescent="0.2">
      <c r="A43" s="1376"/>
      <c r="B43" s="90" t="s">
        <v>54</v>
      </c>
      <c r="C43" s="81">
        <f t="shared" si="1"/>
        <v>0</v>
      </c>
      <c r="D43" s="82"/>
      <c r="E43" s="83"/>
      <c r="F43" s="83"/>
      <c r="G43" s="83"/>
      <c r="H43" s="83"/>
      <c r="I43" s="83"/>
      <c r="J43" s="83"/>
      <c r="K43" s="83"/>
      <c r="L43" s="83"/>
      <c r="M43" s="84"/>
      <c r="N43" s="85"/>
      <c r="O43" s="30" t="str">
        <f t="shared" si="3"/>
        <v/>
      </c>
      <c r="P43" s="80"/>
      <c r="Q43" s="80"/>
      <c r="R43" s="80"/>
      <c r="S43" s="80"/>
      <c r="T43" s="80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313"/>
      <c r="AK43" s="1314"/>
      <c r="AL43" s="1314"/>
      <c r="AM43" s="1314"/>
      <c r="AN43" s="1314"/>
      <c r="AO43" s="1314"/>
      <c r="AP43" s="1314"/>
      <c r="AQ43" s="1314"/>
      <c r="AR43" s="1314"/>
      <c r="AS43" s="1314"/>
      <c r="AT43" s="1314"/>
      <c r="AU43" s="1314"/>
      <c r="AV43" s="1314"/>
      <c r="AW43" s="1314"/>
      <c r="BZ43" s="2"/>
      <c r="CA43" s="4" t="str">
        <f t="shared" si="4"/>
        <v/>
      </c>
      <c r="CG43" s="14">
        <f t="shared" si="5"/>
        <v>0</v>
      </c>
      <c r="CH43" s="14"/>
      <c r="CI43" s="14"/>
      <c r="CJ43" s="14"/>
      <c r="CK43" s="14"/>
      <c r="CL43" s="14"/>
      <c r="CM43" s="14"/>
      <c r="CN43" s="14"/>
    </row>
    <row r="44" spans="1:92" ht="16.350000000000001" customHeight="1" x14ac:dyDescent="0.2">
      <c r="A44" s="1582" t="s">
        <v>55</v>
      </c>
      <c r="B44" s="97" t="s">
        <v>53</v>
      </c>
      <c r="C44" s="892">
        <f t="shared" si="1"/>
        <v>0</v>
      </c>
      <c r="D44" s="893"/>
      <c r="E44" s="894"/>
      <c r="F44" s="894"/>
      <c r="G44" s="894"/>
      <c r="H44" s="894"/>
      <c r="I44" s="894"/>
      <c r="J44" s="894"/>
      <c r="K44" s="894"/>
      <c r="L44" s="894"/>
      <c r="M44" s="895"/>
      <c r="N44" s="896"/>
      <c r="O44" s="30" t="str">
        <f t="shared" si="3"/>
        <v/>
      </c>
      <c r="P44" s="80"/>
      <c r="Q44" s="80"/>
      <c r="R44" s="80"/>
      <c r="S44" s="80"/>
      <c r="T44" s="80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313"/>
      <c r="AK44" s="1314"/>
      <c r="AL44" s="1314"/>
      <c r="AM44" s="1314"/>
      <c r="AN44" s="1314"/>
      <c r="AO44" s="1314"/>
      <c r="AP44" s="1314"/>
      <c r="AQ44" s="1314"/>
      <c r="AR44" s="1314"/>
      <c r="AS44" s="1314"/>
      <c r="AT44" s="1314"/>
      <c r="AU44" s="1314"/>
      <c r="AV44" s="1314"/>
      <c r="AW44" s="1314"/>
      <c r="BZ44" s="2"/>
      <c r="CA44" s="4" t="str">
        <f t="shared" si="4"/>
        <v/>
      </c>
      <c r="CG44" s="14">
        <f t="shared" si="5"/>
        <v>0</v>
      </c>
      <c r="CH44" s="14"/>
      <c r="CI44" s="14"/>
      <c r="CJ44" s="14"/>
      <c r="CK44" s="14"/>
      <c r="CL44" s="14"/>
      <c r="CM44" s="14"/>
      <c r="CN44" s="14"/>
    </row>
    <row r="45" spans="1:92" ht="16.350000000000001" customHeight="1" thickBot="1" x14ac:dyDescent="0.25">
      <c r="A45" s="1394"/>
      <c r="B45" s="98" t="s">
        <v>54</v>
      </c>
      <c r="C45" s="99">
        <f t="shared" si="1"/>
        <v>0</v>
      </c>
      <c r="D45" s="100"/>
      <c r="E45" s="101"/>
      <c r="F45" s="101"/>
      <c r="G45" s="101"/>
      <c r="H45" s="101"/>
      <c r="I45" s="101"/>
      <c r="J45" s="101"/>
      <c r="K45" s="101"/>
      <c r="L45" s="101"/>
      <c r="M45" s="102"/>
      <c r="N45" s="103"/>
      <c r="O45" s="30" t="str">
        <f t="shared" si="3"/>
        <v/>
      </c>
      <c r="P45" s="80"/>
      <c r="Q45" s="80"/>
      <c r="R45" s="80"/>
      <c r="S45" s="80"/>
      <c r="T45" s="80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313"/>
      <c r="AK45" s="1314"/>
      <c r="AL45" s="1314"/>
      <c r="AM45" s="1314"/>
      <c r="AN45" s="1314"/>
      <c r="AO45" s="1314"/>
      <c r="AP45" s="1314"/>
      <c r="AQ45" s="1314"/>
      <c r="AR45" s="1314"/>
      <c r="AS45" s="1314"/>
      <c r="AT45" s="1314"/>
      <c r="AU45" s="1314"/>
      <c r="AV45" s="1314"/>
      <c r="AW45" s="104"/>
      <c r="BZ45" s="2"/>
      <c r="CA45" s="4" t="str">
        <f t="shared" si="4"/>
        <v/>
      </c>
      <c r="CG45" s="14">
        <f t="shared" si="5"/>
        <v>0</v>
      </c>
      <c r="CH45" s="14"/>
      <c r="CI45" s="14"/>
      <c r="CJ45" s="14"/>
      <c r="CK45" s="14"/>
      <c r="CL45" s="14"/>
      <c r="CM45" s="14"/>
      <c r="CN45" s="14"/>
    </row>
    <row r="46" spans="1:92" ht="21" customHeight="1" thickTop="1" x14ac:dyDescent="0.2">
      <c r="A46" s="1409" t="s">
        <v>56</v>
      </c>
      <c r="B46" s="1410"/>
      <c r="C46" s="105">
        <f t="shared" si="1"/>
        <v>0</v>
      </c>
      <c r="D46" s="106"/>
      <c r="E46" s="107"/>
      <c r="F46" s="107"/>
      <c r="G46" s="107"/>
      <c r="H46" s="107"/>
      <c r="I46" s="107"/>
      <c r="J46" s="107"/>
      <c r="K46" s="107"/>
      <c r="L46" s="107"/>
      <c r="M46" s="108"/>
      <c r="N46" s="109"/>
      <c r="O46" s="30" t="str">
        <f t="shared" si="3"/>
        <v/>
      </c>
      <c r="P46" s="80"/>
      <c r="Q46" s="80"/>
      <c r="R46" s="80"/>
      <c r="S46" s="80"/>
      <c r="T46" s="80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313"/>
      <c r="AK46" s="1314"/>
      <c r="AL46" s="1314"/>
      <c r="AM46" s="1314"/>
      <c r="AN46" s="1314"/>
      <c r="AO46" s="1314"/>
      <c r="AP46" s="1314"/>
      <c r="AQ46" s="1314"/>
      <c r="AR46" s="1314"/>
      <c r="AS46" s="1314"/>
      <c r="AT46" s="1314"/>
      <c r="AU46" s="1314"/>
      <c r="AV46" s="1314"/>
      <c r="AW46" s="104"/>
      <c r="BZ46" s="2"/>
      <c r="CA46" s="4" t="str">
        <f t="shared" si="4"/>
        <v/>
      </c>
      <c r="CG46" s="14">
        <f t="shared" si="5"/>
        <v>0</v>
      </c>
      <c r="CH46" s="14"/>
      <c r="CI46" s="14"/>
      <c r="CJ46" s="14"/>
      <c r="CK46" s="14"/>
      <c r="CL46" s="14"/>
      <c r="CM46" s="14"/>
      <c r="CN46" s="14"/>
    </row>
    <row r="47" spans="1:92" ht="20.25" customHeight="1" x14ac:dyDescent="0.2">
      <c r="A47" s="1397" t="s">
        <v>57</v>
      </c>
      <c r="B47" s="1398"/>
      <c r="C47" s="91">
        <f t="shared" si="1"/>
        <v>0</v>
      </c>
      <c r="D47" s="92"/>
      <c r="E47" s="93"/>
      <c r="F47" s="93"/>
      <c r="G47" s="93"/>
      <c r="H47" s="93"/>
      <c r="I47" s="93"/>
      <c r="J47" s="93"/>
      <c r="K47" s="93"/>
      <c r="L47" s="93"/>
      <c r="M47" s="94"/>
      <c r="N47" s="95"/>
      <c r="O47" s="30" t="str">
        <f t="shared" si="3"/>
        <v/>
      </c>
      <c r="P47" s="80"/>
      <c r="Q47" s="80"/>
      <c r="R47" s="80"/>
      <c r="S47" s="80"/>
      <c r="T47" s="80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313"/>
      <c r="AK47" s="1314"/>
      <c r="AL47" s="1314"/>
      <c r="AM47" s="1314"/>
      <c r="AN47" s="1314"/>
      <c r="AO47" s="1314"/>
      <c r="AP47" s="1314"/>
      <c r="AQ47" s="1314"/>
      <c r="AR47" s="1314"/>
      <c r="AS47" s="1314"/>
      <c r="AT47" s="1314"/>
      <c r="AU47" s="1314"/>
      <c r="AV47" s="1314"/>
      <c r="AW47" s="104"/>
      <c r="BZ47" s="2"/>
      <c r="CA47" s="4" t="str">
        <f t="shared" si="4"/>
        <v/>
      </c>
      <c r="CG47" s="14">
        <f t="shared" si="5"/>
        <v>0</v>
      </c>
      <c r="CH47" s="14"/>
      <c r="CI47" s="14"/>
      <c r="CJ47" s="14"/>
      <c r="CK47" s="14"/>
      <c r="CL47" s="14"/>
      <c r="CM47" s="14"/>
      <c r="CN47" s="14"/>
    </row>
    <row r="48" spans="1:92" ht="16.350000000000001" customHeight="1" x14ac:dyDescent="0.2">
      <c r="A48" s="1411" t="s">
        <v>58</v>
      </c>
      <c r="B48" s="897" t="s">
        <v>53</v>
      </c>
      <c r="C48" s="892">
        <f t="shared" si="1"/>
        <v>0</v>
      </c>
      <c r="D48" s="893"/>
      <c r="E48" s="894"/>
      <c r="F48" s="894"/>
      <c r="G48" s="894"/>
      <c r="H48" s="894"/>
      <c r="I48" s="894"/>
      <c r="J48" s="894"/>
      <c r="K48" s="894"/>
      <c r="L48" s="894"/>
      <c r="M48" s="895"/>
      <c r="N48" s="896"/>
      <c r="O48" s="30" t="str">
        <f t="shared" si="3"/>
        <v/>
      </c>
      <c r="P48" s="80"/>
      <c r="Q48" s="80"/>
      <c r="R48" s="80"/>
      <c r="S48" s="80"/>
      <c r="T48" s="80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313"/>
      <c r="AK48" s="1314"/>
      <c r="AL48" s="1314"/>
      <c r="AM48" s="1314"/>
      <c r="AN48" s="1314"/>
      <c r="AO48" s="1314"/>
      <c r="AP48" s="1314"/>
      <c r="AQ48" s="1314"/>
      <c r="AR48" s="1314"/>
      <c r="AS48" s="1314"/>
      <c r="AT48" s="1314"/>
      <c r="AU48" s="1314"/>
      <c r="AV48" s="1314"/>
      <c r="AW48" s="104"/>
      <c r="BZ48" s="2"/>
      <c r="CA48" s="4" t="str">
        <f t="shared" si="4"/>
        <v/>
      </c>
      <c r="CG48" s="14">
        <f t="shared" si="5"/>
        <v>0</v>
      </c>
      <c r="CH48" s="14"/>
      <c r="CI48" s="14"/>
      <c r="CJ48" s="14"/>
      <c r="CK48" s="14"/>
      <c r="CL48" s="14"/>
      <c r="CM48" s="14"/>
      <c r="CN48" s="14"/>
    </row>
    <row r="49" spans="1:96" ht="16.350000000000001" customHeight="1" x14ac:dyDescent="0.2">
      <c r="A49" s="1412"/>
      <c r="B49" s="110" t="s">
        <v>54</v>
      </c>
      <c r="C49" s="91">
        <f t="shared" si="1"/>
        <v>0</v>
      </c>
      <c r="D49" s="92"/>
      <c r="E49" s="93"/>
      <c r="F49" s="93"/>
      <c r="G49" s="93"/>
      <c r="H49" s="93"/>
      <c r="I49" s="93"/>
      <c r="J49" s="93"/>
      <c r="K49" s="93"/>
      <c r="L49" s="93"/>
      <c r="M49" s="94"/>
      <c r="N49" s="95"/>
      <c r="O49" s="30" t="str">
        <f t="shared" si="3"/>
        <v/>
      </c>
      <c r="P49" s="80"/>
      <c r="Q49" s="80"/>
      <c r="R49" s="80"/>
      <c r="S49" s="80"/>
      <c r="T49" s="80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313"/>
      <c r="AK49" s="1314"/>
      <c r="AL49" s="1314"/>
      <c r="AM49" s="1314"/>
      <c r="AN49" s="1314"/>
      <c r="AO49" s="1314"/>
      <c r="AP49" s="1314"/>
      <c r="AQ49" s="1314"/>
      <c r="AR49" s="1314"/>
      <c r="AS49" s="1314"/>
      <c r="AT49" s="1314"/>
      <c r="AU49" s="1314"/>
      <c r="AV49" s="1314"/>
      <c r="AW49" s="104"/>
      <c r="BZ49" s="2"/>
      <c r="CA49" s="4" t="str">
        <f t="shared" si="4"/>
        <v/>
      </c>
      <c r="CG49" s="14">
        <f t="shared" si="5"/>
        <v>0</v>
      </c>
      <c r="CH49" s="14"/>
      <c r="CI49" s="14"/>
      <c r="CJ49" s="14"/>
      <c r="CK49" s="14"/>
      <c r="CL49" s="14"/>
      <c r="CM49" s="14"/>
      <c r="CN49" s="14"/>
    </row>
    <row r="50" spans="1:96" ht="21" customHeight="1" x14ac:dyDescent="0.2">
      <c r="A50" s="1411" t="s">
        <v>59</v>
      </c>
      <c r="B50" s="897" t="s">
        <v>53</v>
      </c>
      <c r="C50" s="892">
        <f t="shared" si="1"/>
        <v>0</v>
      </c>
      <c r="D50" s="893"/>
      <c r="E50" s="894"/>
      <c r="F50" s="894"/>
      <c r="G50" s="894"/>
      <c r="H50" s="894"/>
      <c r="I50" s="894"/>
      <c r="J50" s="894"/>
      <c r="K50" s="894"/>
      <c r="L50" s="894"/>
      <c r="M50" s="895"/>
      <c r="N50" s="896"/>
      <c r="O50" s="30" t="str">
        <f t="shared" si="3"/>
        <v/>
      </c>
      <c r="P50" s="80"/>
      <c r="Q50" s="80"/>
      <c r="R50" s="80"/>
      <c r="S50" s="80"/>
      <c r="T50" s="80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313"/>
      <c r="AK50" s="1314"/>
      <c r="AL50" s="1314"/>
      <c r="AM50" s="1314"/>
      <c r="AN50" s="1314"/>
      <c r="AO50" s="1314"/>
      <c r="AP50" s="1314"/>
      <c r="AQ50" s="1314"/>
      <c r="AR50" s="1314"/>
      <c r="AS50" s="1314"/>
      <c r="AT50" s="1314"/>
      <c r="AU50" s="1314"/>
      <c r="AV50" s="1314"/>
      <c r="AW50" s="104"/>
      <c r="BZ50" s="2"/>
      <c r="CA50" s="4" t="str">
        <f t="shared" si="4"/>
        <v/>
      </c>
      <c r="CG50" s="14">
        <f t="shared" si="5"/>
        <v>0</v>
      </c>
      <c r="CH50" s="14"/>
      <c r="CI50" s="14"/>
      <c r="CJ50" s="14"/>
      <c r="CK50" s="14"/>
      <c r="CL50" s="14"/>
      <c r="CM50" s="14"/>
      <c r="CN50" s="14"/>
    </row>
    <row r="51" spans="1:96" ht="18" customHeight="1" x14ac:dyDescent="0.2">
      <c r="A51" s="1412"/>
      <c r="B51" s="111" t="s">
        <v>54</v>
      </c>
      <c r="C51" s="91">
        <f t="shared" si="1"/>
        <v>0</v>
      </c>
      <c r="D51" s="92"/>
      <c r="E51" s="93"/>
      <c r="F51" s="93"/>
      <c r="G51" s="93"/>
      <c r="H51" s="93"/>
      <c r="I51" s="93"/>
      <c r="J51" s="93"/>
      <c r="K51" s="93"/>
      <c r="L51" s="93"/>
      <c r="M51" s="94"/>
      <c r="N51" s="95"/>
      <c r="O51" s="30" t="str">
        <f t="shared" si="3"/>
        <v/>
      </c>
      <c r="S51" s="11"/>
      <c r="T51" s="11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1309"/>
      <c r="AJ51" s="1309"/>
      <c r="AK51" s="1309"/>
      <c r="AL51" s="1309"/>
      <c r="AM51" s="1309"/>
      <c r="AN51" s="1309"/>
      <c r="AO51" s="1309"/>
      <c r="AP51" s="1309"/>
      <c r="AQ51" s="1309"/>
      <c r="AR51" s="1309"/>
      <c r="AS51" s="1309"/>
      <c r="AT51" s="1309"/>
      <c r="AU51" s="1309"/>
      <c r="AV51" s="1309"/>
      <c r="BZ51" s="2"/>
      <c r="CA51" s="4" t="str">
        <f t="shared" si="4"/>
        <v/>
      </c>
      <c r="CG51" s="14">
        <f t="shared" si="5"/>
        <v>0</v>
      </c>
      <c r="CH51" s="14"/>
      <c r="CI51" s="14"/>
      <c r="CJ51" s="14"/>
      <c r="CK51" s="14"/>
      <c r="CL51" s="14"/>
      <c r="CM51" s="14"/>
      <c r="CN51" s="14"/>
    </row>
    <row r="52" spans="1:96" ht="16.350000000000001" customHeight="1" x14ac:dyDescent="0.2">
      <c r="A52" s="1413" t="s">
        <v>60</v>
      </c>
      <c r="B52" s="1414"/>
      <c r="C52" s="91">
        <f t="shared" si="1"/>
        <v>0</v>
      </c>
      <c r="D52" s="92"/>
      <c r="E52" s="93"/>
      <c r="F52" s="93"/>
      <c r="G52" s="93"/>
      <c r="H52" s="93"/>
      <c r="I52" s="93"/>
      <c r="J52" s="93"/>
      <c r="K52" s="93"/>
      <c r="L52" s="93"/>
      <c r="M52" s="94"/>
      <c r="N52" s="95"/>
      <c r="O52" s="30" t="str">
        <f t="shared" si="3"/>
        <v/>
      </c>
      <c r="P52" s="11"/>
      <c r="Q52" s="11"/>
      <c r="R52" s="11"/>
      <c r="S52" s="11"/>
      <c r="T52" s="11"/>
      <c r="U52" s="11"/>
      <c r="V52" s="11"/>
      <c r="W52" s="11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1309"/>
      <c r="AJ52" s="1309"/>
      <c r="AK52" s="1309"/>
      <c r="AL52" s="1309"/>
      <c r="AM52" s="1309"/>
      <c r="AN52" s="1309"/>
      <c r="AO52" s="1309"/>
      <c r="AP52" s="1309"/>
      <c r="AQ52" s="1309"/>
      <c r="AR52" s="1309"/>
      <c r="AS52" s="1309"/>
      <c r="AT52" s="1309"/>
      <c r="AU52" s="1309"/>
      <c r="AV52" s="1309"/>
      <c r="CA52" s="4" t="str">
        <f t="shared" si="4"/>
        <v/>
      </c>
      <c r="CG52" s="14">
        <f t="shared" si="5"/>
        <v>0</v>
      </c>
      <c r="CH52" s="14"/>
      <c r="CI52" s="14"/>
      <c r="CJ52" s="14"/>
      <c r="CK52" s="14"/>
      <c r="CL52" s="14"/>
      <c r="CM52" s="14"/>
      <c r="CN52" s="14"/>
    </row>
    <row r="53" spans="1:96" ht="16.350000000000001" customHeight="1" x14ac:dyDescent="0.2">
      <c r="A53" s="112" t="s">
        <v>61</v>
      </c>
      <c r="C53" s="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1309"/>
      <c r="AJ53" s="1309"/>
      <c r="AK53" s="1309"/>
      <c r="AL53" s="1309"/>
      <c r="AM53" s="1309"/>
      <c r="AN53" s="1309"/>
      <c r="AO53" s="899"/>
      <c r="AP53" s="899"/>
      <c r="AQ53" s="899"/>
      <c r="AR53" s="899"/>
      <c r="AS53" s="899"/>
      <c r="AT53" s="899"/>
      <c r="AU53" s="899"/>
      <c r="AV53" s="899"/>
      <c r="CA53" s="4" t="str">
        <f>IF(AND(([12]A01!$C18+[12]A01!$C19+[12]A01!$C20+[12]A01!$C21+[12]A01!$F31+[12]A01!$F32+[12]A01!$F33)&lt;&gt;0,D53=0,E53=""),"* Observacion : En A01 existen contoles no ingresados, Revisar. ","")</f>
        <v/>
      </c>
      <c r="CG53" s="14"/>
      <c r="CH53" s="14"/>
      <c r="CI53" s="14"/>
      <c r="CJ53" s="14"/>
      <c r="CK53" s="14"/>
      <c r="CL53" s="14"/>
      <c r="CM53" s="14"/>
      <c r="CN53" s="14"/>
    </row>
    <row r="54" spans="1:96" ht="31.35" customHeight="1" x14ac:dyDescent="0.2">
      <c r="A54" s="814" t="s">
        <v>62</v>
      </c>
      <c r="B54" s="900" t="s">
        <v>63</v>
      </c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1309"/>
      <c r="AP54" s="1309"/>
      <c r="AQ54" s="1309"/>
      <c r="AR54" s="1309"/>
      <c r="AS54" s="1309"/>
      <c r="AT54" s="1309"/>
      <c r="AU54" s="1309"/>
      <c r="AV54" s="1309"/>
      <c r="AW54" s="1308"/>
      <c r="BZ54" s="2"/>
      <c r="CG54" s="14">
        <v>0</v>
      </c>
      <c r="CH54" s="14">
        <v>0</v>
      </c>
      <c r="CI54" s="14"/>
      <c r="CJ54" s="14"/>
      <c r="CK54" s="14"/>
      <c r="CL54" s="14"/>
      <c r="CM54" s="14"/>
      <c r="CN54" s="14"/>
    </row>
    <row r="55" spans="1:96" ht="16.350000000000001" customHeight="1" x14ac:dyDescent="0.2">
      <c r="A55" s="116" t="s">
        <v>64</v>
      </c>
      <c r="B55" s="901"/>
      <c r="C55" s="3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313"/>
      <c r="AP55" s="1313"/>
      <c r="AQ55" s="1313"/>
      <c r="AR55" s="1313"/>
      <c r="AS55" s="1313"/>
      <c r="AT55" s="1313"/>
      <c r="AU55" s="1313"/>
      <c r="AV55" s="1313"/>
      <c r="AW55" s="1308"/>
      <c r="CG55" s="14">
        <v>0</v>
      </c>
      <c r="CH55" s="14">
        <v>0</v>
      </c>
      <c r="CI55" s="14"/>
      <c r="CJ55" s="14"/>
      <c r="CK55" s="14"/>
      <c r="CL55" s="14"/>
      <c r="CM55" s="14"/>
      <c r="CN55" s="14"/>
    </row>
    <row r="56" spans="1:96" ht="21" customHeight="1" x14ac:dyDescent="0.2">
      <c r="A56" s="117" t="s">
        <v>65</v>
      </c>
      <c r="B56" s="66"/>
      <c r="E56" s="118"/>
      <c r="F56" s="119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15"/>
      <c r="S56" s="15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20"/>
      <c r="AM56" s="120"/>
      <c r="AN56" s="120"/>
      <c r="AO56" s="1314"/>
      <c r="AP56" s="1314"/>
      <c r="AQ56" s="1313"/>
      <c r="AR56" s="1313"/>
      <c r="AS56" s="1313"/>
      <c r="AT56" s="1313"/>
      <c r="AU56" s="1313"/>
      <c r="AV56" s="1313"/>
      <c r="AW56" s="1308"/>
      <c r="CG56" s="14">
        <v>0</v>
      </c>
      <c r="CH56" s="14">
        <v>0</v>
      </c>
      <c r="CI56" s="14"/>
      <c r="CJ56" s="14"/>
      <c r="CK56" s="14"/>
      <c r="CL56" s="14"/>
      <c r="CM56" s="14"/>
      <c r="CN56" s="14"/>
    </row>
    <row r="57" spans="1:96" ht="27.75" customHeight="1" x14ac:dyDescent="0.2">
      <c r="A57" s="1377" t="s">
        <v>66</v>
      </c>
      <c r="B57" s="1380"/>
      <c r="C57" s="900" t="s">
        <v>63</v>
      </c>
      <c r="D57" s="881" t="s">
        <v>67</v>
      </c>
      <c r="E57" s="902" t="s">
        <v>68</v>
      </c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325"/>
      <c r="AT57" s="1325"/>
      <c r="AU57" s="1325"/>
      <c r="AV57" s="1326"/>
      <c r="AW57" s="1326"/>
      <c r="AX57" s="1326"/>
      <c r="AY57" s="1326"/>
      <c r="AZ57" s="1326"/>
      <c r="BA57" s="1308"/>
      <c r="BZ57" s="2"/>
      <c r="CA57" s="3"/>
      <c r="CB57" s="3"/>
      <c r="CC57" s="3"/>
      <c r="CD57" s="3"/>
      <c r="CG57" s="4">
        <v>0</v>
      </c>
      <c r="CH57" s="4">
        <v>0</v>
      </c>
      <c r="CK57" s="14"/>
      <c r="CL57" s="14"/>
      <c r="CM57" s="14"/>
      <c r="CN57" s="14"/>
      <c r="CO57" s="14"/>
      <c r="CP57" s="14"/>
      <c r="CQ57" s="14"/>
      <c r="CR57" s="14"/>
    </row>
    <row r="58" spans="1:96" ht="25.35" customHeight="1" x14ac:dyDescent="0.2">
      <c r="A58" s="1397" t="s">
        <v>69</v>
      </c>
      <c r="B58" s="1398"/>
      <c r="C58" s="885">
        <f>SUM(D58:E58)</f>
        <v>0</v>
      </c>
      <c r="D58" s="905"/>
      <c r="E58" s="53"/>
      <c r="F58" s="30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325"/>
      <c r="AT58" s="1325"/>
      <c r="AU58" s="1325"/>
      <c r="AV58" s="1326"/>
      <c r="AW58" s="1326"/>
      <c r="AX58" s="1326"/>
      <c r="AY58" s="1326"/>
      <c r="AZ58" s="1326"/>
      <c r="BA58" s="1308"/>
      <c r="BZ58" s="2"/>
      <c r="CA58" s="3" t="str">
        <f>IF(AND(([12]A01!$C18+[12]A01!$C19+[12]A01!$C20+[12]A01!$C21+[12]A01!$F31+[12]A01!$F32+[12]A01!$F33)&lt;&gt;0,D58=0,E58=""),"* Observacion : En A01 existen controles no ingresados, Revisar. ","")</f>
        <v/>
      </c>
      <c r="CB58" s="3"/>
      <c r="CC58" s="3"/>
      <c r="CD58" s="3"/>
      <c r="CG58" s="4">
        <v>0</v>
      </c>
      <c r="CH58" s="4">
        <v>0</v>
      </c>
      <c r="CK58" s="14"/>
      <c r="CL58" s="14"/>
      <c r="CM58" s="14"/>
      <c r="CN58" s="14"/>
      <c r="CO58" s="14"/>
      <c r="CP58" s="14"/>
      <c r="CQ58" s="14"/>
      <c r="CR58" s="14"/>
    </row>
    <row r="59" spans="1:96" ht="30" customHeight="1" x14ac:dyDescent="0.2">
      <c r="A59" s="117" t="s">
        <v>70</v>
      </c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325"/>
      <c r="AT59" s="1325"/>
      <c r="AU59" s="1325"/>
      <c r="AV59" s="1326"/>
      <c r="AW59" s="1326"/>
      <c r="AX59" s="1326"/>
      <c r="AY59" s="1326"/>
      <c r="AZ59" s="1326"/>
      <c r="BA59" s="1308"/>
      <c r="BZ59" s="2"/>
      <c r="CA59" s="3" t="str">
        <f>IF(AND(([12]A01!$C18+[12]A01!$C19+[12]A01!$C20+[12]A01!$C21+[12]A01!$F31+[12]A01!$F32+[12]A01!$F33)&lt;&gt;0,D59=0,E59=""),"* Observacion : En A01 existen controles no ingresados, Revisar. ","")</f>
        <v/>
      </c>
      <c r="CB59" s="3"/>
      <c r="CC59" s="3"/>
      <c r="CD59" s="3"/>
      <c r="CK59" s="14"/>
      <c r="CL59" s="14"/>
      <c r="CM59" s="14"/>
      <c r="CN59" s="14"/>
      <c r="CO59" s="14"/>
      <c r="CP59" s="14"/>
      <c r="CQ59" s="14"/>
      <c r="CR59" s="14"/>
    </row>
    <row r="60" spans="1:96" ht="33" customHeight="1" x14ac:dyDescent="0.2">
      <c r="A60" s="1366" t="s">
        <v>71</v>
      </c>
      <c r="B60" s="1367"/>
      <c r="C60" s="1366" t="s">
        <v>72</v>
      </c>
      <c r="D60" s="1401"/>
      <c r="E60" s="1367"/>
      <c r="F60" s="1403" t="s">
        <v>73</v>
      </c>
      <c r="G60" s="1404"/>
      <c r="H60" s="1404"/>
      <c r="I60" s="1404"/>
      <c r="J60" s="1404"/>
      <c r="K60" s="1404"/>
      <c r="L60" s="1404"/>
      <c r="M60" s="1404"/>
      <c r="N60" s="1404"/>
      <c r="O60" s="1404"/>
      <c r="P60" s="1404"/>
      <c r="Q60" s="1405"/>
      <c r="R60" s="1406" t="s">
        <v>74</v>
      </c>
      <c r="S60" s="1407"/>
      <c r="T60" s="1406" t="s">
        <v>75</v>
      </c>
      <c r="U60" s="1408"/>
      <c r="V60" s="1633" t="s">
        <v>76</v>
      </c>
      <c r="W60" s="1633"/>
      <c r="X60" s="1634" t="s">
        <v>77</v>
      </c>
      <c r="Y60" s="1418" t="s">
        <v>78</v>
      </c>
      <c r="Z60" s="1419"/>
      <c r="AA60" s="127"/>
      <c r="AB60" s="122"/>
      <c r="AC60" s="122"/>
      <c r="AD60" s="122"/>
      <c r="AE60" s="122"/>
      <c r="AF60" s="122"/>
      <c r="AG60" s="122"/>
      <c r="AH60" s="11"/>
      <c r="AI60" s="11"/>
      <c r="AJ60" s="11"/>
      <c r="AK60" s="11"/>
      <c r="AL60" s="122"/>
      <c r="AM60" s="122"/>
      <c r="AN60" s="11"/>
      <c r="AO60" s="122"/>
      <c r="AP60" s="122"/>
      <c r="AQ60" s="122"/>
      <c r="AR60" s="122"/>
      <c r="AS60" s="1325"/>
      <c r="AT60" s="1325"/>
      <c r="AU60" s="1325"/>
      <c r="AV60" s="1326"/>
      <c r="AW60" s="1326"/>
      <c r="AX60" s="1326"/>
      <c r="AY60" s="1326"/>
      <c r="AZ60" s="1326"/>
      <c r="BA60" s="1308"/>
      <c r="BZ60" s="2"/>
      <c r="CA60" s="3"/>
      <c r="CB60" s="3"/>
      <c r="CC60" s="3"/>
      <c r="CD60" s="3"/>
      <c r="CK60" s="14"/>
      <c r="CL60" s="14"/>
      <c r="CM60" s="14"/>
      <c r="CN60" s="14"/>
      <c r="CO60" s="14"/>
      <c r="CP60" s="14"/>
      <c r="CQ60" s="14"/>
      <c r="CR60" s="14"/>
    </row>
    <row r="61" spans="1:96" ht="25.5" customHeight="1" x14ac:dyDescent="0.2">
      <c r="A61" s="1399"/>
      <c r="B61" s="1400"/>
      <c r="C61" s="1368"/>
      <c r="D61" s="1402"/>
      <c r="E61" s="1369"/>
      <c r="F61" s="1406" t="s">
        <v>79</v>
      </c>
      <c r="G61" s="1407"/>
      <c r="H61" s="1406" t="s">
        <v>80</v>
      </c>
      <c r="I61" s="1407"/>
      <c r="J61" s="1406" t="s">
        <v>81</v>
      </c>
      <c r="K61" s="1407"/>
      <c r="L61" s="1406" t="s">
        <v>82</v>
      </c>
      <c r="M61" s="1407"/>
      <c r="N61" s="1406" t="s">
        <v>83</v>
      </c>
      <c r="O61" s="1407"/>
      <c r="P61" s="1406" t="s">
        <v>84</v>
      </c>
      <c r="Q61" s="1407"/>
      <c r="R61" s="1406" t="s">
        <v>85</v>
      </c>
      <c r="S61" s="1407"/>
      <c r="T61" s="1406" t="s">
        <v>86</v>
      </c>
      <c r="U61" s="1408"/>
      <c r="V61" s="1634" t="s">
        <v>87</v>
      </c>
      <c r="W61" s="1634"/>
      <c r="X61" s="1634"/>
      <c r="Y61" s="1420"/>
      <c r="Z61" s="1421"/>
      <c r="AA61" s="127"/>
      <c r="AB61" s="122"/>
      <c r="AC61" s="122"/>
      <c r="AD61" s="122"/>
      <c r="AE61" s="122"/>
      <c r="AF61" s="122"/>
      <c r="AG61" s="122"/>
      <c r="AH61" s="11"/>
      <c r="AI61" s="11"/>
      <c r="AJ61" s="11"/>
      <c r="AK61" s="11"/>
      <c r="AL61" s="122"/>
      <c r="AM61" s="122"/>
      <c r="AN61" s="11"/>
      <c r="AO61" s="122"/>
      <c r="AP61" s="122"/>
      <c r="AQ61" s="122"/>
      <c r="AR61" s="122"/>
      <c r="AS61" s="1325"/>
      <c r="AT61" s="1325"/>
      <c r="AU61" s="1325"/>
      <c r="AV61" s="1326"/>
      <c r="AW61" s="1326"/>
      <c r="AX61" s="1326"/>
      <c r="AY61" s="1326"/>
      <c r="AZ61" s="1326"/>
      <c r="BA61" s="1308"/>
      <c r="BZ61" s="2"/>
      <c r="CA61" s="3"/>
      <c r="CB61" s="3"/>
      <c r="CC61" s="3"/>
      <c r="CD61" s="3"/>
      <c r="CK61" s="14"/>
      <c r="CL61" s="14"/>
      <c r="CM61" s="14"/>
      <c r="CN61" s="14"/>
      <c r="CO61" s="14"/>
      <c r="CP61" s="14"/>
      <c r="CQ61" s="14"/>
      <c r="CR61" s="14"/>
    </row>
    <row r="62" spans="1:96" ht="35.25" customHeight="1" x14ac:dyDescent="0.2">
      <c r="A62" s="1368"/>
      <c r="B62" s="1369"/>
      <c r="C62" s="881" t="s">
        <v>88</v>
      </c>
      <c r="D62" s="906" t="s">
        <v>54</v>
      </c>
      <c r="E62" s="807" t="s">
        <v>89</v>
      </c>
      <c r="F62" s="829" t="s">
        <v>54</v>
      </c>
      <c r="G62" s="815" t="s">
        <v>89</v>
      </c>
      <c r="H62" s="829" t="s">
        <v>54</v>
      </c>
      <c r="I62" s="815" t="s">
        <v>89</v>
      </c>
      <c r="J62" s="829" t="s">
        <v>54</v>
      </c>
      <c r="K62" s="815" t="s">
        <v>89</v>
      </c>
      <c r="L62" s="829" t="s">
        <v>54</v>
      </c>
      <c r="M62" s="815" t="s">
        <v>89</v>
      </c>
      <c r="N62" s="829" t="s">
        <v>54</v>
      </c>
      <c r="O62" s="815" t="s">
        <v>89</v>
      </c>
      <c r="P62" s="829" t="s">
        <v>54</v>
      </c>
      <c r="Q62" s="815" t="s">
        <v>89</v>
      </c>
      <c r="R62" s="829" t="s">
        <v>54</v>
      </c>
      <c r="S62" s="815" t="s">
        <v>89</v>
      </c>
      <c r="T62" s="829" t="s">
        <v>54</v>
      </c>
      <c r="U62" s="816" t="s">
        <v>89</v>
      </c>
      <c r="V62" s="900" t="s">
        <v>90</v>
      </c>
      <c r="W62" s="900" t="s">
        <v>91</v>
      </c>
      <c r="X62" s="1585"/>
      <c r="Y62" s="900" t="s">
        <v>92</v>
      </c>
      <c r="Z62" s="900" t="s">
        <v>93</v>
      </c>
      <c r="AA62" s="127"/>
      <c r="AB62" s="122"/>
      <c r="AC62" s="122"/>
      <c r="AD62" s="122"/>
      <c r="AE62" s="122"/>
      <c r="AF62" s="122"/>
      <c r="AG62" s="122"/>
      <c r="AH62" s="11"/>
      <c r="AI62" s="11"/>
      <c r="AJ62" s="11"/>
      <c r="AK62" s="11"/>
      <c r="AL62" s="122"/>
      <c r="AM62" s="122"/>
      <c r="AN62" s="11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308"/>
      <c r="BZ62" s="2"/>
      <c r="CA62" s="3"/>
      <c r="CB62" s="3"/>
      <c r="CC62" s="3"/>
      <c r="CD62" s="3"/>
      <c r="CK62" s="14"/>
      <c r="CL62" s="14"/>
      <c r="CM62" s="14"/>
      <c r="CN62" s="14"/>
      <c r="CO62" s="14"/>
      <c r="CP62" s="14"/>
      <c r="CQ62" s="14"/>
      <c r="CR62" s="14"/>
    </row>
    <row r="63" spans="1:96" ht="16.350000000000001" customHeight="1" x14ac:dyDescent="0.2">
      <c r="A63" s="1586" t="s">
        <v>94</v>
      </c>
      <c r="B63" s="1587"/>
      <c r="C63" s="907">
        <f>SUM(D63:E63)</f>
        <v>0</v>
      </c>
      <c r="D63" s="908">
        <f t="shared" ref="D63:E66" si="6">SUM(F63+H63+J63+L63+N63+P63)</f>
        <v>0</v>
      </c>
      <c r="E63" s="909">
        <f t="shared" si="6"/>
        <v>0</v>
      </c>
      <c r="F63" s="893"/>
      <c r="G63" s="896"/>
      <c r="H63" s="893"/>
      <c r="I63" s="896"/>
      <c r="J63" s="893"/>
      <c r="K63" s="896"/>
      <c r="L63" s="893"/>
      <c r="M63" s="896"/>
      <c r="N63" s="893"/>
      <c r="O63" s="896"/>
      <c r="P63" s="893"/>
      <c r="Q63" s="896"/>
      <c r="R63" s="893"/>
      <c r="S63" s="896"/>
      <c r="T63" s="893"/>
      <c r="U63" s="910"/>
      <c r="V63" s="911"/>
      <c r="W63" s="893"/>
      <c r="X63" s="912"/>
      <c r="Y63" s="912"/>
      <c r="Z63" s="913"/>
      <c r="AA63" s="30"/>
      <c r="AB63" s="122"/>
      <c r="AC63" s="122"/>
      <c r="AD63" s="122"/>
      <c r="AE63" s="122"/>
      <c r="AF63" s="122"/>
      <c r="AG63" s="122"/>
      <c r="AH63" s="11"/>
      <c r="AI63" s="11"/>
      <c r="AJ63" s="11"/>
      <c r="AK63" s="11"/>
      <c r="AL63" s="122"/>
      <c r="AM63" s="122"/>
      <c r="AN63" s="11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308"/>
      <c r="BZ63" s="2"/>
      <c r="CA63" s="3"/>
      <c r="CB63" s="3"/>
      <c r="CC63" s="3"/>
      <c r="CD63" s="3"/>
      <c r="CG63" s="4">
        <v>0</v>
      </c>
      <c r="CH63" s="4">
        <v>0</v>
      </c>
      <c r="CK63" s="14"/>
      <c r="CL63" s="14"/>
      <c r="CM63" s="14"/>
      <c r="CN63" s="14"/>
      <c r="CO63" s="14"/>
      <c r="CP63" s="14"/>
      <c r="CQ63" s="14"/>
      <c r="CR63" s="14"/>
    </row>
    <row r="64" spans="1:96" ht="16.350000000000001" customHeight="1" x14ac:dyDescent="0.2">
      <c r="A64" s="1424" t="s">
        <v>95</v>
      </c>
      <c r="B64" s="1425"/>
      <c r="C64" s="139">
        <f>SUM(D64:E64)</f>
        <v>0</v>
      </c>
      <c r="D64" s="140">
        <f t="shared" si="6"/>
        <v>0</v>
      </c>
      <c r="E64" s="141">
        <f t="shared" si="6"/>
        <v>0</v>
      </c>
      <c r="F64" s="35"/>
      <c r="G64" s="39"/>
      <c r="H64" s="35"/>
      <c r="I64" s="39"/>
      <c r="J64" s="35"/>
      <c r="K64" s="39"/>
      <c r="L64" s="35"/>
      <c r="M64" s="39"/>
      <c r="N64" s="35"/>
      <c r="O64" s="39"/>
      <c r="P64" s="35"/>
      <c r="Q64" s="39"/>
      <c r="R64" s="35"/>
      <c r="S64" s="39"/>
      <c r="T64" s="35"/>
      <c r="U64" s="142"/>
      <c r="V64" s="143"/>
      <c r="W64" s="35"/>
      <c r="X64" s="144"/>
      <c r="Y64" s="144"/>
      <c r="Z64" s="58"/>
      <c r="AA64" s="30"/>
      <c r="AB64" s="122"/>
      <c r="AC64" s="122"/>
      <c r="AD64" s="122"/>
      <c r="AE64" s="122"/>
      <c r="AF64" s="122"/>
      <c r="AG64" s="122"/>
      <c r="AH64" s="11"/>
      <c r="AI64" s="11"/>
      <c r="AJ64" s="11"/>
      <c r="AK64" s="11"/>
      <c r="AL64" s="122"/>
      <c r="AM64" s="122"/>
      <c r="AN64" s="11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308"/>
      <c r="BZ64" s="2"/>
      <c r="CA64" s="3"/>
      <c r="CB64" s="3"/>
      <c r="CC64" s="3"/>
      <c r="CD64" s="3"/>
      <c r="CG64" s="4">
        <v>0</v>
      </c>
      <c r="CH64" s="4">
        <v>0</v>
      </c>
      <c r="CK64" s="14"/>
      <c r="CL64" s="14"/>
      <c r="CM64" s="14"/>
      <c r="CN64" s="14"/>
      <c r="CO64" s="14"/>
      <c r="CP64" s="14"/>
      <c r="CQ64" s="14"/>
      <c r="CR64" s="14"/>
    </row>
    <row r="65" spans="1:96" ht="15.75" customHeight="1" x14ac:dyDescent="0.2">
      <c r="A65" s="1424" t="s">
        <v>96</v>
      </c>
      <c r="B65" s="1425"/>
      <c r="C65" s="139">
        <f>SUM(D65:E65)</f>
        <v>0</v>
      </c>
      <c r="D65" s="140">
        <f t="shared" si="6"/>
        <v>0</v>
      </c>
      <c r="E65" s="141">
        <f t="shared" si="6"/>
        <v>0</v>
      </c>
      <c r="F65" s="35"/>
      <c r="G65" s="39"/>
      <c r="H65" s="35"/>
      <c r="I65" s="39"/>
      <c r="J65" s="35"/>
      <c r="K65" s="39"/>
      <c r="L65" s="35"/>
      <c r="M65" s="39"/>
      <c r="N65" s="35"/>
      <c r="O65" s="39"/>
      <c r="P65" s="35"/>
      <c r="Q65" s="39"/>
      <c r="R65" s="35"/>
      <c r="S65" s="39"/>
      <c r="T65" s="35"/>
      <c r="U65" s="142"/>
      <c r="V65" s="143"/>
      <c r="W65" s="35"/>
      <c r="X65" s="144"/>
      <c r="Y65" s="144"/>
      <c r="Z65" s="58"/>
      <c r="AA65" s="30"/>
      <c r="AB65" s="122"/>
      <c r="AC65" s="122"/>
      <c r="AD65" s="122"/>
      <c r="AE65" s="122"/>
      <c r="AF65" s="122"/>
      <c r="AG65" s="122"/>
      <c r="AH65" s="11"/>
      <c r="AI65" s="11"/>
      <c r="AJ65" s="11"/>
      <c r="AK65" s="11"/>
      <c r="AL65" s="122"/>
      <c r="AM65" s="122"/>
      <c r="AN65" s="11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Z65" s="2"/>
      <c r="CA65" s="3"/>
      <c r="CB65" s="3"/>
      <c r="CC65" s="3"/>
      <c r="CD65" s="3"/>
      <c r="CK65" s="14"/>
      <c r="CL65" s="14"/>
      <c r="CM65" s="14"/>
      <c r="CN65" s="14"/>
      <c r="CO65" s="14"/>
      <c r="CP65" s="14"/>
      <c r="CQ65" s="14"/>
      <c r="CR65" s="14"/>
    </row>
    <row r="66" spans="1:96" ht="18" customHeight="1" x14ac:dyDescent="0.2">
      <c r="A66" s="1426" t="s">
        <v>97</v>
      </c>
      <c r="B66" s="1427"/>
      <c r="C66" s="145">
        <f>SUM(D66:E66)</f>
        <v>0</v>
      </c>
      <c r="D66" s="146">
        <f t="shared" si="6"/>
        <v>0</v>
      </c>
      <c r="E66" s="147">
        <f t="shared" si="6"/>
        <v>0</v>
      </c>
      <c r="F66" s="82"/>
      <c r="G66" s="85"/>
      <c r="H66" s="82"/>
      <c r="I66" s="85"/>
      <c r="J66" s="82"/>
      <c r="K66" s="85"/>
      <c r="L66" s="82"/>
      <c r="M66" s="85"/>
      <c r="N66" s="82"/>
      <c r="O66" s="85"/>
      <c r="P66" s="82"/>
      <c r="Q66" s="85"/>
      <c r="R66" s="82"/>
      <c r="S66" s="85"/>
      <c r="T66" s="82"/>
      <c r="U66" s="148"/>
      <c r="V66" s="149"/>
      <c r="W66" s="82"/>
      <c r="X66" s="150"/>
      <c r="Y66" s="151"/>
      <c r="Z66" s="151"/>
      <c r="AA66" s="30"/>
      <c r="AB66" s="122"/>
      <c r="AC66" s="122"/>
      <c r="AD66" s="11"/>
      <c r="AE66" s="11"/>
      <c r="AF66" s="11"/>
      <c r="AG66" s="11"/>
      <c r="AH66" s="122"/>
      <c r="AI66" s="122"/>
      <c r="AJ66" s="11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CG66" s="14">
        <v>0</v>
      </c>
      <c r="CH66" s="14">
        <v>0</v>
      </c>
      <c r="CI66" s="14"/>
      <c r="CJ66" s="14"/>
      <c r="CK66" s="14"/>
      <c r="CL66" s="14"/>
      <c r="CM66" s="14"/>
      <c r="CN66" s="14"/>
    </row>
    <row r="67" spans="1:96" ht="22.5" customHeight="1" x14ac:dyDescent="0.2">
      <c r="A67" s="117" t="s">
        <v>98</v>
      </c>
      <c r="W67" s="122"/>
      <c r="X67" s="122"/>
      <c r="Y67" s="122"/>
      <c r="Z67" s="122"/>
      <c r="AA67" s="11"/>
      <c r="AB67" s="122"/>
      <c r="AC67" s="122"/>
      <c r="AD67" s="11"/>
      <c r="AE67" s="11"/>
      <c r="AF67" s="11"/>
      <c r="AG67" s="11"/>
      <c r="AH67" s="122"/>
      <c r="AI67" s="122"/>
      <c r="AJ67" s="11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CG67" s="14"/>
      <c r="CH67" s="14"/>
      <c r="CI67" s="14"/>
      <c r="CJ67" s="14"/>
      <c r="CK67" s="14"/>
      <c r="CL67" s="14"/>
      <c r="CM67" s="14"/>
      <c r="CN67" s="14"/>
    </row>
    <row r="68" spans="1:96" ht="28.5" customHeight="1" x14ac:dyDescent="0.2">
      <c r="A68" s="1366" t="s">
        <v>71</v>
      </c>
      <c r="B68" s="1367"/>
      <c r="C68" s="1366" t="s">
        <v>72</v>
      </c>
      <c r="D68" s="1401"/>
      <c r="E68" s="1367"/>
      <c r="F68" s="1403" t="s">
        <v>99</v>
      </c>
      <c r="G68" s="1404"/>
      <c r="H68" s="1404"/>
      <c r="I68" s="1404"/>
      <c r="J68" s="1404"/>
      <c r="K68" s="1404"/>
      <c r="L68" s="1404"/>
      <c r="M68" s="1404"/>
      <c r="N68" s="1404"/>
      <c r="O68" s="1404"/>
      <c r="P68" s="1404"/>
      <c r="Q68" s="1428"/>
      <c r="R68" s="1588" t="s">
        <v>100</v>
      </c>
      <c r="S68" s="1430"/>
      <c r="T68" s="1430"/>
      <c r="U68" s="1430"/>
      <c r="V68" s="1431"/>
      <c r="W68" s="122"/>
      <c r="X68" s="122"/>
      <c r="Y68" s="122"/>
      <c r="Z68" s="122"/>
      <c r="AA68" s="122"/>
      <c r="AB68" s="122"/>
      <c r="AC68" s="122"/>
      <c r="AD68" s="11"/>
      <c r="AE68" s="11"/>
      <c r="AF68" s="11"/>
      <c r="AG68" s="11"/>
      <c r="AH68" s="122"/>
      <c r="AI68" s="122"/>
      <c r="AJ68" s="11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CG68" s="14"/>
      <c r="CH68" s="14"/>
      <c r="CI68" s="14"/>
      <c r="CJ68" s="14"/>
      <c r="CK68" s="14"/>
      <c r="CL68" s="14"/>
      <c r="CM68" s="14"/>
      <c r="CN68" s="14"/>
    </row>
    <row r="69" spans="1:96" ht="26.25" customHeight="1" x14ac:dyDescent="0.2">
      <c r="A69" s="1399"/>
      <c r="B69" s="1400"/>
      <c r="C69" s="1368"/>
      <c r="D69" s="1402"/>
      <c r="E69" s="1369"/>
      <c r="F69" s="1406" t="s">
        <v>79</v>
      </c>
      <c r="G69" s="1407"/>
      <c r="H69" s="1406" t="s">
        <v>80</v>
      </c>
      <c r="I69" s="1407"/>
      <c r="J69" s="1406" t="s">
        <v>81</v>
      </c>
      <c r="K69" s="1407"/>
      <c r="L69" s="1406" t="s">
        <v>82</v>
      </c>
      <c r="M69" s="1407"/>
      <c r="N69" s="1406" t="s">
        <v>83</v>
      </c>
      <c r="O69" s="1407"/>
      <c r="P69" s="1406" t="s">
        <v>84</v>
      </c>
      <c r="Q69" s="1435"/>
      <c r="R69" s="1408" t="s">
        <v>87</v>
      </c>
      <c r="S69" s="1407"/>
      <c r="T69" s="1375" t="s">
        <v>77</v>
      </c>
      <c r="U69" s="1406" t="s">
        <v>101</v>
      </c>
      <c r="V69" s="1407"/>
      <c r="W69" s="122"/>
      <c r="X69" s="122"/>
      <c r="Y69" s="122"/>
      <c r="Z69" s="122"/>
      <c r="AA69" s="122"/>
      <c r="AB69" s="122"/>
      <c r="AC69" s="122"/>
      <c r="AD69" s="11"/>
      <c r="AE69" s="11"/>
      <c r="AF69" s="11"/>
      <c r="AG69" s="11"/>
      <c r="AH69" s="122"/>
      <c r="AI69" s="122"/>
      <c r="AJ69" s="11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CG69" s="14"/>
      <c r="CH69" s="14"/>
      <c r="CI69" s="14"/>
      <c r="CJ69" s="14"/>
      <c r="CK69" s="14"/>
      <c r="CL69" s="14"/>
      <c r="CM69" s="14"/>
      <c r="CN69" s="14"/>
    </row>
    <row r="70" spans="1:96" ht="27" customHeight="1" x14ac:dyDescent="0.2">
      <c r="A70" s="1368"/>
      <c r="B70" s="1369"/>
      <c r="C70" s="881" t="s">
        <v>88</v>
      </c>
      <c r="D70" s="906" t="s">
        <v>54</v>
      </c>
      <c r="E70" s="807" t="s">
        <v>89</v>
      </c>
      <c r="F70" s="829" t="s">
        <v>54</v>
      </c>
      <c r="G70" s="815" t="s">
        <v>89</v>
      </c>
      <c r="H70" s="829" t="s">
        <v>54</v>
      </c>
      <c r="I70" s="815" t="s">
        <v>89</v>
      </c>
      <c r="J70" s="829" t="s">
        <v>54</v>
      </c>
      <c r="K70" s="815" t="s">
        <v>89</v>
      </c>
      <c r="L70" s="829" t="s">
        <v>54</v>
      </c>
      <c r="M70" s="815" t="s">
        <v>89</v>
      </c>
      <c r="N70" s="829" t="s">
        <v>54</v>
      </c>
      <c r="O70" s="815" t="s">
        <v>89</v>
      </c>
      <c r="P70" s="829" t="s">
        <v>54</v>
      </c>
      <c r="Q70" s="819" t="s">
        <v>89</v>
      </c>
      <c r="R70" s="815" t="s">
        <v>90</v>
      </c>
      <c r="S70" s="900" t="s">
        <v>91</v>
      </c>
      <c r="T70" s="1376"/>
      <c r="U70" s="814" t="s">
        <v>92</v>
      </c>
      <c r="V70" s="900" t="s">
        <v>93</v>
      </c>
      <c r="W70" s="122"/>
      <c r="X70" s="122"/>
      <c r="Y70" s="122"/>
      <c r="Z70" s="122"/>
      <c r="AA70" s="122"/>
      <c r="AB70" s="122"/>
      <c r="AC70" s="122"/>
      <c r="AD70" s="11"/>
      <c r="AE70" s="11"/>
      <c r="AF70" s="11"/>
      <c r="AG70" s="11"/>
      <c r="AH70" s="122"/>
      <c r="AI70" s="122"/>
      <c r="AJ70" s="11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CG70" s="14"/>
      <c r="CH70" s="14"/>
      <c r="CI70" s="14"/>
      <c r="CJ70" s="14"/>
      <c r="CK70" s="14"/>
      <c r="CL70" s="14"/>
      <c r="CM70" s="14"/>
      <c r="CN70" s="14"/>
    </row>
    <row r="71" spans="1:96" ht="16.350000000000001" customHeight="1" x14ac:dyDescent="0.2">
      <c r="A71" s="1586" t="s">
        <v>94</v>
      </c>
      <c r="B71" s="1587"/>
      <c r="C71" s="907">
        <f>SUM(D71:E71)</f>
        <v>0</v>
      </c>
      <c r="D71" s="908">
        <f t="shared" ref="D71:E74" si="7">SUM(F71+H71+J71+L71+N71+P71)</f>
        <v>0</v>
      </c>
      <c r="E71" s="909">
        <f t="shared" si="7"/>
        <v>0</v>
      </c>
      <c r="F71" s="893"/>
      <c r="G71" s="896"/>
      <c r="H71" s="893"/>
      <c r="I71" s="896"/>
      <c r="J71" s="893"/>
      <c r="K71" s="896"/>
      <c r="L71" s="893"/>
      <c r="M71" s="896"/>
      <c r="N71" s="893"/>
      <c r="O71" s="896"/>
      <c r="P71" s="893"/>
      <c r="Q71" s="910"/>
      <c r="R71" s="911"/>
      <c r="S71" s="893"/>
      <c r="T71" s="912"/>
      <c r="U71" s="912"/>
      <c r="V71" s="913"/>
      <c r="W71" s="127"/>
      <c r="X71" s="122"/>
      <c r="Y71" s="122"/>
      <c r="Z71" s="122"/>
      <c r="AA71" s="122"/>
      <c r="AB71" s="122"/>
      <c r="AC71" s="122"/>
      <c r="AD71" s="11"/>
      <c r="AE71" s="11"/>
      <c r="AF71" s="11"/>
      <c r="AG71" s="11"/>
      <c r="AH71" s="122"/>
      <c r="AI71" s="122"/>
      <c r="AJ71" s="11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CG71" s="14"/>
      <c r="CH71" s="14"/>
      <c r="CI71" s="14"/>
      <c r="CJ71" s="14"/>
      <c r="CK71" s="14"/>
      <c r="CL71" s="14"/>
      <c r="CM71" s="14"/>
      <c r="CN71" s="14"/>
    </row>
    <row r="72" spans="1:96" ht="17.25" customHeight="1" x14ac:dyDescent="0.2">
      <c r="A72" s="1424" t="s">
        <v>95</v>
      </c>
      <c r="B72" s="1425"/>
      <c r="C72" s="139">
        <f>SUM(D72:E72)</f>
        <v>0</v>
      </c>
      <c r="D72" s="140">
        <f t="shared" si="7"/>
        <v>0</v>
      </c>
      <c r="E72" s="141">
        <f t="shared" si="7"/>
        <v>0</v>
      </c>
      <c r="F72" s="35"/>
      <c r="G72" s="39"/>
      <c r="H72" s="35"/>
      <c r="I72" s="39"/>
      <c r="J72" s="35"/>
      <c r="K72" s="39"/>
      <c r="L72" s="35"/>
      <c r="M72" s="39"/>
      <c r="N72" s="35"/>
      <c r="O72" s="39"/>
      <c r="P72" s="35"/>
      <c r="Q72" s="142"/>
      <c r="R72" s="143"/>
      <c r="S72" s="35"/>
      <c r="T72" s="144"/>
      <c r="U72" s="144"/>
      <c r="V72" s="58"/>
      <c r="W72" s="914"/>
      <c r="X72" s="915"/>
      <c r="Y72" s="915"/>
      <c r="Z72" s="1308"/>
      <c r="AR72" s="122"/>
      <c r="AS72" s="122"/>
      <c r="AT72" s="122"/>
      <c r="AU72" s="122"/>
      <c r="AV72" s="122"/>
      <c r="AW72" s="122"/>
      <c r="AX72" s="122"/>
      <c r="AY72" s="122"/>
      <c r="AZ72" s="122"/>
      <c r="BZ72" s="2"/>
      <c r="CG72" s="14"/>
      <c r="CH72" s="14"/>
      <c r="CI72" s="14"/>
      <c r="CJ72" s="14"/>
      <c r="CK72" s="14"/>
      <c r="CL72" s="14"/>
      <c r="CM72" s="14"/>
      <c r="CN72" s="14"/>
    </row>
    <row r="73" spans="1:96" ht="16.350000000000001" customHeight="1" x14ac:dyDescent="0.2">
      <c r="A73" s="1424" t="s">
        <v>96</v>
      </c>
      <c r="B73" s="1425"/>
      <c r="C73" s="139">
        <f>SUM(D73:E73)</f>
        <v>0</v>
      </c>
      <c r="D73" s="140">
        <f t="shared" si="7"/>
        <v>0</v>
      </c>
      <c r="E73" s="141">
        <f t="shared" si="7"/>
        <v>0</v>
      </c>
      <c r="F73" s="35"/>
      <c r="G73" s="39"/>
      <c r="H73" s="35"/>
      <c r="I73" s="39"/>
      <c r="J73" s="35"/>
      <c r="K73" s="39"/>
      <c r="L73" s="35"/>
      <c r="M73" s="39"/>
      <c r="N73" s="35"/>
      <c r="O73" s="39"/>
      <c r="P73" s="35"/>
      <c r="Q73" s="142"/>
      <c r="R73" s="143"/>
      <c r="S73" s="35"/>
      <c r="T73" s="144"/>
      <c r="U73" s="144"/>
      <c r="V73" s="58"/>
      <c r="W73" s="914"/>
      <c r="X73" s="915"/>
      <c r="Y73" s="915"/>
      <c r="Z73" s="1308"/>
      <c r="AR73" s="122"/>
      <c r="AS73" s="122"/>
      <c r="AT73" s="122"/>
      <c r="AU73" s="122"/>
      <c r="AV73" s="122"/>
      <c r="AW73" s="122"/>
      <c r="AX73" s="122"/>
      <c r="AY73" s="122"/>
      <c r="AZ73" s="122"/>
      <c r="CG73" s="14"/>
      <c r="CH73" s="14"/>
      <c r="CI73" s="14"/>
      <c r="CJ73" s="14"/>
      <c r="CK73" s="14"/>
      <c r="CL73" s="14"/>
      <c r="CM73" s="14"/>
      <c r="CN73" s="14"/>
    </row>
    <row r="74" spans="1:96" ht="16.350000000000001" customHeight="1" x14ac:dyDescent="0.2">
      <c r="A74" s="1426" t="s">
        <v>97</v>
      </c>
      <c r="B74" s="1427"/>
      <c r="C74" s="145">
        <f>SUM(D74:E74)</f>
        <v>0</v>
      </c>
      <c r="D74" s="146">
        <f t="shared" si="7"/>
        <v>0</v>
      </c>
      <c r="E74" s="147">
        <f t="shared" si="7"/>
        <v>0</v>
      </c>
      <c r="F74" s="82"/>
      <c r="G74" s="85"/>
      <c r="H74" s="82"/>
      <c r="I74" s="85"/>
      <c r="J74" s="82"/>
      <c r="K74" s="85"/>
      <c r="L74" s="82"/>
      <c r="M74" s="85"/>
      <c r="N74" s="82"/>
      <c r="O74" s="85"/>
      <c r="P74" s="82"/>
      <c r="Q74" s="148"/>
      <c r="R74" s="149"/>
      <c r="S74" s="82"/>
      <c r="T74" s="150"/>
      <c r="U74" s="151"/>
      <c r="V74" s="151"/>
      <c r="W74" s="914"/>
      <c r="X74" s="915"/>
      <c r="Y74" s="915"/>
      <c r="Z74" s="1308"/>
      <c r="AR74" s="122"/>
      <c r="AS74" s="122"/>
      <c r="AT74" s="122"/>
      <c r="AU74" s="122"/>
      <c r="AV74" s="122"/>
      <c r="AW74" s="122"/>
      <c r="AX74" s="122"/>
      <c r="AY74" s="122"/>
      <c r="AZ74" s="122"/>
      <c r="CG74" s="14"/>
      <c r="CH74" s="14"/>
      <c r="CI74" s="14"/>
      <c r="CJ74" s="14"/>
      <c r="CK74" s="14"/>
      <c r="CL74" s="14"/>
      <c r="CM74" s="14"/>
      <c r="CN74" s="14"/>
    </row>
    <row r="75" spans="1:96" ht="16.350000000000001" customHeight="1" x14ac:dyDescent="0.2">
      <c r="A75" s="155" t="s">
        <v>102</v>
      </c>
      <c r="B75" s="122"/>
      <c r="P75" s="122"/>
      <c r="Q75" s="122"/>
      <c r="R75" s="916"/>
      <c r="S75" s="916"/>
      <c r="T75" s="916"/>
      <c r="U75" s="915"/>
      <c r="V75" s="915"/>
      <c r="W75" s="915"/>
      <c r="X75" s="915"/>
      <c r="Y75" s="915"/>
      <c r="Z75" s="1308"/>
      <c r="CG75" s="14"/>
      <c r="CH75" s="14"/>
      <c r="CI75" s="14"/>
      <c r="CJ75" s="14"/>
      <c r="CK75" s="14"/>
      <c r="CL75" s="14"/>
      <c r="CM75" s="14"/>
      <c r="CN75" s="14"/>
    </row>
    <row r="76" spans="1:96" ht="16.350000000000001" customHeight="1" x14ac:dyDescent="0.2">
      <c r="A76" s="1371" t="s">
        <v>103</v>
      </c>
      <c r="B76" s="1372"/>
      <c r="C76" s="1366" t="s">
        <v>63</v>
      </c>
      <c r="D76" s="1401"/>
      <c r="E76" s="1367"/>
      <c r="F76" s="1406" t="s">
        <v>104</v>
      </c>
      <c r="G76" s="1408"/>
      <c r="H76" s="1408"/>
      <c r="I76" s="1408"/>
      <c r="J76" s="1408"/>
      <c r="K76" s="1408"/>
      <c r="L76" s="1408"/>
      <c r="M76" s="1408"/>
      <c r="N76" s="1408"/>
      <c r="O76" s="1407"/>
      <c r="P76" s="122"/>
      <c r="Q76" s="122"/>
      <c r="R76" s="916"/>
      <c r="S76" s="916"/>
      <c r="T76" s="916"/>
      <c r="U76" s="915"/>
      <c r="V76" s="915"/>
      <c r="W76" s="915"/>
      <c r="X76" s="915"/>
      <c r="Y76" s="915"/>
      <c r="Z76" s="1308"/>
      <c r="CG76" s="14"/>
      <c r="CH76" s="14"/>
      <c r="CI76" s="14"/>
      <c r="CJ76" s="14"/>
      <c r="CK76" s="14"/>
      <c r="CL76" s="14"/>
      <c r="CM76" s="14"/>
      <c r="CN76" s="14"/>
    </row>
    <row r="77" spans="1:96" ht="31.35" customHeight="1" x14ac:dyDescent="0.2">
      <c r="A77" s="1432"/>
      <c r="B77" s="1433"/>
      <c r="C77" s="1399"/>
      <c r="D77" s="1434"/>
      <c r="E77" s="1400"/>
      <c r="F77" s="1406" t="s">
        <v>105</v>
      </c>
      <c r="G77" s="1407"/>
      <c r="H77" s="1406" t="s">
        <v>106</v>
      </c>
      <c r="I77" s="1407"/>
      <c r="J77" s="1406" t="s">
        <v>107</v>
      </c>
      <c r="K77" s="1407"/>
      <c r="L77" s="1406" t="s">
        <v>108</v>
      </c>
      <c r="M77" s="1407"/>
      <c r="N77" s="1377" t="s">
        <v>11</v>
      </c>
      <c r="O77" s="1380"/>
      <c r="P77" s="157"/>
      <c r="Q77" s="157"/>
      <c r="R77" s="157"/>
      <c r="S77" s="157"/>
      <c r="T77" s="122"/>
      <c r="U77" s="122"/>
      <c r="V77" s="122"/>
      <c r="W77" s="122"/>
      <c r="X77" s="11"/>
      <c r="Y77" s="11"/>
      <c r="Z77" s="11"/>
      <c r="AA77" s="11"/>
      <c r="AB77" s="122"/>
      <c r="AC77" s="122"/>
      <c r="AD77" s="11"/>
      <c r="AE77" s="122"/>
      <c r="AF77" s="122"/>
      <c r="AG77" s="122"/>
      <c r="AH77" s="122"/>
      <c r="AI77" s="122"/>
      <c r="AJ77" s="122"/>
      <c r="AK77" s="122"/>
      <c r="AL77" s="158"/>
      <c r="AM77" s="159"/>
      <c r="AN77" s="160"/>
      <c r="AO77" s="915"/>
      <c r="AP77" s="915"/>
      <c r="AQ77" s="915"/>
      <c r="AR77" s="915"/>
      <c r="AS77" s="915"/>
      <c r="AT77" s="915"/>
      <c r="AU77" s="915"/>
      <c r="AV77" s="915"/>
      <c r="AW77" s="1308"/>
      <c r="BZ77" s="2"/>
      <c r="CG77" s="14"/>
      <c r="CH77" s="14"/>
      <c r="CI77" s="14"/>
      <c r="CJ77" s="14"/>
      <c r="CK77" s="14"/>
      <c r="CL77" s="14"/>
      <c r="CM77" s="14"/>
      <c r="CN77" s="14"/>
    </row>
    <row r="78" spans="1:96" ht="16.350000000000001" customHeight="1" x14ac:dyDescent="0.2">
      <c r="A78" s="1373"/>
      <c r="B78" s="1374"/>
      <c r="C78" s="161" t="s">
        <v>88</v>
      </c>
      <c r="D78" s="906" t="s">
        <v>54</v>
      </c>
      <c r="E78" s="815" t="s">
        <v>89</v>
      </c>
      <c r="F78" s="881" t="s">
        <v>54</v>
      </c>
      <c r="G78" s="815" t="s">
        <v>89</v>
      </c>
      <c r="H78" s="881" t="s">
        <v>54</v>
      </c>
      <c r="I78" s="815" t="s">
        <v>89</v>
      </c>
      <c r="J78" s="881" t="s">
        <v>54</v>
      </c>
      <c r="K78" s="815" t="s">
        <v>89</v>
      </c>
      <c r="L78" s="881" t="s">
        <v>54</v>
      </c>
      <c r="M78" s="815" t="s">
        <v>89</v>
      </c>
      <c r="N78" s="881" t="s">
        <v>54</v>
      </c>
      <c r="O78" s="815" t="s">
        <v>89</v>
      </c>
      <c r="AG78" s="162"/>
      <c r="AH78" s="163"/>
      <c r="AI78" s="11"/>
      <c r="AJ78" s="11"/>
      <c r="AK78" s="11"/>
      <c r="AL78" s="1313"/>
      <c r="AM78" s="1313"/>
      <c r="AN78" s="1313"/>
      <c r="AO78" s="1313"/>
      <c r="AP78" s="1313"/>
      <c r="AQ78" s="1313"/>
      <c r="AR78" s="1313"/>
      <c r="AS78" s="1313"/>
      <c r="AT78" s="1313"/>
      <c r="AU78" s="879"/>
      <c r="CG78" s="14"/>
      <c r="CH78" s="14"/>
      <c r="CI78" s="14"/>
      <c r="CJ78" s="14"/>
      <c r="CK78" s="14"/>
      <c r="CL78" s="14"/>
      <c r="CM78" s="14"/>
      <c r="CN78" s="14"/>
    </row>
    <row r="79" spans="1:96" ht="20.25" customHeight="1" x14ac:dyDescent="0.2">
      <c r="A79" s="1406" t="s">
        <v>64</v>
      </c>
      <c r="B79" s="1407"/>
      <c r="C79" s="917">
        <f>SUM(D79:E79)</f>
        <v>0</v>
      </c>
      <c r="D79" s="918">
        <f>SUM(F79+H79+J79+L79+N79)</f>
        <v>0</v>
      </c>
      <c r="E79" s="166">
        <f>SUM(G79+I79+K79+M79+O79)</f>
        <v>0</v>
      </c>
      <c r="F79" s="905"/>
      <c r="G79" s="53"/>
      <c r="H79" s="905"/>
      <c r="I79" s="53"/>
      <c r="J79" s="905"/>
      <c r="K79" s="919"/>
      <c r="L79" s="905"/>
      <c r="M79" s="919"/>
      <c r="N79" s="905"/>
      <c r="O79" s="919"/>
      <c r="P79" s="3"/>
      <c r="AH79" s="11"/>
      <c r="AI79" s="11"/>
      <c r="AJ79" s="11"/>
      <c r="AK79" s="11"/>
      <c r="AL79" s="1313"/>
      <c r="AM79" s="1313"/>
      <c r="AN79" s="1313"/>
      <c r="AO79" s="1313"/>
      <c r="AP79" s="1313"/>
      <c r="AQ79" s="1313"/>
      <c r="AR79" s="1313"/>
      <c r="AS79" s="1313"/>
      <c r="AT79" s="1313"/>
      <c r="AU79" s="879"/>
      <c r="CG79" s="14"/>
      <c r="CH79" s="14"/>
      <c r="CI79" s="14"/>
      <c r="CJ79" s="14"/>
      <c r="CK79" s="14"/>
      <c r="CL79" s="14"/>
      <c r="CM79" s="14"/>
      <c r="CN79" s="14"/>
    </row>
    <row r="80" spans="1:96" ht="16.350000000000001" customHeight="1" x14ac:dyDescent="0.2">
      <c r="A80" s="112" t="s">
        <v>109</v>
      </c>
      <c r="B80" s="167"/>
      <c r="AH80" s="11"/>
      <c r="AI80" s="11"/>
      <c r="AJ80" s="11"/>
      <c r="AK80" s="15"/>
      <c r="AL80" s="1327"/>
      <c r="AM80" s="1327"/>
      <c r="AN80" s="1327"/>
      <c r="AO80" s="1327"/>
      <c r="AP80" s="1327"/>
      <c r="AQ80" s="1327"/>
      <c r="AR80" s="1327"/>
      <c r="AS80" s="1327"/>
      <c r="AT80" s="1327"/>
      <c r="AU80" s="921"/>
      <c r="AV80" s="12"/>
      <c r="AW80" s="12"/>
      <c r="AX80" s="12"/>
      <c r="AY80" s="12"/>
      <c r="CG80" s="14"/>
      <c r="CH80" s="14"/>
      <c r="CI80" s="14"/>
      <c r="CJ80" s="14"/>
      <c r="CK80" s="14"/>
      <c r="CL80" s="14"/>
      <c r="CM80" s="14"/>
      <c r="CN80" s="14"/>
    </row>
    <row r="81" spans="1:92" ht="16.350000000000001" customHeight="1" x14ac:dyDescent="0.2">
      <c r="A81" s="1366" t="s">
        <v>62</v>
      </c>
      <c r="B81" s="1367"/>
      <c r="C81" s="1366" t="s">
        <v>63</v>
      </c>
      <c r="D81" s="1401"/>
      <c r="E81" s="1367"/>
      <c r="F81" s="1406" t="s">
        <v>64</v>
      </c>
      <c r="G81" s="1408"/>
      <c r="H81" s="1408"/>
      <c r="I81" s="1408"/>
      <c r="J81" s="1408"/>
      <c r="K81" s="1408"/>
      <c r="L81" s="1408"/>
      <c r="M81" s="1408"/>
      <c r="N81" s="1408"/>
      <c r="O81" s="1408"/>
      <c r="P81" s="1408"/>
      <c r="Q81" s="1408"/>
      <c r="R81" s="1408"/>
      <c r="S81" s="1408"/>
      <c r="T81" s="1408"/>
      <c r="U81" s="1408"/>
      <c r="V81" s="1408"/>
      <c r="W81" s="1408"/>
      <c r="X81" s="1408"/>
      <c r="Y81" s="1408"/>
      <c r="Z81" s="1408"/>
      <c r="AA81" s="1408"/>
      <c r="AB81" s="1408"/>
      <c r="AC81" s="1408"/>
      <c r="AD81" s="1408"/>
      <c r="AE81" s="1408"/>
      <c r="AF81" s="1408"/>
      <c r="AG81" s="1407"/>
      <c r="AH81" s="11"/>
      <c r="AI81" s="11"/>
      <c r="AJ81" s="11"/>
      <c r="AK81" s="15"/>
      <c r="AL81" s="1327"/>
      <c r="AM81" s="1327"/>
      <c r="AN81" s="1327"/>
      <c r="AO81" s="1327"/>
      <c r="AP81" s="1327"/>
      <c r="AQ81" s="1327"/>
      <c r="AR81" s="1327"/>
      <c r="AS81" s="1327"/>
      <c r="AT81" s="1327"/>
      <c r="AU81" s="921"/>
      <c r="AV81" s="12"/>
      <c r="AW81" s="12"/>
      <c r="AX81" s="12"/>
      <c r="AY81" s="12"/>
      <c r="CG81" s="14"/>
      <c r="CH81" s="14"/>
      <c r="CI81" s="14"/>
      <c r="CJ81" s="14"/>
      <c r="CK81" s="14"/>
      <c r="CL81" s="14"/>
      <c r="CM81" s="14"/>
      <c r="CN81" s="14"/>
    </row>
    <row r="82" spans="1:92" ht="16.350000000000001" customHeight="1" x14ac:dyDescent="0.2">
      <c r="A82" s="1399"/>
      <c r="B82" s="1400"/>
      <c r="C82" s="1399"/>
      <c r="D82" s="1434"/>
      <c r="E82" s="1400"/>
      <c r="F82" s="1579" t="s">
        <v>110</v>
      </c>
      <c r="G82" s="1579"/>
      <c r="H82" s="1579" t="s">
        <v>111</v>
      </c>
      <c r="I82" s="1579"/>
      <c r="J82" s="1579" t="s">
        <v>112</v>
      </c>
      <c r="K82" s="1579"/>
      <c r="L82" s="1579" t="s">
        <v>113</v>
      </c>
      <c r="M82" s="1579"/>
      <c r="N82" s="1579" t="s">
        <v>114</v>
      </c>
      <c r="O82" s="1579"/>
      <c r="P82" s="1579" t="s">
        <v>115</v>
      </c>
      <c r="Q82" s="1579"/>
      <c r="R82" s="1579" t="s">
        <v>116</v>
      </c>
      <c r="S82" s="1579"/>
      <c r="T82" s="1579" t="s">
        <v>117</v>
      </c>
      <c r="U82" s="1579"/>
      <c r="V82" s="1579" t="s">
        <v>118</v>
      </c>
      <c r="W82" s="1579"/>
      <c r="X82" s="1579" t="s">
        <v>119</v>
      </c>
      <c r="Y82" s="1579"/>
      <c r="Z82" s="1406" t="s">
        <v>120</v>
      </c>
      <c r="AA82" s="1407"/>
      <c r="AB82" s="1406" t="s">
        <v>121</v>
      </c>
      <c r="AC82" s="1407"/>
      <c r="AD82" s="1406" t="s">
        <v>122</v>
      </c>
      <c r="AE82" s="1407"/>
      <c r="AF82" s="1406" t="s">
        <v>123</v>
      </c>
      <c r="AG82" s="1407"/>
      <c r="AH82" s="11"/>
      <c r="AI82" s="11"/>
      <c r="AJ82" s="120"/>
      <c r="AK82" s="922"/>
      <c r="AL82" s="1327"/>
      <c r="AM82" s="1327"/>
      <c r="AN82" s="1327"/>
      <c r="AO82" s="1327"/>
      <c r="AP82" s="1327"/>
      <c r="AQ82" s="1327"/>
      <c r="AR82" s="1327"/>
      <c r="AS82" s="1327"/>
      <c r="AT82" s="1327"/>
      <c r="AU82" s="921"/>
      <c r="AV82" s="12"/>
      <c r="AW82" s="12"/>
      <c r="AX82" s="12"/>
      <c r="AY82" s="12"/>
      <c r="CG82" s="14"/>
      <c r="CH82" s="14"/>
      <c r="CI82" s="14"/>
      <c r="CJ82" s="14"/>
      <c r="CK82" s="14"/>
      <c r="CL82" s="14"/>
      <c r="CM82" s="14"/>
      <c r="CN82" s="14"/>
    </row>
    <row r="83" spans="1:92" ht="16.350000000000001" customHeight="1" x14ac:dyDescent="0.2">
      <c r="A83" s="1399"/>
      <c r="B83" s="1400"/>
      <c r="C83" s="881" t="s">
        <v>88</v>
      </c>
      <c r="D83" s="906" t="s">
        <v>54</v>
      </c>
      <c r="E83" s="815" t="s">
        <v>89</v>
      </c>
      <c r="F83" s="829" t="s">
        <v>54</v>
      </c>
      <c r="G83" s="171" t="s">
        <v>89</v>
      </c>
      <c r="H83" s="829" t="s">
        <v>54</v>
      </c>
      <c r="I83" s="171" t="s">
        <v>89</v>
      </c>
      <c r="J83" s="829" t="s">
        <v>54</v>
      </c>
      <c r="K83" s="171" t="s">
        <v>89</v>
      </c>
      <c r="L83" s="829" t="s">
        <v>54</v>
      </c>
      <c r="M83" s="171" t="s">
        <v>89</v>
      </c>
      <c r="N83" s="829" t="s">
        <v>54</v>
      </c>
      <c r="O83" s="171" t="s">
        <v>89</v>
      </c>
      <c r="P83" s="829" t="s">
        <v>54</v>
      </c>
      <c r="Q83" s="171" t="s">
        <v>89</v>
      </c>
      <c r="R83" s="829" t="s">
        <v>54</v>
      </c>
      <c r="S83" s="171" t="s">
        <v>89</v>
      </c>
      <c r="T83" s="829" t="s">
        <v>54</v>
      </c>
      <c r="U83" s="171" t="s">
        <v>89</v>
      </c>
      <c r="V83" s="829" t="s">
        <v>54</v>
      </c>
      <c r="W83" s="171" t="s">
        <v>89</v>
      </c>
      <c r="X83" s="829" t="s">
        <v>54</v>
      </c>
      <c r="Y83" s="171" t="s">
        <v>89</v>
      </c>
      <c r="Z83" s="829" t="s">
        <v>54</v>
      </c>
      <c r="AA83" s="171" t="s">
        <v>89</v>
      </c>
      <c r="AB83" s="829" t="s">
        <v>54</v>
      </c>
      <c r="AC83" s="171" t="s">
        <v>89</v>
      </c>
      <c r="AD83" s="829" t="s">
        <v>54</v>
      </c>
      <c r="AE83" s="171" t="s">
        <v>89</v>
      </c>
      <c r="AF83" s="829" t="s">
        <v>54</v>
      </c>
      <c r="AG83" s="171" t="s">
        <v>89</v>
      </c>
      <c r="AH83" s="122"/>
      <c r="AI83" s="11"/>
      <c r="AJ83" s="923"/>
      <c r="AK83" s="1327"/>
      <c r="AL83" s="1327"/>
      <c r="AM83" s="1327"/>
      <c r="AN83" s="1327"/>
      <c r="AO83" s="1327"/>
      <c r="AP83" s="1327"/>
      <c r="AQ83" s="1327"/>
      <c r="AR83" s="1327"/>
      <c r="AS83" s="1327"/>
      <c r="AT83" s="1327"/>
      <c r="AU83" s="921"/>
      <c r="AV83" s="12"/>
      <c r="AW83" s="12"/>
      <c r="AX83" s="12"/>
      <c r="AY83" s="12"/>
      <c r="CG83" s="14"/>
      <c r="CH83" s="14"/>
      <c r="CI83" s="14"/>
      <c r="CJ83" s="14"/>
      <c r="CK83" s="14"/>
      <c r="CL83" s="14"/>
      <c r="CM83" s="14"/>
      <c r="CN83" s="14"/>
    </row>
    <row r="84" spans="1:92" ht="16.350000000000001" customHeight="1" x14ac:dyDescent="0.2">
      <c r="A84" s="1397" t="s">
        <v>124</v>
      </c>
      <c r="B84" s="1398"/>
      <c r="C84" s="886">
        <f t="shared" ref="C84:C89" si="8">SUM(D84:E84)</f>
        <v>1</v>
      </c>
      <c r="D84" s="887">
        <f t="shared" ref="D84:E89" si="9">SUM(F84+H84+J84+L84+N84+P84+R84+T84+V84+X84+Z84+AB84+AD84+AF84)</f>
        <v>0</v>
      </c>
      <c r="E84" s="75">
        <f t="shared" si="9"/>
        <v>1</v>
      </c>
      <c r="F84" s="893"/>
      <c r="G84" s="911"/>
      <c r="H84" s="893"/>
      <c r="I84" s="911"/>
      <c r="J84" s="893"/>
      <c r="K84" s="911"/>
      <c r="L84" s="893"/>
      <c r="M84" s="911"/>
      <c r="N84" s="893"/>
      <c r="O84" s="911"/>
      <c r="P84" s="893"/>
      <c r="Q84" s="911"/>
      <c r="R84" s="893"/>
      <c r="S84" s="911"/>
      <c r="T84" s="893"/>
      <c r="U84" s="911"/>
      <c r="V84" s="893"/>
      <c r="W84" s="911"/>
      <c r="X84" s="893"/>
      <c r="Y84" s="911"/>
      <c r="Z84" s="893"/>
      <c r="AA84" s="911">
        <v>1</v>
      </c>
      <c r="AB84" s="893"/>
      <c r="AC84" s="911"/>
      <c r="AD84" s="893"/>
      <c r="AE84" s="911"/>
      <c r="AF84" s="893"/>
      <c r="AG84" s="924"/>
      <c r="AH84" s="173"/>
      <c r="AI84" s="11"/>
      <c r="AJ84" s="925"/>
      <c r="AK84" s="15"/>
      <c r="AL84" s="1327"/>
      <c r="AM84" s="1327"/>
      <c r="AN84" s="1327"/>
      <c r="AO84" s="1327"/>
      <c r="AP84" s="1327"/>
      <c r="AQ84" s="1327"/>
      <c r="AR84" s="1327"/>
      <c r="AS84" s="1327"/>
      <c r="AT84" s="1327"/>
      <c r="AU84" s="921"/>
      <c r="AV84" s="12"/>
      <c r="AW84" s="12"/>
      <c r="AX84" s="12"/>
      <c r="AY84" s="12"/>
      <c r="CG84" s="14"/>
      <c r="CH84" s="14"/>
      <c r="CI84" s="14"/>
      <c r="CJ84" s="14"/>
      <c r="CK84" s="14"/>
      <c r="CL84" s="14"/>
      <c r="CM84" s="14"/>
      <c r="CN84" s="14"/>
    </row>
    <row r="85" spans="1:92" ht="25.35" customHeight="1" x14ac:dyDescent="0.2">
      <c r="A85" s="1401" t="s">
        <v>125</v>
      </c>
      <c r="B85" s="926" t="s">
        <v>126</v>
      </c>
      <c r="C85" s="907">
        <f t="shared" si="8"/>
        <v>0</v>
      </c>
      <c r="D85" s="908">
        <f t="shared" si="9"/>
        <v>0</v>
      </c>
      <c r="E85" s="909">
        <f t="shared" si="9"/>
        <v>0</v>
      </c>
      <c r="F85" s="893"/>
      <c r="G85" s="896"/>
      <c r="H85" s="893"/>
      <c r="I85" s="896"/>
      <c r="J85" s="893"/>
      <c r="K85" s="896"/>
      <c r="L85" s="893"/>
      <c r="M85" s="896"/>
      <c r="N85" s="893"/>
      <c r="O85" s="896"/>
      <c r="P85" s="893"/>
      <c r="Q85" s="896"/>
      <c r="R85" s="893"/>
      <c r="S85" s="896"/>
      <c r="T85" s="893"/>
      <c r="U85" s="896"/>
      <c r="V85" s="893"/>
      <c r="W85" s="896"/>
      <c r="X85" s="893"/>
      <c r="Y85" s="896"/>
      <c r="Z85" s="893"/>
      <c r="AA85" s="896"/>
      <c r="AB85" s="893"/>
      <c r="AC85" s="896"/>
      <c r="AD85" s="893"/>
      <c r="AE85" s="896"/>
      <c r="AF85" s="893"/>
      <c r="AG85" s="924"/>
      <c r="AH85" s="173"/>
      <c r="AI85" s="11"/>
      <c r="AJ85" s="927"/>
      <c r="AK85" s="922"/>
      <c r="AL85" s="1327"/>
      <c r="AM85" s="1327"/>
      <c r="AN85" s="1327"/>
      <c r="AO85" s="1327"/>
      <c r="AP85" s="1327"/>
      <c r="AQ85" s="1327"/>
      <c r="AR85" s="1327"/>
      <c r="AS85" s="1327"/>
      <c r="AT85" s="1327"/>
      <c r="AU85" s="921"/>
      <c r="AV85" s="12"/>
      <c r="AW85" s="12"/>
      <c r="AX85" s="12"/>
      <c r="AY85" s="12"/>
      <c r="CG85" s="14">
        <v>0</v>
      </c>
      <c r="CH85" s="14"/>
      <c r="CI85" s="14"/>
      <c r="CJ85" s="14"/>
      <c r="CK85" s="14"/>
      <c r="CL85" s="14"/>
      <c r="CM85" s="14"/>
      <c r="CN85" s="14"/>
    </row>
    <row r="86" spans="1:92" ht="16.350000000000001" customHeight="1" x14ac:dyDescent="0.2">
      <c r="A86" s="1434"/>
      <c r="B86" s="805" t="s">
        <v>127</v>
      </c>
      <c r="C86" s="139">
        <f t="shared" si="8"/>
        <v>1</v>
      </c>
      <c r="D86" s="140">
        <f t="shared" si="9"/>
        <v>0</v>
      </c>
      <c r="E86" s="141">
        <f t="shared" si="9"/>
        <v>1</v>
      </c>
      <c r="F86" s="35"/>
      <c r="G86" s="39"/>
      <c r="H86" s="35"/>
      <c r="I86" s="39"/>
      <c r="J86" s="35"/>
      <c r="K86" s="39"/>
      <c r="L86" s="35"/>
      <c r="M86" s="39"/>
      <c r="N86" s="35"/>
      <c r="O86" s="39"/>
      <c r="P86" s="35"/>
      <c r="Q86" s="39"/>
      <c r="R86" s="35"/>
      <c r="S86" s="39"/>
      <c r="T86" s="35"/>
      <c r="U86" s="39"/>
      <c r="V86" s="35"/>
      <c r="W86" s="39"/>
      <c r="X86" s="35"/>
      <c r="Y86" s="39"/>
      <c r="Z86" s="35"/>
      <c r="AA86" s="39">
        <v>1</v>
      </c>
      <c r="AB86" s="35"/>
      <c r="AC86" s="39"/>
      <c r="AD86" s="35"/>
      <c r="AE86" s="39"/>
      <c r="AF86" s="35"/>
      <c r="AG86" s="40"/>
      <c r="AH86" s="173"/>
      <c r="AI86" s="11"/>
      <c r="AJ86" s="925"/>
      <c r="AK86" s="928"/>
      <c r="AL86" s="1327"/>
      <c r="AM86" s="1327"/>
      <c r="AN86" s="1327"/>
      <c r="AO86" s="1327"/>
      <c r="AP86" s="1327"/>
      <c r="AQ86" s="1327"/>
      <c r="AR86" s="1327"/>
      <c r="AS86" s="1327"/>
      <c r="AT86" s="1327"/>
      <c r="AU86" s="921"/>
      <c r="AV86" s="12"/>
      <c r="AW86" s="12"/>
      <c r="AX86" s="12"/>
      <c r="AY86" s="12"/>
      <c r="CG86" s="14">
        <v>0</v>
      </c>
      <c r="CH86" s="14"/>
      <c r="CI86" s="14"/>
      <c r="CJ86" s="14"/>
      <c r="CK86" s="14"/>
      <c r="CL86" s="14"/>
      <c r="CM86" s="14"/>
      <c r="CN86" s="14"/>
    </row>
    <row r="87" spans="1:92" ht="15.75" customHeight="1" x14ac:dyDescent="0.2">
      <c r="A87" s="1434"/>
      <c r="B87" s="805" t="s">
        <v>128</v>
      </c>
      <c r="C87" s="139">
        <f t="shared" si="8"/>
        <v>0</v>
      </c>
      <c r="D87" s="140">
        <f t="shared" si="9"/>
        <v>0</v>
      </c>
      <c r="E87" s="141">
        <f t="shared" si="9"/>
        <v>0</v>
      </c>
      <c r="F87" s="35"/>
      <c r="G87" s="39"/>
      <c r="H87" s="35"/>
      <c r="I87" s="39"/>
      <c r="J87" s="35"/>
      <c r="K87" s="39"/>
      <c r="L87" s="35"/>
      <c r="M87" s="39"/>
      <c r="N87" s="35"/>
      <c r="O87" s="39"/>
      <c r="P87" s="35"/>
      <c r="Q87" s="39"/>
      <c r="R87" s="35"/>
      <c r="S87" s="39"/>
      <c r="T87" s="35"/>
      <c r="U87" s="39"/>
      <c r="V87" s="35"/>
      <c r="W87" s="39"/>
      <c r="X87" s="35"/>
      <c r="Y87" s="39"/>
      <c r="Z87" s="35"/>
      <c r="AA87" s="39"/>
      <c r="AB87" s="35"/>
      <c r="AC87" s="39"/>
      <c r="AD87" s="35"/>
      <c r="AE87" s="39"/>
      <c r="AF87" s="35"/>
      <c r="AG87" s="40"/>
      <c r="AH87" s="173"/>
      <c r="AI87" s="11"/>
      <c r="AJ87" s="7"/>
      <c r="AK87" s="13"/>
      <c r="AL87" s="13"/>
      <c r="AM87" s="13"/>
      <c r="AN87" s="1290"/>
      <c r="AO87" s="1290"/>
      <c r="AP87" s="1290"/>
      <c r="AQ87" s="1290"/>
      <c r="AR87" s="1290"/>
      <c r="AS87" s="1290"/>
      <c r="AT87" s="1290"/>
      <c r="AU87" s="1290"/>
      <c r="AV87" s="1290"/>
      <c r="AW87" s="921"/>
      <c r="AX87" s="12"/>
      <c r="AY87" s="12"/>
      <c r="BZ87" s="2"/>
      <c r="CG87" s="14">
        <v>0</v>
      </c>
      <c r="CH87" s="14"/>
      <c r="CI87" s="14"/>
      <c r="CJ87" s="14"/>
      <c r="CK87" s="14"/>
      <c r="CL87" s="14"/>
      <c r="CM87" s="14"/>
      <c r="CN87" s="14"/>
    </row>
    <row r="88" spans="1:92" ht="22.5" customHeight="1" x14ac:dyDescent="0.2">
      <c r="A88" s="1434"/>
      <c r="B88" s="180" t="s">
        <v>129</v>
      </c>
      <c r="C88" s="139">
        <f t="shared" si="8"/>
        <v>0</v>
      </c>
      <c r="D88" s="140">
        <f t="shared" si="9"/>
        <v>0</v>
      </c>
      <c r="E88" s="141">
        <f t="shared" si="9"/>
        <v>0</v>
      </c>
      <c r="F88" s="35"/>
      <c r="G88" s="39"/>
      <c r="H88" s="35"/>
      <c r="I88" s="39"/>
      <c r="J88" s="35"/>
      <c r="K88" s="39"/>
      <c r="L88" s="35"/>
      <c r="M88" s="39"/>
      <c r="N88" s="35"/>
      <c r="O88" s="39"/>
      <c r="P88" s="35"/>
      <c r="Q88" s="39"/>
      <c r="R88" s="35"/>
      <c r="S88" s="39"/>
      <c r="T88" s="35"/>
      <c r="U88" s="39"/>
      <c r="V88" s="35"/>
      <c r="W88" s="39"/>
      <c r="X88" s="35"/>
      <c r="Y88" s="39"/>
      <c r="Z88" s="35"/>
      <c r="AA88" s="39"/>
      <c r="AB88" s="35"/>
      <c r="AC88" s="39"/>
      <c r="AD88" s="35"/>
      <c r="AE88" s="39"/>
      <c r="AF88" s="35"/>
      <c r="AG88" s="40"/>
      <c r="AH88" s="3"/>
      <c r="AL88" s="1327"/>
      <c r="AM88" s="1327"/>
      <c r="AN88" s="1327"/>
      <c r="AO88" s="1327"/>
      <c r="AP88" s="1327"/>
      <c r="AQ88" s="1327"/>
      <c r="AR88" s="1327"/>
      <c r="AS88" s="1327"/>
      <c r="AT88" s="1327"/>
      <c r="AU88" s="921"/>
      <c r="AV88" s="12"/>
      <c r="AW88" s="12"/>
      <c r="AX88" s="12"/>
      <c r="AY88" s="12"/>
      <c r="CG88" s="14">
        <v>0</v>
      </c>
      <c r="CH88" s="14"/>
      <c r="CI88" s="14"/>
      <c r="CJ88" s="14"/>
      <c r="CK88" s="14"/>
      <c r="CL88" s="14"/>
      <c r="CM88" s="14"/>
      <c r="CN88" s="14"/>
    </row>
    <row r="89" spans="1:92" ht="16.350000000000001" customHeight="1" x14ac:dyDescent="0.2">
      <c r="A89" s="1402"/>
      <c r="B89" s="181" t="s">
        <v>130</v>
      </c>
      <c r="C89" s="182">
        <f t="shared" si="8"/>
        <v>0</v>
      </c>
      <c r="D89" s="183">
        <f t="shared" si="9"/>
        <v>0</v>
      </c>
      <c r="E89" s="184">
        <f t="shared" si="9"/>
        <v>0</v>
      </c>
      <c r="F89" s="82"/>
      <c r="G89" s="85"/>
      <c r="H89" s="82"/>
      <c r="I89" s="85"/>
      <c r="J89" s="82"/>
      <c r="K89" s="85"/>
      <c r="L89" s="82"/>
      <c r="M89" s="85"/>
      <c r="N89" s="82"/>
      <c r="O89" s="85"/>
      <c r="P89" s="82"/>
      <c r="Q89" s="85"/>
      <c r="R89" s="82"/>
      <c r="S89" s="85"/>
      <c r="T89" s="82"/>
      <c r="U89" s="85"/>
      <c r="V89" s="82"/>
      <c r="W89" s="85"/>
      <c r="X89" s="82"/>
      <c r="Y89" s="85"/>
      <c r="Z89" s="82"/>
      <c r="AA89" s="85"/>
      <c r="AB89" s="82"/>
      <c r="AC89" s="85"/>
      <c r="AD89" s="82"/>
      <c r="AE89" s="85"/>
      <c r="AF89" s="82"/>
      <c r="AG89" s="185"/>
      <c r="AH89" s="3"/>
      <c r="AL89" s="1327"/>
      <c r="AM89" s="1327"/>
      <c r="AN89" s="1327"/>
      <c r="AO89" s="1327"/>
      <c r="AP89" s="1327"/>
      <c r="AQ89" s="1327"/>
      <c r="AR89" s="1327"/>
      <c r="AS89" s="1327"/>
      <c r="AT89" s="1327"/>
      <c r="AU89" s="921"/>
      <c r="AV89" s="12"/>
      <c r="AW89" s="12"/>
      <c r="AX89" s="12"/>
      <c r="AY89" s="12"/>
      <c r="CG89" s="14">
        <v>0</v>
      </c>
      <c r="CH89" s="14"/>
      <c r="CI89" s="14"/>
      <c r="CJ89" s="14"/>
      <c r="CK89" s="14"/>
      <c r="CL89" s="14"/>
      <c r="CM89" s="14"/>
      <c r="CN89" s="14"/>
    </row>
    <row r="90" spans="1:92" ht="16.350000000000001" customHeight="1" x14ac:dyDescent="0.2">
      <c r="A90" s="112" t="s">
        <v>131</v>
      </c>
      <c r="B90" s="112"/>
      <c r="AL90" s="1327"/>
      <c r="AM90" s="1327"/>
      <c r="AN90" s="1327"/>
      <c r="AO90" s="1327"/>
      <c r="AP90" s="1327"/>
      <c r="AQ90" s="1327"/>
      <c r="AR90" s="1327"/>
      <c r="AS90" s="1327"/>
      <c r="AT90" s="1327"/>
      <c r="AU90" s="921"/>
      <c r="AV90" s="12"/>
      <c r="AW90" s="12"/>
      <c r="AX90" s="12"/>
      <c r="AY90" s="12"/>
      <c r="CG90" s="14">
        <v>0</v>
      </c>
      <c r="CH90" s="14"/>
      <c r="CI90" s="14"/>
      <c r="CJ90" s="14"/>
      <c r="CK90" s="14"/>
      <c r="CL90" s="14"/>
      <c r="CM90" s="14"/>
      <c r="CN90" s="14"/>
    </row>
    <row r="91" spans="1:92" ht="16.350000000000001" customHeight="1" x14ac:dyDescent="0.2">
      <c r="A91" s="1366" t="s">
        <v>62</v>
      </c>
      <c r="B91" s="1367"/>
      <c r="C91" s="1375" t="s">
        <v>63</v>
      </c>
      <c r="D91" s="1375"/>
      <c r="E91" s="1375"/>
      <c r="F91" s="1585" t="s">
        <v>76</v>
      </c>
      <c r="G91" s="1585"/>
      <c r="H91" s="1585"/>
      <c r="I91" s="1585"/>
      <c r="J91" s="1585"/>
      <c r="K91" s="1585"/>
      <c r="L91" s="1585"/>
      <c r="M91" s="1585"/>
      <c r="N91" s="1585"/>
      <c r="O91" s="1585"/>
      <c r="P91" s="1585"/>
      <c r="Q91" s="1585"/>
      <c r="R91" s="1585"/>
      <c r="S91" s="1585"/>
      <c r="T91" s="1585"/>
      <c r="U91" s="1585"/>
      <c r="V91" s="1585"/>
      <c r="W91" s="1585"/>
      <c r="X91" s="1585"/>
      <c r="Y91" s="1585"/>
      <c r="Z91" s="1585"/>
      <c r="AA91" s="1585"/>
      <c r="AB91" s="1585"/>
      <c r="AC91" s="1585"/>
      <c r="AD91" s="1585"/>
      <c r="AE91" s="1585"/>
      <c r="AF91" s="1585"/>
      <c r="AG91" s="1589"/>
      <c r="AH91" s="1590" t="s">
        <v>132</v>
      </c>
      <c r="AI91" s="1438"/>
      <c r="AJ91" s="1438"/>
      <c r="AK91" s="1439"/>
      <c r="AL91" s="186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12"/>
      <c r="AX91" s="12"/>
      <c r="AY91" s="12"/>
      <c r="CG91" s="14">
        <v>0</v>
      </c>
      <c r="CH91" s="14"/>
      <c r="CI91" s="14"/>
      <c r="CJ91" s="14"/>
      <c r="CK91" s="14"/>
      <c r="CL91" s="14"/>
      <c r="CM91" s="14"/>
      <c r="CN91" s="14"/>
    </row>
    <row r="92" spans="1:92" ht="16.350000000000001" customHeight="1" x14ac:dyDescent="0.2">
      <c r="A92" s="1399"/>
      <c r="B92" s="1400"/>
      <c r="C92" s="1392"/>
      <c r="D92" s="1392"/>
      <c r="E92" s="1392"/>
      <c r="F92" s="1579" t="s">
        <v>110</v>
      </c>
      <c r="G92" s="1579"/>
      <c r="H92" s="1579" t="s">
        <v>111</v>
      </c>
      <c r="I92" s="1579"/>
      <c r="J92" s="1585" t="s">
        <v>112</v>
      </c>
      <c r="K92" s="1585"/>
      <c r="L92" s="1585" t="s">
        <v>113</v>
      </c>
      <c r="M92" s="1585"/>
      <c r="N92" s="1585" t="s">
        <v>114</v>
      </c>
      <c r="O92" s="1585"/>
      <c r="P92" s="1585" t="s">
        <v>115</v>
      </c>
      <c r="Q92" s="1585"/>
      <c r="R92" s="1579" t="s">
        <v>116</v>
      </c>
      <c r="S92" s="1579"/>
      <c r="T92" s="1585" t="s">
        <v>117</v>
      </c>
      <c r="U92" s="1585"/>
      <c r="V92" s="1585" t="s">
        <v>118</v>
      </c>
      <c r="W92" s="1585"/>
      <c r="X92" s="1585" t="s">
        <v>119</v>
      </c>
      <c r="Y92" s="1585"/>
      <c r="Z92" s="1585" t="s">
        <v>120</v>
      </c>
      <c r="AA92" s="1585"/>
      <c r="AB92" s="1585" t="s">
        <v>121</v>
      </c>
      <c r="AC92" s="1585"/>
      <c r="AD92" s="1585" t="s">
        <v>122</v>
      </c>
      <c r="AE92" s="1585"/>
      <c r="AF92" s="1585" t="s">
        <v>123</v>
      </c>
      <c r="AG92" s="1589"/>
      <c r="AH92" s="1367" t="s">
        <v>133</v>
      </c>
      <c r="AI92" s="1375" t="s">
        <v>134</v>
      </c>
      <c r="AJ92" s="1375" t="s">
        <v>135</v>
      </c>
      <c r="AK92" s="1375" t="s">
        <v>136</v>
      </c>
      <c r="AL92" s="186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12"/>
      <c r="AX92" s="12"/>
      <c r="AY92" s="12"/>
      <c r="CG92" s="14">
        <v>0</v>
      </c>
      <c r="CH92" s="14"/>
      <c r="CI92" s="14"/>
      <c r="CJ92" s="14"/>
      <c r="CK92" s="14"/>
      <c r="CL92" s="14"/>
      <c r="CM92" s="14"/>
      <c r="CN92" s="14"/>
    </row>
    <row r="93" spans="1:92" ht="16.350000000000001" customHeight="1" x14ac:dyDescent="0.2">
      <c r="A93" s="1399"/>
      <c r="B93" s="1400"/>
      <c r="C93" s="881" t="s">
        <v>88</v>
      </c>
      <c r="D93" s="906" t="s">
        <v>54</v>
      </c>
      <c r="E93" s="815" t="s">
        <v>89</v>
      </c>
      <c r="F93" s="829" t="s">
        <v>54</v>
      </c>
      <c r="G93" s="806" t="s">
        <v>89</v>
      </c>
      <c r="H93" s="829" t="s">
        <v>54</v>
      </c>
      <c r="I93" s="806" t="s">
        <v>89</v>
      </c>
      <c r="J93" s="829" t="s">
        <v>54</v>
      </c>
      <c r="K93" s="806" t="s">
        <v>89</v>
      </c>
      <c r="L93" s="829" t="s">
        <v>54</v>
      </c>
      <c r="M93" s="806" t="s">
        <v>89</v>
      </c>
      <c r="N93" s="829" t="s">
        <v>54</v>
      </c>
      <c r="O93" s="806" t="s">
        <v>89</v>
      </c>
      <c r="P93" s="829" t="s">
        <v>54</v>
      </c>
      <c r="Q93" s="806" t="s">
        <v>89</v>
      </c>
      <c r="R93" s="829" t="s">
        <v>54</v>
      </c>
      <c r="S93" s="806" t="s">
        <v>89</v>
      </c>
      <c r="T93" s="829" t="s">
        <v>54</v>
      </c>
      <c r="U93" s="806" t="s">
        <v>89</v>
      </c>
      <c r="V93" s="829" t="s">
        <v>54</v>
      </c>
      <c r="W93" s="806" t="s">
        <v>89</v>
      </c>
      <c r="X93" s="829" t="s">
        <v>54</v>
      </c>
      <c r="Y93" s="806" t="s">
        <v>89</v>
      </c>
      <c r="Z93" s="829" t="s">
        <v>54</v>
      </c>
      <c r="AA93" s="806" t="s">
        <v>89</v>
      </c>
      <c r="AB93" s="829" t="s">
        <v>54</v>
      </c>
      <c r="AC93" s="806" t="s">
        <v>89</v>
      </c>
      <c r="AD93" s="829" t="s">
        <v>54</v>
      </c>
      <c r="AE93" s="806" t="s">
        <v>89</v>
      </c>
      <c r="AF93" s="829" t="s">
        <v>54</v>
      </c>
      <c r="AG93" s="188" t="s">
        <v>89</v>
      </c>
      <c r="AH93" s="1369"/>
      <c r="AI93" s="1376"/>
      <c r="AJ93" s="1376"/>
      <c r="AK93" s="1376"/>
      <c r="AL93" s="186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12"/>
      <c r="AX93" s="12"/>
      <c r="AY93" s="12"/>
      <c r="CG93" s="14">
        <v>0</v>
      </c>
      <c r="CH93" s="14"/>
      <c r="CI93" s="14"/>
      <c r="CJ93" s="14"/>
      <c r="CK93" s="14"/>
      <c r="CL93" s="14"/>
      <c r="CM93" s="14"/>
      <c r="CN93" s="14"/>
    </row>
    <row r="94" spans="1:92" ht="16.350000000000001" customHeight="1" x14ac:dyDescent="0.2">
      <c r="A94" s="1397" t="s">
        <v>137</v>
      </c>
      <c r="B94" s="1398"/>
      <c r="C94" s="886">
        <f t="shared" ref="C94:C99" si="10">SUM(D94:E94)</f>
        <v>1</v>
      </c>
      <c r="D94" s="887">
        <f t="shared" ref="D94:E99" si="11">SUM(F94+H94+J94+L94+N94+P94+R94+T94+V94+X94+Z94+AB94+AD94+AF94)</f>
        <v>0</v>
      </c>
      <c r="E94" s="75">
        <f t="shared" si="11"/>
        <v>1</v>
      </c>
      <c r="F94" s="893"/>
      <c r="G94" s="896"/>
      <c r="H94" s="893"/>
      <c r="I94" s="896"/>
      <c r="J94" s="893"/>
      <c r="K94" s="896"/>
      <c r="L94" s="893"/>
      <c r="M94" s="896"/>
      <c r="N94" s="893"/>
      <c r="O94" s="896"/>
      <c r="P94" s="893"/>
      <c r="Q94" s="896"/>
      <c r="R94" s="893"/>
      <c r="S94" s="896"/>
      <c r="T94" s="893"/>
      <c r="U94" s="896"/>
      <c r="V94" s="893"/>
      <c r="W94" s="896"/>
      <c r="X94" s="893"/>
      <c r="Y94" s="896"/>
      <c r="Z94" s="893"/>
      <c r="AA94" s="896"/>
      <c r="AB94" s="893"/>
      <c r="AC94" s="896">
        <v>1</v>
      </c>
      <c r="AD94" s="893"/>
      <c r="AE94" s="896"/>
      <c r="AF94" s="893"/>
      <c r="AG94" s="910"/>
      <c r="AH94" s="896"/>
      <c r="AI94" s="913"/>
      <c r="AJ94" s="913">
        <v>1</v>
      </c>
      <c r="AK94" s="913"/>
      <c r="AL94" s="186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12"/>
      <c r="AX94" s="12"/>
      <c r="AY94" s="12"/>
      <c r="CG94" s="14">
        <v>0</v>
      </c>
      <c r="CH94" s="14"/>
      <c r="CI94" s="14"/>
      <c r="CJ94" s="14"/>
      <c r="CK94" s="14"/>
      <c r="CL94" s="14"/>
      <c r="CM94" s="14"/>
      <c r="CN94" s="14"/>
    </row>
    <row r="95" spans="1:92" ht="25.35" customHeight="1" x14ac:dyDescent="0.2">
      <c r="A95" s="1401" t="s">
        <v>125</v>
      </c>
      <c r="B95" s="926" t="s">
        <v>126</v>
      </c>
      <c r="C95" s="907">
        <f t="shared" si="10"/>
        <v>0</v>
      </c>
      <c r="D95" s="908">
        <f t="shared" si="11"/>
        <v>0</v>
      </c>
      <c r="E95" s="909">
        <f t="shared" si="11"/>
        <v>0</v>
      </c>
      <c r="F95" s="893"/>
      <c r="G95" s="896"/>
      <c r="H95" s="893"/>
      <c r="I95" s="896"/>
      <c r="J95" s="893"/>
      <c r="K95" s="896"/>
      <c r="L95" s="893"/>
      <c r="M95" s="896"/>
      <c r="N95" s="893"/>
      <c r="O95" s="896"/>
      <c r="P95" s="893"/>
      <c r="Q95" s="896"/>
      <c r="R95" s="893"/>
      <c r="S95" s="896"/>
      <c r="T95" s="893"/>
      <c r="U95" s="896"/>
      <c r="V95" s="893"/>
      <c r="W95" s="896"/>
      <c r="X95" s="893"/>
      <c r="Y95" s="896"/>
      <c r="Z95" s="893"/>
      <c r="AA95" s="896"/>
      <c r="AB95" s="893"/>
      <c r="AC95" s="896"/>
      <c r="AD95" s="893"/>
      <c r="AE95" s="896"/>
      <c r="AF95" s="893"/>
      <c r="AG95" s="910"/>
      <c r="AH95" s="896"/>
      <c r="AI95" s="913"/>
      <c r="AJ95" s="913"/>
      <c r="AK95" s="913"/>
      <c r="AL95" s="186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12"/>
      <c r="AX95" s="12"/>
      <c r="AY95" s="12"/>
      <c r="CG95" s="14">
        <v>0</v>
      </c>
      <c r="CH95" s="14"/>
      <c r="CI95" s="14"/>
      <c r="CJ95" s="14"/>
      <c r="CK95" s="14"/>
      <c r="CL95" s="14"/>
      <c r="CM95" s="14"/>
      <c r="CN95" s="14"/>
    </row>
    <row r="96" spans="1:92" ht="16.350000000000001" customHeight="1" x14ac:dyDescent="0.2">
      <c r="A96" s="1434"/>
      <c r="B96" s="805" t="s">
        <v>127</v>
      </c>
      <c r="C96" s="139">
        <f t="shared" si="10"/>
        <v>1</v>
      </c>
      <c r="D96" s="140">
        <f t="shared" si="11"/>
        <v>0</v>
      </c>
      <c r="E96" s="141">
        <f t="shared" si="11"/>
        <v>1</v>
      </c>
      <c r="F96" s="35"/>
      <c r="G96" s="39"/>
      <c r="H96" s="35"/>
      <c r="I96" s="39"/>
      <c r="J96" s="35"/>
      <c r="K96" s="39"/>
      <c r="L96" s="35"/>
      <c r="M96" s="39"/>
      <c r="N96" s="35"/>
      <c r="O96" s="39"/>
      <c r="P96" s="35"/>
      <c r="Q96" s="39"/>
      <c r="R96" s="35"/>
      <c r="S96" s="39"/>
      <c r="T96" s="35"/>
      <c r="U96" s="39"/>
      <c r="V96" s="35"/>
      <c r="W96" s="39"/>
      <c r="X96" s="35"/>
      <c r="Y96" s="39"/>
      <c r="Z96" s="35"/>
      <c r="AA96" s="39"/>
      <c r="AB96" s="35"/>
      <c r="AC96" s="39">
        <v>1</v>
      </c>
      <c r="AD96" s="35"/>
      <c r="AE96" s="39"/>
      <c r="AF96" s="35"/>
      <c r="AG96" s="142"/>
      <c r="AH96" s="39"/>
      <c r="AI96" s="58"/>
      <c r="AJ96" s="58">
        <v>1</v>
      </c>
      <c r="AK96" s="58"/>
      <c r="AL96" s="186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12"/>
      <c r="AX96" s="12"/>
      <c r="AY96" s="12"/>
      <c r="CG96" s="14">
        <v>0</v>
      </c>
      <c r="CH96" s="14"/>
      <c r="CI96" s="14"/>
      <c r="CJ96" s="14"/>
      <c r="CK96" s="14"/>
      <c r="CL96" s="14"/>
      <c r="CM96" s="14"/>
      <c r="CN96" s="14"/>
    </row>
    <row r="97" spans="1:92" ht="18.75" customHeight="1" x14ac:dyDescent="0.2">
      <c r="A97" s="1434"/>
      <c r="B97" s="805" t="s">
        <v>128</v>
      </c>
      <c r="C97" s="139">
        <f t="shared" si="10"/>
        <v>0</v>
      </c>
      <c r="D97" s="140">
        <f t="shared" si="11"/>
        <v>0</v>
      </c>
      <c r="E97" s="141">
        <f t="shared" si="11"/>
        <v>0</v>
      </c>
      <c r="F97" s="35"/>
      <c r="G97" s="39"/>
      <c r="H97" s="35"/>
      <c r="I97" s="39"/>
      <c r="J97" s="35"/>
      <c r="K97" s="39"/>
      <c r="L97" s="35"/>
      <c r="M97" s="39"/>
      <c r="N97" s="35"/>
      <c r="O97" s="39"/>
      <c r="P97" s="35"/>
      <c r="Q97" s="39"/>
      <c r="R97" s="35"/>
      <c r="S97" s="39"/>
      <c r="T97" s="35"/>
      <c r="U97" s="39"/>
      <c r="V97" s="35"/>
      <c r="W97" s="39"/>
      <c r="X97" s="35"/>
      <c r="Y97" s="39"/>
      <c r="Z97" s="35"/>
      <c r="AA97" s="39"/>
      <c r="AB97" s="35"/>
      <c r="AC97" s="39"/>
      <c r="AD97" s="35"/>
      <c r="AE97" s="39"/>
      <c r="AF97" s="35"/>
      <c r="AG97" s="142"/>
      <c r="AH97" s="39"/>
      <c r="AI97" s="58"/>
      <c r="AJ97" s="58"/>
      <c r="AK97" s="58"/>
      <c r="AL97" s="189"/>
      <c r="AM97" s="13"/>
      <c r="AN97" s="1290"/>
      <c r="AO97" s="1290"/>
      <c r="AP97" s="1290"/>
      <c r="AQ97" s="1290"/>
      <c r="AR97" s="1290"/>
      <c r="AS97" s="1290"/>
      <c r="AT97" s="1290"/>
      <c r="AU97" s="930"/>
      <c r="AV97" s="930"/>
      <c r="AW97" s="12"/>
      <c r="AX97" s="12"/>
      <c r="AY97" s="12"/>
      <c r="BZ97" s="2"/>
      <c r="CG97" s="14"/>
      <c r="CH97" s="14"/>
      <c r="CI97" s="14"/>
      <c r="CJ97" s="14"/>
      <c r="CK97" s="14"/>
      <c r="CL97" s="14"/>
      <c r="CM97" s="14"/>
      <c r="CN97" s="14"/>
    </row>
    <row r="98" spans="1:92" ht="24.75" customHeight="1" x14ac:dyDescent="0.2">
      <c r="A98" s="1434"/>
      <c r="B98" s="180" t="s">
        <v>129</v>
      </c>
      <c r="C98" s="139">
        <f t="shared" si="10"/>
        <v>0</v>
      </c>
      <c r="D98" s="140">
        <f t="shared" si="11"/>
        <v>0</v>
      </c>
      <c r="E98" s="141">
        <f t="shared" si="11"/>
        <v>0</v>
      </c>
      <c r="F98" s="35"/>
      <c r="G98" s="39"/>
      <c r="H98" s="35"/>
      <c r="I98" s="39"/>
      <c r="J98" s="35"/>
      <c r="K98" s="39"/>
      <c r="L98" s="35"/>
      <c r="M98" s="39"/>
      <c r="N98" s="35"/>
      <c r="O98" s="39"/>
      <c r="P98" s="35"/>
      <c r="Q98" s="39"/>
      <c r="R98" s="35"/>
      <c r="S98" s="39"/>
      <c r="T98" s="35"/>
      <c r="U98" s="39"/>
      <c r="V98" s="35"/>
      <c r="W98" s="39"/>
      <c r="X98" s="35"/>
      <c r="Y98" s="39"/>
      <c r="Z98" s="35"/>
      <c r="AA98" s="39"/>
      <c r="AB98" s="35"/>
      <c r="AC98" s="39"/>
      <c r="AD98" s="35"/>
      <c r="AE98" s="39"/>
      <c r="AF98" s="35"/>
      <c r="AG98" s="142"/>
      <c r="AH98" s="39"/>
      <c r="AI98" s="58"/>
      <c r="AJ98" s="58"/>
      <c r="AK98" s="58"/>
      <c r="AL98" s="1328"/>
      <c r="AM98" s="1290"/>
      <c r="AN98" s="1290"/>
      <c r="AO98" s="1290"/>
      <c r="AP98" s="1290"/>
      <c r="AQ98" s="1290"/>
      <c r="AR98" s="932"/>
      <c r="AS98" s="1290"/>
      <c r="AT98" s="1290"/>
      <c r="AU98" s="1329"/>
      <c r="AV98" s="12"/>
      <c r="AW98" s="12"/>
      <c r="AX98" s="12"/>
      <c r="AY98" s="12"/>
      <c r="CG98" s="14"/>
      <c r="CH98" s="14"/>
      <c r="CI98" s="14"/>
      <c r="CJ98" s="14"/>
      <c r="CK98" s="14"/>
      <c r="CL98" s="14"/>
      <c r="CM98" s="14"/>
      <c r="CN98" s="14"/>
    </row>
    <row r="99" spans="1:92" ht="16.350000000000001" customHeight="1" x14ac:dyDescent="0.2">
      <c r="A99" s="1402"/>
      <c r="B99" s="181" t="s">
        <v>130</v>
      </c>
      <c r="C99" s="182">
        <f t="shared" si="10"/>
        <v>0</v>
      </c>
      <c r="D99" s="183">
        <f t="shared" si="11"/>
        <v>0</v>
      </c>
      <c r="E99" s="184">
        <f t="shared" si="11"/>
        <v>0</v>
      </c>
      <c r="F99" s="82"/>
      <c r="G99" s="85"/>
      <c r="H99" s="82"/>
      <c r="I99" s="85"/>
      <c r="J99" s="82"/>
      <c r="K99" s="85"/>
      <c r="L99" s="82"/>
      <c r="M99" s="85"/>
      <c r="N99" s="82"/>
      <c r="O99" s="85"/>
      <c r="P99" s="82"/>
      <c r="Q99" s="85"/>
      <c r="R99" s="82"/>
      <c r="S99" s="85"/>
      <c r="T99" s="82"/>
      <c r="U99" s="85"/>
      <c r="V99" s="82"/>
      <c r="W99" s="85"/>
      <c r="X99" s="82"/>
      <c r="Y99" s="85"/>
      <c r="Z99" s="82"/>
      <c r="AA99" s="85"/>
      <c r="AB99" s="82"/>
      <c r="AC99" s="85"/>
      <c r="AD99" s="82"/>
      <c r="AE99" s="85"/>
      <c r="AF99" s="82"/>
      <c r="AG99" s="148"/>
      <c r="AH99" s="85"/>
      <c r="AI99" s="59"/>
      <c r="AJ99" s="59"/>
      <c r="AK99" s="59"/>
      <c r="AL99" s="1330"/>
      <c r="AM99" s="1327"/>
      <c r="AN99" s="1327"/>
      <c r="AO99" s="1327"/>
      <c r="AP99" s="1327"/>
      <c r="AQ99" s="1327"/>
      <c r="AR99" s="935"/>
      <c r="AS99" s="1327"/>
      <c r="AT99" s="1327"/>
      <c r="AU99" s="1329"/>
      <c r="AV99" s="12"/>
      <c r="AW99" s="12"/>
      <c r="AX99" s="12"/>
      <c r="AY99" s="12"/>
      <c r="CA99" s="4" t="str">
        <f>IF(C99&gt;C98+C97,"* Los Ingresos de pacientes dependientes severos con escaras DEBEN estar incluidos en los Ingresos de pacientes dependientes severos Oncológicos o No Oncológicos. ","")</f>
        <v/>
      </c>
      <c r="CG99" s="14"/>
      <c r="CH99" s="14"/>
      <c r="CI99" s="14"/>
      <c r="CJ99" s="14"/>
      <c r="CK99" s="14"/>
      <c r="CL99" s="14"/>
      <c r="CM99" s="14"/>
      <c r="CN99" s="14"/>
    </row>
    <row r="100" spans="1:92" ht="27" customHeight="1" x14ac:dyDescent="0.2">
      <c r="A100" s="112" t="s">
        <v>138</v>
      </c>
      <c r="B100" s="112"/>
      <c r="AK100" s="15"/>
      <c r="AL100" s="15"/>
      <c r="AM100" s="15"/>
      <c r="AN100" s="15"/>
      <c r="AO100" s="15"/>
      <c r="AP100" s="15"/>
      <c r="AQ100" s="15"/>
      <c r="AR100" s="15"/>
      <c r="AS100" s="1327"/>
      <c r="AT100" s="1327"/>
      <c r="AU100" s="1329"/>
      <c r="AV100" s="12"/>
      <c r="AW100" s="12"/>
      <c r="AX100" s="12"/>
      <c r="AY100" s="12"/>
      <c r="CG100" s="14"/>
      <c r="CH100" s="14"/>
      <c r="CI100" s="14"/>
      <c r="CJ100" s="14"/>
      <c r="CK100" s="14"/>
      <c r="CL100" s="14"/>
      <c r="CM100" s="14"/>
      <c r="CN100" s="14"/>
    </row>
    <row r="101" spans="1:92" ht="16.350000000000001" customHeight="1" x14ac:dyDescent="0.25">
      <c r="A101" s="1401" t="s">
        <v>62</v>
      </c>
      <c r="B101" s="1401"/>
      <c r="C101" s="1366" t="s">
        <v>63</v>
      </c>
      <c r="D101" s="1401"/>
      <c r="E101" s="1367"/>
      <c r="F101" s="1406" t="s">
        <v>64</v>
      </c>
      <c r="G101" s="1408"/>
      <c r="H101" s="1408"/>
      <c r="I101" s="1408"/>
      <c r="J101" s="1408"/>
      <c r="K101" s="1408"/>
      <c r="L101" s="1408"/>
      <c r="M101" s="1408"/>
      <c r="N101" s="1408"/>
      <c r="O101" s="1408"/>
      <c r="P101" s="1408"/>
      <c r="Q101" s="1408"/>
      <c r="R101" s="1408"/>
      <c r="S101" s="1408"/>
      <c r="T101" s="1408"/>
      <c r="U101" s="1408"/>
      <c r="V101" s="1408"/>
      <c r="W101" s="1408"/>
      <c r="X101" s="1408"/>
      <c r="Y101" s="1408"/>
      <c r="Z101" s="1408"/>
      <c r="AA101" s="1408"/>
      <c r="AB101" s="1408"/>
      <c r="AC101" s="1408"/>
      <c r="AD101" s="1408"/>
      <c r="AE101" s="1408"/>
      <c r="AF101" s="1408"/>
      <c r="AG101" s="1435"/>
      <c r="AH101" s="1439" t="s">
        <v>132</v>
      </c>
      <c r="AI101" s="1591"/>
      <c r="AJ101" s="1591"/>
      <c r="AK101" s="196"/>
      <c r="AL101" s="15"/>
      <c r="AM101" s="15"/>
      <c r="AN101" s="15"/>
      <c r="AO101" s="15"/>
      <c r="AP101" s="15"/>
      <c r="AQ101" s="15"/>
      <c r="AR101" s="15"/>
      <c r="AS101" s="1327"/>
      <c r="AT101" s="1327"/>
      <c r="AU101" s="1329"/>
      <c r="AV101" s="12"/>
      <c r="AW101" s="12"/>
      <c r="AX101" s="12"/>
      <c r="AY101" s="12"/>
      <c r="CG101" s="14"/>
      <c r="CH101" s="14"/>
      <c r="CI101" s="14"/>
      <c r="CJ101" s="14"/>
      <c r="CK101" s="14"/>
      <c r="CL101" s="14"/>
      <c r="CM101" s="14"/>
      <c r="CN101" s="14"/>
    </row>
    <row r="102" spans="1:92" ht="16.350000000000001" customHeight="1" x14ac:dyDescent="0.2">
      <c r="A102" s="1434"/>
      <c r="B102" s="1434"/>
      <c r="C102" s="1399"/>
      <c r="D102" s="1434"/>
      <c r="E102" s="1400"/>
      <c r="F102" s="1377" t="s">
        <v>139</v>
      </c>
      <c r="G102" s="1380"/>
      <c r="H102" s="1377" t="s">
        <v>111</v>
      </c>
      <c r="I102" s="1380"/>
      <c r="J102" s="1377" t="s">
        <v>112</v>
      </c>
      <c r="K102" s="1380"/>
      <c r="L102" s="1377" t="s">
        <v>113</v>
      </c>
      <c r="M102" s="1380"/>
      <c r="N102" s="1377" t="s">
        <v>114</v>
      </c>
      <c r="O102" s="1380"/>
      <c r="P102" s="1377" t="s">
        <v>115</v>
      </c>
      <c r="Q102" s="1380"/>
      <c r="R102" s="1377" t="s">
        <v>116</v>
      </c>
      <c r="S102" s="1380"/>
      <c r="T102" s="1377" t="s">
        <v>117</v>
      </c>
      <c r="U102" s="1380"/>
      <c r="V102" s="1377" t="s">
        <v>118</v>
      </c>
      <c r="W102" s="1380"/>
      <c r="X102" s="1377" t="s">
        <v>119</v>
      </c>
      <c r="Y102" s="1380"/>
      <c r="Z102" s="1406" t="s">
        <v>120</v>
      </c>
      <c r="AA102" s="1407"/>
      <c r="AB102" s="1406" t="s">
        <v>121</v>
      </c>
      <c r="AC102" s="1407"/>
      <c r="AD102" s="1406" t="s">
        <v>122</v>
      </c>
      <c r="AE102" s="1407"/>
      <c r="AF102" s="1406" t="s">
        <v>123</v>
      </c>
      <c r="AG102" s="1435"/>
      <c r="AH102" s="1367" t="s">
        <v>140</v>
      </c>
      <c r="AI102" s="1375" t="s">
        <v>141</v>
      </c>
      <c r="AJ102" s="1375" t="s">
        <v>135</v>
      </c>
      <c r="AK102" s="197"/>
      <c r="AL102" s="15"/>
      <c r="AM102" s="15"/>
      <c r="AN102" s="15"/>
      <c r="AO102" s="15"/>
      <c r="AP102" s="15"/>
      <c r="AQ102" s="15"/>
      <c r="AR102" s="15"/>
      <c r="AS102" s="1327"/>
      <c r="AT102" s="1327"/>
      <c r="AU102" s="1329"/>
      <c r="AV102" s="12"/>
      <c r="AW102" s="12"/>
      <c r="AX102" s="12"/>
      <c r="AY102" s="12"/>
      <c r="CG102" s="14"/>
      <c r="CH102" s="14"/>
      <c r="CI102" s="14"/>
      <c r="CJ102" s="14"/>
      <c r="CK102" s="14"/>
      <c r="CL102" s="14"/>
      <c r="CM102" s="14"/>
      <c r="CN102" s="14"/>
    </row>
    <row r="103" spans="1:92" ht="16.350000000000001" customHeight="1" x14ac:dyDescent="0.2">
      <c r="A103" s="1402"/>
      <c r="B103" s="1402"/>
      <c r="C103" s="881" t="s">
        <v>88</v>
      </c>
      <c r="D103" s="906" t="s">
        <v>54</v>
      </c>
      <c r="E103" s="815" t="s">
        <v>89</v>
      </c>
      <c r="F103" s="829" t="s">
        <v>54</v>
      </c>
      <c r="G103" s="806" t="s">
        <v>89</v>
      </c>
      <c r="H103" s="829" t="s">
        <v>54</v>
      </c>
      <c r="I103" s="806" t="s">
        <v>89</v>
      </c>
      <c r="J103" s="829" t="s">
        <v>54</v>
      </c>
      <c r="K103" s="806" t="s">
        <v>89</v>
      </c>
      <c r="L103" s="829" t="s">
        <v>54</v>
      </c>
      <c r="M103" s="806" t="s">
        <v>89</v>
      </c>
      <c r="N103" s="829" t="s">
        <v>54</v>
      </c>
      <c r="O103" s="806" t="s">
        <v>89</v>
      </c>
      <c r="P103" s="829" t="s">
        <v>54</v>
      </c>
      <c r="Q103" s="806" t="s">
        <v>89</v>
      </c>
      <c r="R103" s="829" t="s">
        <v>54</v>
      </c>
      <c r="S103" s="806" t="s">
        <v>89</v>
      </c>
      <c r="T103" s="829" t="s">
        <v>54</v>
      </c>
      <c r="U103" s="806" t="s">
        <v>89</v>
      </c>
      <c r="V103" s="829" t="s">
        <v>54</v>
      </c>
      <c r="W103" s="806" t="s">
        <v>89</v>
      </c>
      <c r="X103" s="829" t="s">
        <v>54</v>
      </c>
      <c r="Y103" s="806" t="s">
        <v>89</v>
      </c>
      <c r="Z103" s="829" t="s">
        <v>54</v>
      </c>
      <c r="AA103" s="806" t="s">
        <v>89</v>
      </c>
      <c r="AB103" s="829" t="s">
        <v>54</v>
      </c>
      <c r="AC103" s="806" t="s">
        <v>89</v>
      </c>
      <c r="AD103" s="829" t="s">
        <v>54</v>
      </c>
      <c r="AE103" s="806" t="s">
        <v>89</v>
      </c>
      <c r="AF103" s="829" t="s">
        <v>54</v>
      </c>
      <c r="AG103" s="188" t="s">
        <v>89</v>
      </c>
      <c r="AH103" s="1369"/>
      <c r="AI103" s="1376"/>
      <c r="AJ103" s="1376"/>
      <c r="AK103" s="197"/>
      <c r="AL103" s="15"/>
      <c r="AM103" s="15"/>
      <c r="AN103" s="15"/>
      <c r="AO103" s="15"/>
      <c r="AP103" s="15"/>
      <c r="AQ103" s="15"/>
      <c r="AR103" s="15"/>
      <c r="AS103" s="1327"/>
      <c r="AT103" s="1327"/>
      <c r="AU103" s="1329"/>
      <c r="AV103" s="12"/>
      <c r="AW103" s="12"/>
      <c r="AX103" s="12"/>
      <c r="AY103" s="12"/>
      <c r="CG103" s="14"/>
      <c r="CH103" s="14"/>
      <c r="CI103" s="14"/>
      <c r="CJ103" s="14"/>
      <c r="CK103" s="14"/>
      <c r="CL103" s="14"/>
      <c r="CM103" s="14"/>
      <c r="CN103" s="14"/>
    </row>
    <row r="104" spans="1:92" ht="16.350000000000001" customHeight="1" x14ac:dyDescent="0.2">
      <c r="A104" s="1593" t="s">
        <v>142</v>
      </c>
      <c r="B104" s="1594"/>
      <c r="C104" s="907">
        <f>SUM(D104:E104)</f>
        <v>0</v>
      </c>
      <c r="D104" s="908">
        <f t="shared" ref="D104:E108" si="12">SUM(F104+H104+J104+L104+N104+P104+R104+T104+V104+X104+Z104+AB104+AD104+AF104)</f>
        <v>0</v>
      </c>
      <c r="E104" s="909">
        <f t="shared" si="12"/>
        <v>0</v>
      </c>
      <c r="F104" s="893"/>
      <c r="G104" s="896"/>
      <c r="H104" s="893"/>
      <c r="I104" s="896"/>
      <c r="J104" s="893"/>
      <c r="K104" s="896"/>
      <c r="L104" s="893"/>
      <c r="M104" s="896"/>
      <c r="N104" s="893"/>
      <c r="O104" s="896"/>
      <c r="P104" s="893"/>
      <c r="Q104" s="896"/>
      <c r="R104" s="893"/>
      <c r="S104" s="896"/>
      <c r="T104" s="893"/>
      <c r="U104" s="896"/>
      <c r="V104" s="893"/>
      <c r="W104" s="896"/>
      <c r="X104" s="893"/>
      <c r="Y104" s="896"/>
      <c r="Z104" s="893"/>
      <c r="AA104" s="896"/>
      <c r="AB104" s="893"/>
      <c r="AC104" s="896"/>
      <c r="AD104" s="893"/>
      <c r="AE104" s="896"/>
      <c r="AF104" s="893"/>
      <c r="AG104" s="910"/>
      <c r="AH104" s="896"/>
      <c r="AI104" s="913"/>
      <c r="AJ104" s="913"/>
      <c r="AK104" s="197"/>
      <c r="AL104" s="15"/>
      <c r="AM104" s="15"/>
      <c r="AN104" s="15"/>
      <c r="AO104" s="15"/>
      <c r="AP104" s="15"/>
      <c r="AQ104" s="15"/>
      <c r="AR104" s="15"/>
      <c r="AS104" s="922"/>
      <c r="AT104" s="922"/>
      <c r="AU104" s="1329"/>
      <c r="AV104" s="12"/>
      <c r="AW104" s="12"/>
      <c r="AX104" s="12"/>
      <c r="AY104" s="12"/>
      <c r="CG104" s="14"/>
      <c r="CH104" s="14"/>
      <c r="CI104" s="14"/>
      <c r="CJ104" s="14"/>
      <c r="CK104" s="14"/>
      <c r="CL104" s="14"/>
      <c r="CM104" s="14"/>
      <c r="CN104" s="14"/>
    </row>
    <row r="105" spans="1:92" ht="16.350000000000001" customHeight="1" x14ac:dyDescent="0.2">
      <c r="A105" s="1449" t="s">
        <v>143</v>
      </c>
      <c r="B105" s="1450"/>
      <c r="C105" s="198">
        <f>SUM(D105:E105)</f>
        <v>0</v>
      </c>
      <c r="D105" s="199">
        <f t="shared" si="12"/>
        <v>0</v>
      </c>
      <c r="E105" s="200">
        <f t="shared" si="12"/>
        <v>0</v>
      </c>
      <c r="F105" s="42"/>
      <c r="G105" s="46"/>
      <c r="H105" s="42"/>
      <c r="I105" s="46"/>
      <c r="J105" s="42"/>
      <c r="K105" s="46"/>
      <c r="L105" s="42"/>
      <c r="M105" s="46"/>
      <c r="N105" s="42"/>
      <c r="O105" s="46"/>
      <c r="P105" s="42"/>
      <c r="Q105" s="46"/>
      <c r="R105" s="42"/>
      <c r="S105" s="46"/>
      <c r="T105" s="42"/>
      <c r="U105" s="46"/>
      <c r="V105" s="42"/>
      <c r="W105" s="46"/>
      <c r="X105" s="42"/>
      <c r="Y105" s="46"/>
      <c r="Z105" s="42"/>
      <c r="AA105" s="46"/>
      <c r="AB105" s="42"/>
      <c r="AC105" s="46"/>
      <c r="AD105" s="42"/>
      <c r="AE105" s="46"/>
      <c r="AF105" s="42"/>
      <c r="AG105" s="201"/>
      <c r="AH105" s="46"/>
      <c r="AI105" s="202"/>
      <c r="AJ105" s="202"/>
      <c r="AK105" s="30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12"/>
      <c r="AX105" s="12"/>
      <c r="AY105" s="12"/>
      <c r="CA105" s="4" t="str">
        <f>IF(C108&gt;C107+C106,"* Los Ingresos de pacientes dependientes severos con escaras DEBEN estar incluidos en los Ingresos de pacientes dependientes severos Oncológicos o No Oncológicos. ","")</f>
        <v/>
      </c>
      <c r="CG105" s="14"/>
      <c r="CH105" s="14"/>
      <c r="CI105" s="14"/>
      <c r="CJ105" s="14"/>
      <c r="CK105" s="14"/>
      <c r="CL105" s="14"/>
      <c r="CM105" s="14"/>
      <c r="CN105" s="14"/>
    </row>
    <row r="106" spans="1:92" ht="17.25" customHeight="1" x14ac:dyDescent="0.2">
      <c r="A106" s="1451" t="s">
        <v>144</v>
      </c>
      <c r="B106" s="926" t="s">
        <v>145</v>
      </c>
      <c r="C106" s="907">
        <f>SUM(D106:E106)</f>
        <v>0</v>
      </c>
      <c r="D106" s="908">
        <f t="shared" si="12"/>
        <v>0</v>
      </c>
      <c r="E106" s="909">
        <f t="shared" si="12"/>
        <v>0</v>
      </c>
      <c r="F106" s="893"/>
      <c r="G106" s="896"/>
      <c r="H106" s="893"/>
      <c r="I106" s="896"/>
      <c r="J106" s="893"/>
      <c r="K106" s="896"/>
      <c r="L106" s="893"/>
      <c r="M106" s="896"/>
      <c r="N106" s="893"/>
      <c r="O106" s="896"/>
      <c r="P106" s="893"/>
      <c r="Q106" s="896"/>
      <c r="R106" s="893"/>
      <c r="S106" s="896"/>
      <c r="T106" s="893"/>
      <c r="U106" s="896"/>
      <c r="V106" s="893"/>
      <c r="W106" s="896"/>
      <c r="X106" s="893"/>
      <c r="Y106" s="896"/>
      <c r="Z106" s="893"/>
      <c r="AA106" s="896"/>
      <c r="AB106" s="893"/>
      <c r="AC106" s="896"/>
      <c r="AD106" s="893"/>
      <c r="AE106" s="896"/>
      <c r="AF106" s="893"/>
      <c r="AG106" s="910"/>
      <c r="AH106" s="896"/>
      <c r="AI106" s="913"/>
      <c r="AJ106" s="913"/>
      <c r="AK106" s="189"/>
      <c r="AL106" s="203"/>
      <c r="AM106" s="13"/>
      <c r="AN106" s="1290"/>
      <c r="AO106" s="1290"/>
      <c r="AP106" s="1290"/>
      <c r="AQ106" s="1290"/>
      <c r="AR106" s="1290"/>
      <c r="AS106" s="1290"/>
      <c r="AT106" s="1290"/>
      <c r="AU106" s="1290"/>
      <c r="AV106" s="1290"/>
      <c r="AW106" s="921"/>
      <c r="AX106" s="12"/>
      <c r="AY106" s="12"/>
      <c r="BZ106" s="2"/>
      <c r="CG106" s="14"/>
      <c r="CH106" s="14"/>
      <c r="CI106" s="14"/>
      <c r="CJ106" s="14"/>
      <c r="CK106" s="14"/>
      <c r="CL106" s="14"/>
      <c r="CM106" s="14"/>
      <c r="CN106" s="14"/>
    </row>
    <row r="107" spans="1:92" ht="16.350000000000001" customHeight="1" x14ac:dyDescent="0.2">
      <c r="A107" s="1452"/>
      <c r="B107" s="181" t="s">
        <v>146</v>
      </c>
      <c r="C107" s="182">
        <f>SUM(D107:E107)</f>
        <v>0</v>
      </c>
      <c r="D107" s="183">
        <f t="shared" si="12"/>
        <v>0</v>
      </c>
      <c r="E107" s="184">
        <f t="shared" si="12"/>
        <v>0</v>
      </c>
      <c r="F107" s="82"/>
      <c r="G107" s="85"/>
      <c r="H107" s="82"/>
      <c r="I107" s="85"/>
      <c r="J107" s="82"/>
      <c r="K107" s="85"/>
      <c r="L107" s="82"/>
      <c r="M107" s="85"/>
      <c r="N107" s="82"/>
      <c r="O107" s="85"/>
      <c r="P107" s="82"/>
      <c r="Q107" s="85"/>
      <c r="R107" s="82"/>
      <c r="S107" s="85"/>
      <c r="T107" s="82"/>
      <c r="U107" s="85"/>
      <c r="V107" s="82"/>
      <c r="W107" s="85"/>
      <c r="X107" s="82"/>
      <c r="Y107" s="85"/>
      <c r="Z107" s="82"/>
      <c r="AA107" s="85"/>
      <c r="AB107" s="82"/>
      <c r="AC107" s="85"/>
      <c r="AD107" s="82"/>
      <c r="AE107" s="85"/>
      <c r="AF107" s="82"/>
      <c r="AG107" s="148"/>
      <c r="AH107" s="85"/>
      <c r="AI107" s="59"/>
      <c r="AJ107" s="59"/>
      <c r="AK107" s="204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CG107" s="14"/>
      <c r="CH107" s="14"/>
      <c r="CI107" s="14"/>
      <c r="CJ107" s="14"/>
      <c r="CK107" s="14"/>
      <c r="CL107" s="14"/>
      <c r="CM107" s="14"/>
      <c r="CN107" s="14"/>
    </row>
    <row r="108" spans="1:92" ht="16.350000000000001" customHeight="1" x14ac:dyDescent="0.2">
      <c r="A108" s="1453" t="s">
        <v>147</v>
      </c>
      <c r="B108" s="1454"/>
      <c r="C108" s="145">
        <f>SUM(D108:E108)</f>
        <v>0</v>
      </c>
      <c r="D108" s="146">
        <f t="shared" si="12"/>
        <v>0</v>
      </c>
      <c r="E108" s="147">
        <f t="shared" si="12"/>
        <v>0</v>
      </c>
      <c r="F108" s="92"/>
      <c r="G108" s="95"/>
      <c r="H108" s="92"/>
      <c r="I108" s="95"/>
      <c r="J108" s="92"/>
      <c r="K108" s="95"/>
      <c r="L108" s="92"/>
      <c r="M108" s="95"/>
      <c r="N108" s="92"/>
      <c r="O108" s="95"/>
      <c r="P108" s="92"/>
      <c r="Q108" s="95"/>
      <c r="R108" s="92"/>
      <c r="S108" s="95"/>
      <c r="T108" s="92"/>
      <c r="U108" s="95"/>
      <c r="V108" s="92"/>
      <c r="W108" s="95"/>
      <c r="X108" s="92"/>
      <c r="Y108" s="95"/>
      <c r="Z108" s="92"/>
      <c r="AA108" s="95"/>
      <c r="AB108" s="92"/>
      <c r="AC108" s="95"/>
      <c r="AD108" s="92"/>
      <c r="AE108" s="95"/>
      <c r="AF108" s="92"/>
      <c r="AG108" s="205"/>
      <c r="AH108" s="95"/>
      <c r="AI108" s="206"/>
      <c r="AJ108" s="206"/>
      <c r="AK108" s="204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CG108" s="14"/>
      <c r="CH108" s="14"/>
      <c r="CI108" s="14"/>
      <c r="CJ108" s="14"/>
      <c r="CK108" s="14"/>
      <c r="CL108" s="14"/>
      <c r="CM108" s="14"/>
      <c r="CN108" s="14"/>
    </row>
    <row r="109" spans="1:92" ht="24" customHeight="1" x14ac:dyDescent="0.2">
      <c r="A109" s="117" t="s">
        <v>148</v>
      </c>
      <c r="B109" s="117"/>
      <c r="M109" s="207"/>
      <c r="N109" s="936"/>
      <c r="O109" s="1314"/>
      <c r="P109" s="1314"/>
      <c r="Q109" s="1314"/>
      <c r="R109" s="1314"/>
      <c r="S109" s="1314"/>
      <c r="T109" s="1314"/>
      <c r="U109" s="1314"/>
      <c r="V109" s="936"/>
      <c r="W109" s="1314"/>
      <c r="X109" s="1314"/>
      <c r="Y109" s="1314"/>
      <c r="Z109" s="1310"/>
      <c r="AA109" s="1310"/>
      <c r="AB109" s="1308"/>
      <c r="AC109" s="1308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CG109" s="14"/>
      <c r="CH109" s="14"/>
      <c r="CI109" s="14"/>
      <c r="CJ109" s="14"/>
      <c r="CK109" s="14"/>
      <c r="CL109" s="14"/>
      <c r="CM109" s="14"/>
      <c r="CN109" s="14"/>
    </row>
    <row r="110" spans="1:92" ht="16.350000000000001" customHeight="1" x14ac:dyDescent="0.2">
      <c r="A110" s="1366" t="s">
        <v>3</v>
      </c>
      <c r="B110" s="1367"/>
      <c r="C110" s="1406" t="s">
        <v>63</v>
      </c>
      <c r="D110" s="1408"/>
      <c r="E110" s="1407"/>
      <c r="F110" s="1406" t="s">
        <v>120</v>
      </c>
      <c r="G110" s="1407"/>
      <c r="H110" s="1406" t="s">
        <v>121</v>
      </c>
      <c r="I110" s="1407"/>
      <c r="J110" s="1406" t="s">
        <v>122</v>
      </c>
      <c r="K110" s="1407"/>
      <c r="L110" s="1406" t="s">
        <v>123</v>
      </c>
      <c r="M110" s="1407"/>
      <c r="N110" s="937"/>
      <c r="O110" s="1314"/>
      <c r="P110" s="1314"/>
      <c r="Q110" s="1314"/>
      <c r="R110" s="1314"/>
      <c r="S110" s="1314"/>
      <c r="T110" s="1314"/>
      <c r="U110" s="1314"/>
      <c r="V110" s="936"/>
      <c r="W110" s="1314"/>
      <c r="X110" s="1314"/>
      <c r="Y110" s="1314"/>
      <c r="Z110" s="1310"/>
      <c r="AA110" s="1310"/>
      <c r="AB110" s="1308"/>
      <c r="AC110" s="1308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CG110" s="14"/>
      <c r="CH110" s="14"/>
      <c r="CI110" s="14"/>
      <c r="CJ110" s="14"/>
      <c r="CK110" s="14"/>
      <c r="CL110" s="14"/>
      <c r="CM110" s="14"/>
      <c r="CN110" s="14"/>
    </row>
    <row r="111" spans="1:92" ht="16.350000000000001" customHeight="1" x14ac:dyDescent="0.2">
      <c r="A111" s="1368"/>
      <c r="B111" s="1369"/>
      <c r="C111" s="881" t="s">
        <v>88</v>
      </c>
      <c r="D111" s="906" t="s">
        <v>54</v>
      </c>
      <c r="E111" s="815" t="s">
        <v>89</v>
      </c>
      <c r="F111" s="881" t="s">
        <v>54</v>
      </c>
      <c r="G111" s="815" t="s">
        <v>89</v>
      </c>
      <c r="H111" s="881" t="s">
        <v>54</v>
      </c>
      <c r="I111" s="815" t="s">
        <v>89</v>
      </c>
      <c r="J111" s="881" t="s">
        <v>54</v>
      </c>
      <c r="K111" s="815" t="s">
        <v>89</v>
      </c>
      <c r="L111" s="881" t="s">
        <v>54</v>
      </c>
      <c r="M111" s="815" t="s">
        <v>89</v>
      </c>
      <c r="N111" s="937"/>
      <c r="O111" s="1314"/>
      <c r="P111" s="1314"/>
      <c r="Q111" s="1314"/>
      <c r="R111" s="1314"/>
      <c r="S111" s="1314"/>
      <c r="T111" s="1314"/>
      <c r="U111" s="1314"/>
      <c r="V111" s="936"/>
      <c r="W111" s="1314"/>
      <c r="X111" s="1314"/>
      <c r="Y111" s="1314"/>
      <c r="Z111" s="1310"/>
      <c r="AA111" s="1310"/>
      <c r="AB111" s="1308"/>
      <c r="AC111" s="1308"/>
      <c r="CG111" s="14"/>
      <c r="CH111" s="14"/>
      <c r="CI111" s="14"/>
      <c r="CJ111" s="14"/>
      <c r="CK111" s="14"/>
      <c r="CL111" s="14"/>
      <c r="CM111" s="14"/>
      <c r="CN111" s="14"/>
    </row>
    <row r="112" spans="1:92" ht="16.350000000000001" customHeight="1" x14ac:dyDescent="0.2">
      <c r="A112" s="1441" t="s">
        <v>149</v>
      </c>
      <c r="B112" s="892" t="s">
        <v>150</v>
      </c>
      <c r="C112" s="907">
        <f>SUM(D112:E112)</f>
        <v>0</v>
      </c>
      <c r="D112" s="908">
        <f t="shared" ref="D112:E114" si="13">SUM(F112+H112+J112+L112)</f>
        <v>0</v>
      </c>
      <c r="E112" s="909">
        <f t="shared" si="13"/>
        <v>0</v>
      </c>
      <c r="F112" s="106"/>
      <c r="G112" s="109"/>
      <c r="H112" s="106"/>
      <c r="I112" s="109"/>
      <c r="J112" s="106"/>
      <c r="K112" s="109"/>
      <c r="L112" s="106"/>
      <c r="M112" s="109"/>
      <c r="N112" s="938"/>
      <c r="O112" s="1314"/>
      <c r="P112" s="1314"/>
      <c r="Q112" s="1314"/>
      <c r="R112" s="1314"/>
      <c r="S112" s="1314"/>
      <c r="T112" s="1314"/>
      <c r="U112" s="1314"/>
      <c r="V112" s="936"/>
      <c r="W112" s="1314"/>
      <c r="X112" s="1314"/>
      <c r="Y112" s="1314"/>
      <c r="Z112" s="1310"/>
      <c r="AA112" s="1310"/>
      <c r="AB112" s="1308"/>
      <c r="AC112" s="1308"/>
      <c r="CG112" s="14"/>
      <c r="CH112" s="14"/>
      <c r="CI112" s="14"/>
      <c r="CJ112" s="14"/>
      <c r="CK112" s="14"/>
      <c r="CL112" s="14"/>
      <c r="CM112" s="14"/>
      <c r="CN112" s="14"/>
    </row>
    <row r="113" spans="1:92" ht="16.350000000000001" customHeight="1" x14ac:dyDescent="0.2">
      <c r="A113" s="1442"/>
      <c r="B113" s="89" t="s">
        <v>151</v>
      </c>
      <c r="C113" s="139">
        <f>SUM(D113:E113)</f>
        <v>0</v>
      </c>
      <c r="D113" s="140">
        <f t="shared" si="13"/>
        <v>0</v>
      </c>
      <c r="E113" s="141">
        <f t="shared" si="13"/>
        <v>0</v>
      </c>
      <c r="F113" s="106"/>
      <c r="G113" s="109"/>
      <c r="H113" s="106"/>
      <c r="I113" s="109"/>
      <c r="J113" s="106"/>
      <c r="K113" s="109"/>
      <c r="L113" s="106"/>
      <c r="M113" s="109"/>
      <c r="N113" s="938"/>
      <c r="O113" s="1314"/>
      <c r="P113" s="1314"/>
      <c r="Q113" s="1314"/>
      <c r="R113" s="1314"/>
      <c r="S113" s="1314"/>
      <c r="T113" s="1314"/>
      <c r="U113" s="1314"/>
      <c r="V113" s="936"/>
      <c r="W113" s="1314"/>
      <c r="X113" s="1310"/>
      <c r="Y113" s="1310"/>
      <c r="Z113" s="1310"/>
      <c r="AA113" s="1310"/>
      <c r="AB113" s="1308"/>
      <c r="AC113" s="1308"/>
      <c r="CG113" s="14"/>
      <c r="CH113" s="14"/>
      <c r="CI113" s="14"/>
      <c r="CJ113" s="14"/>
      <c r="CK113" s="14"/>
      <c r="CL113" s="14"/>
      <c r="CM113" s="14"/>
      <c r="CN113" s="14"/>
    </row>
    <row r="114" spans="1:92" ht="16.350000000000001" customHeight="1" x14ac:dyDescent="0.2">
      <c r="A114" s="1443"/>
      <c r="B114" s="211" t="s">
        <v>152</v>
      </c>
      <c r="C114" s="198">
        <f>SUM(D114:E114)</f>
        <v>0</v>
      </c>
      <c r="D114" s="199">
        <f t="shared" si="13"/>
        <v>0</v>
      </c>
      <c r="E114" s="200">
        <f t="shared" si="13"/>
        <v>0</v>
      </c>
      <c r="F114" s="106"/>
      <c r="G114" s="109"/>
      <c r="H114" s="106"/>
      <c r="I114" s="109"/>
      <c r="J114" s="106"/>
      <c r="K114" s="109"/>
      <c r="L114" s="106"/>
      <c r="M114" s="109"/>
      <c r="N114" s="212"/>
      <c r="O114" s="11"/>
      <c r="P114" s="11"/>
      <c r="Q114" s="11"/>
      <c r="R114" s="11"/>
      <c r="S114" s="11"/>
      <c r="T114" s="11"/>
      <c r="U114" s="936"/>
      <c r="V114" s="1314"/>
      <c r="W114" s="1314"/>
      <c r="X114" s="1314"/>
      <c r="Y114" s="1314"/>
      <c r="Z114" s="1314"/>
      <c r="AA114" s="1314"/>
      <c r="AB114" s="1314"/>
      <c r="AC114" s="1314"/>
      <c r="AD114" s="1314"/>
      <c r="AE114" s="1314"/>
      <c r="AF114" s="1314"/>
      <c r="AG114" s="1314"/>
      <c r="AH114" s="936"/>
      <c r="AI114" s="1314"/>
      <c r="AJ114" s="1310"/>
      <c r="AK114" s="1310"/>
      <c r="AL114" s="1310"/>
      <c r="AM114" s="1310"/>
      <c r="AN114" s="1308"/>
      <c r="AO114" s="1308"/>
      <c r="CG114" s="14"/>
      <c r="CH114" s="14"/>
      <c r="CI114" s="14"/>
      <c r="CJ114" s="14"/>
      <c r="CK114" s="14"/>
      <c r="CL114" s="14"/>
      <c r="CM114" s="14"/>
      <c r="CN114" s="14"/>
    </row>
    <row r="115" spans="1:92" ht="16.350000000000001" customHeight="1" x14ac:dyDescent="0.2">
      <c r="A115" s="1592" t="s">
        <v>153</v>
      </c>
      <c r="B115" s="1592"/>
      <c r="C115" s="886">
        <f t="shared" ref="C115:M115" si="14">SUM(C112:C114)</f>
        <v>0</v>
      </c>
      <c r="D115" s="887">
        <f t="shared" si="14"/>
        <v>0</v>
      </c>
      <c r="E115" s="75">
        <f t="shared" si="14"/>
        <v>0</v>
      </c>
      <c r="F115" s="886">
        <f t="shared" si="14"/>
        <v>0</v>
      </c>
      <c r="G115" s="75">
        <f t="shared" si="14"/>
        <v>0</v>
      </c>
      <c r="H115" s="886">
        <f t="shared" si="14"/>
        <v>0</v>
      </c>
      <c r="I115" s="75">
        <f t="shared" si="14"/>
        <v>0</v>
      </c>
      <c r="J115" s="886">
        <f t="shared" si="14"/>
        <v>0</v>
      </c>
      <c r="K115" s="75">
        <f t="shared" si="14"/>
        <v>0</v>
      </c>
      <c r="L115" s="886">
        <f t="shared" si="14"/>
        <v>0</v>
      </c>
      <c r="M115" s="75">
        <f t="shared" si="14"/>
        <v>0</v>
      </c>
      <c r="N115" s="212"/>
      <c r="O115" s="11"/>
      <c r="P115" s="11"/>
      <c r="Q115" s="11"/>
      <c r="R115" s="11"/>
      <c r="S115" s="11"/>
      <c r="T115" s="11"/>
      <c r="U115" s="936"/>
      <c r="V115" s="1314"/>
      <c r="W115" s="1314"/>
      <c r="X115" s="1314"/>
      <c r="Y115" s="1314"/>
      <c r="Z115" s="1314"/>
      <c r="AA115" s="1314"/>
      <c r="AB115" s="1314"/>
      <c r="AC115" s="1314"/>
      <c r="AD115" s="1314"/>
      <c r="AE115" s="1314"/>
      <c r="AF115" s="1314"/>
      <c r="AG115" s="1314"/>
      <c r="AH115" s="936"/>
      <c r="AI115" s="1314"/>
      <c r="AJ115" s="1310"/>
      <c r="AK115" s="1310"/>
      <c r="AL115" s="1310"/>
      <c r="AM115" s="1310"/>
      <c r="AN115" s="1308"/>
      <c r="AO115" s="1308"/>
      <c r="CG115" s="14"/>
      <c r="CH115" s="14"/>
      <c r="CI115" s="14"/>
      <c r="CJ115" s="14"/>
      <c r="CK115" s="14"/>
      <c r="CL115" s="14"/>
      <c r="CM115" s="14"/>
      <c r="CN115" s="14"/>
    </row>
    <row r="116" spans="1:92" ht="16.350000000000001" customHeight="1" x14ac:dyDescent="0.2">
      <c r="A116" s="1441" t="s">
        <v>154</v>
      </c>
      <c r="B116" s="105" t="s">
        <v>155</v>
      </c>
      <c r="C116" s="213">
        <f>SUM(D116:E116)</f>
        <v>0</v>
      </c>
      <c r="D116" s="214">
        <f t="shared" ref="D116:E119" si="15">SUM(F116+H116+J116+L116)</f>
        <v>0</v>
      </c>
      <c r="E116" s="215">
        <f t="shared" si="15"/>
        <v>0</v>
      </c>
      <c r="F116" s="106"/>
      <c r="G116" s="109"/>
      <c r="H116" s="106"/>
      <c r="I116" s="109"/>
      <c r="J116" s="106"/>
      <c r="K116" s="109"/>
      <c r="L116" s="106"/>
      <c r="M116" s="109"/>
      <c r="N116" s="212"/>
      <c r="O116" s="11"/>
      <c r="P116" s="11"/>
      <c r="Q116" s="11"/>
      <c r="R116" s="11"/>
      <c r="S116" s="11"/>
      <c r="T116" s="11"/>
      <c r="U116" s="120"/>
      <c r="V116" s="1314"/>
      <c r="W116" s="1314"/>
      <c r="X116" s="1314"/>
      <c r="Y116" s="1314"/>
      <c r="Z116" s="1314"/>
      <c r="AA116" s="1314"/>
      <c r="AB116" s="1314"/>
      <c r="AC116" s="1314"/>
      <c r="AD116" s="1314"/>
      <c r="AE116" s="1314"/>
      <c r="AF116" s="1314"/>
      <c r="AG116" s="1314"/>
      <c r="AH116" s="936"/>
      <c r="AI116" s="1314"/>
      <c r="AJ116" s="1310"/>
      <c r="AK116" s="1310"/>
      <c r="AL116" s="1310"/>
      <c r="AM116" s="1310"/>
      <c r="AN116" s="1308"/>
      <c r="AO116" s="1308"/>
      <c r="CG116" s="14"/>
      <c r="CH116" s="14"/>
      <c r="CI116" s="14"/>
      <c r="CJ116" s="14"/>
      <c r="CK116" s="14"/>
      <c r="CL116" s="14"/>
      <c r="CM116" s="14"/>
      <c r="CN116" s="14"/>
    </row>
    <row r="117" spans="1:92" ht="16.350000000000001" customHeight="1" x14ac:dyDescent="0.2">
      <c r="A117" s="1442"/>
      <c r="B117" s="89" t="s">
        <v>156</v>
      </c>
      <c r="C117" s="139">
        <f>SUM(D117:E117)</f>
        <v>0</v>
      </c>
      <c r="D117" s="140">
        <f t="shared" si="15"/>
        <v>0</v>
      </c>
      <c r="E117" s="141">
        <f t="shared" si="15"/>
        <v>0</v>
      </c>
      <c r="F117" s="35"/>
      <c r="G117" s="39"/>
      <c r="H117" s="35"/>
      <c r="I117" s="39"/>
      <c r="J117" s="35"/>
      <c r="K117" s="39"/>
      <c r="L117" s="35"/>
      <c r="M117" s="39"/>
      <c r="N117" s="212"/>
      <c r="O117" s="11"/>
      <c r="P117" s="11"/>
      <c r="Q117" s="11"/>
      <c r="R117" s="11"/>
      <c r="S117" s="11"/>
      <c r="T117" s="11"/>
      <c r="U117" s="925"/>
      <c r="V117" s="1314"/>
      <c r="W117" s="1314"/>
      <c r="X117" s="1314"/>
      <c r="Y117" s="1314"/>
      <c r="Z117" s="1314"/>
      <c r="AA117" s="1314"/>
      <c r="AB117" s="1314"/>
      <c r="AC117" s="1314"/>
      <c r="AD117" s="1314"/>
      <c r="AE117" s="1314"/>
      <c r="AF117" s="1314"/>
      <c r="AG117" s="1314"/>
      <c r="AH117" s="936"/>
      <c r="AI117" s="1314"/>
      <c r="AJ117" s="1310"/>
      <c r="AK117" s="1310"/>
      <c r="AL117" s="1310"/>
      <c r="AM117" s="1310"/>
      <c r="AN117" s="1308"/>
      <c r="AO117" s="1308"/>
      <c r="CG117" s="14"/>
      <c r="CH117" s="14"/>
      <c r="CI117" s="14"/>
      <c r="CJ117" s="14"/>
      <c r="CK117" s="14"/>
      <c r="CL117" s="14"/>
      <c r="CM117" s="14"/>
      <c r="CN117" s="14"/>
    </row>
    <row r="118" spans="1:92" ht="16.350000000000001" customHeight="1" x14ac:dyDescent="0.2">
      <c r="A118" s="1442"/>
      <c r="B118" s="89" t="s">
        <v>157</v>
      </c>
      <c r="C118" s="139">
        <f>SUM(D118:E118)</f>
        <v>0</v>
      </c>
      <c r="D118" s="140">
        <f t="shared" si="15"/>
        <v>0</v>
      </c>
      <c r="E118" s="141">
        <f t="shared" si="15"/>
        <v>0</v>
      </c>
      <c r="F118" s="35"/>
      <c r="G118" s="39"/>
      <c r="H118" s="35"/>
      <c r="I118" s="39"/>
      <c r="J118" s="35"/>
      <c r="K118" s="39"/>
      <c r="L118" s="35"/>
      <c r="M118" s="39"/>
      <c r="N118" s="3"/>
      <c r="O118" s="11"/>
      <c r="P118" s="11"/>
      <c r="Q118" s="11"/>
      <c r="R118" s="11"/>
      <c r="S118" s="11"/>
      <c r="T118" s="11"/>
      <c r="U118" s="925"/>
      <c r="V118" s="1314"/>
      <c r="W118" s="1314"/>
      <c r="X118" s="1314"/>
      <c r="Y118" s="1314"/>
      <c r="Z118" s="1314"/>
      <c r="AA118" s="1314"/>
      <c r="AB118" s="1314"/>
      <c r="AC118" s="1314"/>
      <c r="AD118" s="1314"/>
      <c r="AE118" s="1314"/>
      <c r="AF118" s="1314"/>
      <c r="AG118" s="1314"/>
      <c r="AH118" s="936"/>
      <c r="AI118" s="1314"/>
      <c r="AJ118" s="1310"/>
      <c r="AK118" s="1310"/>
      <c r="AL118" s="1310"/>
      <c r="AM118" s="1310"/>
      <c r="AN118" s="1308"/>
      <c r="AO118" s="1308"/>
      <c r="CG118" s="14"/>
      <c r="CH118" s="14"/>
      <c r="CI118" s="14"/>
      <c r="CJ118" s="14"/>
      <c r="CK118" s="14"/>
      <c r="CL118" s="14"/>
      <c r="CM118" s="14"/>
      <c r="CN118" s="14"/>
    </row>
    <row r="119" spans="1:92" ht="18.75" customHeight="1" x14ac:dyDescent="0.2">
      <c r="A119" s="1443"/>
      <c r="B119" s="216" t="s">
        <v>158</v>
      </c>
      <c r="C119" s="198">
        <f>SUM(D119:E119)</f>
        <v>0</v>
      </c>
      <c r="D119" s="199">
        <f t="shared" si="15"/>
        <v>0</v>
      </c>
      <c r="E119" s="200">
        <f t="shared" si="15"/>
        <v>0</v>
      </c>
      <c r="F119" s="42"/>
      <c r="G119" s="46"/>
      <c r="H119" s="42"/>
      <c r="I119" s="46"/>
      <c r="J119" s="42"/>
      <c r="K119" s="46"/>
      <c r="L119" s="42"/>
      <c r="M119" s="46"/>
      <c r="N119" s="217"/>
      <c r="O119" s="157"/>
      <c r="P119" s="157"/>
      <c r="Q119" s="218"/>
      <c r="R119" s="218"/>
      <c r="S119" s="13"/>
      <c r="T119" s="219"/>
      <c r="U119" s="13"/>
      <c r="V119" s="13"/>
      <c r="W119" s="13"/>
      <c r="X119" s="1290"/>
      <c r="Y119" s="1290"/>
      <c r="Z119" s="1290"/>
      <c r="AA119" s="1290"/>
      <c r="AB119" s="1290"/>
      <c r="AC119" s="1290"/>
      <c r="AD119" s="1290"/>
      <c r="AE119" s="1290"/>
      <c r="AF119" s="1309"/>
      <c r="AG119" s="1310"/>
      <c r="AH119" s="1310"/>
      <c r="AI119" s="1310"/>
      <c r="AJ119" s="939"/>
      <c r="AK119" s="1310"/>
      <c r="AL119" s="1310"/>
      <c r="AM119" s="1310"/>
      <c r="AN119" s="1310"/>
      <c r="AO119" s="1310"/>
      <c r="AP119" s="1310"/>
      <c r="AQ119" s="1310"/>
      <c r="BZ119" s="2"/>
      <c r="CG119" s="14">
        <v>0</v>
      </c>
      <c r="CH119" s="14"/>
      <c r="CI119" s="14"/>
      <c r="CJ119" s="14"/>
      <c r="CK119" s="14"/>
      <c r="CL119" s="14"/>
      <c r="CM119" s="14"/>
      <c r="CN119" s="14"/>
    </row>
    <row r="120" spans="1:92" ht="16.350000000000001" customHeight="1" x14ac:dyDescent="0.2">
      <c r="A120" s="1592" t="s">
        <v>153</v>
      </c>
      <c r="B120" s="1592"/>
      <c r="C120" s="886">
        <f t="shared" ref="C120:M120" si="16">SUM(C116:C119)</f>
        <v>0</v>
      </c>
      <c r="D120" s="887">
        <f t="shared" si="16"/>
        <v>0</v>
      </c>
      <c r="E120" s="75">
        <f t="shared" si="16"/>
        <v>0</v>
      </c>
      <c r="F120" s="886">
        <f t="shared" si="16"/>
        <v>0</v>
      </c>
      <c r="G120" s="75">
        <f t="shared" si="16"/>
        <v>0</v>
      </c>
      <c r="H120" s="886">
        <f t="shared" si="16"/>
        <v>0</v>
      </c>
      <c r="I120" s="75">
        <f t="shared" si="16"/>
        <v>0</v>
      </c>
      <c r="J120" s="886">
        <f t="shared" si="16"/>
        <v>0</v>
      </c>
      <c r="K120" s="75">
        <f t="shared" si="16"/>
        <v>0</v>
      </c>
      <c r="L120" s="886">
        <f t="shared" si="16"/>
        <v>0</v>
      </c>
      <c r="M120" s="75">
        <f t="shared" si="16"/>
        <v>0</v>
      </c>
      <c r="N120" s="3"/>
      <c r="P120" s="162"/>
      <c r="Q120" s="1445"/>
      <c r="R120" s="1446"/>
      <c r="S120" s="1635"/>
      <c r="T120" s="1635"/>
      <c r="U120" s="1635"/>
      <c r="V120" s="1635"/>
      <c r="W120" s="1635"/>
      <c r="X120" s="1635"/>
      <c r="Y120" s="1635"/>
      <c r="Z120" s="1635"/>
      <c r="AA120" s="940"/>
      <c r="AB120" s="1327"/>
      <c r="AC120" s="1327"/>
      <c r="AD120" s="1327"/>
      <c r="AE120" s="1290"/>
      <c r="AF120" s="1310"/>
      <c r="AG120" s="1310"/>
      <c r="AH120" s="1310"/>
      <c r="AI120" s="1313"/>
      <c r="AJ120" s="1313"/>
      <c r="AK120" s="1313"/>
      <c r="AL120" s="1313"/>
      <c r="AM120" s="941"/>
      <c r="AN120" s="1314"/>
      <c r="AO120" s="1314"/>
      <c r="AP120" s="1314"/>
      <c r="AQ120" s="1314"/>
      <c r="AR120" s="1314"/>
      <c r="AS120" s="1314"/>
      <c r="AT120" s="1314"/>
      <c r="CG120" s="14"/>
      <c r="CH120" s="14"/>
      <c r="CI120" s="14"/>
      <c r="CJ120" s="14"/>
      <c r="CK120" s="14"/>
      <c r="CL120" s="14"/>
      <c r="CM120" s="14"/>
      <c r="CN120" s="14"/>
    </row>
    <row r="121" spans="1:92" ht="16.350000000000001" customHeight="1" x14ac:dyDescent="0.2">
      <c r="A121" s="1456" t="s">
        <v>159</v>
      </c>
      <c r="B121" s="1456"/>
      <c r="C121" s="145">
        <f t="shared" ref="C121:M121" si="17">SUM(C115+C120)</f>
        <v>0</v>
      </c>
      <c r="D121" s="146">
        <f t="shared" si="17"/>
        <v>0</v>
      </c>
      <c r="E121" s="147">
        <f t="shared" si="17"/>
        <v>0</v>
      </c>
      <c r="F121" s="145">
        <f t="shared" si="17"/>
        <v>0</v>
      </c>
      <c r="G121" s="147">
        <f t="shared" si="17"/>
        <v>0</v>
      </c>
      <c r="H121" s="145">
        <f t="shared" si="17"/>
        <v>0</v>
      </c>
      <c r="I121" s="147">
        <f t="shared" si="17"/>
        <v>0</v>
      </c>
      <c r="J121" s="145">
        <f t="shared" si="17"/>
        <v>0</v>
      </c>
      <c r="K121" s="147">
        <f t="shared" si="17"/>
        <v>0</v>
      </c>
      <c r="L121" s="145">
        <f t="shared" si="17"/>
        <v>0</v>
      </c>
      <c r="M121" s="147">
        <f t="shared" si="17"/>
        <v>0</v>
      </c>
      <c r="N121" s="3"/>
      <c r="Q121" s="942"/>
      <c r="R121" s="1331"/>
      <c r="S121" s="1331"/>
      <c r="T121" s="1331"/>
      <c r="U121" s="1331"/>
      <c r="V121" s="1331"/>
      <c r="W121" s="1331"/>
      <c r="X121" s="1331"/>
      <c r="Y121" s="1331"/>
      <c r="Z121" s="1331"/>
      <c r="AA121" s="940"/>
      <c r="AB121" s="1327"/>
      <c r="AC121" s="1327"/>
      <c r="AD121" s="1327"/>
      <c r="AE121" s="1290"/>
      <c r="AF121" s="1310"/>
      <c r="AG121" s="1310"/>
      <c r="AH121" s="1310"/>
      <c r="AI121" s="1313"/>
      <c r="AJ121" s="1313"/>
      <c r="AK121" s="1313"/>
      <c r="AL121" s="1313"/>
      <c r="AM121" s="941"/>
      <c r="AN121" s="1314"/>
      <c r="AO121" s="1314"/>
      <c r="AP121" s="1314"/>
      <c r="AQ121" s="1314"/>
      <c r="AR121" s="1314"/>
      <c r="AS121" s="1314"/>
      <c r="AT121" s="1314"/>
      <c r="CG121" s="14"/>
      <c r="CH121" s="14"/>
      <c r="CI121" s="14"/>
      <c r="CJ121" s="14"/>
      <c r="CK121" s="14"/>
      <c r="CL121" s="14"/>
      <c r="CM121" s="14"/>
      <c r="CN121" s="14"/>
    </row>
    <row r="122" spans="1:92" ht="24" customHeight="1" x14ac:dyDescent="0.2">
      <c r="A122" s="117" t="s">
        <v>160</v>
      </c>
      <c r="B122" s="117"/>
      <c r="Q122" s="940"/>
      <c r="R122" s="1327"/>
      <c r="S122" s="1327"/>
      <c r="T122" s="1327"/>
      <c r="U122" s="1327"/>
      <c r="V122" s="1327"/>
      <c r="W122" s="1327"/>
      <c r="X122" s="1327"/>
      <c r="Y122" s="1330"/>
      <c r="Z122" s="1330"/>
      <c r="AA122" s="940"/>
      <c r="AB122" s="1327"/>
      <c r="AC122" s="1327"/>
      <c r="AD122" s="1327"/>
      <c r="AE122" s="1290"/>
      <c r="AF122" s="1310"/>
      <c r="AG122" s="1310"/>
      <c r="AH122" s="1310"/>
      <c r="AI122" s="1313"/>
      <c r="AJ122" s="1313"/>
      <c r="AK122" s="1313"/>
      <c r="AL122" s="1313"/>
      <c r="AM122" s="1313"/>
      <c r="AN122" s="1314"/>
      <c r="AO122" s="1314"/>
      <c r="AP122" s="1314"/>
      <c r="AQ122" s="1314"/>
      <c r="AR122" s="1314"/>
      <c r="AS122" s="1314"/>
      <c r="AT122" s="1314"/>
      <c r="CG122" s="14"/>
      <c r="CH122" s="14"/>
      <c r="CI122" s="14"/>
      <c r="CJ122" s="14"/>
      <c r="CK122" s="14"/>
      <c r="CL122" s="14"/>
      <c r="CM122" s="14"/>
      <c r="CN122" s="14"/>
    </row>
    <row r="123" spans="1:92" ht="16.350000000000001" customHeight="1" x14ac:dyDescent="0.2">
      <c r="A123" s="1366" t="s">
        <v>3</v>
      </c>
      <c r="B123" s="1367"/>
      <c r="C123" s="1406" t="s">
        <v>63</v>
      </c>
      <c r="D123" s="1408"/>
      <c r="E123" s="1407"/>
      <c r="F123" s="1406" t="s">
        <v>120</v>
      </c>
      <c r="G123" s="1407"/>
      <c r="H123" s="1406" t="s">
        <v>121</v>
      </c>
      <c r="I123" s="1407"/>
      <c r="J123" s="1406" t="s">
        <v>122</v>
      </c>
      <c r="K123" s="1407"/>
      <c r="L123" s="1406" t="s">
        <v>123</v>
      </c>
      <c r="M123" s="1408"/>
      <c r="N123" s="1596" t="s">
        <v>132</v>
      </c>
      <c r="O123" s="1408"/>
      <c r="P123" s="1407"/>
      <c r="Q123" s="940"/>
      <c r="R123" s="1327"/>
      <c r="S123" s="1327"/>
      <c r="T123" s="1327"/>
      <c r="U123" s="1327"/>
      <c r="V123" s="1327"/>
      <c r="W123" s="1327"/>
      <c r="X123" s="1327"/>
      <c r="Y123" s="1330"/>
      <c r="Z123" s="944"/>
      <c r="AA123" s="928"/>
      <c r="AB123" s="922"/>
      <c r="AC123" s="922"/>
      <c r="AD123" s="922"/>
      <c r="AE123" s="930"/>
      <c r="AF123" s="945"/>
      <c r="AG123" s="945"/>
      <c r="AH123" s="945"/>
      <c r="AI123" s="946"/>
      <c r="AJ123" s="946"/>
      <c r="AK123" s="946"/>
      <c r="AL123" s="946"/>
      <c r="AM123" s="1313"/>
      <c r="AN123" s="1314"/>
      <c r="AO123" s="1314"/>
      <c r="AP123" s="1314"/>
      <c r="AQ123" s="1314"/>
      <c r="AR123" s="1314"/>
      <c r="AS123" s="1314"/>
      <c r="AT123" s="1314"/>
      <c r="CG123" s="14"/>
      <c r="CH123" s="14"/>
      <c r="CI123" s="14"/>
      <c r="CJ123" s="14"/>
      <c r="CK123" s="14"/>
      <c r="CL123" s="14"/>
      <c r="CM123" s="14"/>
      <c r="CN123" s="14"/>
    </row>
    <row r="124" spans="1:92" ht="16.350000000000001" customHeight="1" x14ac:dyDescent="0.2">
      <c r="A124" s="1368"/>
      <c r="B124" s="1369"/>
      <c r="C124" s="881" t="s">
        <v>88</v>
      </c>
      <c r="D124" s="906" t="s">
        <v>54</v>
      </c>
      <c r="E124" s="815" t="s">
        <v>89</v>
      </c>
      <c r="F124" s="881" t="s">
        <v>54</v>
      </c>
      <c r="G124" s="815" t="s">
        <v>89</v>
      </c>
      <c r="H124" s="881" t="s">
        <v>54</v>
      </c>
      <c r="I124" s="815" t="s">
        <v>89</v>
      </c>
      <c r="J124" s="881" t="s">
        <v>54</v>
      </c>
      <c r="K124" s="815" t="s">
        <v>89</v>
      </c>
      <c r="L124" s="881" t="s">
        <v>54</v>
      </c>
      <c r="M124" s="816" t="s">
        <v>89</v>
      </c>
      <c r="N124" s="947" t="s">
        <v>133</v>
      </c>
      <c r="O124" s="906" t="s">
        <v>134</v>
      </c>
      <c r="P124" s="815" t="s">
        <v>135</v>
      </c>
      <c r="Q124" s="948"/>
      <c r="R124" s="1327"/>
      <c r="S124" s="1327"/>
      <c r="T124" s="1327"/>
      <c r="U124" s="1327"/>
      <c r="V124" s="1327"/>
      <c r="W124" s="1327"/>
      <c r="X124" s="1327"/>
      <c r="Y124" s="949"/>
      <c r="Z124" s="1330"/>
      <c r="AA124" s="1327"/>
      <c r="AB124" s="1327"/>
      <c r="AC124" s="1327"/>
      <c r="AD124" s="1327"/>
      <c r="AE124" s="1290"/>
      <c r="AF124" s="1310"/>
      <c r="AG124" s="1310"/>
      <c r="AH124" s="1310"/>
      <c r="AI124" s="1313"/>
      <c r="AJ124" s="1313"/>
      <c r="AK124" s="1313"/>
      <c r="AL124" s="1313"/>
      <c r="AM124" s="1313"/>
      <c r="AN124" s="1314"/>
      <c r="AO124" s="1314"/>
      <c r="AP124" s="1314"/>
      <c r="AQ124" s="1314"/>
      <c r="AR124" s="1314"/>
      <c r="AS124" s="1314"/>
      <c r="AT124" s="1314"/>
      <c r="CG124" s="14">
        <v>0</v>
      </c>
      <c r="CH124" s="14"/>
      <c r="CI124" s="14"/>
      <c r="CJ124" s="14"/>
      <c r="CK124" s="14"/>
      <c r="CL124" s="14"/>
      <c r="CM124" s="14"/>
      <c r="CN124" s="14"/>
    </row>
    <row r="125" spans="1:92" ht="16.350000000000001" customHeight="1" x14ac:dyDescent="0.2">
      <c r="A125" s="1441" t="s">
        <v>149</v>
      </c>
      <c r="B125" s="892" t="s">
        <v>150</v>
      </c>
      <c r="C125" s="950">
        <f>SUM(D125:E125)</f>
        <v>0</v>
      </c>
      <c r="D125" s="951">
        <f t="shared" ref="D125:E127" si="18">SUM(F125+H125+J125+L125)</f>
        <v>0</v>
      </c>
      <c r="E125" s="952">
        <f t="shared" si="18"/>
        <v>0</v>
      </c>
      <c r="F125" s="893"/>
      <c r="G125" s="896"/>
      <c r="H125" s="893"/>
      <c r="I125" s="896"/>
      <c r="J125" s="893"/>
      <c r="K125" s="896"/>
      <c r="L125" s="893"/>
      <c r="M125" s="953"/>
      <c r="N125" s="954"/>
      <c r="O125" s="894"/>
      <c r="P125" s="896"/>
      <c r="Q125" s="30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1327"/>
      <c r="AD125" s="1327"/>
      <c r="AE125" s="1290"/>
      <c r="AF125" s="1310"/>
      <c r="AG125" s="1310"/>
      <c r="AH125" s="1310"/>
      <c r="AI125" s="1313"/>
      <c r="AJ125" s="1313"/>
      <c r="AK125" s="1313"/>
      <c r="AL125" s="1313"/>
      <c r="AM125" s="1313"/>
      <c r="AN125" s="1314"/>
      <c r="AO125" s="1314"/>
      <c r="AP125" s="1314"/>
      <c r="AQ125" s="1314"/>
      <c r="AR125" s="1314"/>
      <c r="AS125" s="1314"/>
      <c r="AT125" s="1314"/>
      <c r="CG125" s="14">
        <v>0</v>
      </c>
      <c r="CH125" s="14"/>
      <c r="CI125" s="14"/>
      <c r="CJ125" s="14"/>
      <c r="CK125" s="14"/>
      <c r="CL125" s="14"/>
      <c r="CM125" s="14"/>
      <c r="CN125" s="14"/>
    </row>
    <row r="126" spans="1:92" ht="16.350000000000001" customHeight="1" x14ac:dyDescent="0.2">
      <c r="A126" s="1442"/>
      <c r="B126" s="89" t="s">
        <v>151</v>
      </c>
      <c r="C126" s="236">
        <f>SUM(D126:E126)</f>
        <v>0</v>
      </c>
      <c r="D126" s="237">
        <f t="shared" si="18"/>
        <v>0</v>
      </c>
      <c r="E126" s="238">
        <f t="shared" si="18"/>
        <v>0</v>
      </c>
      <c r="F126" s="35"/>
      <c r="G126" s="39"/>
      <c r="H126" s="35"/>
      <c r="I126" s="39"/>
      <c r="J126" s="35"/>
      <c r="K126" s="39"/>
      <c r="L126" s="35"/>
      <c r="M126" s="239"/>
      <c r="N126" s="240"/>
      <c r="O126" s="36"/>
      <c r="P126" s="39"/>
      <c r="Q126" s="948"/>
      <c r="R126" s="1327"/>
      <c r="S126" s="1327"/>
      <c r="T126" s="1327"/>
      <c r="U126" s="1327"/>
      <c r="V126" s="1327"/>
      <c r="W126" s="1327"/>
      <c r="X126" s="1327"/>
      <c r="Y126" s="935"/>
      <c r="Z126" s="1327"/>
      <c r="AA126" s="1327"/>
      <c r="AB126" s="1327"/>
      <c r="AC126" s="1327"/>
      <c r="AD126" s="1327"/>
      <c r="AE126" s="1327"/>
      <c r="AF126" s="1314"/>
      <c r="AG126" s="1314"/>
      <c r="AH126" s="1314"/>
      <c r="AI126" s="1314"/>
      <c r="AJ126" s="1314"/>
      <c r="AK126" s="1314"/>
      <c r="AL126" s="1314"/>
      <c r="AM126" s="1314"/>
      <c r="AN126" s="1314"/>
      <c r="AO126" s="1310"/>
      <c r="AP126" s="1310"/>
      <c r="AQ126" s="1310"/>
      <c r="AR126" s="1310"/>
      <c r="AS126" s="1313"/>
      <c r="AT126" s="1313"/>
      <c r="CG126" s="14"/>
      <c r="CH126" s="14"/>
      <c r="CI126" s="14"/>
      <c r="CJ126" s="14"/>
      <c r="CK126" s="14"/>
      <c r="CL126" s="14"/>
      <c r="CM126" s="14"/>
      <c r="CN126" s="14"/>
    </row>
    <row r="127" spans="1:92" ht="16.350000000000001" customHeight="1" x14ac:dyDescent="0.2">
      <c r="A127" s="1443"/>
      <c r="B127" s="211" t="s">
        <v>152</v>
      </c>
      <c r="C127" s="241">
        <f>SUM(D127:E127)</f>
        <v>0</v>
      </c>
      <c r="D127" s="242">
        <f t="shared" si="18"/>
        <v>0</v>
      </c>
      <c r="E127" s="243">
        <f t="shared" si="18"/>
        <v>0</v>
      </c>
      <c r="F127" s="42"/>
      <c r="G127" s="46"/>
      <c r="H127" s="42"/>
      <c r="I127" s="46"/>
      <c r="J127" s="42"/>
      <c r="K127" s="46"/>
      <c r="L127" s="42"/>
      <c r="M127" s="244"/>
      <c r="N127" s="245"/>
      <c r="O127" s="43"/>
      <c r="P127" s="46"/>
      <c r="Q127" s="197"/>
      <c r="R127" s="15"/>
      <c r="S127" s="15"/>
      <c r="T127" s="15"/>
      <c r="U127" s="15"/>
      <c r="V127" s="15"/>
      <c r="W127" s="15"/>
      <c r="X127" s="15"/>
      <c r="Y127" s="15"/>
      <c r="Z127" s="1327"/>
      <c r="AA127" s="1327"/>
      <c r="AB127" s="1327"/>
      <c r="AC127" s="1327"/>
      <c r="AD127" s="1327"/>
      <c r="AE127" s="1327"/>
      <c r="AF127" s="1314"/>
      <c r="AG127" s="1314"/>
      <c r="AH127" s="1314"/>
      <c r="AI127" s="1314"/>
      <c r="AJ127" s="1314"/>
      <c r="AK127" s="1314"/>
      <c r="AL127" s="1314"/>
      <c r="AM127" s="1314"/>
      <c r="AN127" s="1314"/>
      <c r="AO127" s="1310"/>
      <c r="AP127" s="1310"/>
      <c r="AQ127" s="1310"/>
      <c r="AR127" s="1310"/>
      <c r="AS127" s="1313"/>
      <c r="AT127" s="1313"/>
      <c r="CG127" s="14"/>
      <c r="CH127" s="14"/>
      <c r="CI127" s="14"/>
      <c r="CJ127" s="14"/>
      <c r="CK127" s="14"/>
      <c r="CL127" s="14"/>
      <c r="CM127" s="14"/>
      <c r="CN127" s="14"/>
    </row>
    <row r="128" spans="1:92" ht="16.350000000000001" customHeight="1" x14ac:dyDescent="0.2">
      <c r="A128" s="1592" t="s">
        <v>153</v>
      </c>
      <c r="B128" s="1592"/>
      <c r="C128" s="955">
        <f t="shared" ref="C128:P128" si="19">SUM(C125:C127)</f>
        <v>0</v>
      </c>
      <c r="D128" s="956">
        <f t="shared" si="19"/>
        <v>0</v>
      </c>
      <c r="E128" s="248">
        <f t="shared" si="19"/>
        <v>0</v>
      </c>
      <c r="F128" s="955">
        <f t="shared" si="19"/>
        <v>0</v>
      </c>
      <c r="G128" s="248">
        <f t="shared" si="19"/>
        <v>0</v>
      </c>
      <c r="H128" s="955">
        <f t="shared" si="19"/>
        <v>0</v>
      </c>
      <c r="I128" s="248">
        <f t="shared" si="19"/>
        <v>0</v>
      </c>
      <c r="J128" s="955">
        <f t="shared" si="19"/>
        <v>0</v>
      </c>
      <c r="K128" s="248">
        <f t="shared" si="19"/>
        <v>0</v>
      </c>
      <c r="L128" s="955">
        <f t="shared" si="19"/>
        <v>0</v>
      </c>
      <c r="M128" s="249">
        <f t="shared" si="19"/>
        <v>0</v>
      </c>
      <c r="N128" s="957">
        <f t="shared" si="19"/>
        <v>0</v>
      </c>
      <c r="O128" s="956">
        <f t="shared" si="19"/>
        <v>0</v>
      </c>
      <c r="P128" s="248">
        <f t="shared" si="19"/>
        <v>0</v>
      </c>
      <c r="Q128" s="197"/>
      <c r="R128" s="15"/>
      <c r="S128" s="15"/>
      <c r="T128" s="15"/>
      <c r="U128" s="15"/>
      <c r="V128" s="15"/>
      <c r="W128" s="15"/>
      <c r="X128" s="15"/>
      <c r="Y128" s="15"/>
      <c r="Z128" s="1327"/>
      <c r="AA128" s="1327"/>
      <c r="AB128" s="1327"/>
      <c r="AC128" s="1327"/>
      <c r="AD128" s="1327"/>
      <c r="AE128" s="1327"/>
      <c r="AF128" s="1314"/>
      <c r="AG128" s="1314"/>
      <c r="AH128" s="1314"/>
      <c r="AI128" s="1314"/>
      <c r="AJ128" s="1314"/>
      <c r="AK128" s="1314"/>
      <c r="AL128" s="1314"/>
      <c r="AM128" s="1314"/>
      <c r="AN128" s="1314"/>
      <c r="AO128" s="1310"/>
      <c r="AP128" s="1310"/>
      <c r="AQ128" s="1310"/>
      <c r="AR128" s="1310"/>
      <c r="AS128" s="1313"/>
      <c r="AT128" s="1313"/>
      <c r="CG128" s="14"/>
      <c r="CH128" s="14"/>
      <c r="CI128" s="14"/>
      <c r="CJ128" s="14"/>
      <c r="CK128" s="14"/>
      <c r="CL128" s="14"/>
      <c r="CM128" s="14"/>
      <c r="CN128" s="14"/>
    </row>
    <row r="129" spans="1:104" ht="16.350000000000001" customHeight="1" x14ac:dyDescent="0.2">
      <c r="A129" s="1441" t="s">
        <v>154</v>
      </c>
      <c r="B129" s="105" t="s">
        <v>155</v>
      </c>
      <c r="C129" s="251">
        <f>SUM(D129:E129)</f>
        <v>0</v>
      </c>
      <c r="D129" s="252">
        <f t="shared" ref="D129:E132" si="20">SUM(F129+H129+J129+L129)</f>
        <v>0</v>
      </c>
      <c r="E129" s="253">
        <f t="shared" si="20"/>
        <v>0</v>
      </c>
      <c r="F129" s="106"/>
      <c r="G129" s="109"/>
      <c r="H129" s="106"/>
      <c r="I129" s="109"/>
      <c r="J129" s="106"/>
      <c r="K129" s="109"/>
      <c r="L129" s="106"/>
      <c r="M129" s="254"/>
      <c r="N129" s="255"/>
      <c r="O129" s="107"/>
      <c r="P129" s="109"/>
      <c r="Q129" s="197"/>
      <c r="R129" s="15"/>
      <c r="S129" s="15"/>
      <c r="T129" s="15"/>
      <c r="U129" s="15"/>
      <c r="V129" s="15"/>
      <c r="W129" s="15"/>
      <c r="X129" s="15"/>
      <c r="Y129" s="15"/>
      <c r="Z129" s="1327"/>
      <c r="AA129" s="1327"/>
      <c r="AB129" s="1327"/>
      <c r="AC129" s="1327"/>
      <c r="AD129" s="1327"/>
      <c r="AE129" s="1327"/>
      <c r="AF129" s="1314"/>
      <c r="AG129" s="1314"/>
      <c r="AH129" s="1314"/>
      <c r="AI129" s="1314"/>
      <c r="AJ129" s="1314"/>
      <c r="AK129" s="1314"/>
      <c r="AL129" s="1314"/>
      <c r="AM129" s="1314"/>
      <c r="AN129" s="1314"/>
      <c r="AO129" s="1310"/>
      <c r="AP129" s="1310"/>
      <c r="AQ129" s="1310"/>
      <c r="AR129" s="1310"/>
      <c r="AS129" s="1313"/>
      <c r="AT129" s="1313"/>
      <c r="CG129" s="14"/>
      <c r="CH129" s="14"/>
      <c r="CI129" s="14"/>
      <c r="CJ129" s="14"/>
      <c r="CK129" s="14"/>
      <c r="CL129" s="14"/>
      <c r="CM129" s="14"/>
      <c r="CN129" s="14"/>
    </row>
    <row r="130" spans="1:104" ht="16.350000000000001" customHeight="1" x14ac:dyDescent="0.2">
      <c r="A130" s="1442"/>
      <c r="B130" s="89" t="s">
        <v>156</v>
      </c>
      <c r="C130" s="236">
        <f>SUM(D130:E130)</f>
        <v>0</v>
      </c>
      <c r="D130" s="237">
        <f t="shared" si="20"/>
        <v>0</v>
      </c>
      <c r="E130" s="238">
        <f t="shared" si="20"/>
        <v>0</v>
      </c>
      <c r="F130" s="35"/>
      <c r="G130" s="39"/>
      <c r="H130" s="35"/>
      <c r="I130" s="39"/>
      <c r="J130" s="35"/>
      <c r="K130" s="39"/>
      <c r="L130" s="35"/>
      <c r="M130" s="239"/>
      <c r="N130" s="240"/>
      <c r="O130" s="36"/>
      <c r="P130" s="39"/>
      <c r="Q130" s="30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1327"/>
      <c r="AD130" s="1327"/>
      <c r="AE130" s="1327"/>
      <c r="AF130" s="1314"/>
      <c r="AG130" s="1314"/>
      <c r="AH130" s="1314"/>
      <c r="AI130" s="1314"/>
      <c r="AJ130" s="1314"/>
      <c r="AK130" s="1314"/>
      <c r="AL130" s="1314"/>
      <c r="AM130" s="1314"/>
      <c r="AN130" s="1314"/>
      <c r="AO130" s="1310"/>
      <c r="AP130" s="1310"/>
      <c r="AQ130" s="1310"/>
      <c r="AR130" s="1310"/>
      <c r="AS130" s="1313"/>
      <c r="AT130" s="1313"/>
      <c r="CG130" s="14">
        <v>0</v>
      </c>
      <c r="CH130" s="14"/>
      <c r="CI130" s="14"/>
      <c r="CJ130" s="14"/>
      <c r="CK130" s="14"/>
      <c r="CL130" s="14"/>
      <c r="CM130" s="14"/>
      <c r="CN130" s="14"/>
    </row>
    <row r="131" spans="1:104" ht="16.350000000000001" customHeight="1" x14ac:dyDescent="0.2">
      <c r="A131" s="1442"/>
      <c r="B131" s="89" t="s">
        <v>157</v>
      </c>
      <c r="C131" s="236">
        <f>SUM(D131:E131)</f>
        <v>0</v>
      </c>
      <c r="D131" s="237">
        <f t="shared" si="20"/>
        <v>0</v>
      </c>
      <c r="E131" s="238">
        <f t="shared" si="20"/>
        <v>0</v>
      </c>
      <c r="F131" s="35"/>
      <c r="G131" s="39"/>
      <c r="H131" s="35"/>
      <c r="I131" s="39"/>
      <c r="J131" s="35"/>
      <c r="K131" s="39"/>
      <c r="L131" s="35"/>
      <c r="M131" s="239"/>
      <c r="N131" s="240"/>
      <c r="O131" s="36"/>
      <c r="P131" s="39"/>
      <c r="Q131" s="197"/>
      <c r="R131" s="15"/>
      <c r="S131" s="15"/>
      <c r="T131" s="15"/>
      <c r="U131" s="15"/>
      <c r="V131" s="15"/>
      <c r="W131" s="15"/>
      <c r="X131" s="15"/>
      <c r="Y131" s="15"/>
      <c r="Z131" s="1327"/>
      <c r="AA131" s="1327"/>
      <c r="AB131" s="1327"/>
      <c r="AC131" s="1327"/>
      <c r="AD131" s="1327"/>
      <c r="AE131" s="1327"/>
      <c r="AF131" s="1314"/>
      <c r="AG131" s="1314"/>
      <c r="AH131" s="1314"/>
      <c r="AI131" s="1314"/>
      <c r="AJ131" s="1314"/>
      <c r="AK131" s="1314"/>
      <c r="AL131" s="1314"/>
      <c r="AM131" s="1314"/>
      <c r="AN131" s="1314"/>
      <c r="AO131" s="1314"/>
      <c r="AP131" s="1314"/>
      <c r="AQ131" s="1314"/>
      <c r="AR131" s="1314"/>
      <c r="AS131" s="1314"/>
      <c r="AT131" s="1314"/>
      <c r="CG131" s="14"/>
      <c r="CH131" s="14"/>
      <c r="CI131" s="14"/>
      <c r="CJ131" s="14"/>
      <c r="CK131" s="14"/>
      <c r="CL131" s="14"/>
      <c r="CM131" s="14"/>
      <c r="CN131" s="14"/>
    </row>
    <row r="132" spans="1:104" ht="15.75" customHeight="1" x14ac:dyDescent="0.2">
      <c r="A132" s="1443"/>
      <c r="B132" s="216" t="s">
        <v>158</v>
      </c>
      <c r="C132" s="241">
        <f>SUM(D132:E132)</f>
        <v>0</v>
      </c>
      <c r="D132" s="242">
        <f t="shared" si="20"/>
        <v>0</v>
      </c>
      <c r="E132" s="243">
        <f t="shared" si="20"/>
        <v>0</v>
      </c>
      <c r="F132" s="42"/>
      <c r="G132" s="46"/>
      <c r="H132" s="42"/>
      <c r="I132" s="46"/>
      <c r="J132" s="42"/>
      <c r="K132" s="46"/>
      <c r="L132" s="42"/>
      <c r="M132" s="244"/>
      <c r="N132" s="245"/>
      <c r="O132" s="43"/>
      <c r="P132" s="46"/>
      <c r="Q132" s="197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327"/>
      <c r="AC132" s="1327"/>
      <c r="AD132" s="1327"/>
      <c r="AE132" s="1327"/>
      <c r="AF132" s="1314"/>
      <c r="AG132" s="1314"/>
      <c r="AH132" s="1314"/>
      <c r="AI132" s="1314"/>
      <c r="AJ132" s="1314"/>
      <c r="AK132" s="1314"/>
      <c r="AL132" s="1314"/>
      <c r="AM132" s="1314"/>
      <c r="AN132" s="1314"/>
      <c r="AO132" s="1314"/>
      <c r="AP132" s="1314"/>
      <c r="AQ132" s="1314"/>
      <c r="AR132" s="1314"/>
      <c r="AS132" s="1314"/>
      <c r="AT132" s="1314"/>
      <c r="AU132" s="1314"/>
      <c r="AV132" s="1314"/>
      <c r="BZ132" s="2"/>
      <c r="CG132" s="14"/>
      <c r="CH132" s="14"/>
      <c r="CI132" s="14"/>
      <c r="CJ132" s="14"/>
      <c r="CK132" s="14"/>
      <c r="CL132" s="14"/>
      <c r="CM132" s="14"/>
      <c r="CN132" s="14"/>
    </row>
    <row r="133" spans="1:104" ht="16.350000000000001" customHeight="1" x14ac:dyDescent="0.2">
      <c r="A133" s="1592" t="s">
        <v>153</v>
      </c>
      <c r="B133" s="1592"/>
      <c r="C133" s="955">
        <f t="shared" ref="C133:P133" si="21">SUM(C129:C132)</f>
        <v>0</v>
      </c>
      <c r="D133" s="956">
        <f t="shared" si="21"/>
        <v>0</v>
      </c>
      <c r="E133" s="248">
        <f t="shared" si="21"/>
        <v>0</v>
      </c>
      <c r="F133" s="955">
        <f t="shared" si="21"/>
        <v>0</v>
      </c>
      <c r="G133" s="248">
        <f t="shared" si="21"/>
        <v>0</v>
      </c>
      <c r="H133" s="955">
        <f t="shared" si="21"/>
        <v>0</v>
      </c>
      <c r="I133" s="248">
        <f t="shared" si="21"/>
        <v>0</v>
      </c>
      <c r="J133" s="955">
        <f t="shared" si="21"/>
        <v>0</v>
      </c>
      <c r="K133" s="248">
        <f t="shared" si="21"/>
        <v>0</v>
      </c>
      <c r="L133" s="955">
        <f t="shared" si="21"/>
        <v>0</v>
      </c>
      <c r="M133" s="249">
        <f t="shared" si="21"/>
        <v>0</v>
      </c>
      <c r="N133" s="957">
        <f t="shared" si="21"/>
        <v>0</v>
      </c>
      <c r="O133" s="956">
        <f t="shared" si="21"/>
        <v>0</v>
      </c>
      <c r="P133" s="248">
        <f t="shared" si="21"/>
        <v>0</v>
      </c>
      <c r="Q133" s="197"/>
      <c r="R133" s="15"/>
      <c r="S133" s="15"/>
      <c r="T133" s="15"/>
      <c r="U133" s="15"/>
      <c r="V133" s="15"/>
      <c r="W133" s="1327"/>
      <c r="X133" s="1327"/>
      <c r="Y133" s="1327"/>
      <c r="Z133" s="1327"/>
      <c r="AA133" s="1327"/>
      <c r="AB133" s="1327"/>
      <c r="AC133" s="1327"/>
      <c r="AD133" s="1327"/>
      <c r="AE133" s="1327"/>
      <c r="AF133" s="1314"/>
      <c r="AG133" s="1314"/>
      <c r="AH133" s="1314"/>
      <c r="AI133" s="1314"/>
      <c r="AJ133" s="1314"/>
      <c r="AK133" s="1314"/>
      <c r="AL133" s="1314"/>
      <c r="AM133" s="1314"/>
      <c r="AN133" s="1314"/>
      <c r="AO133" s="1314"/>
      <c r="AP133" s="1314"/>
      <c r="AQ133" s="1314"/>
      <c r="CG133" s="14"/>
      <c r="CH133" s="14"/>
      <c r="CI133" s="14"/>
      <c r="CJ133" s="14"/>
      <c r="CK133" s="14"/>
      <c r="CL133" s="14"/>
      <c r="CM133" s="14"/>
      <c r="CN133" s="14"/>
    </row>
    <row r="134" spans="1:104" ht="16.350000000000001" customHeight="1" x14ac:dyDescent="0.2">
      <c r="A134" s="1456" t="s">
        <v>159</v>
      </c>
      <c r="B134" s="1456"/>
      <c r="C134" s="256">
        <f t="shared" ref="C134:P134" si="22">SUM(C128+C133)</f>
        <v>0</v>
      </c>
      <c r="D134" s="257">
        <f t="shared" si="22"/>
        <v>0</v>
      </c>
      <c r="E134" s="258">
        <f t="shared" si="22"/>
        <v>0</v>
      </c>
      <c r="F134" s="256">
        <f t="shared" si="22"/>
        <v>0</v>
      </c>
      <c r="G134" s="258">
        <f t="shared" si="22"/>
        <v>0</v>
      </c>
      <c r="H134" s="256">
        <f t="shared" si="22"/>
        <v>0</v>
      </c>
      <c r="I134" s="258">
        <f t="shared" si="22"/>
        <v>0</v>
      </c>
      <c r="J134" s="256">
        <f t="shared" si="22"/>
        <v>0</v>
      </c>
      <c r="K134" s="258">
        <f t="shared" si="22"/>
        <v>0</v>
      </c>
      <c r="L134" s="256">
        <f t="shared" si="22"/>
        <v>0</v>
      </c>
      <c r="M134" s="259">
        <f t="shared" si="22"/>
        <v>0</v>
      </c>
      <c r="N134" s="260">
        <f t="shared" si="22"/>
        <v>0</v>
      </c>
      <c r="O134" s="257">
        <f t="shared" si="22"/>
        <v>0</v>
      </c>
      <c r="P134" s="258">
        <f t="shared" si="22"/>
        <v>0</v>
      </c>
      <c r="Q134" s="197"/>
      <c r="R134" s="15"/>
      <c r="S134" s="15"/>
      <c r="T134" s="15"/>
      <c r="U134" s="15"/>
      <c r="V134" s="15"/>
      <c r="W134" s="1327"/>
      <c r="X134" s="1327"/>
      <c r="Y134" s="1327"/>
      <c r="Z134" s="1327"/>
      <c r="AA134" s="1327"/>
      <c r="AB134" s="1327"/>
      <c r="AC134" s="1327"/>
      <c r="AD134" s="1327"/>
      <c r="AE134" s="1327"/>
      <c r="AF134" s="1314"/>
      <c r="AG134" s="1314"/>
      <c r="AH134" s="1314"/>
      <c r="AI134" s="1314"/>
      <c r="AJ134" s="1314"/>
      <c r="AK134" s="1314"/>
      <c r="AL134" s="1314"/>
      <c r="AM134" s="1314"/>
      <c r="AN134" s="1314"/>
      <c r="AO134" s="1314"/>
      <c r="AP134" s="1314"/>
      <c r="AQ134" s="1314"/>
      <c r="CG134" s="14"/>
      <c r="CH134" s="14"/>
      <c r="CI134" s="14"/>
      <c r="CJ134" s="14"/>
      <c r="CK134" s="14"/>
      <c r="CL134" s="14"/>
      <c r="CM134" s="14"/>
      <c r="CN134" s="14"/>
    </row>
    <row r="135" spans="1:104" ht="21" customHeight="1" x14ac:dyDescent="0.2">
      <c r="A135" s="117" t="s">
        <v>161</v>
      </c>
      <c r="B135" s="117"/>
      <c r="P135" s="15"/>
      <c r="Q135" s="15"/>
      <c r="R135" s="15"/>
      <c r="S135" s="15"/>
      <c r="T135" s="15"/>
      <c r="U135" s="15"/>
      <c r="V135" s="15"/>
      <c r="W135" s="1327"/>
      <c r="X135" s="1327"/>
      <c r="Y135" s="1327"/>
      <c r="Z135" s="1327"/>
      <c r="AA135" s="1327"/>
      <c r="AB135" s="1327"/>
      <c r="AC135" s="1327"/>
      <c r="AD135" s="1327"/>
      <c r="AE135" s="1327"/>
      <c r="AF135" s="1314"/>
      <c r="AG135" s="1314"/>
      <c r="AH135" s="1314"/>
      <c r="AI135" s="1314"/>
      <c r="AJ135" s="1314"/>
      <c r="AK135" s="1314"/>
      <c r="AL135" s="1314"/>
      <c r="AM135" s="1314"/>
      <c r="AN135" s="1314"/>
      <c r="AO135" s="1314"/>
      <c r="AP135" s="1314"/>
      <c r="AQ135" s="1314"/>
      <c r="CG135" s="14">
        <v>0</v>
      </c>
      <c r="CH135" s="14"/>
      <c r="CI135" s="14"/>
      <c r="CJ135" s="14"/>
      <c r="CK135" s="14"/>
      <c r="CL135" s="14"/>
      <c r="CM135" s="14"/>
      <c r="CN135" s="14"/>
    </row>
    <row r="136" spans="1:104" ht="16.350000000000001" customHeight="1" x14ac:dyDescent="0.2">
      <c r="A136" s="1366" t="s">
        <v>3</v>
      </c>
      <c r="B136" s="1367"/>
      <c r="C136" s="1408" t="s">
        <v>63</v>
      </c>
      <c r="D136" s="1408"/>
      <c r="E136" s="1407"/>
      <c r="F136" s="1406" t="s">
        <v>119</v>
      </c>
      <c r="G136" s="1407"/>
      <c r="H136" s="1406" t="s">
        <v>120</v>
      </c>
      <c r="I136" s="1407"/>
      <c r="J136" s="1406" t="s">
        <v>121</v>
      </c>
      <c r="K136" s="1407"/>
      <c r="L136" s="1406" t="s">
        <v>122</v>
      </c>
      <c r="M136" s="1407"/>
      <c r="N136" s="1406" t="s">
        <v>123</v>
      </c>
      <c r="O136" s="1407"/>
      <c r="P136" s="15"/>
      <c r="Q136" s="15"/>
      <c r="R136" s="15"/>
      <c r="S136" s="15"/>
      <c r="T136" s="15"/>
      <c r="U136" s="15"/>
      <c r="V136" s="15"/>
      <c r="W136" s="1327"/>
      <c r="X136" s="1327"/>
      <c r="Y136" s="1327"/>
      <c r="Z136" s="1327"/>
      <c r="AA136" s="1327"/>
      <c r="AB136" s="1327"/>
      <c r="AC136" s="1327"/>
      <c r="AD136" s="1327"/>
      <c r="AE136" s="1327"/>
      <c r="AF136" s="1314"/>
      <c r="AG136" s="1314"/>
      <c r="AH136" s="1314"/>
      <c r="AI136" s="1314"/>
      <c r="AJ136" s="1314"/>
      <c r="AK136" s="1314"/>
      <c r="AL136" s="1314"/>
      <c r="AM136" s="1314"/>
      <c r="AN136" s="1314"/>
      <c r="AO136" s="1314"/>
      <c r="AP136" s="1314"/>
      <c r="AQ136" s="958"/>
      <c r="AR136" s="1308"/>
      <c r="AS136" s="1308"/>
      <c r="AT136" s="1308"/>
      <c r="AU136" s="1308"/>
      <c r="AV136" s="1308"/>
      <c r="AW136" s="1308"/>
      <c r="AX136" s="1308"/>
      <c r="AY136" s="1308"/>
      <c r="AZ136" s="1308"/>
      <c r="BA136" s="1308"/>
      <c r="BB136" s="1308"/>
      <c r="BC136" s="1308"/>
      <c r="CG136" s="14"/>
      <c r="CH136" s="14"/>
      <c r="CI136" s="14"/>
      <c r="CJ136" s="14"/>
      <c r="CK136" s="14"/>
      <c r="CL136" s="14"/>
      <c r="CM136" s="14"/>
      <c r="CN136" s="14"/>
    </row>
    <row r="137" spans="1:104" ht="16.350000000000001" customHeight="1" x14ac:dyDescent="0.2">
      <c r="A137" s="1368"/>
      <c r="B137" s="1369"/>
      <c r="C137" s="881" t="s">
        <v>88</v>
      </c>
      <c r="D137" s="906" t="s">
        <v>54</v>
      </c>
      <c r="E137" s="815" t="s">
        <v>89</v>
      </c>
      <c r="F137" s="881" t="s">
        <v>54</v>
      </c>
      <c r="G137" s="815" t="s">
        <v>89</v>
      </c>
      <c r="H137" s="881" t="s">
        <v>54</v>
      </c>
      <c r="I137" s="815" t="s">
        <v>89</v>
      </c>
      <c r="J137" s="881" t="s">
        <v>54</v>
      </c>
      <c r="K137" s="815" t="s">
        <v>89</v>
      </c>
      <c r="L137" s="881" t="s">
        <v>54</v>
      </c>
      <c r="M137" s="815" t="s">
        <v>89</v>
      </c>
      <c r="N137" s="262" t="s">
        <v>54</v>
      </c>
      <c r="O137" s="902" t="s">
        <v>89</v>
      </c>
      <c r="P137" s="15"/>
      <c r="Q137" s="15"/>
      <c r="R137" s="15"/>
      <c r="S137" s="15"/>
      <c r="T137" s="15"/>
      <c r="U137" s="15"/>
      <c r="V137" s="15"/>
      <c r="W137" s="1327"/>
      <c r="X137" s="1327"/>
      <c r="Y137" s="1327"/>
      <c r="Z137" s="1327"/>
      <c r="AA137" s="1327"/>
      <c r="AB137" s="1327"/>
      <c r="AC137" s="1327"/>
      <c r="AD137" s="1327"/>
      <c r="AE137" s="1327"/>
      <c r="AF137" s="1314"/>
      <c r="AG137" s="1314"/>
      <c r="AH137" s="1314"/>
      <c r="AI137" s="1314"/>
      <c r="AJ137" s="1314"/>
      <c r="AK137" s="1314"/>
      <c r="AL137" s="1314"/>
      <c r="AM137" s="1314"/>
      <c r="AN137" s="1314"/>
      <c r="AO137" s="1314"/>
      <c r="AP137" s="1314"/>
      <c r="AQ137" s="923"/>
      <c r="AR137" s="1308"/>
      <c r="AS137" s="1308"/>
      <c r="AT137" s="1308"/>
      <c r="AU137" s="1308"/>
      <c r="AV137" s="1308"/>
      <c r="AW137" s="1308"/>
      <c r="AX137" s="1308"/>
      <c r="AY137" s="1308"/>
      <c r="AZ137" s="1308"/>
      <c r="BA137" s="1308"/>
      <c r="BB137" s="1308"/>
      <c r="BC137" s="1308"/>
      <c r="CG137" s="14"/>
      <c r="CH137" s="14"/>
      <c r="CI137" s="14"/>
      <c r="CJ137" s="14"/>
      <c r="CK137" s="14"/>
      <c r="CL137" s="14"/>
      <c r="CM137" s="14"/>
      <c r="CN137" s="14"/>
    </row>
    <row r="138" spans="1:104" s="66" customFormat="1" ht="16.350000000000001" customHeight="1" x14ac:dyDescent="0.2">
      <c r="A138" s="1372" t="s">
        <v>162</v>
      </c>
      <c r="B138" s="263" t="s">
        <v>150</v>
      </c>
      <c r="C138" s="213">
        <f>SUM(D138+E138)</f>
        <v>0</v>
      </c>
      <c r="D138" s="214">
        <f>SUM(F138+H138+J138+L138+N138)</f>
        <v>0</v>
      </c>
      <c r="E138" s="215">
        <f>SUM(G138+I138+K138+M138+O138)</f>
        <v>0</v>
      </c>
      <c r="F138" s="893"/>
      <c r="G138" s="896"/>
      <c r="H138" s="893"/>
      <c r="I138" s="109"/>
      <c r="J138" s="106"/>
      <c r="K138" s="109"/>
      <c r="L138" s="106"/>
      <c r="M138" s="109"/>
      <c r="N138" s="264"/>
      <c r="O138" s="924"/>
      <c r="P138" s="949"/>
      <c r="Q138" s="1327"/>
      <c r="R138" s="1327"/>
      <c r="S138" s="1327"/>
      <c r="T138" s="1327"/>
      <c r="U138" s="1327"/>
      <c r="V138" s="1327"/>
      <c r="W138" s="1327"/>
      <c r="X138" s="1327"/>
      <c r="Y138" s="1327"/>
      <c r="Z138" s="1327"/>
      <c r="AA138" s="1327"/>
      <c r="AB138" s="1327"/>
      <c r="AC138" s="1327"/>
      <c r="AD138" s="1314"/>
      <c r="AE138" s="1314"/>
      <c r="AF138" s="1314"/>
      <c r="AG138" s="1314"/>
      <c r="AH138" s="1314"/>
      <c r="AI138" s="936"/>
      <c r="AJ138" s="1332"/>
      <c r="AK138" s="1332"/>
      <c r="AL138" s="1332"/>
      <c r="AM138" s="1332"/>
      <c r="AN138" s="1332"/>
      <c r="AO138" s="1332"/>
      <c r="AP138" s="1332"/>
      <c r="AQ138" s="1332"/>
      <c r="AR138" s="1332"/>
      <c r="AS138" s="1332"/>
      <c r="AT138" s="1332"/>
      <c r="AU138" s="1332"/>
      <c r="AV138" s="1332"/>
      <c r="AW138" s="1332"/>
      <c r="AX138" s="1332"/>
      <c r="AY138" s="1332"/>
      <c r="AZ138" s="1332"/>
      <c r="BA138" s="1332"/>
      <c r="BB138" s="1332"/>
      <c r="BC138" s="1332"/>
      <c r="BD138" s="1332"/>
      <c r="BE138" s="1332"/>
      <c r="BF138" s="1332"/>
      <c r="BG138" s="1332"/>
      <c r="BH138" s="1332"/>
      <c r="BI138" s="1332"/>
      <c r="BJ138" s="1332"/>
      <c r="BK138" s="1332"/>
      <c r="BL138" s="1332"/>
      <c r="BM138" s="1332"/>
      <c r="BN138" s="1332"/>
      <c r="BO138" s="1332"/>
      <c r="BP138" s="1332"/>
      <c r="BQ138" s="1332"/>
      <c r="BR138" s="1332"/>
      <c r="BS138" s="1332"/>
      <c r="BT138" s="1332"/>
      <c r="BU138" s="1332"/>
      <c r="BV138" s="1332"/>
      <c r="BW138" s="1332"/>
      <c r="BX138" s="1332"/>
      <c r="BY138" s="1332"/>
      <c r="BZ138" s="1333"/>
      <c r="CA138" s="1334"/>
      <c r="CB138" s="1334"/>
      <c r="CC138" s="1334"/>
      <c r="CD138" s="1334"/>
      <c r="CE138" s="1334"/>
      <c r="CF138" s="1334"/>
      <c r="CG138" s="1335"/>
      <c r="CH138" s="1335"/>
      <c r="CI138" s="1335"/>
      <c r="CJ138" s="1335"/>
      <c r="CK138" s="1335"/>
      <c r="CL138" s="1335"/>
      <c r="CM138" s="1335"/>
      <c r="CN138" s="1335"/>
      <c r="CO138" s="1334"/>
      <c r="CP138" s="1334"/>
      <c r="CQ138" s="1334"/>
      <c r="CR138" s="1334"/>
      <c r="CS138" s="1334"/>
      <c r="CT138" s="1334"/>
      <c r="CU138" s="1334"/>
      <c r="CV138" s="1334"/>
      <c r="CW138" s="1334"/>
      <c r="CX138" s="1334"/>
      <c r="CY138" s="1334"/>
      <c r="CZ138" s="1334"/>
    </row>
    <row r="139" spans="1:104" s="66" customFormat="1" ht="16.350000000000001" customHeight="1" x14ac:dyDescent="0.2">
      <c r="A139" s="1433"/>
      <c r="B139" s="269" t="s">
        <v>151</v>
      </c>
      <c r="C139" s="139">
        <f>SUM(D139+E139)</f>
        <v>0</v>
      </c>
      <c r="D139" s="140">
        <f>SUM(H139+J139+L139+N139)</f>
        <v>0</v>
      </c>
      <c r="E139" s="141">
        <f>SUM(I139+K139+M139+O139)</f>
        <v>0</v>
      </c>
      <c r="F139" s="270"/>
      <c r="G139" s="271"/>
      <c r="H139" s="106"/>
      <c r="I139" s="109"/>
      <c r="J139" s="106"/>
      <c r="K139" s="109"/>
      <c r="L139" s="106"/>
      <c r="M139" s="109"/>
      <c r="N139" s="264"/>
      <c r="O139" s="272"/>
      <c r="P139" s="197"/>
      <c r="Q139" s="1327"/>
      <c r="R139" s="1327"/>
      <c r="S139" s="1327"/>
      <c r="T139" s="1327"/>
      <c r="U139" s="1327"/>
      <c r="V139" s="1327"/>
      <c r="W139" s="1327"/>
      <c r="X139" s="1327"/>
      <c r="Y139" s="1327"/>
      <c r="Z139" s="1327"/>
      <c r="AA139" s="1327"/>
      <c r="AB139" s="1327"/>
      <c r="AC139" s="1327"/>
      <c r="AD139" s="1314"/>
      <c r="AE139" s="1314"/>
      <c r="AF139" s="1314"/>
      <c r="AG139" s="1314"/>
      <c r="AH139" s="1314"/>
      <c r="AI139" s="936"/>
      <c r="AJ139" s="1332"/>
      <c r="AK139" s="1332"/>
      <c r="AL139" s="1332"/>
      <c r="AM139" s="1332"/>
      <c r="AN139" s="1332"/>
      <c r="AO139" s="1332"/>
      <c r="AP139" s="1332"/>
      <c r="AQ139" s="1332"/>
      <c r="AR139" s="1332"/>
      <c r="AS139" s="1332"/>
      <c r="AT139" s="1332"/>
      <c r="AU139" s="1332"/>
      <c r="AV139" s="1332"/>
      <c r="AW139" s="1332"/>
      <c r="AX139" s="1332"/>
      <c r="AY139" s="1332"/>
      <c r="AZ139" s="1332"/>
      <c r="BA139" s="1332"/>
      <c r="BB139" s="1332"/>
      <c r="BC139" s="1332"/>
      <c r="BD139" s="1332"/>
      <c r="BE139" s="1332"/>
      <c r="BF139" s="1332"/>
      <c r="BG139" s="1332"/>
      <c r="BH139" s="1332"/>
      <c r="BI139" s="1332"/>
      <c r="BJ139" s="1332"/>
      <c r="BK139" s="1332"/>
      <c r="BL139" s="1332"/>
      <c r="BM139" s="1332"/>
      <c r="BN139" s="1332"/>
      <c r="BO139" s="1332"/>
      <c r="BP139" s="1332"/>
      <c r="BQ139" s="1332"/>
      <c r="BR139" s="1332"/>
      <c r="BS139" s="1332"/>
      <c r="BT139" s="1332"/>
      <c r="BU139" s="1332"/>
      <c r="BV139" s="1332"/>
      <c r="BW139" s="1332"/>
      <c r="BX139" s="1332"/>
      <c r="BY139" s="1332"/>
      <c r="BZ139" s="1333"/>
      <c r="CA139" s="1334"/>
      <c r="CB139" s="1334"/>
      <c r="CC139" s="1334"/>
      <c r="CD139" s="1334"/>
      <c r="CE139" s="1334"/>
      <c r="CF139" s="1334"/>
      <c r="CG139" s="1335"/>
      <c r="CH139" s="1335"/>
      <c r="CI139" s="1335"/>
      <c r="CJ139" s="1335"/>
      <c r="CK139" s="1335"/>
      <c r="CL139" s="1335"/>
      <c r="CM139" s="1335"/>
      <c r="CN139" s="1335"/>
      <c r="CO139" s="1334"/>
      <c r="CP139" s="1334"/>
      <c r="CQ139" s="1334"/>
      <c r="CR139" s="1334"/>
      <c r="CS139" s="1334"/>
      <c r="CT139" s="1334"/>
      <c r="CU139" s="1334"/>
      <c r="CV139" s="1334"/>
      <c r="CW139" s="1334"/>
      <c r="CX139" s="1334"/>
      <c r="CY139" s="1334"/>
      <c r="CZ139" s="1334"/>
    </row>
    <row r="140" spans="1:104" ht="16.350000000000001" customHeight="1" x14ac:dyDescent="0.2">
      <c r="A140" s="1433"/>
      <c r="B140" s="91" t="s">
        <v>152</v>
      </c>
      <c r="C140" s="182">
        <f>SUM(D140+E140)</f>
        <v>0</v>
      </c>
      <c r="D140" s="183">
        <f>SUM(H140+J140+L140+N140)</f>
        <v>0</v>
      </c>
      <c r="E140" s="184">
        <f>SUM(I140+K140+M140+O140)</f>
        <v>0</v>
      </c>
      <c r="F140" s="273"/>
      <c r="G140" s="274"/>
      <c r="H140" s="82"/>
      <c r="I140" s="85"/>
      <c r="J140" s="82"/>
      <c r="K140" s="85"/>
      <c r="L140" s="82"/>
      <c r="M140" s="85"/>
      <c r="N140" s="149"/>
      <c r="O140" s="185"/>
      <c r="P140" s="197"/>
      <c r="Q140" s="1327"/>
      <c r="R140" s="1327"/>
      <c r="S140" s="1327"/>
      <c r="T140" s="1327"/>
      <c r="U140" s="1327"/>
      <c r="V140" s="1327"/>
      <c r="W140" s="1327"/>
      <c r="X140" s="1327"/>
      <c r="Y140" s="1327"/>
      <c r="Z140" s="1327"/>
      <c r="AA140" s="1327"/>
      <c r="AB140" s="1327"/>
      <c r="AC140" s="1327"/>
      <c r="AD140" s="1314"/>
      <c r="AE140" s="1314"/>
      <c r="AF140" s="1314"/>
      <c r="AG140" s="1314"/>
      <c r="AH140" s="1314"/>
      <c r="AI140" s="936"/>
      <c r="AJ140" s="1308"/>
      <c r="AK140" s="1308"/>
      <c r="AL140" s="1308"/>
      <c r="AM140" s="1308"/>
      <c r="AN140" s="1308"/>
      <c r="AO140" s="1308"/>
      <c r="AP140" s="1308"/>
      <c r="AQ140" s="1308"/>
      <c r="AR140" s="1308"/>
      <c r="AS140" s="1308"/>
      <c r="AT140" s="1308"/>
      <c r="AU140" s="1308"/>
      <c r="CG140" s="14"/>
      <c r="CH140" s="14"/>
      <c r="CI140" s="14"/>
      <c r="CJ140" s="14"/>
      <c r="CK140" s="14"/>
      <c r="CL140" s="14"/>
      <c r="CM140" s="14"/>
      <c r="CN140" s="14"/>
    </row>
    <row r="141" spans="1:104" ht="16.350000000000001" customHeight="1" thickBot="1" x14ac:dyDescent="0.25">
      <c r="A141" s="1458"/>
      <c r="B141" s="99" t="s">
        <v>163</v>
      </c>
      <c r="C141" s="275">
        <f t="shared" ref="C141:O141" si="23">SUM(C138:C140)</f>
        <v>0</v>
      </c>
      <c r="D141" s="276">
        <f t="shared" si="23"/>
        <v>0</v>
      </c>
      <c r="E141" s="277">
        <f t="shared" si="23"/>
        <v>0</v>
      </c>
      <c r="F141" s="275">
        <f t="shared" si="23"/>
        <v>0</v>
      </c>
      <c r="G141" s="277">
        <f t="shared" si="23"/>
        <v>0</v>
      </c>
      <c r="H141" s="275">
        <f t="shared" si="23"/>
        <v>0</v>
      </c>
      <c r="I141" s="277">
        <f t="shared" si="23"/>
        <v>0</v>
      </c>
      <c r="J141" s="275">
        <f t="shared" si="23"/>
        <v>0</v>
      </c>
      <c r="K141" s="277">
        <f t="shared" si="23"/>
        <v>0</v>
      </c>
      <c r="L141" s="275">
        <f t="shared" si="23"/>
        <v>0</v>
      </c>
      <c r="M141" s="277">
        <f t="shared" si="23"/>
        <v>0</v>
      </c>
      <c r="N141" s="278">
        <f t="shared" si="23"/>
        <v>0</v>
      </c>
      <c r="O141" s="279">
        <f t="shared" si="23"/>
        <v>0</v>
      </c>
      <c r="P141" s="197"/>
      <c r="Q141" s="15"/>
      <c r="R141" s="15"/>
      <c r="S141" s="15"/>
      <c r="T141" s="15"/>
      <c r="U141" s="15"/>
      <c r="V141" s="15"/>
      <c r="W141" s="15"/>
      <c r="X141" s="15"/>
      <c r="Y141" s="1327"/>
      <c r="Z141" s="1327"/>
      <c r="AA141" s="1327"/>
      <c r="AB141" s="1327"/>
      <c r="AC141" s="1327"/>
      <c r="AD141" s="1314"/>
      <c r="AE141" s="1314"/>
      <c r="AF141" s="1314"/>
      <c r="AG141" s="1314"/>
      <c r="AH141" s="1314"/>
      <c r="AI141" s="1314"/>
      <c r="AJ141" s="1314"/>
      <c r="AK141" s="1314"/>
      <c r="AL141" s="1314"/>
      <c r="AM141" s="1314"/>
      <c r="AN141" s="1314"/>
      <c r="AO141" s="958"/>
      <c r="AP141" s="1314"/>
      <c r="AQ141" s="1314"/>
      <c r="AR141" s="879"/>
      <c r="AS141" s="1308"/>
      <c r="AT141" s="1329"/>
      <c r="AU141" s="1329"/>
      <c r="AV141" s="1329"/>
      <c r="AW141" s="1329"/>
      <c r="AX141" s="1329"/>
      <c r="AY141" s="1329"/>
      <c r="AZ141" s="1329"/>
      <c r="BA141" s="1329"/>
      <c r="BB141" s="1329"/>
      <c r="BC141" s="1329"/>
      <c r="BD141" s="12"/>
      <c r="BE141" s="12"/>
      <c r="CG141" s="14"/>
      <c r="CH141" s="14"/>
      <c r="CI141" s="14"/>
      <c r="CJ141" s="14"/>
      <c r="CK141" s="14"/>
      <c r="CL141" s="14"/>
      <c r="CM141" s="14"/>
      <c r="CN141" s="14"/>
    </row>
    <row r="142" spans="1:104" ht="16.350000000000001" customHeight="1" thickTop="1" x14ac:dyDescent="0.2">
      <c r="A142" s="1459" t="s">
        <v>164</v>
      </c>
      <c r="B142" s="269" t="s">
        <v>165</v>
      </c>
      <c r="C142" s="280">
        <f>SUM(D142+E142)</f>
        <v>0</v>
      </c>
      <c r="D142" s="281">
        <f t="shared" ref="D142:E145" si="24">SUM(F142+H142+J142+L142+N142)</f>
        <v>0</v>
      </c>
      <c r="E142" s="282">
        <f t="shared" si="24"/>
        <v>0</v>
      </c>
      <c r="F142" s="283"/>
      <c r="G142" s="284"/>
      <c r="H142" s="285"/>
      <c r="I142" s="284"/>
      <c r="J142" s="286"/>
      <c r="K142" s="109"/>
      <c r="L142" s="286"/>
      <c r="M142" s="109"/>
      <c r="N142" s="285"/>
      <c r="O142" s="284"/>
      <c r="P142" s="197"/>
      <c r="Q142" s="15"/>
      <c r="R142" s="15"/>
      <c r="S142" s="15"/>
      <c r="T142" s="15"/>
      <c r="U142" s="15"/>
      <c r="V142" s="15"/>
      <c r="W142" s="15"/>
      <c r="X142" s="15"/>
      <c r="Y142" s="928"/>
      <c r="Z142" s="922"/>
      <c r="AA142" s="15"/>
      <c r="AB142" s="963"/>
      <c r="AC142" s="922"/>
      <c r="AD142" s="120"/>
      <c r="AE142" s="964"/>
      <c r="AF142" s="964"/>
      <c r="AG142" s="964"/>
      <c r="AH142" s="1314"/>
      <c r="AI142" s="120"/>
      <c r="AJ142" s="958"/>
      <c r="AK142" s="958"/>
      <c r="AL142" s="958"/>
      <c r="AM142" s="1314"/>
      <c r="AN142" s="120"/>
      <c r="AO142" s="958"/>
      <c r="AP142" s="1314"/>
      <c r="AQ142" s="1314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CG142" s="14"/>
      <c r="CH142" s="14"/>
      <c r="CI142" s="14"/>
      <c r="CJ142" s="14"/>
      <c r="CK142" s="14"/>
      <c r="CL142" s="14"/>
      <c r="CM142" s="14"/>
      <c r="CN142" s="14"/>
    </row>
    <row r="143" spans="1:104" x14ac:dyDescent="0.2">
      <c r="A143" s="1433"/>
      <c r="B143" s="105" t="s">
        <v>166</v>
      </c>
      <c r="C143" s="289">
        <f>SUM(D143+E143)</f>
        <v>0</v>
      </c>
      <c r="D143" s="252">
        <f t="shared" si="24"/>
        <v>0</v>
      </c>
      <c r="E143" s="253">
        <f t="shared" si="24"/>
        <v>0</v>
      </c>
      <c r="F143" s="106"/>
      <c r="G143" s="109"/>
      <c r="H143" s="35"/>
      <c r="I143" s="109"/>
      <c r="J143" s="35"/>
      <c r="K143" s="109"/>
      <c r="L143" s="106"/>
      <c r="M143" s="109"/>
      <c r="N143" s="35"/>
      <c r="O143" s="272"/>
      <c r="P143" s="3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CG143" s="14"/>
      <c r="CH143" s="14"/>
      <c r="CI143" s="14"/>
      <c r="CJ143" s="14"/>
      <c r="CK143" s="14"/>
      <c r="CL143" s="14"/>
      <c r="CM143" s="14"/>
      <c r="CN143" s="14"/>
    </row>
    <row r="144" spans="1:104" x14ac:dyDescent="0.2">
      <c r="A144" s="1433"/>
      <c r="B144" s="89" t="s">
        <v>167</v>
      </c>
      <c r="C144" s="236">
        <f>SUM(D144+E144)</f>
        <v>0</v>
      </c>
      <c r="D144" s="237">
        <f t="shared" si="24"/>
        <v>0</v>
      </c>
      <c r="E144" s="238">
        <f t="shared" si="24"/>
        <v>0</v>
      </c>
      <c r="F144" s="35"/>
      <c r="G144" s="39"/>
      <c r="H144" s="35"/>
      <c r="I144" s="39"/>
      <c r="J144" s="35"/>
      <c r="K144" s="39"/>
      <c r="L144" s="35"/>
      <c r="M144" s="39"/>
      <c r="N144" s="143"/>
      <c r="O144" s="40"/>
      <c r="P144" s="3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CG144" s="14"/>
      <c r="CH144" s="14"/>
      <c r="CI144" s="14"/>
      <c r="CJ144" s="14"/>
      <c r="CK144" s="14"/>
      <c r="CL144" s="14"/>
      <c r="CM144" s="14"/>
      <c r="CN144" s="14"/>
    </row>
    <row r="145" spans="1:104" ht="15" customHeight="1" x14ac:dyDescent="0.2">
      <c r="A145" s="1374"/>
      <c r="B145" s="81" t="s">
        <v>168</v>
      </c>
      <c r="C145" s="290">
        <f>SUM(D145+E145)</f>
        <v>0</v>
      </c>
      <c r="D145" s="291">
        <f t="shared" si="24"/>
        <v>0</v>
      </c>
      <c r="E145" s="292">
        <f t="shared" si="24"/>
        <v>0</v>
      </c>
      <c r="F145" s="82"/>
      <c r="G145" s="85"/>
      <c r="H145" s="82"/>
      <c r="I145" s="85"/>
      <c r="J145" s="82"/>
      <c r="K145" s="85"/>
      <c r="L145" s="82"/>
      <c r="M145" s="85"/>
      <c r="N145" s="149"/>
      <c r="O145" s="185"/>
      <c r="P145" s="293"/>
      <c r="Q145" s="11"/>
      <c r="R145" s="11"/>
      <c r="S145" s="11"/>
      <c r="T145" s="11"/>
      <c r="U145" s="11"/>
      <c r="V145" s="80"/>
      <c r="W145" s="11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965"/>
      <c r="AM145" s="966"/>
      <c r="AN145" s="966"/>
      <c r="AO145" s="296"/>
      <c r="AP145" s="966"/>
      <c r="AQ145" s="296"/>
      <c r="AR145" s="297"/>
      <c r="AS145" s="298"/>
      <c r="AT145" s="1290"/>
      <c r="AU145" s="1327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Z145" s="2"/>
      <c r="CG145" s="14"/>
      <c r="CH145" s="14"/>
      <c r="CI145" s="14"/>
      <c r="CJ145" s="14"/>
      <c r="CK145" s="14"/>
      <c r="CL145" s="14"/>
      <c r="CM145" s="14"/>
      <c r="CN145" s="14"/>
    </row>
    <row r="146" spans="1:104" ht="15.75" customHeight="1" x14ac:dyDescent="0.2">
      <c r="A146" s="11" t="s">
        <v>169</v>
      </c>
      <c r="B146" s="11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Y146" s="3"/>
      <c r="BZ146" s="4"/>
      <c r="CF146" s="14"/>
      <c r="CG146" s="14"/>
      <c r="CH146" s="14"/>
      <c r="CI146" s="14"/>
      <c r="CJ146" s="14"/>
      <c r="CK146" s="14"/>
      <c r="CL146" s="14"/>
      <c r="CM146" s="14"/>
      <c r="CZ146" s="2"/>
    </row>
    <row r="147" spans="1:104" ht="13.5" customHeight="1" x14ac:dyDescent="0.2">
      <c r="A147" s="11" t="s">
        <v>170</v>
      </c>
      <c r="B147" s="11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Y147" s="3"/>
      <c r="BZ147" s="4"/>
      <c r="CF147" s="14"/>
      <c r="CG147" s="14"/>
      <c r="CH147" s="14"/>
      <c r="CI147" s="14"/>
      <c r="CJ147" s="14"/>
      <c r="CK147" s="14"/>
      <c r="CL147" s="14"/>
      <c r="CM147" s="14"/>
      <c r="CZ147" s="2"/>
    </row>
    <row r="148" spans="1:104" ht="16.350000000000001" customHeight="1" x14ac:dyDescent="0.2">
      <c r="A148" s="117" t="s">
        <v>171</v>
      </c>
      <c r="B148" s="117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12"/>
      <c r="BF148" s="12"/>
      <c r="BY148" s="3"/>
      <c r="CZ148" s="2"/>
    </row>
    <row r="149" spans="1:104" ht="22.5" customHeight="1" x14ac:dyDescent="0.2">
      <c r="A149" s="1371" t="s">
        <v>172</v>
      </c>
      <c r="B149" s="1372"/>
      <c r="C149" s="1579" t="s">
        <v>63</v>
      </c>
      <c r="D149" s="1579"/>
      <c r="E149" s="1579"/>
      <c r="F149" s="1579" t="s">
        <v>173</v>
      </c>
      <c r="G149" s="1579"/>
      <c r="H149" s="1579" t="s">
        <v>174</v>
      </c>
      <c r="I149" s="1579"/>
      <c r="J149" s="1579" t="s">
        <v>175</v>
      </c>
      <c r="K149" s="1579"/>
      <c r="L149" s="1579" t="s">
        <v>110</v>
      </c>
      <c r="M149" s="1579"/>
      <c r="N149" s="1377" t="s">
        <v>11</v>
      </c>
      <c r="O149" s="1380"/>
      <c r="P149" s="1585" t="s">
        <v>112</v>
      </c>
      <c r="Q149" s="1585"/>
      <c r="R149" s="1585" t="s">
        <v>113</v>
      </c>
      <c r="S149" s="1585"/>
      <c r="T149" s="1585" t="s">
        <v>114</v>
      </c>
      <c r="U149" s="1585"/>
      <c r="V149" s="1585" t="s">
        <v>115</v>
      </c>
      <c r="W149" s="1585"/>
      <c r="X149" s="1585" t="s">
        <v>116</v>
      </c>
      <c r="Y149" s="1585"/>
      <c r="Z149" s="1585" t="s">
        <v>117</v>
      </c>
      <c r="AA149" s="1585"/>
      <c r="AB149" s="1585" t="s">
        <v>118</v>
      </c>
      <c r="AC149" s="1585"/>
      <c r="AD149" s="1585" t="s">
        <v>119</v>
      </c>
      <c r="AE149" s="1585"/>
      <c r="AF149" s="1585" t="s">
        <v>120</v>
      </c>
      <c r="AG149" s="1585"/>
      <c r="AH149" s="1585" t="s">
        <v>121</v>
      </c>
      <c r="AI149" s="1585"/>
      <c r="AJ149" s="1585" t="s">
        <v>122</v>
      </c>
      <c r="AK149" s="1585"/>
      <c r="AL149" s="1585" t="s">
        <v>123</v>
      </c>
      <c r="AM149" s="1406"/>
      <c r="AN149" s="1598" t="s">
        <v>176</v>
      </c>
      <c r="AO149" s="1599" t="s">
        <v>177</v>
      </c>
      <c r="AP149" s="1406" t="s">
        <v>178</v>
      </c>
      <c r="AQ149" s="1407"/>
      <c r="AR149" s="1375" t="s">
        <v>179</v>
      </c>
      <c r="AS149" s="1375" t="s">
        <v>180</v>
      </c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Y149" s="3"/>
      <c r="CZ149" s="2"/>
    </row>
    <row r="150" spans="1:104" ht="37.5" customHeight="1" x14ac:dyDescent="0.2">
      <c r="A150" s="1373"/>
      <c r="B150" s="1374"/>
      <c r="C150" s="967" t="s">
        <v>88</v>
      </c>
      <c r="D150" s="882" t="s">
        <v>54</v>
      </c>
      <c r="E150" s="810" t="s">
        <v>89</v>
      </c>
      <c r="F150" s="967" t="s">
        <v>54</v>
      </c>
      <c r="G150" s="810" t="s">
        <v>89</v>
      </c>
      <c r="H150" s="967" t="s">
        <v>54</v>
      </c>
      <c r="I150" s="810" t="s">
        <v>89</v>
      </c>
      <c r="J150" s="967" t="s">
        <v>54</v>
      </c>
      <c r="K150" s="810" t="s">
        <v>89</v>
      </c>
      <c r="L150" s="967" t="s">
        <v>54</v>
      </c>
      <c r="M150" s="810" t="s">
        <v>89</v>
      </c>
      <c r="N150" s="967" t="s">
        <v>54</v>
      </c>
      <c r="O150" s="810" t="s">
        <v>89</v>
      </c>
      <c r="P150" s="967" t="s">
        <v>54</v>
      </c>
      <c r="Q150" s="810" t="s">
        <v>89</v>
      </c>
      <c r="R150" s="967" t="s">
        <v>54</v>
      </c>
      <c r="S150" s="810" t="s">
        <v>89</v>
      </c>
      <c r="T150" s="967" t="s">
        <v>54</v>
      </c>
      <c r="U150" s="810" t="s">
        <v>89</v>
      </c>
      <c r="V150" s="967" t="s">
        <v>54</v>
      </c>
      <c r="W150" s="810" t="s">
        <v>89</v>
      </c>
      <c r="X150" s="967" t="s">
        <v>54</v>
      </c>
      <c r="Y150" s="810" t="s">
        <v>89</v>
      </c>
      <c r="Z150" s="967" t="s">
        <v>54</v>
      </c>
      <c r="AA150" s="810" t="s">
        <v>89</v>
      </c>
      <c r="AB150" s="967" t="s">
        <v>54</v>
      </c>
      <c r="AC150" s="810" t="s">
        <v>89</v>
      </c>
      <c r="AD150" s="967" t="s">
        <v>54</v>
      </c>
      <c r="AE150" s="810" t="s">
        <v>89</v>
      </c>
      <c r="AF150" s="967" t="s">
        <v>54</v>
      </c>
      <c r="AG150" s="810" t="s">
        <v>89</v>
      </c>
      <c r="AH150" s="967" t="s">
        <v>54</v>
      </c>
      <c r="AI150" s="810" t="s">
        <v>89</v>
      </c>
      <c r="AJ150" s="967" t="s">
        <v>54</v>
      </c>
      <c r="AK150" s="810" t="s">
        <v>89</v>
      </c>
      <c r="AL150" s="967" t="s">
        <v>54</v>
      </c>
      <c r="AM150" s="827" t="s">
        <v>89</v>
      </c>
      <c r="AN150" s="1469"/>
      <c r="AO150" s="1471"/>
      <c r="AP150" s="967" t="s">
        <v>54</v>
      </c>
      <c r="AQ150" s="810" t="s">
        <v>89</v>
      </c>
      <c r="AR150" s="1376"/>
      <c r="AS150" s="1376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12"/>
      <c r="BF150" s="12"/>
      <c r="BY150" s="3"/>
      <c r="CZ150" s="2"/>
    </row>
    <row r="151" spans="1:104" ht="20.25" customHeight="1" x14ac:dyDescent="0.2">
      <c r="A151" s="1460" t="s">
        <v>181</v>
      </c>
      <c r="B151" s="1461"/>
      <c r="C151" s="968">
        <f>SUM(D151+E151)</f>
        <v>24</v>
      </c>
      <c r="D151" s="969">
        <f>SUM(F151+H151+J151+L151+N151+P151+R151+T151+V151+X151+Z151+AB151+AD151+AF151+AH151+AJ151+AL151)</f>
        <v>18</v>
      </c>
      <c r="E151" s="304">
        <f>SUM(G151+I151+K151+M151+O151+Q151+S151+U151+W151+Y151+AA151+AC151+AE151+AG151+AI151+AK151+AM151)</f>
        <v>6</v>
      </c>
      <c r="F151" s="905">
        <v>2</v>
      </c>
      <c r="G151" s="305"/>
      <c r="H151" s="905">
        <v>1</v>
      </c>
      <c r="I151" s="305">
        <v>2</v>
      </c>
      <c r="J151" s="905">
        <v>2</v>
      </c>
      <c r="K151" s="305"/>
      <c r="L151" s="905">
        <v>1</v>
      </c>
      <c r="M151" s="305">
        <v>1</v>
      </c>
      <c r="N151" s="905">
        <v>3</v>
      </c>
      <c r="O151" s="305">
        <v>1</v>
      </c>
      <c r="P151" s="905"/>
      <c r="Q151" s="305">
        <v>1</v>
      </c>
      <c r="R151" s="905"/>
      <c r="S151" s="305"/>
      <c r="T151" s="905">
        <v>1</v>
      </c>
      <c r="U151" s="305">
        <v>1</v>
      </c>
      <c r="V151" s="905">
        <v>2</v>
      </c>
      <c r="W151" s="305"/>
      <c r="X151" s="905">
        <v>1</v>
      </c>
      <c r="Y151" s="305"/>
      <c r="Z151" s="905">
        <v>1</v>
      </c>
      <c r="AA151" s="305"/>
      <c r="AB151" s="905">
        <v>1</v>
      </c>
      <c r="AC151" s="305"/>
      <c r="AD151" s="92">
        <v>3</v>
      </c>
      <c r="AE151" s="305"/>
      <c r="AF151" s="92"/>
      <c r="AG151" s="305"/>
      <c r="AH151" s="92"/>
      <c r="AI151" s="305"/>
      <c r="AJ151" s="92"/>
      <c r="AK151" s="305"/>
      <c r="AL151" s="92"/>
      <c r="AM151" s="285"/>
      <c r="AN151" s="970">
        <v>0</v>
      </c>
      <c r="AO151" s="306">
        <v>0</v>
      </c>
      <c r="AP151" s="92">
        <v>0</v>
      </c>
      <c r="AQ151" s="305">
        <v>0</v>
      </c>
      <c r="AR151" s="53">
        <v>0</v>
      </c>
      <c r="AS151" s="53">
        <v>0</v>
      </c>
      <c r="AT151" s="186" t="str">
        <f>CA151&amp;CB151&amp;CC151&amp;CD151&amp;CE151&amp;CF151&amp;CN151</f>
        <v/>
      </c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12"/>
      <c r="BF151" s="12"/>
      <c r="BY151" s="3"/>
      <c r="CA151" s="32" t="str">
        <f>IF(CG151=0,"","* Las gestantes ingresadas al Programa NO debe ser mayor al Total de Mujeres ingresadas. ")</f>
        <v/>
      </c>
      <c r="CB151" s="32" t="str">
        <f>IF(CH151=0,"","* Las madres de hijos menor de 5 años NO DEBE ser mayor al Total de Mujeres ingresadas al Programa. ")</f>
        <v/>
      </c>
      <c r="CC151" s="32" t="str">
        <f>IF(CI151=0,"","* Los ingresos de Pueblos Originarios NO DEBE ser mayor al Total de ingresos del Programa.")</f>
        <v/>
      </c>
      <c r="CD151" s="32" t="str">
        <f>IF(CJ151=0,"","* Los Niños, Niñas, Adolescentes y Jóvenes de Programas SENAME NO DEBE ser mayor al Total de ingresos del Programa. ")</f>
        <v/>
      </c>
      <c r="CE151" s="32" t="str">
        <f>IF(CK151=0,"","* Los Migrantes NO DEBEN ser mayor al Total de ingresos del Programa. ")</f>
        <v/>
      </c>
      <c r="CF151" s="32" t="str">
        <f>IF(CL151=0,"","* No olvide escribir los campos Gestante y/o Madre de Hijo menor de 5 años y/o Pueblos Originarios y/o Niños, Niñas, Adolescentes y Jóvenes de Programas SENAME y/o Migrante (Digite CERO si no tiene). ")</f>
        <v/>
      </c>
      <c r="CG151" s="33">
        <f>IF(E151&lt;AN151,1,0)</f>
        <v>0</v>
      </c>
      <c r="CH151" s="33">
        <f>IF(C151&lt;AO151,1,0)</f>
        <v>0</v>
      </c>
      <c r="CI151" s="33">
        <f>IF(C151&lt;SUM(AP151,AQ151),1,0)</f>
        <v>0</v>
      </c>
      <c r="CJ151" s="33">
        <f>IF(C151&lt;AR151,1,0)</f>
        <v>0</v>
      </c>
      <c r="CK151" s="33">
        <f>IF(C151&lt;AS151,1,0)</f>
        <v>0</v>
      </c>
      <c r="CL151" s="33">
        <f>IF(AND(C151&lt;&gt;0,OR(AN151="",AO151="",AP151="",AQ151="",AR151="",AS151="")),1,0)</f>
        <v>0</v>
      </c>
      <c r="CM151" s="33">
        <f>IF(AND(C151=0,OR(C153&gt;0,C154&gt;0,C155&gt;0,C156&gt;0,C157&gt;0)),1,0)</f>
        <v>0</v>
      </c>
      <c r="CN151" s="32" t="str">
        <f>IF(AND(C151=0,OR(C153&gt;0,C154&gt;0,C155&gt;0,C156&gt;0,C157&gt;0)),"* No olvide registrar al menos un ingreso y una persona con diagnóstico. ","")</f>
        <v/>
      </c>
      <c r="CZ151" s="2"/>
    </row>
    <row r="152" spans="1:104" ht="26.25" customHeight="1" x14ac:dyDescent="0.2">
      <c r="A152" s="1462" t="s">
        <v>182</v>
      </c>
      <c r="B152" s="1463"/>
      <c r="C152" s="307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/>
      <c r="Q152" s="308"/>
      <c r="R152" s="308"/>
      <c r="S152" s="308"/>
      <c r="T152" s="308"/>
      <c r="U152" s="308"/>
      <c r="V152" s="308"/>
      <c r="W152" s="308"/>
      <c r="X152" s="308"/>
      <c r="Y152" s="308"/>
      <c r="Z152" s="308"/>
      <c r="AA152" s="308"/>
      <c r="AB152" s="308"/>
      <c r="AC152" s="308"/>
      <c r="AD152" s="308"/>
      <c r="AE152" s="308"/>
      <c r="AF152" s="308"/>
      <c r="AG152" s="308"/>
      <c r="AH152" s="308"/>
      <c r="AI152" s="308"/>
      <c r="AJ152" s="308"/>
      <c r="AK152" s="308"/>
      <c r="AL152" s="308"/>
      <c r="AM152" s="308"/>
      <c r="AN152" s="308"/>
      <c r="AO152" s="308"/>
      <c r="AP152" s="308"/>
      <c r="AQ152" s="308"/>
      <c r="AR152" s="308"/>
      <c r="AS152" s="309"/>
      <c r="AT152" s="186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12"/>
      <c r="BF152" s="12"/>
      <c r="BY152" s="3"/>
      <c r="CA152" s="32"/>
      <c r="CB152" s="32"/>
      <c r="CC152" s="32"/>
      <c r="CD152" s="32"/>
      <c r="CE152" s="32"/>
      <c r="CF152" s="32"/>
      <c r="CG152" s="33"/>
      <c r="CH152" s="33"/>
      <c r="CI152" s="33"/>
      <c r="CJ152" s="33"/>
      <c r="CK152" s="33"/>
      <c r="CL152" s="33"/>
      <c r="CM152" s="33"/>
      <c r="CN152" s="33"/>
      <c r="CZ152" s="2"/>
    </row>
    <row r="153" spans="1:104" ht="16.350000000000001" customHeight="1" x14ac:dyDescent="0.2">
      <c r="A153" s="1597" t="s">
        <v>183</v>
      </c>
      <c r="B153" s="971" t="s">
        <v>184</v>
      </c>
      <c r="C153" s="972">
        <f>SUM(D153+E153)</f>
        <v>0</v>
      </c>
      <c r="D153" s="973">
        <f t="shared" ref="D153:D161" si="25">SUM(F153+H153+J153+L153+N153+P153+R153+T153+V153+X153+Z153+AB153+AD153+AF153+AH153+AJ153+AL153)</f>
        <v>0</v>
      </c>
      <c r="E153" s="974">
        <f t="shared" ref="E153:E161" si="26">SUM(G153+I153+K153+M153+O153+Q153+S153+U153+W153+Y153+AA153+AC153+AE153+AG153+AI153+AK153+AM153)</f>
        <v>0</v>
      </c>
      <c r="F153" s="893"/>
      <c r="G153" s="896"/>
      <c r="H153" s="893"/>
      <c r="I153" s="896"/>
      <c r="J153" s="893"/>
      <c r="K153" s="896"/>
      <c r="L153" s="893"/>
      <c r="M153" s="896"/>
      <c r="N153" s="893"/>
      <c r="O153" s="896"/>
      <c r="P153" s="893"/>
      <c r="Q153" s="896"/>
      <c r="R153" s="893"/>
      <c r="S153" s="896"/>
      <c r="T153" s="893"/>
      <c r="U153" s="896"/>
      <c r="V153" s="893"/>
      <c r="W153" s="896"/>
      <c r="X153" s="893"/>
      <c r="Y153" s="896"/>
      <c r="Z153" s="893"/>
      <c r="AA153" s="896"/>
      <c r="AB153" s="893"/>
      <c r="AC153" s="896"/>
      <c r="AD153" s="893"/>
      <c r="AE153" s="896"/>
      <c r="AF153" s="893"/>
      <c r="AG153" s="896"/>
      <c r="AH153" s="893"/>
      <c r="AI153" s="896"/>
      <c r="AJ153" s="893"/>
      <c r="AK153" s="896"/>
      <c r="AL153" s="893"/>
      <c r="AM153" s="953"/>
      <c r="AN153" s="975"/>
      <c r="AO153" s="913"/>
      <c r="AP153" s="893"/>
      <c r="AQ153" s="896"/>
      <c r="AR153" s="896"/>
      <c r="AS153" s="896"/>
      <c r="AT153" s="186" t="str">
        <f>CA153&amp;CB153&amp;CC153&amp;CD153&amp;CE153&amp;CF153</f>
        <v/>
      </c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12"/>
      <c r="BF153" s="12"/>
      <c r="BY153" s="3"/>
      <c r="CA153" s="32" t="str">
        <f t="shared" ref="CA153:CA179" si="27">IF(CG153=0,"","* Las gestantes ingresadas al Programa NO debe ser mayor al Total de Mujeres ingresadas. ")</f>
        <v/>
      </c>
      <c r="CB153" s="32" t="str">
        <f t="shared" ref="CB153:CB169" si="28">IF(CH153=0,"","* Las madres de hijos menor de 5 años NO DEBE ser mayor al Total de Mujeres ingresadas al Programa. ")</f>
        <v/>
      </c>
      <c r="CC153" s="32" t="str">
        <f t="shared" ref="CC153:CC189" si="29">IF(CI153=0,"","* Los ingresos de Pueblos Originarios NO DEBE ser mayor al Total de ingresos del Programa.")</f>
        <v/>
      </c>
      <c r="CD153" s="32" t="str">
        <f t="shared" ref="CD153:CD189" si="30">IF(CJ153=0,"","* Los Niños, Niñas, Adolescentes y Jóvenes de Programas SENAME NO DEBE ser mayor al Total de ingresos del Programa. ")</f>
        <v/>
      </c>
      <c r="CE153" s="32" t="str">
        <f t="shared" ref="CE153:CE189" si="31">IF(CK153=0,"","* Los Migrantes NO DEBEN ser mayor al Total de ingresos del Programa. ")</f>
        <v/>
      </c>
      <c r="CF153" s="32" t="str">
        <f t="shared" ref="CF153:CF189" si="32">IF(CL153=0,"","* No olvide escribir los campos Gestante y/o Madre de Hijo menor de 5 años y/o Pueblos Originarios y/o Niños, Niñas, Adolescentes y Jóvenes de Programas SENAME y/o Migrante (Digite CERO si no tiene). ")</f>
        <v/>
      </c>
      <c r="CG153" s="33">
        <f t="shared" ref="CG153:CG179" si="33">IF(E153&lt;AN153,1,0)</f>
        <v>0</v>
      </c>
      <c r="CH153" s="33">
        <f t="shared" ref="CH153:CH169" si="34">IF(C153&lt;AO153,1,0)</f>
        <v>0</v>
      </c>
      <c r="CI153" s="33">
        <f t="shared" ref="CI153:CI189" si="35">IF(C153&lt;SUM(AP153,AQ153),1,0)</f>
        <v>0</v>
      </c>
      <c r="CJ153" s="33">
        <f t="shared" ref="CJ153:CJ189" si="36">IF(C153&lt;AR153,1,0)</f>
        <v>0</v>
      </c>
      <c r="CK153" s="33">
        <f t="shared" ref="CK153:CK189" si="37">IF(C153&lt;AS153,1,0)</f>
        <v>0</v>
      </c>
      <c r="CL153" s="33">
        <f t="shared" ref="CL153:CL189" si="38">IF(AND(C153&lt;&gt;0,OR(AN153="",AO153="",AP153="",AQ153="",AR153="",AS153="")),1,0)</f>
        <v>0</v>
      </c>
      <c r="CM153" s="33"/>
      <c r="CN153" s="33"/>
      <c r="CZ153" s="2"/>
    </row>
    <row r="154" spans="1:104" ht="16.350000000000001" customHeight="1" x14ac:dyDescent="0.2">
      <c r="A154" s="1465"/>
      <c r="B154" s="818" t="s">
        <v>185</v>
      </c>
      <c r="C154" s="315">
        <f>SUM(D154+E154)</f>
        <v>0</v>
      </c>
      <c r="D154" s="316">
        <f t="shared" si="25"/>
        <v>0</v>
      </c>
      <c r="E154" s="317">
        <f t="shared" si="26"/>
        <v>0</v>
      </c>
      <c r="F154" s="92"/>
      <c r="G154" s="95"/>
      <c r="H154" s="92"/>
      <c r="I154" s="95"/>
      <c r="J154" s="92"/>
      <c r="K154" s="95"/>
      <c r="L154" s="92"/>
      <c r="M154" s="95"/>
      <c r="N154" s="92"/>
      <c r="O154" s="95"/>
      <c r="P154" s="92"/>
      <c r="Q154" s="95"/>
      <c r="R154" s="92"/>
      <c r="S154" s="95"/>
      <c r="T154" s="92"/>
      <c r="U154" s="95"/>
      <c r="V154" s="92"/>
      <c r="W154" s="95"/>
      <c r="X154" s="92"/>
      <c r="Y154" s="95"/>
      <c r="Z154" s="92"/>
      <c r="AA154" s="95"/>
      <c r="AB154" s="92"/>
      <c r="AC154" s="95"/>
      <c r="AD154" s="92"/>
      <c r="AE154" s="95"/>
      <c r="AF154" s="92"/>
      <c r="AG154" s="95"/>
      <c r="AH154" s="92"/>
      <c r="AI154" s="95"/>
      <c r="AJ154" s="92"/>
      <c r="AK154" s="95"/>
      <c r="AL154" s="92"/>
      <c r="AM154" s="318"/>
      <c r="AN154" s="319"/>
      <c r="AO154" s="206"/>
      <c r="AP154" s="92"/>
      <c r="AQ154" s="95"/>
      <c r="AR154" s="95"/>
      <c r="AS154" s="95"/>
      <c r="AT154" s="186" t="str">
        <f>CA154&amp;CB154&amp;CC154&amp;CD154&amp;CE154&amp;CF154</f>
        <v/>
      </c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12"/>
      <c r="BF154" s="12"/>
      <c r="BY154" s="3"/>
      <c r="CA154" s="32" t="str">
        <f t="shared" si="27"/>
        <v/>
      </c>
      <c r="CB154" s="32" t="str">
        <f t="shared" si="28"/>
        <v/>
      </c>
      <c r="CC154" s="32" t="str">
        <f t="shared" si="29"/>
        <v/>
      </c>
      <c r="CD154" s="32" t="str">
        <f t="shared" si="30"/>
        <v/>
      </c>
      <c r="CE154" s="32" t="str">
        <f t="shared" si="31"/>
        <v/>
      </c>
      <c r="CF154" s="32" t="str">
        <f t="shared" si="32"/>
        <v/>
      </c>
      <c r="CG154" s="33">
        <f t="shared" si="33"/>
        <v>0</v>
      </c>
      <c r="CH154" s="33">
        <f t="shared" si="34"/>
        <v>0</v>
      </c>
      <c r="CI154" s="33">
        <f t="shared" si="35"/>
        <v>0</v>
      </c>
      <c r="CJ154" s="33">
        <f t="shared" si="36"/>
        <v>0</v>
      </c>
      <c r="CK154" s="33">
        <f t="shared" si="37"/>
        <v>0</v>
      </c>
      <c r="CL154" s="33">
        <f t="shared" si="38"/>
        <v>0</v>
      </c>
      <c r="CM154" s="33"/>
      <c r="CN154" s="33"/>
      <c r="CZ154" s="2"/>
    </row>
    <row r="155" spans="1:104" ht="18" customHeight="1" x14ac:dyDescent="0.2">
      <c r="A155" s="1466" t="s">
        <v>186</v>
      </c>
      <c r="B155" s="1467"/>
      <c r="C155" s="968">
        <f>SUM(D155+E155)</f>
        <v>0</v>
      </c>
      <c r="D155" s="969">
        <f t="shared" si="25"/>
        <v>0</v>
      </c>
      <c r="E155" s="320">
        <f t="shared" si="26"/>
        <v>0</v>
      </c>
      <c r="F155" s="905"/>
      <c r="G155" s="53"/>
      <c r="H155" s="905"/>
      <c r="I155" s="53"/>
      <c r="J155" s="905"/>
      <c r="K155" s="53"/>
      <c r="L155" s="905"/>
      <c r="M155" s="53"/>
      <c r="N155" s="905"/>
      <c r="O155" s="53"/>
      <c r="P155" s="905"/>
      <c r="Q155" s="53"/>
      <c r="R155" s="905"/>
      <c r="S155" s="53"/>
      <c r="T155" s="905"/>
      <c r="U155" s="53"/>
      <c r="V155" s="905"/>
      <c r="W155" s="53"/>
      <c r="X155" s="905"/>
      <c r="Y155" s="53"/>
      <c r="Z155" s="905"/>
      <c r="AA155" s="53"/>
      <c r="AB155" s="905"/>
      <c r="AC155" s="53"/>
      <c r="AD155" s="905"/>
      <c r="AE155" s="53"/>
      <c r="AF155" s="905"/>
      <c r="AG155" s="53"/>
      <c r="AH155" s="905"/>
      <c r="AI155" s="53"/>
      <c r="AJ155" s="905"/>
      <c r="AK155" s="53"/>
      <c r="AL155" s="905"/>
      <c r="AM155" s="321"/>
      <c r="AN155" s="970"/>
      <c r="AO155" s="901"/>
      <c r="AP155" s="905"/>
      <c r="AQ155" s="53"/>
      <c r="AR155" s="53"/>
      <c r="AS155" s="53"/>
      <c r="AT155" s="186" t="str">
        <f>CA155&amp;CB155&amp;CC155&amp;CD155&amp;CE155&amp;CF155</f>
        <v/>
      </c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12"/>
      <c r="BF155" s="12"/>
      <c r="BY155" s="3"/>
      <c r="CA155" s="32" t="str">
        <f t="shared" si="27"/>
        <v/>
      </c>
      <c r="CB155" s="32" t="str">
        <f t="shared" si="28"/>
        <v/>
      </c>
      <c r="CC155" s="32" t="str">
        <f t="shared" si="29"/>
        <v/>
      </c>
      <c r="CD155" s="32" t="str">
        <f t="shared" si="30"/>
        <v/>
      </c>
      <c r="CE155" s="32" t="str">
        <f t="shared" si="31"/>
        <v/>
      </c>
      <c r="CF155" s="32" t="str">
        <f t="shared" si="32"/>
        <v/>
      </c>
      <c r="CG155" s="33">
        <f t="shared" si="33"/>
        <v>0</v>
      </c>
      <c r="CH155" s="33">
        <f t="shared" si="34"/>
        <v>0</v>
      </c>
      <c r="CI155" s="33">
        <f t="shared" si="35"/>
        <v>0</v>
      </c>
      <c r="CJ155" s="33">
        <f t="shared" si="36"/>
        <v>0</v>
      </c>
      <c r="CK155" s="33">
        <f t="shared" si="37"/>
        <v>0</v>
      </c>
      <c r="CL155" s="33">
        <f t="shared" si="38"/>
        <v>0</v>
      </c>
      <c r="CM155" s="33"/>
      <c r="CN155" s="33"/>
      <c r="CZ155" s="2"/>
    </row>
    <row r="156" spans="1:104" ht="16.350000000000001" customHeight="1" x14ac:dyDescent="0.2">
      <c r="A156" s="1597" t="s">
        <v>187</v>
      </c>
      <c r="B156" s="971" t="s">
        <v>188</v>
      </c>
      <c r="C156" s="972">
        <f>+D156+E156</f>
        <v>0</v>
      </c>
      <c r="D156" s="973">
        <f t="shared" si="25"/>
        <v>0</v>
      </c>
      <c r="E156" s="974">
        <f t="shared" si="26"/>
        <v>0</v>
      </c>
      <c r="F156" s="893"/>
      <c r="G156" s="896"/>
      <c r="H156" s="893"/>
      <c r="I156" s="896"/>
      <c r="J156" s="893"/>
      <c r="K156" s="896"/>
      <c r="L156" s="893"/>
      <c r="M156" s="896"/>
      <c r="N156" s="893"/>
      <c r="O156" s="896"/>
      <c r="P156" s="893"/>
      <c r="Q156" s="896"/>
      <c r="R156" s="893"/>
      <c r="S156" s="896"/>
      <c r="T156" s="893"/>
      <c r="U156" s="896"/>
      <c r="V156" s="893"/>
      <c r="W156" s="896"/>
      <c r="X156" s="893"/>
      <c r="Y156" s="896"/>
      <c r="Z156" s="893"/>
      <c r="AA156" s="896"/>
      <c r="AB156" s="893"/>
      <c r="AC156" s="896"/>
      <c r="AD156" s="893"/>
      <c r="AE156" s="896"/>
      <c r="AF156" s="893"/>
      <c r="AG156" s="896"/>
      <c r="AH156" s="893"/>
      <c r="AI156" s="896"/>
      <c r="AJ156" s="893"/>
      <c r="AK156" s="896"/>
      <c r="AL156" s="893"/>
      <c r="AM156" s="953"/>
      <c r="AN156" s="975"/>
      <c r="AO156" s="913"/>
      <c r="AP156" s="893"/>
      <c r="AQ156" s="896"/>
      <c r="AR156" s="896"/>
      <c r="AS156" s="896"/>
      <c r="AT156" s="186" t="str">
        <f>CA156&amp;CB156&amp;CC156&amp;CD156&amp;CE156&amp;CF156</f>
        <v/>
      </c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12"/>
      <c r="BF156" s="12"/>
      <c r="BY156" s="3"/>
      <c r="CA156" s="32" t="str">
        <f t="shared" si="27"/>
        <v/>
      </c>
      <c r="CB156" s="32" t="str">
        <f t="shared" si="28"/>
        <v/>
      </c>
      <c r="CC156" s="32" t="str">
        <f t="shared" si="29"/>
        <v/>
      </c>
      <c r="CD156" s="32" t="str">
        <f t="shared" si="30"/>
        <v/>
      </c>
      <c r="CE156" s="32" t="str">
        <f t="shared" si="31"/>
        <v/>
      </c>
      <c r="CF156" s="32" t="str">
        <f t="shared" si="32"/>
        <v/>
      </c>
      <c r="CG156" s="33">
        <f t="shared" si="33"/>
        <v>0</v>
      </c>
      <c r="CH156" s="33">
        <f t="shared" si="34"/>
        <v>0</v>
      </c>
      <c r="CI156" s="33">
        <f t="shared" si="35"/>
        <v>0</v>
      </c>
      <c r="CJ156" s="33">
        <f t="shared" si="36"/>
        <v>0</v>
      </c>
      <c r="CK156" s="33">
        <f t="shared" si="37"/>
        <v>0</v>
      </c>
      <c r="CL156" s="33">
        <f t="shared" si="38"/>
        <v>0</v>
      </c>
      <c r="CM156" s="33"/>
      <c r="CN156" s="33"/>
      <c r="CZ156" s="2"/>
    </row>
    <row r="157" spans="1:104" ht="16.350000000000001" customHeight="1" x14ac:dyDescent="0.2">
      <c r="A157" s="1465"/>
      <c r="B157" s="818" t="s">
        <v>189</v>
      </c>
      <c r="C157" s="322">
        <f>+D157+E157</f>
        <v>0</v>
      </c>
      <c r="D157" s="323">
        <f t="shared" si="25"/>
        <v>0</v>
      </c>
      <c r="E157" s="304">
        <f t="shared" si="26"/>
        <v>0</v>
      </c>
      <c r="F157" s="324"/>
      <c r="G157" s="305"/>
      <c r="H157" s="324"/>
      <c r="I157" s="305"/>
      <c r="J157" s="324"/>
      <c r="K157" s="305"/>
      <c r="L157" s="92"/>
      <c r="M157" s="95"/>
      <c r="N157" s="324"/>
      <c r="O157" s="305"/>
      <c r="P157" s="324"/>
      <c r="Q157" s="305"/>
      <c r="R157" s="324"/>
      <c r="S157" s="305"/>
      <c r="T157" s="324"/>
      <c r="U157" s="305"/>
      <c r="V157" s="324"/>
      <c r="W157" s="305"/>
      <c r="X157" s="324"/>
      <c r="Y157" s="305"/>
      <c r="Z157" s="324"/>
      <c r="AA157" s="305"/>
      <c r="AB157" s="324"/>
      <c r="AC157" s="305"/>
      <c r="AD157" s="324"/>
      <c r="AE157" s="305"/>
      <c r="AF157" s="324"/>
      <c r="AG157" s="305"/>
      <c r="AH157" s="324"/>
      <c r="AI157" s="305"/>
      <c r="AJ157" s="324"/>
      <c r="AK157" s="305"/>
      <c r="AL157" s="324"/>
      <c r="AM157" s="285"/>
      <c r="AN157" s="319"/>
      <c r="AO157" s="206"/>
      <c r="AP157" s="92"/>
      <c r="AQ157" s="95"/>
      <c r="AR157" s="95"/>
      <c r="AS157" s="95"/>
      <c r="AT157" s="186" t="str">
        <f>CA157&amp;CB157&amp;CC157&amp;CD157&amp;CE157&amp;CF157</f>
        <v/>
      </c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12"/>
      <c r="BF157" s="12"/>
      <c r="BY157" s="3"/>
      <c r="CA157" s="32" t="str">
        <f t="shared" si="27"/>
        <v/>
      </c>
      <c r="CB157" s="32" t="str">
        <f t="shared" si="28"/>
        <v/>
      </c>
      <c r="CC157" s="32" t="str">
        <f t="shared" si="29"/>
        <v/>
      </c>
      <c r="CD157" s="32" t="str">
        <f t="shared" si="30"/>
        <v/>
      </c>
      <c r="CE157" s="32" t="str">
        <f t="shared" si="31"/>
        <v/>
      </c>
      <c r="CF157" s="32" t="str">
        <f t="shared" si="32"/>
        <v/>
      </c>
      <c r="CG157" s="33">
        <f t="shared" si="33"/>
        <v>0</v>
      </c>
      <c r="CH157" s="33">
        <f t="shared" si="34"/>
        <v>0</v>
      </c>
      <c r="CI157" s="33">
        <f t="shared" si="35"/>
        <v>0</v>
      </c>
      <c r="CJ157" s="33">
        <f t="shared" si="36"/>
        <v>0</v>
      </c>
      <c r="CK157" s="33">
        <f t="shared" si="37"/>
        <v>0</v>
      </c>
      <c r="CL157" s="33">
        <f t="shared" si="38"/>
        <v>0</v>
      </c>
      <c r="CM157" s="33"/>
      <c r="CN157" s="33"/>
      <c r="CZ157" s="2"/>
    </row>
    <row r="158" spans="1:104" ht="21.75" customHeight="1" x14ac:dyDescent="0.2">
      <c r="A158" s="825" t="s">
        <v>190</v>
      </c>
      <c r="B158" s="822"/>
      <c r="C158" s="886">
        <f t="shared" ref="C158:C189" si="39">SUM(D158+E158)</f>
        <v>24</v>
      </c>
      <c r="D158" s="887">
        <f t="shared" si="25"/>
        <v>18</v>
      </c>
      <c r="E158" s="75">
        <f t="shared" si="26"/>
        <v>6</v>
      </c>
      <c r="F158" s="905">
        <v>2</v>
      </c>
      <c r="G158" s="53"/>
      <c r="H158" s="905">
        <v>1</v>
      </c>
      <c r="I158" s="53">
        <v>2</v>
      </c>
      <c r="J158" s="905">
        <v>2</v>
      </c>
      <c r="K158" s="53"/>
      <c r="L158" s="905">
        <v>1</v>
      </c>
      <c r="M158" s="53">
        <v>1</v>
      </c>
      <c r="N158" s="905">
        <v>3</v>
      </c>
      <c r="O158" s="53">
        <v>1</v>
      </c>
      <c r="P158" s="905"/>
      <c r="Q158" s="53">
        <v>1</v>
      </c>
      <c r="R158" s="905"/>
      <c r="S158" s="53"/>
      <c r="T158" s="905">
        <v>1</v>
      </c>
      <c r="U158" s="53">
        <v>1</v>
      </c>
      <c r="V158" s="905">
        <v>2</v>
      </c>
      <c r="W158" s="53"/>
      <c r="X158" s="905">
        <v>1</v>
      </c>
      <c r="Y158" s="53"/>
      <c r="Z158" s="905">
        <v>1</v>
      </c>
      <c r="AA158" s="53"/>
      <c r="AB158" s="905">
        <v>1</v>
      </c>
      <c r="AC158" s="53"/>
      <c r="AD158" s="905">
        <v>3</v>
      </c>
      <c r="AE158" s="53"/>
      <c r="AF158" s="905"/>
      <c r="AG158" s="53"/>
      <c r="AH158" s="905"/>
      <c r="AI158" s="53"/>
      <c r="AJ158" s="905"/>
      <c r="AK158" s="53"/>
      <c r="AL158" s="905"/>
      <c r="AM158" s="321"/>
      <c r="AN158" s="970">
        <v>0</v>
      </c>
      <c r="AO158" s="901">
        <v>0</v>
      </c>
      <c r="AP158" s="92">
        <v>0</v>
      </c>
      <c r="AQ158" s="53">
        <v>0</v>
      </c>
      <c r="AR158" s="53">
        <v>0</v>
      </c>
      <c r="AS158" s="53">
        <v>0</v>
      </c>
      <c r="AT158" s="186" t="str">
        <f>CA158&amp;CB158&amp;CC158&amp;CD158&amp;CE158&amp;CF158&amp;CO158</f>
        <v/>
      </c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12"/>
      <c r="BF158" s="12"/>
      <c r="BY158" s="3"/>
      <c r="CA158" s="32" t="str">
        <f t="shared" si="27"/>
        <v/>
      </c>
      <c r="CB158" s="32" t="str">
        <f t="shared" si="28"/>
        <v/>
      </c>
      <c r="CC158" s="32" t="str">
        <f t="shared" si="29"/>
        <v/>
      </c>
      <c r="CD158" s="32" t="str">
        <f t="shared" si="30"/>
        <v/>
      </c>
      <c r="CE158" s="32" t="str">
        <f t="shared" si="31"/>
        <v/>
      </c>
      <c r="CF158" s="32" t="str">
        <f t="shared" si="32"/>
        <v/>
      </c>
      <c r="CG158" s="33">
        <f t="shared" si="33"/>
        <v>0</v>
      </c>
      <c r="CH158" s="33">
        <f t="shared" si="34"/>
        <v>0</v>
      </c>
      <c r="CI158" s="33">
        <f t="shared" si="35"/>
        <v>0</v>
      </c>
      <c r="CJ158" s="33">
        <f t="shared" si="36"/>
        <v>0</v>
      </c>
      <c r="CK158" s="33">
        <f t="shared" si="37"/>
        <v>0</v>
      </c>
      <c r="CL158" s="33">
        <f t="shared" si="38"/>
        <v>0</v>
      </c>
      <c r="CM158" s="14">
        <v>0</v>
      </c>
      <c r="CN158" s="14"/>
      <c r="CZ158" s="2"/>
    </row>
    <row r="159" spans="1:104" ht="16.350000000000001" customHeight="1" x14ac:dyDescent="0.2">
      <c r="A159" s="1375" t="s">
        <v>191</v>
      </c>
      <c r="B159" s="327" t="s">
        <v>192</v>
      </c>
      <c r="C159" s="328">
        <f t="shared" si="39"/>
        <v>0</v>
      </c>
      <c r="D159" s="329">
        <f t="shared" si="25"/>
        <v>0</v>
      </c>
      <c r="E159" s="330">
        <f t="shared" si="26"/>
        <v>0</v>
      </c>
      <c r="F159" s="106"/>
      <c r="G159" s="109"/>
      <c r="H159" s="106"/>
      <c r="I159" s="109"/>
      <c r="J159" s="106"/>
      <c r="K159" s="109"/>
      <c r="L159" s="106"/>
      <c r="M159" s="109"/>
      <c r="N159" s="106"/>
      <c r="O159" s="109"/>
      <c r="P159" s="106"/>
      <c r="Q159" s="109"/>
      <c r="R159" s="106"/>
      <c r="S159" s="109"/>
      <c r="T159" s="106"/>
      <c r="U159" s="109"/>
      <c r="V159" s="106"/>
      <c r="W159" s="109"/>
      <c r="X159" s="106"/>
      <c r="Y159" s="109"/>
      <c r="Z159" s="106"/>
      <c r="AA159" s="109"/>
      <c r="AB159" s="106"/>
      <c r="AC159" s="109"/>
      <c r="AD159" s="106"/>
      <c r="AE159" s="109"/>
      <c r="AF159" s="106"/>
      <c r="AG159" s="109"/>
      <c r="AH159" s="106"/>
      <c r="AI159" s="109"/>
      <c r="AJ159" s="106"/>
      <c r="AK159" s="109"/>
      <c r="AL159" s="106"/>
      <c r="AM159" s="254"/>
      <c r="AN159" s="331"/>
      <c r="AO159" s="57"/>
      <c r="AP159" s="106"/>
      <c r="AQ159" s="305"/>
      <c r="AR159" s="305"/>
      <c r="AS159" s="305"/>
      <c r="AT159" s="186" t="str">
        <f t="shared" ref="AT159:AT189" si="40">CA159&amp;CB159&amp;CC159&amp;CD159&amp;CE159&amp;CF159</f>
        <v/>
      </c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12"/>
      <c r="BF159" s="12"/>
      <c r="BY159" s="3"/>
      <c r="CA159" s="32" t="str">
        <f t="shared" si="27"/>
        <v/>
      </c>
      <c r="CB159" s="32" t="str">
        <f t="shared" si="28"/>
        <v/>
      </c>
      <c r="CC159" s="32" t="str">
        <f t="shared" si="29"/>
        <v/>
      </c>
      <c r="CD159" s="32" t="str">
        <f t="shared" si="30"/>
        <v/>
      </c>
      <c r="CE159" s="32" t="str">
        <f t="shared" si="31"/>
        <v/>
      </c>
      <c r="CF159" s="32" t="str">
        <f t="shared" si="32"/>
        <v/>
      </c>
      <c r="CG159" s="33">
        <f t="shared" si="33"/>
        <v>0</v>
      </c>
      <c r="CH159" s="33">
        <f t="shared" si="34"/>
        <v>0</v>
      </c>
      <c r="CI159" s="33">
        <f t="shared" si="35"/>
        <v>0</v>
      </c>
      <c r="CJ159" s="33">
        <f t="shared" si="36"/>
        <v>0</v>
      </c>
      <c r="CK159" s="33">
        <f t="shared" si="37"/>
        <v>0</v>
      </c>
      <c r="CL159" s="33">
        <f t="shared" si="38"/>
        <v>0</v>
      </c>
      <c r="CM159" s="33"/>
      <c r="CN159" s="33"/>
      <c r="CZ159" s="2"/>
    </row>
    <row r="160" spans="1:104" ht="16.350000000000001" customHeight="1" x14ac:dyDescent="0.2">
      <c r="A160" s="1392"/>
      <c r="B160" s="817" t="s">
        <v>193</v>
      </c>
      <c r="C160" s="333">
        <f t="shared" si="39"/>
        <v>0</v>
      </c>
      <c r="D160" s="334">
        <f t="shared" si="25"/>
        <v>0</v>
      </c>
      <c r="E160" s="812">
        <f t="shared" si="26"/>
        <v>0</v>
      </c>
      <c r="F160" s="35"/>
      <c r="G160" s="39"/>
      <c r="H160" s="35"/>
      <c r="I160" s="39"/>
      <c r="J160" s="35"/>
      <c r="K160" s="39"/>
      <c r="L160" s="35"/>
      <c r="M160" s="39"/>
      <c r="N160" s="35"/>
      <c r="O160" s="39"/>
      <c r="P160" s="35"/>
      <c r="Q160" s="39"/>
      <c r="R160" s="35"/>
      <c r="S160" s="39"/>
      <c r="T160" s="35"/>
      <c r="U160" s="39"/>
      <c r="V160" s="35"/>
      <c r="W160" s="39"/>
      <c r="X160" s="35"/>
      <c r="Y160" s="39"/>
      <c r="Z160" s="35"/>
      <c r="AA160" s="39"/>
      <c r="AB160" s="35"/>
      <c r="AC160" s="39"/>
      <c r="AD160" s="35"/>
      <c r="AE160" s="39"/>
      <c r="AF160" s="35"/>
      <c r="AG160" s="39"/>
      <c r="AH160" s="35"/>
      <c r="AI160" s="39"/>
      <c r="AJ160" s="35"/>
      <c r="AK160" s="39"/>
      <c r="AL160" s="35"/>
      <c r="AM160" s="239"/>
      <c r="AN160" s="336"/>
      <c r="AO160" s="58"/>
      <c r="AP160" s="35"/>
      <c r="AQ160" s="46"/>
      <c r="AR160" s="46"/>
      <c r="AS160" s="46"/>
      <c r="AT160" s="186" t="str">
        <f t="shared" si="40"/>
        <v/>
      </c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12"/>
      <c r="BF160" s="12"/>
      <c r="BY160" s="3"/>
      <c r="CA160" s="32" t="str">
        <f t="shared" si="27"/>
        <v/>
      </c>
      <c r="CB160" s="32" t="str">
        <f t="shared" si="28"/>
        <v/>
      </c>
      <c r="CC160" s="32" t="str">
        <f t="shared" si="29"/>
        <v/>
      </c>
      <c r="CD160" s="32" t="str">
        <f t="shared" si="30"/>
        <v/>
      </c>
      <c r="CE160" s="32" t="str">
        <f t="shared" si="31"/>
        <v/>
      </c>
      <c r="CF160" s="32" t="str">
        <f t="shared" si="32"/>
        <v/>
      </c>
      <c r="CG160" s="33">
        <f t="shared" si="33"/>
        <v>0</v>
      </c>
      <c r="CH160" s="33">
        <f t="shared" si="34"/>
        <v>0</v>
      </c>
      <c r="CI160" s="33">
        <f t="shared" si="35"/>
        <v>0</v>
      </c>
      <c r="CJ160" s="33">
        <f t="shared" si="36"/>
        <v>0</v>
      </c>
      <c r="CK160" s="33">
        <f t="shared" si="37"/>
        <v>0</v>
      </c>
      <c r="CL160" s="33">
        <f t="shared" si="38"/>
        <v>0</v>
      </c>
      <c r="CM160" s="33"/>
      <c r="CN160" s="33"/>
      <c r="CZ160" s="2"/>
    </row>
    <row r="161" spans="1:104" ht="16.350000000000001" customHeight="1" x14ac:dyDescent="0.2">
      <c r="A161" s="1392"/>
      <c r="B161" s="817" t="s">
        <v>194</v>
      </c>
      <c r="C161" s="333">
        <f t="shared" si="39"/>
        <v>6</v>
      </c>
      <c r="D161" s="337">
        <f t="shared" si="25"/>
        <v>4</v>
      </c>
      <c r="E161" s="812">
        <f t="shared" si="26"/>
        <v>2</v>
      </c>
      <c r="F161" s="42"/>
      <c r="G161" s="46"/>
      <c r="H161" s="42"/>
      <c r="I161" s="46"/>
      <c r="J161" s="42"/>
      <c r="K161" s="46"/>
      <c r="L161" s="42">
        <v>1</v>
      </c>
      <c r="M161" s="46">
        <v>1</v>
      </c>
      <c r="N161" s="42"/>
      <c r="O161" s="46"/>
      <c r="P161" s="42"/>
      <c r="Q161" s="46"/>
      <c r="R161" s="42"/>
      <c r="S161" s="46"/>
      <c r="T161" s="42"/>
      <c r="U161" s="46">
        <v>1</v>
      </c>
      <c r="V161" s="42">
        <v>1</v>
      </c>
      <c r="W161" s="46"/>
      <c r="X161" s="42"/>
      <c r="Y161" s="46"/>
      <c r="Z161" s="42">
        <v>1</v>
      </c>
      <c r="AA161" s="46"/>
      <c r="AB161" s="42"/>
      <c r="AC161" s="46"/>
      <c r="AD161" s="42">
        <v>1</v>
      </c>
      <c r="AE161" s="46"/>
      <c r="AF161" s="42"/>
      <c r="AG161" s="46"/>
      <c r="AH161" s="42"/>
      <c r="AI161" s="46"/>
      <c r="AJ161" s="42"/>
      <c r="AK161" s="46"/>
      <c r="AL161" s="42"/>
      <c r="AM161" s="244"/>
      <c r="AN161" s="338">
        <v>0</v>
      </c>
      <c r="AO161" s="202">
        <v>0</v>
      </c>
      <c r="AP161" s="42">
        <v>0</v>
      </c>
      <c r="AQ161" s="46">
        <v>0</v>
      </c>
      <c r="AR161" s="46">
        <v>0</v>
      </c>
      <c r="AS161" s="46">
        <v>0</v>
      </c>
      <c r="AT161" s="186" t="str">
        <f t="shared" si="40"/>
        <v/>
      </c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12"/>
      <c r="BF161" s="12"/>
      <c r="BY161" s="3"/>
      <c r="CA161" s="32" t="str">
        <f t="shared" si="27"/>
        <v/>
      </c>
      <c r="CB161" s="32" t="str">
        <f t="shared" si="28"/>
        <v/>
      </c>
      <c r="CC161" s="32" t="str">
        <f t="shared" si="29"/>
        <v/>
      </c>
      <c r="CD161" s="32" t="str">
        <f t="shared" si="30"/>
        <v/>
      </c>
      <c r="CE161" s="32" t="str">
        <f t="shared" si="31"/>
        <v/>
      </c>
      <c r="CF161" s="32" t="str">
        <f t="shared" si="32"/>
        <v/>
      </c>
      <c r="CG161" s="33">
        <f t="shared" si="33"/>
        <v>0</v>
      </c>
      <c r="CH161" s="33">
        <f t="shared" si="34"/>
        <v>0</v>
      </c>
      <c r="CI161" s="33">
        <f t="shared" si="35"/>
        <v>0</v>
      </c>
      <c r="CJ161" s="33">
        <f t="shared" si="36"/>
        <v>0</v>
      </c>
      <c r="CK161" s="33">
        <f t="shared" si="37"/>
        <v>0</v>
      </c>
      <c r="CL161" s="33">
        <f t="shared" si="38"/>
        <v>0</v>
      </c>
      <c r="CM161" s="33"/>
      <c r="CN161" s="33"/>
      <c r="CZ161" s="2"/>
    </row>
    <row r="162" spans="1:104" ht="16.350000000000001" customHeight="1" x14ac:dyDescent="0.2">
      <c r="A162" s="1392"/>
      <c r="B162" s="339" t="s">
        <v>195</v>
      </c>
      <c r="C162" s="333">
        <f t="shared" si="39"/>
        <v>0</v>
      </c>
      <c r="D162" s="340"/>
      <c r="E162" s="812">
        <f>SUM(K162+M162+O162+Q162+S162+U162+W162+Y162+AA162+AC162+AE162+AG162+AI162+AK162+AM162)</f>
        <v>0</v>
      </c>
      <c r="F162" s="270"/>
      <c r="G162" s="271"/>
      <c r="H162" s="270"/>
      <c r="I162" s="271"/>
      <c r="J162" s="270"/>
      <c r="K162" s="39"/>
      <c r="L162" s="270"/>
      <c r="M162" s="39"/>
      <c r="N162" s="270"/>
      <c r="O162" s="39"/>
      <c r="P162" s="270"/>
      <c r="Q162" s="39"/>
      <c r="R162" s="270"/>
      <c r="S162" s="39"/>
      <c r="T162" s="270"/>
      <c r="U162" s="39"/>
      <c r="V162" s="270"/>
      <c r="W162" s="39"/>
      <c r="X162" s="270"/>
      <c r="Y162" s="39"/>
      <c r="Z162" s="270"/>
      <c r="AA162" s="39"/>
      <c r="AB162" s="270"/>
      <c r="AC162" s="39"/>
      <c r="AD162" s="270"/>
      <c r="AE162" s="39"/>
      <c r="AF162" s="270"/>
      <c r="AG162" s="39"/>
      <c r="AH162" s="270"/>
      <c r="AI162" s="39"/>
      <c r="AJ162" s="270"/>
      <c r="AK162" s="39"/>
      <c r="AL162" s="270"/>
      <c r="AM162" s="239"/>
      <c r="AN162" s="336"/>
      <c r="AO162" s="58"/>
      <c r="AP162" s="270"/>
      <c r="AQ162" s="39"/>
      <c r="AR162" s="39"/>
      <c r="AS162" s="39"/>
      <c r="AT162" s="186" t="str">
        <f t="shared" si="40"/>
        <v/>
      </c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12"/>
      <c r="BF162" s="12"/>
      <c r="BY162" s="3"/>
      <c r="CA162" s="32" t="str">
        <f t="shared" si="27"/>
        <v/>
      </c>
      <c r="CB162" s="32" t="str">
        <f t="shared" si="28"/>
        <v/>
      </c>
      <c r="CC162" s="32" t="str">
        <f t="shared" si="29"/>
        <v/>
      </c>
      <c r="CD162" s="32" t="str">
        <f t="shared" si="30"/>
        <v/>
      </c>
      <c r="CE162" s="32" t="str">
        <f t="shared" si="31"/>
        <v/>
      </c>
      <c r="CF162" s="32" t="str">
        <f t="shared" si="32"/>
        <v/>
      </c>
      <c r="CG162" s="33">
        <f t="shared" si="33"/>
        <v>0</v>
      </c>
      <c r="CH162" s="33">
        <f t="shared" si="34"/>
        <v>0</v>
      </c>
      <c r="CI162" s="33">
        <f t="shared" si="35"/>
        <v>0</v>
      </c>
      <c r="CJ162" s="33">
        <f t="shared" si="36"/>
        <v>0</v>
      </c>
      <c r="CK162" s="33">
        <f t="shared" si="37"/>
        <v>0</v>
      </c>
      <c r="CL162" s="33">
        <f>IF(AND(C162&lt;&gt;0,OR(AN162="",AO162="",AQ162="",AR162="",AS162="")),1,0)</f>
        <v>0</v>
      </c>
      <c r="CM162" s="33"/>
      <c r="CN162" s="33"/>
      <c r="CZ162" s="2"/>
    </row>
    <row r="163" spans="1:104" ht="16.350000000000001" customHeight="1" x14ac:dyDescent="0.2">
      <c r="A163" s="1392"/>
      <c r="B163" s="817" t="s">
        <v>196</v>
      </c>
      <c r="C163" s="333">
        <f t="shared" si="39"/>
        <v>0</v>
      </c>
      <c r="D163" s="329">
        <f t="shared" ref="D163:E169" si="41">SUM(F163+H163+J163+L163+N163+P163+R163+T163+V163+X163+Z163+AB163+AD163+AF163+AH163+AJ163+AL163)</f>
        <v>0</v>
      </c>
      <c r="E163" s="812">
        <f t="shared" si="41"/>
        <v>0</v>
      </c>
      <c r="F163" s="106"/>
      <c r="G163" s="109"/>
      <c r="H163" s="106"/>
      <c r="I163" s="109"/>
      <c r="J163" s="106"/>
      <c r="K163" s="109"/>
      <c r="L163" s="106"/>
      <c r="M163" s="109"/>
      <c r="N163" s="106"/>
      <c r="O163" s="109"/>
      <c r="P163" s="106"/>
      <c r="Q163" s="109"/>
      <c r="R163" s="106"/>
      <c r="S163" s="109"/>
      <c r="T163" s="106"/>
      <c r="U163" s="109"/>
      <c r="V163" s="106"/>
      <c r="W163" s="109"/>
      <c r="X163" s="106"/>
      <c r="Y163" s="109"/>
      <c r="Z163" s="106"/>
      <c r="AA163" s="109"/>
      <c r="AB163" s="106"/>
      <c r="AC163" s="109"/>
      <c r="AD163" s="106"/>
      <c r="AE163" s="109"/>
      <c r="AF163" s="106"/>
      <c r="AG163" s="109"/>
      <c r="AH163" s="106"/>
      <c r="AI163" s="109"/>
      <c r="AJ163" s="106"/>
      <c r="AK163" s="109"/>
      <c r="AL163" s="106"/>
      <c r="AM163" s="254"/>
      <c r="AN163" s="331"/>
      <c r="AO163" s="57"/>
      <c r="AP163" s="106"/>
      <c r="AQ163" s="109"/>
      <c r="AR163" s="109"/>
      <c r="AS163" s="109"/>
      <c r="AT163" s="186" t="str">
        <f t="shared" si="40"/>
        <v/>
      </c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12"/>
      <c r="BF163" s="12"/>
      <c r="BY163" s="3"/>
      <c r="CA163" s="32" t="str">
        <f t="shared" si="27"/>
        <v/>
      </c>
      <c r="CB163" s="32" t="str">
        <f t="shared" si="28"/>
        <v/>
      </c>
      <c r="CC163" s="32" t="str">
        <f t="shared" si="29"/>
        <v/>
      </c>
      <c r="CD163" s="32" t="str">
        <f t="shared" si="30"/>
        <v/>
      </c>
      <c r="CE163" s="32" t="str">
        <f t="shared" si="31"/>
        <v/>
      </c>
      <c r="CF163" s="32" t="str">
        <f t="shared" si="32"/>
        <v/>
      </c>
      <c r="CG163" s="33">
        <f t="shared" si="33"/>
        <v>0</v>
      </c>
      <c r="CH163" s="33">
        <f t="shared" si="34"/>
        <v>0</v>
      </c>
      <c r="CI163" s="33">
        <f t="shared" si="35"/>
        <v>0</v>
      </c>
      <c r="CJ163" s="33">
        <f t="shared" si="36"/>
        <v>0</v>
      </c>
      <c r="CK163" s="33">
        <f t="shared" si="37"/>
        <v>0</v>
      </c>
      <c r="CL163" s="33">
        <f t="shared" si="38"/>
        <v>0</v>
      </c>
      <c r="CM163" s="33"/>
      <c r="CN163" s="33"/>
      <c r="CZ163" s="2"/>
    </row>
    <row r="164" spans="1:104" ht="16.350000000000001" customHeight="1" x14ac:dyDescent="0.2">
      <c r="A164" s="1392"/>
      <c r="B164" s="341" t="s">
        <v>197</v>
      </c>
      <c r="C164" s="333">
        <f t="shared" si="39"/>
        <v>1</v>
      </c>
      <c r="D164" s="334">
        <f t="shared" si="41"/>
        <v>1</v>
      </c>
      <c r="E164" s="812">
        <f t="shared" si="41"/>
        <v>0</v>
      </c>
      <c r="F164" s="35"/>
      <c r="G164" s="39"/>
      <c r="H164" s="35"/>
      <c r="I164" s="39"/>
      <c r="J164" s="35"/>
      <c r="K164" s="39"/>
      <c r="L164" s="35"/>
      <c r="M164" s="39"/>
      <c r="N164" s="35"/>
      <c r="O164" s="39"/>
      <c r="P164" s="35"/>
      <c r="Q164" s="39"/>
      <c r="R164" s="35"/>
      <c r="S164" s="39"/>
      <c r="T164" s="35"/>
      <c r="U164" s="39"/>
      <c r="V164" s="35"/>
      <c r="W164" s="39"/>
      <c r="X164" s="35"/>
      <c r="Y164" s="39"/>
      <c r="Z164" s="35"/>
      <c r="AA164" s="39"/>
      <c r="AB164" s="35"/>
      <c r="AC164" s="39"/>
      <c r="AD164" s="35">
        <v>1</v>
      </c>
      <c r="AE164" s="39"/>
      <c r="AF164" s="35"/>
      <c r="AG164" s="39"/>
      <c r="AH164" s="35"/>
      <c r="AI164" s="39"/>
      <c r="AJ164" s="35"/>
      <c r="AK164" s="39"/>
      <c r="AL164" s="35"/>
      <c r="AM164" s="239"/>
      <c r="AN164" s="336">
        <v>0</v>
      </c>
      <c r="AO164" s="58">
        <v>0</v>
      </c>
      <c r="AP164" s="35">
        <v>0</v>
      </c>
      <c r="AQ164" s="305">
        <v>0</v>
      </c>
      <c r="AR164" s="305">
        <v>0</v>
      </c>
      <c r="AS164" s="305">
        <v>0</v>
      </c>
      <c r="AT164" s="186" t="str">
        <f t="shared" si="40"/>
        <v/>
      </c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12"/>
      <c r="BF164" s="12"/>
      <c r="BY164" s="3"/>
      <c r="CA164" s="32" t="str">
        <f t="shared" si="27"/>
        <v/>
      </c>
      <c r="CB164" s="32" t="str">
        <f t="shared" si="28"/>
        <v/>
      </c>
      <c r="CC164" s="32" t="str">
        <f t="shared" si="29"/>
        <v/>
      </c>
      <c r="CD164" s="32" t="str">
        <f t="shared" si="30"/>
        <v/>
      </c>
      <c r="CE164" s="32" t="str">
        <f t="shared" si="31"/>
        <v/>
      </c>
      <c r="CF164" s="32" t="str">
        <f t="shared" si="32"/>
        <v/>
      </c>
      <c r="CG164" s="33">
        <f t="shared" si="33"/>
        <v>0</v>
      </c>
      <c r="CH164" s="33">
        <f t="shared" si="34"/>
        <v>0</v>
      </c>
      <c r="CI164" s="33">
        <f t="shared" si="35"/>
        <v>0</v>
      </c>
      <c r="CJ164" s="33">
        <f t="shared" si="36"/>
        <v>0</v>
      </c>
      <c r="CK164" s="33">
        <f t="shared" si="37"/>
        <v>0</v>
      </c>
      <c r="CL164" s="33">
        <f t="shared" si="38"/>
        <v>0</v>
      </c>
      <c r="CM164" s="33"/>
      <c r="CN164" s="33"/>
      <c r="CZ164" s="2"/>
    </row>
    <row r="165" spans="1:104" ht="23.25" customHeight="1" x14ac:dyDescent="0.2">
      <c r="A165" s="1392"/>
      <c r="B165" s="342" t="s">
        <v>198</v>
      </c>
      <c r="C165" s="333">
        <f t="shared" si="39"/>
        <v>0</v>
      </c>
      <c r="D165" s="334">
        <f t="shared" si="41"/>
        <v>0</v>
      </c>
      <c r="E165" s="812">
        <f t="shared" si="41"/>
        <v>0</v>
      </c>
      <c r="F165" s="35"/>
      <c r="G165" s="39"/>
      <c r="H165" s="35"/>
      <c r="I165" s="39"/>
      <c r="J165" s="35"/>
      <c r="K165" s="39"/>
      <c r="L165" s="35"/>
      <c r="M165" s="39"/>
      <c r="N165" s="35"/>
      <c r="O165" s="39"/>
      <c r="P165" s="35"/>
      <c r="Q165" s="39"/>
      <c r="R165" s="35"/>
      <c r="S165" s="39"/>
      <c r="T165" s="35"/>
      <c r="U165" s="39"/>
      <c r="V165" s="35"/>
      <c r="W165" s="39"/>
      <c r="X165" s="35"/>
      <c r="Y165" s="39"/>
      <c r="Z165" s="35"/>
      <c r="AA165" s="39"/>
      <c r="AB165" s="35"/>
      <c r="AC165" s="39"/>
      <c r="AD165" s="35"/>
      <c r="AE165" s="39"/>
      <c r="AF165" s="35"/>
      <c r="AG165" s="39"/>
      <c r="AH165" s="35"/>
      <c r="AI165" s="39"/>
      <c r="AJ165" s="35"/>
      <c r="AK165" s="39"/>
      <c r="AL165" s="35"/>
      <c r="AM165" s="239"/>
      <c r="AN165" s="336"/>
      <c r="AO165" s="58"/>
      <c r="AP165" s="35"/>
      <c r="AQ165" s="46"/>
      <c r="AR165" s="46"/>
      <c r="AS165" s="46"/>
      <c r="AT165" s="186" t="str">
        <f t="shared" si="40"/>
        <v/>
      </c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12"/>
      <c r="BF165" s="12"/>
      <c r="BY165" s="3"/>
      <c r="CA165" s="32" t="str">
        <f t="shared" si="27"/>
        <v/>
      </c>
      <c r="CB165" s="32" t="str">
        <f t="shared" si="28"/>
        <v/>
      </c>
      <c r="CC165" s="32" t="str">
        <f t="shared" si="29"/>
        <v/>
      </c>
      <c r="CD165" s="32" t="str">
        <f t="shared" si="30"/>
        <v/>
      </c>
      <c r="CE165" s="32" t="str">
        <f t="shared" si="31"/>
        <v/>
      </c>
      <c r="CF165" s="32" t="str">
        <f t="shared" si="32"/>
        <v/>
      </c>
      <c r="CG165" s="33">
        <f t="shared" si="33"/>
        <v>0</v>
      </c>
      <c r="CH165" s="33">
        <f t="shared" si="34"/>
        <v>0</v>
      </c>
      <c r="CI165" s="33">
        <f t="shared" si="35"/>
        <v>0</v>
      </c>
      <c r="CJ165" s="33">
        <f t="shared" si="36"/>
        <v>0</v>
      </c>
      <c r="CK165" s="33">
        <f t="shared" si="37"/>
        <v>0</v>
      </c>
      <c r="CL165" s="33">
        <f t="shared" si="38"/>
        <v>0</v>
      </c>
      <c r="CM165" s="33"/>
      <c r="CN165" s="33"/>
      <c r="CZ165" s="2"/>
    </row>
    <row r="166" spans="1:104" ht="16.350000000000001" customHeight="1" x14ac:dyDescent="0.2">
      <c r="A166" s="1376"/>
      <c r="B166" s="343" t="s">
        <v>199</v>
      </c>
      <c r="C166" s="344">
        <f t="shared" si="39"/>
        <v>0</v>
      </c>
      <c r="D166" s="337">
        <f t="shared" si="41"/>
        <v>0</v>
      </c>
      <c r="E166" s="820">
        <f t="shared" si="41"/>
        <v>0</v>
      </c>
      <c r="F166" s="42"/>
      <c r="G166" s="46"/>
      <c r="H166" s="42"/>
      <c r="I166" s="46"/>
      <c r="J166" s="42"/>
      <c r="K166" s="46"/>
      <c r="L166" s="42"/>
      <c r="M166" s="46"/>
      <c r="N166" s="42"/>
      <c r="O166" s="46"/>
      <c r="P166" s="42"/>
      <c r="Q166" s="46"/>
      <c r="R166" s="42"/>
      <c r="S166" s="46"/>
      <c r="T166" s="42"/>
      <c r="U166" s="46"/>
      <c r="V166" s="42"/>
      <c r="W166" s="46"/>
      <c r="X166" s="42"/>
      <c r="Y166" s="46"/>
      <c r="Z166" s="42"/>
      <c r="AA166" s="46"/>
      <c r="AB166" s="42"/>
      <c r="AC166" s="46"/>
      <c r="AD166" s="42"/>
      <c r="AE166" s="46"/>
      <c r="AF166" s="42"/>
      <c r="AG166" s="46"/>
      <c r="AH166" s="42"/>
      <c r="AI166" s="46"/>
      <c r="AJ166" s="42"/>
      <c r="AK166" s="46"/>
      <c r="AL166" s="42"/>
      <c r="AM166" s="244"/>
      <c r="AN166" s="338"/>
      <c r="AO166" s="202"/>
      <c r="AP166" s="42"/>
      <c r="AQ166" s="85"/>
      <c r="AR166" s="85"/>
      <c r="AS166" s="85"/>
      <c r="AT166" s="186" t="str">
        <f t="shared" si="40"/>
        <v/>
      </c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12"/>
      <c r="BF166" s="12"/>
      <c r="BY166" s="3"/>
      <c r="CA166" s="32" t="str">
        <f t="shared" si="27"/>
        <v/>
      </c>
      <c r="CB166" s="32" t="str">
        <f t="shared" si="28"/>
        <v/>
      </c>
      <c r="CC166" s="32" t="str">
        <f t="shared" si="29"/>
        <v/>
      </c>
      <c r="CD166" s="32" t="str">
        <f t="shared" si="30"/>
        <v/>
      </c>
      <c r="CE166" s="32" t="str">
        <f t="shared" si="31"/>
        <v/>
      </c>
      <c r="CF166" s="32" t="str">
        <f t="shared" si="32"/>
        <v/>
      </c>
      <c r="CG166" s="33">
        <f t="shared" si="33"/>
        <v>0</v>
      </c>
      <c r="CH166" s="33">
        <f t="shared" si="34"/>
        <v>0</v>
      </c>
      <c r="CI166" s="33">
        <f t="shared" si="35"/>
        <v>0</v>
      </c>
      <c r="CJ166" s="33">
        <f t="shared" si="36"/>
        <v>0</v>
      </c>
      <c r="CK166" s="33">
        <f t="shared" si="37"/>
        <v>0</v>
      </c>
      <c r="CL166" s="33">
        <f t="shared" si="38"/>
        <v>0</v>
      </c>
      <c r="CM166" s="33"/>
      <c r="CN166" s="33"/>
      <c r="CZ166" s="2"/>
    </row>
    <row r="167" spans="1:104" ht="25.5" customHeight="1" x14ac:dyDescent="0.2">
      <c r="A167" s="1375" t="s">
        <v>200</v>
      </c>
      <c r="B167" s="976" t="s">
        <v>201</v>
      </c>
      <c r="C167" s="972">
        <f t="shared" si="39"/>
        <v>0</v>
      </c>
      <c r="D167" s="973">
        <f t="shared" si="41"/>
        <v>0</v>
      </c>
      <c r="E167" s="974">
        <f t="shared" si="41"/>
        <v>0</v>
      </c>
      <c r="F167" s="893"/>
      <c r="G167" s="896"/>
      <c r="H167" s="893"/>
      <c r="I167" s="896"/>
      <c r="J167" s="893"/>
      <c r="K167" s="896"/>
      <c r="L167" s="893"/>
      <c r="M167" s="896"/>
      <c r="N167" s="893"/>
      <c r="O167" s="896"/>
      <c r="P167" s="893"/>
      <c r="Q167" s="896"/>
      <c r="R167" s="893"/>
      <c r="S167" s="896"/>
      <c r="T167" s="893"/>
      <c r="U167" s="896"/>
      <c r="V167" s="893"/>
      <c r="W167" s="896"/>
      <c r="X167" s="893"/>
      <c r="Y167" s="896"/>
      <c r="Z167" s="893"/>
      <c r="AA167" s="896"/>
      <c r="AB167" s="893"/>
      <c r="AC167" s="896"/>
      <c r="AD167" s="893"/>
      <c r="AE167" s="896"/>
      <c r="AF167" s="893"/>
      <c r="AG167" s="896"/>
      <c r="AH167" s="893"/>
      <c r="AI167" s="896"/>
      <c r="AJ167" s="893"/>
      <c r="AK167" s="896"/>
      <c r="AL167" s="893"/>
      <c r="AM167" s="953"/>
      <c r="AN167" s="975"/>
      <c r="AO167" s="913"/>
      <c r="AP167" s="893"/>
      <c r="AQ167" s="347"/>
      <c r="AR167" s="347"/>
      <c r="AS167" s="347"/>
      <c r="AT167" s="186" t="str">
        <f t="shared" si="40"/>
        <v/>
      </c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12"/>
      <c r="BF167" s="12"/>
      <c r="BY167" s="3"/>
      <c r="CA167" s="32" t="str">
        <f t="shared" si="27"/>
        <v/>
      </c>
      <c r="CB167" s="32" t="str">
        <f t="shared" si="28"/>
        <v/>
      </c>
      <c r="CC167" s="32" t="str">
        <f t="shared" si="29"/>
        <v/>
      </c>
      <c r="CD167" s="32" t="str">
        <f t="shared" si="30"/>
        <v/>
      </c>
      <c r="CE167" s="32" t="str">
        <f t="shared" si="31"/>
        <v/>
      </c>
      <c r="CF167" s="32" t="str">
        <f t="shared" si="32"/>
        <v/>
      </c>
      <c r="CG167" s="33">
        <f t="shared" si="33"/>
        <v>0</v>
      </c>
      <c r="CH167" s="33">
        <f t="shared" si="34"/>
        <v>0</v>
      </c>
      <c r="CI167" s="33">
        <f t="shared" si="35"/>
        <v>0</v>
      </c>
      <c r="CJ167" s="33">
        <f t="shared" si="36"/>
        <v>0</v>
      </c>
      <c r="CK167" s="33">
        <f t="shared" si="37"/>
        <v>0</v>
      </c>
      <c r="CL167" s="33">
        <f t="shared" si="38"/>
        <v>0</v>
      </c>
      <c r="CM167" s="33"/>
      <c r="CN167" s="33"/>
      <c r="CZ167" s="2"/>
    </row>
    <row r="168" spans="1:104" ht="22.5" customHeight="1" x14ac:dyDescent="0.2">
      <c r="A168" s="1392"/>
      <c r="B168" s="817" t="s">
        <v>202</v>
      </c>
      <c r="C168" s="333">
        <f t="shared" si="39"/>
        <v>0</v>
      </c>
      <c r="D168" s="334">
        <f t="shared" si="41"/>
        <v>0</v>
      </c>
      <c r="E168" s="812">
        <f t="shared" si="41"/>
        <v>0</v>
      </c>
      <c r="F168" s="35"/>
      <c r="G168" s="39"/>
      <c r="H168" s="35"/>
      <c r="I168" s="39"/>
      <c r="J168" s="35"/>
      <c r="K168" s="39"/>
      <c r="L168" s="35"/>
      <c r="M168" s="39"/>
      <c r="N168" s="35"/>
      <c r="O168" s="39"/>
      <c r="P168" s="35"/>
      <c r="Q168" s="39"/>
      <c r="R168" s="35"/>
      <c r="S168" s="39"/>
      <c r="T168" s="35"/>
      <c r="U168" s="39"/>
      <c r="V168" s="35"/>
      <c r="W168" s="39"/>
      <c r="X168" s="35"/>
      <c r="Y168" s="39"/>
      <c r="Z168" s="35"/>
      <c r="AA168" s="39"/>
      <c r="AB168" s="35"/>
      <c r="AC168" s="39"/>
      <c r="AD168" s="35"/>
      <c r="AE168" s="39"/>
      <c r="AF168" s="35"/>
      <c r="AG168" s="39"/>
      <c r="AH168" s="35"/>
      <c r="AI168" s="39"/>
      <c r="AJ168" s="35"/>
      <c r="AK168" s="39"/>
      <c r="AL168" s="35"/>
      <c r="AM168" s="239"/>
      <c r="AN168" s="336"/>
      <c r="AO168" s="58"/>
      <c r="AP168" s="35"/>
      <c r="AQ168" s="46"/>
      <c r="AR168" s="46"/>
      <c r="AS168" s="46"/>
      <c r="AT168" s="186" t="str">
        <f t="shared" si="40"/>
        <v/>
      </c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12"/>
      <c r="BF168" s="12"/>
      <c r="BY168" s="3"/>
      <c r="CA168" s="32" t="str">
        <f t="shared" si="27"/>
        <v/>
      </c>
      <c r="CB168" s="32" t="str">
        <f t="shared" si="28"/>
        <v/>
      </c>
      <c r="CC168" s="32" t="str">
        <f t="shared" si="29"/>
        <v/>
      </c>
      <c r="CD168" s="32" t="str">
        <f t="shared" si="30"/>
        <v/>
      </c>
      <c r="CE168" s="32" t="str">
        <f t="shared" si="31"/>
        <v/>
      </c>
      <c r="CF168" s="32" t="str">
        <f t="shared" si="32"/>
        <v/>
      </c>
      <c r="CG168" s="33">
        <f t="shared" si="33"/>
        <v>0</v>
      </c>
      <c r="CH168" s="33">
        <f t="shared" si="34"/>
        <v>0</v>
      </c>
      <c r="CI168" s="33">
        <f t="shared" si="35"/>
        <v>0</v>
      </c>
      <c r="CJ168" s="33">
        <f t="shared" si="36"/>
        <v>0</v>
      </c>
      <c r="CK168" s="33">
        <f t="shared" si="37"/>
        <v>0</v>
      </c>
      <c r="CL168" s="33">
        <f t="shared" si="38"/>
        <v>0</v>
      </c>
      <c r="CM168" s="33"/>
      <c r="CN168" s="33"/>
      <c r="CZ168" s="2"/>
    </row>
    <row r="169" spans="1:104" ht="23.25" customHeight="1" x14ac:dyDescent="0.2">
      <c r="A169" s="1376"/>
      <c r="B169" s="818" t="s">
        <v>203</v>
      </c>
      <c r="C169" s="348">
        <f t="shared" si="39"/>
        <v>0</v>
      </c>
      <c r="D169" s="349">
        <f t="shared" si="41"/>
        <v>0</v>
      </c>
      <c r="E169" s="350">
        <f t="shared" si="41"/>
        <v>0</v>
      </c>
      <c r="F169" s="82"/>
      <c r="G169" s="85"/>
      <c r="H169" s="82"/>
      <c r="I169" s="85"/>
      <c r="J169" s="82"/>
      <c r="K169" s="85"/>
      <c r="L169" s="82"/>
      <c r="M169" s="85"/>
      <c r="N169" s="82"/>
      <c r="O169" s="85"/>
      <c r="P169" s="82"/>
      <c r="Q169" s="85"/>
      <c r="R169" s="82"/>
      <c r="S169" s="85"/>
      <c r="T169" s="82"/>
      <c r="U169" s="85"/>
      <c r="V169" s="82"/>
      <c r="W169" s="85"/>
      <c r="X169" s="82"/>
      <c r="Y169" s="85"/>
      <c r="Z169" s="82"/>
      <c r="AA169" s="85"/>
      <c r="AB169" s="82"/>
      <c r="AC169" s="85"/>
      <c r="AD169" s="82"/>
      <c r="AE169" s="85"/>
      <c r="AF169" s="82"/>
      <c r="AG169" s="85"/>
      <c r="AH169" s="82"/>
      <c r="AI169" s="85"/>
      <c r="AJ169" s="82"/>
      <c r="AK169" s="85"/>
      <c r="AL169" s="82"/>
      <c r="AM169" s="351"/>
      <c r="AN169" s="352"/>
      <c r="AO169" s="59"/>
      <c r="AP169" s="82"/>
      <c r="AQ169" s="85"/>
      <c r="AR169" s="85"/>
      <c r="AS169" s="85"/>
      <c r="AT169" s="186" t="str">
        <f t="shared" si="40"/>
        <v/>
      </c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12"/>
      <c r="BF169" s="12"/>
      <c r="BY169" s="3"/>
      <c r="CA169" s="32" t="str">
        <f t="shared" si="27"/>
        <v/>
      </c>
      <c r="CB169" s="32" t="str">
        <f t="shared" si="28"/>
        <v/>
      </c>
      <c r="CC169" s="32" t="str">
        <f t="shared" si="29"/>
        <v/>
      </c>
      <c r="CD169" s="32" t="str">
        <f t="shared" si="30"/>
        <v/>
      </c>
      <c r="CE169" s="32" t="str">
        <f t="shared" si="31"/>
        <v/>
      </c>
      <c r="CF169" s="32" t="str">
        <f t="shared" si="32"/>
        <v/>
      </c>
      <c r="CG169" s="33">
        <f t="shared" si="33"/>
        <v>0</v>
      </c>
      <c r="CH169" s="33">
        <f t="shared" si="34"/>
        <v>0</v>
      </c>
      <c r="CI169" s="33">
        <f t="shared" si="35"/>
        <v>0</v>
      </c>
      <c r="CJ169" s="33">
        <f t="shared" si="36"/>
        <v>0</v>
      </c>
      <c r="CK169" s="33">
        <f t="shared" si="37"/>
        <v>0</v>
      </c>
      <c r="CL169" s="33">
        <f t="shared" si="38"/>
        <v>0</v>
      </c>
      <c r="CM169" s="33"/>
      <c r="CN169" s="33"/>
      <c r="CZ169" s="2"/>
    </row>
    <row r="170" spans="1:104" ht="22.35" customHeight="1" x14ac:dyDescent="0.2">
      <c r="A170" s="1375" t="s">
        <v>204</v>
      </c>
      <c r="B170" s="971" t="s">
        <v>205</v>
      </c>
      <c r="C170" s="972">
        <f t="shared" si="39"/>
        <v>1</v>
      </c>
      <c r="D170" s="973">
        <f t="shared" ref="D170:E173" si="42">SUM(F170+H170+J170+L170+N170)</f>
        <v>0</v>
      </c>
      <c r="E170" s="974">
        <f t="shared" si="42"/>
        <v>1</v>
      </c>
      <c r="F170" s="893"/>
      <c r="G170" s="896"/>
      <c r="H170" s="893"/>
      <c r="I170" s="896">
        <v>1</v>
      </c>
      <c r="J170" s="893"/>
      <c r="K170" s="896"/>
      <c r="L170" s="893"/>
      <c r="M170" s="896"/>
      <c r="N170" s="893"/>
      <c r="O170" s="896"/>
      <c r="P170" s="977"/>
      <c r="Q170" s="978"/>
      <c r="R170" s="977"/>
      <c r="S170" s="978"/>
      <c r="T170" s="977"/>
      <c r="U170" s="978"/>
      <c r="V170" s="977"/>
      <c r="W170" s="978"/>
      <c r="X170" s="977"/>
      <c r="Y170" s="978"/>
      <c r="Z170" s="977"/>
      <c r="AA170" s="978"/>
      <c r="AB170" s="977"/>
      <c r="AC170" s="978"/>
      <c r="AD170" s="977"/>
      <c r="AE170" s="978"/>
      <c r="AF170" s="977"/>
      <c r="AG170" s="978"/>
      <c r="AH170" s="977"/>
      <c r="AI170" s="978"/>
      <c r="AJ170" s="977"/>
      <c r="AK170" s="978"/>
      <c r="AL170" s="977"/>
      <c r="AM170" s="979"/>
      <c r="AN170" s="975">
        <v>0</v>
      </c>
      <c r="AO170" s="980"/>
      <c r="AP170" s="893">
        <v>0</v>
      </c>
      <c r="AQ170" s="347">
        <v>0</v>
      </c>
      <c r="AR170" s="347">
        <v>0</v>
      </c>
      <c r="AS170" s="347">
        <v>0</v>
      </c>
      <c r="AT170" s="186" t="str">
        <f t="shared" si="40"/>
        <v/>
      </c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12"/>
      <c r="BF170" s="12"/>
      <c r="BY170" s="3"/>
      <c r="CA170" s="32" t="str">
        <f t="shared" si="27"/>
        <v/>
      </c>
      <c r="CB170" s="32"/>
      <c r="CC170" s="32" t="str">
        <f t="shared" si="29"/>
        <v/>
      </c>
      <c r="CD170" s="32" t="str">
        <f t="shared" si="30"/>
        <v/>
      </c>
      <c r="CE170" s="32" t="str">
        <f t="shared" si="31"/>
        <v/>
      </c>
      <c r="CF170" s="32" t="str">
        <f t="shared" si="32"/>
        <v/>
      </c>
      <c r="CG170" s="33">
        <f t="shared" si="33"/>
        <v>0</v>
      </c>
      <c r="CH170" s="33"/>
      <c r="CI170" s="33">
        <f t="shared" si="35"/>
        <v>0</v>
      </c>
      <c r="CJ170" s="33">
        <f t="shared" si="36"/>
        <v>0</v>
      </c>
      <c r="CK170" s="33">
        <f t="shared" si="37"/>
        <v>0</v>
      </c>
      <c r="CL170" s="33">
        <f>IF(AND(C170&lt;&gt;0,OR(AN170="",AP170="",AQ170="",AR170="",AS170="")),1,0)</f>
        <v>0</v>
      </c>
      <c r="CM170" s="33"/>
      <c r="CN170" s="33"/>
      <c r="CZ170" s="2"/>
    </row>
    <row r="171" spans="1:104" ht="27" customHeight="1" x14ac:dyDescent="0.2">
      <c r="A171" s="1392"/>
      <c r="B171" s="817" t="s">
        <v>206</v>
      </c>
      <c r="C171" s="333">
        <f t="shared" si="39"/>
        <v>0</v>
      </c>
      <c r="D171" s="334">
        <f t="shared" si="42"/>
        <v>0</v>
      </c>
      <c r="E171" s="812">
        <f t="shared" si="42"/>
        <v>0</v>
      </c>
      <c r="F171" s="35"/>
      <c r="G171" s="39"/>
      <c r="H171" s="35"/>
      <c r="I171" s="39"/>
      <c r="J171" s="35"/>
      <c r="K171" s="39"/>
      <c r="L171" s="35"/>
      <c r="M171" s="39"/>
      <c r="N171" s="35"/>
      <c r="O171" s="39"/>
      <c r="P171" s="270"/>
      <c r="Q171" s="271"/>
      <c r="R171" s="270"/>
      <c r="S171" s="271"/>
      <c r="T171" s="270"/>
      <c r="U171" s="271"/>
      <c r="V171" s="270"/>
      <c r="W171" s="271"/>
      <c r="X171" s="270"/>
      <c r="Y171" s="271"/>
      <c r="Z171" s="270"/>
      <c r="AA171" s="271"/>
      <c r="AB171" s="270"/>
      <c r="AC171" s="271"/>
      <c r="AD171" s="270"/>
      <c r="AE171" s="271"/>
      <c r="AF171" s="270"/>
      <c r="AG171" s="271"/>
      <c r="AH171" s="270"/>
      <c r="AI171" s="271"/>
      <c r="AJ171" s="270"/>
      <c r="AK171" s="271"/>
      <c r="AL171" s="270"/>
      <c r="AM171" s="357"/>
      <c r="AN171" s="336"/>
      <c r="AO171" s="358"/>
      <c r="AP171" s="35"/>
      <c r="AQ171" s="46"/>
      <c r="AR171" s="46"/>
      <c r="AS171" s="46"/>
      <c r="AT171" s="186" t="str">
        <f t="shared" si="40"/>
        <v/>
      </c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12"/>
      <c r="BF171" s="12"/>
      <c r="BY171" s="3"/>
      <c r="CA171" s="32" t="str">
        <f t="shared" si="27"/>
        <v/>
      </c>
      <c r="CB171" s="32"/>
      <c r="CC171" s="32" t="str">
        <f t="shared" si="29"/>
        <v/>
      </c>
      <c r="CD171" s="32" t="str">
        <f t="shared" si="30"/>
        <v/>
      </c>
      <c r="CE171" s="32" t="str">
        <f t="shared" si="31"/>
        <v/>
      </c>
      <c r="CF171" s="32" t="str">
        <f t="shared" si="32"/>
        <v/>
      </c>
      <c r="CG171" s="33">
        <f t="shared" si="33"/>
        <v>0</v>
      </c>
      <c r="CH171" s="33"/>
      <c r="CI171" s="33">
        <f t="shared" si="35"/>
        <v>0</v>
      </c>
      <c r="CJ171" s="33">
        <f t="shared" si="36"/>
        <v>0</v>
      </c>
      <c r="CK171" s="33">
        <f t="shared" si="37"/>
        <v>0</v>
      </c>
      <c r="CL171" s="33">
        <f t="shared" ref="CL171:CL173" si="43">IF(AND(C171&lt;&gt;0,OR(AN171="",AP171="",AQ171="",AR171="",AS171="")),1,0)</f>
        <v>0</v>
      </c>
      <c r="CM171" s="33"/>
      <c r="CN171" s="33"/>
      <c r="CZ171" s="2"/>
    </row>
    <row r="172" spans="1:104" ht="25.5" customHeight="1" x14ac:dyDescent="0.2">
      <c r="A172" s="1392"/>
      <c r="B172" s="817" t="s">
        <v>207</v>
      </c>
      <c r="C172" s="333">
        <f t="shared" si="39"/>
        <v>0</v>
      </c>
      <c r="D172" s="334">
        <f t="shared" si="42"/>
        <v>0</v>
      </c>
      <c r="E172" s="812">
        <f t="shared" si="42"/>
        <v>0</v>
      </c>
      <c r="F172" s="35"/>
      <c r="G172" s="39"/>
      <c r="H172" s="35"/>
      <c r="I172" s="39"/>
      <c r="J172" s="35"/>
      <c r="K172" s="39"/>
      <c r="L172" s="35"/>
      <c r="M172" s="39"/>
      <c r="N172" s="35"/>
      <c r="O172" s="39"/>
      <c r="P172" s="270"/>
      <c r="Q172" s="271"/>
      <c r="R172" s="270"/>
      <c r="S172" s="271"/>
      <c r="T172" s="270"/>
      <c r="U172" s="271"/>
      <c r="V172" s="270"/>
      <c r="W172" s="271"/>
      <c r="X172" s="270"/>
      <c r="Y172" s="271"/>
      <c r="Z172" s="270"/>
      <c r="AA172" s="271"/>
      <c r="AB172" s="270"/>
      <c r="AC172" s="271"/>
      <c r="AD172" s="270"/>
      <c r="AE172" s="271"/>
      <c r="AF172" s="270"/>
      <c r="AG172" s="271"/>
      <c r="AH172" s="270"/>
      <c r="AI172" s="271"/>
      <c r="AJ172" s="270"/>
      <c r="AK172" s="271"/>
      <c r="AL172" s="270"/>
      <c r="AM172" s="357"/>
      <c r="AN172" s="336"/>
      <c r="AO172" s="359"/>
      <c r="AP172" s="35"/>
      <c r="AQ172" s="46"/>
      <c r="AR172" s="46"/>
      <c r="AS172" s="46"/>
      <c r="AT172" s="186" t="str">
        <f t="shared" si="40"/>
        <v/>
      </c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12"/>
      <c r="BF172" s="12"/>
      <c r="BY172" s="3"/>
      <c r="CA172" s="32" t="str">
        <f t="shared" si="27"/>
        <v/>
      </c>
      <c r="CB172" s="32"/>
      <c r="CC172" s="32" t="str">
        <f t="shared" si="29"/>
        <v/>
      </c>
      <c r="CD172" s="32" t="str">
        <f t="shared" si="30"/>
        <v/>
      </c>
      <c r="CE172" s="32" t="str">
        <f t="shared" si="31"/>
        <v/>
      </c>
      <c r="CF172" s="32" t="str">
        <f t="shared" si="32"/>
        <v/>
      </c>
      <c r="CG172" s="33">
        <f t="shared" si="33"/>
        <v>0</v>
      </c>
      <c r="CH172" s="33"/>
      <c r="CI172" s="33">
        <f t="shared" si="35"/>
        <v>0</v>
      </c>
      <c r="CJ172" s="33">
        <f t="shared" si="36"/>
        <v>0</v>
      </c>
      <c r="CK172" s="33">
        <f t="shared" si="37"/>
        <v>0</v>
      </c>
      <c r="CL172" s="33">
        <f t="shared" si="43"/>
        <v>0</v>
      </c>
      <c r="CM172" s="33"/>
      <c r="CN172" s="33"/>
      <c r="CZ172" s="2"/>
    </row>
    <row r="173" spans="1:104" ht="32.25" customHeight="1" x14ac:dyDescent="0.2">
      <c r="A173" s="1376"/>
      <c r="B173" s="818" t="s">
        <v>208</v>
      </c>
      <c r="C173" s="348">
        <f t="shared" si="39"/>
        <v>3</v>
      </c>
      <c r="D173" s="349">
        <f t="shared" si="42"/>
        <v>2</v>
      </c>
      <c r="E173" s="350">
        <f t="shared" si="42"/>
        <v>1</v>
      </c>
      <c r="F173" s="82">
        <v>1</v>
      </c>
      <c r="G173" s="85"/>
      <c r="H173" s="82"/>
      <c r="I173" s="85">
        <v>1</v>
      </c>
      <c r="J173" s="82">
        <v>1</v>
      </c>
      <c r="K173" s="85"/>
      <c r="L173" s="82"/>
      <c r="M173" s="85"/>
      <c r="N173" s="82"/>
      <c r="O173" s="85"/>
      <c r="P173" s="360"/>
      <c r="Q173" s="361"/>
      <c r="R173" s="360"/>
      <c r="S173" s="361"/>
      <c r="T173" s="360"/>
      <c r="U173" s="361"/>
      <c r="V173" s="360"/>
      <c r="W173" s="361"/>
      <c r="X173" s="360"/>
      <c r="Y173" s="361"/>
      <c r="Z173" s="360"/>
      <c r="AA173" s="361"/>
      <c r="AB173" s="360"/>
      <c r="AC173" s="361"/>
      <c r="AD173" s="360"/>
      <c r="AE173" s="361"/>
      <c r="AF173" s="360"/>
      <c r="AG173" s="361"/>
      <c r="AH173" s="360"/>
      <c r="AI173" s="361"/>
      <c r="AJ173" s="360"/>
      <c r="AK173" s="361"/>
      <c r="AL173" s="360"/>
      <c r="AM173" s="361"/>
      <c r="AN173" s="352">
        <v>0</v>
      </c>
      <c r="AO173" s="274"/>
      <c r="AP173" s="82">
        <v>0</v>
      </c>
      <c r="AQ173" s="85">
        <v>0</v>
      </c>
      <c r="AR173" s="85">
        <v>0</v>
      </c>
      <c r="AS173" s="85">
        <v>0</v>
      </c>
      <c r="AT173" s="186" t="str">
        <f t="shared" si="40"/>
        <v/>
      </c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12"/>
      <c r="BF173" s="12"/>
      <c r="BY173" s="3"/>
      <c r="CA173" s="32" t="str">
        <f t="shared" si="27"/>
        <v/>
      </c>
      <c r="CB173" s="32"/>
      <c r="CC173" s="32" t="str">
        <f t="shared" si="29"/>
        <v/>
      </c>
      <c r="CD173" s="32" t="str">
        <f t="shared" si="30"/>
        <v/>
      </c>
      <c r="CE173" s="32" t="str">
        <f t="shared" si="31"/>
        <v/>
      </c>
      <c r="CF173" s="32" t="str">
        <f t="shared" si="32"/>
        <v/>
      </c>
      <c r="CG173" s="33">
        <f t="shared" si="33"/>
        <v>0</v>
      </c>
      <c r="CH173" s="33"/>
      <c r="CI173" s="33">
        <f t="shared" si="35"/>
        <v>0</v>
      </c>
      <c r="CJ173" s="33">
        <f t="shared" si="36"/>
        <v>0</v>
      </c>
      <c r="CK173" s="33">
        <f t="shared" si="37"/>
        <v>0</v>
      </c>
      <c r="CL173" s="33">
        <f t="shared" si="43"/>
        <v>0</v>
      </c>
      <c r="CM173" s="33"/>
      <c r="CN173" s="33"/>
      <c r="CZ173" s="2"/>
    </row>
    <row r="174" spans="1:104" ht="16.350000000000001" customHeight="1" x14ac:dyDescent="0.2">
      <c r="A174" s="1375" t="s">
        <v>209</v>
      </c>
      <c r="B174" s="362" t="s">
        <v>210</v>
      </c>
      <c r="C174" s="328">
        <f t="shared" si="39"/>
        <v>0</v>
      </c>
      <c r="D174" s="329">
        <f t="shared" ref="D174:E189" si="44">SUM(F174+H174+J174+L174+N174+P174+R174+T174+V174+X174+Z174+AB174+AD174+AF174+AH174+AJ174+AL174)</f>
        <v>0</v>
      </c>
      <c r="E174" s="330">
        <f t="shared" si="44"/>
        <v>0</v>
      </c>
      <c r="F174" s="106"/>
      <c r="G174" s="109"/>
      <c r="H174" s="106"/>
      <c r="I174" s="109"/>
      <c r="J174" s="106"/>
      <c r="K174" s="109"/>
      <c r="L174" s="106"/>
      <c r="M174" s="109"/>
      <c r="N174" s="106"/>
      <c r="O174" s="109"/>
      <c r="P174" s="106"/>
      <c r="Q174" s="109"/>
      <c r="R174" s="106"/>
      <c r="S174" s="109"/>
      <c r="T174" s="106"/>
      <c r="U174" s="109"/>
      <c r="V174" s="106"/>
      <c r="W174" s="109"/>
      <c r="X174" s="106"/>
      <c r="Y174" s="109"/>
      <c r="Z174" s="106"/>
      <c r="AA174" s="109"/>
      <c r="AB174" s="106"/>
      <c r="AC174" s="109"/>
      <c r="AD174" s="106"/>
      <c r="AE174" s="109"/>
      <c r="AF174" s="106"/>
      <c r="AG174" s="109"/>
      <c r="AH174" s="106"/>
      <c r="AI174" s="109"/>
      <c r="AJ174" s="106"/>
      <c r="AK174" s="109"/>
      <c r="AL174" s="106"/>
      <c r="AM174" s="108"/>
      <c r="AN174" s="109"/>
      <c r="AO174" s="913"/>
      <c r="AP174" s="911"/>
      <c r="AQ174" s="109"/>
      <c r="AR174" s="109"/>
      <c r="AS174" s="57"/>
      <c r="AT174" s="186" t="str">
        <f t="shared" si="40"/>
        <v/>
      </c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12"/>
      <c r="BF174" s="12"/>
      <c r="BY174" s="3"/>
      <c r="CA174" s="32" t="str">
        <f t="shared" si="27"/>
        <v/>
      </c>
      <c r="CB174" s="32" t="str">
        <f t="shared" ref="CB174:CB179" si="45">IF(CH174=0,"","* Las madres de hijos menor de 5 años NO DEBE ser mayor al Total de Mujeres ingresadas al Programa. ")</f>
        <v/>
      </c>
      <c r="CC174" s="32" t="str">
        <f t="shared" si="29"/>
        <v/>
      </c>
      <c r="CD174" s="32" t="str">
        <f t="shared" si="30"/>
        <v/>
      </c>
      <c r="CE174" s="32" t="str">
        <f t="shared" si="31"/>
        <v/>
      </c>
      <c r="CF174" s="32" t="str">
        <f t="shared" si="32"/>
        <v/>
      </c>
      <c r="CG174" s="33">
        <f t="shared" si="33"/>
        <v>0</v>
      </c>
      <c r="CH174" s="33">
        <f t="shared" ref="CH174:CH179" si="46">IF(C174&lt;AO174,1,0)</f>
        <v>0</v>
      </c>
      <c r="CI174" s="33">
        <f t="shared" si="35"/>
        <v>0</v>
      </c>
      <c r="CJ174" s="33">
        <f t="shared" si="36"/>
        <v>0</v>
      </c>
      <c r="CK174" s="33">
        <f t="shared" si="37"/>
        <v>0</v>
      </c>
      <c r="CL174" s="33">
        <f t="shared" si="38"/>
        <v>0</v>
      </c>
      <c r="CM174" s="33"/>
      <c r="CN174" s="33"/>
      <c r="CZ174" s="2"/>
    </row>
    <row r="175" spans="1:104" ht="16.350000000000001" customHeight="1" x14ac:dyDescent="0.2">
      <c r="A175" s="1392"/>
      <c r="B175" s="363" t="s">
        <v>211</v>
      </c>
      <c r="C175" s="333">
        <f t="shared" si="39"/>
        <v>0</v>
      </c>
      <c r="D175" s="334">
        <f t="shared" si="44"/>
        <v>0</v>
      </c>
      <c r="E175" s="812">
        <f t="shared" si="44"/>
        <v>0</v>
      </c>
      <c r="F175" s="35"/>
      <c r="G175" s="39"/>
      <c r="H175" s="35"/>
      <c r="I175" s="39"/>
      <c r="J175" s="35"/>
      <c r="K175" s="39"/>
      <c r="L175" s="35"/>
      <c r="M175" s="39"/>
      <c r="N175" s="35"/>
      <c r="O175" s="39"/>
      <c r="P175" s="35"/>
      <c r="Q175" s="39"/>
      <c r="R175" s="35"/>
      <c r="S175" s="39"/>
      <c r="T175" s="35"/>
      <c r="U175" s="39"/>
      <c r="V175" s="35"/>
      <c r="W175" s="39"/>
      <c r="X175" s="35"/>
      <c r="Y175" s="39"/>
      <c r="Z175" s="35"/>
      <c r="AA175" s="39"/>
      <c r="AB175" s="35"/>
      <c r="AC175" s="39"/>
      <c r="AD175" s="35"/>
      <c r="AE175" s="39"/>
      <c r="AF175" s="35"/>
      <c r="AG175" s="39"/>
      <c r="AH175" s="35"/>
      <c r="AI175" s="39"/>
      <c r="AJ175" s="35"/>
      <c r="AK175" s="39"/>
      <c r="AL175" s="35"/>
      <c r="AM175" s="38"/>
      <c r="AN175" s="39"/>
      <c r="AO175" s="58"/>
      <c r="AP175" s="143"/>
      <c r="AQ175" s="39"/>
      <c r="AR175" s="39"/>
      <c r="AS175" s="58"/>
      <c r="AT175" s="186" t="str">
        <f t="shared" si="40"/>
        <v/>
      </c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12"/>
      <c r="BF175" s="12"/>
      <c r="BY175" s="3"/>
      <c r="CA175" s="32" t="str">
        <f t="shared" si="27"/>
        <v/>
      </c>
      <c r="CB175" s="32" t="str">
        <f t="shared" si="45"/>
        <v/>
      </c>
      <c r="CC175" s="32" t="str">
        <f t="shared" si="29"/>
        <v/>
      </c>
      <c r="CD175" s="32" t="str">
        <f t="shared" si="30"/>
        <v/>
      </c>
      <c r="CE175" s="32" t="str">
        <f t="shared" si="31"/>
        <v/>
      </c>
      <c r="CF175" s="32" t="str">
        <f t="shared" si="32"/>
        <v/>
      </c>
      <c r="CG175" s="33">
        <f t="shared" si="33"/>
        <v>0</v>
      </c>
      <c r="CH175" s="33">
        <f t="shared" si="46"/>
        <v>0</v>
      </c>
      <c r="CI175" s="33">
        <f t="shared" si="35"/>
        <v>0</v>
      </c>
      <c r="CJ175" s="33">
        <f t="shared" si="36"/>
        <v>0</v>
      </c>
      <c r="CK175" s="33">
        <f t="shared" si="37"/>
        <v>0</v>
      </c>
      <c r="CL175" s="33">
        <f t="shared" si="38"/>
        <v>0</v>
      </c>
      <c r="CM175" s="33"/>
      <c r="CN175" s="33"/>
      <c r="CZ175" s="2"/>
    </row>
    <row r="176" spans="1:104" ht="16.350000000000001" customHeight="1" x14ac:dyDescent="0.2">
      <c r="A176" s="1392"/>
      <c r="B176" s="339" t="s">
        <v>212</v>
      </c>
      <c r="C176" s="333">
        <f t="shared" si="39"/>
        <v>0</v>
      </c>
      <c r="D176" s="334">
        <f t="shared" si="44"/>
        <v>0</v>
      </c>
      <c r="E176" s="812">
        <f t="shared" si="44"/>
        <v>0</v>
      </c>
      <c r="F176" s="35"/>
      <c r="G176" s="39"/>
      <c r="H176" s="35"/>
      <c r="I176" s="39"/>
      <c r="J176" s="35"/>
      <c r="K176" s="39"/>
      <c r="L176" s="35"/>
      <c r="M176" s="39"/>
      <c r="N176" s="35"/>
      <c r="O176" s="39"/>
      <c r="P176" s="35"/>
      <c r="Q176" s="39"/>
      <c r="R176" s="35"/>
      <c r="S176" s="39"/>
      <c r="T176" s="35"/>
      <c r="U176" s="39"/>
      <c r="V176" s="35"/>
      <c r="W176" s="39"/>
      <c r="X176" s="35"/>
      <c r="Y176" s="39"/>
      <c r="Z176" s="35"/>
      <c r="AA176" s="39"/>
      <c r="AB176" s="35"/>
      <c r="AC176" s="39"/>
      <c r="AD176" s="35"/>
      <c r="AE176" s="39"/>
      <c r="AF176" s="35"/>
      <c r="AG176" s="39"/>
      <c r="AH176" s="35"/>
      <c r="AI176" s="39"/>
      <c r="AJ176" s="35"/>
      <c r="AK176" s="39"/>
      <c r="AL176" s="35"/>
      <c r="AM176" s="38"/>
      <c r="AN176" s="39"/>
      <c r="AO176" s="58"/>
      <c r="AP176" s="143"/>
      <c r="AQ176" s="39"/>
      <c r="AR176" s="39"/>
      <c r="AS176" s="58"/>
      <c r="AT176" s="186" t="str">
        <f t="shared" si="40"/>
        <v/>
      </c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12"/>
      <c r="BF176" s="12"/>
      <c r="BY176" s="3"/>
      <c r="CA176" s="32" t="str">
        <f t="shared" si="27"/>
        <v/>
      </c>
      <c r="CB176" s="32" t="str">
        <f t="shared" si="45"/>
        <v/>
      </c>
      <c r="CC176" s="32" t="str">
        <f t="shared" si="29"/>
        <v/>
      </c>
      <c r="CD176" s="32" t="str">
        <f t="shared" si="30"/>
        <v/>
      </c>
      <c r="CE176" s="32" t="str">
        <f t="shared" si="31"/>
        <v/>
      </c>
      <c r="CF176" s="32" t="str">
        <f t="shared" si="32"/>
        <v/>
      </c>
      <c r="CG176" s="33">
        <f t="shared" si="33"/>
        <v>0</v>
      </c>
      <c r="CH176" s="33">
        <f t="shared" si="46"/>
        <v>0</v>
      </c>
      <c r="CI176" s="33">
        <f t="shared" si="35"/>
        <v>0</v>
      </c>
      <c r="CJ176" s="33">
        <f t="shared" si="36"/>
        <v>0</v>
      </c>
      <c r="CK176" s="33">
        <f t="shared" si="37"/>
        <v>0</v>
      </c>
      <c r="CL176" s="33">
        <f t="shared" si="38"/>
        <v>0</v>
      </c>
      <c r="CM176" s="33"/>
      <c r="CN176" s="33"/>
      <c r="CZ176" s="2"/>
    </row>
    <row r="177" spans="1:104" ht="16.350000000000001" customHeight="1" x14ac:dyDescent="0.2">
      <c r="A177" s="1392"/>
      <c r="B177" s="339" t="s">
        <v>213</v>
      </c>
      <c r="C177" s="333">
        <f t="shared" si="39"/>
        <v>0</v>
      </c>
      <c r="D177" s="334">
        <f t="shared" si="44"/>
        <v>0</v>
      </c>
      <c r="E177" s="812">
        <f t="shared" si="44"/>
        <v>0</v>
      </c>
      <c r="F177" s="35"/>
      <c r="G177" s="39"/>
      <c r="H177" s="35"/>
      <c r="I177" s="39"/>
      <c r="J177" s="35"/>
      <c r="K177" s="39"/>
      <c r="L177" s="35"/>
      <c r="M177" s="39"/>
      <c r="N177" s="35"/>
      <c r="O177" s="39"/>
      <c r="P177" s="35"/>
      <c r="Q177" s="39"/>
      <c r="R177" s="35"/>
      <c r="S177" s="39"/>
      <c r="T177" s="35"/>
      <c r="U177" s="39"/>
      <c r="V177" s="35"/>
      <c r="W177" s="39"/>
      <c r="X177" s="35"/>
      <c r="Y177" s="39"/>
      <c r="Z177" s="35"/>
      <c r="AA177" s="39"/>
      <c r="AB177" s="35"/>
      <c r="AC177" s="39"/>
      <c r="AD177" s="35"/>
      <c r="AE177" s="39"/>
      <c r="AF177" s="35"/>
      <c r="AG177" s="39"/>
      <c r="AH177" s="35"/>
      <c r="AI177" s="39"/>
      <c r="AJ177" s="35"/>
      <c r="AK177" s="39"/>
      <c r="AL177" s="35"/>
      <c r="AM177" s="38"/>
      <c r="AN177" s="39"/>
      <c r="AO177" s="58"/>
      <c r="AP177" s="143"/>
      <c r="AQ177" s="39"/>
      <c r="AR177" s="39"/>
      <c r="AS177" s="58"/>
      <c r="AT177" s="186" t="str">
        <f t="shared" si="40"/>
        <v/>
      </c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12"/>
      <c r="BF177" s="12"/>
      <c r="BY177" s="3"/>
      <c r="CA177" s="32" t="str">
        <f t="shared" si="27"/>
        <v/>
      </c>
      <c r="CB177" s="32" t="str">
        <f t="shared" si="45"/>
        <v/>
      </c>
      <c r="CC177" s="32" t="str">
        <f t="shared" si="29"/>
        <v/>
      </c>
      <c r="CD177" s="32" t="str">
        <f t="shared" si="30"/>
        <v/>
      </c>
      <c r="CE177" s="32" t="str">
        <f t="shared" si="31"/>
        <v/>
      </c>
      <c r="CF177" s="32" t="str">
        <f t="shared" si="32"/>
        <v/>
      </c>
      <c r="CG177" s="33">
        <f t="shared" si="33"/>
        <v>0</v>
      </c>
      <c r="CH177" s="33">
        <f t="shared" si="46"/>
        <v>0</v>
      </c>
      <c r="CI177" s="33">
        <f t="shared" si="35"/>
        <v>0</v>
      </c>
      <c r="CJ177" s="33">
        <f t="shared" si="36"/>
        <v>0</v>
      </c>
      <c r="CK177" s="33">
        <f t="shared" si="37"/>
        <v>0</v>
      </c>
      <c r="CL177" s="33">
        <f t="shared" si="38"/>
        <v>0</v>
      </c>
      <c r="CM177" s="33"/>
      <c r="CN177" s="33"/>
      <c r="CZ177" s="2"/>
    </row>
    <row r="178" spans="1:104" ht="16.350000000000001" customHeight="1" x14ac:dyDescent="0.2">
      <c r="A178" s="1392"/>
      <c r="B178" s="339" t="s">
        <v>214</v>
      </c>
      <c r="C178" s="333">
        <f t="shared" si="39"/>
        <v>0</v>
      </c>
      <c r="D178" s="334">
        <f t="shared" si="44"/>
        <v>0</v>
      </c>
      <c r="E178" s="812">
        <f t="shared" si="44"/>
        <v>0</v>
      </c>
      <c r="F178" s="35"/>
      <c r="G178" s="39"/>
      <c r="H178" s="35"/>
      <c r="I178" s="39"/>
      <c r="J178" s="35"/>
      <c r="K178" s="39"/>
      <c r="L178" s="35"/>
      <c r="M178" s="39"/>
      <c r="N178" s="35"/>
      <c r="O178" s="39"/>
      <c r="P178" s="35"/>
      <c r="Q178" s="39"/>
      <c r="R178" s="35"/>
      <c r="S178" s="39"/>
      <c r="T178" s="35"/>
      <c r="U178" s="39"/>
      <c r="V178" s="35"/>
      <c r="W178" s="39"/>
      <c r="X178" s="35"/>
      <c r="Y178" s="39"/>
      <c r="Z178" s="35"/>
      <c r="AA178" s="39"/>
      <c r="AB178" s="35"/>
      <c r="AC178" s="39"/>
      <c r="AD178" s="35"/>
      <c r="AE178" s="39"/>
      <c r="AF178" s="35"/>
      <c r="AG178" s="39"/>
      <c r="AH178" s="35"/>
      <c r="AI178" s="39"/>
      <c r="AJ178" s="35"/>
      <c r="AK178" s="39"/>
      <c r="AL178" s="35"/>
      <c r="AM178" s="38"/>
      <c r="AN178" s="39"/>
      <c r="AO178" s="58"/>
      <c r="AP178" s="143"/>
      <c r="AQ178" s="39"/>
      <c r="AR178" s="39"/>
      <c r="AS178" s="58"/>
      <c r="AT178" s="186" t="str">
        <f t="shared" si="40"/>
        <v/>
      </c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12"/>
      <c r="BF178" s="12"/>
      <c r="BY178" s="3"/>
      <c r="CA178" s="32" t="str">
        <f t="shared" si="27"/>
        <v/>
      </c>
      <c r="CB178" s="32" t="str">
        <f t="shared" si="45"/>
        <v/>
      </c>
      <c r="CC178" s="32" t="str">
        <f t="shared" si="29"/>
        <v/>
      </c>
      <c r="CD178" s="32" t="str">
        <f t="shared" si="30"/>
        <v/>
      </c>
      <c r="CE178" s="32" t="str">
        <f t="shared" si="31"/>
        <v/>
      </c>
      <c r="CF178" s="32" t="str">
        <f t="shared" si="32"/>
        <v/>
      </c>
      <c r="CG178" s="33">
        <f t="shared" si="33"/>
        <v>0</v>
      </c>
      <c r="CH178" s="33">
        <f t="shared" si="46"/>
        <v>0</v>
      </c>
      <c r="CI178" s="33">
        <f t="shared" si="35"/>
        <v>0</v>
      </c>
      <c r="CJ178" s="33">
        <f t="shared" si="36"/>
        <v>0</v>
      </c>
      <c r="CK178" s="33">
        <f t="shared" si="37"/>
        <v>0</v>
      </c>
      <c r="CL178" s="33">
        <f t="shared" si="38"/>
        <v>0</v>
      </c>
      <c r="CM178" s="33"/>
      <c r="CN178" s="33"/>
      <c r="CZ178" s="2"/>
    </row>
    <row r="179" spans="1:104" ht="16.350000000000001" customHeight="1" x14ac:dyDescent="0.2">
      <c r="A179" s="1376"/>
      <c r="B179" s="364" t="s">
        <v>215</v>
      </c>
      <c r="C179" s="322">
        <f t="shared" si="39"/>
        <v>3</v>
      </c>
      <c r="D179" s="323">
        <f t="shared" si="44"/>
        <v>3</v>
      </c>
      <c r="E179" s="304">
        <f t="shared" si="44"/>
        <v>0</v>
      </c>
      <c r="F179" s="35"/>
      <c r="G179" s="39"/>
      <c r="H179" s="35"/>
      <c r="I179" s="39"/>
      <c r="J179" s="35"/>
      <c r="K179" s="39"/>
      <c r="L179" s="35"/>
      <c r="M179" s="39"/>
      <c r="N179" s="35"/>
      <c r="O179" s="39"/>
      <c r="P179" s="35"/>
      <c r="Q179" s="39"/>
      <c r="R179" s="35"/>
      <c r="S179" s="39"/>
      <c r="T179" s="35"/>
      <c r="U179" s="39"/>
      <c r="V179" s="35">
        <v>1</v>
      </c>
      <c r="W179" s="39"/>
      <c r="X179" s="35"/>
      <c r="Y179" s="39"/>
      <c r="Z179" s="35"/>
      <c r="AA179" s="39"/>
      <c r="AB179" s="35">
        <v>1</v>
      </c>
      <c r="AC179" s="39"/>
      <c r="AD179" s="35">
        <v>1</v>
      </c>
      <c r="AE179" s="39"/>
      <c r="AF179" s="35"/>
      <c r="AG179" s="39"/>
      <c r="AH179" s="35"/>
      <c r="AI179" s="39"/>
      <c r="AJ179" s="35"/>
      <c r="AK179" s="39"/>
      <c r="AL179" s="82"/>
      <c r="AM179" s="84"/>
      <c r="AN179" s="85">
        <v>0</v>
      </c>
      <c r="AO179" s="59">
        <v>0</v>
      </c>
      <c r="AP179" s="149">
        <v>0</v>
      </c>
      <c r="AQ179" s="85">
        <v>0</v>
      </c>
      <c r="AR179" s="85">
        <v>0</v>
      </c>
      <c r="AS179" s="59">
        <v>0</v>
      </c>
      <c r="AT179" s="186" t="str">
        <f t="shared" si="40"/>
        <v/>
      </c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12"/>
      <c r="BF179" s="12"/>
      <c r="BY179" s="3"/>
      <c r="CA179" s="32" t="str">
        <f t="shared" si="27"/>
        <v/>
      </c>
      <c r="CB179" s="32" t="str">
        <f t="shared" si="45"/>
        <v/>
      </c>
      <c r="CC179" s="32" t="str">
        <f t="shared" si="29"/>
        <v/>
      </c>
      <c r="CD179" s="32" t="str">
        <f t="shared" si="30"/>
        <v/>
      </c>
      <c r="CE179" s="32" t="str">
        <f t="shared" si="31"/>
        <v/>
      </c>
      <c r="CF179" s="32" t="str">
        <f t="shared" si="32"/>
        <v/>
      </c>
      <c r="CG179" s="33">
        <f t="shared" si="33"/>
        <v>0</v>
      </c>
      <c r="CH179" s="33">
        <f t="shared" si="46"/>
        <v>0</v>
      </c>
      <c r="CI179" s="33">
        <f t="shared" si="35"/>
        <v>0</v>
      </c>
      <c r="CJ179" s="33">
        <f t="shared" si="36"/>
        <v>0</v>
      </c>
      <c r="CK179" s="33">
        <f t="shared" si="37"/>
        <v>0</v>
      </c>
      <c r="CL179" s="33">
        <f t="shared" si="38"/>
        <v>0</v>
      </c>
      <c r="CM179" s="33"/>
      <c r="CN179" s="33"/>
      <c r="CZ179" s="2"/>
    </row>
    <row r="180" spans="1:104" ht="16.350000000000001" customHeight="1" x14ac:dyDescent="0.2">
      <c r="A180" s="1375" t="s">
        <v>216</v>
      </c>
      <c r="B180" s="976" t="s">
        <v>217</v>
      </c>
      <c r="C180" s="972">
        <f t="shared" si="39"/>
        <v>0</v>
      </c>
      <c r="D180" s="973">
        <f t="shared" si="44"/>
        <v>0</v>
      </c>
      <c r="E180" s="974">
        <f t="shared" si="44"/>
        <v>0</v>
      </c>
      <c r="F180" s="893"/>
      <c r="G180" s="896"/>
      <c r="H180" s="893"/>
      <c r="I180" s="896"/>
      <c r="J180" s="893"/>
      <c r="K180" s="896"/>
      <c r="L180" s="893"/>
      <c r="M180" s="896"/>
      <c r="N180" s="893"/>
      <c r="O180" s="896"/>
      <c r="P180" s="893"/>
      <c r="Q180" s="896"/>
      <c r="R180" s="893"/>
      <c r="S180" s="896"/>
      <c r="T180" s="893"/>
      <c r="U180" s="896"/>
      <c r="V180" s="893"/>
      <c r="W180" s="896"/>
      <c r="X180" s="893"/>
      <c r="Y180" s="896"/>
      <c r="Z180" s="893"/>
      <c r="AA180" s="896"/>
      <c r="AB180" s="893"/>
      <c r="AC180" s="896"/>
      <c r="AD180" s="893"/>
      <c r="AE180" s="896"/>
      <c r="AF180" s="893"/>
      <c r="AG180" s="896"/>
      <c r="AH180" s="893"/>
      <c r="AI180" s="896"/>
      <c r="AJ180" s="893"/>
      <c r="AK180" s="896"/>
      <c r="AL180" s="893"/>
      <c r="AM180" s="895"/>
      <c r="AN180" s="365"/>
      <c r="AO180" s="980"/>
      <c r="AP180" s="911"/>
      <c r="AQ180" s="347"/>
      <c r="AR180" s="347"/>
      <c r="AS180" s="347"/>
      <c r="AT180" s="186" t="str">
        <f t="shared" si="40"/>
        <v/>
      </c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12"/>
      <c r="BF180" s="12"/>
      <c r="BY180" s="3"/>
      <c r="CA180" s="32"/>
      <c r="CB180" s="32"/>
      <c r="CC180" s="32" t="str">
        <f t="shared" si="29"/>
        <v/>
      </c>
      <c r="CD180" s="32" t="str">
        <f t="shared" si="30"/>
        <v/>
      </c>
      <c r="CE180" s="32" t="str">
        <f t="shared" si="31"/>
        <v/>
      </c>
      <c r="CF180" s="32" t="str">
        <f t="shared" si="32"/>
        <v/>
      </c>
      <c r="CG180" s="33"/>
      <c r="CH180" s="33"/>
      <c r="CI180" s="33">
        <f t="shared" si="35"/>
        <v>0</v>
      </c>
      <c r="CJ180" s="33">
        <f t="shared" si="36"/>
        <v>0</v>
      </c>
      <c r="CK180" s="33">
        <f t="shared" si="37"/>
        <v>0</v>
      </c>
      <c r="CL180" s="33">
        <f t="shared" ref="CL180:CL181" si="47">IF(AND(C180&lt;&gt;0,OR(AP180="",AQ180="",AR180="",AS180="")),1,0)</f>
        <v>0</v>
      </c>
      <c r="CM180" s="33"/>
      <c r="CN180" s="33"/>
      <c r="CZ180" s="2"/>
    </row>
    <row r="181" spans="1:104" ht="16.350000000000001" customHeight="1" x14ac:dyDescent="0.2">
      <c r="A181" s="1392"/>
      <c r="B181" s="339" t="s">
        <v>218</v>
      </c>
      <c r="C181" s="333">
        <f t="shared" si="39"/>
        <v>0</v>
      </c>
      <c r="D181" s="334">
        <f t="shared" si="44"/>
        <v>0</v>
      </c>
      <c r="E181" s="812">
        <f t="shared" si="44"/>
        <v>0</v>
      </c>
      <c r="F181" s="35"/>
      <c r="G181" s="39"/>
      <c r="H181" s="35"/>
      <c r="I181" s="39"/>
      <c r="J181" s="35"/>
      <c r="K181" s="39"/>
      <c r="L181" s="35"/>
      <c r="M181" s="39"/>
      <c r="N181" s="35"/>
      <c r="O181" s="39"/>
      <c r="P181" s="35"/>
      <c r="Q181" s="39"/>
      <c r="R181" s="35"/>
      <c r="S181" s="39"/>
      <c r="T181" s="35"/>
      <c r="U181" s="39"/>
      <c r="V181" s="35"/>
      <c r="W181" s="39"/>
      <c r="X181" s="35"/>
      <c r="Y181" s="39"/>
      <c r="Z181" s="35"/>
      <c r="AA181" s="39"/>
      <c r="AB181" s="35"/>
      <c r="AC181" s="39"/>
      <c r="AD181" s="35"/>
      <c r="AE181" s="39"/>
      <c r="AF181" s="35"/>
      <c r="AG181" s="39"/>
      <c r="AH181" s="35"/>
      <c r="AI181" s="39"/>
      <c r="AJ181" s="35"/>
      <c r="AK181" s="39"/>
      <c r="AL181" s="35"/>
      <c r="AM181" s="38"/>
      <c r="AN181" s="359"/>
      <c r="AO181" s="366"/>
      <c r="AP181" s="35"/>
      <c r="AQ181" s="46"/>
      <c r="AR181" s="46"/>
      <c r="AS181" s="46"/>
      <c r="AT181" s="186" t="str">
        <f t="shared" si="40"/>
        <v/>
      </c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12"/>
      <c r="BF181" s="12"/>
      <c r="BY181" s="3"/>
      <c r="CA181" s="32"/>
      <c r="CB181" s="32"/>
      <c r="CC181" s="32" t="str">
        <f t="shared" si="29"/>
        <v/>
      </c>
      <c r="CD181" s="32" t="str">
        <f t="shared" si="30"/>
        <v/>
      </c>
      <c r="CE181" s="32" t="str">
        <f t="shared" si="31"/>
        <v/>
      </c>
      <c r="CF181" s="32" t="str">
        <f t="shared" si="32"/>
        <v/>
      </c>
      <c r="CG181" s="33"/>
      <c r="CH181" s="33"/>
      <c r="CI181" s="33">
        <f t="shared" si="35"/>
        <v>0</v>
      </c>
      <c r="CJ181" s="33">
        <f t="shared" si="36"/>
        <v>0</v>
      </c>
      <c r="CK181" s="33">
        <f t="shared" si="37"/>
        <v>0</v>
      </c>
      <c r="CL181" s="33">
        <f t="shared" si="47"/>
        <v>0</v>
      </c>
      <c r="CM181" s="33"/>
      <c r="CN181" s="33"/>
      <c r="CZ181" s="2"/>
    </row>
    <row r="182" spans="1:104" ht="16.350000000000001" customHeight="1" x14ac:dyDescent="0.2">
      <c r="A182" s="1376"/>
      <c r="B182" s="367" t="s">
        <v>219</v>
      </c>
      <c r="C182" s="348">
        <f t="shared" si="39"/>
        <v>0</v>
      </c>
      <c r="D182" s="349">
        <f t="shared" si="44"/>
        <v>0</v>
      </c>
      <c r="E182" s="350">
        <f t="shared" si="44"/>
        <v>0</v>
      </c>
      <c r="F182" s="82"/>
      <c r="G182" s="85"/>
      <c r="H182" s="82"/>
      <c r="I182" s="85"/>
      <c r="J182" s="82"/>
      <c r="K182" s="85"/>
      <c r="L182" s="82"/>
      <c r="M182" s="85"/>
      <c r="N182" s="82"/>
      <c r="O182" s="85"/>
      <c r="P182" s="82"/>
      <c r="Q182" s="85"/>
      <c r="R182" s="82"/>
      <c r="S182" s="85"/>
      <c r="T182" s="82"/>
      <c r="U182" s="85"/>
      <c r="V182" s="82"/>
      <c r="W182" s="85"/>
      <c r="X182" s="82"/>
      <c r="Y182" s="85"/>
      <c r="Z182" s="82"/>
      <c r="AA182" s="85"/>
      <c r="AB182" s="82"/>
      <c r="AC182" s="85"/>
      <c r="AD182" s="82"/>
      <c r="AE182" s="85"/>
      <c r="AF182" s="82"/>
      <c r="AG182" s="85"/>
      <c r="AH182" s="82"/>
      <c r="AI182" s="85"/>
      <c r="AJ182" s="82"/>
      <c r="AK182" s="85"/>
      <c r="AL182" s="82"/>
      <c r="AM182" s="84"/>
      <c r="AN182" s="274"/>
      <c r="AO182" s="274"/>
      <c r="AP182" s="82"/>
      <c r="AQ182" s="85"/>
      <c r="AR182" s="85"/>
      <c r="AS182" s="85"/>
      <c r="AT182" s="186" t="str">
        <f t="shared" si="40"/>
        <v/>
      </c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12"/>
      <c r="BF182" s="12"/>
      <c r="BY182" s="3"/>
      <c r="CA182" s="32"/>
      <c r="CB182" s="32"/>
      <c r="CC182" s="32" t="str">
        <f t="shared" si="29"/>
        <v/>
      </c>
      <c r="CD182" s="32" t="str">
        <f t="shared" si="30"/>
        <v/>
      </c>
      <c r="CE182" s="32" t="str">
        <f t="shared" si="31"/>
        <v/>
      </c>
      <c r="CF182" s="32" t="str">
        <f t="shared" si="32"/>
        <v/>
      </c>
      <c r="CG182" s="33"/>
      <c r="CH182" s="33"/>
      <c r="CI182" s="33">
        <f t="shared" si="35"/>
        <v>0</v>
      </c>
      <c r="CJ182" s="33">
        <f t="shared" si="36"/>
        <v>0</v>
      </c>
      <c r="CK182" s="33">
        <f t="shared" si="37"/>
        <v>0</v>
      </c>
      <c r="CL182" s="33">
        <f>IF(AND(C182&lt;&gt;0,OR(AP182="",AQ182="",AR182="",AS182="")),1,0)</f>
        <v>0</v>
      </c>
      <c r="CM182" s="33"/>
      <c r="CN182" s="33"/>
      <c r="CZ182" s="2"/>
    </row>
    <row r="183" spans="1:104" ht="16.350000000000001" customHeight="1" x14ac:dyDescent="0.2">
      <c r="A183" s="1600" t="s">
        <v>220</v>
      </c>
      <c r="B183" s="1601"/>
      <c r="C183" s="328">
        <f t="shared" si="39"/>
        <v>4</v>
      </c>
      <c r="D183" s="329">
        <f t="shared" si="44"/>
        <v>3</v>
      </c>
      <c r="E183" s="330">
        <f t="shared" si="44"/>
        <v>1</v>
      </c>
      <c r="F183" s="106"/>
      <c r="G183" s="109"/>
      <c r="H183" s="106"/>
      <c r="I183" s="109"/>
      <c r="J183" s="106"/>
      <c r="K183" s="109"/>
      <c r="L183" s="106"/>
      <c r="M183" s="109"/>
      <c r="N183" s="106">
        <v>2</v>
      </c>
      <c r="O183" s="109">
        <v>1</v>
      </c>
      <c r="P183" s="106"/>
      <c r="Q183" s="109"/>
      <c r="R183" s="106"/>
      <c r="S183" s="109"/>
      <c r="T183" s="106"/>
      <c r="U183" s="109"/>
      <c r="V183" s="106"/>
      <c r="W183" s="109"/>
      <c r="X183" s="106">
        <v>1</v>
      </c>
      <c r="Y183" s="109"/>
      <c r="Z183" s="106"/>
      <c r="AA183" s="109"/>
      <c r="AB183" s="106"/>
      <c r="AC183" s="109"/>
      <c r="AD183" s="106"/>
      <c r="AE183" s="109"/>
      <c r="AF183" s="106"/>
      <c r="AG183" s="109"/>
      <c r="AH183" s="106"/>
      <c r="AI183" s="109"/>
      <c r="AJ183" s="106"/>
      <c r="AK183" s="109"/>
      <c r="AL183" s="106"/>
      <c r="AM183" s="254"/>
      <c r="AN183" s="331">
        <v>0</v>
      </c>
      <c r="AO183" s="57">
        <v>0</v>
      </c>
      <c r="AP183" s="106">
        <v>0</v>
      </c>
      <c r="AQ183" s="109">
        <v>0</v>
      </c>
      <c r="AR183" s="109">
        <v>0</v>
      </c>
      <c r="AS183" s="109">
        <v>0</v>
      </c>
      <c r="AT183" s="186" t="str">
        <f t="shared" si="40"/>
        <v/>
      </c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12"/>
      <c r="BF183" s="12"/>
      <c r="BY183" s="3"/>
      <c r="CA183" s="32" t="str">
        <f t="shared" ref="CA183:CA189" si="48">IF(CG183=0,"","* Las gestantes ingresadas al Programa NO debe ser mayor al Total de Mujeres ingresadas. ")</f>
        <v/>
      </c>
      <c r="CB183" s="32" t="str">
        <f t="shared" ref="CB183:CB189" si="49">IF(CH183=0,"","* Las madres de hijos menor de 5 años NO DEBE ser mayor al Total de Mujeres ingresadas al Programa. ")</f>
        <v/>
      </c>
      <c r="CC183" s="32" t="str">
        <f t="shared" si="29"/>
        <v/>
      </c>
      <c r="CD183" s="32" t="str">
        <f t="shared" si="30"/>
        <v/>
      </c>
      <c r="CE183" s="32" t="str">
        <f t="shared" si="31"/>
        <v/>
      </c>
      <c r="CF183" s="32" t="str">
        <f t="shared" si="32"/>
        <v/>
      </c>
      <c r="CG183" s="33">
        <f t="shared" ref="CG183:CG189" si="50">IF(E183&lt;AN183,1,0)</f>
        <v>0</v>
      </c>
      <c r="CH183" s="33">
        <f t="shared" ref="CH183:CH189" si="51">IF(C183&lt;AO183,1,0)</f>
        <v>0</v>
      </c>
      <c r="CI183" s="33">
        <f t="shared" si="35"/>
        <v>0</v>
      </c>
      <c r="CJ183" s="33">
        <f t="shared" si="36"/>
        <v>0</v>
      </c>
      <c r="CK183" s="33">
        <f t="shared" si="37"/>
        <v>0</v>
      </c>
      <c r="CL183" s="33">
        <f t="shared" si="38"/>
        <v>0</v>
      </c>
      <c r="CM183" s="33"/>
      <c r="CN183" s="33"/>
      <c r="CZ183" s="2"/>
    </row>
    <row r="184" spans="1:104" ht="16.350000000000001" customHeight="1" x14ac:dyDescent="0.2">
      <c r="A184" s="1472" t="s">
        <v>221</v>
      </c>
      <c r="B184" s="1473"/>
      <c r="C184" s="333">
        <f t="shared" si="39"/>
        <v>0</v>
      </c>
      <c r="D184" s="334">
        <f t="shared" si="44"/>
        <v>0</v>
      </c>
      <c r="E184" s="812">
        <f t="shared" si="44"/>
        <v>0</v>
      </c>
      <c r="F184" s="35"/>
      <c r="G184" s="39"/>
      <c r="H184" s="35"/>
      <c r="I184" s="39"/>
      <c r="J184" s="35"/>
      <c r="K184" s="39"/>
      <c r="L184" s="35"/>
      <c r="M184" s="39"/>
      <c r="N184" s="35"/>
      <c r="O184" s="39"/>
      <c r="P184" s="35"/>
      <c r="Q184" s="39"/>
      <c r="R184" s="35"/>
      <c r="S184" s="39"/>
      <c r="T184" s="35"/>
      <c r="U184" s="39"/>
      <c r="V184" s="35"/>
      <c r="W184" s="39"/>
      <c r="X184" s="35"/>
      <c r="Y184" s="39"/>
      <c r="Z184" s="35"/>
      <c r="AA184" s="39"/>
      <c r="AB184" s="35"/>
      <c r="AC184" s="39"/>
      <c r="AD184" s="35"/>
      <c r="AE184" s="39"/>
      <c r="AF184" s="35"/>
      <c r="AG184" s="39"/>
      <c r="AH184" s="35"/>
      <c r="AI184" s="39"/>
      <c r="AJ184" s="35"/>
      <c r="AK184" s="39"/>
      <c r="AL184" s="35"/>
      <c r="AM184" s="239"/>
      <c r="AN184" s="336"/>
      <c r="AO184" s="58"/>
      <c r="AP184" s="35"/>
      <c r="AQ184" s="305"/>
      <c r="AR184" s="305"/>
      <c r="AS184" s="305"/>
      <c r="AT184" s="186" t="str">
        <f t="shared" si="40"/>
        <v/>
      </c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12"/>
      <c r="BF184" s="12"/>
      <c r="BG184" s="12"/>
      <c r="BH184" s="12"/>
      <c r="BI184" s="12"/>
      <c r="BY184" s="3"/>
      <c r="CA184" s="32" t="str">
        <f t="shared" si="48"/>
        <v/>
      </c>
      <c r="CB184" s="32" t="str">
        <f t="shared" si="49"/>
        <v/>
      </c>
      <c r="CC184" s="32" t="str">
        <f t="shared" si="29"/>
        <v/>
      </c>
      <c r="CD184" s="32" t="str">
        <f t="shared" si="30"/>
        <v/>
      </c>
      <c r="CE184" s="32" t="str">
        <f t="shared" si="31"/>
        <v/>
      </c>
      <c r="CF184" s="32" t="str">
        <f t="shared" si="32"/>
        <v/>
      </c>
      <c r="CG184" s="33">
        <f t="shared" si="50"/>
        <v>0</v>
      </c>
      <c r="CH184" s="33">
        <f t="shared" si="51"/>
        <v>0</v>
      </c>
      <c r="CI184" s="33">
        <f t="shared" si="35"/>
        <v>0</v>
      </c>
      <c r="CJ184" s="33">
        <f t="shared" si="36"/>
        <v>0</v>
      </c>
      <c r="CK184" s="33">
        <f t="shared" si="37"/>
        <v>0</v>
      </c>
      <c r="CL184" s="33">
        <f t="shared" si="38"/>
        <v>0</v>
      </c>
      <c r="CM184" s="33"/>
      <c r="CN184" s="33"/>
      <c r="CZ184" s="2"/>
    </row>
    <row r="185" spans="1:104" ht="16.350000000000001" customHeight="1" x14ac:dyDescent="0.2">
      <c r="A185" s="1472" t="s">
        <v>222</v>
      </c>
      <c r="B185" s="1473"/>
      <c r="C185" s="333">
        <f t="shared" si="39"/>
        <v>2</v>
      </c>
      <c r="D185" s="334">
        <f t="shared" si="44"/>
        <v>2</v>
      </c>
      <c r="E185" s="812">
        <f t="shared" si="44"/>
        <v>0</v>
      </c>
      <c r="F185" s="35"/>
      <c r="G185" s="39"/>
      <c r="H185" s="35">
        <v>1</v>
      </c>
      <c r="I185" s="39"/>
      <c r="J185" s="35"/>
      <c r="K185" s="39"/>
      <c r="L185" s="35"/>
      <c r="M185" s="39"/>
      <c r="N185" s="35"/>
      <c r="O185" s="39"/>
      <c r="P185" s="35"/>
      <c r="Q185" s="39"/>
      <c r="R185" s="35"/>
      <c r="S185" s="39"/>
      <c r="T185" s="35">
        <v>1</v>
      </c>
      <c r="U185" s="39"/>
      <c r="V185" s="35"/>
      <c r="W185" s="39"/>
      <c r="X185" s="35"/>
      <c r="Y185" s="39"/>
      <c r="Z185" s="35"/>
      <c r="AA185" s="39"/>
      <c r="AB185" s="35"/>
      <c r="AC185" s="39"/>
      <c r="AD185" s="35"/>
      <c r="AE185" s="39"/>
      <c r="AF185" s="35"/>
      <c r="AG185" s="39"/>
      <c r="AH185" s="35"/>
      <c r="AI185" s="39"/>
      <c r="AJ185" s="35"/>
      <c r="AK185" s="39"/>
      <c r="AL185" s="35"/>
      <c r="AM185" s="239"/>
      <c r="AN185" s="336">
        <v>0</v>
      </c>
      <c r="AO185" s="58">
        <v>0</v>
      </c>
      <c r="AP185" s="35">
        <v>0</v>
      </c>
      <c r="AQ185" s="46">
        <v>0</v>
      </c>
      <c r="AR185" s="46">
        <v>0</v>
      </c>
      <c r="AS185" s="46">
        <v>0</v>
      </c>
      <c r="AT185" s="186" t="str">
        <f t="shared" si="40"/>
        <v/>
      </c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12"/>
      <c r="BF185" s="12"/>
      <c r="BG185" s="12"/>
      <c r="BH185" s="12"/>
      <c r="BI185" s="12"/>
      <c r="BY185" s="3"/>
      <c r="CA185" s="32" t="str">
        <f t="shared" si="48"/>
        <v/>
      </c>
      <c r="CB185" s="32" t="str">
        <f t="shared" si="49"/>
        <v/>
      </c>
      <c r="CC185" s="32" t="str">
        <f t="shared" si="29"/>
        <v/>
      </c>
      <c r="CD185" s="32" t="str">
        <f t="shared" si="30"/>
        <v/>
      </c>
      <c r="CE185" s="32" t="str">
        <f t="shared" si="31"/>
        <v/>
      </c>
      <c r="CF185" s="32" t="str">
        <f t="shared" si="32"/>
        <v/>
      </c>
      <c r="CG185" s="33">
        <f t="shared" si="50"/>
        <v>0</v>
      </c>
      <c r="CH185" s="33">
        <f t="shared" si="51"/>
        <v>0</v>
      </c>
      <c r="CI185" s="33">
        <f t="shared" si="35"/>
        <v>0</v>
      </c>
      <c r="CJ185" s="33">
        <f t="shared" si="36"/>
        <v>0</v>
      </c>
      <c r="CK185" s="33">
        <f t="shared" si="37"/>
        <v>0</v>
      </c>
      <c r="CL185" s="33">
        <f t="shared" si="38"/>
        <v>0</v>
      </c>
      <c r="CM185" s="33"/>
      <c r="CN185" s="33"/>
      <c r="CZ185" s="2"/>
    </row>
    <row r="186" spans="1:104" ht="16.350000000000001" customHeight="1" x14ac:dyDescent="0.2">
      <c r="A186" s="1472" t="s">
        <v>223</v>
      </c>
      <c r="B186" s="1473"/>
      <c r="C186" s="333">
        <f t="shared" si="39"/>
        <v>2</v>
      </c>
      <c r="D186" s="334">
        <f t="shared" si="44"/>
        <v>1</v>
      </c>
      <c r="E186" s="812">
        <f t="shared" si="44"/>
        <v>1</v>
      </c>
      <c r="F186" s="35"/>
      <c r="G186" s="39"/>
      <c r="H186" s="35"/>
      <c r="I186" s="39"/>
      <c r="J186" s="35"/>
      <c r="K186" s="39"/>
      <c r="L186" s="35"/>
      <c r="M186" s="39"/>
      <c r="N186" s="35">
        <v>1</v>
      </c>
      <c r="O186" s="39"/>
      <c r="P186" s="35"/>
      <c r="Q186" s="39">
        <v>1</v>
      </c>
      <c r="R186" s="35"/>
      <c r="S186" s="39"/>
      <c r="T186" s="35"/>
      <c r="U186" s="39"/>
      <c r="V186" s="35"/>
      <c r="W186" s="39"/>
      <c r="X186" s="35"/>
      <c r="Y186" s="39"/>
      <c r="Z186" s="35"/>
      <c r="AA186" s="39"/>
      <c r="AB186" s="35"/>
      <c r="AC186" s="39"/>
      <c r="AD186" s="35"/>
      <c r="AE186" s="39"/>
      <c r="AF186" s="35"/>
      <c r="AG186" s="39"/>
      <c r="AH186" s="35"/>
      <c r="AI186" s="39"/>
      <c r="AJ186" s="35"/>
      <c r="AK186" s="39"/>
      <c r="AL186" s="35"/>
      <c r="AM186" s="239"/>
      <c r="AN186" s="336">
        <v>0</v>
      </c>
      <c r="AO186" s="58">
        <v>0</v>
      </c>
      <c r="AP186" s="35">
        <v>0</v>
      </c>
      <c r="AQ186" s="46">
        <v>0</v>
      </c>
      <c r="AR186" s="46">
        <v>0</v>
      </c>
      <c r="AS186" s="46">
        <v>0</v>
      </c>
      <c r="AT186" s="186" t="str">
        <f t="shared" si="40"/>
        <v/>
      </c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12"/>
      <c r="BF186" s="12"/>
      <c r="BG186" s="12"/>
      <c r="BH186" s="12"/>
      <c r="BI186" s="12"/>
      <c r="BY186" s="3"/>
      <c r="CA186" s="32" t="str">
        <f t="shared" si="48"/>
        <v/>
      </c>
      <c r="CB186" s="32" t="str">
        <f t="shared" si="49"/>
        <v/>
      </c>
      <c r="CC186" s="32" t="str">
        <f t="shared" si="29"/>
        <v/>
      </c>
      <c r="CD186" s="32" t="str">
        <f t="shared" si="30"/>
        <v/>
      </c>
      <c r="CE186" s="32" t="str">
        <f t="shared" si="31"/>
        <v/>
      </c>
      <c r="CF186" s="32" t="str">
        <f t="shared" si="32"/>
        <v/>
      </c>
      <c r="CG186" s="33">
        <f t="shared" si="50"/>
        <v>0</v>
      </c>
      <c r="CH186" s="33">
        <f t="shared" si="51"/>
        <v>0</v>
      </c>
      <c r="CI186" s="33">
        <f t="shared" si="35"/>
        <v>0</v>
      </c>
      <c r="CJ186" s="33">
        <f t="shared" si="36"/>
        <v>0</v>
      </c>
      <c r="CK186" s="33">
        <f t="shared" si="37"/>
        <v>0</v>
      </c>
      <c r="CL186" s="33">
        <f t="shared" si="38"/>
        <v>0</v>
      </c>
      <c r="CM186" s="33"/>
      <c r="CN186" s="33"/>
      <c r="CZ186" s="2"/>
    </row>
    <row r="187" spans="1:104" ht="18" customHeight="1" x14ac:dyDescent="0.2">
      <c r="A187" s="1472" t="s">
        <v>224</v>
      </c>
      <c r="B187" s="1473"/>
      <c r="C187" s="344">
        <f t="shared" si="39"/>
        <v>2</v>
      </c>
      <c r="D187" s="337">
        <f t="shared" si="44"/>
        <v>2</v>
      </c>
      <c r="E187" s="820">
        <f t="shared" si="44"/>
        <v>0</v>
      </c>
      <c r="F187" s="42">
        <v>1</v>
      </c>
      <c r="G187" s="46"/>
      <c r="H187" s="42"/>
      <c r="I187" s="46"/>
      <c r="J187" s="42">
        <v>1</v>
      </c>
      <c r="K187" s="46"/>
      <c r="L187" s="42"/>
      <c r="M187" s="46"/>
      <c r="N187" s="42"/>
      <c r="O187" s="46"/>
      <c r="P187" s="42"/>
      <c r="Q187" s="46"/>
      <c r="R187" s="42"/>
      <c r="S187" s="46"/>
      <c r="T187" s="42"/>
      <c r="U187" s="46"/>
      <c r="V187" s="42"/>
      <c r="W187" s="46"/>
      <c r="X187" s="42"/>
      <c r="Y187" s="46"/>
      <c r="Z187" s="42"/>
      <c r="AA187" s="46"/>
      <c r="AB187" s="42"/>
      <c r="AC187" s="46"/>
      <c r="AD187" s="42"/>
      <c r="AE187" s="46"/>
      <c r="AF187" s="42"/>
      <c r="AG187" s="46"/>
      <c r="AH187" s="42"/>
      <c r="AI187" s="46"/>
      <c r="AJ187" s="42"/>
      <c r="AK187" s="46"/>
      <c r="AL187" s="42"/>
      <c r="AM187" s="244"/>
      <c r="AN187" s="338">
        <v>0</v>
      </c>
      <c r="AO187" s="202">
        <v>0</v>
      </c>
      <c r="AP187" s="42">
        <v>0</v>
      </c>
      <c r="AQ187" s="46">
        <v>0</v>
      </c>
      <c r="AR187" s="46">
        <v>0</v>
      </c>
      <c r="AS187" s="46">
        <v>0</v>
      </c>
      <c r="AT187" s="186" t="str">
        <f t="shared" si="40"/>
        <v/>
      </c>
      <c r="AU187" s="13"/>
      <c r="AV187" s="13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CA187" s="32" t="str">
        <f t="shared" si="48"/>
        <v/>
      </c>
      <c r="CB187" s="32" t="str">
        <f t="shared" si="49"/>
        <v/>
      </c>
      <c r="CC187" s="32" t="str">
        <f t="shared" si="29"/>
        <v/>
      </c>
      <c r="CD187" s="32" t="str">
        <f t="shared" si="30"/>
        <v/>
      </c>
      <c r="CE187" s="32" t="str">
        <f t="shared" si="31"/>
        <v/>
      </c>
      <c r="CF187" s="32" t="str">
        <f t="shared" si="32"/>
        <v/>
      </c>
      <c r="CG187" s="33">
        <f t="shared" si="50"/>
        <v>0</v>
      </c>
      <c r="CH187" s="33">
        <f t="shared" si="51"/>
        <v>0</v>
      </c>
      <c r="CI187" s="33">
        <f t="shared" si="35"/>
        <v>0</v>
      </c>
      <c r="CJ187" s="33">
        <f t="shared" si="36"/>
        <v>0</v>
      </c>
      <c r="CK187" s="33">
        <f t="shared" si="37"/>
        <v>0</v>
      </c>
      <c r="CL187" s="33">
        <f t="shared" si="38"/>
        <v>0</v>
      </c>
      <c r="CM187" s="33"/>
      <c r="CN187" s="33"/>
    </row>
    <row r="188" spans="1:104" ht="18" customHeight="1" x14ac:dyDescent="0.2">
      <c r="A188" s="1472" t="s">
        <v>225</v>
      </c>
      <c r="B188" s="1473"/>
      <c r="C188" s="344">
        <f t="shared" si="39"/>
        <v>0</v>
      </c>
      <c r="D188" s="337">
        <f t="shared" si="44"/>
        <v>0</v>
      </c>
      <c r="E188" s="820">
        <f t="shared" si="44"/>
        <v>0</v>
      </c>
      <c r="F188" s="42"/>
      <c r="G188" s="46"/>
      <c r="H188" s="42"/>
      <c r="I188" s="46"/>
      <c r="J188" s="42"/>
      <c r="K188" s="46"/>
      <c r="L188" s="42"/>
      <c r="M188" s="46"/>
      <c r="N188" s="42"/>
      <c r="O188" s="46"/>
      <c r="P188" s="42"/>
      <c r="Q188" s="46"/>
      <c r="R188" s="42"/>
      <c r="S188" s="46"/>
      <c r="T188" s="42"/>
      <c r="U188" s="46"/>
      <c r="V188" s="42"/>
      <c r="W188" s="46"/>
      <c r="X188" s="42"/>
      <c r="Y188" s="46"/>
      <c r="Z188" s="42"/>
      <c r="AA188" s="46"/>
      <c r="AB188" s="42"/>
      <c r="AC188" s="46"/>
      <c r="AD188" s="42"/>
      <c r="AE188" s="46"/>
      <c r="AF188" s="42"/>
      <c r="AG188" s="46"/>
      <c r="AH188" s="42"/>
      <c r="AI188" s="46"/>
      <c r="AJ188" s="42"/>
      <c r="AK188" s="46"/>
      <c r="AL188" s="42"/>
      <c r="AM188" s="244"/>
      <c r="AN188" s="338"/>
      <c r="AO188" s="202"/>
      <c r="AP188" s="42"/>
      <c r="AQ188" s="46"/>
      <c r="AR188" s="46"/>
      <c r="AS188" s="46"/>
      <c r="AT188" s="186" t="str">
        <f t="shared" si="40"/>
        <v/>
      </c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CA188" s="32" t="str">
        <f t="shared" si="48"/>
        <v/>
      </c>
      <c r="CB188" s="32" t="str">
        <f t="shared" si="49"/>
        <v/>
      </c>
      <c r="CC188" s="32" t="str">
        <f t="shared" si="29"/>
        <v/>
      </c>
      <c r="CD188" s="32" t="str">
        <f t="shared" si="30"/>
        <v/>
      </c>
      <c r="CE188" s="32" t="str">
        <f t="shared" si="31"/>
        <v/>
      </c>
      <c r="CF188" s="32" t="str">
        <f t="shared" si="32"/>
        <v/>
      </c>
      <c r="CG188" s="33">
        <f t="shared" si="50"/>
        <v>0</v>
      </c>
      <c r="CH188" s="33">
        <f t="shared" si="51"/>
        <v>0</v>
      </c>
      <c r="CI188" s="33">
        <f t="shared" si="35"/>
        <v>0</v>
      </c>
      <c r="CJ188" s="33">
        <f t="shared" si="36"/>
        <v>0</v>
      </c>
      <c r="CK188" s="33">
        <f t="shared" si="37"/>
        <v>0</v>
      </c>
      <c r="CL188" s="33">
        <f t="shared" si="38"/>
        <v>0</v>
      </c>
      <c r="CM188" s="33"/>
      <c r="CN188" s="33"/>
    </row>
    <row r="189" spans="1:104" ht="18" customHeight="1" x14ac:dyDescent="0.2">
      <c r="A189" s="1474" t="s">
        <v>226</v>
      </c>
      <c r="B189" s="1475"/>
      <c r="C189" s="348">
        <f t="shared" si="39"/>
        <v>0</v>
      </c>
      <c r="D189" s="349">
        <f t="shared" si="44"/>
        <v>0</v>
      </c>
      <c r="E189" s="350">
        <f t="shared" si="44"/>
        <v>0</v>
      </c>
      <c r="F189" s="82"/>
      <c r="G189" s="85"/>
      <c r="H189" s="82"/>
      <c r="I189" s="85"/>
      <c r="J189" s="82"/>
      <c r="K189" s="85"/>
      <c r="L189" s="82"/>
      <c r="M189" s="85"/>
      <c r="N189" s="82"/>
      <c r="O189" s="85"/>
      <c r="P189" s="82"/>
      <c r="Q189" s="85"/>
      <c r="R189" s="82"/>
      <c r="S189" s="85"/>
      <c r="T189" s="82"/>
      <c r="U189" s="85"/>
      <c r="V189" s="82"/>
      <c r="W189" s="85"/>
      <c r="X189" s="82"/>
      <c r="Y189" s="85"/>
      <c r="Z189" s="82"/>
      <c r="AA189" s="85"/>
      <c r="AB189" s="82"/>
      <c r="AC189" s="85"/>
      <c r="AD189" s="82"/>
      <c r="AE189" s="85"/>
      <c r="AF189" s="82"/>
      <c r="AG189" s="85"/>
      <c r="AH189" s="82"/>
      <c r="AI189" s="85"/>
      <c r="AJ189" s="82"/>
      <c r="AK189" s="85"/>
      <c r="AL189" s="82"/>
      <c r="AM189" s="351"/>
      <c r="AN189" s="368"/>
      <c r="AO189" s="369"/>
      <c r="AP189" s="82"/>
      <c r="AQ189" s="85"/>
      <c r="AR189" s="85"/>
      <c r="AS189" s="85"/>
      <c r="AT189" s="186" t="str">
        <f t="shared" si="40"/>
        <v/>
      </c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CA189" s="32" t="str">
        <f t="shared" si="48"/>
        <v/>
      </c>
      <c r="CB189" s="32" t="str">
        <f t="shared" si="49"/>
        <v/>
      </c>
      <c r="CC189" s="32" t="str">
        <f t="shared" si="29"/>
        <v/>
      </c>
      <c r="CD189" s="32" t="str">
        <f t="shared" si="30"/>
        <v/>
      </c>
      <c r="CE189" s="32" t="str">
        <f t="shared" si="31"/>
        <v/>
      </c>
      <c r="CF189" s="32" t="str">
        <f t="shared" si="32"/>
        <v/>
      </c>
      <c r="CG189" s="33">
        <f t="shared" si="50"/>
        <v>0</v>
      </c>
      <c r="CH189" s="33">
        <f t="shared" si="51"/>
        <v>0</v>
      </c>
      <c r="CI189" s="33">
        <f t="shared" si="35"/>
        <v>0</v>
      </c>
      <c r="CJ189" s="33">
        <f t="shared" si="36"/>
        <v>0</v>
      </c>
      <c r="CK189" s="33">
        <f t="shared" si="37"/>
        <v>0</v>
      </c>
      <c r="CL189" s="33">
        <f t="shared" si="38"/>
        <v>0</v>
      </c>
      <c r="CM189" s="33"/>
      <c r="CN189" s="33"/>
    </row>
    <row r="190" spans="1:104" ht="27.75" customHeight="1" x14ac:dyDescent="0.2">
      <c r="A190" s="117" t="s">
        <v>227</v>
      </c>
      <c r="B190" s="117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12"/>
      <c r="BJ190" s="12"/>
      <c r="CG190" s="14"/>
      <c r="CH190" s="14"/>
      <c r="CI190" s="14"/>
      <c r="CJ190" s="14"/>
      <c r="CK190" s="14"/>
      <c r="CL190" s="14"/>
      <c r="CM190" s="14"/>
      <c r="CN190" s="14"/>
    </row>
    <row r="191" spans="1:104" ht="23.25" customHeight="1" x14ac:dyDescent="0.2">
      <c r="A191" s="1371" t="s">
        <v>228</v>
      </c>
      <c r="B191" s="1372"/>
      <c r="C191" s="1579" t="s">
        <v>63</v>
      </c>
      <c r="D191" s="1579"/>
      <c r="E191" s="1579"/>
      <c r="F191" s="1579" t="s">
        <v>173</v>
      </c>
      <c r="G191" s="1579"/>
      <c r="H191" s="1579" t="s">
        <v>174</v>
      </c>
      <c r="I191" s="1579"/>
      <c r="J191" s="1579" t="s">
        <v>175</v>
      </c>
      <c r="K191" s="1579"/>
      <c r="L191" s="1579" t="s">
        <v>110</v>
      </c>
      <c r="M191" s="1579"/>
      <c r="N191" s="1377" t="s">
        <v>11</v>
      </c>
      <c r="O191" s="1380"/>
      <c r="P191" s="1585" t="s">
        <v>112</v>
      </c>
      <c r="Q191" s="1585"/>
      <c r="R191" s="1585" t="s">
        <v>113</v>
      </c>
      <c r="S191" s="1585"/>
      <c r="T191" s="1585" t="s">
        <v>114</v>
      </c>
      <c r="U191" s="1585"/>
      <c r="V191" s="1585" t="s">
        <v>115</v>
      </c>
      <c r="W191" s="1585"/>
      <c r="X191" s="1585" t="s">
        <v>116</v>
      </c>
      <c r="Y191" s="1585"/>
      <c r="Z191" s="1585" t="s">
        <v>117</v>
      </c>
      <c r="AA191" s="1585"/>
      <c r="AB191" s="1585" t="s">
        <v>118</v>
      </c>
      <c r="AC191" s="1585"/>
      <c r="AD191" s="1585" t="s">
        <v>119</v>
      </c>
      <c r="AE191" s="1585"/>
      <c r="AF191" s="1585" t="s">
        <v>120</v>
      </c>
      <c r="AG191" s="1585"/>
      <c r="AH191" s="1585" t="s">
        <v>121</v>
      </c>
      <c r="AI191" s="1585"/>
      <c r="AJ191" s="1585" t="s">
        <v>122</v>
      </c>
      <c r="AK191" s="1585"/>
      <c r="AL191" s="1585" t="s">
        <v>123</v>
      </c>
      <c r="AM191" s="1406"/>
      <c r="AN191" s="1602" t="s">
        <v>76</v>
      </c>
      <c r="AO191" s="1480"/>
      <c r="AP191" s="1481"/>
      <c r="AQ191" s="1603" t="s">
        <v>176</v>
      </c>
      <c r="AR191" s="1599" t="s">
        <v>229</v>
      </c>
      <c r="AS191" s="1585" t="s">
        <v>178</v>
      </c>
      <c r="AT191" s="1585"/>
      <c r="AU191" s="1375" t="s">
        <v>230</v>
      </c>
      <c r="AV191" s="1375" t="s">
        <v>180</v>
      </c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Y191" s="3"/>
      <c r="CG191" s="14"/>
      <c r="CH191" s="14"/>
      <c r="CI191" s="14"/>
      <c r="CJ191" s="14"/>
      <c r="CK191" s="14"/>
      <c r="CL191" s="14"/>
      <c r="CM191" s="14"/>
      <c r="CN191" s="14"/>
      <c r="CZ191" s="2"/>
    </row>
    <row r="192" spans="1:104" ht="37.5" customHeight="1" x14ac:dyDescent="0.2">
      <c r="A192" s="1373"/>
      <c r="B192" s="1374"/>
      <c r="C192" s="881" t="s">
        <v>88</v>
      </c>
      <c r="D192" s="370" t="s">
        <v>54</v>
      </c>
      <c r="E192" s="810" t="s">
        <v>89</v>
      </c>
      <c r="F192" s="967" t="s">
        <v>54</v>
      </c>
      <c r="G192" s="810" t="s">
        <v>89</v>
      </c>
      <c r="H192" s="967" t="s">
        <v>54</v>
      </c>
      <c r="I192" s="810" t="s">
        <v>89</v>
      </c>
      <c r="J192" s="967" t="s">
        <v>54</v>
      </c>
      <c r="K192" s="810" t="s">
        <v>89</v>
      </c>
      <c r="L192" s="967" t="s">
        <v>54</v>
      </c>
      <c r="M192" s="810" t="s">
        <v>89</v>
      </c>
      <c r="N192" s="967" t="s">
        <v>54</v>
      </c>
      <c r="O192" s="810" t="s">
        <v>89</v>
      </c>
      <c r="P192" s="967" t="s">
        <v>54</v>
      </c>
      <c r="Q192" s="810" t="s">
        <v>89</v>
      </c>
      <c r="R192" s="967" t="s">
        <v>54</v>
      </c>
      <c r="S192" s="810" t="s">
        <v>89</v>
      </c>
      <c r="T192" s="967" t="s">
        <v>54</v>
      </c>
      <c r="U192" s="810" t="s">
        <v>89</v>
      </c>
      <c r="V192" s="967" t="s">
        <v>54</v>
      </c>
      <c r="W192" s="810" t="s">
        <v>89</v>
      </c>
      <c r="X192" s="967" t="s">
        <v>54</v>
      </c>
      <c r="Y192" s="810" t="s">
        <v>89</v>
      </c>
      <c r="Z192" s="967" t="s">
        <v>54</v>
      </c>
      <c r="AA192" s="810" t="s">
        <v>89</v>
      </c>
      <c r="AB192" s="967" t="s">
        <v>54</v>
      </c>
      <c r="AC192" s="810" t="s">
        <v>89</v>
      </c>
      <c r="AD192" s="967" t="s">
        <v>54</v>
      </c>
      <c r="AE192" s="810" t="s">
        <v>89</v>
      </c>
      <c r="AF192" s="967" t="s">
        <v>54</v>
      </c>
      <c r="AG192" s="810" t="s">
        <v>89</v>
      </c>
      <c r="AH192" s="967" t="s">
        <v>54</v>
      </c>
      <c r="AI192" s="810" t="s">
        <v>89</v>
      </c>
      <c r="AJ192" s="967" t="s">
        <v>54</v>
      </c>
      <c r="AK192" s="810" t="s">
        <v>89</v>
      </c>
      <c r="AL192" s="967" t="s">
        <v>54</v>
      </c>
      <c r="AM192" s="827" t="s">
        <v>89</v>
      </c>
      <c r="AN192" s="981" t="s">
        <v>133</v>
      </c>
      <c r="AO192" s="372" t="s">
        <v>135</v>
      </c>
      <c r="AP192" s="373" t="s">
        <v>134</v>
      </c>
      <c r="AQ192" s="1483"/>
      <c r="AR192" s="1471"/>
      <c r="AS192" s="967" t="s">
        <v>54</v>
      </c>
      <c r="AT192" s="810" t="s">
        <v>89</v>
      </c>
      <c r="AU192" s="1376"/>
      <c r="AV192" s="1376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12"/>
      <c r="BI192" s="12"/>
      <c r="BY192" s="3"/>
      <c r="CG192" s="14"/>
      <c r="CH192" s="14"/>
      <c r="CI192" s="14"/>
      <c r="CJ192" s="14"/>
      <c r="CK192" s="14"/>
      <c r="CL192" s="14"/>
      <c r="CM192" s="14"/>
      <c r="CZ192" s="2"/>
    </row>
    <row r="193" spans="1:104" ht="18.75" customHeight="1" x14ac:dyDescent="0.2">
      <c r="A193" s="1478" t="s">
        <v>231</v>
      </c>
      <c r="B193" s="1461"/>
      <c r="C193" s="968">
        <f>SUM(D193+E193)</f>
        <v>5</v>
      </c>
      <c r="D193" s="969">
        <f>SUM(F193+H193+J193+L193+N193+P193+R193+T193+V193+X193+Z193+AB193+AD193+AF193+AH193+AJ193+AL193)</f>
        <v>1</v>
      </c>
      <c r="E193" s="304">
        <f>SUM(G193+I193+K193+M193+O193+Q193+S193+U193+W193+Y193+AA193+AC193+AE193+AG193+AI193+AK193+AM193)</f>
        <v>4</v>
      </c>
      <c r="F193" s="905"/>
      <c r="G193" s="53"/>
      <c r="H193" s="905"/>
      <c r="I193" s="53">
        <v>1</v>
      </c>
      <c r="J193" s="905"/>
      <c r="K193" s="53"/>
      <c r="L193" s="905">
        <v>1</v>
      </c>
      <c r="M193" s="53">
        <v>2</v>
      </c>
      <c r="N193" s="905"/>
      <c r="O193" s="53">
        <v>1</v>
      </c>
      <c r="P193" s="905"/>
      <c r="Q193" s="53"/>
      <c r="R193" s="905"/>
      <c r="S193" s="53"/>
      <c r="T193" s="905"/>
      <c r="U193" s="53"/>
      <c r="V193" s="905"/>
      <c r="W193" s="53"/>
      <c r="X193" s="905"/>
      <c r="Y193" s="53"/>
      <c r="Z193" s="905"/>
      <c r="AA193" s="53"/>
      <c r="AB193" s="905"/>
      <c r="AC193" s="53"/>
      <c r="AD193" s="905"/>
      <c r="AE193" s="53"/>
      <c r="AF193" s="905"/>
      <c r="AG193" s="53"/>
      <c r="AH193" s="905"/>
      <c r="AI193" s="53"/>
      <c r="AJ193" s="905"/>
      <c r="AK193" s="53"/>
      <c r="AL193" s="905"/>
      <c r="AM193" s="321"/>
      <c r="AN193" s="375"/>
      <c r="AO193" s="376"/>
      <c r="AP193" s="85">
        <v>1</v>
      </c>
      <c r="AQ193" s="53">
        <v>0</v>
      </c>
      <c r="AR193" s="901">
        <v>0</v>
      </c>
      <c r="AS193" s="905">
        <v>0</v>
      </c>
      <c r="AT193" s="53">
        <v>0</v>
      </c>
      <c r="AU193" s="53">
        <v>0</v>
      </c>
      <c r="AV193" s="53">
        <v>0</v>
      </c>
      <c r="AW193" s="186" t="str">
        <f>CA193&amp;CB193&amp;CC193&amp;CD193&amp;CE193&amp;CF193&amp;CN193</f>
        <v/>
      </c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12"/>
      <c r="BI193" s="12"/>
      <c r="BY193" s="3"/>
      <c r="CA193" s="32" t="str">
        <f t="shared" ref="CA193:CA231" si="52">IF(CG193=0,"","* Las gestantes egresadas del Programa NO debe ser mayor al Total de Mujeres egresadas. ")</f>
        <v/>
      </c>
      <c r="CB193" s="32" t="str">
        <f t="shared" ref="CB193:CB231" si="53">IF(CH193=0,"","* Las madres de hijos menor de 5 años NO DEBE ser mayor al Total de Mujeres Egresadas al Programa. ")</f>
        <v/>
      </c>
      <c r="CC193" s="32" t="str">
        <f t="shared" ref="CC193:CC231" si="54">IF(CI193=0,"","* Los egresos de Pueblos Originarios NO DEBE ser mayor al Total de egresos del Programa.")</f>
        <v/>
      </c>
      <c r="CD193" s="32" t="str">
        <f t="shared" ref="CD193:CD231" si="55">IF(CJ193=0,"","* Los Niños, Niñas, Adolescentes y Jóvenes de Programas SENAME NO DEBE ser mayor al Total de egresos del Programa. ")</f>
        <v/>
      </c>
      <c r="CE193" s="32" t="str">
        <f t="shared" ref="CE193:CE231" si="56">IF(CK193=0,"","* Los Migrantes NO DEBEN ser mayor al Total de ingresos del Programa. ")</f>
        <v/>
      </c>
      <c r="CF193" s="32" t="str">
        <f t="shared" ref="CF193:CF231" si="57">IF(CL193=0,"","* No olvide escribir los campos Gestante y/o Madre de Hijo menor de 5 años y/o Pueblos Originarios y/o Niños, Niñas, Adolescentes y Jóvenes de Programas SENAME (Digite CERO si no tiene). ")</f>
        <v/>
      </c>
      <c r="CG193" s="33">
        <f>IF(E193&lt;AQ193,1,0)</f>
        <v>0</v>
      </c>
      <c r="CH193" s="33">
        <f>IF(E193&lt;AR193,1,0)</f>
        <v>0</v>
      </c>
      <c r="CI193" s="33">
        <f>IF(C193&lt;SUM(AS193,AT193),1,0)</f>
        <v>0</v>
      </c>
      <c r="CJ193" s="33">
        <f>IF(C193&lt;AU193,1,0)</f>
        <v>0</v>
      </c>
      <c r="CK193" s="33">
        <f>IF(C193&lt;AV193,1,0)</f>
        <v>0</v>
      </c>
      <c r="CL193" s="33">
        <f>IF(AND(C193&lt;&gt;0,OR(AQ193="",AR193="",AS193="",AT193="",AU193="",AV193="")),1,0)</f>
        <v>0</v>
      </c>
      <c r="CM193" s="33">
        <f>IF(AND(C193=0,OR(C195&gt;0,C196&gt;0,C197&gt;0,C198&gt;0,C199&gt;0)),1,0)</f>
        <v>0</v>
      </c>
      <c r="CN193" s="32" t="str">
        <f>IF(CM193=1,"* No olvide registrar al menos un ingreso y una persona con diagnóstico. ","")</f>
        <v/>
      </c>
      <c r="CO193" s="32"/>
      <c r="CZ193" s="2"/>
    </row>
    <row r="194" spans="1:104" ht="29.25" customHeight="1" x14ac:dyDescent="0.2">
      <c r="A194" s="1462" t="s">
        <v>182</v>
      </c>
      <c r="B194" s="1463"/>
      <c r="C194" s="377"/>
      <c r="D194" s="378"/>
      <c r="E194" s="378"/>
      <c r="F194" s="378"/>
      <c r="G194" s="378"/>
      <c r="H194" s="378"/>
      <c r="I194" s="378"/>
      <c r="J194" s="378"/>
      <c r="K194" s="378"/>
      <c r="L194" s="378"/>
      <c r="M194" s="378"/>
      <c r="N194" s="378"/>
      <c r="O194" s="378"/>
      <c r="P194" s="378"/>
      <c r="Q194" s="378"/>
      <c r="R194" s="378"/>
      <c r="S194" s="378"/>
      <c r="T194" s="378"/>
      <c r="U194" s="378"/>
      <c r="V194" s="378"/>
      <c r="W194" s="378"/>
      <c r="X194" s="378"/>
      <c r="Y194" s="378"/>
      <c r="Z194" s="378"/>
      <c r="AA194" s="378"/>
      <c r="AB194" s="378"/>
      <c r="AC194" s="378"/>
      <c r="AD194" s="378"/>
      <c r="AE194" s="378"/>
      <c r="AF194" s="378"/>
      <c r="AG194" s="378"/>
      <c r="AH194" s="378"/>
      <c r="AI194" s="378"/>
      <c r="AJ194" s="378"/>
      <c r="AK194" s="378"/>
      <c r="AL194" s="378"/>
      <c r="AM194" s="378"/>
      <c r="AN194" s="379"/>
      <c r="AO194" s="380"/>
      <c r="AP194" s="381"/>
      <c r="AQ194" s="378"/>
      <c r="AR194" s="378"/>
      <c r="AS194" s="378"/>
      <c r="AT194" s="381"/>
      <c r="AU194" s="381"/>
      <c r="AV194" s="381"/>
      <c r="AW194" s="186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12"/>
      <c r="BI194" s="12"/>
      <c r="BY194" s="3"/>
      <c r="CA194" s="32"/>
      <c r="CB194" s="32"/>
      <c r="CC194" s="32"/>
      <c r="CD194" s="32"/>
      <c r="CE194" s="32"/>
      <c r="CF194" s="32"/>
      <c r="CG194" s="33"/>
      <c r="CH194" s="33"/>
      <c r="CI194" s="33"/>
      <c r="CJ194" s="33"/>
      <c r="CK194" s="33"/>
      <c r="CL194" s="33"/>
      <c r="CM194" s="33"/>
      <c r="CN194" s="32"/>
      <c r="CO194" s="32"/>
      <c r="CZ194" s="2"/>
    </row>
    <row r="195" spans="1:104" ht="21" customHeight="1" x14ac:dyDescent="0.2">
      <c r="A195" s="1597" t="s">
        <v>232</v>
      </c>
      <c r="B195" s="982" t="s">
        <v>233</v>
      </c>
      <c r="C195" s="972">
        <f>SUM(D195+E195)</f>
        <v>0</v>
      </c>
      <c r="D195" s="973">
        <f t="shared" ref="D195:D203" si="58">SUM(F195+H195+J195+L195+N195+P195+R195+T195+V195+X195+Z195+AB195+AD195+AF195+AH195+AJ195+AL195)</f>
        <v>0</v>
      </c>
      <c r="E195" s="974">
        <f t="shared" ref="E195:E203" si="59">SUM(G195+I195+K195+M195+O195+Q195+S195+U195+W195+Y195+AA195+AC195+AE195+AG195+AI195+AK195+AM195)</f>
        <v>0</v>
      </c>
      <c r="F195" s="893"/>
      <c r="G195" s="896"/>
      <c r="H195" s="893"/>
      <c r="I195" s="896"/>
      <c r="J195" s="893"/>
      <c r="K195" s="896"/>
      <c r="L195" s="893"/>
      <c r="M195" s="896"/>
      <c r="N195" s="893"/>
      <c r="O195" s="896"/>
      <c r="P195" s="893"/>
      <c r="Q195" s="896"/>
      <c r="R195" s="893"/>
      <c r="S195" s="896"/>
      <c r="T195" s="893"/>
      <c r="U195" s="896"/>
      <c r="V195" s="893"/>
      <c r="W195" s="896"/>
      <c r="X195" s="893"/>
      <c r="Y195" s="896"/>
      <c r="Z195" s="893"/>
      <c r="AA195" s="896"/>
      <c r="AB195" s="893"/>
      <c r="AC195" s="896"/>
      <c r="AD195" s="893"/>
      <c r="AE195" s="896"/>
      <c r="AF195" s="893"/>
      <c r="AG195" s="896"/>
      <c r="AH195" s="893"/>
      <c r="AI195" s="896"/>
      <c r="AJ195" s="893"/>
      <c r="AK195" s="896"/>
      <c r="AL195" s="893"/>
      <c r="AM195" s="953"/>
      <c r="AN195" s="954"/>
      <c r="AO195" s="911"/>
      <c r="AP195" s="896"/>
      <c r="AQ195" s="896"/>
      <c r="AR195" s="913"/>
      <c r="AS195" s="893"/>
      <c r="AT195" s="896"/>
      <c r="AU195" s="896"/>
      <c r="AV195" s="896"/>
      <c r="AW195" s="186" t="str">
        <f t="shared" ref="AW195:AW231" si="60">CA195&amp;CB195&amp;CC195&amp;CD195&amp;CE195&amp;CF195</f>
        <v/>
      </c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12"/>
      <c r="BI195" s="12"/>
      <c r="BY195" s="3"/>
      <c r="CA195" s="32" t="str">
        <f t="shared" si="52"/>
        <v/>
      </c>
      <c r="CB195" s="32" t="str">
        <f t="shared" si="53"/>
        <v/>
      </c>
      <c r="CC195" s="32" t="str">
        <f t="shared" si="54"/>
        <v/>
      </c>
      <c r="CD195" s="32" t="str">
        <f t="shared" si="55"/>
        <v/>
      </c>
      <c r="CE195" s="32" t="str">
        <f t="shared" si="56"/>
        <v/>
      </c>
      <c r="CF195" s="32" t="str">
        <f t="shared" si="57"/>
        <v/>
      </c>
      <c r="CG195" s="33">
        <f t="shared" ref="CG195:CG231" si="61">IF(E195&lt;AQ195,1,0)</f>
        <v>0</v>
      </c>
      <c r="CH195" s="33">
        <f t="shared" ref="CH195:CH231" si="62">IF(E195&lt;AR195,1,0)</f>
        <v>0</v>
      </c>
      <c r="CI195" s="33">
        <f t="shared" ref="CI195:CI231" si="63">IF(C195&lt;SUM(AS195,AT195),1,0)</f>
        <v>0</v>
      </c>
      <c r="CJ195" s="33">
        <f t="shared" ref="CJ195:CJ231" si="64">IF(C195&lt;AU195,1,0)</f>
        <v>0</v>
      </c>
      <c r="CK195" s="33">
        <f t="shared" ref="CK195:CK231" si="65">IF(C195&lt;AV195,1,0)</f>
        <v>0</v>
      </c>
      <c r="CL195" s="33">
        <f t="shared" ref="CL195:CL231" si="66">IF(AND(C195&lt;&gt;0,OR(AQ195="",AR195="",AS195="",AT195="",AU195="",AV195="")),1,0)</f>
        <v>0</v>
      </c>
      <c r="CM195" s="33"/>
      <c r="CN195" s="32"/>
      <c r="CO195" s="32"/>
      <c r="CZ195" s="2"/>
    </row>
    <row r="196" spans="1:104" ht="21.75" customHeight="1" x14ac:dyDescent="0.2">
      <c r="A196" s="1465"/>
      <c r="B196" s="383" t="s">
        <v>185</v>
      </c>
      <c r="C196" s="348">
        <f>SUM(D196+E196)</f>
        <v>0</v>
      </c>
      <c r="D196" s="349">
        <f t="shared" si="58"/>
        <v>0</v>
      </c>
      <c r="E196" s="350">
        <f t="shared" si="59"/>
        <v>0</v>
      </c>
      <c r="F196" s="82"/>
      <c r="G196" s="85"/>
      <c r="H196" s="82"/>
      <c r="I196" s="85"/>
      <c r="J196" s="82"/>
      <c r="K196" s="85"/>
      <c r="L196" s="82"/>
      <c r="M196" s="85"/>
      <c r="N196" s="82"/>
      <c r="O196" s="85"/>
      <c r="P196" s="82"/>
      <c r="Q196" s="85"/>
      <c r="R196" s="82"/>
      <c r="S196" s="85"/>
      <c r="T196" s="82"/>
      <c r="U196" s="85"/>
      <c r="V196" s="82"/>
      <c r="W196" s="85"/>
      <c r="X196" s="82"/>
      <c r="Y196" s="85"/>
      <c r="Z196" s="82"/>
      <c r="AA196" s="85"/>
      <c r="AB196" s="82"/>
      <c r="AC196" s="85"/>
      <c r="AD196" s="82"/>
      <c r="AE196" s="85"/>
      <c r="AF196" s="82"/>
      <c r="AG196" s="85"/>
      <c r="AH196" s="82"/>
      <c r="AI196" s="85"/>
      <c r="AJ196" s="42"/>
      <c r="AK196" s="46"/>
      <c r="AL196" s="82"/>
      <c r="AM196" s="351"/>
      <c r="AN196" s="384"/>
      <c r="AO196" s="149"/>
      <c r="AP196" s="85"/>
      <c r="AQ196" s="85"/>
      <c r="AR196" s="59"/>
      <c r="AS196" s="82"/>
      <c r="AT196" s="85"/>
      <c r="AU196" s="85"/>
      <c r="AV196" s="85"/>
      <c r="AW196" s="186" t="str">
        <f t="shared" si="60"/>
        <v/>
      </c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12"/>
      <c r="BI196" s="12"/>
      <c r="BY196" s="3"/>
      <c r="CA196" s="32" t="str">
        <f t="shared" si="52"/>
        <v/>
      </c>
      <c r="CB196" s="32" t="str">
        <f t="shared" si="53"/>
        <v/>
      </c>
      <c r="CC196" s="32" t="str">
        <f t="shared" si="54"/>
        <v/>
      </c>
      <c r="CD196" s="32" t="str">
        <f t="shared" si="55"/>
        <v/>
      </c>
      <c r="CE196" s="32" t="str">
        <f t="shared" si="56"/>
        <v/>
      </c>
      <c r="CF196" s="32" t="str">
        <f t="shared" si="57"/>
        <v/>
      </c>
      <c r="CG196" s="33">
        <f t="shared" si="61"/>
        <v>0</v>
      </c>
      <c r="CH196" s="33">
        <f t="shared" si="62"/>
        <v>0</v>
      </c>
      <c r="CI196" s="33">
        <f t="shared" si="63"/>
        <v>0</v>
      </c>
      <c r="CJ196" s="33">
        <f t="shared" si="64"/>
        <v>0</v>
      </c>
      <c r="CK196" s="33">
        <f t="shared" si="65"/>
        <v>0</v>
      </c>
      <c r="CL196" s="33">
        <f t="shared" si="66"/>
        <v>0</v>
      </c>
      <c r="CM196" s="33"/>
      <c r="CN196" s="32"/>
      <c r="CO196" s="32"/>
      <c r="CZ196" s="2"/>
    </row>
    <row r="197" spans="1:104" ht="18.75" customHeight="1" x14ac:dyDescent="0.2">
      <c r="A197" s="1466" t="s">
        <v>186</v>
      </c>
      <c r="B197" s="1467"/>
      <c r="C197" s="385">
        <f>SUM(D197+E197)</f>
        <v>0</v>
      </c>
      <c r="D197" s="969">
        <f t="shared" si="58"/>
        <v>0</v>
      </c>
      <c r="E197" s="320">
        <f t="shared" si="59"/>
        <v>0</v>
      </c>
      <c r="F197" s="905"/>
      <c r="G197" s="53"/>
      <c r="H197" s="905"/>
      <c r="I197" s="53"/>
      <c r="J197" s="905"/>
      <c r="K197" s="53"/>
      <c r="L197" s="905"/>
      <c r="M197" s="53"/>
      <c r="N197" s="905"/>
      <c r="O197" s="53"/>
      <c r="P197" s="905"/>
      <c r="Q197" s="53"/>
      <c r="R197" s="905"/>
      <c r="S197" s="53"/>
      <c r="T197" s="905"/>
      <c r="U197" s="53"/>
      <c r="V197" s="905"/>
      <c r="W197" s="53"/>
      <c r="X197" s="905"/>
      <c r="Y197" s="53"/>
      <c r="Z197" s="905"/>
      <c r="AA197" s="53"/>
      <c r="AB197" s="905"/>
      <c r="AC197" s="53"/>
      <c r="AD197" s="905"/>
      <c r="AE197" s="53"/>
      <c r="AF197" s="905"/>
      <c r="AG197" s="53"/>
      <c r="AH197" s="905"/>
      <c r="AI197" s="53"/>
      <c r="AJ197" s="905"/>
      <c r="AK197" s="53"/>
      <c r="AL197" s="905"/>
      <c r="AM197" s="321"/>
      <c r="AN197" s="983"/>
      <c r="AO197" s="386"/>
      <c r="AP197" s="53"/>
      <c r="AQ197" s="53"/>
      <c r="AR197" s="901"/>
      <c r="AS197" s="905"/>
      <c r="AT197" s="53"/>
      <c r="AU197" s="53"/>
      <c r="AV197" s="53"/>
      <c r="AW197" s="186" t="str">
        <f t="shared" si="60"/>
        <v/>
      </c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12"/>
      <c r="BI197" s="12"/>
      <c r="BY197" s="3"/>
      <c r="CA197" s="32" t="str">
        <f t="shared" si="52"/>
        <v/>
      </c>
      <c r="CB197" s="32" t="str">
        <f t="shared" si="53"/>
        <v/>
      </c>
      <c r="CC197" s="32" t="str">
        <f t="shared" si="54"/>
        <v/>
      </c>
      <c r="CD197" s="32" t="str">
        <f t="shared" si="55"/>
        <v/>
      </c>
      <c r="CE197" s="32" t="str">
        <f t="shared" si="56"/>
        <v/>
      </c>
      <c r="CF197" s="32" t="str">
        <f t="shared" si="57"/>
        <v/>
      </c>
      <c r="CG197" s="33">
        <f t="shared" si="61"/>
        <v>0</v>
      </c>
      <c r="CH197" s="33">
        <f t="shared" si="62"/>
        <v>0</v>
      </c>
      <c r="CI197" s="33">
        <f t="shared" si="63"/>
        <v>0</v>
      </c>
      <c r="CJ197" s="33">
        <f t="shared" si="64"/>
        <v>0</v>
      </c>
      <c r="CK197" s="33">
        <f t="shared" si="65"/>
        <v>0</v>
      </c>
      <c r="CL197" s="33">
        <f t="shared" si="66"/>
        <v>0</v>
      </c>
      <c r="CM197" s="33"/>
      <c r="CN197" s="32"/>
      <c r="CO197" s="32"/>
      <c r="CZ197" s="2"/>
    </row>
    <row r="198" spans="1:104" ht="20.25" customHeight="1" x14ac:dyDescent="0.2">
      <c r="A198" s="1597" t="s">
        <v>187</v>
      </c>
      <c r="B198" s="971" t="s">
        <v>188</v>
      </c>
      <c r="C198" s="972">
        <f>+D198+E198</f>
        <v>0</v>
      </c>
      <c r="D198" s="973">
        <f t="shared" si="58"/>
        <v>0</v>
      </c>
      <c r="E198" s="974">
        <f t="shared" si="59"/>
        <v>0</v>
      </c>
      <c r="F198" s="893"/>
      <c r="G198" s="896"/>
      <c r="H198" s="893"/>
      <c r="I198" s="896"/>
      <c r="J198" s="893"/>
      <c r="K198" s="896"/>
      <c r="L198" s="893"/>
      <c r="M198" s="896"/>
      <c r="N198" s="893"/>
      <c r="O198" s="896"/>
      <c r="P198" s="893"/>
      <c r="Q198" s="896"/>
      <c r="R198" s="893"/>
      <c r="S198" s="896"/>
      <c r="T198" s="893"/>
      <c r="U198" s="896"/>
      <c r="V198" s="893"/>
      <c r="W198" s="896"/>
      <c r="X198" s="893"/>
      <c r="Y198" s="896"/>
      <c r="Z198" s="893"/>
      <c r="AA198" s="896"/>
      <c r="AB198" s="893"/>
      <c r="AC198" s="896"/>
      <c r="AD198" s="893"/>
      <c r="AE198" s="896"/>
      <c r="AF198" s="893"/>
      <c r="AG198" s="896"/>
      <c r="AH198" s="893"/>
      <c r="AI198" s="896"/>
      <c r="AJ198" s="893"/>
      <c r="AK198" s="896"/>
      <c r="AL198" s="893"/>
      <c r="AM198" s="953"/>
      <c r="AN198" s="954"/>
      <c r="AO198" s="911"/>
      <c r="AP198" s="896"/>
      <c r="AQ198" s="896"/>
      <c r="AR198" s="913"/>
      <c r="AS198" s="893"/>
      <c r="AT198" s="896"/>
      <c r="AU198" s="896"/>
      <c r="AV198" s="896"/>
      <c r="AW198" s="186" t="str">
        <f t="shared" si="60"/>
        <v/>
      </c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12"/>
      <c r="BI198" s="12"/>
      <c r="BY198" s="3"/>
      <c r="CA198" s="32" t="str">
        <f t="shared" si="52"/>
        <v/>
      </c>
      <c r="CB198" s="32" t="str">
        <f t="shared" si="53"/>
        <v/>
      </c>
      <c r="CC198" s="32" t="str">
        <f t="shared" si="54"/>
        <v/>
      </c>
      <c r="CD198" s="32" t="str">
        <f t="shared" si="55"/>
        <v/>
      </c>
      <c r="CE198" s="32" t="str">
        <f t="shared" si="56"/>
        <v/>
      </c>
      <c r="CF198" s="32" t="str">
        <f t="shared" si="57"/>
        <v/>
      </c>
      <c r="CG198" s="33">
        <f t="shared" si="61"/>
        <v>0</v>
      </c>
      <c r="CH198" s="33">
        <f t="shared" si="62"/>
        <v>0</v>
      </c>
      <c r="CI198" s="33">
        <f t="shared" si="63"/>
        <v>0</v>
      </c>
      <c r="CJ198" s="33">
        <f t="shared" si="64"/>
        <v>0</v>
      </c>
      <c r="CK198" s="33">
        <f t="shared" si="65"/>
        <v>0</v>
      </c>
      <c r="CL198" s="33">
        <f t="shared" si="66"/>
        <v>0</v>
      </c>
      <c r="CM198" s="33"/>
      <c r="CN198" s="32"/>
      <c r="CO198" s="32"/>
      <c r="CZ198" s="2"/>
    </row>
    <row r="199" spans="1:104" ht="15" customHeight="1" x14ac:dyDescent="0.2">
      <c r="A199" s="1465"/>
      <c r="B199" s="387" t="s">
        <v>189</v>
      </c>
      <c r="C199" s="322">
        <f>+D199+E199</f>
        <v>0</v>
      </c>
      <c r="D199" s="323">
        <f t="shared" si="58"/>
        <v>0</v>
      </c>
      <c r="E199" s="304">
        <f t="shared" si="59"/>
        <v>0</v>
      </c>
      <c r="F199" s="324"/>
      <c r="G199" s="305"/>
      <c r="H199" s="324"/>
      <c r="I199" s="305"/>
      <c r="J199" s="324"/>
      <c r="K199" s="305"/>
      <c r="L199" s="324"/>
      <c r="M199" s="305"/>
      <c r="N199" s="324"/>
      <c r="O199" s="305"/>
      <c r="P199" s="324"/>
      <c r="Q199" s="305"/>
      <c r="R199" s="324"/>
      <c r="S199" s="305"/>
      <c r="T199" s="324"/>
      <c r="U199" s="305"/>
      <c r="V199" s="324"/>
      <c r="W199" s="305"/>
      <c r="X199" s="324"/>
      <c r="Y199" s="305"/>
      <c r="Z199" s="324"/>
      <c r="AA199" s="305"/>
      <c r="AB199" s="324"/>
      <c r="AC199" s="305"/>
      <c r="AD199" s="324"/>
      <c r="AE199" s="305"/>
      <c r="AF199" s="324"/>
      <c r="AG199" s="305"/>
      <c r="AH199" s="324"/>
      <c r="AI199" s="305"/>
      <c r="AJ199" s="92"/>
      <c r="AK199" s="95"/>
      <c r="AL199" s="324"/>
      <c r="AM199" s="285"/>
      <c r="AN199" s="388"/>
      <c r="AO199" s="389"/>
      <c r="AP199" s="95"/>
      <c r="AQ199" s="305"/>
      <c r="AR199" s="306"/>
      <c r="AS199" s="324"/>
      <c r="AT199" s="305"/>
      <c r="AU199" s="305"/>
      <c r="AV199" s="305"/>
      <c r="AW199" s="186" t="str">
        <f t="shared" si="60"/>
        <v/>
      </c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12"/>
      <c r="BI199" s="12"/>
      <c r="BY199" s="3"/>
      <c r="CA199" s="32" t="str">
        <f t="shared" si="52"/>
        <v/>
      </c>
      <c r="CB199" s="32" t="str">
        <f t="shared" si="53"/>
        <v/>
      </c>
      <c r="CC199" s="32" t="str">
        <f t="shared" si="54"/>
        <v/>
      </c>
      <c r="CD199" s="32" t="str">
        <f t="shared" si="55"/>
        <v/>
      </c>
      <c r="CE199" s="32" t="str">
        <f t="shared" si="56"/>
        <v/>
      </c>
      <c r="CF199" s="32" t="str">
        <f t="shared" si="57"/>
        <v/>
      </c>
      <c r="CG199" s="33">
        <f t="shared" si="61"/>
        <v>0</v>
      </c>
      <c r="CH199" s="33">
        <f t="shared" si="62"/>
        <v>0</v>
      </c>
      <c r="CI199" s="33">
        <f t="shared" si="63"/>
        <v>0</v>
      </c>
      <c r="CJ199" s="33">
        <f t="shared" si="64"/>
        <v>0</v>
      </c>
      <c r="CK199" s="33">
        <f t="shared" si="65"/>
        <v>0</v>
      </c>
      <c r="CL199" s="33">
        <f t="shared" si="66"/>
        <v>0</v>
      </c>
      <c r="CM199" s="33"/>
      <c r="CN199" s="32"/>
      <c r="CO199" s="32"/>
      <c r="CZ199" s="2"/>
    </row>
    <row r="200" spans="1:104" ht="20.25" customHeight="1" x14ac:dyDescent="0.2">
      <c r="A200" s="825" t="s">
        <v>190</v>
      </c>
      <c r="B200" s="822"/>
      <c r="C200" s="886">
        <f t="shared" ref="C200:C215" si="67">SUM(D200+E200)</f>
        <v>5</v>
      </c>
      <c r="D200" s="887">
        <f t="shared" si="58"/>
        <v>1</v>
      </c>
      <c r="E200" s="75">
        <f t="shared" si="59"/>
        <v>4</v>
      </c>
      <c r="F200" s="905"/>
      <c r="G200" s="53"/>
      <c r="H200" s="905"/>
      <c r="I200" s="53">
        <v>1</v>
      </c>
      <c r="J200" s="905"/>
      <c r="K200" s="53"/>
      <c r="L200" s="905">
        <v>1</v>
      </c>
      <c r="M200" s="53">
        <v>2</v>
      </c>
      <c r="N200" s="905"/>
      <c r="O200" s="53">
        <v>1</v>
      </c>
      <c r="P200" s="905"/>
      <c r="Q200" s="53"/>
      <c r="R200" s="905"/>
      <c r="S200" s="53"/>
      <c r="T200" s="905"/>
      <c r="U200" s="53"/>
      <c r="V200" s="905"/>
      <c r="W200" s="53"/>
      <c r="X200" s="905"/>
      <c r="Y200" s="53"/>
      <c r="Z200" s="905"/>
      <c r="AA200" s="53"/>
      <c r="AB200" s="905"/>
      <c r="AC200" s="53"/>
      <c r="AD200" s="905"/>
      <c r="AE200" s="53"/>
      <c r="AF200" s="905"/>
      <c r="AG200" s="53"/>
      <c r="AH200" s="905"/>
      <c r="AI200" s="53"/>
      <c r="AJ200" s="905"/>
      <c r="AK200" s="53"/>
      <c r="AL200" s="905"/>
      <c r="AM200" s="321"/>
      <c r="AN200" s="983"/>
      <c r="AO200" s="386"/>
      <c r="AP200" s="53">
        <v>1</v>
      </c>
      <c r="AQ200" s="53">
        <v>0</v>
      </c>
      <c r="AR200" s="901">
        <v>0</v>
      </c>
      <c r="AS200" s="905">
        <v>0</v>
      </c>
      <c r="AT200" s="53">
        <v>0</v>
      </c>
      <c r="AU200" s="53">
        <v>0</v>
      </c>
      <c r="AV200" s="53">
        <v>0</v>
      </c>
      <c r="AW200" s="186" t="str">
        <f>CA200&amp;CB200&amp;CC200&amp;CD200&amp;CE200&amp;CF200&amp;CO200</f>
        <v/>
      </c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12"/>
      <c r="BI200" s="12"/>
      <c r="BY200" s="3"/>
      <c r="CA200" s="32" t="str">
        <f t="shared" si="52"/>
        <v/>
      </c>
      <c r="CB200" s="32" t="str">
        <f t="shared" si="53"/>
        <v/>
      </c>
      <c r="CC200" s="32" t="str">
        <f t="shared" si="54"/>
        <v/>
      </c>
      <c r="CD200" s="32" t="str">
        <f t="shared" si="55"/>
        <v/>
      </c>
      <c r="CE200" s="32" t="str">
        <f t="shared" si="56"/>
        <v/>
      </c>
      <c r="CF200" s="32" t="str">
        <f t="shared" si="57"/>
        <v/>
      </c>
      <c r="CG200" s="33">
        <f t="shared" si="61"/>
        <v>0</v>
      </c>
      <c r="CH200" s="33">
        <f t="shared" si="62"/>
        <v>0</v>
      </c>
      <c r="CI200" s="33">
        <f t="shared" si="63"/>
        <v>0</v>
      </c>
      <c r="CJ200" s="33">
        <f t="shared" si="64"/>
        <v>0</v>
      </c>
      <c r="CK200" s="33">
        <f t="shared" si="65"/>
        <v>0</v>
      </c>
      <c r="CL200" s="33">
        <f t="shared" si="66"/>
        <v>0</v>
      </c>
      <c r="CM200" s="14">
        <v>0</v>
      </c>
      <c r="CZ200" s="2"/>
    </row>
    <row r="201" spans="1:104" ht="16.350000000000001" customHeight="1" x14ac:dyDescent="0.2">
      <c r="A201" s="1375" t="s">
        <v>191</v>
      </c>
      <c r="B201" s="390" t="s">
        <v>192</v>
      </c>
      <c r="C201" s="328">
        <f t="shared" si="67"/>
        <v>0</v>
      </c>
      <c r="D201" s="329">
        <f t="shared" si="58"/>
        <v>0</v>
      </c>
      <c r="E201" s="330">
        <f t="shared" si="59"/>
        <v>0</v>
      </c>
      <c r="F201" s="106"/>
      <c r="G201" s="109"/>
      <c r="H201" s="106"/>
      <c r="I201" s="109"/>
      <c r="J201" s="106"/>
      <c r="K201" s="109"/>
      <c r="L201" s="106"/>
      <c r="M201" s="109"/>
      <c r="N201" s="106"/>
      <c r="O201" s="109"/>
      <c r="P201" s="106"/>
      <c r="Q201" s="109"/>
      <c r="R201" s="106"/>
      <c r="S201" s="109"/>
      <c r="T201" s="106"/>
      <c r="U201" s="109"/>
      <c r="V201" s="106"/>
      <c r="W201" s="109"/>
      <c r="X201" s="106"/>
      <c r="Y201" s="109"/>
      <c r="Z201" s="106"/>
      <c r="AA201" s="109"/>
      <c r="AB201" s="106"/>
      <c r="AC201" s="109"/>
      <c r="AD201" s="106"/>
      <c r="AE201" s="109"/>
      <c r="AF201" s="106"/>
      <c r="AG201" s="109"/>
      <c r="AH201" s="106"/>
      <c r="AI201" s="109"/>
      <c r="AJ201" s="106"/>
      <c r="AK201" s="109"/>
      <c r="AL201" s="106"/>
      <c r="AM201" s="254"/>
      <c r="AN201" s="255"/>
      <c r="AO201" s="264"/>
      <c r="AP201" s="109"/>
      <c r="AQ201" s="109"/>
      <c r="AR201" s="57"/>
      <c r="AS201" s="106"/>
      <c r="AT201" s="109"/>
      <c r="AU201" s="109"/>
      <c r="AV201" s="109"/>
      <c r="AW201" s="186" t="str">
        <f t="shared" si="60"/>
        <v/>
      </c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12"/>
      <c r="BI201" s="12"/>
      <c r="BY201" s="3"/>
      <c r="CA201" s="32" t="str">
        <f t="shared" si="52"/>
        <v/>
      </c>
      <c r="CB201" s="32" t="str">
        <f t="shared" si="53"/>
        <v/>
      </c>
      <c r="CC201" s="32" t="str">
        <f t="shared" si="54"/>
        <v/>
      </c>
      <c r="CD201" s="32" t="str">
        <f t="shared" si="55"/>
        <v/>
      </c>
      <c r="CE201" s="32" t="str">
        <f t="shared" si="56"/>
        <v/>
      </c>
      <c r="CF201" s="32" t="str">
        <f t="shared" si="57"/>
        <v/>
      </c>
      <c r="CG201" s="33">
        <f t="shared" si="61"/>
        <v>0</v>
      </c>
      <c r="CH201" s="33">
        <f t="shared" si="62"/>
        <v>0</v>
      </c>
      <c r="CI201" s="33">
        <f t="shared" si="63"/>
        <v>0</v>
      </c>
      <c r="CJ201" s="33">
        <f t="shared" si="64"/>
        <v>0</v>
      </c>
      <c r="CK201" s="33">
        <f t="shared" si="65"/>
        <v>0</v>
      </c>
      <c r="CL201" s="33">
        <f t="shared" si="66"/>
        <v>0</v>
      </c>
      <c r="CM201" s="33"/>
      <c r="CZ201" s="2"/>
    </row>
    <row r="202" spans="1:104" ht="16.350000000000001" customHeight="1" x14ac:dyDescent="0.2">
      <c r="A202" s="1392"/>
      <c r="B202" s="391" t="s">
        <v>193</v>
      </c>
      <c r="C202" s="333">
        <f t="shared" si="67"/>
        <v>0</v>
      </c>
      <c r="D202" s="334">
        <f t="shared" si="58"/>
        <v>0</v>
      </c>
      <c r="E202" s="812">
        <f t="shared" si="59"/>
        <v>0</v>
      </c>
      <c r="F202" s="35"/>
      <c r="G202" s="39"/>
      <c r="H202" s="35"/>
      <c r="I202" s="39"/>
      <c r="J202" s="35"/>
      <c r="K202" s="39"/>
      <c r="L202" s="35"/>
      <c r="M202" s="39"/>
      <c r="N202" s="35"/>
      <c r="O202" s="39"/>
      <c r="P202" s="35"/>
      <c r="Q202" s="39"/>
      <c r="R202" s="35"/>
      <c r="S202" s="39"/>
      <c r="T202" s="35"/>
      <c r="U202" s="39"/>
      <c r="V202" s="35"/>
      <c r="W202" s="39"/>
      <c r="X202" s="35"/>
      <c r="Y202" s="39"/>
      <c r="Z202" s="35"/>
      <c r="AA202" s="39"/>
      <c r="AB202" s="35"/>
      <c r="AC202" s="39"/>
      <c r="AD202" s="35"/>
      <c r="AE202" s="39"/>
      <c r="AF202" s="35"/>
      <c r="AG202" s="39"/>
      <c r="AH202" s="35"/>
      <c r="AI202" s="39"/>
      <c r="AJ202" s="35"/>
      <c r="AK202" s="39"/>
      <c r="AL202" s="35"/>
      <c r="AM202" s="239"/>
      <c r="AN202" s="255"/>
      <c r="AO202" s="264"/>
      <c r="AP202" s="109"/>
      <c r="AQ202" s="39"/>
      <c r="AR202" s="58"/>
      <c r="AS202" s="35"/>
      <c r="AT202" s="39"/>
      <c r="AU202" s="39"/>
      <c r="AV202" s="39"/>
      <c r="AW202" s="186" t="str">
        <f t="shared" si="60"/>
        <v/>
      </c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12"/>
      <c r="BI202" s="12"/>
      <c r="BY202" s="3"/>
      <c r="CA202" s="32" t="str">
        <f t="shared" si="52"/>
        <v/>
      </c>
      <c r="CB202" s="32" t="str">
        <f t="shared" si="53"/>
        <v/>
      </c>
      <c r="CC202" s="32" t="str">
        <f t="shared" si="54"/>
        <v/>
      </c>
      <c r="CD202" s="32" t="str">
        <f t="shared" si="55"/>
        <v/>
      </c>
      <c r="CE202" s="32" t="str">
        <f t="shared" si="56"/>
        <v/>
      </c>
      <c r="CF202" s="32" t="str">
        <f t="shared" si="57"/>
        <v/>
      </c>
      <c r="CG202" s="33">
        <f t="shared" si="61"/>
        <v>0</v>
      </c>
      <c r="CH202" s="33">
        <f t="shared" si="62"/>
        <v>0</v>
      </c>
      <c r="CI202" s="33">
        <f t="shared" si="63"/>
        <v>0</v>
      </c>
      <c r="CJ202" s="33">
        <f t="shared" si="64"/>
        <v>0</v>
      </c>
      <c r="CK202" s="33">
        <f t="shared" si="65"/>
        <v>0</v>
      </c>
      <c r="CL202" s="33">
        <f t="shared" si="66"/>
        <v>0</v>
      </c>
      <c r="CM202" s="33"/>
      <c r="CZ202" s="2"/>
    </row>
    <row r="203" spans="1:104" ht="16.350000000000001" customHeight="1" x14ac:dyDescent="0.2">
      <c r="A203" s="1392"/>
      <c r="B203" s="391" t="s">
        <v>194</v>
      </c>
      <c r="C203" s="333">
        <f t="shared" si="67"/>
        <v>3</v>
      </c>
      <c r="D203" s="334">
        <f t="shared" si="58"/>
        <v>1</v>
      </c>
      <c r="E203" s="812">
        <f t="shared" si="59"/>
        <v>2</v>
      </c>
      <c r="F203" s="35"/>
      <c r="G203" s="39"/>
      <c r="H203" s="35"/>
      <c r="I203" s="39"/>
      <c r="J203" s="35"/>
      <c r="K203" s="39"/>
      <c r="L203" s="35">
        <v>1</v>
      </c>
      <c r="M203" s="39">
        <v>2</v>
      </c>
      <c r="N203" s="35"/>
      <c r="O203" s="39"/>
      <c r="P203" s="35"/>
      <c r="Q203" s="39"/>
      <c r="R203" s="35"/>
      <c r="S203" s="39"/>
      <c r="T203" s="35"/>
      <c r="U203" s="39"/>
      <c r="V203" s="35"/>
      <c r="W203" s="39"/>
      <c r="X203" s="35"/>
      <c r="Y203" s="39"/>
      <c r="Z203" s="35"/>
      <c r="AA203" s="39"/>
      <c r="AB203" s="35"/>
      <c r="AC203" s="39"/>
      <c r="AD203" s="35"/>
      <c r="AE203" s="39"/>
      <c r="AF203" s="35"/>
      <c r="AG203" s="39"/>
      <c r="AH203" s="35"/>
      <c r="AI203" s="39"/>
      <c r="AJ203" s="35"/>
      <c r="AK203" s="39"/>
      <c r="AL203" s="35"/>
      <c r="AM203" s="239"/>
      <c r="AN203" s="255"/>
      <c r="AO203" s="264"/>
      <c r="AP203" s="109">
        <v>1</v>
      </c>
      <c r="AQ203" s="39">
        <v>0</v>
      </c>
      <c r="AR203" s="58">
        <v>0</v>
      </c>
      <c r="AS203" s="35">
        <v>0</v>
      </c>
      <c r="AT203" s="39">
        <v>0</v>
      </c>
      <c r="AU203" s="39">
        <v>0</v>
      </c>
      <c r="AV203" s="39">
        <v>0</v>
      </c>
      <c r="AW203" s="186" t="str">
        <f t="shared" si="60"/>
        <v/>
      </c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12"/>
      <c r="BI203" s="12"/>
      <c r="BY203" s="3"/>
      <c r="CA203" s="32" t="str">
        <f t="shared" si="52"/>
        <v/>
      </c>
      <c r="CB203" s="32" t="str">
        <f t="shared" si="53"/>
        <v/>
      </c>
      <c r="CC203" s="32" t="str">
        <f t="shared" si="54"/>
        <v/>
      </c>
      <c r="CD203" s="32" t="str">
        <f t="shared" si="55"/>
        <v/>
      </c>
      <c r="CE203" s="32" t="str">
        <f t="shared" si="56"/>
        <v/>
      </c>
      <c r="CF203" s="32" t="str">
        <f t="shared" si="57"/>
        <v/>
      </c>
      <c r="CG203" s="33">
        <f t="shared" si="61"/>
        <v>0</v>
      </c>
      <c r="CH203" s="33">
        <f t="shared" si="62"/>
        <v>0</v>
      </c>
      <c r="CI203" s="33">
        <f t="shared" si="63"/>
        <v>0</v>
      </c>
      <c r="CJ203" s="33">
        <f t="shared" si="64"/>
        <v>0</v>
      </c>
      <c r="CK203" s="33">
        <f t="shared" si="65"/>
        <v>0</v>
      </c>
      <c r="CL203" s="33">
        <f t="shared" si="66"/>
        <v>0</v>
      </c>
      <c r="CM203" s="33"/>
      <c r="CZ203" s="2"/>
    </row>
    <row r="204" spans="1:104" ht="16.350000000000001" customHeight="1" x14ac:dyDescent="0.2">
      <c r="A204" s="1392"/>
      <c r="B204" s="392" t="s">
        <v>195</v>
      </c>
      <c r="C204" s="333">
        <f t="shared" si="67"/>
        <v>0</v>
      </c>
      <c r="D204" s="393"/>
      <c r="E204" s="812">
        <f>SUM(K204+M204+O204+Q204+S204+U204+W204+Y204+AA204+AC204+AE204+AG204+AI204+AK204+AM204)</f>
        <v>0</v>
      </c>
      <c r="F204" s="270"/>
      <c r="G204" s="271"/>
      <c r="H204" s="270"/>
      <c r="I204" s="271"/>
      <c r="J204" s="270"/>
      <c r="K204" s="39"/>
      <c r="L204" s="270"/>
      <c r="M204" s="39"/>
      <c r="N204" s="270"/>
      <c r="O204" s="39"/>
      <c r="P204" s="270"/>
      <c r="Q204" s="39"/>
      <c r="R204" s="270"/>
      <c r="S204" s="39"/>
      <c r="T204" s="270"/>
      <c r="U204" s="39"/>
      <c r="V204" s="270"/>
      <c r="W204" s="39"/>
      <c r="X204" s="270"/>
      <c r="Y204" s="39"/>
      <c r="Z204" s="270"/>
      <c r="AA204" s="39"/>
      <c r="AB204" s="270"/>
      <c r="AC204" s="39"/>
      <c r="AD204" s="270"/>
      <c r="AE204" s="39"/>
      <c r="AF204" s="270"/>
      <c r="AG204" s="39"/>
      <c r="AH204" s="270"/>
      <c r="AI204" s="39"/>
      <c r="AJ204" s="270"/>
      <c r="AK204" s="39"/>
      <c r="AL204" s="270"/>
      <c r="AM204" s="239"/>
      <c r="AN204" s="255"/>
      <c r="AO204" s="264"/>
      <c r="AP204" s="109"/>
      <c r="AQ204" s="39"/>
      <c r="AR204" s="58"/>
      <c r="AS204" s="270"/>
      <c r="AT204" s="39"/>
      <c r="AU204" s="39"/>
      <c r="AV204" s="39"/>
      <c r="AW204" s="186" t="str">
        <f t="shared" si="60"/>
        <v/>
      </c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12"/>
      <c r="BI204" s="12"/>
      <c r="BY204" s="3"/>
      <c r="CA204" s="32" t="str">
        <f t="shared" si="52"/>
        <v/>
      </c>
      <c r="CB204" s="32" t="str">
        <f t="shared" si="53"/>
        <v/>
      </c>
      <c r="CC204" s="32" t="str">
        <f t="shared" si="54"/>
        <v/>
      </c>
      <c r="CD204" s="32" t="str">
        <f t="shared" si="55"/>
        <v/>
      </c>
      <c r="CE204" s="32" t="str">
        <f t="shared" si="56"/>
        <v/>
      </c>
      <c r="CF204" s="32" t="str">
        <f t="shared" si="57"/>
        <v/>
      </c>
      <c r="CG204" s="33">
        <f t="shared" si="61"/>
        <v>0</v>
      </c>
      <c r="CH204" s="33">
        <f t="shared" si="62"/>
        <v>0</v>
      </c>
      <c r="CI204" s="33">
        <f t="shared" si="63"/>
        <v>0</v>
      </c>
      <c r="CJ204" s="33">
        <f t="shared" si="64"/>
        <v>0</v>
      </c>
      <c r="CK204" s="33">
        <f t="shared" si="65"/>
        <v>0</v>
      </c>
      <c r="CL204" s="33">
        <f>IF(AND(C204&lt;&gt;0,OR(AQ204="",AR204="",AT204="",AU204="",AV204="")),1,0)</f>
        <v>0</v>
      </c>
      <c r="CM204" s="33"/>
      <c r="CZ204" s="2"/>
    </row>
    <row r="205" spans="1:104" ht="16.350000000000001" customHeight="1" x14ac:dyDescent="0.2">
      <c r="A205" s="1392"/>
      <c r="B205" s="391" t="s">
        <v>196</v>
      </c>
      <c r="C205" s="333">
        <f t="shared" si="67"/>
        <v>0</v>
      </c>
      <c r="D205" s="334">
        <f t="shared" ref="D205:E211" si="68">SUM(F205+H205+J205+L205+N205+P205+R205+T205+V205+X205+Z205+AB205+AD205+AF205+AH205+AJ205+AL205)</f>
        <v>0</v>
      </c>
      <c r="E205" s="812">
        <f t="shared" si="68"/>
        <v>0</v>
      </c>
      <c r="F205" s="35"/>
      <c r="G205" s="39"/>
      <c r="H205" s="35"/>
      <c r="I205" s="39"/>
      <c r="J205" s="35"/>
      <c r="K205" s="39"/>
      <c r="L205" s="35"/>
      <c r="M205" s="39"/>
      <c r="N205" s="35"/>
      <c r="O205" s="39"/>
      <c r="P205" s="35"/>
      <c r="Q205" s="39"/>
      <c r="R205" s="35"/>
      <c r="S205" s="39"/>
      <c r="T205" s="35"/>
      <c r="U205" s="39"/>
      <c r="V205" s="35"/>
      <c r="W205" s="39"/>
      <c r="X205" s="35"/>
      <c r="Y205" s="39"/>
      <c r="Z205" s="35"/>
      <c r="AA205" s="39"/>
      <c r="AB205" s="35"/>
      <c r="AC205" s="39"/>
      <c r="AD205" s="35"/>
      <c r="AE205" s="39"/>
      <c r="AF205" s="35"/>
      <c r="AG205" s="39"/>
      <c r="AH205" s="35"/>
      <c r="AI205" s="39"/>
      <c r="AJ205" s="35"/>
      <c r="AK205" s="39"/>
      <c r="AL205" s="35"/>
      <c r="AM205" s="239"/>
      <c r="AN205" s="255"/>
      <c r="AO205" s="264"/>
      <c r="AP205" s="109"/>
      <c r="AQ205" s="39"/>
      <c r="AR205" s="58"/>
      <c r="AS205" s="35"/>
      <c r="AT205" s="39"/>
      <c r="AU205" s="39"/>
      <c r="AV205" s="39"/>
      <c r="AW205" s="186" t="str">
        <f t="shared" si="60"/>
        <v/>
      </c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12"/>
      <c r="BI205" s="12"/>
      <c r="BY205" s="3"/>
      <c r="CA205" s="32" t="str">
        <f t="shared" si="52"/>
        <v/>
      </c>
      <c r="CB205" s="32" t="str">
        <f t="shared" si="53"/>
        <v/>
      </c>
      <c r="CC205" s="32" t="str">
        <f t="shared" si="54"/>
        <v/>
      </c>
      <c r="CD205" s="32" t="str">
        <f t="shared" si="55"/>
        <v/>
      </c>
      <c r="CE205" s="32" t="str">
        <f t="shared" si="56"/>
        <v/>
      </c>
      <c r="CF205" s="32" t="str">
        <f t="shared" si="57"/>
        <v/>
      </c>
      <c r="CG205" s="33">
        <f t="shared" si="61"/>
        <v>0</v>
      </c>
      <c r="CH205" s="33">
        <f t="shared" si="62"/>
        <v>0</v>
      </c>
      <c r="CI205" s="33">
        <f t="shared" si="63"/>
        <v>0</v>
      </c>
      <c r="CJ205" s="33">
        <f t="shared" si="64"/>
        <v>0</v>
      </c>
      <c r="CK205" s="33">
        <f t="shared" si="65"/>
        <v>0</v>
      </c>
      <c r="CL205" s="33">
        <f t="shared" si="66"/>
        <v>0</v>
      </c>
      <c r="CM205" s="33"/>
      <c r="CZ205" s="2"/>
    </row>
    <row r="206" spans="1:104" ht="16.350000000000001" customHeight="1" x14ac:dyDescent="0.2">
      <c r="A206" s="1392"/>
      <c r="B206" s="394" t="s">
        <v>197</v>
      </c>
      <c r="C206" s="333">
        <f t="shared" si="67"/>
        <v>0</v>
      </c>
      <c r="D206" s="334">
        <f t="shared" si="68"/>
        <v>0</v>
      </c>
      <c r="E206" s="812">
        <f t="shared" si="68"/>
        <v>0</v>
      </c>
      <c r="F206" s="35"/>
      <c r="G206" s="39"/>
      <c r="H206" s="35"/>
      <c r="I206" s="39"/>
      <c r="J206" s="35"/>
      <c r="K206" s="39"/>
      <c r="L206" s="35"/>
      <c r="M206" s="39"/>
      <c r="N206" s="35"/>
      <c r="O206" s="39"/>
      <c r="P206" s="35"/>
      <c r="Q206" s="39"/>
      <c r="R206" s="35"/>
      <c r="S206" s="39"/>
      <c r="T206" s="35"/>
      <c r="U206" s="39"/>
      <c r="V206" s="35"/>
      <c r="W206" s="39"/>
      <c r="X206" s="35"/>
      <c r="Y206" s="39"/>
      <c r="Z206" s="35"/>
      <c r="AA206" s="39"/>
      <c r="AB206" s="35"/>
      <c r="AC206" s="39"/>
      <c r="AD206" s="35"/>
      <c r="AE206" s="39"/>
      <c r="AF206" s="35"/>
      <c r="AG206" s="39"/>
      <c r="AH206" s="35"/>
      <c r="AI206" s="39"/>
      <c r="AJ206" s="35"/>
      <c r="AK206" s="39"/>
      <c r="AL206" s="35"/>
      <c r="AM206" s="239"/>
      <c r="AN206" s="255"/>
      <c r="AO206" s="264"/>
      <c r="AP206" s="109"/>
      <c r="AQ206" s="39"/>
      <c r="AR206" s="58"/>
      <c r="AS206" s="35"/>
      <c r="AT206" s="39"/>
      <c r="AU206" s="39"/>
      <c r="AV206" s="39"/>
      <c r="AW206" s="186" t="str">
        <f t="shared" si="60"/>
        <v/>
      </c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12"/>
      <c r="BI206" s="12"/>
      <c r="BY206" s="3"/>
      <c r="CA206" s="32" t="str">
        <f t="shared" si="52"/>
        <v/>
      </c>
      <c r="CB206" s="32" t="str">
        <f t="shared" si="53"/>
        <v/>
      </c>
      <c r="CC206" s="32" t="str">
        <f t="shared" si="54"/>
        <v/>
      </c>
      <c r="CD206" s="32" t="str">
        <f t="shared" si="55"/>
        <v/>
      </c>
      <c r="CE206" s="32" t="str">
        <f t="shared" si="56"/>
        <v/>
      </c>
      <c r="CF206" s="32" t="str">
        <f t="shared" si="57"/>
        <v/>
      </c>
      <c r="CG206" s="33">
        <f t="shared" si="61"/>
        <v>0</v>
      </c>
      <c r="CH206" s="33">
        <f t="shared" si="62"/>
        <v>0</v>
      </c>
      <c r="CI206" s="33">
        <f t="shared" si="63"/>
        <v>0</v>
      </c>
      <c r="CJ206" s="33">
        <f t="shared" si="64"/>
        <v>0</v>
      </c>
      <c r="CK206" s="33">
        <f t="shared" si="65"/>
        <v>0</v>
      </c>
      <c r="CL206" s="33">
        <f t="shared" si="66"/>
        <v>0</v>
      </c>
      <c r="CM206" s="33"/>
      <c r="CZ206" s="2"/>
    </row>
    <row r="207" spans="1:104" ht="25.35" customHeight="1" x14ac:dyDescent="0.2">
      <c r="A207" s="1392"/>
      <c r="B207" s="394" t="s">
        <v>198</v>
      </c>
      <c r="C207" s="333">
        <f t="shared" si="67"/>
        <v>0</v>
      </c>
      <c r="D207" s="334">
        <f t="shared" si="68"/>
        <v>0</v>
      </c>
      <c r="E207" s="812">
        <f t="shared" si="68"/>
        <v>0</v>
      </c>
      <c r="F207" s="35"/>
      <c r="G207" s="39"/>
      <c r="H207" s="35"/>
      <c r="I207" s="39"/>
      <c r="J207" s="35"/>
      <c r="K207" s="39"/>
      <c r="L207" s="35"/>
      <c r="M207" s="39"/>
      <c r="N207" s="35"/>
      <c r="O207" s="39"/>
      <c r="P207" s="35"/>
      <c r="Q207" s="39"/>
      <c r="R207" s="35"/>
      <c r="S207" s="39"/>
      <c r="T207" s="35"/>
      <c r="U207" s="39"/>
      <c r="V207" s="35"/>
      <c r="W207" s="39"/>
      <c r="X207" s="35"/>
      <c r="Y207" s="39"/>
      <c r="Z207" s="35"/>
      <c r="AA207" s="39"/>
      <c r="AB207" s="35"/>
      <c r="AC207" s="39"/>
      <c r="AD207" s="35"/>
      <c r="AE207" s="39"/>
      <c r="AF207" s="35"/>
      <c r="AG207" s="39"/>
      <c r="AH207" s="35"/>
      <c r="AI207" s="39"/>
      <c r="AJ207" s="35"/>
      <c r="AK207" s="39"/>
      <c r="AL207" s="35"/>
      <c r="AM207" s="239"/>
      <c r="AN207" s="255"/>
      <c r="AO207" s="264"/>
      <c r="AP207" s="109"/>
      <c r="AQ207" s="39"/>
      <c r="AR207" s="58"/>
      <c r="AS207" s="35"/>
      <c r="AT207" s="39"/>
      <c r="AU207" s="39"/>
      <c r="AV207" s="39"/>
      <c r="AW207" s="186" t="str">
        <f t="shared" si="60"/>
        <v/>
      </c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12"/>
      <c r="BI207" s="12"/>
      <c r="BY207" s="3"/>
      <c r="CA207" s="32" t="str">
        <f t="shared" si="52"/>
        <v/>
      </c>
      <c r="CB207" s="32" t="str">
        <f t="shared" si="53"/>
        <v/>
      </c>
      <c r="CC207" s="32" t="str">
        <f t="shared" si="54"/>
        <v/>
      </c>
      <c r="CD207" s="32" t="str">
        <f t="shared" si="55"/>
        <v/>
      </c>
      <c r="CE207" s="32" t="str">
        <f t="shared" si="56"/>
        <v/>
      </c>
      <c r="CF207" s="32" t="str">
        <f t="shared" si="57"/>
        <v/>
      </c>
      <c r="CG207" s="33">
        <f t="shared" si="61"/>
        <v>0</v>
      </c>
      <c r="CH207" s="33">
        <f t="shared" si="62"/>
        <v>0</v>
      </c>
      <c r="CI207" s="33">
        <f t="shared" si="63"/>
        <v>0</v>
      </c>
      <c r="CJ207" s="33">
        <f t="shared" si="64"/>
        <v>0</v>
      </c>
      <c r="CK207" s="33">
        <f t="shared" si="65"/>
        <v>0</v>
      </c>
      <c r="CL207" s="33">
        <f t="shared" si="66"/>
        <v>0</v>
      </c>
      <c r="CM207" s="33"/>
      <c r="CZ207" s="2"/>
    </row>
    <row r="208" spans="1:104" ht="16.350000000000001" customHeight="1" x14ac:dyDescent="0.2">
      <c r="A208" s="1376"/>
      <c r="B208" s="395" t="s">
        <v>199</v>
      </c>
      <c r="C208" s="344">
        <f t="shared" si="67"/>
        <v>0</v>
      </c>
      <c r="D208" s="337">
        <f t="shared" si="68"/>
        <v>0</v>
      </c>
      <c r="E208" s="820">
        <f t="shared" si="68"/>
        <v>0</v>
      </c>
      <c r="F208" s="42"/>
      <c r="G208" s="46"/>
      <c r="H208" s="42"/>
      <c r="I208" s="46"/>
      <c r="J208" s="42"/>
      <c r="K208" s="46"/>
      <c r="L208" s="42"/>
      <c r="M208" s="46"/>
      <c r="N208" s="42"/>
      <c r="O208" s="46"/>
      <c r="P208" s="42"/>
      <c r="Q208" s="46"/>
      <c r="R208" s="42"/>
      <c r="S208" s="46"/>
      <c r="T208" s="42"/>
      <c r="U208" s="46"/>
      <c r="V208" s="42"/>
      <c r="W208" s="46"/>
      <c r="X208" s="42"/>
      <c r="Y208" s="46"/>
      <c r="Z208" s="42"/>
      <c r="AA208" s="46"/>
      <c r="AB208" s="42"/>
      <c r="AC208" s="46"/>
      <c r="AD208" s="42"/>
      <c r="AE208" s="46"/>
      <c r="AF208" s="42"/>
      <c r="AG208" s="46"/>
      <c r="AH208" s="42"/>
      <c r="AI208" s="46"/>
      <c r="AJ208" s="42"/>
      <c r="AK208" s="46"/>
      <c r="AL208" s="42"/>
      <c r="AM208" s="244"/>
      <c r="AN208" s="384"/>
      <c r="AO208" s="149"/>
      <c r="AP208" s="85"/>
      <c r="AQ208" s="46"/>
      <c r="AR208" s="202"/>
      <c r="AS208" s="42"/>
      <c r="AT208" s="46"/>
      <c r="AU208" s="46"/>
      <c r="AV208" s="46"/>
      <c r="AW208" s="186" t="str">
        <f t="shared" si="60"/>
        <v/>
      </c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12"/>
      <c r="BI208" s="12"/>
      <c r="BY208" s="3"/>
      <c r="CA208" s="32" t="str">
        <f t="shared" si="52"/>
        <v/>
      </c>
      <c r="CB208" s="32" t="str">
        <f t="shared" si="53"/>
        <v/>
      </c>
      <c r="CC208" s="32" t="str">
        <f t="shared" si="54"/>
        <v/>
      </c>
      <c r="CD208" s="32" t="str">
        <f t="shared" si="55"/>
        <v/>
      </c>
      <c r="CE208" s="32" t="str">
        <f t="shared" si="56"/>
        <v/>
      </c>
      <c r="CF208" s="32" t="str">
        <f t="shared" si="57"/>
        <v/>
      </c>
      <c r="CG208" s="33">
        <f t="shared" si="61"/>
        <v>0</v>
      </c>
      <c r="CH208" s="33">
        <f t="shared" si="62"/>
        <v>0</v>
      </c>
      <c r="CI208" s="33">
        <f t="shared" si="63"/>
        <v>0</v>
      </c>
      <c r="CJ208" s="33">
        <f t="shared" si="64"/>
        <v>0</v>
      </c>
      <c r="CK208" s="33">
        <f t="shared" si="65"/>
        <v>0</v>
      </c>
      <c r="CL208" s="33">
        <f t="shared" si="66"/>
        <v>0</v>
      </c>
      <c r="CM208" s="33"/>
      <c r="CZ208" s="2"/>
    </row>
    <row r="209" spans="1:104" ht="28.5" customHeight="1" x14ac:dyDescent="0.2">
      <c r="A209" s="1599" t="s">
        <v>200</v>
      </c>
      <c r="B209" s="984" t="s">
        <v>201</v>
      </c>
      <c r="C209" s="972">
        <f t="shared" si="67"/>
        <v>0</v>
      </c>
      <c r="D209" s="973">
        <f t="shared" si="68"/>
        <v>0</v>
      </c>
      <c r="E209" s="974">
        <f t="shared" si="68"/>
        <v>0</v>
      </c>
      <c r="F209" s="893"/>
      <c r="G209" s="896"/>
      <c r="H209" s="893"/>
      <c r="I209" s="896"/>
      <c r="J209" s="893"/>
      <c r="K209" s="896"/>
      <c r="L209" s="893"/>
      <c r="M209" s="896"/>
      <c r="N209" s="893"/>
      <c r="O209" s="896"/>
      <c r="P209" s="893"/>
      <c r="Q209" s="896"/>
      <c r="R209" s="893"/>
      <c r="S209" s="896"/>
      <c r="T209" s="893"/>
      <c r="U209" s="896"/>
      <c r="V209" s="893"/>
      <c r="W209" s="896"/>
      <c r="X209" s="893"/>
      <c r="Y209" s="896"/>
      <c r="Z209" s="893"/>
      <c r="AA209" s="896"/>
      <c r="AB209" s="893"/>
      <c r="AC209" s="896"/>
      <c r="AD209" s="893"/>
      <c r="AE209" s="896"/>
      <c r="AF209" s="893"/>
      <c r="AG209" s="896"/>
      <c r="AH209" s="893"/>
      <c r="AI209" s="896"/>
      <c r="AJ209" s="397"/>
      <c r="AK209" s="347"/>
      <c r="AL209" s="893"/>
      <c r="AM209" s="953"/>
      <c r="AN209" s="255"/>
      <c r="AO209" s="264"/>
      <c r="AP209" s="109"/>
      <c r="AQ209" s="896"/>
      <c r="AR209" s="913"/>
      <c r="AS209" s="893"/>
      <c r="AT209" s="896"/>
      <c r="AU209" s="896"/>
      <c r="AV209" s="896"/>
      <c r="AW209" s="186" t="str">
        <f t="shared" si="60"/>
        <v/>
      </c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12"/>
      <c r="BI209" s="12"/>
      <c r="BY209" s="3"/>
      <c r="CA209" s="32" t="str">
        <f t="shared" si="52"/>
        <v/>
      </c>
      <c r="CB209" s="32" t="str">
        <f t="shared" si="53"/>
        <v/>
      </c>
      <c r="CC209" s="32" t="str">
        <f t="shared" si="54"/>
        <v/>
      </c>
      <c r="CD209" s="32" t="str">
        <f t="shared" si="55"/>
        <v/>
      </c>
      <c r="CE209" s="32" t="str">
        <f t="shared" si="56"/>
        <v/>
      </c>
      <c r="CF209" s="32" t="str">
        <f t="shared" si="57"/>
        <v/>
      </c>
      <c r="CG209" s="33">
        <f t="shared" si="61"/>
        <v>0</v>
      </c>
      <c r="CH209" s="33">
        <f t="shared" si="62"/>
        <v>0</v>
      </c>
      <c r="CI209" s="33">
        <f t="shared" si="63"/>
        <v>0</v>
      </c>
      <c r="CJ209" s="33">
        <f t="shared" si="64"/>
        <v>0</v>
      </c>
      <c r="CK209" s="33">
        <f t="shared" si="65"/>
        <v>0</v>
      </c>
      <c r="CL209" s="33">
        <f t="shared" si="66"/>
        <v>0</v>
      </c>
      <c r="CM209" s="33"/>
      <c r="CZ209" s="2"/>
    </row>
    <row r="210" spans="1:104" ht="27.75" customHeight="1" x14ac:dyDescent="0.2">
      <c r="A210" s="1484"/>
      <c r="B210" s="398" t="s">
        <v>202</v>
      </c>
      <c r="C210" s="333">
        <f t="shared" si="67"/>
        <v>0</v>
      </c>
      <c r="D210" s="334">
        <f t="shared" si="68"/>
        <v>0</v>
      </c>
      <c r="E210" s="812">
        <f t="shared" si="68"/>
        <v>0</v>
      </c>
      <c r="F210" s="35"/>
      <c r="G210" s="39"/>
      <c r="H210" s="35"/>
      <c r="I210" s="39"/>
      <c r="J210" s="35"/>
      <c r="K210" s="39"/>
      <c r="L210" s="35"/>
      <c r="M210" s="39"/>
      <c r="N210" s="35"/>
      <c r="O210" s="39"/>
      <c r="P210" s="35"/>
      <c r="Q210" s="39"/>
      <c r="R210" s="35"/>
      <c r="S210" s="39"/>
      <c r="T210" s="35"/>
      <c r="U210" s="39"/>
      <c r="V210" s="35"/>
      <c r="W210" s="39"/>
      <c r="X210" s="35"/>
      <c r="Y210" s="39"/>
      <c r="Z210" s="35"/>
      <c r="AA210" s="39"/>
      <c r="AB210" s="35"/>
      <c r="AC210" s="39"/>
      <c r="AD210" s="35"/>
      <c r="AE210" s="39"/>
      <c r="AF210" s="35"/>
      <c r="AG210" s="39"/>
      <c r="AH210" s="35"/>
      <c r="AI210" s="39"/>
      <c r="AJ210" s="42"/>
      <c r="AK210" s="46"/>
      <c r="AL210" s="35"/>
      <c r="AM210" s="239"/>
      <c r="AN210" s="255"/>
      <c r="AO210" s="264"/>
      <c r="AP210" s="109"/>
      <c r="AQ210" s="39"/>
      <c r="AR210" s="58"/>
      <c r="AS210" s="35"/>
      <c r="AT210" s="39"/>
      <c r="AU210" s="39"/>
      <c r="AV210" s="39"/>
      <c r="AW210" s="186" t="str">
        <f t="shared" si="60"/>
        <v/>
      </c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12"/>
      <c r="BI210" s="12"/>
      <c r="BY210" s="3"/>
      <c r="CA210" s="32" t="str">
        <f t="shared" si="52"/>
        <v/>
      </c>
      <c r="CB210" s="32" t="str">
        <f t="shared" si="53"/>
        <v/>
      </c>
      <c r="CC210" s="32" t="str">
        <f t="shared" si="54"/>
        <v/>
      </c>
      <c r="CD210" s="32" t="str">
        <f t="shared" si="55"/>
        <v/>
      </c>
      <c r="CE210" s="32" t="str">
        <f t="shared" si="56"/>
        <v/>
      </c>
      <c r="CF210" s="32" t="str">
        <f t="shared" si="57"/>
        <v/>
      </c>
      <c r="CG210" s="33">
        <f t="shared" si="61"/>
        <v>0</v>
      </c>
      <c r="CH210" s="33">
        <f t="shared" si="62"/>
        <v>0</v>
      </c>
      <c r="CI210" s="33">
        <f t="shared" si="63"/>
        <v>0</v>
      </c>
      <c r="CJ210" s="33">
        <f t="shared" si="64"/>
        <v>0</v>
      </c>
      <c r="CK210" s="33">
        <f t="shared" si="65"/>
        <v>0</v>
      </c>
      <c r="CL210" s="33">
        <f t="shared" si="66"/>
        <v>0</v>
      </c>
      <c r="CM210" s="33"/>
      <c r="CZ210" s="2"/>
    </row>
    <row r="211" spans="1:104" ht="27" customHeight="1" x14ac:dyDescent="0.2">
      <c r="A211" s="1471"/>
      <c r="B211" s="383" t="s">
        <v>203</v>
      </c>
      <c r="C211" s="348">
        <f t="shared" si="67"/>
        <v>0</v>
      </c>
      <c r="D211" s="349">
        <f t="shared" si="68"/>
        <v>0</v>
      </c>
      <c r="E211" s="350">
        <f t="shared" si="68"/>
        <v>0</v>
      </c>
      <c r="F211" s="82"/>
      <c r="G211" s="85"/>
      <c r="H211" s="82"/>
      <c r="I211" s="85"/>
      <c r="J211" s="82"/>
      <c r="K211" s="85"/>
      <c r="L211" s="82"/>
      <c r="M211" s="85"/>
      <c r="N211" s="82"/>
      <c r="O211" s="85"/>
      <c r="P211" s="82"/>
      <c r="Q211" s="85"/>
      <c r="R211" s="82"/>
      <c r="S211" s="85"/>
      <c r="T211" s="82"/>
      <c r="U211" s="85"/>
      <c r="V211" s="82"/>
      <c r="W211" s="85"/>
      <c r="X211" s="82"/>
      <c r="Y211" s="85"/>
      <c r="Z211" s="82"/>
      <c r="AA211" s="85"/>
      <c r="AB211" s="82"/>
      <c r="AC211" s="85"/>
      <c r="AD211" s="82"/>
      <c r="AE211" s="85"/>
      <c r="AF211" s="82"/>
      <c r="AG211" s="85"/>
      <c r="AH211" s="82"/>
      <c r="AI211" s="85"/>
      <c r="AJ211" s="82"/>
      <c r="AK211" s="85"/>
      <c r="AL211" s="82"/>
      <c r="AM211" s="351"/>
      <c r="AN211" s="384"/>
      <c r="AO211" s="149"/>
      <c r="AP211" s="85"/>
      <c r="AQ211" s="85"/>
      <c r="AR211" s="59"/>
      <c r="AS211" s="82"/>
      <c r="AT211" s="85"/>
      <c r="AU211" s="85"/>
      <c r="AV211" s="85"/>
      <c r="AW211" s="186" t="str">
        <f t="shared" si="60"/>
        <v/>
      </c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12"/>
      <c r="BI211" s="12"/>
      <c r="BY211" s="3"/>
      <c r="CA211" s="32" t="str">
        <f t="shared" si="52"/>
        <v/>
      </c>
      <c r="CB211" s="32" t="str">
        <f t="shared" si="53"/>
        <v/>
      </c>
      <c r="CC211" s="32" t="str">
        <f t="shared" si="54"/>
        <v/>
      </c>
      <c r="CD211" s="32" t="str">
        <f t="shared" si="55"/>
        <v/>
      </c>
      <c r="CE211" s="32" t="str">
        <f t="shared" si="56"/>
        <v/>
      </c>
      <c r="CF211" s="32" t="str">
        <f t="shared" si="57"/>
        <v/>
      </c>
      <c r="CG211" s="33">
        <f t="shared" si="61"/>
        <v>0</v>
      </c>
      <c r="CH211" s="33">
        <f t="shared" si="62"/>
        <v>0</v>
      </c>
      <c r="CI211" s="33">
        <f t="shared" si="63"/>
        <v>0</v>
      </c>
      <c r="CJ211" s="33">
        <f t="shared" si="64"/>
        <v>0</v>
      </c>
      <c r="CK211" s="33">
        <f t="shared" si="65"/>
        <v>0</v>
      </c>
      <c r="CL211" s="33">
        <f t="shared" si="66"/>
        <v>0</v>
      </c>
      <c r="CM211" s="33"/>
      <c r="CZ211" s="2"/>
    </row>
    <row r="212" spans="1:104" ht="25.5" customHeight="1" x14ac:dyDescent="0.2">
      <c r="A212" s="1599" t="s">
        <v>204</v>
      </c>
      <c r="B212" s="982" t="s">
        <v>205</v>
      </c>
      <c r="C212" s="972">
        <f t="shared" si="67"/>
        <v>0</v>
      </c>
      <c r="D212" s="973">
        <f t="shared" ref="D212:E215" si="69">SUM(F212+H212+J212+L212+N212)</f>
        <v>0</v>
      </c>
      <c r="E212" s="974">
        <f t="shared" si="69"/>
        <v>0</v>
      </c>
      <c r="F212" s="893"/>
      <c r="G212" s="896"/>
      <c r="H212" s="893"/>
      <c r="I212" s="896"/>
      <c r="J212" s="893"/>
      <c r="K212" s="896"/>
      <c r="L212" s="893"/>
      <c r="M212" s="896"/>
      <c r="N212" s="893"/>
      <c r="O212" s="896"/>
      <c r="P212" s="977"/>
      <c r="Q212" s="978"/>
      <c r="R212" s="977"/>
      <c r="S212" s="978"/>
      <c r="T212" s="977"/>
      <c r="U212" s="978"/>
      <c r="V212" s="977"/>
      <c r="W212" s="978"/>
      <c r="X212" s="977"/>
      <c r="Y212" s="978"/>
      <c r="Z212" s="977"/>
      <c r="AA212" s="978"/>
      <c r="AB212" s="977"/>
      <c r="AC212" s="978"/>
      <c r="AD212" s="977"/>
      <c r="AE212" s="978"/>
      <c r="AF212" s="977"/>
      <c r="AG212" s="978"/>
      <c r="AH212" s="977"/>
      <c r="AI212" s="978"/>
      <c r="AJ212" s="977"/>
      <c r="AK212" s="978"/>
      <c r="AL212" s="977"/>
      <c r="AM212" s="985"/>
      <c r="AN212" s="954"/>
      <c r="AO212" s="911"/>
      <c r="AP212" s="896"/>
      <c r="AQ212" s="896"/>
      <c r="AR212" s="980"/>
      <c r="AS212" s="893"/>
      <c r="AT212" s="896"/>
      <c r="AU212" s="896"/>
      <c r="AV212" s="896"/>
      <c r="AW212" s="186" t="str">
        <f t="shared" si="60"/>
        <v/>
      </c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12"/>
      <c r="BI212" s="12"/>
      <c r="BY212" s="3"/>
      <c r="CA212" s="32" t="str">
        <f t="shared" si="52"/>
        <v/>
      </c>
      <c r="CB212" s="32"/>
      <c r="CC212" s="32" t="str">
        <f t="shared" si="54"/>
        <v/>
      </c>
      <c r="CD212" s="32" t="str">
        <f t="shared" si="55"/>
        <v/>
      </c>
      <c r="CE212" s="32" t="str">
        <f t="shared" si="56"/>
        <v/>
      </c>
      <c r="CF212" s="32" t="str">
        <f t="shared" si="57"/>
        <v/>
      </c>
      <c r="CG212" s="33">
        <f t="shared" si="61"/>
        <v>0</v>
      </c>
      <c r="CH212" s="33"/>
      <c r="CI212" s="33">
        <f t="shared" si="63"/>
        <v>0</v>
      </c>
      <c r="CJ212" s="33">
        <f t="shared" si="64"/>
        <v>0</v>
      </c>
      <c r="CK212" s="33">
        <f t="shared" si="65"/>
        <v>0</v>
      </c>
      <c r="CL212" s="33">
        <f t="shared" ref="CL212:CL214" si="70">IF(AND(C212&lt;&gt;0,OR(AQ212="",AS212="",AT212="",AU212="",AV212="")),1,0)</f>
        <v>0</v>
      </c>
      <c r="CM212" s="33"/>
      <c r="CZ212" s="2"/>
    </row>
    <row r="213" spans="1:104" ht="26.25" customHeight="1" x14ac:dyDescent="0.2">
      <c r="A213" s="1484"/>
      <c r="B213" s="400" t="s">
        <v>206</v>
      </c>
      <c r="C213" s="333">
        <f t="shared" si="67"/>
        <v>0</v>
      </c>
      <c r="D213" s="334">
        <f t="shared" si="69"/>
        <v>0</v>
      </c>
      <c r="E213" s="812">
        <f t="shared" si="69"/>
        <v>0</v>
      </c>
      <c r="F213" s="35"/>
      <c r="G213" s="39"/>
      <c r="H213" s="35"/>
      <c r="I213" s="39"/>
      <c r="J213" s="35"/>
      <c r="K213" s="39"/>
      <c r="L213" s="35"/>
      <c r="M213" s="39"/>
      <c r="N213" s="35"/>
      <c r="O213" s="39"/>
      <c r="P213" s="270"/>
      <c r="Q213" s="271"/>
      <c r="R213" s="270"/>
      <c r="S213" s="271"/>
      <c r="T213" s="270"/>
      <c r="U213" s="271"/>
      <c r="V213" s="270"/>
      <c r="W213" s="271"/>
      <c r="X213" s="270"/>
      <c r="Y213" s="271"/>
      <c r="Z213" s="270"/>
      <c r="AA213" s="271"/>
      <c r="AB213" s="270"/>
      <c r="AC213" s="271"/>
      <c r="AD213" s="270"/>
      <c r="AE213" s="271"/>
      <c r="AF213" s="270"/>
      <c r="AG213" s="271"/>
      <c r="AH213" s="270"/>
      <c r="AI213" s="271"/>
      <c r="AJ213" s="270"/>
      <c r="AK213" s="271"/>
      <c r="AL213" s="270"/>
      <c r="AM213" s="401"/>
      <c r="AN213" s="255"/>
      <c r="AO213" s="264"/>
      <c r="AP213" s="109"/>
      <c r="AQ213" s="39"/>
      <c r="AR213" s="402"/>
      <c r="AS213" s="35"/>
      <c r="AT213" s="39"/>
      <c r="AU213" s="39"/>
      <c r="AV213" s="39"/>
      <c r="AW213" s="186" t="str">
        <f t="shared" si="60"/>
        <v/>
      </c>
      <c r="AX213" s="31"/>
      <c r="AY213" s="31"/>
      <c r="AZ213" s="31"/>
      <c r="BA213" s="31"/>
      <c r="BB213" s="31"/>
      <c r="BC213" s="31"/>
      <c r="BD213" s="31"/>
      <c r="BE213" s="12"/>
      <c r="BF213" s="12"/>
      <c r="BY213" s="3"/>
      <c r="CA213" s="32" t="str">
        <f t="shared" si="52"/>
        <v/>
      </c>
      <c r="CB213" s="32"/>
      <c r="CC213" s="32" t="str">
        <f t="shared" si="54"/>
        <v/>
      </c>
      <c r="CD213" s="32" t="str">
        <f t="shared" si="55"/>
        <v/>
      </c>
      <c r="CE213" s="32" t="str">
        <f t="shared" si="56"/>
        <v/>
      </c>
      <c r="CF213" s="32" t="str">
        <f t="shared" si="57"/>
        <v/>
      </c>
      <c r="CG213" s="33">
        <f t="shared" si="61"/>
        <v>0</v>
      </c>
      <c r="CH213" s="33"/>
      <c r="CI213" s="33">
        <f t="shared" si="63"/>
        <v>0</v>
      </c>
      <c r="CJ213" s="33">
        <f t="shared" si="64"/>
        <v>0</v>
      </c>
      <c r="CK213" s="33">
        <f t="shared" si="65"/>
        <v>0</v>
      </c>
      <c r="CL213" s="33">
        <f t="shared" si="70"/>
        <v>0</v>
      </c>
      <c r="CM213" s="33"/>
      <c r="CZ213" s="2"/>
    </row>
    <row r="214" spans="1:104" ht="28.5" customHeight="1" x14ac:dyDescent="0.2">
      <c r="A214" s="1484"/>
      <c r="B214" s="400" t="s">
        <v>207</v>
      </c>
      <c r="C214" s="333">
        <f t="shared" si="67"/>
        <v>0</v>
      </c>
      <c r="D214" s="334">
        <f t="shared" si="69"/>
        <v>0</v>
      </c>
      <c r="E214" s="812">
        <f t="shared" si="69"/>
        <v>0</v>
      </c>
      <c r="F214" s="35"/>
      <c r="G214" s="39"/>
      <c r="H214" s="35"/>
      <c r="I214" s="39"/>
      <c r="J214" s="35"/>
      <c r="K214" s="39"/>
      <c r="L214" s="35"/>
      <c r="M214" s="39"/>
      <c r="N214" s="35"/>
      <c r="O214" s="39"/>
      <c r="P214" s="270"/>
      <c r="Q214" s="271"/>
      <c r="R214" s="270"/>
      <c r="S214" s="271"/>
      <c r="T214" s="270"/>
      <c r="U214" s="271"/>
      <c r="V214" s="270"/>
      <c r="W214" s="271"/>
      <c r="X214" s="270"/>
      <c r="Y214" s="271"/>
      <c r="Z214" s="270"/>
      <c r="AA214" s="271"/>
      <c r="AB214" s="270"/>
      <c r="AC214" s="271"/>
      <c r="AD214" s="270"/>
      <c r="AE214" s="271"/>
      <c r="AF214" s="270"/>
      <c r="AG214" s="271"/>
      <c r="AH214" s="270"/>
      <c r="AI214" s="271"/>
      <c r="AJ214" s="270"/>
      <c r="AK214" s="271"/>
      <c r="AL214" s="270"/>
      <c r="AM214" s="401"/>
      <c r="AN214" s="255"/>
      <c r="AO214" s="264"/>
      <c r="AP214" s="109"/>
      <c r="AQ214" s="39"/>
      <c r="AR214" s="402"/>
      <c r="AS214" s="35"/>
      <c r="AT214" s="39"/>
      <c r="AU214" s="39"/>
      <c r="AV214" s="39"/>
      <c r="AW214" s="186" t="str">
        <f t="shared" si="60"/>
        <v/>
      </c>
      <c r="AX214" s="31"/>
      <c r="AY214" s="31"/>
      <c r="AZ214" s="31"/>
      <c r="BA214" s="31"/>
      <c r="BB214" s="31"/>
      <c r="BC214" s="31"/>
      <c r="BD214" s="31"/>
      <c r="BE214" s="12"/>
      <c r="BF214" s="12"/>
      <c r="BY214" s="3"/>
      <c r="CA214" s="32" t="str">
        <f t="shared" si="52"/>
        <v/>
      </c>
      <c r="CB214" s="32"/>
      <c r="CC214" s="32" t="str">
        <f t="shared" si="54"/>
        <v/>
      </c>
      <c r="CD214" s="32" t="str">
        <f t="shared" si="55"/>
        <v/>
      </c>
      <c r="CE214" s="32" t="str">
        <f t="shared" si="56"/>
        <v/>
      </c>
      <c r="CF214" s="32" t="str">
        <f t="shared" si="57"/>
        <v/>
      </c>
      <c r="CG214" s="33">
        <f t="shared" si="61"/>
        <v>0</v>
      </c>
      <c r="CH214" s="33"/>
      <c r="CI214" s="33">
        <f t="shared" si="63"/>
        <v>0</v>
      </c>
      <c r="CJ214" s="33">
        <f t="shared" si="64"/>
        <v>0</v>
      </c>
      <c r="CK214" s="33">
        <f t="shared" si="65"/>
        <v>0</v>
      </c>
      <c r="CL214" s="33">
        <f t="shared" si="70"/>
        <v>0</v>
      </c>
      <c r="CM214" s="33"/>
      <c r="CZ214" s="2"/>
    </row>
    <row r="215" spans="1:104" ht="36" customHeight="1" x14ac:dyDescent="0.2">
      <c r="A215" s="1471"/>
      <c r="B215" s="383" t="s">
        <v>208</v>
      </c>
      <c r="C215" s="348">
        <f t="shared" si="67"/>
        <v>1</v>
      </c>
      <c r="D215" s="349">
        <f t="shared" si="69"/>
        <v>0</v>
      </c>
      <c r="E215" s="350">
        <f t="shared" si="69"/>
        <v>1</v>
      </c>
      <c r="F215" s="82"/>
      <c r="G215" s="85"/>
      <c r="H215" s="82"/>
      <c r="I215" s="85">
        <v>1</v>
      </c>
      <c r="J215" s="82"/>
      <c r="K215" s="85"/>
      <c r="L215" s="82"/>
      <c r="M215" s="85"/>
      <c r="N215" s="82"/>
      <c r="O215" s="85"/>
      <c r="P215" s="273"/>
      <c r="Q215" s="274"/>
      <c r="R215" s="273"/>
      <c r="S215" s="274"/>
      <c r="T215" s="273"/>
      <c r="U215" s="274"/>
      <c r="V215" s="273"/>
      <c r="W215" s="274"/>
      <c r="X215" s="273"/>
      <c r="Y215" s="274"/>
      <c r="Z215" s="273"/>
      <c r="AA215" s="274"/>
      <c r="AB215" s="273"/>
      <c r="AC215" s="274"/>
      <c r="AD215" s="273"/>
      <c r="AE215" s="274"/>
      <c r="AF215" s="273"/>
      <c r="AG215" s="274"/>
      <c r="AH215" s="273"/>
      <c r="AI215" s="274"/>
      <c r="AJ215" s="273"/>
      <c r="AK215" s="274"/>
      <c r="AL215" s="273"/>
      <c r="AM215" s="403"/>
      <c r="AN215" s="255"/>
      <c r="AO215" s="264"/>
      <c r="AP215" s="185"/>
      <c r="AQ215" s="82">
        <v>0</v>
      </c>
      <c r="AR215" s="404"/>
      <c r="AS215" s="82">
        <v>0</v>
      </c>
      <c r="AT215" s="85">
        <v>0</v>
      </c>
      <c r="AU215" s="85">
        <v>0</v>
      </c>
      <c r="AV215" s="85">
        <v>0</v>
      </c>
      <c r="AW215" s="186" t="str">
        <f t="shared" si="60"/>
        <v/>
      </c>
      <c r="AX215" s="31"/>
      <c r="AY215" s="31"/>
      <c r="AZ215" s="31"/>
      <c r="BA215" s="31"/>
      <c r="BB215" s="31"/>
      <c r="BC215" s="31"/>
      <c r="BD215" s="31"/>
      <c r="BE215" s="12"/>
      <c r="BF215" s="12"/>
      <c r="BY215" s="3"/>
      <c r="CA215" s="32" t="str">
        <f t="shared" si="52"/>
        <v/>
      </c>
      <c r="CB215" s="32"/>
      <c r="CC215" s="32" t="str">
        <f t="shared" si="54"/>
        <v/>
      </c>
      <c r="CD215" s="32" t="str">
        <f t="shared" si="55"/>
        <v/>
      </c>
      <c r="CE215" s="32" t="str">
        <f t="shared" si="56"/>
        <v/>
      </c>
      <c r="CF215" s="32" t="str">
        <f t="shared" si="57"/>
        <v/>
      </c>
      <c r="CG215" s="33">
        <f t="shared" si="61"/>
        <v>0</v>
      </c>
      <c r="CH215" s="33"/>
      <c r="CI215" s="33">
        <f t="shared" si="63"/>
        <v>0</v>
      </c>
      <c r="CJ215" s="33">
        <f t="shared" si="64"/>
        <v>0</v>
      </c>
      <c r="CK215" s="33">
        <f t="shared" si="65"/>
        <v>0</v>
      </c>
      <c r="CL215" s="33">
        <f>IF(AND(C215&lt;&gt;0,OR(AQ215="",AS215="",AT215="",AU215="",AV215="")),1,0)</f>
        <v>0</v>
      </c>
      <c r="CM215" s="33"/>
      <c r="CZ215" s="2"/>
    </row>
    <row r="216" spans="1:104" ht="16.350000000000001" customHeight="1" x14ac:dyDescent="0.2">
      <c r="A216" s="1392" t="s">
        <v>209</v>
      </c>
      <c r="B216" s="986" t="s">
        <v>234</v>
      </c>
      <c r="C216" s="328">
        <f t="shared" ref="C216:C221" si="71">+D216+E216</f>
        <v>0</v>
      </c>
      <c r="D216" s="329">
        <f t="shared" ref="D216:E231" si="72">SUM(F216+H216+J216+L216+N216+P216+R216+T216+V216+X216+Z216+AB216+AD216+AF216+AH216+AJ216+AL216)</f>
        <v>0</v>
      </c>
      <c r="E216" s="330">
        <f t="shared" si="72"/>
        <v>0</v>
      </c>
      <c r="F216" s="106"/>
      <c r="G216" s="109"/>
      <c r="H216" s="106"/>
      <c r="I216" s="109"/>
      <c r="J216" s="106"/>
      <c r="K216" s="109"/>
      <c r="L216" s="106"/>
      <c r="M216" s="109"/>
      <c r="N216" s="106"/>
      <c r="O216" s="109"/>
      <c r="P216" s="106"/>
      <c r="Q216" s="109"/>
      <c r="R216" s="106"/>
      <c r="S216" s="109"/>
      <c r="T216" s="106"/>
      <c r="U216" s="109"/>
      <c r="V216" s="106"/>
      <c r="W216" s="109"/>
      <c r="X216" s="106"/>
      <c r="Y216" s="109"/>
      <c r="Z216" s="106"/>
      <c r="AA216" s="109"/>
      <c r="AB216" s="106"/>
      <c r="AC216" s="109"/>
      <c r="AD216" s="106"/>
      <c r="AE216" s="109"/>
      <c r="AF216" s="106"/>
      <c r="AG216" s="109"/>
      <c r="AH216" s="106"/>
      <c r="AI216" s="109"/>
      <c r="AJ216" s="106"/>
      <c r="AK216" s="109"/>
      <c r="AL216" s="106"/>
      <c r="AM216" s="895"/>
      <c r="AN216" s="911"/>
      <c r="AO216" s="894"/>
      <c r="AP216" s="924"/>
      <c r="AQ216" s="109"/>
      <c r="AR216" s="109"/>
      <c r="AS216" s="893"/>
      <c r="AT216" s="39"/>
      <c r="AU216" s="39"/>
      <c r="AV216" s="39"/>
      <c r="AW216" s="186" t="str">
        <f t="shared" si="60"/>
        <v/>
      </c>
      <c r="AX216" s="31"/>
      <c r="AY216" s="31"/>
      <c r="AZ216" s="31"/>
      <c r="BA216" s="31"/>
      <c r="BB216" s="31"/>
      <c r="BC216" s="31"/>
      <c r="BD216" s="31"/>
      <c r="BE216" s="12"/>
      <c r="BF216" s="12"/>
      <c r="BY216" s="3"/>
      <c r="CA216" s="32" t="str">
        <f t="shared" si="52"/>
        <v/>
      </c>
      <c r="CB216" s="32" t="str">
        <f t="shared" si="53"/>
        <v/>
      </c>
      <c r="CC216" s="32" t="str">
        <f t="shared" si="54"/>
        <v/>
      </c>
      <c r="CD216" s="32" t="str">
        <f t="shared" si="55"/>
        <v/>
      </c>
      <c r="CE216" s="32" t="str">
        <f t="shared" si="56"/>
        <v/>
      </c>
      <c r="CF216" s="32" t="str">
        <f t="shared" si="57"/>
        <v/>
      </c>
      <c r="CG216" s="33">
        <f t="shared" si="61"/>
        <v>0</v>
      </c>
      <c r="CH216" s="33">
        <f t="shared" si="62"/>
        <v>0</v>
      </c>
      <c r="CI216" s="33">
        <f t="shared" si="63"/>
        <v>0</v>
      </c>
      <c r="CJ216" s="33">
        <f t="shared" si="64"/>
        <v>0</v>
      </c>
      <c r="CK216" s="33">
        <f t="shared" si="65"/>
        <v>0</v>
      </c>
      <c r="CL216" s="33">
        <f t="shared" si="66"/>
        <v>0</v>
      </c>
      <c r="CM216" s="33"/>
      <c r="CZ216" s="2"/>
    </row>
    <row r="217" spans="1:104" ht="16.350000000000001" customHeight="1" x14ac:dyDescent="0.2">
      <c r="A217" s="1392"/>
      <c r="B217" s="406" t="s">
        <v>211</v>
      </c>
      <c r="C217" s="333">
        <f t="shared" si="71"/>
        <v>0</v>
      </c>
      <c r="D217" s="334">
        <f t="shared" si="72"/>
        <v>0</v>
      </c>
      <c r="E217" s="812">
        <f t="shared" si="72"/>
        <v>0</v>
      </c>
      <c r="F217" s="35"/>
      <c r="G217" s="39"/>
      <c r="H217" s="35"/>
      <c r="I217" s="39"/>
      <c r="J217" s="35"/>
      <c r="K217" s="39"/>
      <c r="L217" s="35"/>
      <c r="M217" s="39"/>
      <c r="N217" s="35"/>
      <c r="O217" s="39"/>
      <c r="P217" s="35"/>
      <c r="Q217" s="39"/>
      <c r="R217" s="35"/>
      <c r="S217" s="39"/>
      <c r="T217" s="35"/>
      <c r="U217" s="39"/>
      <c r="V217" s="35"/>
      <c r="W217" s="39"/>
      <c r="X217" s="35"/>
      <c r="Y217" s="39"/>
      <c r="Z217" s="35"/>
      <c r="AA217" s="39"/>
      <c r="AB217" s="35"/>
      <c r="AC217" s="39"/>
      <c r="AD217" s="35"/>
      <c r="AE217" s="39"/>
      <c r="AF217" s="35"/>
      <c r="AG217" s="39"/>
      <c r="AH217" s="35"/>
      <c r="AI217" s="39"/>
      <c r="AJ217" s="35"/>
      <c r="AK217" s="39"/>
      <c r="AL217" s="35"/>
      <c r="AM217" s="38"/>
      <c r="AN217" s="143"/>
      <c r="AO217" s="36"/>
      <c r="AP217" s="40"/>
      <c r="AQ217" s="39"/>
      <c r="AR217" s="39"/>
      <c r="AS217" s="35"/>
      <c r="AT217" s="39"/>
      <c r="AU217" s="39"/>
      <c r="AV217" s="39"/>
      <c r="AW217" s="186" t="str">
        <f t="shared" si="60"/>
        <v/>
      </c>
      <c r="AX217" s="31"/>
      <c r="AY217" s="31"/>
      <c r="AZ217" s="31"/>
      <c r="BA217" s="31"/>
      <c r="BB217" s="31"/>
      <c r="BC217" s="31"/>
      <c r="BD217" s="31"/>
      <c r="BE217" s="12"/>
      <c r="BF217" s="12"/>
      <c r="BY217" s="3"/>
      <c r="CA217" s="32" t="str">
        <f t="shared" si="52"/>
        <v/>
      </c>
      <c r="CB217" s="32" t="str">
        <f t="shared" si="53"/>
        <v/>
      </c>
      <c r="CC217" s="32" t="str">
        <f t="shared" si="54"/>
        <v/>
      </c>
      <c r="CD217" s="32" t="str">
        <f t="shared" si="55"/>
        <v/>
      </c>
      <c r="CE217" s="32" t="str">
        <f t="shared" si="56"/>
        <v/>
      </c>
      <c r="CF217" s="32" t="str">
        <f t="shared" si="57"/>
        <v/>
      </c>
      <c r="CG217" s="33">
        <f t="shared" si="61"/>
        <v>0</v>
      </c>
      <c r="CH217" s="33">
        <f t="shared" si="62"/>
        <v>0</v>
      </c>
      <c r="CI217" s="33">
        <f t="shared" si="63"/>
        <v>0</v>
      </c>
      <c r="CJ217" s="33">
        <f t="shared" si="64"/>
        <v>0</v>
      </c>
      <c r="CK217" s="33">
        <f t="shared" si="65"/>
        <v>0</v>
      </c>
      <c r="CL217" s="33">
        <f t="shared" si="66"/>
        <v>0</v>
      </c>
      <c r="CM217" s="33"/>
      <c r="CZ217" s="2"/>
    </row>
    <row r="218" spans="1:104" ht="16.350000000000001" customHeight="1" x14ac:dyDescent="0.2">
      <c r="A218" s="1392"/>
      <c r="B218" s="406" t="s">
        <v>212</v>
      </c>
      <c r="C218" s="333">
        <f t="shared" si="71"/>
        <v>0</v>
      </c>
      <c r="D218" s="334">
        <f t="shared" si="72"/>
        <v>0</v>
      </c>
      <c r="E218" s="812">
        <f t="shared" si="72"/>
        <v>0</v>
      </c>
      <c r="F218" s="35"/>
      <c r="G218" s="39"/>
      <c r="H218" s="35"/>
      <c r="I218" s="39"/>
      <c r="J218" s="35"/>
      <c r="K218" s="39"/>
      <c r="L218" s="35"/>
      <c r="M218" s="39"/>
      <c r="N218" s="35"/>
      <c r="O218" s="39"/>
      <c r="P218" s="35"/>
      <c r="Q218" s="39"/>
      <c r="R218" s="35"/>
      <c r="S218" s="39"/>
      <c r="T218" s="35"/>
      <c r="U218" s="39"/>
      <c r="V218" s="35"/>
      <c r="W218" s="39"/>
      <c r="X218" s="35"/>
      <c r="Y218" s="39"/>
      <c r="Z218" s="35"/>
      <c r="AA218" s="39"/>
      <c r="AB218" s="35"/>
      <c r="AC218" s="39"/>
      <c r="AD218" s="35"/>
      <c r="AE218" s="39"/>
      <c r="AF218" s="35"/>
      <c r="AG218" s="39"/>
      <c r="AH218" s="35"/>
      <c r="AI218" s="39"/>
      <c r="AJ218" s="35"/>
      <c r="AK218" s="39"/>
      <c r="AL218" s="35"/>
      <c r="AM218" s="38"/>
      <c r="AN218" s="143"/>
      <c r="AO218" s="36"/>
      <c r="AP218" s="40"/>
      <c r="AQ218" s="39"/>
      <c r="AR218" s="39"/>
      <c r="AS218" s="35"/>
      <c r="AT218" s="39"/>
      <c r="AU218" s="39"/>
      <c r="AV218" s="39"/>
      <c r="AW218" s="186" t="str">
        <f t="shared" si="60"/>
        <v/>
      </c>
      <c r="AX218" s="31"/>
      <c r="AY218" s="31"/>
      <c r="AZ218" s="31"/>
      <c r="BA218" s="31"/>
      <c r="BB218" s="31"/>
      <c r="BC218" s="31"/>
      <c r="BD218" s="31"/>
      <c r="BE218" s="12"/>
      <c r="BF218" s="12"/>
      <c r="BY218" s="3"/>
      <c r="CA218" s="32" t="str">
        <f t="shared" si="52"/>
        <v/>
      </c>
      <c r="CB218" s="32" t="str">
        <f t="shared" si="53"/>
        <v/>
      </c>
      <c r="CC218" s="32" t="str">
        <f t="shared" si="54"/>
        <v/>
      </c>
      <c r="CD218" s="32" t="str">
        <f t="shared" si="55"/>
        <v/>
      </c>
      <c r="CE218" s="32" t="str">
        <f t="shared" si="56"/>
        <v/>
      </c>
      <c r="CF218" s="32" t="str">
        <f t="shared" si="57"/>
        <v/>
      </c>
      <c r="CG218" s="33">
        <f t="shared" si="61"/>
        <v>0</v>
      </c>
      <c r="CH218" s="33">
        <f t="shared" si="62"/>
        <v>0</v>
      </c>
      <c r="CI218" s="33">
        <f t="shared" si="63"/>
        <v>0</v>
      </c>
      <c r="CJ218" s="33">
        <f t="shared" si="64"/>
        <v>0</v>
      </c>
      <c r="CK218" s="33">
        <f t="shared" si="65"/>
        <v>0</v>
      </c>
      <c r="CL218" s="33">
        <f t="shared" si="66"/>
        <v>0</v>
      </c>
      <c r="CM218" s="33"/>
      <c r="CZ218" s="2"/>
    </row>
    <row r="219" spans="1:104" ht="16.350000000000001" customHeight="1" x14ac:dyDescent="0.2">
      <c r="A219" s="1392"/>
      <c r="B219" s="406" t="s">
        <v>213</v>
      </c>
      <c r="C219" s="333">
        <f t="shared" si="71"/>
        <v>0</v>
      </c>
      <c r="D219" s="334">
        <f t="shared" si="72"/>
        <v>0</v>
      </c>
      <c r="E219" s="812">
        <f t="shared" si="72"/>
        <v>0</v>
      </c>
      <c r="F219" s="35"/>
      <c r="G219" s="39"/>
      <c r="H219" s="35"/>
      <c r="I219" s="39"/>
      <c r="J219" s="35"/>
      <c r="K219" s="39"/>
      <c r="L219" s="35"/>
      <c r="M219" s="39"/>
      <c r="N219" s="35"/>
      <c r="O219" s="39"/>
      <c r="P219" s="35"/>
      <c r="Q219" s="39"/>
      <c r="R219" s="35"/>
      <c r="S219" s="39"/>
      <c r="T219" s="35"/>
      <c r="U219" s="39"/>
      <c r="V219" s="35"/>
      <c r="W219" s="39"/>
      <c r="X219" s="35"/>
      <c r="Y219" s="39"/>
      <c r="Z219" s="35"/>
      <c r="AA219" s="39"/>
      <c r="AB219" s="35"/>
      <c r="AC219" s="39"/>
      <c r="AD219" s="35"/>
      <c r="AE219" s="39"/>
      <c r="AF219" s="35"/>
      <c r="AG219" s="39"/>
      <c r="AH219" s="35"/>
      <c r="AI219" s="39"/>
      <c r="AJ219" s="35"/>
      <c r="AK219" s="39"/>
      <c r="AL219" s="35"/>
      <c r="AM219" s="38"/>
      <c r="AN219" s="143"/>
      <c r="AO219" s="36"/>
      <c r="AP219" s="40"/>
      <c r="AQ219" s="39"/>
      <c r="AR219" s="39"/>
      <c r="AS219" s="35"/>
      <c r="AT219" s="39"/>
      <c r="AU219" s="39"/>
      <c r="AV219" s="39"/>
      <c r="AW219" s="186" t="str">
        <f t="shared" si="60"/>
        <v/>
      </c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12"/>
      <c r="BI219" s="12"/>
      <c r="BY219" s="3"/>
      <c r="CA219" s="32" t="str">
        <f t="shared" si="52"/>
        <v/>
      </c>
      <c r="CB219" s="32" t="str">
        <f t="shared" si="53"/>
        <v/>
      </c>
      <c r="CC219" s="32" t="str">
        <f t="shared" si="54"/>
        <v/>
      </c>
      <c r="CD219" s="32" t="str">
        <f t="shared" si="55"/>
        <v/>
      </c>
      <c r="CE219" s="32" t="str">
        <f t="shared" si="56"/>
        <v/>
      </c>
      <c r="CF219" s="32" t="str">
        <f t="shared" si="57"/>
        <v/>
      </c>
      <c r="CG219" s="33">
        <f t="shared" si="61"/>
        <v>0</v>
      </c>
      <c r="CH219" s="33">
        <f t="shared" si="62"/>
        <v>0</v>
      </c>
      <c r="CI219" s="33">
        <f t="shared" si="63"/>
        <v>0</v>
      </c>
      <c r="CJ219" s="33">
        <f t="shared" si="64"/>
        <v>0</v>
      </c>
      <c r="CK219" s="33">
        <f t="shared" si="65"/>
        <v>0</v>
      </c>
      <c r="CL219" s="33">
        <f t="shared" si="66"/>
        <v>0</v>
      </c>
      <c r="CM219" s="33"/>
      <c r="CZ219" s="2"/>
    </row>
    <row r="220" spans="1:104" ht="16.350000000000001" customHeight="1" x14ac:dyDescent="0.2">
      <c r="A220" s="1392"/>
      <c r="B220" s="406" t="s">
        <v>214</v>
      </c>
      <c r="C220" s="328">
        <f t="shared" si="71"/>
        <v>0</v>
      </c>
      <c r="D220" s="329">
        <f t="shared" si="72"/>
        <v>0</v>
      </c>
      <c r="E220" s="330">
        <f t="shared" si="72"/>
        <v>0</v>
      </c>
      <c r="F220" s="35"/>
      <c r="G220" s="39"/>
      <c r="H220" s="35"/>
      <c r="I220" s="39"/>
      <c r="J220" s="35"/>
      <c r="K220" s="39"/>
      <c r="L220" s="35"/>
      <c r="M220" s="39"/>
      <c r="N220" s="35"/>
      <c r="O220" s="39"/>
      <c r="P220" s="35"/>
      <c r="Q220" s="39"/>
      <c r="R220" s="35"/>
      <c r="S220" s="39"/>
      <c r="T220" s="35"/>
      <c r="U220" s="39"/>
      <c r="V220" s="35"/>
      <c r="W220" s="39"/>
      <c r="X220" s="35"/>
      <c r="Y220" s="39"/>
      <c r="Z220" s="35"/>
      <c r="AA220" s="39"/>
      <c r="AB220" s="35"/>
      <c r="AC220" s="39"/>
      <c r="AD220" s="35"/>
      <c r="AE220" s="39"/>
      <c r="AF220" s="35"/>
      <c r="AG220" s="39"/>
      <c r="AH220" s="35"/>
      <c r="AI220" s="39"/>
      <c r="AJ220" s="35"/>
      <c r="AK220" s="39"/>
      <c r="AL220" s="35"/>
      <c r="AM220" s="38"/>
      <c r="AN220" s="143"/>
      <c r="AO220" s="36"/>
      <c r="AP220" s="40"/>
      <c r="AQ220" s="39"/>
      <c r="AR220" s="39"/>
      <c r="AS220" s="35"/>
      <c r="AT220" s="39"/>
      <c r="AU220" s="39"/>
      <c r="AV220" s="39"/>
      <c r="AW220" s="186" t="str">
        <f t="shared" si="60"/>
        <v/>
      </c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12"/>
      <c r="BI220" s="12"/>
      <c r="BY220" s="3"/>
      <c r="CA220" s="32" t="str">
        <f t="shared" si="52"/>
        <v/>
      </c>
      <c r="CB220" s="32" t="str">
        <f t="shared" si="53"/>
        <v/>
      </c>
      <c r="CC220" s="32" t="str">
        <f t="shared" si="54"/>
        <v/>
      </c>
      <c r="CD220" s="32" t="str">
        <f t="shared" si="55"/>
        <v/>
      </c>
      <c r="CE220" s="32" t="str">
        <f t="shared" si="56"/>
        <v/>
      </c>
      <c r="CF220" s="32" t="str">
        <f t="shared" si="57"/>
        <v/>
      </c>
      <c r="CG220" s="33">
        <f t="shared" si="61"/>
        <v>0</v>
      </c>
      <c r="CH220" s="33">
        <f t="shared" si="62"/>
        <v>0</v>
      </c>
      <c r="CI220" s="33">
        <f t="shared" si="63"/>
        <v>0</v>
      </c>
      <c r="CJ220" s="33">
        <f t="shared" si="64"/>
        <v>0</v>
      </c>
      <c r="CK220" s="33">
        <f t="shared" si="65"/>
        <v>0</v>
      </c>
      <c r="CL220" s="33">
        <f t="shared" si="66"/>
        <v>0</v>
      </c>
      <c r="CM220" s="33"/>
      <c r="CZ220" s="2"/>
    </row>
    <row r="221" spans="1:104" ht="16.350000000000001" customHeight="1" x14ac:dyDescent="0.2">
      <c r="A221" s="1376"/>
      <c r="B221" s="364" t="s">
        <v>215</v>
      </c>
      <c r="C221" s="322">
        <f t="shared" si="71"/>
        <v>1</v>
      </c>
      <c r="D221" s="323">
        <f t="shared" si="72"/>
        <v>0</v>
      </c>
      <c r="E221" s="304">
        <f t="shared" si="72"/>
        <v>1</v>
      </c>
      <c r="F221" s="35"/>
      <c r="G221" s="39"/>
      <c r="H221" s="35"/>
      <c r="I221" s="39"/>
      <c r="J221" s="35"/>
      <c r="K221" s="39"/>
      <c r="L221" s="35"/>
      <c r="M221" s="39"/>
      <c r="N221" s="35"/>
      <c r="O221" s="39">
        <v>1</v>
      </c>
      <c r="P221" s="35"/>
      <c r="Q221" s="39"/>
      <c r="R221" s="35"/>
      <c r="S221" s="39"/>
      <c r="T221" s="35"/>
      <c r="U221" s="39"/>
      <c r="V221" s="35"/>
      <c r="W221" s="39"/>
      <c r="X221" s="35"/>
      <c r="Y221" s="39"/>
      <c r="Z221" s="35"/>
      <c r="AA221" s="39"/>
      <c r="AB221" s="35"/>
      <c r="AC221" s="39"/>
      <c r="AD221" s="35"/>
      <c r="AE221" s="39"/>
      <c r="AF221" s="35"/>
      <c r="AG221" s="39"/>
      <c r="AH221" s="35"/>
      <c r="AI221" s="39"/>
      <c r="AJ221" s="35"/>
      <c r="AK221" s="39"/>
      <c r="AL221" s="82"/>
      <c r="AM221" s="84"/>
      <c r="AN221" s="149"/>
      <c r="AO221" s="83"/>
      <c r="AP221" s="185"/>
      <c r="AQ221" s="85">
        <v>0</v>
      </c>
      <c r="AR221" s="85">
        <v>0</v>
      </c>
      <c r="AS221" s="35">
        <v>0</v>
      </c>
      <c r="AT221" s="39">
        <v>0</v>
      </c>
      <c r="AU221" s="39">
        <v>0</v>
      </c>
      <c r="AV221" s="39">
        <v>0</v>
      </c>
      <c r="AW221" s="186" t="str">
        <f t="shared" si="60"/>
        <v/>
      </c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12"/>
      <c r="BI221" s="12"/>
      <c r="BY221" s="3"/>
      <c r="CA221" s="32" t="str">
        <f t="shared" si="52"/>
        <v/>
      </c>
      <c r="CB221" s="32" t="str">
        <f t="shared" si="53"/>
        <v/>
      </c>
      <c r="CC221" s="32" t="str">
        <f t="shared" si="54"/>
        <v/>
      </c>
      <c r="CD221" s="32" t="str">
        <f t="shared" si="55"/>
        <v/>
      </c>
      <c r="CE221" s="32" t="str">
        <f t="shared" si="56"/>
        <v/>
      </c>
      <c r="CF221" s="32" t="str">
        <f t="shared" si="57"/>
        <v/>
      </c>
      <c r="CG221" s="33">
        <f t="shared" si="61"/>
        <v>0</v>
      </c>
      <c r="CH221" s="33">
        <f t="shared" si="62"/>
        <v>0</v>
      </c>
      <c r="CI221" s="33">
        <f t="shared" si="63"/>
        <v>0</v>
      </c>
      <c r="CJ221" s="33">
        <f t="shared" si="64"/>
        <v>0</v>
      </c>
      <c r="CK221" s="33">
        <f t="shared" si="65"/>
        <v>0</v>
      </c>
      <c r="CL221" s="33">
        <f t="shared" si="66"/>
        <v>0</v>
      </c>
      <c r="CM221" s="33"/>
      <c r="CZ221" s="2"/>
    </row>
    <row r="222" spans="1:104" ht="16.350000000000001" customHeight="1" x14ac:dyDescent="0.2">
      <c r="A222" s="1375" t="s">
        <v>216</v>
      </c>
      <c r="B222" s="986" t="s">
        <v>217</v>
      </c>
      <c r="C222" s="972">
        <f t="shared" ref="C222:C231" si="73">SUM(D222+E222)</f>
        <v>0</v>
      </c>
      <c r="D222" s="973">
        <f t="shared" si="72"/>
        <v>0</v>
      </c>
      <c r="E222" s="974">
        <f t="shared" si="72"/>
        <v>0</v>
      </c>
      <c r="F222" s="893"/>
      <c r="G222" s="896"/>
      <c r="H222" s="893"/>
      <c r="I222" s="896"/>
      <c r="J222" s="893"/>
      <c r="K222" s="896"/>
      <c r="L222" s="893"/>
      <c r="M222" s="896"/>
      <c r="N222" s="893"/>
      <c r="O222" s="896"/>
      <c r="P222" s="893"/>
      <c r="Q222" s="896"/>
      <c r="R222" s="893"/>
      <c r="S222" s="896"/>
      <c r="T222" s="893"/>
      <c r="U222" s="896"/>
      <c r="V222" s="893"/>
      <c r="W222" s="896"/>
      <c r="X222" s="893"/>
      <c r="Y222" s="896"/>
      <c r="Z222" s="893"/>
      <c r="AA222" s="896"/>
      <c r="AB222" s="893"/>
      <c r="AC222" s="896"/>
      <c r="AD222" s="893"/>
      <c r="AE222" s="896"/>
      <c r="AF222" s="893"/>
      <c r="AG222" s="896"/>
      <c r="AH222" s="893"/>
      <c r="AI222" s="896"/>
      <c r="AJ222" s="893"/>
      <c r="AK222" s="896"/>
      <c r="AL222" s="893"/>
      <c r="AM222" s="953"/>
      <c r="AN222" s="255"/>
      <c r="AO222" s="264"/>
      <c r="AP222" s="109"/>
      <c r="AQ222" s="407"/>
      <c r="AR222" s="408"/>
      <c r="AS222" s="893"/>
      <c r="AT222" s="896"/>
      <c r="AU222" s="896"/>
      <c r="AV222" s="896"/>
      <c r="AW222" s="186" t="str">
        <f t="shared" si="60"/>
        <v/>
      </c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12"/>
      <c r="BI222" s="12"/>
      <c r="BY222" s="3"/>
      <c r="CA222" s="32"/>
      <c r="CB222" s="32"/>
      <c r="CC222" s="32" t="str">
        <f t="shared" si="54"/>
        <v/>
      </c>
      <c r="CD222" s="32" t="str">
        <f t="shared" si="55"/>
        <v/>
      </c>
      <c r="CE222" s="32" t="str">
        <f t="shared" si="56"/>
        <v/>
      </c>
      <c r="CF222" s="32" t="str">
        <f t="shared" si="57"/>
        <v/>
      </c>
      <c r="CG222" s="33"/>
      <c r="CH222" s="33"/>
      <c r="CI222" s="33">
        <f t="shared" si="63"/>
        <v>0</v>
      </c>
      <c r="CJ222" s="33">
        <f t="shared" si="64"/>
        <v>0</v>
      </c>
      <c r="CK222" s="33">
        <f t="shared" si="65"/>
        <v>0</v>
      </c>
      <c r="CL222" s="33">
        <f t="shared" ref="CL222:CL223" si="74">IF(AND(C222&lt;&gt;0,OR(AS222="",AT222="",AU222="",AV222="")),1,0)</f>
        <v>0</v>
      </c>
      <c r="CM222" s="33"/>
      <c r="CZ222" s="2"/>
    </row>
    <row r="223" spans="1:104" ht="16.350000000000001" customHeight="1" x14ac:dyDescent="0.2">
      <c r="A223" s="1392"/>
      <c r="B223" s="823" t="s">
        <v>218</v>
      </c>
      <c r="C223" s="328">
        <f t="shared" si="73"/>
        <v>0</v>
      </c>
      <c r="D223" s="329">
        <f t="shared" si="72"/>
        <v>0</v>
      </c>
      <c r="E223" s="330">
        <f t="shared" si="72"/>
        <v>0</v>
      </c>
      <c r="F223" s="106"/>
      <c r="G223" s="109"/>
      <c r="H223" s="106"/>
      <c r="I223" s="109"/>
      <c r="J223" s="106"/>
      <c r="K223" s="109"/>
      <c r="L223" s="106"/>
      <c r="M223" s="109"/>
      <c r="N223" s="106"/>
      <c r="O223" s="109"/>
      <c r="P223" s="106"/>
      <c r="Q223" s="109"/>
      <c r="R223" s="106"/>
      <c r="S223" s="109"/>
      <c r="T223" s="106"/>
      <c r="U223" s="109"/>
      <c r="V223" s="106"/>
      <c r="W223" s="109"/>
      <c r="X223" s="106"/>
      <c r="Y223" s="109"/>
      <c r="Z223" s="106"/>
      <c r="AA223" s="109"/>
      <c r="AB223" s="106"/>
      <c r="AC223" s="109"/>
      <c r="AD223" s="106"/>
      <c r="AE223" s="109"/>
      <c r="AF223" s="106"/>
      <c r="AG223" s="109"/>
      <c r="AH223" s="106"/>
      <c r="AI223" s="109"/>
      <c r="AJ223" s="106"/>
      <c r="AK223" s="109"/>
      <c r="AL223" s="106"/>
      <c r="AM223" s="254"/>
      <c r="AN223" s="255"/>
      <c r="AO223" s="264"/>
      <c r="AP223" s="109"/>
      <c r="AQ223" s="271"/>
      <c r="AR223" s="402"/>
      <c r="AS223" s="106"/>
      <c r="AT223" s="109"/>
      <c r="AU223" s="109"/>
      <c r="AV223" s="109"/>
      <c r="AW223" s="186" t="str">
        <f t="shared" si="60"/>
        <v/>
      </c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12"/>
      <c r="BI223" s="12"/>
      <c r="BY223" s="3"/>
      <c r="CA223" s="32"/>
      <c r="CB223" s="32"/>
      <c r="CC223" s="32" t="str">
        <f t="shared" si="54"/>
        <v/>
      </c>
      <c r="CD223" s="32" t="str">
        <f t="shared" si="55"/>
        <v/>
      </c>
      <c r="CE223" s="32" t="str">
        <f t="shared" si="56"/>
        <v/>
      </c>
      <c r="CF223" s="32" t="str">
        <f t="shared" si="57"/>
        <v/>
      </c>
      <c r="CG223" s="33"/>
      <c r="CH223" s="33"/>
      <c r="CI223" s="33">
        <f t="shared" si="63"/>
        <v>0</v>
      </c>
      <c r="CJ223" s="33">
        <f t="shared" si="64"/>
        <v>0</v>
      </c>
      <c r="CK223" s="33">
        <f t="shared" si="65"/>
        <v>0</v>
      </c>
      <c r="CL223" s="33">
        <f t="shared" si="74"/>
        <v>0</v>
      </c>
      <c r="CM223" s="33"/>
      <c r="CZ223" s="2"/>
    </row>
    <row r="224" spans="1:104" ht="16.350000000000001" customHeight="1" x14ac:dyDescent="0.2">
      <c r="A224" s="1376"/>
      <c r="B224" s="824" t="s">
        <v>219</v>
      </c>
      <c r="C224" s="315">
        <f t="shared" si="73"/>
        <v>0</v>
      </c>
      <c r="D224" s="316">
        <f t="shared" si="72"/>
        <v>0</v>
      </c>
      <c r="E224" s="317">
        <f t="shared" si="72"/>
        <v>0</v>
      </c>
      <c r="F224" s="92"/>
      <c r="G224" s="95"/>
      <c r="H224" s="92"/>
      <c r="I224" s="95"/>
      <c r="J224" s="92"/>
      <c r="K224" s="95"/>
      <c r="L224" s="92"/>
      <c r="M224" s="95"/>
      <c r="N224" s="92"/>
      <c r="O224" s="95"/>
      <c r="P224" s="92"/>
      <c r="Q224" s="95"/>
      <c r="R224" s="92"/>
      <c r="S224" s="95"/>
      <c r="T224" s="92"/>
      <c r="U224" s="95"/>
      <c r="V224" s="92"/>
      <c r="W224" s="95"/>
      <c r="X224" s="92"/>
      <c r="Y224" s="95"/>
      <c r="Z224" s="92"/>
      <c r="AA224" s="95"/>
      <c r="AB224" s="92"/>
      <c r="AC224" s="95"/>
      <c r="AD224" s="92"/>
      <c r="AE224" s="95"/>
      <c r="AF224" s="92"/>
      <c r="AG224" s="95"/>
      <c r="AH224" s="92"/>
      <c r="AI224" s="95"/>
      <c r="AJ224" s="92"/>
      <c r="AK224" s="95"/>
      <c r="AL224" s="92"/>
      <c r="AM224" s="318"/>
      <c r="AN224" s="375"/>
      <c r="AO224" s="376"/>
      <c r="AP224" s="95"/>
      <c r="AQ224" s="274"/>
      <c r="AR224" s="404"/>
      <c r="AS224" s="92"/>
      <c r="AT224" s="95"/>
      <c r="AU224" s="95"/>
      <c r="AV224" s="95"/>
      <c r="AW224" s="186" t="str">
        <f t="shared" si="60"/>
        <v/>
      </c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12"/>
      <c r="BI224" s="12"/>
      <c r="BY224" s="3"/>
      <c r="CA224" s="32"/>
      <c r="CB224" s="32"/>
      <c r="CC224" s="32" t="str">
        <f t="shared" si="54"/>
        <v/>
      </c>
      <c r="CD224" s="32" t="str">
        <f t="shared" si="55"/>
        <v/>
      </c>
      <c r="CE224" s="32" t="str">
        <f t="shared" si="56"/>
        <v/>
      </c>
      <c r="CF224" s="32" t="str">
        <f t="shared" si="57"/>
        <v/>
      </c>
      <c r="CG224" s="33"/>
      <c r="CH224" s="33"/>
      <c r="CI224" s="33">
        <f t="shared" si="63"/>
        <v>0</v>
      </c>
      <c r="CJ224" s="33">
        <f t="shared" si="64"/>
        <v>0</v>
      </c>
      <c r="CK224" s="33">
        <f t="shared" si="65"/>
        <v>0</v>
      </c>
      <c r="CL224" s="33">
        <f>IF(AND(C224&lt;&gt;0,OR(AS224="",AT224="",AU224="",AV224="")),1,0)</f>
        <v>0</v>
      </c>
      <c r="CM224" s="33"/>
      <c r="CZ224" s="2"/>
    </row>
    <row r="225" spans="1:104" ht="16.350000000000001" customHeight="1" x14ac:dyDescent="0.2">
      <c r="A225" s="1600" t="s">
        <v>220</v>
      </c>
      <c r="B225" s="1601"/>
      <c r="C225" s="328">
        <f t="shared" si="73"/>
        <v>0</v>
      </c>
      <c r="D225" s="329">
        <f t="shared" si="72"/>
        <v>0</v>
      </c>
      <c r="E225" s="330">
        <f t="shared" si="72"/>
        <v>0</v>
      </c>
      <c r="F225" s="106"/>
      <c r="G225" s="109"/>
      <c r="H225" s="106"/>
      <c r="I225" s="109"/>
      <c r="J225" s="106"/>
      <c r="K225" s="109"/>
      <c r="L225" s="106"/>
      <c r="M225" s="109"/>
      <c r="N225" s="106"/>
      <c r="O225" s="109"/>
      <c r="P225" s="106"/>
      <c r="Q225" s="109"/>
      <c r="R225" s="106"/>
      <c r="S225" s="109"/>
      <c r="T225" s="106"/>
      <c r="U225" s="109"/>
      <c r="V225" s="106"/>
      <c r="W225" s="109"/>
      <c r="X225" s="106"/>
      <c r="Y225" s="109"/>
      <c r="Z225" s="106"/>
      <c r="AA225" s="109"/>
      <c r="AB225" s="106"/>
      <c r="AC225" s="109"/>
      <c r="AD225" s="106"/>
      <c r="AE225" s="109"/>
      <c r="AF225" s="106"/>
      <c r="AG225" s="109"/>
      <c r="AH225" s="106"/>
      <c r="AI225" s="109"/>
      <c r="AJ225" s="106"/>
      <c r="AK225" s="109"/>
      <c r="AL225" s="106"/>
      <c r="AM225" s="254"/>
      <c r="AN225" s="255"/>
      <c r="AO225" s="264"/>
      <c r="AP225" s="109"/>
      <c r="AQ225" s="109"/>
      <c r="AR225" s="57"/>
      <c r="AS225" s="106"/>
      <c r="AT225" s="109"/>
      <c r="AU225" s="109"/>
      <c r="AV225" s="109"/>
      <c r="AW225" s="186" t="str">
        <f t="shared" si="60"/>
        <v/>
      </c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12"/>
      <c r="BI225" s="12"/>
      <c r="BY225" s="3"/>
      <c r="CA225" s="32" t="str">
        <f t="shared" si="52"/>
        <v/>
      </c>
      <c r="CB225" s="32" t="str">
        <f t="shared" si="53"/>
        <v/>
      </c>
      <c r="CC225" s="32" t="str">
        <f t="shared" si="54"/>
        <v/>
      </c>
      <c r="CD225" s="32" t="str">
        <f t="shared" si="55"/>
        <v/>
      </c>
      <c r="CE225" s="32" t="str">
        <f t="shared" si="56"/>
        <v/>
      </c>
      <c r="CF225" s="32" t="str">
        <f t="shared" si="57"/>
        <v/>
      </c>
      <c r="CG225" s="33">
        <f t="shared" si="61"/>
        <v>0</v>
      </c>
      <c r="CH225" s="33">
        <f t="shared" si="62"/>
        <v>0</v>
      </c>
      <c r="CI225" s="33">
        <f t="shared" si="63"/>
        <v>0</v>
      </c>
      <c r="CJ225" s="33">
        <f t="shared" si="64"/>
        <v>0</v>
      </c>
      <c r="CK225" s="33">
        <f t="shared" si="65"/>
        <v>0</v>
      </c>
      <c r="CL225" s="33">
        <f t="shared" si="66"/>
        <v>0</v>
      </c>
      <c r="CM225" s="33"/>
      <c r="CZ225" s="2"/>
    </row>
    <row r="226" spans="1:104" ht="16.350000000000001" customHeight="1" x14ac:dyDescent="0.2">
      <c r="A226" s="1472" t="s">
        <v>221</v>
      </c>
      <c r="B226" s="1473"/>
      <c r="C226" s="333">
        <f t="shared" si="73"/>
        <v>0</v>
      </c>
      <c r="D226" s="334">
        <f t="shared" si="72"/>
        <v>0</v>
      </c>
      <c r="E226" s="812">
        <f t="shared" si="72"/>
        <v>0</v>
      </c>
      <c r="F226" s="35"/>
      <c r="G226" s="39"/>
      <c r="H226" s="35"/>
      <c r="I226" s="39"/>
      <c r="J226" s="35"/>
      <c r="K226" s="39"/>
      <c r="L226" s="35"/>
      <c r="M226" s="39"/>
      <c r="N226" s="35"/>
      <c r="O226" s="39"/>
      <c r="P226" s="35"/>
      <c r="Q226" s="39"/>
      <c r="R226" s="35"/>
      <c r="S226" s="39"/>
      <c r="T226" s="35"/>
      <c r="U226" s="39"/>
      <c r="V226" s="35"/>
      <c r="W226" s="39"/>
      <c r="X226" s="35"/>
      <c r="Y226" s="39"/>
      <c r="Z226" s="35"/>
      <c r="AA226" s="39"/>
      <c r="AB226" s="35"/>
      <c r="AC226" s="39"/>
      <c r="AD226" s="35"/>
      <c r="AE226" s="39"/>
      <c r="AF226" s="35"/>
      <c r="AG226" s="39"/>
      <c r="AH226" s="35"/>
      <c r="AI226" s="39"/>
      <c r="AJ226" s="35"/>
      <c r="AK226" s="39"/>
      <c r="AL226" s="35"/>
      <c r="AM226" s="239"/>
      <c r="AN226" s="255"/>
      <c r="AO226" s="264"/>
      <c r="AP226" s="109"/>
      <c r="AQ226" s="39"/>
      <c r="AR226" s="58"/>
      <c r="AS226" s="35"/>
      <c r="AT226" s="39"/>
      <c r="AU226" s="39"/>
      <c r="AV226" s="39"/>
      <c r="AW226" s="186" t="str">
        <f t="shared" si="60"/>
        <v/>
      </c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12"/>
      <c r="BI226" s="12"/>
      <c r="BY226" s="3"/>
      <c r="CA226" s="32" t="str">
        <f t="shared" si="52"/>
        <v/>
      </c>
      <c r="CB226" s="32" t="str">
        <f t="shared" si="53"/>
        <v/>
      </c>
      <c r="CC226" s="32" t="str">
        <f t="shared" si="54"/>
        <v/>
      </c>
      <c r="CD226" s="32" t="str">
        <f t="shared" si="55"/>
        <v/>
      </c>
      <c r="CE226" s="32" t="str">
        <f t="shared" si="56"/>
        <v/>
      </c>
      <c r="CF226" s="32" t="str">
        <f t="shared" si="57"/>
        <v/>
      </c>
      <c r="CG226" s="33">
        <f t="shared" si="61"/>
        <v>0</v>
      </c>
      <c r="CH226" s="33">
        <f t="shared" si="62"/>
        <v>0</v>
      </c>
      <c r="CI226" s="33">
        <f t="shared" si="63"/>
        <v>0</v>
      </c>
      <c r="CJ226" s="33">
        <f t="shared" si="64"/>
        <v>0</v>
      </c>
      <c r="CK226" s="33">
        <f t="shared" si="65"/>
        <v>0</v>
      </c>
      <c r="CL226" s="33">
        <f t="shared" si="66"/>
        <v>0</v>
      </c>
      <c r="CM226" s="33"/>
      <c r="CZ226" s="2"/>
    </row>
    <row r="227" spans="1:104" ht="16.350000000000001" customHeight="1" x14ac:dyDescent="0.2">
      <c r="A227" s="1472" t="s">
        <v>222</v>
      </c>
      <c r="B227" s="1473"/>
      <c r="C227" s="333">
        <f t="shared" si="73"/>
        <v>0</v>
      </c>
      <c r="D227" s="334">
        <f t="shared" si="72"/>
        <v>0</v>
      </c>
      <c r="E227" s="812">
        <f t="shared" si="72"/>
        <v>0</v>
      </c>
      <c r="F227" s="35"/>
      <c r="G227" s="39"/>
      <c r="H227" s="35"/>
      <c r="I227" s="39"/>
      <c r="J227" s="35"/>
      <c r="K227" s="39"/>
      <c r="L227" s="35"/>
      <c r="M227" s="39"/>
      <c r="N227" s="35"/>
      <c r="O227" s="39"/>
      <c r="P227" s="35"/>
      <c r="Q227" s="39"/>
      <c r="R227" s="35"/>
      <c r="S227" s="39"/>
      <c r="T227" s="35"/>
      <c r="U227" s="39"/>
      <c r="V227" s="35"/>
      <c r="W227" s="39"/>
      <c r="X227" s="35"/>
      <c r="Y227" s="39"/>
      <c r="Z227" s="35"/>
      <c r="AA227" s="39"/>
      <c r="AB227" s="35"/>
      <c r="AC227" s="39"/>
      <c r="AD227" s="35"/>
      <c r="AE227" s="39"/>
      <c r="AF227" s="35"/>
      <c r="AG227" s="39"/>
      <c r="AH227" s="35"/>
      <c r="AI227" s="39"/>
      <c r="AJ227" s="35"/>
      <c r="AK227" s="39"/>
      <c r="AL227" s="35"/>
      <c r="AM227" s="239"/>
      <c r="AN227" s="255"/>
      <c r="AO227" s="264"/>
      <c r="AP227" s="109"/>
      <c r="AQ227" s="39"/>
      <c r="AR227" s="58"/>
      <c r="AS227" s="35"/>
      <c r="AT227" s="39"/>
      <c r="AU227" s="39"/>
      <c r="AV227" s="39"/>
      <c r="AW227" s="186" t="str">
        <f t="shared" si="60"/>
        <v/>
      </c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12"/>
      <c r="BI227" s="12"/>
      <c r="BY227" s="3"/>
      <c r="CA227" s="32" t="str">
        <f t="shared" si="52"/>
        <v/>
      </c>
      <c r="CB227" s="32" t="str">
        <f t="shared" si="53"/>
        <v/>
      </c>
      <c r="CC227" s="32" t="str">
        <f t="shared" si="54"/>
        <v/>
      </c>
      <c r="CD227" s="32" t="str">
        <f t="shared" si="55"/>
        <v/>
      </c>
      <c r="CE227" s="32" t="str">
        <f t="shared" si="56"/>
        <v/>
      </c>
      <c r="CF227" s="32" t="str">
        <f t="shared" si="57"/>
        <v/>
      </c>
      <c r="CG227" s="33">
        <f t="shared" si="61"/>
        <v>0</v>
      </c>
      <c r="CH227" s="33">
        <f t="shared" si="62"/>
        <v>0</v>
      </c>
      <c r="CI227" s="33">
        <f t="shared" si="63"/>
        <v>0</v>
      </c>
      <c r="CJ227" s="33">
        <f t="shared" si="64"/>
        <v>0</v>
      </c>
      <c r="CK227" s="33">
        <f t="shared" si="65"/>
        <v>0</v>
      </c>
      <c r="CL227" s="33">
        <f t="shared" si="66"/>
        <v>0</v>
      </c>
      <c r="CM227" s="33"/>
      <c r="CZ227" s="2"/>
    </row>
    <row r="228" spans="1:104" ht="16.350000000000001" customHeight="1" x14ac:dyDescent="0.2">
      <c r="A228" s="1472" t="s">
        <v>223</v>
      </c>
      <c r="B228" s="1473"/>
      <c r="C228" s="333">
        <f t="shared" si="73"/>
        <v>0</v>
      </c>
      <c r="D228" s="334">
        <f t="shared" si="72"/>
        <v>0</v>
      </c>
      <c r="E228" s="812">
        <f t="shared" si="72"/>
        <v>0</v>
      </c>
      <c r="F228" s="35"/>
      <c r="G228" s="39"/>
      <c r="H228" s="35"/>
      <c r="I228" s="39"/>
      <c r="J228" s="35"/>
      <c r="K228" s="39"/>
      <c r="L228" s="35"/>
      <c r="M228" s="39"/>
      <c r="N228" s="35"/>
      <c r="O228" s="39"/>
      <c r="P228" s="35"/>
      <c r="Q228" s="39"/>
      <c r="R228" s="35"/>
      <c r="S228" s="39"/>
      <c r="T228" s="35"/>
      <c r="U228" s="39"/>
      <c r="V228" s="35"/>
      <c r="W228" s="39"/>
      <c r="X228" s="35"/>
      <c r="Y228" s="39"/>
      <c r="Z228" s="35"/>
      <c r="AA228" s="39"/>
      <c r="AB228" s="35"/>
      <c r="AC228" s="39"/>
      <c r="AD228" s="35"/>
      <c r="AE228" s="39"/>
      <c r="AF228" s="35"/>
      <c r="AG228" s="39"/>
      <c r="AH228" s="35"/>
      <c r="AI228" s="39"/>
      <c r="AJ228" s="35"/>
      <c r="AK228" s="39"/>
      <c r="AL228" s="35"/>
      <c r="AM228" s="239"/>
      <c r="AN228" s="255"/>
      <c r="AO228" s="264"/>
      <c r="AP228" s="109"/>
      <c r="AQ228" s="39"/>
      <c r="AR228" s="58"/>
      <c r="AS228" s="35"/>
      <c r="AT228" s="39"/>
      <c r="AU228" s="39"/>
      <c r="AV228" s="39"/>
      <c r="AW228" s="186" t="str">
        <f t="shared" si="60"/>
        <v/>
      </c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12"/>
      <c r="BI228" s="12"/>
      <c r="BY228" s="3"/>
      <c r="CA228" s="32" t="str">
        <f t="shared" si="52"/>
        <v/>
      </c>
      <c r="CB228" s="32" t="str">
        <f t="shared" si="53"/>
        <v/>
      </c>
      <c r="CC228" s="32" t="str">
        <f t="shared" si="54"/>
        <v/>
      </c>
      <c r="CD228" s="32" t="str">
        <f t="shared" si="55"/>
        <v/>
      </c>
      <c r="CE228" s="32" t="str">
        <f t="shared" si="56"/>
        <v/>
      </c>
      <c r="CF228" s="32" t="str">
        <f t="shared" si="57"/>
        <v/>
      </c>
      <c r="CG228" s="33">
        <f t="shared" si="61"/>
        <v>0</v>
      </c>
      <c r="CH228" s="33">
        <f t="shared" si="62"/>
        <v>0</v>
      </c>
      <c r="CI228" s="33">
        <f t="shared" si="63"/>
        <v>0</v>
      </c>
      <c r="CJ228" s="33">
        <f t="shared" si="64"/>
        <v>0</v>
      </c>
      <c r="CK228" s="33">
        <f t="shared" si="65"/>
        <v>0</v>
      </c>
      <c r="CL228" s="33">
        <f t="shared" si="66"/>
        <v>0</v>
      </c>
      <c r="CM228" s="33"/>
      <c r="CZ228" s="2"/>
    </row>
    <row r="229" spans="1:104" ht="19.5" customHeight="1" x14ac:dyDescent="0.2">
      <c r="A229" s="1472" t="s">
        <v>224</v>
      </c>
      <c r="B229" s="1473"/>
      <c r="C229" s="333">
        <f t="shared" si="73"/>
        <v>0</v>
      </c>
      <c r="D229" s="334">
        <f t="shared" si="72"/>
        <v>0</v>
      </c>
      <c r="E229" s="812">
        <f t="shared" si="72"/>
        <v>0</v>
      </c>
      <c r="F229" s="42"/>
      <c r="G229" s="46"/>
      <c r="H229" s="42"/>
      <c r="I229" s="46"/>
      <c r="J229" s="42"/>
      <c r="K229" s="46"/>
      <c r="L229" s="42"/>
      <c r="M229" s="46"/>
      <c r="N229" s="42"/>
      <c r="O229" s="46"/>
      <c r="P229" s="42"/>
      <c r="Q229" s="46"/>
      <c r="R229" s="42"/>
      <c r="S229" s="46"/>
      <c r="T229" s="42"/>
      <c r="U229" s="46"/>
      <c r="V229" s="42"/>
      <c r="W229" s="46"/>
      <c r="X229" s="42"/>
      <c r="Y229" s="46"/>
      <c r="Z229" s="42"/>
      <c r="AA229" s="46"/>
      <c r="AB229" s="42"/>
      <c r="AC229" s="46"/>
      <c r="AD229" s="42"/>
      <c r="AE229" s="46"/>
      <c r="AF229" s="42"/>
      <c r="AG229" s="46"/>
      <c r="AH229" s="42"/>
      <c r="AI229" s="46"/>
      <c r="AJ229" s="42"/>
      <c r="AK229" s="46"/>
      <c r="AL229" s="42"/>
      <c r="AM229" s="244"/>
      <c r="AN229" s="255"/>
      <c r="AO229" s="264"/>
      <c r="AP229" s="109"/>
      <c r="AQ229" s="46"/>
      <c r="AR229" s="202"/>
      <c r="AS229" s="42"/>
      <c r="AT229" s="46"/>
      <c r="AU229" s="46"/>
      <c r="AV229" s="46"/>
      <c r="AW229" s="186" t="str">
        <f t="shared" si="60"/>
        <v/>
      </c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CA229" s="32" t="str">
        <f t="shared" si="52"/>
        <v/>
      </c>
      <c r="CB229" s="32" t="str">
        <f t="shared" si="53"/>
        <v/>
      </c>
      <c r="CC229" s="32" t="str">
        <f t="shared" si="54"/>
        <v/>
      </c>
      <c r="CD229" s="32" t="str">
        <f t="shared" si="55"/>
        <v/>
      </c>
      <c r="CE229" s="32" t="str">
        <f t="shared" si="56"/>
        <v/>
      </c>
      <c r="CF229" s="32" t="str">
        <f t="shared" si="57"/>
        <v/>
      </c>
      <c r="CG229" s="33">
        <f t="shared" si="61"/>
        <v>0</v>
      </c>
      <c r="CH229" s="33">
        <f t="shared" si="62"/>
        <v>0</v>
      </c>
      <c r="CI229" s="33">
        <f t="shared" si="63"/>
        <v>0</v>
      </c>
      <c r="CJ229" s="33">
        <f t="shared" si="64"/>
        <v>0</v>
      </c>
      <c r="CK229" s="33">
        <f t="shared" si="65"/>
        <v>0</v>
      </c>
      <c r="CL229" s="33">
        <f t="shared" si="66"/>
        <v>0</v>
      </c>
      <c r="CM229" s="33"/>
      <c r="CZ229" s="2"/>
    </row>
    <row r="230" spans="1:104" ht="16.350000000000001" customHeight="1" x14ac:dyDescent="0.2">
      <c r="A230" s="1472" t="s">
        <v>225</v>
      </c>
      <c r="B230" s="1473"/>
      <c r="C230" s="344">
        <f t="shared" si="73"/>
        <v>0</v>
      </c>
      <c r="D230" s="337">
        <f t="shared" si="72"/>
        <v>0</v>
      </c>
      <c r="E230" s="820">
        <f t="shared" si="72"/>
        <v>0</v>
      </c>
      <c r="F230" s="42"/>
      <c r="G230" s="46"/>
      <c r="H230" s="42"/>
      <c r="I230" s="46"/>
      <c r="J230" s="42"/>
      <c r="K230" s="46"/>
      <c r="L230" s="42"/>
      <c r="M230" s="46"/>
      <c r="N230" s="42"/>
      <c r="O230" s="46"/>
      <c r="P230" s="42"/>
      <c r="Q230" s="46"/>
      <c r="R230" s="42"/>
      <c r="S230" s="46"/>
      <c r="T230" s="42"/>
      <c r="U230" s="46"/>
      <c r="V230" s="42"/>
      <c r="W230" s="46"/>
      <c r="X230" s="42"/>
      <c r="Y230" s="46"/>
      <c r="Z230" s="42"/>
      <c r="AA230" s="46"/>
      <c r="AB230" s="42"/>
      <c r="AC230" s="46"/>
      <c r="AD230" s="42"/>
      <c r="AE230" s="46"/>
      <c r="AF230" s="42"/>
      <c r="AG230" s="46"/>
      <c r="AH230" s="42"/>
      <c r="AI230" s="46"/>
      <c r="AJ230" s="42"/>
      <c r="AK230" s="46"/>
      <c r="AL230" s="42"/>
      <c r="AM230" s="244"/>
      <c r="AN230" s="240"/>
      <c r="AO230" s="143"/>
      <c r="AP230" s="39"/>
      <c r="AQ230" s="46"/>
      <c r="AR230" s="202"/>
      <c r="AS230" s="42"/>
      <c r="AT230" s="46"/>
      <c r="AU230" s="46"/>
      <c r="AV230" s="46"/>
      <c r="AW230" s="186" t="str">
        <f t="shared" si="60"/>
        <v/>
      </c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Y230" s="3"/>
      <c r="CA230" s="32" t="str">
        <f t="shared" si="52"/>
        <v/>
      </c>
      <c r="CB230" s="32" t="str">
        <f t="shared" si="53"/>
        <v/>
      </c>
      <c r="CC230" s="32" t="str">
        <f t="shared" si="54"/>
        <v/>
      </c>
      <c r="CD230" s="32" t="str">
        <f t="shared" si="55"/>
        <v/>
      </c>
      <c r="CE230" s="32" t="str">
        <f t="shared" si="56"/>
        <v/>
      </c>
      <c r="CF230" s="32" t="str">
        <f t="shared" si="57"/>
        <v/>
      </c>
      <c r="CG230" s="33">
        <f t="shared" si="61"/>
        <v>0</v>
      </c>
      <c r="CH230" s="33">
        <f t="shared" si="62"/>
        <v>0</v>
      </c>
      <c r="CI230" s="33">
        <f t="shared" si="63"/>
        <v>0</v>
      </c>
      <c r="CJ230" s="33">
        <f t="shared" si="64"/>
        <v>0</v>
      </c>
      <c r="CK230" s="33">
        <f t="shared" si="65"/>
        <v>0</v>
      </c>
      <c r="CL230" s="33">
        <f t="shared" si="66"/>
        <v>0</v>
      </c>
      <c r="CM230" s="33"/>
      <c r="CZ230" s="2"/>
    </row>
    <row r="231" spans="1:104" ht="19.5" customHeight="1" x14ac:dyDescent="0.2">
      <c r="A231" s="1474" t="s">
        <v>226</v>
      </c>
      <c r="B231" s="1475"/>
      <c r="C231" s="348">
        <f t="shared" si="73"/>
        <v>0</v>
      </c>
      <c r="D231" s="349">
        <f t="shared" si="72"/>
        <v>0</v>
      </c>
      <c r="E231" s="350">
        <f t="shared" si="72"/>
        <v>0</v>
      </c>
      <c r="F231" s="82"/>
      <c r="G231" s="85"/>
      <c r="H231" s="82"/>
      <c r="I231" s="85"/>
      <c r="J231" s="82"/>
      <c r="K231" s="85"/>
      <c r="L231" s="82"/>
      <c r="M231" s="85"/>
      <c r="N231" s="82"/>
      <c r="O231" s="85"/>
      <c r="P231" s="82"/>
      <c r="Q231" s="85"/>
      <c r="R231" s="82"/>
      <c r="S231" s="85"/>
      <c r="T231" s="82"/>
      <c r="U231" s="85"/>
      <c r="V231" s="82"/>
      <c r="W231" s="85"/>
      <c r="X231" s="82"/>
      <c r="Y231" s="85"/>
      <c r="Z231" s="82"/>
      <c r="AA231" s="85"/>
      <c r="AB231" s="82"/>
      <c r="AC231" s="85"/>
      <c r="AD231" s="82"/>
      <c r="AE231" s="85"/>
      <c r="AF231" s="82"/>
      <c r="AG231" s="85"/>
      <c r="AH231" s="82"/>
      <c r="AI231" s="85"/>
      <c r="AJ231" s="82"/>
      <c r="AK231" s="85"/>
      <c r="AL231" s="82"/>
      <c r="AM231" s="351"/>
      <c r="AN231" s="375"/>
      <c r="AO231" s="376"/>
      <c r="AP231" s="95"/>
      <c r="AQ231" s="411"/>
      <c r="AR231" s="369"/>
      <c r="AS231" s="82"/>
      <c r="AT231" s="85"/>
      <c r="AU231" s="85"/>
      <c r="AV231" s="85"/>
      <c r="AW231" s="186" t="str">
        <f t="shared" si="60"/>
        <v/>
      </c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Y231" s="3"/>
      <c r="CA231" s="32" t="str">
        <f t="shared" si="52"/>
        <v/>
      </c>
      <c r="CB231" s="32" t="str">
        <f t="shared" si="53"/>
        <v/>
      </c>
      <c r="CC231" s="32" t="str">
        <f t="shared" si="54"/>
        <v/>
      </c>
      <c r="CD231" s="32" t="str">
        <f t="shared" si="55"/>
        <v/>
      </c>
      <c r="CE231" s="32" t="str">
        <f t="shared" si="56"/>
        <v/>
      </c>
      <c r="CF231" s="32" t="str">
        <f t="shared" si="57"/>
        <v/>
      </c>
      <c r="CG231" s="33">
        <f t="shared" si="61"/>
        <v>0</v>
      </c>
      <c r="CH231" s="33">
        <f t="shared" si="62"/>
        <v>0</v>
      </c>
      <c r="CI231" s="33">
        <f t="shared" si="63"/>
        <v>0</v>
      </c>
      <c r="CJ231" s="33">
        <f t="shared" si="64"/>
        <v>0</v>
      </c>
      <c r="CK231" s="33">
        <f t="shared" si="65"/>
        <v>0</v>
      </c>
      <c r="CL231" s="33">
        <f t="shared" si="66"/>
        <v>0</v>
      </c>
      <c r="CM231" s="33"/>
      <c r="CZ231" s="2"/>
    </row>
    <row r="232" spans="1:104" ht="23.25" customHeight="1" x14ac:dyDescent="0.2">
      <c r="A232" s="155" t="s">
        <v>235</v>
      </c>
      <c r="B232" s="122"/>
      <c r="AL232" s="11"/>
      <c r="AM232" s="11"/>
      <c r="AN232" s="11"/>
      <c r="AO232" s="412"/>
      <c r="AP232" s="11"/>
      <c r="AQ232" s="11"/>
      <c r="AR232" s="11"/>
      <c r="AS232" s="11"/>
      <c r="AT232" s="11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CG232" s="14"/>
      <c r="CH232" s="14"/>
      <c r="CI232" s="14"/>
      <c r="CJ232" s="14"/>
      <c r="CK232" s="14"/>
      <c r="CL232" s="14"/>
      <c r="CM232" s="14"/>
      <c r="CN232" s="14"/>
    </row>
    <row r="233" spans="1:104" ht="16.350000000000001" customHeight="1" x14ac:dyDescent="0.2">
      <c r="A233" s="1366" t="s">
        <v>62</v>
      </c>
      <c r="B233" s="1367"/>
      <c r="C233" s="1585" t="s">
        <v>63</v>
      </c>
      <c r="D233" s="1585"/>
      <c r="E233" s="1585"/>
      <c r="F233" s="1377" t="s">
        <v>236</v>
      </c>
      <c r="G233" s="1380"/>
      <c r="H233" s="1377" t="s">
        <v>237</v>
      </c>
      <c r="I233" s="1380"/>
      <c r="J233" s="1377" t="s">
        <v>238</v>
      </c>
      <c r="K233" s="1380"/>
      <c r="L233" s="1377" t="s">
        <v>239</v>
      </c>
      <c r="M233" s="1380"/>
      <c r="N233" s="1377" t="s">
        <v>240</v>
      </c>
      <c r="O233" s="1380"/>
      <c r="P233" s="1377" t="s">
        <v>241</v>
      </c>
      <c r="Q233" s="1380"/>
      <c r="R233" s="1377" t="s">
        <v>242</v>
      </c>
      <c r="S233" s="1380"/>
      <c r="T233" s="1377" t="s">
        <v>243</v>
      </c>
      <c r="U233" s="1380"/>
      <c r="V233" s="1377" t="s">
        <v>244</v>
      </c>
      <c r="W233" s="1380"/>
      <c r="X233" s="1377" t="s">
        <v>245</v>
      </c>
      <c r="Y233" s="1380"/>
      <c r="Z233" s="1377" t="s">
        <v>246</v>
      </c>
      <c r="AA233" s="1380"/>
      <c r="AB233" s="1377" t="s">
        <v>247</v>
      </c>
      <c r="AC233" s="1380"/>
      <c r="AD233" s="1377" t="s">
        <v>248</v>
      </c>
      <c r="AE233" s="1380"/>
      <c r="AF233" s="1377" t="s">
        <v>249</v>
      </c>
      <c r="AG233" s="1380"/>
      <c r="AH233" s="1377" t="s">
        <v>250</v>
      </c>
      <c r="AI233" s="1380"/>
      <c r="AJ233" s="1377" t="s">
        <v>251</v>
      </c>
      <c r="AK233" s="1380"/>
      <c r="AL233" s="11"/>
      <c r="AM233" s="11"/>
      <c r="AN233" s="11"/>
      <c r="AO233" s="412"/>
      <c r="AP233" s="11"/>
      <c r="AQ233" s="11"/>
      <c r="AR233" s="11"/>
      <c r="AS233" s="11"/>
      <c r="AT233" s="11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CG233" s="14"/>
      <c r="CH233" s="14"/>
      <c r="CI233" s="14"/>
      <c r="CJ233" s="14"/>
      <c r="CK233" s="14"/>
      <c r="CL233" s="14"/>
      <c r="CM233" s="14"/>
      <c r="CN233" s="14"/>
    </row>
    <row r="234" spans="1:104" ht="16.350000000000001" customHeight="1" x14ac:dyDescent="0.2">
      <c r="A234" s="1368"/>
      <c r="B234" s="1369"/>
      <c r="C234" s="881" t="s">
        <v>88</v>
      </c>
      <c r="D234" s="906" t="s">
        <v>54</v>
      </c>
      <c r="E234" s="815" t="s">
        <v>89</v>
      </c>
      <c r="F234" s="967" t="s">
        <v>54</v>
      </c>
      <c r="G234" s="811" t="s">
        <v>89</v>
      </c>
      <c r="H234" s="967" t="s">
        <v>54</v>
      </c>
      <c r="I234" s="811" t="s">
        <v>89</v>
      </c>
      <c r="J234" s="967" t="s">
        <v>54</v>
      </c>
      <c r="K234" s="811" t="s">
        <v>89</v>
      </c>
      <c r="L234" s="967" t="s">
        <v>54</v>
      </c>
      <c r="M234" s="811" t="s">
        <v>89</v>
      </c>
      <c r="N234" s="967" t="s">
        <v>54</v>
      </c>
      <c r="O234" s="811" t="s">
        <v>89</v>
      </c>
      <c r="P234" s="967" t="s">
        <v>54</v>
      </c>
      <c r="Q234" s="811" t="s">
        <v>89</v>
      </c>
      <c r="R234" s="967" t="s">
        <v>54</v>
      </c>
      <c r="S234" s="811" t="s">
        <v>89</v>
      </c>
      <c r="T234" s="967" t="s">
        <v>54</v>
      </c>
      <c r="U234" s="811" t="s">
        <v>89</v>
      </c>
      <c r="V234" s="967" t="s">
        <v>54</v>
      </c>
      <c r="W234" s="811" t="s">
        <v>89</v>
      </c>
      <c r="X234" s="967" t="s">
        <v>54</v>
      </c>
      <c r="Y234" s="811" t="s">
        <v>89</v>
      </c>
      <c r="Z234" s="967" t="s">
        <v>54</v>
      </c>
      <c r="AA234" s="811" t="s">
        <v>89</v>
      </c>
      <c r="AB234" s="967" t="s">
        <v>54</v>
      </c>
      <c r="AC234" s="811" t="s">
        <v>89</v>
      </c>
      <c r="AD234" s="967" t="s">
        <v>54</v>
      </c>
      <c r="AE234" s="811" t="s">
        <v>89</v>
      </c>
      <c r="AF234" s="967" t="s">
        <v>54</v>
      </c>
      <c r="AG234" s="811" t="s">
        <v>89</v>
      </c>
      <c r="AH234" s="967" t="s">
        <v>54</v>
      </c>
      <c r="AI234" s="811" t="s">
        <v>89</v>
      </c>
      <c r="AJ234" s="967" t="s">
        <v>54</v>
      </c>
      <c r="AK234" s="811" t="s">
        <v>89</v>
      </c>
      <c r="AL234" s="11"/>
      <c r="AM234" s="11"/>
      <c r="AN234" s="11"/>
      <c r="AO234" s="412"/>
      <c r="AP234" s="11"/>
      <c r="AQ234" s="11"/>
      <c r="AR234" s="11"/>
      <c r="AS234" s="11"/>
      <c r="AT234" s="11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CG234" s="14"/>
      <c r="CH234" s="14"/>
      <c r="CI234" s="14"/>
      <c r="CJ234" s="14"/>
      <c r="CK234" s="14"/>
      <c r="CL234" s="14"/>
      <c r="CM234" s="14"/>
      <c r="CN234" s="14"/>
    </row>
    <row r="235" spans="1:104" ht="16.350000000000001" customHeight="1" x14ac:dyDescent="0.2">
      <c r="A235" s="1485" t="s">
        <v>252</v>
      </c>
      <c r="B235" s="892" t="s">
        <v>162</v>
      </c>
      <c r="C235" s="907">
        <f>SUM(D235+E235)</f>
        <v>0</v>
      </c>
      <c r="D235" s="908">
        <f t="shared" ref="D235:E238" si="75">SUM(F235+H235+J235+L235+N235+P235+R235+T235+V235+X235+Z235+AB235+AD235+AF235+AH235+AJ235)</f>
        <v>0</v>
      </c>
      <c r="E235" s="909">
        <f t="shared" si="75"/>
        <v>0</v>
      </c>
      <c r="F235" s="893"/>
      <c r="G235" s="896"/>
      <c r="H235" s="893"/>
      <c r="I235" s="896"/>
      <c r="J235" s="893"/>
      <c r="K235" s="896"/>
      <c r="L235" s="893"/>
      <c r="M235" s="896"/>
      <c r="N235" s="893"/>
      <c r="O235" s="896"/>
      <c r="P235" s="893"/>
      <c r="Q235" s="896"/>
      <c r="R235" s="893"/>
      <c r="S235" s="896"/>
      <c r="T235" s="893"/>
      <c r="U235" s="896"/>
      <c r="V235" s="893"/>
      <c r="W235" s="896"/>
      <c r="X235" s="893"/>
      <c r="Y235" s="896"/>
      <c r="Z235" s="893"/>
      <c r="AA235" s="896"/>
      <c r="AB235" s="893"/>
      <c r="AC235" s="896"/>
      <c r="AD235" s="893"/>
      <c r="AE235" s="896"/>
      <c r="AF235" s="893"/>
      <c r="AG235" s="896"/>
      <c r="AH235" s="893"/>
      <c r="AI235" s="896"/>
      <c r="AJ235" s="893"/>
      <c r="AK235" s="896"/>
      <c r="AL235" s="173"/>
      <c r="AM235" s="11"/>
      <c r="AN235" s="11"/>
      <c r="AO235" s="412"/>
      <c r="AP235" s="11"/>
      <c r="AQ235" s="11"/>
      <c r="AR235" s="11"/>
      <c r="AS235" s="11"/>
      <c r="AT235" s="11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CG235" s="14">
        <v>0</v>
      </c>
      <c r="CH235" s="14">
        <v>0</v>
      </c>
      <c r="CI235" s="14"/>
      <c r="CJ235" s="14"/>
      <c r="CK235" s="14"/>
      <c r="CL235" s="14"/>
      <c r="CM235" s="14"/>
      <c r="CN235" s="14"/>
    </row>
    <row r="236" spans="1:104" ht="16.5" customHeight="1" x14ac:dyDescent="0.2">
      <c r="A236" s="1486"/>
      <c r="B236" s="81" t="s">
        <v>76</v>
      </c>
      <c r="C236" s="182">
        <f>SUM(D236+E236)</f>
        <v>0</v>
      </c>
      <c r="D236" s="183">
        <f t="shared" si="75"/>
        <v>0</v>
      </c>
      <c r="E236" s="184">
        <f t="shared" si="75"/>
        <v>0</v>
      </c>
      <c r="F236" s="82"/>
      <c r="G236" s="85"/>
      <c r="H236" s="82"/>
      <c r="I236" s="85"/>
      <c r="J236" s="82"/>
      <c r="K236" s="85"/>
      <c r="L236" s="82"/>
      <c r="M236" s="85"/>
      <c r="N236" s="82"/>
      <c r="O236" s="85"/>
      <c r="P236" s="82"/>
      <c r="Q236" s="85"/>
      <c r="R236" s="82"/>
      <c r="S236" s="85"/>
      <c r="T236" s="82"/>
      <c r="U236" s="85"/>
      <c r="V236" s="82"/>
      <c r="W236" s="85"/>
      <c r="X236" s="82"/>
      <c r="Y236" s="85"/>
      <c r="Z236" s="82"/>
      <c r="AA236" s="85"/>
      <c r="AB236" s="82"/>
      <c r="AC236" s="85"/>
      <c r="AD236" s="82"/>
      <c r="AE236" s="85"/>
      <c r="AF236" s="82"/>
      <c r="AG236" s="85"/>
      <c r="AH236" s="82"/>
      <c r="AI236" s="85"/>
      <c r="AJ236" s="82"/>
      <c r="AK236" s="85"/>
      <c r="AL236" s="29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Z236" s="2"/>
      <c r="CG236" s="14">
        <v>0</v>
      </c>
      <c r="CH236" s="14">
        <v>0</v>
      </c>
      <c r="CI236" s="14"/>
      <c r="CJ236" s="14"/>
      <c r="CK236" s="14"/>
      <c r="CL236" s="14"/>
      <c r="CM236" s="14"/>
      <c r="CN236" s="14"/>
    </row>
    <row r="237" spans="1:104" ht="16.350000000000001" customHeight="1" x14ac:dyDescent="0.2">
      <c r="A237" s="1485" t="s">
        <v>253</v>
      </c>
      <c r="B237" s="892" t="s">
        <v>162</v>
      </c>
      <c r="C237" s="907">
        <f>SUM(D237+E237)</f>
        <v>0</v>
      </c>
      <c r="D237" s="908">
        <f t="shared" si="75"/>
        <v>0</v>
      </c>
      <c r="E237" s="909">
        <f t="shared" si="75"/>
        <v>0</v>
      </c>
      <c r="F237" s="893"/>
      <c r="G237" s="896"/>
      <c r="H237" s="893"/>
      <c r="I237" s="896"/>
      <c r="J237" s="893"/>
      <c r="K237" s="896"/>
      <c r="L237" s="893"/>
      <c r="M237" s="896"/>
      <c r="N237" s="893"/>
      <c r="O237" s="896"/>
      <c r="P237" s="893"/>
      <c r="Q237" s="896"/>
      <c r="R237" s="893"/>
      <c r="S237" s="896"/>
      <c r="T237" s="893"/>
      <c r="U237" s="896"/>
      <c r="V237" s="893"/>
      <c r="W237" s="896"/>
      <c r="X237" s="893"/>
      <c r="Y237" s="896"/>
      <c r="Z237" s="893"/>
      <c r="AA237" s="896"/>
      <c r="AB237" s="893"/>
      <c r="AC237" s="896"/>
      <c r="AD237" s="893"/>
      <c r="AE237" s="896"/>
      <c r="AF237" s="893"/>
      <c r="AG237" s="896"/>
      <c r="AH237" s="893"/>
      <c r="AI237" s="896"/>
      <c r="AJ237" s="893"/>
      <c r="AK237" s="896"/>
      <c r="AL237" s="3"/>
      <c r="AM237" s="15"/>
      <c r="AN237" s="15"/>
      <c r="AO237" s="15"/>
      <c r="AP237" s="15"/>
      <c r="AQ237" s="15"/>
      <c r="AR237" s="15"/>
      <c r="AS237" s="15"/>
      <c r="AT237" s="15"/>
      <c r="AU237" s="12"/>
      <c r="AV237" s="12"/>
      <c r="AW237" s="12"/>
      <c r="AX237" s="12"/>
      <c r="AY237" s="12"/>
      <c r="AZ237" s="12"/>
      <c r="BA237" s="12"/>
      <c r="CG237" s="14">
        <v>0</v>
      </c>
      <c r="CH237" s="14">
        <v>0</v>
      </c>
      <c r="CI237" s="14"/>
      <c r="CJ237" s="14"/>
      <c r="CK237" s="14"/>
      <c r="CL237" s="14"/>
      <c r="CM237" s="14"/>
      <c r="CN237" s="14"/>
    </row>
    <row r="238" spans="1:104" ht="16.350000000000001" customHeight="1" x14ac:dyDescent="0.2">
      <c r="A238" s="1486"/>
      <c r="B238" s="81" t="s">
        <v>76</v>
      </c>
      <c r="C238" s="145">
        <f>SUM(D238+E238)</f>
        <v>0</v>
      </c>
      <c r="D238" s="146">
        <f t="shared" si="75"/>
        <v>0</v>
      </c>
      <c r="E238" s="147">
        <f t="shared" si="75"/>
        <v>0</v>
      </c>
      <c r="F238" s="92"/>
      <c r="G238" s="95"/>
      <c r="H238" s="92"/>
      <c r="I238" s="95"/>
      <c r="J238" s="92"/>
      <c r="K238" s="95"/>
      <c r="L238" s="92"/>
      <c r="M238" s="95"/>
      <c r="N238" s="92"/>
      <c r="O238" s="95"/>
      <c r="P238" s="92"/>
      <c r="Q238" s="95"/>
      <c r="R238" s="92"/>
      <c r="S238" s="95"/>
      <c r="T238" s="92"/>
      <c r="U238" s="95"/>
      <c r="V238" s="92"/>
      <c r="W238" s="95"/>
      <c r="X238" s="92"/>
      <c r="Y238" s="95"/>
      <c r="Z238" s="92"/>
      <c r="AA238" s="95"/>
      <c r="AB238" s="92"/>
      <c r="AC238" s="95"/>
      <c r="AD238" s="92"/>
      <c r="AE238" s="95"/>
      <c r="AF238" s="92"/>
      <c r="AG238" s="95"/>
      <c r="AH238" s="92"/>
      <c r="AI238" s="95"/>
      <c r="AJ238" s="92"/>
      <c r="AK238" s="95"/>
      <c r="AL238" s="3"/>
      <c r="AM238" s="15"/>
      <c r="AN238" s="15"/>
      <c r="AO238" s="15"/>
      <c r="AP238" s="15"/>
      <c r="AQ238" s="15"/>
      <c r="AR238" s="15"/>
      <c r="AS238" s="15"/>
      <c r="AT238" s="15"/>
      <c r="AU238" s="12"/>
      <c r="AV238" s="12"/>
      <c r="AW238" s="12"/>
      <c r="AX238" s="12"/>
      <c r="AY238" s="12"/>
      <c r="AZ238" s="12"/>
      <c r="BA238" s="12"/>
      <c r="CG238" s="14"/>
      <c r="CH238" s="14"/>
      <c r="CI238" s="14"/>
      <c r="CJ238" s="14"/>
      <c r="CK238" s="14"/>
      <c r="CL238" s="14"/>
      <c r="CM238" s="14"/>
      <c r="CN238" s="14"/>
    </row>
    <row r="239" spans="1:104" ht="22.5" customHeight="1" x14ac:dyDescent="0.2">
      <c r="A239" s="155" t="s">
        <v>254</v>
      </c>
      <c r="B239" s="7"/>
      <c r="AM239" s="15"/>
      <c r="AN239" s="15"/>
      <c r="AO239" s="15"/>
      <c r="AP239" s="15"/>
      <c r="AQ239" s="15"/>
      <c r="AR239" s="15"/>
      <c r="AS239" s="15"/>
      <c r="AT239" s="15"/>
      <c r="AU239" s="12"/>
      <c r="AV239" s="12"/>
      <c r="AW239" s="12"/>
      <c r="AX239" s="12"/>
      <c r="AY239" s="12"/>
      <c r="AZ239" s="12"/>
      <c r="BA239" s="12"/>
      <c r="CG239" s="14"/>
      <c r="CH239" s="14"/>
      <c r="CI239" s="14"/>
      <c r="CJ239" s="14"/>
      <c r="CK239" s="14"/>
      <c r="CL239" s="14"/>
      <c r="CM239" s="14"/>
      <c r="CN239" s="14"/>
    </row>
    <row r="240" spans="1:104" ht="16.350000000000001" customHeight="1" x14ac:dyDescent="0.2">
      <c r="A240" s="1487" t="s">
        <v>255</v>
      </c>
      <c r="B240" s="1490" t="s">
        <v>256</v>
      </c>
      <c r="C240" s="1366" t="s">
        <v>4</v>
      </c>
      <c r="D240" s="1401"/>
      <c r="E240" s="1367"/>
      <c r="F240" s="1493" t="s">
        <v>257</v>
      </c>
      <c r="G240" s="1494"/>
      <c r="H240" s="1494"/>
      <c r="I240" s="1494"/>
      <c r="J240" s="1494"/>
      <c r="K240" s="1494"/>
      <c r="L240" s="1494"/>
      <c r="M240" s="1494"/>
      <c r="N240" s="1494"/>
      <c r="O240" s="1494"/>
      <c r="P240" s="1494"/>
      <c r="Q240" s="1494"/>
      <c r="R240" s="1494"/>
      <c r="S240" s="1494"/>
      <c r="T240" s="1494"/>
      <c r="U240" s="1494"/>
      <c r="V240" s="1494"/>
      <c r="W240" s="1494"/>
      <c r="X240" s="1494"/>
      <c r="Y240" s="1494"/>
      <c r="Z240" s="1494"/>
      <c r="AA240" s="1494"/>
      <c r="AB240" s="1494"/>
      <c r="AC240" s="1494"/>
      <c r="AD240" s="1494"/>
      <c r="AE240" s="1494"/>
      <c r="AF240" s="1494"/>
      <c r="AG240" s="1494"/>
      <c r="AH240" s="1494"/>
      <c r="AI240" s="1494"/>
      <c r="AJ240" s="1494"/>
      <c r="AK240" s="1495"/>
      <c r="AL240" s="1375" t="s">
        <v>258</v>
      </c>
      <c r="AM240" s="30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12"/>
      <c r="AZ240" s="12"/>
      <c r="BA240" s="12"/>
      <c r="CG240" s="14"/>
      <c r="CH240" s="14"/>
      <c r="CI240" s="14"/>
      <c r="CJ240" s="14"/>
      <c r="CK240" s="14"/>
      <c r="CL240" s="14"/>
      <c r="CM240" s="14"/>
      <c r="CN240" s="14"/>
    </row>
    <row r="241" spans="1:92" ht="16.350000000000001" customHeight="1" x14ac:dyDescent="0.2">
      <c r="A241" s="1488"/>
      <c r="B241" s="1491"/>
      <c r="C241" s="1368"/>
      <c r="D241" s="1402"/>
      <c r="E241" s="1369"/>
      <c r="F241" s="1493" t="s">
        <v>174</v>
      </c>
      <c r="G241" s="1495"/>
      <c r="H241" s="1493" t="s">
        <v>175</v>
      </c>
      <c r="I241" s="1495"/>
      <c r="J241" s="1493" t="s">
        <v>110</v>
      </c>
      <c r="K241" s="1495"/>
      <c r="L241" s="1493" t="s">
        <v>11</v>
      </c>
      <c r="M241" s="1495"/>
      <c r="N241" s="1377" t="s">
        <v>12</v>
      </c>
      <c r="O241" s="1380"/>
      <c r="P241" s="1377" t="s">
        <v>13</v>
      </c>
      <c r="Q241" s="1380"/>
      <c r="R241" s="1377" t="s">
        <v>14</v>
      </c>
      <c r="S241" s="1380"/>
      <c r="T241" s="1377" t="s">
        <v>15</v>
      </c>
      <c r="U241" s="1380"/>
      <c r="V241" s="1377" t="s">
        <v>16</v>
      </c>
      <c r="W241" s="1380"/>
      <c r="X241" s="1377" t="s">
        <v>17</v>
      </c>
      <c r="Y241" s="1380"/>
      <c r="Z241" s="1377" t="s">
        <v>259</v>
      </c>
      <c r="AA241" s="1380"/>
      <c r="AB241" s="1377" t="s">
        <v>260</v>
      </c>
      <c r="AC241" s="1380"/>
      <c r="AD241" s="1377" t="s">
        <v>261</v>
      </c>
      <c r="AE241" s="1380"/>
      <c r="AF241" s="1377" t="s">
        <v>262</v>
      </c>
      <c r="AG241" s="1380"/>
      <c r="AH241" s="1377" t="s">
        <v>263</v>
      </c>
      <c r="AI241" s="1380"/>
      <c r="AJ241" s="1406" t="s">
        <v>264</v>
      </c>
      <c r="AK241" s="1407"/>
      <c r="AL241" s="1392"/>
      <c r="AM241" s="30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12"/>
      <c r="AZ241" s="12"/>
      <c r="BA241" s="12"/>
      <c r="CG241" s="14"/>
      <c r="CH241" s="14"/>
      <c r="CI241" s="14"/>
      <c r="CJ241" s="14"/>
      <c r="CK241" s="14"/>
      <c r="CL241" s="14"/>
      <c r="CM241" s="14"/>
      <c r="CN241" s="14"/>
    </row>
    <row r="242" spans="1:92" ht="16.350000000000001" customHeight="1" x14ac:dyDescent="0.2">
      <c r="A242" s="1489"/>
      <c r="B242" s="1492"/>
      <c r="C242" s="414" t="s">
        <v>88</v>
      </c>
      <c r="D242" s="415" t="s">
        <v>54</v>
      </c>
      <c r="E242" s="813" t="s">
        <v>89</v>
      </c>
      <c r="F242" s="417" t="s">
        <v>54</v>
      </c>
      <c r="G242" s="418" t="s">
        <v>89</v>
      </c>
      <c r="H242" s="417" t="s">
        <v>54</v>
      </c>
      <c r="I242" s="418" t="s">
        <v>89</v>
      </c>
      <c r="J242" s="417" t="s">
        <v>54</v>
      </c>
      <c r="K242" s="418" t="s">
        <v>89</v>
      </c>
      <c r="L242" s="417" t="s">
        <v>54</v>
      </c>
      <c r="M242" s="418" t="s">
        <v>89</v>
      </c>
      <c r="N242" s="417" t="s">
        <v>54</v>
      </c>
      <c r="O242" s="418" t="s">
        <v>89</v>
      </c>
      <c r="P242" s="417" t="s">
        <v>54</v>
      </c>
      <c r="Q242" s="418" t="s">
        <v>89</v>
      </c>
      <c r="R242" s="417" t="s">
        <v>54</v>
      </c>
      <c r="S242" s="418" t="s">
        <v>89</v>
      </c>
      <c r="T242" s="826" t="s">
        <v>54</v>
      </c>
      <c r="U242" s="826" t="s">
        <v>89</v>
      </c>
      <c r="V242" s="987" t="s">
        <v>54</v>
      </c>
      <c r="W242" s="418" t="s">
        <v>89</v>
      </c>
      <c r="X242" s="417" t="s">
        <v>54</v>
      </c>
      <c r="Y242" s="418" t="s">
        <v>89</v>
      </c>
      <c r="Z242" s="417" t="s">
        <v>54</v>
      </c>
      <c r="AA242" s="418" t="s">
        <v>89</v>
      </c>
      <c r="AB242" s="417" t="s">
        <v>54</v>
      </c>
      <c r="AC242" s="418" t="s">
        <v>89</v>
      </c>
      <c r="AD242" s="417" t="s">
        <v>54</v>
      </c>
      <c r="AE242" s="418" t="s">
        <v>89</v>
      </c>
      <c r="AF242" s="417" t="s">
        <v>54</v>
      </c>
      <c r="AG242" s="418" t="s">
        <v>89</v>
      </c>
      <c r="AH242" s="417" t="s">
        <v>54</v>
      </c>
      <c r="AI242" s="418" t="s">
        <v>89</v>
      </c>
      <c r="AJ242" s="417" t="s">
        <v>54</v>
      </c>
      <c r="AK242" s="418" t="s">
        <v>89</v>
      </c>
      <c r="AL242" s="1376"/>
      <c r="AM242" s="30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12"/>
      <c r="AZ242" s="12"/>
      <c r="BA242" s="12"/>
      <c r="CG242" s="14"/>
      <c r="CH242" s="14"/>
      <c r="CI242" s="14"/>
      <c r="CJ242" s="14"/>
      <c r="CK242" s="14"/>
      <c r="CL242" s="14"/>
      <c r="CM242" s="14"/>
      <c r="CN242" s="14"/>
    </row>
    <row r="243" spans="1:92" ht="16.350000000000001" customHeight="1" x14ac:dyDescent="0.2">
      <c r="A243" s="1496" t="s">
        <v>265</v>
      </c>
      <c r="B243" s="421" t="s">
        <v>64</v>
      </c>
      <c r="C243" s="422">
        <f>SUM(D243+E243)</f>
        <v>0</v>
      </c>
      <c r="D243" s="423">
        <f t="shared" ref="D243:E246" si="76">SUM(F243+H243+J243+L243+N243+P243+R243+T243+V243+X243+Z243+AB243+AD243+AF243+AH243+AJ243)</f>
        <v>0</v>
      </c>
      <c r="E243" s="952">
        <f t="shared" si="76"/>
        <v>0</v>
      </c>
      <c r="F243" s="893"/>
      <c r="G243" s="896"/>
      <c r="H243" s="893"/>
      <c r="I243" s="896"/>
      <c r="J243" s="893"/>
      <c r="K243" s="896"/>
      <c r="L243" s="893"/>
      <c r="M243" s="896"/>
      <c r="N243" s="893"/>
      <c r="O243" s="896"/>
      <c r="P243" s="893"/>
      <c r="Q243" s="896"/>
      <c r="R243" s="893"/>
      <c r="S243" s="896"/>
      <c r="T243" s="893"/>
      <c r="U243" s="896"/>
      <c r="V243" s="893"/>
      <c r="W243" s="896"/>
      <c r="X243" s="893"/>
      <c r="Y243" s="896"/>
      <c r="Z243" s="893"/>
      <c r="AA243" s="896"/>
      <c r="AB243" s="893"/>
      <c r="AC243" s="896"/>
      <c r="AD243" s="893"/>
      <c r="AE243" s="896"/>
      <c r="AF243" s="893"/>
      <c r="AG243" s="896"/>
      <c r="AH243" s="893"/>
      <c r="AI243" s="896"/>
      <c r="AJ243" s="893"/>
      <c r="AK243" s="896"/>
      <c r="AL243" s="913"/>
      <c r="AM243" s="30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12"/>
      <c r="AZ243" s="12"/>
      <c r="BA243" s="12"/>
      <c r="CG243" s="14">
        <v>0</v>
      </c>
      <c r="CH243" s="14">
        <v>0</v>
      </c>
      <c r="CI243" s="14"/>
      <c r="CJ243" s="14"/>
      <c r="CK243" s="14"/>
      <c r="CL243" s="14"/>
      <c r="CM243" s="14"/>
      <c r="CN243" s="14"/>
    </row>
    <row r="244" spans="1:92" ht="16.5" customHeight="1" x14ac:dyDescent="0.2">
      <c r="A244" s="1497"/>
      <c r="B244" s="424" t="s">
        <v>76</v>
      </c>
      <c r="C244" s="425">
        <f>SUM(D244+E244)</f>
        <v>0</v>
      </c>
      <c r="D244" s="426">
        <f t="shared" si="76"/>
        <v>0</v>
      </c>
      <c r="E244" s="292">
        <f t="shared" si="76"/>
        <v>0</v>
      </c>
      <c r="F244" s="82"/>
      <c r="G244" s="85"/>
      <c r="H244" s="82"/>
      <c r="I244" s="85"/>
      <c r="J244" s="82"/>
      <c r="K244" s="85"/>
      <c r="L244" s="82"/>
      <c r="M244" s="85"/>
      <c r="N244" s="82"/>
      <c r="O244" s="85"/>
      <c r="P244" s="82"/>
      <c r="Q244" s="85"/>
      <c r="R244" s="82"/>
      <c r="S244" s="85"/>
      <c r="T244" s="82"/>
      <c r="U244" s="85"/>
      <c r="V244" s="82"/>
      <c r="W244" s="85"/>
      <c r="X244" s="82"/>
      <c r="Y244" s="85"/>
      <c r="Z244" s="82"/>
      <c r="AA244" s="85"/>
      <c r="AB244" s="82"/>
      <c r="AC244" s="85"/>
      <c r="AD244" s="82"/>
      <c r="AE244" s="85"/>
      <c r="AF244" s="82"/>
      <c r="AG244" s="85"/>
      <c r="AH244" s="82"/>
      <c r="AI244" s="85"/>
      <c r="AJ244" s="82"/>
      <c r="AK244" s="85"/>
      <c r="AL244" s="59"/>
      <c r="AM244" s="30"/>
      <c r="AN244" s="13"/>
      <c r="AO244" s="13"/>
      <c r="AP244" s="13"/>
      <c r="AQ244" s="13"/>
      <c r="AR244" s="13"/>
      <c r="AS244" s="13"/>
      <c r="AT244" s="13"/>
      <c r="AU244" s="13"/>
      <c r="AV244" s="13"/>
      <c r="AW244" s="12"/>
      <c r="AX244" s="12"/>
      <c r="AY244" s="12"/>
      <c r="AZ244" s="12"/>
      <c r="BA244" s="12"/>
      <c r="BZ244" s="2"/>
      <c r="CG244" s="14">
        <v>0</v>
      </c>
      <c r="CH244" s="14">
        <v>0</v>
      </c>
      <c r="CI244" s="14"/>
      <c r="CJ244" s="14"/>
      <c r="CK244" s="14"/>
      <c r="CL244" s="14"/>
      <c r="CM244" s="14"/>
      <c r="CN244" s="14"/>
    </row>
    <row r="245" spans="1:92" ht="22.5" customHeight="1" x14ac:dyDescent="0.2">
      <c r="A245" s="1498" t="s">
        <v>266</v>
      </c>
      <c r="B245" s="427" t="s">
        <v>64</v>
      </c>
      <c r="C245" s="428">
        <f>SUM(D245+E245)</f>
        <v>0</v>
      </c>
      <c r="D245" s="429">
        <f t="shared" si="76"/>
        <v>0</v>
      </c>
      <c r="E245" s="253">
        <f t="shared" si="76"/>
        <v>0</v>
      </c>
      <c r="F245" s="106"/>
      <c r="G245" s="109"/>
      <c r="H245" s="106"/>
      <c r="I245" s="109"/>
      <c r="J245" s="106"/>
      <c r="K245" s="109"/>
      <c r="L245" s="106"/>
      <c r="M245" s="109"/>
      <c r="N245" s="106"/>
      <c r="O245" s="109"/>
      <c r="P245" s="106"/>
      <c r="Q245" s="109"/>
      <c r="R245" s="106"/>
      <c r="S245" s="109"/>
      <c r="T245" s="106"/>
      <c r="U245" s="109"/>
      <c r="V245" s="106"/>
      <c r="W245" s="109"/>
      <c r="X245" s="106"/>
      <c r="Y245" s="109"/>
      <c r="Z245" s="106"/>
      <c r="AA245" s="109"/>
      <c r="AB245" s="106"/>
      <c r="AC245" s="109"/>
      <c r="AD245" s="106"/>
      <c r="AE245" s="109"/>
      <c r="AF245" s="106"/>
      <c r="AG245" s="109"/>
      <c r="AH245" s="106"/>
      <c r="AI245" s="109"/>
      <c r="AJ245" s="106"/>
      <c r="AK245" s="109"/>
      <c r="AL245" s="57"/>
      <c r="AM245" s="30"/>
      <c r="AV245" s="936"/>
      <c r="AW245" s="1314"/>
      <c r="CG245" s="14">
        <v>0</v>
      </c>
      <c r="CH245" s="14">
        <v>0</v>
      </c>
      <c r="CI245" s="14"/>
      <c r="CJ245" s="14"/>
      <c r="CK245" s="14"/>
      <c r="CL245" s="14"/>
      <c r="CM245" s="14"/>
      <c r="CN245" s="14"/>
    </row>
    <row r="246" spans="1:92" ht="22.5" customHeight="1" x14ac:dyDescent="0.2">
      <c r="A246" s="1497"/>
      <c r="B246" s="424" t="s">
        <v>76</v>
      </c>
      <c r="C246" s="425">
        <f>SUM(D246+E246)</f>
        <v>0</v>
      </c>
      <c r="D246" s="426">
        <f t="shared" si="76"/>
        <v>0</v>
      </c>
      <c r="E246" s="292">
        <f t="shared" si="76"/>
        <v>0</v>
      </c>
      <c r="F246" s="82"/>
      <c r="G246" s="85"/>
      <c r="H246" s="82"/>
      <c r="I246" s="85"/>
      <c r="J246" s="82"/>
      <c r="K246" s="85"/>
      <c r="L246" s="82"/>
      <c r="M246" s="85"/>
      <c r="N246" s="82"/>
      <c r="O246" s="85"/>
      <c r="P246" s="82"/>
      <c r="Q246" s="85"/>
      <c r="R246" s="82"/>
      <c r="S246" s="85"/>
      <c r="T246" s="82"/>
      <c r="U246" s="85"/>
      <c r="V246" s="82"/>
      <c r="W246" s="85"/>
      <c r="X246" s="82"/>
      <c r="Y246" s="85"/>
      <c r="Z246" s="82"/>
      <c r="AA246" s="85"/>
      <c r="AB246" s="82"/>
      <c r="AC246" s="85"/>
      <c r="AD246" s="82"/>
      <c r="AE246" s="85"/>
      <c r="AF246" s="82"/>
      <c r="AG246" s="85"/>
      <c r="AH246" s="82"/>
      <c r="AI246" s="85"/>
      <c r="AJ246" s="82"/>
      <c r="AK246" s="85"/>
      <c r="AL246" s="59"/>
      <c r="AM246" s="30"/>
      <c r="AV246" s="940"/>
      <c r="AW246" s="1327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CG246" s="14">
        <v>0</v>
      </c>
      <c r="CH246" s="14">
        <v>0</v>
      </c>
      <c r="CI246" s="14"/>
      <c r="CJ246" s="14"/>
      <c r="CK246" s="14"/>
      <c r="CL246" s="14"/>
      <c r="CM246" s="14"/>
      <c r="CN246" s="14"/>
    </row>
    <row r="247" spans="1:92" ht="21.75" customHeight="1" x14ac:dyDescent="0.2">
      <c r="A247" s="155" t="s">
        <v>267</v>
      </c>
      <c r="B247" s="112"/>
      <c r="AV247" s="940"/>
      <c r="AW247" s="1327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CG247" s="14"/>
      <c r="CH247" s="14"/>
      <c r="CI247" s="14"/>
      <c r="CJ247" s="14"/>
      <c r="CK247" s="14"/>
      <c r="CL247" s="14"/>
      <c r="CM247" s="14"/>
      <c r="CN247" s="14"/>
    </row>
    <row r="248" spans="1:92" ht="16.350000000000001" customHeight="1" x14ac:dyDescent="0.2">
      <c r="A248" s="1366" t="s">
        <v>268</v>
      </c>
      <c r="B248" s="1367"/>
      <c r="C248" s="1579" t="s">
        <v>269</v>
      </c>
      <c r="D248" s="1579"/>
      <c r="E248" s="1579"/>
      <c r="F248" s="1377" t="s">
        <v>270</v>
      </c>
      <c r="G248" s="1378"/>
      <c r="H248" s="1378"/>
      <c r="I248" s="1378"/>
      <c r="J248" s="1378"/>
      <c r="K248" s="1378"/>
      <c r="L248" s="1378"/>
      <c r="M248" s="1378"/>
      <c r="N248" s="1378"/>
      <c r="O248" s="1378"/>
      <c r="P248" s="1378"/>
      <c r="Q248" s="1378"/>
      <c r="R248" s="1378"/>
      <c r="S248" s="1378"/>
      <c r="T248" s="1378"/>
      <c r="U248" s="1378"/>
      <c r="V248" s="1378"/>
      <c r="W248" s="1378"/>
      <c r="X248" s="1378"/>
      <c r="Y248" s="1378"/>
      <c r="Z248" s="1378"/>
      <c r="AA248" s="1378"/>
      <c r="AB248" s="1378"/>
      <c r="AC248" s="1378"/>
      <c r="AD248" s="1378"/>
      <c r="AE248" s="1378"/>
      <c r="AF248" s="1378"/>
      <c r="AG248" s="1378"/>
      <c r="AH248" s="1378"/>
      <c r="AI248" s="1378"/>
      <c r="AJ248" s="1378"/>
      <c r="AK248" s="1378"/>
      <c r="AL248" s="1378"/>
      <c r="AM248" s="1379"/>
      <c r="AN248" s="1408" t="s">
        <v>76</v>
      </c>
      <c r="AO248" s="1408"/>
      <c r="AP248" s="1407"/>
      <c r="AQ248" s="1499" t="s">
        <v>271</v>
      </c>
      <c r="AR248" s="1500"/>
      <c r="AS248" s="1375" t="s">
        <v>7</v>
      </c>
      <c r="AT248" s="1375" t="s">
        <v>8</v>
      </c>
      <c r="AU248" s="1367" t="s">
        <v>230</v>
      </c>
      <c r="AV248" s="940"/>
      <c r="AW248" s="1327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CG248" s="14"/>
      <c r="CH248" s="14"/>
      <c r="CI248" s="14"/>
      <c r="CJ248" s="14"/>
      <c r="CK248" s="14"/>
      <c r="CL248" s="14"/>
      <c r="CM248" s="14"/>
      <c r="CN248" s="14"/>
    </row>
    <row r="249" spans="1:92" ht="16.350000000000001" customHeight="1" x14ac:dyDescent="0.2">
      <c r="A249" s="1399"/>
      <c r="B249" s="1400"/>
      <c r="C249" s="1579"/>
      <c r="D249" s="1579"/>
      <c r="E249" s="1579"/>
      <c r="F249" s="1406" t="s">
        <v>272</v>
      </c>
      <c r="G249" s="1408"/>
      <c r="H249" s="1406" t="s">
        <v>174</v>
      </c>
      <c r="I249" s="1408"/>
      <c r="J249" s="1406" t="s">
        <v>175</v>
      </c>
      <c r="K249" s="1408"/>
      <c r="L249" s="1406" t="s">
        <v>110</v>
      </c>
      <c r="M249" s="1408"/>
      <c r="N249" s="1406" t="s">
        <v>11</v>
      </c>
      <c r="O249" s="1408"/>
      <c r="P249" s="1406" t="s">
        <v>112</v>
      </c>
      <c r="Q249" s="1407"/>
      <c r="R249" s="1406" t="s">
        <v>113</v>
      </c>
      <c r="S249" s="1407"/>
      <c r="T249" s="1406" t="s">
        <v>114</v>
      </c>
      <c r="U249" s="1407"/>
      <c r="V249" s="1406" t="s">
        <v>115</v>
      </c>
      <c r="W249" s="1407"/>
      <c r="X249" s="1406" t="s">
        <v>116</v>
      </c>
      <c r="Y249" s="1407"/>
      <c r="Z249" s="1406" t="s">
        <v>117</v>
      </c>
      <c r="AA249" s="1407"/>
      <c r="AB249" s="1406" t="s">
        <v>118</v>
      </c>
      <c r="AC249" s="1407"/>
      <c r="AD249" s="1406" t="s">
        <v>119</v>
      </c>
      <c r="AE249" s="1407"/>
      <c r="AF249" s="1406" t="s">
        <v>120</v>
      </c>
      <c r="AG249" s="1407"/>
      <c r="AH249" s="1406" t="s">
        <v>121</v>
      </c>
      <c r="AI249" s="1407"/>
      <c r="AJ249" s="1406" t="s">
        <v>122</v>
      </c>
      <c r="AK249" s="1407"/>
      <c r="AL249" s="1406" t="s">
        <v>123</v>
      </c>
      <c r="AM249" s="1435"/>
      <c r="AN249" s="1503" t="s">
        <v>273</v>
      </c>
      <c r="AO249" s="1503" t="s">
        <v>274</v>
      </c>
      <c r="AP249" s="1367" t="s">
        <v>275</v>
      </c>
      <c r="AQ249" s="1501"/>
      <c r="AR249" s="1502"/>
      <c r="AS249" s="1392"/>
      <c r="AT249" s="1392"/>
      <c r="AU249" s="1400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12"/>
      <c r="BH249" s="12"/>
      <c r="BI249" s="12"/>
      <c r="CJ249" s="14"/>
      <c r="CK249" s="14"/>
      <c r="CL249" s="14"/>
      <c r="CM249" s="14"/>
      <c r="CN249" s="14"/>
    </row>
    <row r="250" spans="1:92" ht="30" customHeight="1" x14ac:dyDescent="0.2">
      <c r="A250" s="1368"/>
      <c r="B250" s="1369"/>
      <c r="C250" s="881" t="s">
        <v>88</v>
      </c>
      <c r="D250" s="906" t="s">
        <v>54</v>
      </c>
      <c r="E250" s="811" t="s">
        <v>89</v>
      </c>
      <c r="F250" s="881" t="s">
        <v>276</v>
      </c>
      <c r="G250" s="902" t="s">
        <v>89</v>
      </c>
      <c r="H250" s="881" t="s">
        <v>276</v>
      </c>
      <c r="I250" s="902" t="s">
        <v>89</v>
      </c>
      <c r="J250" s="881" t="s">
        <v>276</v>
      </c>
      <c r="K250" s="902" t="s">
        <v>89</v>
      </c>
      <c r="L250" s="881" t="s">
        <v>276</v>
      </c>
      <c r="M250" s="902" t="s">
        <v>89</v>
      </c>
      <c r="N250" s="881" t="s">
        <v>276</v>
      </c>
      <c r="O250" s="902" t="s">
        <v>89</v>
      </c>
      <c r="P250" s="881" t="s">
        <v>276</v>
      </c>
      <c r="Q250" s="902" t="s">
        <v>89</v>
      </c>
      <c r="R250" s="881" t="s">
        <v>276</v>
      </c>
      <c r="S250" s="902" t="s">
        <v>89</v>
      </c>
      <c r="T250" s="881" t="s">
        <v>276</v>
      </c>
      <c r="U250" s="902" t="s">
        <v>89</v>
      </c>
      <c r="V250" s="881" t="s">
        <v>276</v>
      </c>
      <c r="W250" s="902" t="s">
        <v>89</v>
      </c>
      <c r="X250" s="881" t="s">
        <v>276</v>
      </c>
      <c r="Y250" s="902" t="s">
        <v>89</v>
      </c>
      <c r="Z250" s="881" t="s">
        <v>276</v>
      </c>
      <c r="AA250" s="902" t="s">
        <v>89</v>
      </c>
      <c r="AB250" s="881" t="s">
        <v>276</v>
      </c>
      <c r="AC250" s="902" t="s">
        <v>89</v>
      </c>
      <c r="AD250" s="881" t="s">
        <v>276</v>
      </c>
      <c r="AE250" s="902" t="s">
        <v>89</v>
      </c>
      <c r="AF250" s="881" t="s">
        <v>276</v>
      </c>
      <c r="AG250" s="902" t="s">
        <v>89</v>
      </c>
      <c r="AH250" s="881" t="s">
        <v>276</v>
      </c>
      <c r="AI250" s="902" t="s">
        <v>89</v>
      </c>
      <c r="AJ250" s="881" t="s">
        <v>276</v>
      </c>
      <c r="AK250" s="902" t="s">
        <v>89</v>
      </c>
      <c r="AL250" s="881" t="s">
        <v>276</v>
      </c>
      <c r="AM250" s="988" t="s">
        <v>89</v>
      </c>
      <c r="AN250" s="1504"/>
      <c r="AO250" s="1504"/>
      <c r="AP250" s="1369"/>
      <c r="AQ250" s="881" t="s">
        <v>277</v>
      </c>
      <c r="AR250" s="807" t="s">
        <v>278</v>
      </c>
      <c r="AS250" s="1376"/>
      <c r="AT250" s="1376"/>
      <c r="AU250" s="136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12"/>
      <c r="BH250" s="12"/>
      <c r="BI250" s="12"/>
      <c r="CJ250" s="14"/>
      <c r="CK250" s="14"/>
      <c r="CL250" s="14"/>
      <c r="CM250" s="14"/>
      <c r="CN250" s="14"/>
    </row>
    <row r="251" spans="1:92" ht="23.25" customHeight="1" x14ac:dyDescent="0.2">
      <c r="A251" s="1505" t="s">
        <v>279</v>
      </c>
      <c r="B251" s="1506"/>
      <c r="C251" s="968">
        <f t="shared" ref="C251:C269" si="77">SUM(D251+E251)</f>
        <v>7</v>
      </c>
      <c r="D251" s="969">
        <f>SUM(F251+H251+J251+L251+N251+P251+R251+T251+V251+X251+Z251+AB251+AD251+AF251+AH251+AJ251+AL251)</f>
        <v>0</v>
      </c>
      <c r="E251" s="320">
        <f>SUM(G251+I251+K251+M251+O251+Q251+S251+U251+W251+Y251+AA251+AC251+AE251+AG251+AI251+AK251+AM251)</f>
        <v>7</v>
      </c>
      <c r="F251" s="968">
        <f>SUM(F261:F269)</f>
        <v>0</v>
      </c>
      <c r="G251" s="989">
        <f>SUM(G261:G269)</f>
        <v>0</v>
      </c>
      <c r="H251" s="968">
        <f>SUM(H261:H269)</f>
        <v>0</v>
      </c>
      <c r="I251" s="989">
        <f>SUM(I261:I269)</f>
        <v>1</v>
      </c>
      <c r="J251" s="968">
        <f>SUM(J261:J269)</f>
        <v>0</v>
      </c>
      <c r="K251" s="989">
        <f>SUM(K252:K269)</f>
        <v>1</v>
      </c>
      <c r="L251" s="968">
        <f>SUM(L261:L269)</f>
        <v>0</v>
      </c>
      <c r="M251" s="989">
        <f>SUM(M252:M269)</f>
        <v>0</v>
      </c>
      <c r="N251" s="968">
        <f>SUM(N261:N269)</f>
        <v>0</v>
      </c>
      <c r="O251" s="989">
        <f>SUM(O252:O269)</f>
        <v>1</v>
      </c>
      <c r="P251" s="968">
        <f>SUM(P261:P269)</f>
        <v>0</v>
      </c>
      <c r="Q251" s="989">
        <f>SUM(Q252:Q269)</f>
        <v>2</v>
      </c>
      <c r="R251" s="968">
        <f>SUM(R261:R269)</f>
        <v>0</v>
      </c>
      <c r="S251" s="989">
        <f>SUM(S252:S269)</f>
        <v>1</v>
      </c>
      <c r="T251" s="968">
        <f>SUM(T261:T269)</f>
        <v>0</v>
      </c>
      <c r="U251" s="989">
        <f>SUM(U252:U269)</f>
        <v>0</v>
      </c>
      <c r="V251" s="968">
        <f>SUM(V261:V269)</f>
        <v>0</v>
      </c>
      <c r="W251" s="989">
        <f>SUM(W252:W269)</f>
        <v>0</v>
      </c>
      <c r="X251" s="968">
        <f>SUM(X261:X269)</f>
        <v>0</v>
      </c>
      <c r="Y251" s="989">
        <f>SUM(Y252:Y269)</f>
        <v>0</v>
      </c>
      <c r="Z251" s="968">
        <f>SUM(Z261:Z269)</f>
        <v>0</v>
      </c>
      <c r="AA251" s="989">
        <f>SUM(AA252:AA269)</f>
        <v>0</v>
      </c>
      <c r="AB251" s="968">
        <f t="shared" ref="AB251:AM251" si="78">SUM(AB261:AB269)</f>
        <v>0</v>
      </c>
      <c r="AC251" s="989">
        <f t="shared" si="78"/>
        <v>0</v>
      </c>
      <c r="AD251" s="968">
        <f t="shared" si="78"/>
        <v>0</v>
      </c>
      <c r="AE251" s="989">
        <f t="shared" si="78"/>
        <v>0</v>
      </c>
      <c r="AF251" s="968">
        <f t="shared" si="78"/>
        <v>0</v>
      </c>
      <c r="AG251" s="989">
        <f t="shared" si="78"/>
        <v>0</v>
      </c>
      <c r="AH251" s="968">
        <f t="shared" si="78"/>
        <v>0</v>
      </c>
      <c r="AI251" s="989">
        <f t="shared" si="78"/>
        <v>0</v>
      </c>
      <c r="AJ251" s="968">
        <f t="shared" si="78"/>
        <v>0</v>
      </c>
      <c r="AK251" s="989">
        <f t="shared" si="78"/>
        <v>1</v>
      </c>
      <c r="AL251" s="968">
        <f t="shared" si="78"/>
        <v>0</v>
      </c>
      <c r="AM251" s="990">
        <f t="shared" si="78"/>
        <v>0</v>
      </c>
      <c r="AN251" s="385">
        <f t="shared" ref="AN251:AU251" si="79">SUM(AN252:AN269)</f>
        <v>7</v>
      </c>
      <c r="AO251" s="385">
        <f t="shared" si="79"/>
        <v>7</v>
      </c>
      <c r="AP251" s="433">
        <f t="shared" si="79"/>
        <v>0</v>
      </c>
      <c r="AQ251" s="968">
        <f t="shared" si="79"/>
        <v>0</v>
      </c>
      <c r="AR251" s="433">
        <f t="shared" si="79"/>
        <v>0</v>
      </c>
      <c r="AS251" s="991">
        <f t="shared" si="79"/>
        <v>0</v>
      </c>
      <c r="AT251" s="991">
        <f t="shared" si="79"/>
        <v>0</v>
      </c>
      <c r="AU251" s="320">
        <f t="shared" si="79"/>
        <v>0</v>
      </c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12"/>
      <c r="BH251" s="12"/>
      <c r="BI251" s="12"/>
      <c r="CJ251" s="14"/>
      <c r="CK251" s="14"/>
      <c r="CL251" s="14"/>
      <c r="CM251" s="14"/>
      <c r="CN251" s="14"/>
    </row>
    <row r="252" spans="1:92" ht="16.350000000000001" customHeight="1" x14ac:dyDescent="0.2">
      <c r="A252" s="1507" t="s">
        <v>176</v>
      </c>
      <c r="B252" s="435" t="s">
        <v>33</v>
      </c>
      <c r="C252" s="139">
        <f t="shared" si="77"/>
        <v>0</v>
      </c>
      <c r="D252" s="992"/>
      <c r="E252" s="974">
        <f>SUM(K252+M252+O252+Q252+S252+U252+W252+Y252+AA252+AC252)</f>
        <v>0</v>
      </c>
      <c r="F252" s="977"/>
      <c r="G252" s="407"/>
      <c r="H252" s="977"/>
      <c r="I252" s="407"/>
      <c r="J252" s="977"/>
      <c r="K252" s="109"/>
      <c r="L252" s="977"/>
      <c r="M252" s="109"/>
      <c r="N252" s="977"/>
      <c r="O252" s="109"/>
      <c r="P252" s="977"/>
      <c r="Q252" s="109"/>
      <c r="R252" s="977"/>
      <c r="S252" s="109"/>
      <c r="T252" s="977"/>
      <c r="U252" s="109"/>
      <c r="V252" s="977"/>
      <c r="W252" s="109"/>
      <c r="X252" s="977"/>
      <c r="Y252" s="109"/>
      <c r="Z252" s="977"/>
      <c r="AA252" s="109"/>
      <c r="AB252" s="977"/>
      <c r="AC252" s="109"/>
      <c r="AD252" s="977"/>
      <c r="AE252" s="407"/>
      <c r="AF252" s="977"/>
      <c r="AG252" s="407"/>
      <c r="AH252" s="977"/>
      <c r="AI252" s="407"/>
      <c r="AJ252" s="977"/>
      <c r="AK252" s="407"/>
      <c r="AL252" s="977"/>
      <c r="AM252" s="437"/>
      <c r="AN252" s="911"/>
      <c r="AO252" s="264"/>
      <c r="AP252" s="109"/>
      <c r="AQ252" s="106"/>
      <c r="AR252" s="109"/>
      <c r="AS252" s="57"/>
      <c r="AT252" s="57"/>
      <c r="AU252" s="109"/>
      <c r="AV252" s="30" t="str">
        <f t="shared" ref="AV252:AV269" si="80">CA252&amp;CB252&amp;CC252</f>
        <v/>
      </c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12"/>
      <c r="BH252" s="12"/>
      <c r="BI252" s="12"/>
      <c r="CA252" s="32" t="str">
        <f t="shared" ref="CA252:CA269" si="81">IF(CG252=0,"","* Egresos por Alta + Abandono NO DEBE ser mayor que Total Egresos. ")</f>
        <v/>
      </c>
      <c r="CB252" s="32" t="str">
        <f t="shared" ref="CB252:CB269" si="82">IF(CH252=0,"","* No olvide digitar los campos Trans y/o Pueblo Originario y/o Migrantes y/o Niños, Niñas, Adolescentes y Jóvenes Población SENAME (Digite CERO si no tiene).")</f>
        <v/>
      </c>
      <c r="CC252" s="438" t="str">
        <f t="shared" ref="CC252:CC269" si="83">IF(CI252=0,"","* Trans y/o Pueblo Originario y/o Migrantes y/o Niños, Niñas, Adolescentesy Jóvenes Población SENAME NO DEBEN ser Mayor al Total. ")</f>
        <v/>
      </c>
      <c r="CD252" s="32"/>
      <c r="CE252" s="32"/>
      <c r="CF252" s="32"/>
      <c r="CG252" s="33">
        <f t="shared" ref="CG252:CG269" si="84">IF(AN252&lt;SUM(AO252+AP252),1,0)</f>
        <v>0</v>
      </c>
      <c r="CH252" s="33">
        <f t="shared" ref="CH252:CH269" si="85">IF(AND(C252&lt;&gt;0,OR(AQ252="",AR252="",AS252="",AT252="",AU252="")),1,0)</f>
        <v>0</v>
      </c>
      <c r="CI252" s="33">
        <f t="shared" ref="CI252:CI269" si="86">IF(OR(C252&lt;SUM(AQ252,AR252),C252&lt;AS252,C252&lt;AT252,C252&lt;AU252),1,0)</f>
        <v>0</v>
      </c>
      <c r="CJ252" s="33"/>
      <c r="CK252" s="33"/>
      <c r="CL252" s="33"/>
      <c r="CM252" s="14"/>
      <c r="CN252" s="14"/>
    </row>
    <row r="253" spans="1:92" ht="16.350000000000001" customHeight="1" x14ac:dyDescent="0.2">
      <c r="A253" s="1507"/>
      <c r="B253" s="439" t="s">
        <v>280</v>
      </c>
      <c r="C253" s="139">
        <f t="shared" si="77"/>
        <v>0</v>
      </c>
      <c r="D253" s="440"/>
      <c r="E253" s="330">
        <f t="shared" ref="E253:E260" si="87">SUM(G253+I253+K253+M253+O253+Q253+S253+U253+W253+Y253+AA253+AC253)</f>
        <v>0</v>
      </c>
      <c r="F253" s="441"/>
      <c r="G253" s="442"/>
      <c r="H253" s="441"/>
      <c r="I253" s="442"/>
      <c r="J253" s="441"/>
      <c r="K253" s="109"/>
      <c r="L253" s="441"/>
      <c r="M253" s="109"/>
      <c r="N253" s="441"/>
      <c r="O253" s="109"/>
      <c r="P253" s="441"/>
      <c r="Q253" s="109"/>
      <c r="R253" s="441"/>
      <c r="S253" s="109"/>
      <c r="T253" s="441"/>
      <c r="U253" s="109"/>
      <c r="V253" s="441"/>
      <c r="W253" s="109"/>
      <c r="X253" s="441"/>
      <c r="Y253" s="109"/>
      <c r="Z253" s="441"/>
      <c r="AA253" s="109"/>
      <c r="AB253" s="441"/>
      <c r="AC253" s="109"/>
      <c r="AD253" s="441"/>
      <c r="AE253" s="407"/>
      <c r="AF253" s="441"/>
      <c r="AG253" s="407"/>
      <c r="AH253" s="441"/>
      <c r="AI253" s="407"/>
      <c r="AJ253" s="441"/>
      <c r="AK253" s="407"/>
      <c r="AL253" s="441"/>
      <c r="AM253" s="437"/>
      <c r="AN253" s="264"/>
      <c r="AO253" s="264"/>
      <c r="AP253" s="109"/>
      <c r="AQ253" s="106"/>
      <c r="AR253" s="109"/>
      <c r="AS253" s="57"/>
      <c r="AT253" s="57"/>
      <c r="AU253" s="109"/>
      <c r="AV253" s="30" t="str">
        <f t="shared" si="80"/>
        <v/>
      </c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12"/>
      <c r="BH253" s="12"/>
      <c r="BI253" s="12"/>
      <c r="CA253" s="32" t="str">
        <f t="shared" si="81"/>
        <v/>
      </c>
      <c r="CB253" s="32" t="str">
        <f t="shared" si="82"/>
        <v/>
      </c>
      <c r="CC253" s="438" t="str">
        <f t="shared" si="83"/>
        <v/>
      </c>
      <c r="CD253" s="32"/>
      <c r="CE253" s="32"/>
      <c r="CF253" s="32"/>
      <c r="CG253" s="33">
        <f t="shared" si="84"/>
        <v>0</v>
      </c>
      <c r="CH253" s="33">
        <f t="shared" si="85"/>
        <v>0</v>
      </c>
      <c r="CI253" s="33">
        <f t="shared" si="86"/>
        <v>0</v>
      </c>
      <c r="CJ253" s="33"/>
      <c r="CK253" s="33"/>
      <c r="CL253" s="33"/>
      <c r="CM253" s="14"/>
      <c r="CN253" s="14"/>
    </row>
    <row r="254" spans="1:92" ht="16.350000000000001" customHeight="1" x14ac:dyDescent="0.2">
      <c r="A254" s="1507"/>
      <c r="B254" s="443" t="s">
        <v>281</v>
      </c>
      <c r="C254" s="139">
        <f t="shared" si="77"/>
        <v>0</v>
      </c>
      <c r="D254" s="440"/>
      <c r="E254" s="812">
        <f t="shared" si="87"/>
        <v>0</v>
      </c>
      <c r="F254" s="441"/>
      <c r="G254" s="442"/>
      <c r="H254" s="441"/>
      <c r="I254" s="442"/>
      <c r="J254" s="441"/>
      <c r="K254" s="39"/>
      <c r="L254" s="441"/>
      <c r="M254" s="39"/>
      <c r="N254" s="441"/>
      <c r="O254" s="39"/>
      <c r="P254" s="441"/>
      <c r="Q254" s="39"/>
      <c r="R254" s="441"/>
      <c r="S254" s="39"/>
      <c r="T254" s="441"/>
      <c r="U254" s="39"/>
      <c r="V254" s="441"/>
      <c r="W254" s="39"/>
      <c r="X254" s="441"/>
      <c r="Y254" s="39"/>
      <c r="Z254" s="441"/>
      <c r="AA254" s="39"/>
      <c r="AB254" s="441"/>
      <c r="AC254" s="39"/>
      <c r="AD254" s="441"/>
      <c r="AE254" s="407"/>
      <c r="AF254" s="441"/>
      <c r="AG254" s="407"/>
      <c r="AH254" s="441"/>
      <c r="AI254" s="407"/>
      <c r="AJ254" s="441"/>
      <c r="AK254" s="407"/>
      <c r="AL254" s="441"/>
      <c r="AM254" s="437"/>
      <c r="AN254" s="143"/>
      <c r="AO254" s="143"/>
      <c r="AP254" s="39"/>
      <c r="AQ254" s="35"/>
      <c r="AR254" s="39"/>
      <c r="AS254" s="58"/>
      <c r="AT254" s="58"/>
      <c r="AU254" s="39"/>
      <c r="AV254" s="30" t="str">
        <f t="shared" si="80"/>
        <v/>
      </c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12"/>
      <c r="BH254" s="12"/>
      <c r="BI254" s="12"/>
      <c r="CA254" s="32" t="str">
        <f t="shared" si="81"/>
        <v/>
      </c>
      <c r="CB254" s="32" t="str">
        <f t="shared" si="82"/>
        <v/>
      </c>
      <c r="CC254" s="438" t="str">
        <f t="shared" si="83"/>
        <v/>
      </c>
      <c r="CD254" s="32"/>
      <c r="CE254" s="32"/>
      <c r="CF254" s="32"/>
      <c r="CG254" s="33">
        <f t="shared" si="84"/>
        <v>0</v>
      </c>
      <c r="CH254" s="33">
        <f t="shared" si="85"/>
        <v>0</v>
      </c>
      <c r="CI254" s="33">
        <f t="shared" si="86"/>
        <v>0</v>
      </c>
      <c r="CJ254" s="33"/>
      <c r="CK254" s="33"/>
      <c r="CL254" s="33"/>
      <c r="CM254" s="14"/>
      <c r="CN254" s="14"/>
    </row>
    <row r="255" spans="1:92" ht="16.350000000000001" customHeight="1" x14ac:dyDescent="0.2">
      <c r="A255" s="1507"/>
      <c r="B255" s="443" t="s">
        <v>282</v>
      </c>
      <c r="C255" s="139">
        <f t="shared" si="77"/>
        <v>0</v>
      </c>
      <c r="D255" s="440"/>
      <c r="E255" s="812">
        <f t="shared" si="87"/>
        <v>0</v>
      </c>
      <c r="F255" s="441"/>
      <c r="G255" s="442"/>
      <c r="H255" s="441"/>
      <c r="I255" s="442"/>
      <c r="J255" s="441"/>
      <c r="K255" s="39"/>
      <c r="L255" s="441"/>
      <c r="M255" s="39"/>
      <c r="N255" s="441"/>
      <c r="O255" s="39"/>
      <c r="P255" s="441"/>
      <c r="Q255" s="39"/>
      <c r="R255" s="441"/>
      <c r="S255" s="39"/>
      <c r="T255" s="441"/>
      <c r="U255" s="39"/>
      <c r="V255" s="441"/>
      <c r="W255" s="39"/>
      <c r="X255" s="441"/>
      <c r="Y255" s="39"/>
      <c r="Z255" s="441"/>
      <c r="AA255" s="39"/>
      <c r="AB255" s="441"/>
      <c r="AC255" s="39"/>
      <c r="AD255" s="441"/>
      <c r="AE255" s="407"/>
      <c r="AF255" s="441"/>
      <c r="AG255" s="407"/>
      <c r="AH255" s="441"/>
      <c r="AI255" s="407"/>
      <c r="AJ255" s="441"/>
      <c r="AK255" s="407"/>
      <c r="AL255" s="441"/>
      <c r="AM255" s="437"/>
      <c r="AN255" s="143"/>
      <c r="AO255" s="143"/>
      <c r="AP255" s="39"/>
      <c r="AQ255" s="35"/>
      <c r="AR255" s="39"/>
      <c r="AS255" s="58"/>
      <c r="AT255" s="58"/>
      <c r="AU255" s="39"/>
      <c r="AV255" s="30" t="str">
        <f t="shared" si="80"/>
        <v/>
      </c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12"/>
      <c r="BH255" s="12"/>
      <c r="BI255" s="12"/>
      <c r="CA255" s="32" t="str">
        <f t="shared" si="81"/>
        <v/>
      </c>
      <c r="CB255" s="32" t="str">
        <f t="shared" si="82"/>
        <v/>
      </c>
      <c r="CC255" s="438" t="str">
        <f t="shared" si="83"/>
        <v/>
      </c>
      <c r="CD255" s="32"/>
      <c r="CE255" s="32"/>
      <c r="CF255" s="32"/>
      <c r="CG255" s="33">
        <f t="shared" si="84"/>
        <v>0</v>
      </c>
      <c r="CH255" s="33">
        <f t="shared" si="85"/>
        <v>0</v>
      </c>
      <c r="CI255" s="33">
        <f t="shared" si="86"/>
        <v>0</v>
      </c>
      <c r="CJ255" s="33"/>
      <c r="CK255" s="33"/>
      <c r="CL255" s="33"/>
      <c r="CM255" s="14"/>
      <c r="CN255" s="14"/>
    </row>
    <row r="256" spans="1:92" ht="16.350000000000001" customHeight="1" x14ac:dyDescent="0.2">
      <c r="A256" s="1507"/>
      <c r="B256" s="443" t="s">
        <v>283</v>
      </c>
      <c r="C256" s="139">
        <f t="shared" si="77"/>
        <v>0</v>
      </c>
      <c r="D256" s="440"/>
      <c r="E256" s="812">
        <f t="shared" si="87"/>
        <v>0</v>
      </c>
      <c r="F256" s="441"/>
      <c r="G256" s="442"/>
      <c r="H256" s="441"/>
      <c r="I256" s="442"/>
      <c r="J256" s="441"/>
      <c r="K256" s="39"/>
      <c r="L256" s="441"/>
      <c r="M256" s="39"/>
      <c r="N256" s="441"/>
      <c r="O256" s="39"/>
      <c r="P256" s="441"/>
      <c r="Q256" s="39"/>
      <c r="R256" s="441"/>
      <c r="S256" s="39"/>
      <c r="T256" s="441"/>
      <c r="U256" s="39"/>
      <c r="V256" s="441"/>
      <c r="W256" s="39"/>
      <c r="X256" s="441"/>
      <c r="Y256" s="39"/>
      <c r="Z256" s="441"/>
      <c r="AA256" s="39"/>
      <c r="AB256" s="441"/>
      <c r="AC256" s="39"/>
      <c r="AD256" s="441"/>
      <c r="AE256" s="407"/>
      <c r="AF256" s="441"/>
      <c r="AG256" s="407"/>
      <c r="AH256" s="441"/>
      <c r="AI256" s="407"/>
      <c r="AJ256" s="441"/>
      <c r="AK256" s="407"/>
      <c r="AL256" s="441"/>
      <c r="AM256" s="437"/>
      <c r="AN256" s="143"/>
      <c r="AO256" s="143"/>
      <c r="AP256" s="39"/>
      <c r="AQ256" s="35"/>
      <c r="AR256" s="39"/>
      <c r="AS256" s="58"/>
      <c r="AT256" s="58"/>
      <c r="AU256" s="39"/>
      <c r="AV256" s="30" t="str">
        <f t="shared" si="80"/>
        <v/>
      </c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12"/>
      <c r="BH256" s="12"/>
      <c r="BI256" s="12"/>
      <c r="CA256" s="32" t="str">
        <f t="shared" si="81"/>
        <v/>
      </c>
      <c r="CB256" s="32" t="str">
        <f t="shared" si="82"/>
        <v/>
      </c>
      <c r="CC256" s="438" t="str">
        <f t="shared" si="83"/>
        <v/>
      </c>
      <c r="CD256" s="32"/>
      <c r="CE256" s="32"/>
      <c r="CF256" s="32"/>
      <c r="CG256" s="33">
        <f t="shared" si="84"/>
        <v>0</v>
      </c>
      <c r="CH256" s="33">
        <f t="shared" si="85"/>
        <v>0</v>
      </c>
      <c r="CI256" s="33">
        <f t="shared" si="86"/>
        <v>0</v>
      </c>
      <c r="CJ256" s="33"/>
      <c r="CK256" s="33"/>
      <c r="CL256" s="33"/>
      <c r="CM256" s="14"/>
      <c r="CN256" s="14"/>
    </row>
    <row r="257" spans="1:104" ht="16.350000000000001" customHeight="1" x14ac:dyDescent="0.2">
      <c r="A257" s="1507"/>
      <c r="B257" s="443" t="s">
        <v>284</v>
      </c>
      <c r="C257" s="139">
        <f t="shared" si="77"/>
        <v>0</v>
      </c>
      <c r="D257" s="440"/>
      <c r="E257" s="812">
        <f t="shared" si="87"/>
        <v>0</v>
      </c>
      <c r="F257" s="441"/>
      <c r="G257" s="442"/>
      <c r="H257" s="441"/>
      <c r="I257" s="442"/>
      <c r="J257" s="441"/>
      <c r="K257" s="39"/>
      <c r="L257" s="441"/>
      <c r="M257" s="39"/>
      <c r="N257" s="441"/>
      <c r="O257" s="39"/>
      <c r="P257" s="441"/>
      <c r="Q257" s="39"/>
      <c r="R257" s="441"/>
      <c r="S257" s="39"/>
      <c r="T257" s="441"/>
      <c r="U257" s="39"/>
      <c r="V257" s="441"/>
      <c r="W257" s="39"/>
      <c r="X257" s="441"/>
      <c r="Y257" s="39"/>
      <c r="Z257" s="441"/>
      <c r="AA257" s="39"/>
      <c r="AB257" s="441"/>
      <c r="AC257" s="39"/>
      <c r="AD257" s="441"/>
      <c r="AE257" s="407"/>
      <c r="AF257" s="441"/>
      <c r="AG257" s="407"/>
      <c r="AH257" s="441"/>
      <c r="AI257" s="407"/>
      <c r="AJ257" s="441"/>
      <c r="AK257" s="407"/>
      <c r="AL257" s="441"/>
      <c r="AM257" s="437"/>
      <c r="AN257" s="143"/>
      <c r="AO257" s="143"/>
      <c r="AP257" s="39"/>
      <c r="AQ257" s="35"/>
      <c r="AR257" s="39"/>
      <c r="AS257" s="58"/>
      <c r="AT257" s="58"/>
      <c r="AU257" s="39"/>
      <c r="AV257" s="30" t="str">
        <f t="shared" si="80"/>
        <v/>
      </c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12"/>
      <c r="BH257" s="12"/>
      <c r="BI257" s="12"/>
      <c r="CA257" s="32" t="str">
        <f t="shared" si="81"/>
        <v/>
      </c>
      <c r="CB257" s="32" t="str">
        <f t="shared" si="82"/>
        <v/>
      </c>
      <c r="CC257" s="438" t="str">
        <f t="shared" si="83"/>
        <v/>
      </c>
      <c r="CD257" s="32"/>
      <c r="CE257" s="32"/>
      <c r="CF257" s="32"/>
      <c r="CG257" s="33">
        <f t="shared" si="84"/>
        <v>0</v>
      </c>
      <c r="CH257" s="33">
        <f t="shared" si="85"/>
        <v>0</v>
      </c>
      <c r="CI257" s="33">
        <f t="shared" si="86"/>
        <v>0</v>
      </c>
      <c r="CJ257" s="33"/>
      <c r="CK257" s="33"/>
      <c r="CL257" s="33"/>
      <c r="CM257" s="14"/>
      <c r="CN257" s="14"/>
    </row>
    <row r="258" spans="1:104" ht="16.350000000000001" customHeight="1" x14ac:dyDescent="0.2">
      <c r="A258" s="1507"/>
      <c r="B258" s="443" t="s">
        <v>285</v>
      </c>
      <c r="C258" s="139">
        <f t="shared" si="77"/>
        <v>0</v>
      </c>
      <c r="D258" s="440"/>
      <c r="E258" s="812">
        <f t="shared" si="87"/>
        <v>0</v>
      </c>
      <c r="F258" s="441"/>
      <c r="G258" s="442"/>
      <c r="H258" s="441"/>
      <c r="I258" s="442"/>
      <c r="J258" s="441"/>
      <c r="K258" s="39"/>
      <c r="L258" s="441"/>
      <c r="M258" s="39"/>
      <c r="N258" s="441"/>
      <c r="O258" s="39"/>
      <c r="P258" s="441"/>
      <c r="Q258" s="39"/>
      <c r="R258" s="441"/>
      <c r="S258" s="39"/>
      <c r="T258" s="441"/>
      <c r="U258" s="39"/>
      <c r="V258" s="441"/>
      <c r="W258" s="39"/>
      <c r="X258" s="441"/>
      <c r="Y258" s="39"/>
      <c r="Z258" s="441"/>
      <c r="AA258" s="39"/>
      <c r="AB258" s="441"/>
      <c r="AC258" s="39"/>
      <c r="AD258" s="441"/>
      <c r="AE258" s="407"/>
      <c r="AF258" s="441"/>
      <c r="AG258" s="407"/>
      <c r="AH258" s="441"/>
      <c r="AI258" s="407"/>
      <c r="AJ258" s="441"/>
      <c r="AK258" s="407"/>
      <c r="AL258" s="441"/>
      <c r="AM258" s="437"/>
      <c r="AN258" s="143"/>
      <c r="AO258" s="143"/>
      <c r="AP258" s="39"/>
      <c r="AQ258" s="35"/>
      <c r="AR258" s="39"/>
      <c r="AS258" s="58"/>
      <c r="AT258" s="58"/>
      <c r="AU258" s="39"/>
      <c r="AV258" s="30" t="str">
        <f t="shared" si="80"/>
        <v/>
      </c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12"/>
      <c r="BH258" s="12"/>
      <c r="BI258" s="12"/>
      <c r="CA258" s="32" t="str">
        <f t="shared" si="81"/>
        <v/>
      </c>
      <c r="CB258" s="32" t="str">
        <f t="shared" si="82"/>
        <v/>
      </c>
      <c r="CC258" s="438" t="str">
        <f t="shared" si="83"/>
        <v/>
      </c>
      <c r="CD258" s="32"/>
      <c r="CE258" s="32"/>
      <c r="CF258" s="32"/>
      <c r="CG258" s="33">
        <f t="shared" si="84"/>
        <v>0</v>
      </c>
      <c r="CH258" s="33">
        <f t="shared" si="85"/>
        <v>0</v>
      </c>
      <c r="CI258" s="33">
        <f t="shared" si="86"/>
        <v>0</v>
      </c>
      <c r="CJ258" s="33"/>
      <c r="CK258" s="33"/>
      <c r="CL258" s="33"/>
      <c r="CM258" s="14"/>
      <c r="CN258" s="14"/>
    </row>
    <row r="259" spans="1:104" ht="16.350000000000001" customHeight="1" x14ac:dyDescent="0.2">
      <c r="A259" s="1507"/>
      <c r="B259" s="443" t="s">
        <v>286</v>
      </c>
      <c r="C259" s="139">
        <f t="shared" si="77"/>
        <v>0</v>
      </c>
      <c r="D259" s="440"/>
      <c r="E259" s="812">
        <f t="shared" si="87"/>
        <v>0</v>
      </c>
      <c r="F259" s="441"/>
      <c r="G259" s="442"/>
      <c r="H259" s="441"/>
      <c r="I259" s="442"/>
      <c r="J259" s="441"/>
      <c r="K259" s="39"/>
      <c r="L259" s="441"/>
      <c r="M259" s="39"/>
      <c r="N259" s="441"/>
      <c r="O259" s="39"/>
      <c r="P259" s="441"/>
      <c r="Q259" s="39"/>
      <c r="R259" s="441"/>
      <c r="S259" s="39"/>
      <c r="T259" s="441"/>
      <c r="U259" s="39"/>
      <c r="V259" s="441"/>
      <c r="W259" s="39"/>
      <c r="X259" s="441"/>
      <c r="Y259" s="39"/>
      <c r="Z259" s="441"/>
      <c r="AA259" s="39"/>
      <c r="AB259" s="441"/>
      <c r="AC259" s="39"/>
      <c r="AD259" s="441"/>
      <c r="AE259" s="407"/>
      <c r="AF259" s="441"/>
      <c r="AG259" s="407"/>
      <c r="AH259" s="441"/>
      <c r="AI259" s="407"/>
      <c r="AJ259" s="441"/>
      <c r="AK259" s="407"/>
      <c r="AL259" s="441"/>
      <c r="AM259" s="437"/>
      <c r="AN259" s="143"/>
      <c r="AO259" s="143"/>
      <c r="AP259" s="39"/>
      <c r="AQ259" s="35"/>
      <c r="AR259" s="39"/>
      <c r="AS259" s="58"/>
      <c r="AT259" s="58"/>
      <c r="AU259" s="39"/>
      <c r="AV259" s="30" t="str">
        <f t="shared" si="80"/>
        <v/>
      </c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12"/>
      <c r="BH259" s="12"/>
      <c r="BI259" s="12"/>
      <c r="CA259" s="32" t="str">
        <f t="shared" si="81"/>
        <v/>
      </c>
      <c r="CB259" s="32" t="str">
        <f t="shared" si="82"/>
        <v/>
      </c>
      <c r="CC259" s="438" t="str">
        <f t="shared" si="83"/>
        <v/>
      </c>
      <c r="CD259" s="32"/>
      <c r="CE259" s="32"/>
      <c r="CF259" s="32"/>
      <c r="CG259" s="33">
        <f t="shared" si="84"/>
        <v>0</v>
      </c>
      <c r="CH259" s="33">
        <f t="shared" si="85"/>
        <v>0</v>
      </c>
      <c r="CI259" s="33">
        <f t="shared" si="86"/>
        <v>0</v>
      </c>
      <c r="CJ259" s="33"/>
      <c r="CK259" s="33"/>
      <c r="CL259" s="33"/>
      <c r="CM259" s="14"/>
      <c r="CN259" s="14"/>
    </row>
    <row r="260" spans="1:104" ht="16.350000000000001" customHeight="1" x14ac:dyDescent="0.2">
      <c r="A260" s="1507"/>
      <c r="B260" s="444" t="s">
        <v>287</v>
      </c>
      <c r="C260" s="182">
        <f t="shared" si="77"/>
        <v>2</v>
      </c>
      <c r="D260" s="445"/>
      <c r="E260" s="350">
        <f t="shared" si="87"/>
        <v>2</v>
      </c>
      <c r="F260" s="273"/>
      <c r="G260" s="446"/>
      <c r="H260" s="273"/>
      <c r="I260" s="446"/>
      <c r="J260" s="273"/>
      <c r="K260" s="85"/>
      <c r="L260" s="273"/>
      <c r="M260" s="85"/>
      <c r="N260" s="273"/>
      <c r="O260" s="85">
        <v>1</v>
      </c>
      <c r="P260" s="273"/>
      <c r="Q260" s="85">
        <v>1</v>
      </c>
      <c r="R260" s="273"/>
      <c r="S260" s="85"/>
      <c r="T260" s="273"/>
      <c r="U260" s="85"/>
      <c r="V260" s="273"/>
      <c r="W260" s="85"/>
      <c r="X260" s="273"/>
      <c r="Y260" s="85"/>
      <c r="Z260" s="273"/>
      <c r="AA260" s="85"/>
      <c r="AB260" s="273"/>
      <c r="AC260" s="85"/>
      <c r="AD260" s="273"/>
      <c r="AE260" s="274"/>
      <c r="AF260" s="273"/>
      <c r="AG260" s="274"/>
      <c r="AH260" s="273"/>
      <c r="AI260" s="274"/>
      <c r="AJ260" s="273"/>
      <c r="AK260" s="274"/>
      <c r="AL260" s="273"/>
      <c r="AM260" s="447"/>
      <c r="AN260" s="149">
        <v>2</v>
      </c>
      <c r="AO260" s="149">
        <v>2</v>
      </c>
      <c r="AP260" s="85"/>
      <c r="AQ260" s="82">
        <v>0</v>
      </c>
      <c r="AR260" s="85">
        <v>0</v>
      </c>
      <c r="AS260" s="59">
        <v>0</v>
      </c>
      <c r="AT260" s="59">
        <v>0</v>
      </c>
      <c r="AU260" s="85">
        <v>0</v>
      </c>
      <c r="AV260" s="30" t="str">
        <f t="shared" si="80"/>
        <v/>
      </c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12"/>
      <c r="BH260" s="12"/>
      <c r="BI260" s="12"/>
      <c r="CA260" s="32" t="str">
        <f t="shared" si="81"/>
        <v/>
      </c>
      <c r="CB260" s="32" t="str">
        <f t="shared" si="82"/>
        <v/>
      </c>
      <c r="CC260" s="438" t="str">
        <f t="shared" si="83"/>
        <v/>
      </c>
      <c r="CD260" s="32"/>
      <c r="CE260" s="32"/>
      <c r="CF260" s="32"/>
      <c r="CG260" s="33">
        <f t="shared" si="84"/>
        <v>0</v>
      </c>
      <c r="CH260" s="33">
        <f t="shared" si="85"/>
        <v>0</v>
      </c>
      <c r="CI260" s="33">
        <f t="shared" si="86"/>
        <v>0</v>
      </c>
      <c r="CJ260" s="33"/>
      <c r="CK260" s="33"/>
      <c r="CL260" s="33"/>
      <c r="CM260" s="14"/>
      <c r="CN260" s="14"/>
    </row>
    <row r="261" spans="1:104" ht="16.350000000000001" customHeight="1" x14ac:dyDescent="0.2">
      <c r="A261" s="1372" t="s">
        <v>288</v>
      </c>
      <c r="B261" s="435" t="s">
        <v>33</v>
      </c>
      <c r="C261" s="328">
        <f t="shared" si="77"/>
        <v>0</v>
      </c>
      <c r="D261" s="329">
        <f t="shared" ref="D261:D269" si="88">SUM(F261+H261+J261+L261+N261+P261+R261+T261+V261+X261+Z261+AB261+AD261+AF261+AH261+AJ261+AL261)</f>
        <v>0</v>
      </c>
      <c r="E261" s="330">
        <f t="shared" ref="E261:E269" si="89">SUM(G261+I261+K261+M261+O261+Q261+S261+U261+W261+Y261+AA261+AC261+AE261+AG261+AI261+AK261+AM261)</f>
        <v>0</v>
      </c>
      <c r="F261" s="448"/>
      <c r="G261" s="449"/>
      <c r="H261" s="450"/>
      <c r="I261" s="449"/>
      <c r="J261" s="450"/>
      <c r="K261" s="272"/>
      <c r="L261" s="451"/>
      <c r="M261" s="449"/>
      <c r="N261" s="450"/>
      <c r="O261" s="452"/>
      <c r="P261" s="448"/>
      <c r="Q261" s="449"/>
      <c r="R261" s="450"/>
      <c r="S261" s="452"/>
      <c r="T261" s="448"/>
      <c r="U261" s="449"/>
      <c r="V261" s="450"/>
      <c r="W261" s="452"/>
      <c r="X261" s="448"/>
      <c r="Y261" s="449"/>
      <c r="Z261" s="450"/>
      <c r="AA261" s="452"/>
      <c r="AB261" s="448"/>
      <c r="AC261" s="449"/>
      <c r="AD261" s="450"/>
      <c r="AE261" s="452"/>
      <c r="AF261" s="448"/>
      <c r="AG261" s="449"/>
      <c r="AH261" s="450"/>
      <c r="AI261" s="452"/>
      <c r="AJ261" s="448"/>
      <c r="AK261" s="449"/>
      <c r="AL261" s="450"/>
      <c r="AM261" s="453"/>
      <c r="AN261" s="911"/>
      <c r="AO261" s="264"/>
      <c r="AP261" s="109"/>
      <c r="AQ261" s="106"/>
      <c r="AR261" s="109"/>
      <c r="AS261" s="57"/>
      <c r="AT261" s="57"/>
      <c r="AU261" s="109"/>
      <c r="AV261" s="30" t="str">
        <f t="shared" si="80"/>
        <v/>
      </c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12"/>
      <c r="BH261" s="12"/>
      <c r="BI261" s="12"/>
      <c r="CA261" s="32" t="str">
        <f t="shared" si="81"/>
        <v/>
      </c>
      <c r="CB261" s="32" t="str">
        <f t="shared" si="82"/>
        <v/>
      </c>
      <c r="CC261" s="438" t="str">
        <f t="shared" si="83"/>
        <v/>
      </c>
      <c r="CD261" s="32"/>
      <c r="CE261" s="32"/>
      <c r="CF261" s="32"/>
      <c r="CG261" s="33">
        <f t="shared" si="84"/>
        <v>0</v>
      </c>
      <c r="CH261" s="33">
        <f t="shared" si="85"/>
        <v>0</v>
      </c>
      <c r="CI261" s="33">
        <f t="shared" si="86"/>
        <v>0</v>
      </c>
      <c r="CJ261" s="33"/>
      <c r="CK261" s="33"/>
      <c r="CL261" s="33"/>
      <c r="CM261" s="14"/>
      <c r="CN261" s="14"/>
    </row>
    <row r="262" spans="1:104" ht="16.350000000000001" customHeight="1" x14ac:dyDescent="0.2">
      <c r="A262" s="1433"/>
      <c r="B262" s="439" t="s">
        <v>280</v>
      </c>
      <c r="C262" s="213">
        <f t="shared" si="77"/>
        <v>0</v>
      </c>
      <c r="D262" s="214">
        <f t="shared" si="88"/>
        <v>0</v>
      </c>
      <c r="E262" s="330">
        <f t="shared" si="89"/>
        <v>0</v>
      </c>
      <c r="F262" s="106"/>
      <c r="G262" s="272"/>
      <c r="H262" s="106"/>
      <c r="I262" s="272"/>
      <c r="J262" s="106"/>
      <c r="K262" s="272"/>
      <c r="L262" s="106"/>
      <c r="M262" s="272"/>
      <c r="N262" s="264"/>
      <c r="O262" s="454"/>
      <c r="P262" s="106"/>
      <c r="Q262" s="272"/>
      <c r="R262" s="264"/>
      <c r="S262" s="454"/>
      <c r="T262" s="106"/>
      <c r="U262" s="272"/>
      <c r="V262" s="264"/>
      <c r="W262" s="454"/>
      <c r="X262" s="106"/>
      <c r="Y262" s="272"/>
      <c r="Z262" s="264"/>
      <c r="AA262" s="454"/>
      <c r="AB262" s="106"/>
      <c r="AC262" s="272"/>
      <c r="AD262" s="264"/>
      <c r="AE262" s="454"/>
      <c r="AF262" s="106"/>
      <c r="AG262" s="272"/>
      <c r="AH262" s="264"/>
      <c r="AI262" s="454"/>
      <c r="AJ262" s="106"/>
      <c r="AK262" s="272"/>
      <c r="AL262" s="264"/>
      <c r="AM262" s="108"/>
      <c r="AN262" s="264"/>
      <c r="AO262" s="264"/>
      <c r="AP262" s="109"/>
      <c r="AQ262" s="106"/>
      <c r="AR262" s="109"/>
      <c r="AS262" s="57"/>
      <c r="AT262" s="57"/>
      <c r="AU262" s="109"/>
      <c r="AV262" s="30" t="str">
        <f t="shared" si="80"/>
        <v/>
      </c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12"/>
      <c r="BH262" s="12"/>
      <c r="BI262" s="12"/>
      <c r="CA262" s="32" t="str">
        <f t="shared" si="81"/>
        <v/>
      </c>
      <c r="CB262" s="32" t="str">
        <f t="shared" si="82"/>
        <v/>
      </c>
      <c r="CC262" s="438" t="str">
        <f t="shared" si="83"/>
        <v/>
      </c>
      <c r="CD262" s="32"/>
      <c r="CE262" s="32"/>
      <c r="CF262" s="32"/>
      <c r="CG262" s="33">
        <f t="shared" si="84"/>
        <v>0</v>
      </c>
      <c r="CH262" s="33">
        <f t="shared" si="85"/>
        <v>0</v>
      </c>
      <c r="CI262" s="33">
        <f t="shared" si="86"/>
        <v>0</v>
      </c>
      <c r="CJ262" s="33"/>
      <c r="CK262" s="33"/>
      <c r="CL262" s="33"/>
      <c r="CM262" s="14"/>
      <c r="CN262" s="14"/>
    </row>
    <row r="263" spans="1:104" ht="16.350000000000001" customHeight="1" x14ac:dyDescent="0.2">
      <c r="A263" s="1433"/>
      <c r="B263" s="443" t="s">
        <v>281</v>
      </c>
      <c r="C263" s="139">
        <f t="shared" si="77"/>
        <v>0</v>
      </c>
      <c r="D263" s="140">
        <f t="shared" si="88"/>
        <v>0</v>
      </c>
      <c r="E263" s="812">
        <f t="shared" si="89"/>
        <v>0</v>
      </c>
      <c r="F263" s="35"/>
      <c r="G263" s="40"/>
      <c r="H263" s="35"/>
      <c r="I263" s="40"/>
      <c r="J263" s="35"/>
      <c r="K263" s="40"/>
      <c r="L263" s="35"/>
      <c r="M263" s="40"/>
      <c r="N263" s="35"/>
      <c r="O263" s="37"/>
      <c r="P263" s="35"/>
      <c r="Q263" s="40"/>
      <c r="R263" s="143"/>
      <c r="S263" s="37"/>
      <c r="T263" s="35"/>
      <c r="U263" s="40"/>
      <c r="V263" s="143"/>
      <c r="W263" s="37"/>
      <c r="X263" s="35"/>
      <c r="Y263" s="40"/>
      <c r="Z263" s="143"/>
      <c r="AA263" s="37"/>
      <c r="AB263" s="35"/>
      <c r="AC263" s="40"/>
      <c r="AD263" s="143"/>
      <c r="AE263" s="37"/>
      <c r="AF263" s="35"/>
      <c r="AG263" s="40"/>
      <c r="AH263" s="143"/>
      <c r="AI263" s="37"/>
      <c r="AJ263" s="35"/>
      <c r="AK263" s="40"/>
      <c r="AL263" s="143"/>
      <c r="AM263" s="38"/>
      <c r="AN263" s="143"/>
      <c r="AO263" s="143"/>
      <c r="AP263" s="39"/>
      <c r="AQ263" s="35"/>
      <c r="AR263" s="39"/>
      <c r="AS263" s="58"/>
      <c r="AT263" s="58"/>
      <c r="AU263" s="39"/>
      <c r="AV263" s="30" t="str">
        <f t="shared" si="80"/>
        <v/>
      </c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12"/>
      <c r="BH263" s="12"/>
      <c r="BI263" s="12"/>
      <c r="CA263" s="32" t="str">
        <f t="shared" si="81"/>
        <v/>
      </c>
      <c r="CB263" s="32" t="str">
        <f t="shared" si="82"/>
        <v/>
      </c>
      <c r="CC263" s="438" t="str">
        <f t="shared" si="83"/>
        <v/>
      </c>
      <c r="CD263" s="32"/>
      <c r="CE263" s="32"/>
      <c r="CF263" s="32"/>
      <c r="CG263" s="33">
        <f t="shared" si="84"/>
        <v>0</v>
      </c>
      <c r="CH263" s="33">
        <f t="shared" si="85"/>
        <v>0</v>
      </c>
      <c r="CI263" s="33">
        <f t="shared" si="86"/>
        <v>0</v>
      </c>
      <c r="CJ263" s="33"/>
      <c r="CK263" s="33"/>
      <c r="CL263" s="33"/>
      <c r="CM263" s="14"/>
      <c r="CN263" s="14"/>
    </row>
    <row r="264" spans="1:104" ht="16.350000000000001" customHeight="1" x14ac:dyDescent="0.2">
      <c r="A264" s="1433"/>
      <c r="B264" s="443" t="s">
        <v>282</v>
      </c>
      <c r="C264" s="139">
        <f t="shared" si="77"/>
        <v>0</v>
      </c>
      <c r="D264" s="140">
        <f t="shared" si="88"/>
        <v>0</v>
      </c>
      <c r="E264" s="812">
        <f t="shared" si="89"/>
        <v>0</v>
      </c>
      <c r="F264" s="35"/>
      <c r="G264" s="40"/>
      <c r="H264" s="35"/>
      <c r="I264" s="40"/>
      <c r="J264" s="35"/>
      <c r="K264" s="40"/>
      <c r="L264" s="35"/>
      <c r="M264" s="40"/>
      <c r="N264" s="35"/>
      <c r="O264" s="37"/>
      <c r="P264" s="35"/>
      <c r="Q264" s="40"/>
      <c r="R264" s="143"/>
      <c r="S264" s="37"/>
      <c r="T264" s="35"/>
      <c r="U264" s="40"/>
      <c r="V264" s="143"/>
      <c r="W264" s="37"/>
      <c r="X264" s="35"/>
      <c r="Y264" s="40"/>
      <c r="Z264" s="143"/>
      <c r="AA264" s="37"/>
      <c r="AB264" s="35"/>
      <c r="AC264" s="40"/>
      <c r="AD264" s="143"/>
      <c r="AE264" s="37"/>
      <c r="AF264" s="35"/>
      <c r="AG264" s="40"/>
      <c r="AH264" s="143"/>
      <c r="AI264" s="37"/>
      <c r="AJ264" s="35"/>
      <c r="AK264" s="40"/>
      <c r="AL264" s="143"/>
      <c r="AM264" s="38"/>
      <c r="AN264" s="143"/>
      <c r="AO264" s="143"/>
      <c r="AP264" s="39"/>
      <c r="AQ264" s="35"/>
      <c r="AR264" s="39"/>
      <c r="AS264" s="58"/>
      <c r="AT264" s="58"/>
      <c r="AU264" s="39"/>
      <c r="AV264" s="30" t="str">
        <f t="shared" si="80"/>
        <v/>
      </c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12"/>
      <c r="BH264" s="12"/>
      <c r="BI264" s="12"/>
      <c r="CA264" s="32" t="str">
        <f t="shared" si="81"/>
        <v/>
      </c>
      <c r="CB264" s="32" t="str">
        <f t="shared" si="82"/>
        <v/>
      </c>
      <c r="CC264" s="438" t="str">
        <f t="shared" si="83"/>
        <v/>
      </c>
      <c r="CD264" s="32"/>
      <c r="CE264" s="32"/>
      <c r="CF264" s="32"/>
      <c r="CG264" s="33">
        <f t="shared" si="84"/>
        <v>0</v>
      </c>
      <c r="CH264" s="33">
        <f t="shared" si="85"/>
        <v>0</v>
      </c>
      <c r="CI264" s="33">
        <f t="shared" si="86"/>
        <v>0</v>
      </c>
      <c r="CJ264" s="33"/>
      <c r="CK264" s="33"/>
      <c r="CL264" s="33"/>
      <c r="CM264" s="14"/>
      <c r="CN264" s="14"/>
    </row>
    <row r="265" spans="1:104" ht="16.350000000000001" customHeight="1" x14ac:dyDescent="0.2">
      <c r="A265" s="1433"/>
      <c r="B265" s="443" t="s">
        <v>283</v>
      </c>
      <c r="C265" s="139">
        <f t="shared" si="77"/>
        <v>0</v>
      </c>
      <c r="D265" s="140">
        <f t="shared" si="88"/>
        <v>0</v>
      </c>
      <c r="E265" s="812">
        <f t="shared" si="89"/>
        <v>0</v>
      </c>
      <c r="F265" s="35"/>
      <c r="G265" s="40"/>
      <c r="H265" s="35"/>
      <c r="I265" s="40"/>
      <c r="J265" s="35"/>
      <c r="K265" s="40"/>
      <c r="L265" s="35"/>
      <c r="M265" s="40"/>
      <c r="N265" s="35"/>
      <c r="O265" s="37"/>
      <c r="P265" s="35"/>
      <c r="Q265" s="40"/>
      <c r="R265" s="143"/>
      <c r="S265" s="37"/>
      <c r="T265" s="35"/>
      <c r="U265" s="40"/>
      <c r="V265" s="143"/>
      <c r="W265" s="37"/>
      <c r="X265" s="35"/>
      <c r="Y265" s="40"/>
      <c r="Z265" s="143"/>
      <c r="AA265" s="37"/>
      <c r="AB265" s="35"/>
      <c r="AC265" s="40"/>
      <c r="AD265" s="143"/>
      <c r="AE265" s="37"/>
      <c r="AF265" s="35"/>
      <c r="AG265" s="40"/>
      <c r="AH265" s="143"/>
      <c r="AI265" s="37"/>
      <c r="AJ265" s="35"/>
      <c r="AK265" s="40"/>
      <c r="AL265" s="143"/>
      <c r="AM265" s="38"/>
      <c r="AN265" s="143"/>
      <c r="AO265" s="143"/>
      <c r="AP265" s="39"/>
      <c r="AQ265" s="35"/>
      <c r="AR265" s="39"/>
      <c r="AS265" s="58"/>
      <c r="AT265" s="58"/>
      <c r="AU265" s="39"/>
      <c r="AV265" s="30" t="str">
        <f t="shared" si="80"/>
        <v/>
      </c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12"/>
      <c r="BH265" s="12"/>
      <c r="BI265" s="12"/>
      <c r="CA265" s="32" t="str">
        <f t="shared" si="81"/>
        <v/>
      </c>
      <c r="CB265" s="32" t="str">
        <f t="shared" si="82"/>
        <v/>
      </c>
      <c r="CC265" s="438" t="str">
        <f t="shared" si="83"/>
        <v/>
      </c>
      <c r="CD265" s="32"/>
      <c r="CE265" s="32"/>
      <c r="CF265" s="32"/>
      <c r="CG265" s="33">
        <f t="shared" si="84"/>
        <v>0</v>
      </c>
      <c r="CH265" s="33">
        <f t="shared" si="85"/>
        <v>0</v>
      </c>
      <c r="CI265" s="33">
        <f t="shared" si="86"/>
        <v>0</v>
      </c>
      <c r="CJ265" s="33"/>
      <c r="CK265" s="33"/>
      <c r="CL265" s="33"/>
      <c r="CM265" s="14"/>
      <c r="CN265" s="14"/>
    </row>
    <row r="266" spans="1:104" ht="16.350000000000001" customHeight="1" x14ac:dyDescent="0.2">
      <c r="A266" s="1433"/>
      <c r="B266" s="443" t="s">
        <v>284</v>
      </c>
      <c r="C266" s="139">
        <f t="shared" si="77"/>
        <v>0</v>
      </c>
      <c r="D266" s="140">
        <f t="shared" si="88"/>
        <v>0</v>
      </c>
      <c r="E266" s="812">
        <f t="shared" si="89"/>
        <v>0</v>
      </c>
      <c r="F266" s="35"/>
      <c r="G266" s="40"/>
      <c r="H266" s="35"/>
      <c r="I266" s="40"/>
      <c r="J266" s="35"/>
      <c r="K266" s="40"/>
      <c r="L266" s="35"/>
      <c r="M266" s="40"/>
      <c r="N266" s="35"/>
      <c r="O266" s="37"/>
      <c r="P266" s="35"/>
      <c r="Q266" s="40"/>
      <c r="R266" s="143"/>
      <c r="S266" s="37"/>
      <c r="T266" s="35"/>
      <c r="U266" s="40"/>
      <c r="V266" s="143"/>
      <c r="W266" s="37"/>
      <c r="X266" s="35"/>
      <c r="Y266" s="40"/>
      <c r="Z266" s="143"/>
      <c r="AA266" s="37"/>
      <c r="AB266" s="35"/>
      <c r="AC266" s="40"/>
      <c r="AD266" s="143"/>
      <c r="AE266" s="37"/>
      <c r="AF266" s="35"/>
      <c r="AG266" s="40"/>
      <c r="AH266" s="143"/>
      <c r="AI266" s="37"/>
      <c r="AJ266" s="35"/>
      <c r="AK266" s="40"/>
      <c r="AL266" s="143"/>
      <c r="AM266" s="38"/>
      <c r="AN266" s="143"/>
      <c r="AO266" s="143"/>
      <c r="AP266" s="39"/>
      <c r="AQ266" s="35"/>
      <c r="AR266" s="39"/>
      <c r="AS266" s="58"/>
      <c r="AT266" s="58"/>
      <c r="AU266" s="39"/>
      <c r="AV266" s="30" t="str">
        <f t="shared" si="80"/>
        <v/>
      </c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12"/>
      <c r="BH266" s="12"/>
      <c r="BI266" s="12"/>
      <c r="CA266" s="32" t="str">
        <f t="shared" si="81"/>
        <v/>
      </c>
      <c r="CB266" s="32" t="str">
        <f t="shared" si="82"/>
        <v/>
      </c>
      <c r="CC266" s="438" t="str">
        <f t="shared" si="83"/>
        <v/>
      </c>
      <c r="CD266" s="32"/>
      <c r="CE266" s="32"/>
      <c r="CF266" s="32"/>
      <c r="CG266" s="33">
        <f t="shared" si="84"/>
        <v>0</v>
      </c>
      <c r="CH266" s="33">
        <f t="shared" si="85"/>
        <v>0</v>
      </c>
      <c r="CI266" s="33">
        <f t="shared" si="86"/>
        <v>0</v>
      </c>
      <c r="CJ266" s="33"/>
      <c r="CK266" s="33"/>
      <c r="CL266" s="33"/>
      <c r="CM266" s="14"/>
      <c r="CN266" s="14"/>
    </row>
    <row r="267" spans="1:104" ht="15.75" customHeight="1" x14ac:dyDescent="0.2">
      <c r="A267" s="1433"/>
      <c r="B267" s="443" t="s">
        <v>285</v>
      </c>
      <c r="C267" s="139">
        <f t="shared" si="77"/>
        <v>0</v>
      </c>
      <c r="D267" s="140">
        <f t="shared" si="88"/>
        <v>0</v>
      </c>
      <c r="E267" s="812">
        <f t="shared" si="89"/>
        <v>0</v>
      </c>
      <c r="F267" s="35"/>
      <c r="G267" s="40"/>
      <c r="H267" s="35"/>
      <c r="I267" s="40"/>
      <c r="J267" s="35"/>
      <c r="K267" s="40"/>
      <c r="L267" s="35"/>
      <c r="M267" s="40"/>
      <c r="N267" s="35"/>
      <c r="O267" s="37"/>
      <c r="P267" s="35"/>
      <c r="Q267" s="40"/>
      <c r="R267" s="143"/>
      <c r="S267" s="37"/>
      <c r="T267" s="35"/>
      <c r="U267" s="40"/>
      <c r="V267" s="143"/>
      <c r="W267" s="37"/>
      <c r="X267" s="35"/>
      <c r="Y267" s="40"/>
      <c r="Z267" s="143"/>
      <c r="AA267" s="37"/>
      <c r="AB267" s="35"/>
      <c r="AC267" s="40"/>
      <c r="AD267" s="143"/>
      <c r="AE267" s="37"/>
      <c r="AF267" s="35"/>
      <c r="AG267" s="40"/>
      <c r="AH267" s="143"/>
      <c r="AI267" s="37"/>
      <c r="AJ267" s="35"/>
      <c r="AK267" s="40"/>
      <c r="AL267" s="143"/>
      <c r="AM267" s="38"/>
      <c r="AN267" s="143"/>
      <c r="AO267" s="143"/>
      <c r="AP267" s="39"/>
      <c r="AQ267" s="35"/>
      <c r="AR267" s="39"/>
      <c r="AS267" s="58"/>
      <c r="AT267" s="58"/>
      <c r="AU267" s="39"/>
      <c r="AV267" s="30" t="str">
        <f t="shared" si="80"/>
        <v/>
      </c>
      <c r="AW267" s="13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Z267" s="2"/>
      <c r="CA267" s="32" t="str">
        <f t="shared" si="81"/>
        <v/>
      </c>
      <c r="CB267" s="32" t="str">
        <f t="shared" si="82"/>
        <v/>
      </c>
      <c r="CC267" s="438" t="str">
        <f t="shared" si="83"/>
        <v/>
      </c>
      <c r="CD267" s="32"/>
      <c r="CE267" s="32"/>
      <c r="CF267" s="32"/>
      <c r="CG267" s="33">
        <f t="shared" si="84"/>
        <v>0</v>
      </c>
      <c r="CH267" s="33">
        <f t="shared" si="85"/>
        <v>0</v>
      </c>
      <c r="CI267" s="33">
        <f t="shared" si="86"/>
        <v>0</v>
      </c>
      <c r="CJ267" s="33"/>
      <c r="CK267" s="33"/>
      <c r="CL267" s="33"/>
      <c r="CM267" s="14"/>
      <c r="CN267" s="14"/>
    </row>
    <row r="268" spans="1:104" ht="16.350000000000001" customHeight="1" x14ac:dyDescent="0.2">
      <c r="A268" s="1433"/>
      <c r="B268" s="443" t="s">
        <v>286</v>
      </c>
      <c r="C268" s="139">
        <f t="shared" si="77"/>
        <v>0</v>
      </c>
      <c r="D268" s="140">
        <f t="shared" si="88"/>
        <v>0</v>
      </c>
      <c r="E268" s="812">
        <f t="shared" si="89"/>
        <v>0</v>
      </c>
      <c r="F268" s="35"/>
      <c r="G268" s="40"/>
      <c r="H268" s="35"/>
      <c r="I268" s="40"/>
      <c r="J268" s="35"/>
      <c r="K268" s="40"/>
      <c r="L268" s="35"/>
      <c r="M268" s="40"/>
      <c r="N268" s="35"/>
      <c r="O268" s="37"/>
      <c r="P268" s="35"/>
      <c r="Q268" s="40"/>
      <c r="R268" s="143"/>
      <c r="S268" s="37"/>
      <c r="T268" s="35"/>
      <c r="U268" s="40"/>
      <c r="V268" s="143"/>
      <c r="W268" s="37"/>
      <c r="X268" s="35"/>
      <c r="Y268" s="40"/>
      <c r="Z268" s="143"/>
      <c r="AA268" s="37"/>
      <c r="AB268" s="35"/>
      <c r="AC268" s="40"/>
      <c r="AD268" s="143"/>
      <c r="AE268" s="37"/>
      <c r="AF268" s="35"/>
      <c r="AG268" s="40"/>
      <c r="AH268" s="143"/>
      <c r="AI268" s="37"/>
      <c r="AJ268" s="35"/>
      <c r="AK268" s="40"/>
      <c r="AL268" s="143"/>
      <c r="AM268" s="38"/>
      <c r="AN268" s="143"/>
      <c r="AO268" s="143"/>
      <c r="AP268" s="39"/>
      <c r="AQ268" s="35"/>
      <c r="AR268" s="39"/>
      <c r="AS268" s="58"/>
      <c r="AT268" s="58"/>
      <c r="AU268" s="39"/>
      <c r="AV268" s="30" t="str">
        <f t="shared" si="80"/>
        <v/>
      </c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Y268" s="3"/>
      <c r="BZ268" s="4"/>
      <c r="CA268" s="32" t="str">
        <f t="shared" si="81"/>
        <v/>
      </c>
      <c r="CB268" s="32" t="str">
        <f t="shared" si="82"/>
        <v/>
      </c>
      <c r="CC268" s="438" t="str">
        <f t="shared" si="83"/>
        <v/>
      </c>
      <c r="CD268" s="32"/>
      <c r="CE268" s="32"/>
      <c r="CF268" s="33"/>
      <c r="CG268" s="33">
        <f t="shared" si="84"/>
        <v>0</v>
      </c>
      <c r="CH268" s="33">
        <f t="shared" si="85"/>
        <v>0</v>
      </c>
      <c r="CI268" s="33">
        <f t="shared" si="86"/>
        <v>0</v>
      </c>
      <c r="CJ268" s="33"/>
      <c r="CK268" s="33"/>
      <c r="CL268" s="33"/>
      <c r="CM268" s="14"/>
      <c r="CZ268" s="3"/>
    </row>
    <row r="269" spans="1:104" ht="16.350000000000001" customHeight="1" x14ac:dyDescent="0.2">
      <c r="A269" s="1374"/>
      <c r="B269" s="444" t="s">
        <v>287</v>
      </c>
      <c r="C269" s="182">
        <f t="shared" si="77"/>
        <v>5</v>
      </c>
      <c r="D269" s="183">
        <f t="shared" si="88"/>
        <v>0</v>
      </c>
      <c r="E269" s="350">
        <f t="shared" si="89"/>
        <v>5</v>
      </c>
      <c r="F269" s="82"/>
      <c r="G269" s="185"/>
      <c r="H269" s="82"/>
      <c r="I269" s="185">
        <v>1</v>
      </c>
      <c r="J269" s="82"/>
      <c r="K269" s="185">
        <v>1</v>
      </c>
      <c r="L269" s="82"/>
      <c r="M269" s="185"/>
      <c r="N269" s="82"/>
      <c r="O269" s="455"/>
      <c r="P269" s="82"/>
      <c r="Q269" s="185">
        <v>1</v>
      </c>
      <c r="R269" s="149"/>
      <c r="S269" s="455">
        <v>1</v>
      </c>
      <c r="T269" s="82"/>
      <c r="U269" s="185"/>
      <c r="V269" s="149"/>
      <c r="W269" s="455"/>
      <c r="X269" s="82"/>
      <c r="Y269" s="185"/>
      <c r="Z269" s="149"/>
      <c r="AA269" s="455"/>
      <c r="AB269" s="82"/>
      <c r="AC269" s="185"/>
      <c r="AD269" s="149"/>
      <c r="AE269" s="455"/>
      <c r="AF269" s="82"/>
      <c r="AG269" s="185"/>
      <c r="AH269" s="149"/>
      <c r="AI269" s="455"/>
      <c r="AJ269" s="82"/>
      <c r="AK269" s="185">
        <v>1</v>
      </c>
      <c r="AL269" s="149"/>
      <c r="AM269" s="84"/>
      <c r="AN269" s="149">
        <v>5</v>
      </c>
      <c r="AO269" s="149">
        <v>5</v>
      </c>
      <c r="AP269" s="85"/>
      <c r="AQ269" s="82">
        <v>0</v>
      </c>
      <c r="AR269" s="85">
        <v>0</v>
      </c>
      <c r="AS269" s="59">
        <v>0</v>
      </c>
      <c r="AT269" s="85">
        <v>0</v>
      </c>
      <c r="AU269" s="85">
        <v>0</v>
      </c>
      <c r="AV269" s="30" t="str">
        <f t="shared" si="80"/>
        <v/>
      </c>
      <c r="AW269" s="162"/>
      <c r="AX269" s="940"/>
      <c r="AY269" s="1327"/>
      <c r="AZ269" s="1327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Z269" s="4"/>
      <c r="CA269" s="32" t="str">
        <f t="shared" si="81"/>
        <v/>
      </c>
      <c r="CB269" s="32" t="str">
        <f t="shared" si="82"/>
        <v/>
      </c>
      <c r="CC269" s="438" t="str">
        <f t="shared" si="83"/>
        <v/>
      </c>
      <c r="CD269" s="32"/>
      <c r="CE269" s="32"/>
      <c r="CF269" s="33"/>
      <c r="CG269" s="33">
        <f t="shared" si="84"/>
        <v>0</v>
      </c>
      <c r="CH269" s="33">
        <f t="shared" si="85"/>
        <v>0</v>
      </c>
      <c r="CI269" s="33">
        <f t="shared" si="86"/>
        <v>0</v>
      </c>
      <c r="CJ269" s="33"/>
      <c r="CK269" s="33"/>
      <c r="CL269" s="33"/>
      <c r="CM269" s="14"/>
      <c r="CZ269" s="3"/>
    </row>
    <row r="270" spans="1:104" ht="21" customHeight="1" x14ac:dyDescent="0.2">
      <c r="A270" s="155" t="s">
        <v>289</v>
      </c>
      <c r="B270" s="122"/>
      <c r="AW270" s="118"/>
      <c r="AX270" s="940"/>
      <c r="AY270" s="1327"/>
      <c r="AZ270" s="1327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Z270" s="4"/>
      <c r="CA270" s="32"/>
      <c r="CB270" s="32"/>
      <c r="CC270" s="32"/>
      <c r="CD270" s="32"/>
      <c r="CE270" s="32"/>
      <c r="CF270" s="33"/>
      <c r="CG270" s="33"/>
      <c r="CH270" s="33"/>
      <c r="CI270" s="33"/>
      <c r="CJ270" s="33"/>
      <c r="CK270" s="33"/>
      <c r="CL270" s="33"/>
      <c r="CM270" s="14"/>
      <c r="CZ270" s="3"/>
    </row>
    <row r="271" spans="1:104" ht="16.350000000000001" customHeight="1" x14ac:dyDescent="0.2">
      <c r="A271" s="1366" t="s">
        <v>62</v>
      </c>
      <c r="B271" s="1367"/>
      <c r="C271" s="1371" t="s">
        <v>269</v>
      </c>
      <c r="D271" s="1512"/>
      <c r="E271" s="1372"/>
      <c r="F271" s="1377" t="s">
        <v>290</v>
      </c>
      <c r="G271" s="1378"/>
      <c r="H271" s="1378"/>
      <c r="I271" s="1378"/>
      <c r="J271" s="1378"/>
      <c r="K271" s="1378"/>
      <c r="L271" s="1378"/>
      <c r="M271" s="1378"/>
      <c r="N271" s="1378"/>
      <c r="O271" s="1378"/>
      <c r="P271" s="1378"/>
      <c r="Q271" s="1378"/>
      <c r="R271" s="1378"/>
      <c r="S271" s="1378"/>
      <c r="T271" s="1378"/>
      <c r="U271" s="1378"/>
      <c r="V271" s="1378"/>
      <c r="W271" s="1378"/>
      <c r="X271" s="1378"/>
      <c r="Y271" s="1378"/>
      <c r="Z271" s="1378"/>
      <c r="AA271" s="1378"/>
      <c r="AB271" s="1378"/>
      <c r="AC271" s="1378"/>
      <c r="AD271" s="1378"/>
      <c r="AE271" s="1378"/>
      <c r="AF271" s="1378"/>
      <c r="AG271" s="1378"/>
      <c r="AH271" s="1378"/>
      <c r="AI271" s="1378"/>
      <c r="AJ271" s="1378"/>
      <c r="AK271" s="1378"/>
      <c r="AL271" s="1378"/>
      <c r="AM271" s="1378"/>
      <c r="AN271" s="1378"/>
      <c r="AO271" s="1378"/>
      <c r="AP271" s="1378"/>
      <c r="AQ271" s="1378"/>
      <c r="AR271" s="1378"/>
      <c r="AS271" s="1380"/>
      <c r="AT271" s="1403" t="s">
        <v>271</v>
      </c>
      <c r="AU271" s="1405"/>
      <c r="AV271" s="1375" t="s">
        <v>7</v>
      </c>
      <c r="AW271" s="1367" t="s">
        <v>8</v>
      </c>
      <c r="AX271" s="1367" t="s">
        <v>230</v>
      </c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12"/>
      <c r="BK271" s="12"/>
      <c r="BL271" s="1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3"/>
      <c r="CM271" s="14"/>
      <c r="CZ271" s="3"/>
    </row>
    <row r="272" spans="1:104" ht="16.350000000000001" customHeight="1" x14ac:dyDescent="0.2">
      <c r="A272" s="1399"/>
      <c r="B272" s="1400"/>
      <c r="C272" s="1373"/>
      <c r="D272" s="1513"/>
      <c r="E272" s="1374"/>
      <c r="F272" s="1406" t="s">
        <v>291</v>
      </c>
      <c r="G272" s="1408"/>
      <c r="H272" s="1406" t="s">
        <v>292</v>
      </c>
      <c r="I272" s="1408"/>
      <c r="J272" s="1406" t="s">
        <v>293</v>
      </c>
      <c r="K272" s="1408"/>
      <c r="L272" s="1406" t="s">
        <v>294</v>
      </c>
      <c r="M272" s="1408"/>
      <c r="N272" s="1406" t="s">
        <v>295</v>
      </c>
      <c r="O272" s="1408"/>
      <c r="P272" s="1406" t="s">
        <v>175</v>
      </c>
      <c r="Q272" s="1408"/>
      <c r="R272" s="1406" t="s">
        <v>110</v>
      </c>
      <c r="S272" s="1408"/>
      <c r="T272" s="1406" t="s">
        <v>11</v>
      </c>
      <c r="U272" s="1408"/>
      <c r="V272" s="1406" t="s">
        <v>112</v>
      </c>
      <c r="W272" s="1407"/>
      <c r="X272" s="1406" t="s">
        <v>113</v>
      </c>
      <c r="Y272" s="1407"/>
      <c r="Z272" s="1406" t="s">
        <v>114</v>
      </c>
      <c r="AA272" s="1407"/>
      <c r="AB272" s="1406" t="s">
        <v>115</v>
      </c>
      <c r="AC272" s="1407"/>
      <c r="AD272" s="1406" t="s">
        <v>116</v>
      </c>
      <c r="AE272" s="1407"/>
      <c r="AF272" s="1406" t="s">
        <v>117</v>
      </c>
      <c r="AG272" s="1407"/>
      <c r="AH272" s="1406" t="s">
        <v>118</v>
      </c>
      <c r="AI272" s="1407"/>
      <c r="AJ272" s="1406" t="s">
        <v>119</v>
      </c>
      <c r="AK272" s="1407"/>
      <c r="AL272" s="1406" t="s">
        <v>120</v>
      </c>
      <c r="AM272" s="1407"/>
      <c r="AN272" s="1406" t="s">
        <v>121</v>
      </c>
      <c r="AO272" s="1407"/>
      <c r="AP272" s="1406" t="s">
        <v>122</v>
      </c>
      <c r="AQ272" s="1407"/>
      <c r="AR272" s="1406" t="s">
        <v>123</v>
      </c>
      <c r="AS272" s="1407"/>
      <c r="AT272" s="1399" t="s">
        <v>277</v>
      </c>
      <c r="AU272" s="1400" t="s">
        <v>278</v>
      </c>
      <c r="AV272" s="1392"/>
      <c r="AW272" s="1400"/>
      <c r="AX272" s="1400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12"/>
      <c r="BK272" s="12"/>
      <c r="BL272" s="12"/>
      <c r="CA272" s="32"/>
      <c r="CB272" s="32"/>
      <c r="CC272" s="32"/>
      <c r="CD272" s="32"/>
      <c r="CE272" s="32"/>
      <c r="CF272" s="32"/>
      <c r="CG272" s="32"/>
      <c r="CH272" s="32"/>
      <c r="CI272" s="32"/>
      <c r="CJ272" s="32"/>
      <c r="CK272" s="32"/>
      <c r="CL272" s="33"/>
      <c r="CM272" s="14"/>
      <c r="CZ272" s="3"/>
    </row>
    <row r="273" spans="1:104" ht="32.25" customHeight="1" x14ac:dyDescent="0.2">
      <c r="A273" s="1368"/>
      <c r="B273" s="1369"/>
      <c r="C273" s="881" t="s">
        <v>88</v>
      </c>
      <c r="D273" s="831" t="s">
        <v>54</v>
      </c>
      <c r="E273" s="809" t="s">
        <v>89</v>
      </c>
      <c r="F273" s="881" t="s">
        <v>276</v>
      </c>
      <c r="G273" s="902" t="s">
        <v>89</v>
      </c>
      <c r="H273" s="881" t="s">
        <v>276</v>
      </c>
      <c r="I273" s="902" t="s">
        <v>89</v>
      </c>
      <c r="J273" s="881" t="s">
        <v>276</v>
      </c>
      <c r="K273" s="902" t="s">
        <v>89</v>
      </c>
      <c r="L273" s="881" t="s">
        <v>276</v>
      </c>
      <c r="M273" s="902" t="s">
        <v>89</v>
      </c>
      <c r="N273" s="881" t="s">
        <v>276</v>
      </c>
      <c r="O273" s="902" t="s">
        <v>89</v>
      </c>
      <c r="P273" s="881" t="s">
        <v>276</v>
      </c>
      <c r="Q273" s="902" t="s">
        <v>89</v>
      </c>
      <c r="R273" s="881" t="s">
        <v>276</v>
      </c>
      <c r="S273" s="902" t="s">
        <v>89</v>
      </c>
      <c r="T273" s="881" t="s">
        <v>276</v>
      </c>
      <c r="U273" s="902" t="s">
        <v>89</v>
      </c>
      <c r="V273" s="881" t="s">
        <v>276</v>
      </c>
      <c r="W273" s="902" t="s">
        <v>89</v>
      </c>
      <c r="X273" s="881" t="s">
        <v>276</v>
      </c>
      <c r="Y273" s="902" t="s">
        <v>89</v>
      </c>
      <c r="Z273" s="881" t="s">
        <v>276</v>
      </c>
      <c r="AA273" s="902" t="s">
        <v>89</v>
      </c>
      <c r="AB273" s="881" t="s">
        <v>276</v>
      </c>
      <c r="AC273" s="902" t="s">
        <v>89</v>
      </c>
      <c r="AD273" s="881" t="s">
        <v>276</v>
      </c>
      <c r="AE273" s="902" t="s">
        <v>89</v>
      </c>
      <c r="AF273" s="881" t="s">
        <v>276</v>
      </c>
      <c r="AG273" s="902" t="s">
        <v>89</v>
      </c>
      <c r="AH273" s="881" t="s">
        <v>276</v>
      </c>
      <c r="AI273" s="902" t="s">
        <v>89</v>
      </c>
      <c r="AJ273" s="881" t="s">
        <v>276</v>
      </c>
      <c r="AK273" s="902" t="s">
        <v>89</v>
      </c>
      <c r="AL273" s="881" t="s">
        <v>276</v>
      </c>
      <c r="AM273" s="902" t="s">
        <v>89</v>
      </c>
      <c r="AN273" s="881" t="s">
        <v>276</v>
      </c>
      <c r="AO273" s="902" t="s">
        <v>89</v>
      </c>
      <c r="AP273" s="881" t="s">
        <v>276</v>
      </c>
      <c r="AQ273" s="902" t="s">
        <v>89</v>
      </c>
      <c r="AR273" s="881" t="s">
        <v>276</v>
      </c>
      <c r="AS273" s="902" t="s">
        <v>89</v>
      </c>
      <c r="AT273" s="1368"/>
      <c r="AU273" s="1369"/>
      <c r="AV273" s="1376"/>
      <c r="AW273" s="1369"/>
      <c r="AX273" s="1369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12"/>
      <c r="BK273" s="12"/>
      <c r="BL273" s="1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3"/>
      <c r="CM273" s="14"/>
      <c r="CZ273" s="3"/>
    </row>
    <row r="274" spans="1:104" ht="16.350000000000001" customHeight="1" x14ac:dyDescent="0.2">
      <c r="A274" s="1485" t="s">
        <v>181</v>
      </c>
      <c r="B274" s="909" t="s">
        <v>176</v>
      </c>
      <c r="C274" s="213">
        <f t="shared" ref="C274:C281" si="90">SUM(D274+E274)</f>
        <v>0</v>
      </c>
      <c r="D274" s="993"/>
      <c r="E274" s="909">
        <f>+Q274+S274+U274+W274+Y274+AA274+AC274+AE274+AG274</f>
        <v>0</v>
      </c>
      <c r="F274" s="994"/>
      <c r="G274" s="994"/>
      <c r="H274" s="995"/>
      <c r="I274" s="994"/>
      <c r="J274" s="995"/>
      <c r="K274" s="996"/>
      <c r="L274" s="995"/>
      <c r="M274" s="997"/>
      <c r="N274" s="995"/>
      <c r="O274" s="996"/>
      <c r="P274" s="995"/>
      <c r="Q274" s="911"/>
      <c r="R274" s="995"/>
      <c r="S274" s="911"/>
      <c r="T274" s="995"/>
      <c r="U274" s="911"/>
      <c r="V274" s="995"/>
      <c r="W274" s="911"/>
      <c r="X274" s="995"/>
      <c r="Y274" s="911"/>
      <c r="Z274" s="995"/>
      <c r="AA274" s="911"/>
      <c r="AB274" s="995"/>
      <c r="AC274" s="911"/>
      <c r="AD274" s="995"/>
      <c r="AE274" s="911"/>
      <c r="AF274" s="995"/>
      <c r="AG274" s="911"/>
      <c r="AH274" s="995"/>
      <c r="AI274" s="994"/>
      <c r="AJ274" s="995"/>
      <c r="AK274" s="994"/>
      <c r="AL274" s="995"/>
      <c r="AM274" s="994"/>
      <c r="AN274" s="995"/>
      <c r="AO274" s="994"/>
      <c r="AP274" s="995"/>
      <c r="AQ274" s="994"/>
      <c r="AR274" s="995"/>
      <c r="AS274" s="996"/>
      <c r="AT274" s="893"/>
      <c r="AU274" s="896"/>
      <c r="AV274" s="913"/>
      <c r="AW274" s="896"/>
      <c r="AX274" s="896"/>
      <c r="AY274" s="30" t="str">
        <f>CA274&amp;CB274&amp;CC274&amp;CD274&amp;CE274&amp;CF274</f>
        <v/>
      </c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12"/>
      <c r="BK274" s="12"/>
      <c r="BL274" s="12"/>
      <c r="BZ274" s="4"/>
      <c r="CA274" s="32" t="str">
        <f>IF(CG274=0,"","* La suma de Ingresos de pacientes TRANS NO DEBE superar el total de mujeres ingresadas. ")</f>
        <v/>
      </c>
      <c r="CB274" s="32" t="str">
        <f>IF(CH274=0,"","* El Total de Pueblo Originario Ingresado NO DEBE superar el total de mujeres ingresadas. ")</f>
        <v/>
      </c>
      <c r="CC274" s="32" t="str">
        <f>IF(CI274=0,"","* El total de Migrantes Ingresado NO DEBE superar el total de mujeres ingresadas. ")</f>
        <v/>
      </c>
      <c r="CD274" s="32" t="str">
        <f>IF(CJ274=0,"","* El total de Población SENAME Ingresado NO DEBE superar el total de mujeres ingresadas. ")</f>
        <v/>
      </c>
      <c r="CE274" s="32" t="str">
        <f>IF(CK274=0,"","* No olvide digitar los campos Trans y/o Pueblo Originario y/o Migrantes y/o Población SENAME (Digite CERO si no tiene). ")</f>
        <v/>
      </c>
      <c r="CF274" s="33"/>
      <c r="CG274" s="33">
        <f>IF(SUM(AT274,AU274)&gt;E274,1,0)</f>
        <v>0</v>
      </c>
      <c r="CH274" s="33">
        <f>IF(E274&lt;AV274,1,0)</f>
        <v>0</v>
      </c>
      <c r="CI274" s="33">
        <f>IF(E274&lt;AW274,1,0)</f>
        <v>0</v>
      </c>
      <c r="CJ274" s="33">
        <f>IF(C274&lt;AX274,1,0)</f>
        <v>0</v>
      </c>
      <c r="CK274" s="33">
        <f>IF(AND(E274&lt;&gt;0,OR(AT274="",AU274="",AV274="",AW274="",AX274="")),1,0)</f>
        <v>0</v>
      </c>
      <c r="CL274" s="33"/>
      <c r="CM274" s="14"/>
      <c r="CZ274" s="3"/>
    </row>
    <row r="275" spans="1:104" ht="16.350000000000001" customHeight="1" x14ac:dyDescent="0.2">
      <c r="A275" s="1486"/>
      <c r="B275" s="821" t="s">
        <v>288</v>
      </c>
      <c r="C275" s="280">
        <f t="shared" si="90"/>
        <v>6</v>
      </c>
      <c r="D275" s="281">
        <f t="shared" ref="D275:E277" si="91">SUM(F275+H275+J275+L275+N275+P275+R275+T275+V275+X275+Z275+AB275+AD275+AF275+AH275+AJ275+AL275+AN275+AP275+AR275)</f>
        <v>5</v>
      </c>
      <c r="E275" s="282">
        <f t="shared" si="91"/>
        <v>1</v>
      </c>
      <c r="F275" s="389"/>
      <c r="G275" s="389"/>
      <c r="H275" s="324"/>
      <c r="I275" s="389"/>
      <c r="J275" s="324"/>
      <c r="K275" s="305"/>
      <c r="L275" s="324"/>
      <c r="M275" s="285"/>
      <c r="N275" s="324"/>
      <c r="O275" s="305"/>
      <c r="P275" s="324"/>
      <c r="Q275" s="389"/>
      <c r="R275" s="324"/>
      <c r="S275" s="389"/>
      <c r="T275" s="324"/>
      <c r="U275" s="389"/>
      <c r="V275" s="324">
        <v>1</v>
      </c>
      <c r="W275" s="389"/>
      <c r="X275" s="324">
        <v>2</v>
      </c>
      <c r="Y275" s="389"/>
      <c r="Z275" s="324"/>
      <c r="AA275" s="389"/>
      <c r="AB275" s="324"/>
      <c r="AC275" s="389"/>
      <c r="AD275" s="324">
        <v>2</v>
      </c>
      <c r="AE275" s="389"/>
      <c r="AF275" s="324"/>
      <c r="AG275" s="389">
        <v>1</v>
      </c>
      <c r="AH275" s="324"/>
      <c r="AI275" s="389"/>
      <c r="AJ275" s="324"/>
      <c r="AK275" s="389"/>
      <c r="AL275" s="324"/>
      <c r="AM275" s="389"/>
      <c r="AN275" s="324"/>
      <c r="AO275" s="389"/>
      <c r="AP275" s="324"/>
      <c r="AQ275" s="389"/>
      <c r="AR275" s="324"/>
      <c r="AS275" s="305"/>
      <c r="AT275" s="324">
        <v>0</v>
      </c>
      <c r="AU275" s="305">
        <v>0</v>
      </c>
      <c r="AV275" s="306">
        <v>0</v>
      </c>
      <c r="AW275" s="305">
        <v>0</v>
      </c>
      <c r="AX275" s="305">
        <v>0</v>
      </c>
      <c r="AY275" s="30" t="str">
        <f t="shared" ref="AY275:AY281" si="92">CA275&amp;CB275&amp;CC275&amp;CD275&amp;CE275&amp;CF275</f>
        <v/>
      </c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12"/>
      <c r="BK275" s="12"/>
      <c r="BL275" s="12"/>
      <c r="BZ275" s="4"/>
      <c r="CA275" s="32" t="str">
        <f>IF(CG275=0,"","* La suma de Ingresos de pacientes Trans NO DEBE superar el total de pacientes ingresados. ")</f>
        <v/>
      </c>
      <c r="CB275" s="32" t="str">
        <f>IF(CH275=0,"","* El Total de Pueblo Originario Ingresado NO DEBE superar el total de pacientes ingresados. ")</f>
        <v/>
      </c>
      <c r="CC275" s="32" t="str">
        <f>IF(CI275=0,"","* El total de Migrantes Ingresado NO DEBE superar el total de pacientes ingresados. ")</f>
        <v/>
      </c>
      <c r="CD275" s="32" t="str">
        <f>IF(CJ275=0,"","* El total de Población SENAME Ingresado NO DEBE superar el total de pacientes ingresados. ")</f>
        <v/>
      </c>
      <c r="CE275" s="32" t="str">
        <f>IF(CK275=0,"","* No olvide digitar los campos Trans y/o Pueblo Originario y/o Migrantes y/o Población SENAME (Digite CERO si no tiene). ")</f>
        <v/>
      </c>
      <c r="CF275" s="33"/>
      <c r="CG275" s="33">
        <f t="shared" ref="CG275:CG281" si="93">IF(SUM(AT275,AU275)&gt;C275,1,0)</f>
        <v>0</v>
      </c>
      <c r="CH275" s="33">
        <f t="shared" ref="CH275:CH281" si="94">IF(C275&lt;AV275,1,0)</f>
        <v>0</v>
      </c>
      <c r="CI275" s="33">
        <f t="shared" ref="CI275:CI281" si="95">IF(C275&lt;AW275,1,0)</f>
        <v>0</v>
      </c>
      <c r="CJ275" s="33">
        <f t="shared" ref="CJ275:CJ281" si="96">IF(C275&lt;AX275,1,0)</f>
        <v>0</v>
      </c>
      <c r="CK275" s="33">
        <f>IF(AND(C275&lt;&gt;0,OR(AT275="",AU275="",AV275="",AW275="",AX275="")),1,0)</f>
        <v>0</v>
      </c>
      <c r="CL275" s="33"/>
      <c r="CM275" s="14"/>
      <c r="CZ275" s="3"/>
    </row>
    <row r="276" spans="1:104" ht="20.25" customHeight="1" thickBot="1" x14ac:dyDescent="0.25">
      <c r="A276" s="1508" t="s">
        <v>296</v>
      </c>
      <c r="B276" s="1509"/>
      <c r="C276" s="998">
        <f t="shared" si="90"/>
        <v>0</v>
      </c>
      <c r="D276" s="999">
        <f t="shared" si="91"/>
        <v>0</v>
      </c>
      <c r="E276" s="1000">
        <f t="shared" si="91"/>
        <v>0</v>
      </c>
      <c r="F276" s="468"/>
      <c r="G276" s="468"/>
      <c r="H276" s="397"/>
      <c r="I276" s="468"/>
      <c r="J276" s="397"/>
      <c r="K276" s="347"/>
      <c r="L276" s="397"/>
      <c r="M276" s="469"/>
      <c r="N276" s="397"/>
      <c r="O276" s="347"/>
      <c r="P276" s="397"/>
      <c r="Q276" s="468"/>
      <c r="R276" s="397"/>
      <c r="S276" s="468"/>
      <c r="T276" s="397"/>
      <c r="U276" s="468"/>
      <c r="V276" s="397"/>
      <c r="W276" s="468"/>
      <c r="X276" s="397"/>
      <c r="Y276" s="468"/>
      <c r="Z276" s="397"/>
      <c r="AA276" s="468"/>
      <c r="AB276" s="397"/>
      <c r="AC276" s="468"/>
      <c r="AD276" s="397"/>
      <c r="AE276" s="468"/>
      <c r="AF276" s="397"/>
      <c r="AG276" s="468"/>
      <c r="AH276" s="397"/>
      <c r="AI276" s="468"/>
      <c r="AJ276" s="397"/>
      <c r="AK276" s="468"/>
      <c r="AL276" s="397"/>
      <c r="AM276" s="468"/>
      <c r="AN276" s="397"/>
      <c r="AO276" s="468"/>
      <c r="AP276" s="397"/>
      <c r="AQ276" s="468"/>
      <c r="AR276" s="397"/>
      <c r="AS276" s="347"/>
      <c r="AT276" s="397"/>
      <c r="AU276" s="347"/>
      <c r="AV276" s="470"/>
      <c r="AW276" s="347"/>
      <c r="AX276" s="347"/>
      <c r="AY276" s="30" t="str">
        <f t="shared" si="92"/>
        <v/>
      </c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12"/>
      <c r="BK276" s="12"/>
      <c r="BL276" s="12"/>
      <c r="BZ276" s="4"/>
      <c r="CA276" s="32" t="str">
        <f t="shared" ref="CA276:CA281" si="97">IF(CG276=0,"","* La suma de Egresos de pacientes Trans NO DEBE superar el total de pacientes egresados. ")</f>
        <v/>
      </c>
      <c r="CB276" s="32" t="str">
        <f>IF(CH276=0,"","* El Total de Pueblo Originario Egresado NO DEBE superar el total de pacientes egresados. ")</f>
        <v/>
      </c>
      <c r="CC276" s="32" t="str">
        <f>IF(CI276=0,"","* El total de Migrantes Egresado NO DEBE superar el total de pacientes egresados. ")</f>
        <v/>
      </c>
      <c r="CD276" s="32" t="str">
        <f t="shared" ref="CD276:CD281" si="98">IF(CJ276=0,"","* El total de Población SENAME Ingresado NO DEBE superar el total de pacientes ingresados. ")</f>
        <v/>
      </c>
      <c r="CE276" s="32" t="str">
        <f t="shared" ref="CE276:CE281" si="99">IF(CK276=0,"","* No olvide digitar los campos Trans y/o Pueblo Originario y/o Migrantes y/o Población SENAME (Digite CERO si no tiene). ")</f>
        <v/>
      </c>
      <c r="CF276" s="33"/>
      <c r="CG276" s="33">
        <f t="shared" si="93"/>
        <v>0</v>
      </c>
      <c r="CH276" s="33">
        <f t="shared" si="94"/>
        <v>0</v>
      </c>
      <c r="CI276" s="33">
        <f t="shared" si="95"/>
        <v>0</v>
      </c>
      <c r="CJ276" s="33">
        <f t="shared" si="96"/>
        <v>0</v>
      </c>
      <c r="CK276" s="33">
        <f t="shared" ref="CK276:CK281" si="100">IF(AND(C276&lt;&gt;0,OR(AT276="",AU276="",AV276="",AW276="",AX276="")),1,0)</f>
        <v>0</v>
      </c>
      <c r="CL276" s="33"/>
      <c r="CM276" s="14"/>
      <c r="CZ276" s="3"/>
    </row>
    <row r="277" spans="1:104" ht="21" customHeight="1" thickTop="1" x14ac:dyDescent="0.2">
      <c r="A277" s="1510" t="s">
        <v>297</v>
      </c>
      <c r="B277" s="1511"/>
      <c r="C277" s="471">
        <f t="shared" si="90"/>
        <v>0</v>
      </c>
      <c r="D277" s="472">
        <f t="shared" si="91"/>
        <v>0</v>
      </c>
      <c r="E277" s="473">
        <f t="shared" si="91"/>
        <v>0</v>
      </c>
      <c r="F277" s="474"/>
      <c r="G277" s="474"/>
      <c r="H277" s="286"/>
      <c r="I277" s="474"/>
      <c r="J277" s="286"/>
      <c r="K277" s="475"/>
      <c r="L277" s="286"/>
      <c r="M277" s="476"/>
      <c r="N277" s="286"/>
      <c r="O277" s="475"/>
      <c r="P277" s="286"/>
      <c r="Q277" s="474"/>
      <c r="R277" s="286"/>
      <c r="S277" s="474"/>
      <c r="T277" s="286"/>
      <c r="U277" s="474"/>
      <c r="V277" s="286"/>
      <c r="W277" s="474"/>
      <c r="X277" s="286"/>
      <c r="Y277" s="474"/>
      <c r="Z277" s="286"/>
      <c r="AA277" s="474"/>
      <c r="AB277" s="286"/>
      <c r="AC277" s="474"/>
      <c r="AD277" s="286"/>
      <c r="AE277" s="474"/>
      <c r="AF277" s="286"/>
      <c r="AG277" s="474"/>
      <c r="AH277" s="286"/>
      <c r="AI277" s="474"/>
      <c r="AJ277" s="286"/>
      <c r="AK277" s="474"/>
      <c r="AL277" s="286"/>
      <c r="AM277" s="474"/>
      <c r="AN277" s="286"/>
      <c r="AO277" s="474"/>
      <c r="AP277" s="286"/>
      <c r="AQ277" s="474"/>
      <c r="AR277" s="286"/>
      <c r="AS277" s="475"/>
      <c r="AT277" s="286"/>
      <c r="AU277" s="475"/>
      <c r="AV277" s="477"/>
      <c r="AW277" s="475"/>
      <c r="AX277" s="475"/>
      <c r="AY277" s="30" t="str">
        <f t="shared" si="92"/>
        <v/>
      </c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12"/>
      <c r="BK277" s="12"/>
      <c r="BL277" s="12"/>
      <c r="BZ277" s="4"/>
      <c r="CA277" s="32" t="str">
        <f t="shared" si="97"/>
        <v/>
      </c>
      <c r="CB277" s="32" t="str">
        <f>IF(CH277=0,"","* El Total de Pueblo Originario Egresado NO DEBE superar el total de pacientes egresados. ")</f>
        <v/>
      </c>
      <c r="CC277" s="32" t="str">
        <f>IF(CI277=0,"","* El total de Migrantes Egresado NO DEBE superar el total de pacientes egresados. ")</f>
        <v/>
      </c>
      <c r="CD277" s="32" t="str">
        <f t="shared" si="98"/>
        <v/>
      </c>
      <c r="CE277" s="32" t="str">
        <f t="shared" si="99"/>
        <v/>
      </c>
      <c r="CF277" s="32" t="str">
        <f>IF(CL277=0,"","* El Total de egresos por fallecimiento NO DEBE superar el total de Egresos. ")</f>
        <v/>
      </c>
      <c r="CG277" s="33">
        <f t="shared" si="93"/>
        <v>0</v>
      </c>
      <c r="CH277" s="33">
        <f t="shared" si="94"/>
        <v>0</v>
      </c>
      <c r="CI277" s="33">
        <f t="shared" si="95"/>
        <v>0</v>
      </c>
      <c r="CJ277" s="33">
        <f t="shared" si="96"/>
        <v>0</v>
      </c>
      <c r="CK277" s="33">
        <f t="shared" si="100"/>
        <v>0</v>
      </c>
      <c r="CL277" s="33">
        <f>IF(C277&gt;C276,1,0)</f>
        <v>0</v>
      </c>
      <c r="CM277" s="14"/>
      <c r="CZ277" s="3"/>
    </row>
    <row r="278" spans="1:104" ht="21.75" customHeight="1" thickBot="1" x14ac:dyDescent="0.25">
      <c r="A278" s="1514" t="s">
        <v>298</v>
      </c>
      <c r="B278" s="1515"/>
      <c r="C278" s="275">
        <f t="shared" si="90"/>
        <v>0</v>
      </c>
      <c r="D278" s="276">
        <f>SUM(F278+H278+J278+L278)</f>
        <v>0</v>
      </c>
      <c r="E278" s="277">
        <f>SUM(G278+I278+K278+M278)</f>
        <v>0</v>
      </c>
      <c r="F278" s="478"/>
      <c r="G278" s="478"/>
      <c r="H278" s="100"/>
      <c r="I278" s="478"/>
      <c r="J278" s="100"/>
      <c r="K278" s="103"/>
      <c r="L278" s="100"/>
      <c r="M278" s="479"/>
      <c r="N278" s="480"/>
      <c r="O278" s="481"/>
      <c r="P278" s="480"/>
      <c r="Q278" s="481"/>
      <c r="R278" s="480"/>
      <c r="S278" s="481"/>
      <c r="T278" s="480"/>
      <c r="U278" s="481"/>
      <c r="V278" s="480"/>
      <c r="W278" s="481"/>
      <c r="X278" s="480"/>
      <c r="Y278" s="481"/>
      <c r="Z278" s="480"/>
      <c r="AA278" s="481"/>
      <c r="AB278" s="480"/>
      <c r="AC278" s="481"/>
      <c r="AD278" s="480"/>
      <c r="AE278" s="481"/>
      <c r="AF278" s="480"/>
      <c r="AG278" s="481"/>
      <c r="AH278" s="480"/>
      <c r="AI278" s="481"/>
      <c r="AJ278" s="480"/>
      <c r="AK278" s="481"/>
      <c r="AL278" s="480"/>
      <c r="AM278" s="481"/>
      <c r="AN278" s="480"/>
      <c r="AO278" s="481"/>
      <c r="AP278" s="480"/>
      <c r="AQ278" s="481"/>
      <c r="AR278" s="480"/>
      <c r="AS278" s="481"/>
      <c r="AT278" s="480"/>
      <c r="AU278" s="481"/>
      <c r="AV278" s="482"/>
      <c r="AW278" s="103"/>
      <c r="AX278" s="103"/>
      <c r="AY278" s="30" t="str">
        <f t="shared" si="92"/>
        <v/>
      </c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12"/>
      <c r="BK278" s="12"/>
      <c r="BL278" s="12"/>
      <c r="BZ278" s="4"/>
      <c r="CA278" s="32" t="str">
        <f t="shared" si="97"/>
        <v/>
      </c>
      <c r="CB278" s="32" t="str">
        <f>IF(CH278=0,"","* El Total de Pueblo Originario Egresado NO DEBE superar el total de pacientes egresados. ")</f>
        <v/>
      </c>
      <c r="CC278" s="32" t="str">
        <f>IF(CI278=0,"","* El total de Migrantes Egresado NO DEBE superar el total de pacientes egresados. ")</f>
        <v/>
      </c>
      <c r="CD278" s="32" t="str">
        <f t="shared" si="98"/>
        <v/>
      </c>
      <c r="CE278" s="32" t="str">
        <f>IF(CK278=0,"","* No olvide digitar los campos Pueblo Originario y/o Migrantes y/o Población SENAME (Digite CERO si no tiene). ")</f>
        <v/>
      </c>
      <c r="CF278" s="32" t="str">
        <f>IF(CL278=0,"","* El total de Egresos por Alta Hijo VIH NO DEBE superar el Total de Egresos. ")</f>
        <v/>
      </c>
      <c r="CG278" s="33">
        <f t="shared" si="93"/>
        <v>0</v>
      </c>
      <c r="CH278" s="33">
        <f t="shared" si="94"/>
        <v>0</v>
      </c>
      <c r="CI278" s="33">
        <f t="shared" si="95"/>
        <v>0</v>
      </c>
      <c r="CJ278" s="33">
        <f t="shared" si="96"/>
        <v>0</v>
      </c>
      <c r="CK278" s="33">
        <f>IF(AND(C278&lt;&gt;0,OR(AV278="",AW278="",AX278="")),1,0)</f>
        <v>0</v>
      </c>
      <c r="CL278" s="33">
        <f>IF(C278&gt;C276,1,0)</f>
        <v>0</v>
      </c>
      <c r="CM278" s="14"/>
      <c r="CZ278" s="3"/>
    </row>
    <row r="279" spans="1:104" ht="18" customHeight="1" thickTop="1" x14ac:dyDescent="0.2">
      <c r="A279" s="1516" t="s">
        <v>299</v>
      </c>
      <c r="B279" s="439" t="s">
        <v>300</v>
      </c>
      <c r="C279" s="471">
        <f t="shared" si="90"/>
        <v>0</v>
      </c>
      <c r="D279" s="472">
        <f t="shared" ref="D279:E281" si="101">SUM(F279+H279+J279+L279+N279+P279+R279+T279+V279+X279+Z279+AB279+AD279+AF279+AH279+AJ279+AL279+AN279+AP279+AR279)</f>
        <v>0</v>
      </c>
      <c r="E279" s="473">
        <f t="shared" si="101"/>
        <v>0</v>
      </c>
      <c r="F279" s="474"/>
      <c r="G279" s="474"/>
      <c r="H279" s="286"/>
      <c r="I279" s="474"/>
      <c r="J279" s="286"/>
      <c r="K279" s="475"/>
      <c r="L279" s="286"/>
      <c r="M279" s="476"/>
      <c r="N279" s="286"/>
      <c r="O279" s="475"/>
      <c r="P279" s="286"/>
      <c r="Q279" s="474"/>
      <c r="R279" s="286"/>
      <c r="S279" s="474"/>
      <c r="T279" s="286"/>
      <c r="U279" s="474"/>
      <c r="V279" s="286"/>
      <c r="W279" s="474"/>
      <c r="X279" s="286"/>
      <c r="Y279" s="474"/>
      <c r="Z279" s="286"/>
      <c r="AA279" s="474"/>
      <c r="AB279" s="286"/>
      <c r="AC279" s="474"/>
      <c r="AD279" s="286"/>
      <c r="AE279" s="474"/>
      <c r="AF279" s="286"/>
      <c r="AG279" s="474"/>
      <c r="AH279" s="286"/>
      <c r="AI279" s="474"/>
      <c r="AJ279" s="286"/>
      <c r="AK279" s="474"/>
      <c r="AL279" s="286"/>
      <c r="AM279" s="474"/>
      <c r="AN279" s="286"/>
      <c r="AO279" s="474"/>
      <c r="AP279" s="286"/>
      <c r="AQ279" s="474"/>
      <c r="AR279" s="286"/>
      <c r="AS279" s="475"/>
      <c r="AT279" s="286"/>
      <c r="AU279" s="475"/>
      <c r="AV279" s="477"/>
      <c r="AW279" s="475"/>
      <c r="AX279" s="475"/>
      <c r="AY279" s="30" t="str">
        <f t="shared" si="92"/>
        <v/>
      </c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Z279" s="4"/>
      <c r="CA279" s="32" t="str">
        <f t="shared" si="97"/>
        <v/>
      </c>
      <c r="CB279" s="32" t="str">
        <f>IF(CH279=0,"","* El Total de Pueblo Originario Egresado NO DEBE superar el total de pacientes egresados. ")</f>
        <v/>
      </c>
      <c r="CC279" s="32" t="str">
        <f>IF(CI279=0,"","* El total de Migrantes Egresado NO DEBE superar el total de pacientes egresados. ")</f>
        <v/>
      </c>
      <c r="CD279" s="32" t="str">
        <f t="shared" si="98"/>
        <v/>
      </c>
      <c r="CE279" s="32" t="str">
        <f t="shared" si="99"/>
        <v/>
      </c>
      <c r="CF279" s="33"/>
      <c r="CG279" s="33">
        <f t="shared" si="93"/>
        <v>0</v>
      </c>
      <c r="CH279" s="33">
        <f t="shared" si="94"/>
        <v>0</v>
      </c>
      <c r="CI279" s="33">
        <f t="shared" si="95"/>
        <v>0</v>
      </c>
      <c r="CJ279" s="33">
        <f t="shared" si="96"/>
        <v>0</v>
      </c>
      <c r="CK279" s="33">
        <f t="shared" si="100"/>
        <v>0</v>
      </c>
      <c r="CL279" s="33"/>
      <c r="CM279" s="14"/>
      <c r="CN279" s="14"/>
    </row>
    <row r="280" spans="1:104" ht="16.350000000000001" customHeight="1" x14ac:dyDescent="0.2">
      <c r="A280" s="1516"/>
      <c r="B280" s="443" t="s">
        <v>301</v>
      </c>
      <c r="C280" s="139">
        <f t="shared" si="90"/>
        <v>0</v>
      </c>
      <c r="D280" s="140">
        <f t="shared" si="101"/>
        <v>0</v>
      </c>
      <c r="E280" s="141">
        <f t="shared" si="101"/>
        <v>0</v>
      </c>
      <c r="F280" s="143"/>
      <c r="G280" s="143"/>
      <c r="H280" s="35"/>
      <c r="I280" s="143"/>
      <c r="J280" s="35"/>
      <c r="K280" s="39"/>
      <c r="L280" s="35"/>
      <c r="M280" s="239"/>
      <c r="N280" s="35"/>
      <c r="O280" s="39"/>
      <c r="P280" s="35"/>
      <c r="Q280" s="143"/>
      <c r="R280" s="35"/>
      <c r="S280" s="143"/>
      <c r="T280" s="35"/>
      <c r="U280" s="143"/>
      <c r="V280" s="35"/>
      <c r="W280" s="143"/>
      <c r="X280" s="35"/>
      <c r="Y280" s="143"/>
      <c r="Z280" s="35"/>
      <c r="AA280" s="143"/>
      <c r="AB280" s="35"/>
      <c r="AC280" s="143"/>
      <c r="AD280" s="35"/>
      <c r="AE280" s="143"/>
      <c r="AF280" s="35"/>
      <c r="AG280" s="143"/>
      <c r="AH280" s="35"/>
      <c r="AI280" s="143"/>
      <c r="AJ280" s="35"/>
      <c r="AK280" s="143"/>
      <c r="AL280" s="35"/>
      <c r="AM280" s="143"/>
      <c r="AN280" s="35"/>
      <c r="AO280" s="143"/>
      <c r="AP280" s="35"/>
      <c r="AQ280" s="143"/>
      <c r="AR280" s="35"/>
      <c r="AS280" s="39"/>
      <c r="AT280" s="35"/>
      <c r="AU280" s="39"/>
      <c r="AV280" s="58"/>
      <c r="AW280" s="39"/>
      <c r="AX280" s="39"/>
      <c r="AY280" s="30" t="str">
        <f t="shared" si="92"/>
        <v/>
      </c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Z280" s="4"/>
      <c r="CA280" s="32" t="str">
        <f t="shared" si="97"/>
        <v/>
      </c>
      <c r="CB280" s="32"/>
      <c r="CC280" s="32"/>
      <c r="CD280" s="32" t="str">
        <f t="shared" si="98"/>
        <v/>
      </c>
      <c r="CE280" s="32" t="str">
        <f t="shared" si="99"/>
        <v/>
      </c>
      <c r="CF280" s="33"/>
      <c r="CG280" s="33">
        <f t="shared" si="93"/>
        <v>0</v>
      </c>
      <c r="CH280" s="33">
        <f t="shared" si="94"/>
        <v>0</v>
      </c>
      <c r="CI280" s="33">
        <f t="shared" si="95"/>
        <v>0</v>
      </c>
      <c r="CJ280" s="33">
        <f t="shared" si="96"/>
        <v>0</v>
      </c>
      <c r="CK280" s="33">
        <f t="shared" si="100"/>
        <v>0</v>
      </c>
      <c r="CL280" s="33"/>
      <c r="CM280" s="14"/>
      <c r="CN280" s="14"/>
    </row>
    <row r="281" spans="1:104" ht="16.350000000000001" customHeight="1" x14ac:dyDescent="0.2">
      <c r="A281" s="1486"/>
      <c r="B281" s="444" t="s">
        <v>302</v>
      </c>
      <c r="C281" s="145">
        <f t="shared" si="90"/>
        <v>0</v>
      </c>
      <c r="D281" s="146">
        <f t="shared" si="101"/>
        <v>0</v>
      </c>
      <c r="E281" s="147">
        <f t="shared" si="101"/>
        <v>0</v>
      </c>
      <c r="F281" s="376"/>
      <c r="G281" s="376"/>
      <c r="H281" s="92"/>
      <c r="I281" s="376"/>
      <c r="J281" s="92"/>
      <c r="K281" s="95"/>
      <c r="L281" s="92"/>
      <c r="M281" s="318"/>
      <c r="N281" s="92"/>
      <c r="O281" s="95"/>
      <c r="P281" s="92"/>
      <c r="Q281" s="376"/>
      <c r="R281" s="92"/>
      <c r="S281" s="376"/>
      <c r="T281" s="92"/>
      <c r="U281" s="376"/>
      <c r="V281" s="92"/>
      <c r="W281" s="376"/>
      <c r="X281" s="92"/>
      <c r="Y281" s="376"/>
      <c r="Z281" s="92"/>
      <c r="AA281" s="376"/>
      <c r="AB281" s="92"/>
      <c r="AC281" s="376"/>
      <c r="AD281" s="92"/>
      <c r="AE281" s="376"/>
      <c r="AF281" s="92"/>
      <c r="AG281" s="376"/>
      <c r="AH281" s="92"/>
      <c r="AI281" s="376"/>
      <c r="AJ281" s="92"/>
      <c r="AK281" s="376"/>
      <c r="AL281" s="92"/>
      <c r="AM281" s="376"/>
      <c r="AN281" s="92"/>
      <c r="AO281" s="376"/>
      <c r="AP281" s="92"/>
      <c r="AQ281" s="376"/>
      <c r="AR281" s="92"/>
      <c r="AS281" s="95"/>
      <c r="AT281" s="92"/>
      <c r="AU281" s="95"/>
      <c r="AV281" s="206"/>
      <c r="AW281" s="95"/>
      <c r="AX281" s="95"/>
      <c r="AY281" s="30" t="str">
        <f t="shared" si="92"/>
        <v/>
      </c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Z281" s="4"/>
      <c r="CA281" s="32" t="str">
        <f t="shared" si="97"/>
        <v/>
      </c>
      <c r="CB281" s="32"/>
      <c r="CC281" s="32"/>
      <c r="CD281" s="32" t="str">
        <f t="shared" si="98"/>
        <v/>
      </c>
      <c r="CE281" s="32" t="str">
        <f t="shared" si="99"/>
        <v/>
      </c>
      <c r="CF281" s="33"/>
      <c r="CG281" s="33">
        <f t="shared" si="93"/>
        <v>0</v>
      </c>
      <c r="CH281" s="33">
        <f t="shared" si="94"/>
        <v>0</v>
      </c>
      <c r="CI281" s="33">
        <f t="shared" si="95"/>
        <v>0</v>
      </c>
      <c r="CJ281" s="33">
        <f t="shared" si="96"/>
        <v>0</v>
      </c>
      <c r="CK281" s="33">
        <f t="shared" si="100"/>
        <v>0</v>
      </c>
      <c r="CL281" s="33"/>
      <c r="CM281" s="14"/>
      <c r="CN281" s="14"/>
    </row>
    <row r="282" spans="1:104" ht="19.5" customHeight="1" x14ac:dyDescent="0.2">
      <c r="A282" s="155" t="s">
        <v>303</v>
      </c>
      <c r="B282" s="122"/>
      <c r="AL282" s="15"/>
      <c r="AM282" s="1327"/>
      <c r="AN282" s="1327"/>
      <c r="AO282" s="1327"/>
      <c r="AP282" s="1327"/>
      <c r="AQ282" s="1327"/>
      <c r="AR282" s="1327"/>
      <c r="AS282" s="1327"/>
      <c r="AT282" s="1327"/>
      <c r="AU282" s="1327"/>
      <c r="AV282" s="940"/>
      <c r="AW282" s="940"/>
      <c r="AX282" s="940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CG282" s="14"/>
      <c r="CH282" s="14"/>
      <c r="CI282" s="14"/>
      <c r="CJ282" s="14"/>
      <c r="CK282" s="14"/>
      <c r="CL282" s="14"/>
      <c r="CM282" s="14"/>
      <c r="CN282" s="14"/>
    </row>
    <row r="283" spans="1:104" ht="16.350000000000001" customHeight="1" x14ac:dyDescent="0.2">
      <c r="A283" s="1366" t="s">
        <v>62</v>
      </c>
      <c r="B283" s="1367"/>
      <c r="C283" s="1636" t="s">
        <v>269</v>
      </c>
      <c r="D283" s="1636"/>
      <c r="E283" s="1636"/>
      <c r="F283" s="1377" t="s">
        <v>257</v>
      </c>
      <c r="G283" s="1378"/>
      <c r="H283" s="1378"/>
      <c r="I283" s="1378"/>
      <c r="J283" s="1378"/>
      <c r="K283" s="1378"/>
      <c r="L283" s="1378"/>
      <c r="M283" s="1378"/>
      <c r="N283" s="1378"/>
      <c r="O283" s="1378"/>
      <c r="P283" s="1378"/>
      <c r="Q283" s="1378"/>
      <c r="R283" s="1378"/>
      <c r="S283" s="1378"/>
      <c r="T283" s="1378"/>
      <c r="U283" s="1378"/>
      <c r="V283" s="1378"/>
      <c r="W283" s="1378"/>
      <c r="X283" s="1378"/>
      <c r="Y283" s="1378"/>
      <c r="Z283" s="1378"/>
      <c r="AA283" s="1378"/>
      <c r="AB283" s="1378"/>
      <c r="AC283" s="1378"/>
      <c r="AD283" s="1378"/>
      <c r="AE283" s="1378"/>
      <c r="AF283" s="1378"/>
      <c r="AG283" s="1379"/>
      <c r="AH283" s="1518" t="s">
        <v>271</v>
      </c>
      <c r="AI283" s="1500"/>
      <c r="AJ283" s="1520" t="s">
        <v>7</v>
      </c>
      <c r="AK283" s="1367" t="s">
        <v>8</v>
      </c>
      <c r="AL283" s="30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CB283" s="56"/>
      <c r="CC283" s="56"/>
      <c r="CG283" s="14"/>
      <c r="CH283" s="14"/>
      <c r="CI283" s="14"/>
      <c r="CJ283" s="14"/>
      <c r="CK283" s="14"/>
      <c r="CL283" s="14"/>
      <c r="CM283" s="14"/>
      <c r="CN283" s="14"/>
    </row>
    <row r="284" spans="1:104" ht="16.350000000000001" customHeight="1" x14ac:dyDescent="0.2">
      <c r="A284" s="1399"/>
      <c r="B284" s="1400"/>
      <c r="C284" s="1636"/>
      <c r="D284" s="1636"/>
      <c r="E284" s="1636"/>
      <c r="F284" s="1406" t="s">
        <v>110</v>
      </c>
      <c r="G284" s="1408"/>
      <c r="H284" s="1406" t="s">
        <v>11</v>
      </c>
      <c r="I284" s="1408"/>
      <c r="J284" s="1406" t="s">
        <v>112</v>
      </c>
      <c r="K284" s="1407"/>
      <c r="L284" s="1406" t="s">
        <v>113</v>
      </c>
      <c r="M284" s="1407"/>
      <c r="N284" s="1406" t="s">
        <v>114</v>
      </c>
      <c r="O284" s="1407"/>
      <c r="P284" s="1406" t="s">
        <v>115</v>
      </c>
      <c r="Q284" s="1407"/>
      <c r="R284" s="1406" t="s">
        <v>116</v>
      </c>
      <c r="S284" s="1407"/>
      <c r="T284" s="1406" t="s">
        <v>117</v>
      </c>
      <c r="U284" s="1407"/>
      <c r="V284" s="1406" t="s">
        <v>118</v>
      </c>
      <c r="W284" s="1407"/>
      <c r="X284" s="1406" t="s">
        <v>119</v>
      </c>
      <c r="Y284" s="1407"/>
      <c r="Z284" s="1406" t="s">
        <v>120</v>
      </c>
      <c r="AA284" s="1407"/>
      <c r="AB284" s="1406" t="s">
        <v>121</v>
      </c>
      <c r="AC284" s="1407"/>
      <c r="AD284" s="1406" t="s">
        <v>122</v>
      </c>
      <c r="AE284" s="1407"/>
      <c r="AF284" s="1406" t="s">
        <v>123</v>
      </c>
      <c r="AG284" s="1435"/>
      <c r="AH284" s="1519"/>
      <c r="AI284" s="1502"/>
      <c r="AJ284" s="1521"/>
      <c r="AK284" s="1400"/>
      <c r="AL284" s="30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CB284" s="56"/>
      <c r="CC284" s="56"/>
      <c r="CG284" s="14"/>
      <c r="CH284" s="14"/>
      <c r="CI284" s="14"/>
      <c r="CJ284" s="14"/>
      <c r="CK284" s="14"/>
      <c r="CL284" s="14"/>
      <c r="CM284" s="14"/>
      <c r="CN284" s="14"/>
    </row>
    <row r="285" spans="1:104" ht="16.350000000000001" customHeight="1" x14ac:dyDescent="0.2">
      <c r="A285" s="1368"/>
      <c r="B285" s="1369"/>
      <c r="C285" s="1336" t="s">
        <v>88</v>
      </c>
      <c r="D285" s="1337" t="s">
        <v>54</v>
      </c>
      <c r="E285" s="811" t="s">
        <v>89</v>
      </c>
      <c r="F285" s="1336" t="s">
        <v>276</v>
      </c>
      <c r="G285" s="1338" t="s">
        <v>89</v>
      </c>
      <c r="H285" s="1336" t="s">
        <v>276</v>
      </c>
      <c r="I285" s="1338" t="s">
        <v>89</v>
      </c>
      <c r="J285" s="1336" t="s">
        <v>276</v>
      </c>
      <c r="K285" s="1338" t="s">
        <v>89</v>
      </c>
      <c r="L285" s="1336" t="s">
        <v>276</v>
      </c>
      <c r="M285" s="1338" t="s">
        <v>89</v>
      </c>
      <c r="N285" s="1336" t="s">
        <v>276</v>
      </c>
      <c r="O285" s="1338" t="s">
        <v>89</v>
      </c>
      <c r="P285" s="1336" t="s">
        <v>276</v>
      </c>
      <c r="Q285" s="1338" t="s">
        <v>89</v>
      </c>
      <c r="R285" s="1336" t="s">
        <v>276</v>
      </c>
      <c r="S285" s="1338" t="s">
        <v>89</v>
      </c>
      <c r="T285" s="1336" t="s">
        <v>276</v>
      </c>
      <c r="U285" s="1338" t="s">
        <v>89</v>
      </c>
      <c r="V285" s="1336" t="s">
        <v>276</v>
      </c>
      <c r="W285" s="1338" t="s">
        <v>89</v>
      </c>
      <c r="X285" s="1336" t="s">
        <v>276</v>
      </c>
      <c r="Y285" s="1338" t="s">
        <v>89</v>
      </c>
      <c r="Z285" s="1336" t="s">
        <v>276</v>
      </c>
      <c r="AA285" s="1338" t="s">
        <v>89</v>
      </c>
      <c r="AB285" s="1336" t="s">
        <v>276</v>
      </c>
      <c r="AC285" s="1338" t="s">
        <v>89</v>
      </c>
      <c r="AD285" s="1336" t="s">
        <v>276</v>
      </c>
      <c r="AE285" s="1338" t="s">
        <v>89</v>
      </c>
      <c r="AF285" s="1336" t="s">
        <v>276</v>
      </c>
      <c r="AG285" s="1339" t="s">
        <v>89</v>
      </c>
      <c r="AH285" s="262" t="s">
        <v>277</v>
      </c>
      <c r="AI285" s="807" t="s">
        <v>278</v>
      </c>
      <c r="AJ285" s="1522"/>
      <c r="AK285" s="1369"/>
      <c r="AL285" s="30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CB285" s="56"/>
      <c r="CC285" s="56"/>
      <c r="CG285" s="14"/>
      <c r="CH285" s="14"/>
      <c r="CI285" s="14"/>
      <c r="CJ285" s="14"/>
      <c r="CK285" s="14"/>
      <c r="CL285" s="14"/>
      <c r="CM285" s="14"/>
      <c r="CN285" s="14"/>
    </row>
    <row r="286" spans="1:104" ht="20.25" customHeight="1" thickBot="1" x14ac:dyDescent="0.25">
      <c r="A286" s="1526" t="s">
        <v>181</v>
      </c>
      <c r="B286" s="1526"/>
      <c r="C286" s="488">
        <f>SUM(D286+E286)</f>
        <v>0</v>
      </c>
      <c r="D286" s="489">
        <f t="shared" ref="D286:E288" si="102">SUM(F286+H286+J286+L286+N286+P286+R286+T286+V286+X286+Z286+AB286+AD286+AF286)</f>
        <v>0</v>
      </c>
      <c r="E286" s="490">
        <f t="shared" si="102"/>
        <v>0</v>
      </c>
      <c r="F286" s="397"/>
      <c r="G286" s="468"/>
      <c r="H286" s="397"/>
      <c r="I286" s="468"/>
      <c r="J286" s="397"/>
      <c r="K286" s="468"/>
      <c r="L286" s="397"/>
      <c r="M286" s="468"/>
      <c r="N286" s="397"/>
      <c r="O286" s="468"/>
      <c r="P286" s="397"/>
      <c r="Q286" s="468"/>
      <c r="R286" s="397"/>
      <c r="S286" s="468"/>
      <c r="T286" s="397"/>
      <c r="U286" s="468"/>
      <c r="V286" s="397"/>
      <c r="W286" s="468"/>
      <c r="X286" s="397"/>
      <c r="Y286" s="468"/>
      <c r="Z286" s="397"/>
      <c r="AA286" s="468"/>
      <c r="AB286" s="397"/>
      <c r="AC286" s="468"/>
      <c r="AD286" s="397"/>
      <c r="AE286" s="468"/>
      <c r="AF286" s="397"/>
      <c r="AG286" s="491"/>
      <c r="AH286" s="468"/>
      <c r="AI286" s="492"/>
      <c r="AJ286" s="397"/>
      <c r="AK286" s="347"/>
      <c r="AL286" s="30"/>
      <c r="AM286" s="13"/>
      <c r="AN286" s="13"/>
      <c r="AO286" s="13"/>
      <c r="AP286" s="13"/>
      <c r="AQ286" s="13"/>
      <c r="AR286" s="1340"/>
      <c r="AS286" s="1340"/>
      <c r="AT286" s="1340"/>
      <c r="AU286" s="1340"/>
      <c r="AV286" s="1340"/>
      <c r="AW286" s="1340"/>
      <c r="AX286" s="1340"/>
      <c r="BZ286" s="2"/>
      <c r="CJ286" s="4">
        <v>0</v>
      </c>
    </row>
    <row r="287" spans="1:104" ht="22.5" customHeight="1" thickTop="1" thickBot="1" x14ac:dyDescent="0.25">
      <c r="A287" s="1527" t="s">
        <v>296</v>
      </c>
      <c r="B287" s="1527"/>
      <c r="C287" s="494">
        <f>SUM(D287+E287)</f>
        <v>0</v>
      </c>
      <c r="D287" s="495">
        <f t="shared" si="102"/>
        <v>0</v>
      </c>
      <c r="E287" s="496">
        <f t="shared" si="102"/>
        <v>0</v>
      </c>
      <c r="F287" s="497"/>
      <c r="G287" s="498"/>
      <c r="H287" s="497"/>
      <c r="I287" s="498"/>
      <c r="J287" s="497"/>
      <c r="K287" s="498"/>
      <c r="L287" s="497"/>
      <c r="M287" s="498"/>
      <c r="N287" s="497"/>
      <c r="O287" s="498"/>
      <c r="P287" s="497"/>
      <c r="Q287" s="498"/>
      <c r="R287" s="497"/>
      <c r="S287" s="498"/>
      <c r="T287" s="497"/>
      <c r="U287" s="498"/>
      <c r="V287" s="497"/>
      <c r="W287" s="498"/>
      <c r="X287" s="497"/>
      <c r="Y287" s="498"/>
      <c r="Z287" s="497"/>
      <c r="AA287" s="498"/>
      <c r="AB287" s="497"/>
      <c r="AC287" s="498"/>
      <c r="AD287" s="497"/>
      <c r="AE287" s="498"/>
      <c r="AF287" s="497"/>
      <c r="AG287" s="499"/>
      <c r="AH287" s="498"/>
      <c r="AI287" s="500"/>
      <c r="AJ287" s="497"/>
      <c r="AK287" s="500"/>
      <c r="AL287" s="30"/>
      <c r="AM287" s="13"/>
      <c r="AN287" s="13"/>
      <c r="AO287" s="13"/>
      <c r="AP287" s="13"/>
      <c r="AQ287" s="13"/>
      <c r="AR287" s="1340"/>
      <c r="AS287" s="1340"/>
      <c r="AT287" s="1340"/>
      <c r="AU287" s="1340"/>
      <c r="AV287" s="1340"/>
      <c r="AW287" s="1340"/>
      <c r="AX287" s="1340"/>
    </row>
    <row r="288" spans="1:104" ht="18.75" customHeight="1" thickTop="1" x14ac:dyDescent="0.2">
      <c r="A288" s="1528" t="s">
        <v>304</v>
      </c>
      <c r="B288" s="1528"/>
      <c r="C288" s="145">
        <f>SUM(D288+E288)</f>
        <v>0</v>
      </c>
      <c r="D288" s="146">
        <f t="shared" si="102"/>
        <v>0</v>
      </c>
      <c r="E288" s="317">
        <f t="shared" si="102"/>
        <v>0</v>
      </c>
      <c r="F288" s="501"/>
      <c r="G288" s="502"/>
      <c r="H288" s="501"/>
      <c r="I288" s="502"/>
      <c r="J288" s="501"/>
      <c r="K288" s="502"/>
      <c r="L288" s="501"/>
      <c r="M288" s="502"/>
      <c r="N288" s="501"/>
      <c r="O288" s="502"/>
      <c r="P288" s="501"/>
      <c r="Q288" s="502"/>
      <c r="R288" s="501"/>
      <c r="S288" s="502"/>
      <c r="T288" s="501"/>
      <c r="U288" s="502"/>
      <c r="V288" s="501"/>
      <c r="W288" s="502"/>
      <c r="X288" s="501"/>
      <c r="Y288" s="502"/>
      <c r="Z288" s="501"/>
      <c r="AA288" s="502"/>
      <c r="AB288" s="501"/>
      <c r="AC288" s="502"/>
      <c r="AD288" s="501"/>
      <c r="AE288" s="502"/>
      <c r="AF288" s="501"/>
      <c r="AG288" s="503"/>
      <c r="AH288" s="502"/>
      <c r="AI288" s="504"/>
      <c r="AJ288" s="501"/>
      <c r="AK288" s="504"/>
      <c r="AL288" s="30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</row>
    <row r="289" spans="1:104" ht="30" customHeight="1" x14ac:dyDescent="0.2">
      <c r="A289" s="1341" t="s">
        <v>305</v>
      </c>
      <c r="B289" s="1342"/>
      <c r="C289" s="1343"/>
      <c r="D289" s="1343"/>
      <c r="E289" s="1343"/>
      <c r="F289" s="1343"/>
      <c r="G289" s="1343"/>
      <c r="H289" s="1343"/>
      <c r="I289" s="1343"/>
      <c r="J289" s="1343"/>
      <c r="K289" s="1343"/>
      <c r="L289" s="1343"/>
      <c r="M289" s="1343"/>
      <c r="N289" s="1343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7"/>
      <c r="AI289" s="11"/>
      <c r="AJ289" s="11"/>
      <c r="AK289" s="11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</row>
    <row r="290" spans="1:104" ht="16.350000000000001" customHeight="1" x14ac:dyDescent="0.2">
      <c r="A290" s="1516" t="s">
        <v>306</v>
      </c>
      <c r="B290" s="1523" t="s">
        <v>307</v>
      </c>
      <c r="C290" s="1524"/>
      <c r="D290" s="1525"/>
      <c r="E290" s="1368" t="s">
        <v>308</v>
      </c>
      <c r="F290" s="1402"/>
      <c r="G290" s="1402"/>
      <c r="H290" s="1402"/>
      <c r="I290" s="1402"/>
      <c r="J290" s="1402"/>
      <c r="K290" s="1402"/>
      <c r="L290" s="1402"/>
      <c r="M290" s="1402"/>
      <c r="N290" s="508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7"/>
      <c r="AM290" s="120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</row>
    <row r="291" spans="1:104" ht="16.350000000000001" customHeight="1" x14ac:dyDescent="0.2">
      <c r="A291" s="1516"/>
      <c r="B291" s="1368"/>
      <c r="C291" s="1402"/>
      <c r="D291" s="1369"/>
      <c r="E291" s="1406" t="s">
        <v>173</v>
      </c>
      <c r="F291" s="1407"/>
      <c r="G291" s="1406" t="s">
        <v>174</v>
      </c>
      <c r="H291" s="1407"/>
      <c r="I291" s="1406" t="s">
        <v>175</v>
      </c>
      <c r="J291" s="1407"/>
      <c r="K291" s="1406" t="s">
        <v>110</v>
      </c>
      <c r="L291" s="1407"/>
      <c r="M291" s="1406" t="s">
        <v>11</v>
      </c>
      <c r="N291" s="1407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</row>
    <row r="292" spans="1:104" ht="19.5" customHeight="1" x14ac:dyDescent="0.2">
      <c r="A292" s="1486"/>
      <c r="B292" s="828" t="s">
        <v>88</v>
      </c>
      <c r="C292" s="510" t="s">
        <v>54</v>
      </c>
      <c r="D292" s="807" t="s">
        <v>89</v>
      </c>
      <c r="E292" s="1336" t="s">
        <v>54</v>
      </c>
      <c r="F292" s="815" t="s">
        <v>89</v>
      </c>
      <c r="G292" s="1336" t="s">
        <v>54</v>
      </c>
      <c r="H292" s="815" t="s">
        <v>89</v>
      </c>
      <c r="I292" s="1336" t="s">
        <v>54</v>
      </c>
      <c r="J292" s="815" t="s">
        <v>89</v>
      </c>
      <c r="K292" s="1336" t="s">
        <v>54</v>
      </c>
      <c r="L292" s="815" t="s">
        <v>89</v>
      </c>
      <c r="M292" s="1336" t="s">
        <v>54</v>
      </c>
      <c r="N292" s="815" t="s">
        <v>89</v>
      </c>
    </row>
    <row r="293" spans="1:104" ht="20.25" customHeight="1" x14ac:dyDescent="0.2">
      <c r="A293" s="1344" t="s">
        <v>64</v>
      </c>
      <c r="B293" s="1345">
        <f>SUM(C293+D293)</f>
        <v>0</v>
      </c>
      <c r="C293" s="1346">
        <f>SUM(E293+G293+I293+K293+M293)</f>
        <v>0</v>
      </c>
      <c r="D293" s="1347">
        <f>SUM(F293+H293+J293+L293+N293)</f>
        <v>0</v>
      </c>
      <c r="E293" s="1348"/>
      <c r="F293" s="1349"/>
      <c r="G293" s="1348"/>
      <c r="H293" s="1349"/>
      <c r="I293" s="1348"/>
      <c r="J293" s="1350"/>
      <c r="K293" s="1348"/>
      <c r="L293" s="1350"/>
      <c r="M293" s="1351"/>
      <c r="N293" s="1350"/>
      <c r="O293" s="3"/>
    </row>
    <row r="294" spans="1:104" ht="21.75" customHeight="1" x14ac:dyDescent="0.2">
      <c r="A294" s="830" t="s">
        <v>76</v>
      </c>
      <c r="B294" s="520">
        <f>SUM(C294+D294)</f>
        <v>0</v>
      </c>
      <c r="C294" s="521">
        <f>SUM(E294+G294+I294+K294+M294)</f>
        <v>0</v>
      </c>
      <c r="D294" s="258">
        <f>SUM(F294+H294+J294+L294+N294)</f>
        <v>0</v>
      </c>
      <c r="E294" s="92"/>
      <c r="F294" s="95"/>
      <c r="G294" s="92"/>
      <c r="H294" s="522"/>
      <c r="I294" s="92"/>
      <c r="J294" s="95"/>
      <c r="K294" s="92"/>
      <c r="L294" s="95"/>
      <c r="M294" s="318"/>
      <c r="N294" s="522"/>
      <c r="O294" s="3"/>
    </row>
    <row r="295" spans="1:104" ht="22.5" customHeight="1" x14ac:dyDescent="0.2">
      <c r="A295" s="523" t="s">
        <v>309</v>
      </c>
      <c r="B295" s="524"/>
      <c r="C295" s="162"/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162"/>
    </row>
    <row r="296" spans="1:104" ht="14.25" customHeight="1" x14ac:dyDescent="0.2">
      <c r="A296" s="1636" t="s">
        <v>306</v>
      </c>
      <c r="B296" s="1636" t="s">
        <v>95</v>
      </c>
      <c r="C296" s="1634" t="s">
        <v>307</v>
      </c>
      <c r="D296" s="1634"/>
      <c r="E296" s="1634"/>
      <c r="F296" s="1406" t="s">
        <v>308</v>
      </c>
      <c r="G296" s="1408"/>
      <c r="H296" s="1408"/>
      <c r="I296" s="1408"/>
      <c r="J296" s="1408"/>
      <c r="K296" s="1408"/>
      <c r="L296" s="1408"/>
      <c r="M296" s="1408"/>
      <c r="N296" s="1408"/>
      <c r="O296" s="1408"/>
      <c r="P296" s="1408"/>
      <c r="Q296" s="1408"/>
      <c r="R296" s="1408"/>
      <c r="S296" s="1408"/>
      <c r="T296" s="1408"/>
      <c r="U296" s="1408"/>
      <c r="V296" s="1408"/>
      <c r="W296" s="1408"/>
      <c r="X296" s="1408"/>
      <c r="Y296" s="1408"/>
      <c r="Z296" s="1408"/>
      <c r="AA296" s="1408"/>
      <c r="AB296" s="1408"/>
      <c r="AC296" s="1408"/>
      <c r="AD296" s="1408"/>
      <c r="AE296" s="1408"/>
      <c r="AF296" s="1408"/>
      <c r="AG296" s="1407"/>
      <c r="AH296" s="1520" t="s">
        <v>258</v>
      </c>
      <c r="AI296" s="1535" t="s">
        <v>8</v>
      </c>
      <c r="AJ296" s="1367" t="s">
        <v>7</v>
      </c>
      <c r="BT296" s="3"/>
      <c r="BU296" s="4"/>
      <c r="BV296" s="4"/>
      <c r="BW296" s="4"/>
      <c r="BX296" s="4"/>
      <c r="BY296" s="4"/>
      <c r="BZ296" s="4"/>
      <c r="CU296" s="2"/>
      <c r="CV296" s="2"/>
      <c r="CW296" s="2"/>
      <c r="CX296" s="2"/>
      <c r="CY296" s="2"/>
      <c r="CZ296" s="2"/>
    </row>
    <row r="297" spans="1:104" x14ac:dyDescent="0.2">
      <c r="A297" s="1636"/>
      <c r="B297" s="1636"/>
      <c r="C297" s="1634"/>
      <c r="D297" s="1634"/>
      <c r="E297" s="1634"/>
      <c r="F297" s="1406" t="s">
        <v>110</v>
      </c>
      <c r="G297" s="1407"/>
      <c r="H297" s="1406" t="s">
        <v>11</v>
      </c>
      <c r="I297" s="1407"/>
      <c r="J297" s="1406" t="s">
        <v>112</v>
      </c>
      <c r="K297" s="1407"/>
      <c r="L297" s="1406" t="s">
        <v>113</v>
      </c>
      <c r="M297" s="1407"/>
      <c r="N297" s="1406" t="s">
        <v>114</v>
      </c>
      <c r="O297" s="1407"/>
      <c r="P297" s="1406" t="s">
        <v>115</v>
      </c>
      <c r="Q297" s="1407"/>
      <c r="R297" s="1406" t="s">
        <v>116</v>
      </c>
      <c r="S297" s="1407"/>
      <c r="T297" s="1406" t="s">
        <v>117</v>
      </c>
      <c r="U297" s="1407"/>
      <c r="V297" s="1406" t="s">
        <v>118</v>
      </c>
      <c r="W297" s="1407"/>
      <c r="X297" s="1406" t="s">
        <v>119</v>
      </c>
      <c r="Y297" s="1407"/>
      <c r="Z297" s="1406" t="s">
        <v>120</v>
      </c>
      <c r="AA297" s="1407"/>
      <c r="AB297" s="1406" t="s">
        <v>121</v>
      </c>
      <c r="AC297" s="1407"/>
      <c r="AD297" s="1406" t="s">
        <v>122</v>
      </c>
      <c r="AE297" s="1407"/>
      <c r="AF297" s="1406" t="s">
        <v>123</v>
      </c>
      <c r="AG297" s="1407"/>
      <c r="AH297" s="1521"/>
      <c r="AI297" s="1536"/>
      <c r="AJ297" s="1400"/>
      <c r="BT297" s="3"/>
      <c r="BU297" s="4"/>
      <c r="BV297" s="4"/>
      <c r="BW297" s="4"/>
      <c r="BX297" s="4"/>
      <c r="BY297" s="4"/>
      <c r="BZ297" s="4"/>
      <c r="CU297" s="2"/>
      <c r="CV297" s="2"/>
      <c r="CW297" s="2"/>
      <c r="CX297" s="2"/>
      <c r="CY297" s="2"/>
      <c r="CZ297" s="2"/>
    </row>
    <row r="298" spans="1:104" x14ac:dyDescent="0.2">
      <c r="A298" s="1636"/>
      <c r="B298" s="1636"/>
      <c r="C298" s="1352" t="s">
        <v>88</v>
      </c>
      <c r="D298" s="1353" t="s">
        <v>54</v>
      </c>
      <c r="E298" s="815" t="s">
        <v>89</v>
      </c>
      <c r="F298" s="1336" t="s">
        <v>54</v>
      </c>
      <c r="G298" s="815" t="s">
        <v>89</v>
      </c>
      <c r="H298" s="1336" t="s">
        <v>54</v>
      </c>
      <c r="I298" s="815" t="s">
        <v>89</v>
      </c>
      <c r="J298" s="1336" t="s">
        <v>276</v>
      </c>
      <c r="K298" s="815" t="s">
        <v>89</v>
      </c>
      <c r="L298" s="1336" t="s">
        <v>276</v>
      </c>
      <c r="M298" s="815" t="s">
        <v>89</v>
      </c>
      <c r="N298" s="1336" t="s">
        <v>276</v>
      </c>
      <c r="O298" s="815" t="s">
        <v>89</v>
      </c>
      <c r="P298" s="1336" t="s">
        <v>276</v>
      </c>
      <c r="Q298" s="815" t="s">
        <v>89</v>
      </c>
      <c r="R298" s="1336" t="s">
        <v>276</v>
      </c>
      <c r="S298" s="815" t="s">
        <v>89</v>
      </c>
      <c r="T298" s="1336" t="s">
        <v>276</v>
      </c>
      <c r="U298" s="815" t="s">
        <v>89</v>
      </c>
      <c r="V298" s="1336" t="s">
        <v>276</v>
      </c>
      <c r="W298" s="815" t="s">
        <v>89</v>
      </c>
      <c r="X298" s="1336" t="s">
        <v>276</v>
      </c>
      <c r="Y298" s="815" t="s">
        <v>89</v>
      </c>
      <c r="Z298" s="1336" t="s">
        <v>276</v>
      </c>
      <c r="AA298" s="815" t="s">
        <v>89</v>
      </c>
      <c r="AB298" s="1336" t="s">
        <v>276</v>
      </c>
      <c r="AC298" s="815" t="s">
        <v>89</v>
      </c>
      <c r="AD298" s="1336" t="s">
        <v>276</v>
      </c>
      <c r="AE298" s="815" t="s">
        <v>89</v>
      </c>
      <c r="AF298" s="1336" t="s">
        <v>276</v>
      </c>
      <c r="AG298" s="815" t="s">
        <v>89</v>
      </c>
      <c r="AH298" s="1522"/>
      <c r="AI298" s="1537"/>
      <c r="AJ298" s="1369"/>
      <c r="BT298" s="3"/>
      <c r="BU298" s="4"/>
      <c r="BV298" s="4"/>
      <c r="BW298" s="4"/>
      <c r="BX298" s="4"/>
      <c r="BY298" s="4"/>
      <c r="BZ298" s="4"/>
      <c r="CU298" s="2"/>
      <c r="CV298" s="2"/>
      <c r="CW298" s="2"/>
      <c r="CX298" s="2"/>
      <c r="CY298" s="2"/>
      <c r="CZ298" s="2"/>
    </row>
    <row r="299" spans="1:104" x14ac:dyDescent="0.2">
      <c r="A299" s="1529" t="s">
        <v>64</v>
      </c>
      <c r="B299" s="1354" t="s">
        <v>310</v>
      </c>
      <c r="C299" s="1345">
        <f t="shared" ref="C299:C304" si="103">SUM(D299+E299)</f>
        <v>0</v>
      </c>
      <c r="D299" s="1355">
        <f>SUM(F299+H299+J299+L299+N299+P299+R299+T299+V299+X299+Z299+AB299+AD299+AF299)</f>
        <v>0</v>
      </c>
      <c r="E299" s="1356">
        <f t="shared" ref="D299:E304" si="104">SUM(G299+I299+K299+M299+O299+Q299+S299+U299+W299+Y299+AA299+AC299+AE299+AG299)</f>
        <v>0</v>
      </c>
      <c r="F299" s="1348"/>
      <c r="G299" s="1349"/>
      <c r="H299" s="1348"/>
      <c r="I299" s="1349"/>
      <c r="J299" s="1348"/>
      <c r="K299" s="1349"/>
      <c r="L299" s="1348"/>
      <c r="M299" s="1349"/>
      <c r="N299" s="1348"/>
      <c r="O299" s="1349"/>
      <c r="P299" s="1348"/>
      <c r="Q299" s="1349"/>
      <c r="R299" s="1348"/>
      <c r="S299" s="1349"/>
      <c r="T299" s="1348"/>
      <c r="U299" s="1349"/>
      <c r="V299" s="1348"/>
      <c r="W299" s="1349"/>
      <c r="X299" s="1348"/>
      <c r="Y299" s="1349"/>
      <c r="Z299" s="1348"/>
      <c r="AA299" s="1349"/>
      <c r="AB299" s="1348"/>
      <c r="AC299" s="1349"/>
      <c r="AD299" s="1348"/>
      <c r="AE299" s="1349"/>
      <c r="AF299" s="1348"/>
      <c r="AG299" s="1349"/>
      <c r="AH299" s="1348"/>
      <c r="AI299" s="1357"/>
      <c r="AJ299" s="1350"/>
      <c r="AK299" s="30"/>
      <c r="BT299" s="3"/>
      <c r="BU299" s="4"/>
      <c r="BV299" s="4"/>
      <c r="BW299" s="4"/>
      <c r="BX299" s="4"/>
      <c r="BY299" s="4"/>
      <c r="BZ299" s="4"/>
      <c r="CJ299" s="4">
        <v>0</v>
      </c>
      <c r="CU299" s="2"/>
      <c r="CV299" s="2"/>
      <c r="CW299" s="2"/>
      <c r="CX299" s="2"/>
      <c r="CY299" s="2"/>
      <c r="CZ299" s="2"/>
    </row>
    <row r="300" spans="1:104" x14ac:dyDescent="0.2">
      <c r="A300" s="1530"/>
      <c r="B300" s="105" t="s">
        <v>311</v>
      </c>
      <c r="C300" s="532">
        <f t="shared" si="103"/>
        <v>0</v>
      </c>
      <c r="D300" s="533">
        <f t="shared" si="104"/>
        <v>0</v>
      </c>
      <c r="E300" s="534">
        <f t="shared" si="104"/>
        <v>0</v>
      </c>
      <c r="F300" s="35"/>
      <c r="G300" s="39"/>
      <c r="H300" s="35"/>
      <c r="I300" s="39"/>
      <c r="J300" s="35"/>
      <c r="K300" s="39"/>
      <c r="L300" s="35"/>
      <c r="M300" s="39"/>
      <c r="N300" s="35"/>
      <c r="O300" s="39"/>
      <c r="P300" s="35"/>
      <c r="Q300" s="39"/>
      <c r="R300" s="35"/>
      <c r="S300" s="39"/>
      <c r="T300" s="35"/>
      <c r="U300" s="39"/>
      <c r="V300" s="35"/>
      <c r="W300" s="39"/>
      <c r="X300" s="35"/>
      <c r="Y300" s="39"/>
      <c r="Z300" s="35"/>
      <c r="AA300" s="39"/>
      <c r="AB300" s="35"/>
      <c r="AC300" s="39"/>
      <c r="AD300" s="35"/>
      <c r="AE300" s="39"/>
      <c r="AF300" s="35"/>
      <c r="AG300" s="39"/>
      <c r="AH300" s="35"/>
      <c r="AI300" s="36"/>
      <c r="AJ300" s="40"/>
      <c r="AK300" s="30"/>
      <c r="BT300" s="3"/>
      <c r="BU300" s="4"/>
      <c r="BV300" s="4"/>
      <c r="BW300" s="4"/>
      <c r="BX300" s="4"/>
      <c r="BY300" s="4"/>
      <c r="BZ300" s="4"/>
      <c r="CJ300" s="4">
        <v>0</v>
      </c>
      <c r="CU300" s="2"/>
      <c r="CV300" s="2"/>
      <c r="CW300" s="2"/>
      <c r="CX300" s="2"/>
      <c r="CY300" s="2"/>
      <c r="CZ300" s="2"/>
    </row>
    <row r="301" spans="1:104" x14ac:dyDescent="0.2">
      <c r="A301" s="1531"/>
      <c r="B301" s="91" t="s">
        <v>312</v>
      </c>
      <c r="C301" s="536">
        <f t="shared" si="103"/>
        <v>0</v>
      </c>
      <c r="D301" s="537">
        <f t="shared" si="104"/>
        <v>0</v>
      </c>
      <c r="E301" s="538">
        <f t="shared" si="104"/>
        <v>0</v>
      </c>
      <c r="F301" s="82"/>
      <c r="G301" s="85"/>
      <c r="H301" s="82"/>
      <c r="I301" s="85"/>
      <c r="J301" s="82"/>
      <c r="K301" s="85"/>
      <c r="L301" s="82"/>
      <c r="M301" s="85"/>
      <c r="N301" s="82"/>
      <c r="O301" s="85"/>
      <c r="P301" s="82"/>
      <c r="Q301" s="85"/>
      <c r="R301" s="82"/>
      <c r="S301" s="85"/>
      <c r="T301" s="82"/>
      <c r="U301" s="85"/>
      <c r="V301" s="82"/>
      <c r="W301" s="85"/>
      <c r="X301" s="82"/>
      <c r="Y301" s="85"/>
      <c r="Z301" s="82"/>
      <c r="AA301" s="85"/>
      <c r="AB301" s="82"/>
      <c r="AC301" s="85"/>
      <c r="AD301" s="82"/>
      <c r="AE301" s="85"/>
      <c r="AF301" s="82"/>
      <c r="AG301" s="85"/>
      <c r="AH301" s="82"/>
      <c r="AI301" s="83"/>
      <c r="AJ301" s="185"/>
      <c r="AK301" s="30"/>
      <c r="BT301" s="3"/>
      <c r="BU301" s="4"/>
      <c r="BV301" s="4"/>
      <c r="BW301" s="4"/>
      <c r="BX301" s="4"/>
      <c r="BY301" s="4"/>
      <c r="BZ301" s="4"/>
      <c r="CJ301" s="4">
        <v>0</v>
      </c>
      <c r="CU301" s="2"/>
      <c r="CV301" s="2"/>
      <c r="CW301" s="2"/>
      <c r="CX301" s="2"/>
      <c r="CY301" s="2"/>
      <c r="CZ301" s="2"/>
    </row>
    <row r="302" spans="1:104" x14ac:dyDescent="0.2">
      <c r="A302" s="1532" t="s">
        <v>313</v>
      </c>
      <c r="B302" s="1354" t="s">
        <v>310</v>
      </c>
      <c r="C302" s="1345">
        <f t="shared" si="103"/>
        <v>0</v>
      </c>
      <c r="D302" s="1355">
        <f t="shared" si="104"/>
        <v>0</v>
      </c>
      <c r="E302" s="539">
        <f t="shared" si="104"/>
        <v>0</v>
      </c>
      <c r="F302" s="106"/>
      <c r="G302" s="109"/>
      <c r="H302" s="106"/>
      <c r="I302" s="109"/>
      <c r="J302" s="106"/>
      <c r="K302" s="109"/>
      <c r="L302" s="106"/>
      <c r="M302" s="109"/>
      <c r="N302" s="106"/>
      <c r="O302" s="109"/>
      <c r="P302" s="106"/>
      <c r="Q302" s="109"/>
      <c r="R302" s="106"/>
      <c r="S302" s="109"/>
      <c r="T302" s="106"/>
      <c r="U302" s="109"/>
      <c r="V302" s="106"/>
      <c r="W302" s="109"/>
      <c r="X302" s="106"/>
      <c r="Y302" s="109"/>
      <c r="Z302" s="106"/>
      <c r="AA302" s="109"/>
      <c r="AB302" s="106"/>
      <c r="AC302" s="109"/>
      <c r="AD302" s="106"/>
      <c r="AE302" s="109"/>
      <c r="AF302" s="106"/>
      <c r="AG302" s="109"/>
      <c r="AH302" s="106"/>
      <c r="AI302" s="107"/>
      <c r="AJ302" s="272"/>
      <c r="AK302" s="30"/>
      <c r="BT302" s="3"/>
      <c r="BU302" s="4"/>
      <c r="BV302" s="4"/>
      <c r="BW302" s="4"/>
      <c r="BX302" s="4"/>
      <c r="BY302" s="4"/>
      <c r="BZ302" s="4"/>
      <c r="CJ302" s="4">
        <v>0</v>
      </c>
      <c r="CU302" s="2"/>
      <c r="CV302" s="2"/>
      <c r="CW302" s="2"/>
      <c r="CX302" s="2"/>
      <c r="CY302" s="2"/>
      <c r="CZ302" s="2"/>
    </row>
    <row r="303" spans="1:104" x14ac:dyDescent="0.2">
      <c r="A303" s="1533"/>
      <c r="B303" s="89" t="s">
        <v>311</v>
      </c>
      <c r="C303" s="532">
        <f t="shared" si="103"/>
        <v>0</v>
      </c>
      <c r="D303" s="533">
        <f t="shared" si="104"/>
        <v>0</v>
      </c>
      <c r="E303" s="534">
        <f>SUM(G303+I303+K303+M303+O303+Q303+S303+U303+W303+Y303+AA303+AC303+AE303+AG303)</f>
        <v>0</v>
      </c>
      <c r="F303" s="35"/>
      <c r="G303" s="39"/>
      <c r="H303" s="35"/>
      <c r="I303" s="39"/>
      <c r="J303" s="35"/>
      <c r="K303" s="39"/>
      <c r="L303" s="35"/>
      <c r="M303" s="39"/>
      <c r="N303" s="35"/>
      <c r="O303" s="39"/>
      <c r="P303" s="35"/>
      <c r="Q303" s="39"/>
      <c r="R303" s="35"/>
      <c r="S303" s="39"/>
      <c r="T303" s="35"/>
      <c r="U303" s="39"/>
      <c r="V303" s="35"/>
      <c r="W303" s="39"/>
      <c r="X303" s="35"/>
      <c r="Y303" s="39"/>
      <c r="Z303" s="35"/>
      <c r="AA303" s="39"/>
      <c r="AB303" s="35"/>
      <c r="AC303" s="39"/>
      <c r="AD303" s="35"/>
      <c r="AE303" s="39"/>
      <c r="AF303" s="35"/>
      <c r="AG303" s="39"/>
      <c r="AH303" s="35"/>
      <c r="AI303" s="36"/>
      <c r="AJ303" s="40"/>
      <c r="AK303" s="30"/>
      <c r="BT303" s="3"/>
      <c r="BU303" s="4"/>
      <c r="BV303" s="4"/>
      <c r="BW303" s="4"/>
      <c r="BX303" s="4"/>
      <c r="BY303" s="4"/>
      <c r="BZ303" s="4"/>
      <c r="CJ303" s="4">
        <v>0</v>
      </c>
      <c r="CU303" s="2"/>
      <c r="CV303" s="2"/>
      <c r="CW303" s="2"/>
      <c r="CX303" s="2"/>
      <c r="CY303" s="2"/>
      <c r="CZ303" s="2"/>
    </row>
    <row r="304" spans="1:104" x14ac:dyDescent="0.2">
      <c r="A304" s="1534"/>
      <c r="B304" s="91" t="s">
        <v>312</v>
      </c>
      <c r="C304" s="536">
        <f t="shared" si="103"/>
        <v>0</v>
      </c>
      <c r="D304" s="425">
        <f t="shared" si="104"/>
        <v>0</v>
      </c>
      <c r="E304" s="538">
        <f t="shared" si="104"/>
        <v>0</v>
      </c>
      <c r="F304" s="92"/>
      <c r="G304" s="95"/>
      <c r="H304" s="92"/>
      <c r="I304" s="95"/>
      <c r="J304" s="92"/>
      <c r="K304" s="95"/>
      <c r="L304" s="92"/>
      <c r="M304" s="95"/>
      <c r="N304" s="92"/>
      <c r="O304" s="95"/>
      <c r="P304" s="92"/>
      <c r="Q304" s="95"/>
      <c r="R304" s="92"/>
      <c r="S304" s="95"/>
      <c r="T304" s="92"/>
      <c r="U304" s="95"/>
      <c r="V304" s="92"/>
      <c r="W304" s="95"/>
      <c r="X304" s="92"/>
      <c r="Y304" s="95"/>
      <c r="Z304" s="92"/>
      <c r="AA304" s="95"/>
      <c r="AB304" s="92"/>
      <c r="AC304" s="95"/>
      <c r="AD304" s="92"/>
      <c r="AE304" s="95"/>
      <c r="AF304" s="92"/>
      <c r="AG304" s="95"/>
      <c r="AH304" s="82"/>
      <c r="AI304" s="83"/>
      <c r="AJ304" s="185"/>
      <c r="AK304" s="30"/>
      <c r="BT304" s="3"/>
      <c r="BU304" s="4"/>
      <c r="BV304" s="4"/>
      <c r="BW304" s="4"/>
      <c r="BX304" s="4"/>
      <c r="BY304" s="4"/>
      <c r="BZ304" s="4"/>
      <c r="CJ304" s="4">
        <v>0</v>
      </c>
      <c r="CU304" s="2"/>
      <c r="CV304" s="2"/>
      <c r="CW304" s="2"/>
      <c r="CX304" s="2"/>
      <c r="CY304" s="2"/>
      <c r="CZ304" s="2"/>
    </row>
    <row r="311" spans="1:104" ht="15.75" customHeight="1" x14ac:dyDescent="0.2"/>
    <row r="312" spans="1:104" s="540" customFormat="1" ht="18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3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</row>
    <row r="313" spans="1:104" ht="18.75" customHeight="1" x14ac:dyDescent="0.2"/>
    <row r="314" spans="1:104" ht="18" hidden="1" customHeight="1" x14ac:dyDescent="0.2"/>
    <row r="315" spans="1:104" hidden="1" x14ac:dyDescent="0.2">
      <c r="A315" s="540">
        <f>SUM(C11:C15,C19:C29,C33:C52,B55,C58,C63:C66,C71:C74,C79,C84:C89,C94:C99,C104:C108,C115,C120,C121,C128,C133,C134,C141,C142:C145,C151,C153:C189,C193,C195:C231,C235:C238,C243:C246,C251:C269,C274:C281,C286:C288,B293:B294,C299:C304)</f>
        <v>301</v>
      </c>
      <c r="B315" s="540">
        <f>SUM(CF8:CN304)</f>
        <v>0</v>
      </c>
    </row>
    <row r="316" spans="1:104" hidden="1" x14ac:dyDescent="0.2"/>
    <row r="317" spans="1:104" hidden="1" x14ac:dyDescent="0.2"/>
  </sheetData>
  <mergeCells count="441">
    <mergeCell ref="AF297:AG297"/>
    <mergeCell ref="A299:A301"/>
    <mergeCell ref="A302:A304"/>
    <mergeCell ref="AJ296:AJ298"/>
    <mergeCell ref="F297:G297"/>
    <mergeCell ref="H297:I297"/>
    <mergeCell ref="J297:K297"/>
    <mergeCell ref="L297:M297"/>
    <mergeCell ref="N297:O297"/>
    <mergeCell ref="P297:Q297"/>
    <mergeCell ref="R297:S297"/>
    <mergeCell ref="T297:U297"/>
    <mergeCell ref="V297:W297"/>
    <mergeCell ref="A296:A298"/>
    <mergeCell ref="B296:B298"/>
    <mergeCell ref="C296:E297"/>
    <mergeCell ref="F296:AG296"/>
    <mergeCell ref="AH296:AH298"/>
    <mergeCell ref="AI296:AI298"/>
    <mergeCell ref="X297:Y297"/>
    <mergeCell ref="Z297:AA297"/>
    <mergeCell ref="AB297:AC297"/>
    <mergeCell ref="AD297:AE297"/>
    <mergeCell ref="A290:A292"/>
    <mergeCell ref="B290:D291"/>
    <mergeCell ref="E290:M290"/>
    <mergeCell ref="E291:F291"/>
    <mergeCell ref="G291:H291"/>
    <mergeCell ref="I291:J291"/>
    <mergeCell ref="K291:L291"/>
    <mergeCell ref="M291:N291"/>
    <mergeCell ref="AB284:AC284"/>
    <mergeCell ref="A286:B286"/>
    <mergeCell ref="A287:B287"/>
    <mergeCell ref="A288:B288"/>
    <mergeCell ref="AH283:AI284"/>
    <mergeCell ref="AJ283:AJ285"/>
    <mergeCell ref="AK283:AK285"/>
    <mergeCell ref="F284:G284"/>
    <mergeCell ref="H284:I284"/>
    <mergeCell ref="J284:K284"/>
    <mergeCell ref="L284:M284"/>
    <mergeCell ref="N284:O284"/>
    <mergeCell ref="P284:Q284"/>
    <mergeCell ref="R284:S284"/>
    <mergeCell ref="A278:B278"/>
    <mergeCell ref="A279:A281"/>
    <mergeCell ref="A283:B285"/>
    <mergeCell ref="C283:E284"/>
    <mergeCell ref="F283:AG283"/>
    <mergeCell ref="T284:U284"/>
    <mergeCell ref="V284:W284"/>
    <mergeCell ref="X284:Y284"/>
    <mergeCell ref="Z284:AA284"/>
    <mergeCell ref="AD284:AE284"/>
    <mergeCell ref="AF284:AG284"/>
    <mergeCell ref="A274:A275"/>
    <mergeCell ref="A276:B276"/>
    <mergeCell ref="AD272:AE272"/>
    <mergeCell ref="AF272:AG272"/>
    <mergeCell ref="AH272:AI272"/>
    <mergeCell ref="AJ272:AK272"/>
    <mergeCell ref="AL272:AM272"/>
    <mergeCell ref="AN272:AO272"/>
    <mergeCell ref="A277:B277"/>
    <mergeCell ref="A271:B273"/>
    <mergeCell ref="C271:E272"/>
    <mergeCell ref="AW271:AW273"/>
    <mergeCell ref="AX271:AX273"/>
    <mergeCell ref="F272:G272"/>
    <mergeCell ref="H272:I272"/>
    <mergeCell ref="J272:K272"/>
    <mergeCell ref="L272:M272"/>
    <mergeCell ref="N272:O272"/>
    <mergeCell ref="P272:Q272"/>
    <mergeCell ref="R272:S272"/>
    <mergeCell ref="T272:U272"/>
    <mergeCell ref="AP272:AQ272"/>
    <mergeCell ref="AR272:AS272"/>
    <mergeCell ref="AT272:AT273"/>
    <mergeCell ref="AU272:AU273"/>
    <mergeCell ref="F271:AS271"/>
    <mergeCell ref="AT271:AU271"/>
    <mergeCell ref="AV271:AV273"/>
    <mergeCell ref="V272:W272"/>
    <mergeCell ref="X272:Y272"/>
    <mergeCell ref="Z272:AA272"/>
    <mergeCell ref="AB272:AC272"/>
    <mergeCell ref="A251:B251"/>
    <mergeCell ref="A252:A260"/>
    <mergeCell ref="Z249:AA249"/>
    <mergeCell ref="AB249:AC249"/>
    <mergeCell ref="AD249:AE249"/>
    <mergeCell ref="AF249:AG249"/>
    <mergeCell ref="AH249:AI249"/>
    <mergeCell ref="AJ249:AK249"/>
    <mergeCell ref="A261:A269"/>
    <mergeCell ref="AQ248:AR249"/>
    <mergeCell ref="AS248:AS250"/>
    <mergeCell ref="AT248:AT250"/>
    <mergeCell ref="AU248:AU250"/>
    <mergeCell ref="F249:G249"/>
    <mergeCell ref="H249:I249"/>
    <mergeCell ref="J249:K249"/>
    <mergeCell ref="L249:M249"/>
    <mergeCell ref="N249:O249"/>
    <mergeCell ref="P249:Q249"/>
    <mergeCell ref="AL249:AM249"/>
    <mergeCell ref="AN249:AN250"/>
    <mergeCell ref="AO249:AO250"/>
    <mergeCell ref="AP249:AP250"/>
    <mergeCell ref="A243:A244"/>
    <mergeCell ref="A245:A246"/>
    <mergeCell ref="A248:B250"/>
    <mergeCell ref="C248:E249"/>
    <mergeCell ref="F248:AM248"/>
    <mergeCell ref="AN248:AP248"/>
    <mergeCell ref="R249:S249"/>
    <mergeCell ref="T249:U249"/>
    <mergeCell ref="V249:W249"/>
    <mergeCell ref="X249:Y249"/>
    <mergeCell ref="A237:A238"/>
    <mergeCell ref="A240:A242"/>
    <mergeCell ref="B240:B242"/>
    <mergeCell ref="C240:E241"/>
    <mergeCell ref="F240:AK240"/>
    <mergeCell ref="AL240:AL242"/>
    <mergeCell ref="F241:G241"/>
    <mergeCell ref="H241:I241"/>
    <mergeCell ref="J241:K241"/>
    <mergeCell ref="L241:M241"/>
    <mergeCell ref="Z241:AA241"/>
    <mergeCell ref="AB241:AC241"/>
    <mergeCell ref="AD241:AE241"/>
    <mergeCell ref="AF241:AG241"/>
    <mergeCell ref="AH241:AI241"/>
    <mergeCell ref="AJ241:AK241"/>
    <mergeCell ref="N241:O241"/>
    <mergeCell ref="P241:Q241"/>
    <mergeCell ref="R241:S241"/>
    <mergeCell ref="T241:U241"/>
    <mergeCell ref="V241:W241"/>
    <mergeCell ref="X241:Y241"/>
    <mergeCell ref="AB233:AC233"/>
    <mergeCell ref="AD233:AE233"/>
    <mergeCell ref="AF233:AG233"/>
    <mergeCell ref="AH233:AI233"/>
    <mergeCell ref="AJ233:AK233"/>
    <mergeCell ref="A235:A236"/>
    <mergeCell ref="P233:Q233"/>
    <mergeCell ref="R233:S233"/>
    <mergeCell ref="T233:U233"/>
    <mergeCell ref="V233:W233"/>
    <mergeCell ref="X233:Y233"/>
    <mergeCell ref="Z233:AA233"/>
    <mergeCell ref="C233:E233"/>
    <mergeCell ref="F233:G233"/>
    <mergeCell ref="H233:I233"/>
    <mergeCell ref="J233:K233"/>
    <mergeCell ref="L233:M233"/>
    <mergeCell ref="N233:O233"/>
    <mergeCell ref="A227:B227"/>
    <mergeCell ref="A228:B228"/>
    <mergeCell ref="A229:B229"/>
    <mergeCell ref="A230:B230"/>
    <mergeCell ref="A231:B231"/>
    <mergeCell ref="A233:B234"/>
    <mergeCell ref="A209:A211"/>
    <mergeCell ref="A212:A215"/>
    <mergeCell ref="A216:A221"/>
    <mergeCell ref="A222:A224"/>
    <mergeCell ref="A225:B225"/>
    <mergeCell ref="A226:B226"/>
    <mergeCell ref="A193:B193"/>
    <mergeCell ref="A194:B194"/>
    <mergeCell ref="A195:A196"/>
    <mergeCell ref="A197:B197"/>
    <mergeCell ref="A198:A199"/>
    <mergeCell ref="A201:A208"/>
    <mergeCell ref="AN191:AP191"/>
    <mergeCell ref="AQ191:AQ192"/>
    <mergeCell ref="AR191:AR192"/>
    <mergeCell ref="P191:Q191"/>
    <mergeCell ref="R191:S191"/>
    <mergeCell ref="T191:U191"/>
    <mergeCell ref="V191:W191"/>
    <mergeCell ref="X191:Y191"/>
    <mergeCell ref="Z191:AA191"/>
    <mergeCell ref="C191:E191"/>
    <mergeCell ref="F191:G191"/>
    <mergeCell ref="H191:I191"/>
    <mergeCell ref="J191:K191"/>
    <mergeCell ref="L191:M191"/>
    <mergeCell ref="N191:O191"/>
    <mergeCell ref="AS191:AT191"/>
    <mergeCell ref="AU191:AU192"/>
    <mergeCell ref="AV191:AV192"/>
    <mergeCell ref="AB191:AC191"/>
    <mergeCell ref="AD191:AE191"/>
    <mergeCell ref="AF191:AG191"/>
    <mergeCell ref="AH191:AI191"/>
    <mergeCell ref="AJ191:AK191"/>
    <mergeCell ref="AL191:AM191"/>
    <mergeCell ref="A185:B185"/>
    <mergeCell ref="A186:B186"/>
    <mergeCell ref="A187:B187"/>
    <mergeCell ref="A188:B188"/>
    <mergeCell ref="A189:B189"/>
    <mergeCell ref="A191:B192"/>
    <mergeCell ref="A167:A169"/>
    <mergeCell ref="A170:A173"/>
    <mergeCell ref="A174:A179"/>
    <mergeCell ref="A180:A182"/>
    <mergeCell ref="A183:B183"/>
    <mergeCell ref="A184:B184"/>
    <mergeCell ref="A153:A154"/>
    <mergeCell ref="A155:B155"/>
    <mergeCell ref="A156:A157"/>
    <mergeCell ref="A159:A166"/>
    <mergeCell ref="AL149:AM149"/>
    <mergeCell ref="AN149:AN150"/>
    <mergeCell ref="AO149:AO150"/>
    <mergeCell ref="N149:O149"/>
    <mergeCell ref="P149:Q149"/>
    <mergeCell ref="R149:S149"/>
    <mergeCell ref="T149:U149"/>
    <mergeCell ref="V149:W149"/>
    <mergeCell ref="X149:Y149"/>
    <mergeCell ref="AS149:AS150"/>
    <mergeCell ref="Z149:AA149"/>
    <mergeCell ref="AB149:AC149"/>
    <mergeCell ref="AD149:AE149"/>
    <mergeCell ref="AF149:AG149"/>
    <mergeCell ref="AH149:AI149"/>
    <mergeCell ref="AJ149:AK149"/>
    <mergeCell ref="A151:B151"/>
    <mergeCell ref="A152:B152"/>
    <mergeCell ref="A142:A145"/>
    <mergeCell ref="A149:B150"/>
    <mergeCell ref="C149:E149"/>
    <mergeCell ref="F149:G149"/>
    <mergeCell ref="H149:I149"/>
    <mergeCell ref="J149:K149"/>
    <mergeCell ref="L149:M149"/>
    <mergeCell ref="AP149:AQ149"/>
    <mergeCell ref="AR149:AR150"/>
    <mergeCell ref="L123:M123"/>
    <mergeCell ref="N123:P123"/>
    <mergeCell ref="A125:A127"/>
    <mergeCell ref="A128:B128"/>
    <mergeCell ref="A129:A132"/>
    <mergeCell ref="A133:B133"/>
    <mergeCell ref="L136:M136"/>
    <mergeCell ref="N136:O136"/>
    <mergeCell ref="A138:A141"/>
    <mergeCell ref="A121:B121"/>
    <mergeCell ref="A123:B124"/>
    <mergeCell ref="C123:E123"/>
    <mergeCell ref="F123:G123"/>
    <mergeCell ref="H123:I123"/>
    <mergeCell ref="J123:K123"/>
    <mergeCell ref="A134:B134"/>
    <mergeCell ref="A136:B137"/>
    <mergeCell ref="C136:E136"/>
    <mergeCell ref="F136:G136"/>
    <mergeCell ref="H136:I136"/>
    <mergeCell ref="J136:K136"/>
    <mergeCell ref="A120:B120"/>
    <mergeCell ref="Q120:R120"/>
    <mergeCell ref="AJ102:AJ103"/>
    <mergeCell ref="A104:B104"/>
    <mergeCell ref="A105:B105"/>
    <mergeCell ref="A106:A107"/>
    <mergeCell ref="A108:B108"/>
    <mergeCell ref="A110:B111"/>
    <mergeCell ref="C110:E110"/>
    <mergeCell ref="F110:G110"/>
    <mergeCell ref="H110:I110"/>
    <mergeCell ref="J110:K110"/>
    <mergeCell ref="Z102:AA102"/>
    <mergeCell ref="AB102:AC102"/>
    <mergeCell ref="AD102:AE102"/>
    <mergeCell ref="AF102:AG102"/>
    <mergeCell ref="AH102:AH103"/>
    <mergeCell ref="AI102:AI103"/>
    <mergeCell ref="N102:O102"/>
    <mergeCell ref="P102:Q102"/>
    <mergeCell ref="S120:T120"/>
    <mergeCell ref="U120:V120"/>
    <mergeCell ref="W120:X120"/>
    <mergeCell ref="Y120:Z120"/>
    <mergeCell ref="A94:B94"/>
    <mergeCell ref="A95:A99"/>
    <mergeCell ref="A101:B103"/>
    <mergeCell ref="C101:E102"/>
    <mergeCell ref="F101:AG101"/>
    <mergeCell ref="L110:M110"/>
    <mergeCell ref="A112:A114"/>
    <mergeCell ref="A115:B115"/>
    <mergeCell ref="A116:A119"/>
    <mergeCell ref="AH101:AJ101"/>
    <mergeCell ref="F102:G102"/>
    <mergeCell ref="H102:I102"/>
    <mergeCell ref="J102:K102"/>
    <mergeCell ref="L102:M102"/>
    <mergeCell ref="AD92:AE92"/>
    <mergeCell ref="AF92:AG92"/>
    <mergeCell ref="AH92:AH93"/>
    <mergeCell ref="AI92:AI93"/>
    <mergeCell ref="AJ92:AJ93"/>
    <mergeCell ref="R102:S102"/>
    <mergeCell ref="T102:U102"/>
    <mergeCell ref="V102:W102"/>
    <mergeCell ref="X102:Y102"/>
    <mergeCell ref="AK92:AK93"/>
    <mergeCell ref="AH91:AK91"/>
    <mergeCell ref="F92:G92"/>
    <mergeCell ref="H92:I92"/>
    <mergeCell ref="J92:K92"/>
    <mergeCell ref="L92:M92"/>
    <mergeCell ref="N92:O92"/>
    <mergeCell ref="P92:Q92"/>
    <mergeCell ref="R92:S92"/>
    <mergeCell ref="T92:U92"/>
    <mergeCell ref="V92:W92"/>
    <mergeCell ref="A84:B84"/>
    <mergeCell ref="A85:A89"/>
    <mergeCell ref="A91:B93"/>
    <mergeCell ref="C91:E92"/>
    <mergeCell ref="F91:AG91"/>
    <mergeCell ref="X92:Y92"/>
    <mergeCell ref="Z92:AA92"/>
    <mergeCell ref="AB92:AC92"/>
    <mergeCell ref="R82:S82"/>
    <mergeCell ref="T82:U82"/>
    <mergeCell ref="V82:W82"/>
    <mergeCell ref="X82:Y82"/>
    <mergeCell ref="Z82:AA82"/>
    <mergeCell ref="AB82:AC82"/>
    <mergeCell ref="A79:B79"/>
    <mergeCell ref="A81:B83"/>
    <mergeCell ref="C81:E82"/>
    <mergeCell ref="F81:AG81"/>
    <mergeCell ref="F82:G82"/>
    <mergeCell ref="H82:I82"/>
    <mergeCell ref="J82:K82"/>
    <mergeCell ref="L82:M82"/>
    <mergeCell ref="N82:O82"/>
    <mergeCell ref="P82:Q82"/>
    <mergeCell ref="AD82:AE82"/>
    <mergeCell ref="AF82:AG82"/>
    <mergeCell ref="A76:B78"/>
    <mergeCell ref="C76:E77"/>
    <mergeCell ref="F76:O76"/>
    <mergeCell ref="F77:G77"/>
    <mergeCell ref="H77:I77"/>
    <mergeCell ref="J77:K77"/>
    <mergeCell ref="L77:M77"/>
    <mergeCell ref="N77:O77"/>
    <mergeCell ref="T69:T70"/>
    <mergeCell ref="A71:B71"/>
    <mergeCell ref="A72:B72"/>
    <mergeCell ref="A73:B73"/>
    <mergeCell ref="A74:B74"/>
    <mergeCell ref="H69:I69"/>
    <mergeCell ref="J69:K69"/>
    <mergeCell ref="L69:M69"/>
    <mergeCell ref="N69:O69"/>
    <mergeCell ref="P69:Q69"/>
    <mergeCell ref="A63:B63"/>
    <mergeCell ref="A64:B64"/>
    <mergeCell ref="A65:B65"/>
    <mergeCell ref="A66:B66"/>
    <mergeCell ref="A68:B70"/>
    <mergeCell ref="C68:E69"/>
    <mergeCell ref="F68:Q68"/>
    <mergeCell ref="R68:V68"/>
    <mergeCell ref="F69:G69"/>
    <mergeCell ref="U69:V69"/>
    <mergeCell ref="R69:S69"/>
    <mergeCell ref="V60:W60"/>
    <mergeCell ref="X60:X62"/>
    <mergeCell ref="Y60:Z61"/>
    <mergeCell ref="F61:G61"/>
    <mergeCell ref="H61:I61"/>
    <mergeCell ref="J61:K61"/>
    <mergeCell ref="L61:M61"/>
    <mergeCell ref="N61:O61"/>
    <mergeCell ref="P61:Q61"/>
    <mergeCell ref="R61:S61"/>
    <mergeCell ref="V61:W61"/>
    <mergeCell ref="A58:B58"/>
    <mergeCell ref="A60:B62"/>
    <mergeCell ref="C60:E61"/>
    <mergeCell ref="F60:Q60"/>
    <mergeCell ref="R60:S60"/>
    <mergeCell ref="T60:U60"/>
    <mergeCell ref="T61:U61"/>
    <mergeCell ref="A46:B46"/>
    <mergeCell ref="A47:B47"/>
    <mergeCell ref="A48:A49"/>
    <mergeCell ref="A50:A51"/>
    <mergeCell ref="A52:B52"/>
    <mergeCell ref="A57:B57"/>
    <mergeCell ref="A33:B33"/>
    <mergeCell ref="A34:B34"/>
    <mergeCell ref="A35:B35"/>
    <mergeCell ref="A36:A41"/>
    <mergeCell ref="A42:A43"/>
    <mergeCell ref="A44:A45"/>
    <mergeCell ref="A27:B27"/>
    <mergeCell ref="A28:B28"/>
    <mergeCell ref="A29:B29"/>
    <mergeCell ref="A31:B32"/>
    <mergeCell ref="C31:C32"/>
    <mergeCell ref="D31:N31"/>
    <mergeCell ref="A21:B21"/>
    <mergeCell ref="A22:B22"/>
    <mergeCell ref="A23:B23"/>
    <mergeCell ref="A24:B24"/>
    <mergeCell ref="A25:B25"/>
    <mergeCell ref="A26:B26"/>
    <mergeCell ref="C17:C18"/>
    <mergeCell ref="D17:D18"/>
    <mergeCell ref="E17:E18"/>
    <mergeCell ref="F17:F18"/>
    <mergeCell ref="A19:B19"/>
    <mergeCell ref="A20:B20"/>
    <mergeCell ref="A11:B11"/>
    <mergeCell ref="A12:B12"/>
    <mergeCell ref="A13:B13"/>
    <mergeCell ref="A14:B14"/>
    <mergeCell ref="A15:B15"/>
    <mergeCell ref="A17:B18"/>
    <mergeCell ref="A6:P6"/>
    <mergeCell ref="A9:B10"/>
    <mergeCell ref="C9:C10"/>
    <mergeCell ref="D9:M9"/>
    <mergeCell ref="N9:N10"/>
    <mergeCell ref="O9:O10"/>
    <mergeCell ref="P9:P10"/>
  </mergeCells>
  <dataValidations count="1">
    <dataValidation type="whole" allowBlank="1" showInputMessage="1" showErrorMessage="1" sqref="A1:AX1048576 AY282:XFD1048576 AY1:XFD273 AZ274:BZ281 CG274:XFD281">
      <formula1>0</formula1>
      <formula2>1E+30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17"/>
  <sheetViews>
    <sheetView tabSelected="1" workbookViewId="0">
      <selection sqref="A1:XFD1048576"/>
    </sheetView>
  </sheetViews>
  <sheetFormatPr baseColWidth="10" defaultColWidth="11.42578125" defaultRowHeight="14.25" x14ac:dyDescent="0.2"/>
  <cols>
    <col min="1" max="1" width="37.140625" style="2" customWidth="1"/>
    <col min="2" max="2" width="44.42578125" style="2" customWidth="1"/>
    <col min="3" max="3" width="11.85546875" style="2" customWidth="1"/>
    <col min="4" max="4" width="12.42578125" style="2" customWidth="1"/>
    <col min="5" max="11" width="11.42578125" style="2"/>
    <col min="12" max="12" width="13.140625" style="2" customWidth="1"/>
    <col min="13" max="15" width="11.42578125" style="2" customWidth="1"/>
    <col min="16" max="17" width="11.42578125" style="2"/>
    <col min="18" max="18" width="12.85546875" style="2" customWidth="1"/>
    <col min="19" max="19" width="11.42578125" style="2"/>
    <col min="20" max="20" width="12.42578125" style="2" customWidth="1"/>
    <col min="21" max="21" width="11.42578125" style="2"/>
    <col min="22" max="22" width="12.42578125" style="2" customWidth="1"/>
    <col min="23" max="23" width="11.42578125" style="2"/>
    <col min="24" max="24" width="11.85546875" style="2" customWidth="1"/>
    <col min="25" max="33" width="11.42578125" style="2"/>
    <col min="34" max="34" width="13" style="2" customWidth="1"/>
    <col min="35" max="35" width="11.7109375" style="2" customWidth="1"/>
    <col min="36" max="36" width="13" style="2" customWidth="1"/>
    <col min="37" max="41" width="11.42578125" style="2"/>
    <col min="42" max="42" width="12.140625" style="2" customWidth="1"/>
    <col min="43" max="49" width="11.42578125" style="2"/>
    <col min="50" max="50" width="11.7109375" style="2" customWidth="1"/>
    <col min="51" max="66" width="11.42578125" style="2"/>
    <col min="67" max="72" width="11.42578125" style="2" customWidth="1"/>
    <col min="73" max="77" width="11.7109375" style="2" customWidth="1"/>
    <col min="78" max="78" width="11.140625" style="3" hidden="1" customWidth="1"/>
    <col min="79" max="104" width="11.140625" style="4" hidden="1" customWidth="1"/>
    <col min="105" max="129" width="11.42578125" style="2" hidden="1" customWidth="1"/>
    <col min="130" max="16384" width="11.42578125" style="2"/>
  </cols>
  <sheetData>
    <row r="1" spans="1:92" ht="16.350000000000001" customHeight="1" x14ac:dyDescent="0.2">
      <c r="A1" s="1" t="s">
        <v>0</v>
      </c>
    </row>
    <row r="2" spans="1:92" ht="16.350000000000001" customHeight="1" x14ac:dyDescent="0.2">
      <c r="A2" s="1" t="str">
        <f>CONCATENATE("COMUNA: ",[13]NOMBRE!B2," - ","( ",[13]NOMBRE!C2,[13]NOMBRE!D2,[13]NOMBRE!E2,[13]NOMBRE!F2,[13]NOMBRE!G2," )")</f>
        <v>COMUNA: LINARES - ( 07401 )</v>
      </c>
    </row>
    <row r="3" spans="1:92" ht="16.350000000000001" customHeight="1" x14ac:dyDescent="0.2">
      <c r="A3" s="1" t="str">
        <f>CONCATENATE("ESTABLECIMIENTO/ESTRATEGIA: ",[13]NOMBRE!B3," - ","( ",[13]NOMBRE!C3,[13]NOMBRE!D3,[13]NOMBRE!E3,[13]NOMBRE!F3,[13]NOMBRE!G3,[13]NOMBRE!H3," )")</f>
        <v>ESTABLECIMIENTO/ESTRATEGIA: HOSPITAL PRESIDENTE CARLOS IBAÑEZ DEL CAMPO - ( 116108 )</v>
      </c>
    </row>
    <row r="4" spans="1:92" ht="16.350000000000001" customHeight="1" x14ac:dyDescent="0.2">
      <c r="A4" s="1" t="str">
        <f>CONCATENATE("MES: ",[13]NOMBRE!B6," - ","( ",[13]NOMBRE!C6,[13]NOMBRE!D6," )")</f>
        <v>MES: DICIEMBRE - ( 12 )</v>
      </c>
      <c r="AE4" s="1637"/>
      <c r="AF4" s="1637"/>
      <c r="AG4" s="1637"/>
      <c r="AH4" s="1637"/>
      <c r="AI4" s="1637"/>
      <c r="AJ4" s="1637"/>
      <c r="AK4" s="1637"/>
      <c r="AL4" s="1637"/>
      <c r="AM4" s="1637"/>
      <c r="AN4" s="1637"/>
      <c r="AO4" s="1637"/>
      <c r="AP4" s="1637"/>
      <c r="AQ4" s="1637"/>
      <c r="AR4" s="1637"/>
      <c r="AS4" s="1637"/>
      <c r="AT4" s="1637"/>
      <c r="AU4" s="1637"/>
      <c r="AV4" s="1637"/>
      <c r="AW4" s="1637"/>
    </row>
    <row r="5" spans="1:92" ht="16.350000000000001" customHeight="1" x14ac:dyDescent="0.2">
      <c r="A5" s="1" t="str">
        <f>CONCATENATE("AÑO: ",[13]NOMBRE!B7)</f>
        <v>AÑO: 2020</v>
      </c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  <c r="AV5" s="1637"/>
      <c r="AW5" s="1637"/>
    </row>
    <row r="6" spans="1:92" ht="15" x14ac:dyDescent="0.2">
      <c r="A6" s="1370" t="s">
        <v>1</v>
      </c>
      <c r="B6" s="1370"/>
      <c r="C6" s="1370"/>
      <c r="D6" s="1370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1370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1638"/>
      <c r="AF6" s="1638"/>
      <c r="AG6" s="1638"/>
      <c r="AH6" s="1638"/>
      <c r="AI6" s="1638"/>
      <c r="AJ6" s="1638"/>
      <c r="AK6" s="1638"/>
      <c r="AL6" s="1638"/>
      <c r="AM6" s="1638"/>
      <c r="AN6" s="1638"/>
      <c r="AO6" s="1638"/>
      <c r="AP6" s="1638"/>
      <c r="AQ6" s="1638"/>
      <c r="AR6" s="1638"/>
      <c r="AS6" s="1638"/>
      <c r="AT6" s="1638"/>
      <c r="AU6" s="1638"/>
      <c r="AV6" s="1638"/>
      <c r="AW6" s="1637"/>
    </row>
    <row r="7" spans="1:92" ht="15" x14ac:dyDescent="0.2">
      <c r="A7" s="859"/>
      <c r="B7" s="859"/>
      <c r="C7" s="859"/>
      <c r="D7" s="859"/>
      <c r="E7" s="859"/>
      <c r="F7" s="859"/>
      <c r="G7" s="859"/>
      <c r="H7" s="859"/>
      <c r="I7" s="859"/>
      <c r="J7" s="859"/>
      <c r="K7" s="859"/>
      <c r="L7" s="859"/>
      <c r="M7" s="859"/>
      <c r="N7" s="859"/>
      <c r="O7" s="859"/>
      <c r="P7" s="859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1638"/>
      <c r="AF7" s="1638"/>
      <c r="AG7" s="1638"/>
      <c r="AH7" s="1638"/>
      <c r="AI7" s="1638"/>
      <c r="AJ7" s="1638"/>
      <c r="AK7" s="1638"/>
      <c r="AL7" s="1638"/>
      <c r="AM7" s="1638"/>
      <c r="AN7" s="1638"/>
      <c r="AO7" s="1638"/>
      <c r="AP7" s="1638"/>
      <c r="AQ7" s="1638"/>
      <c r="AR7" s="1638"/>
      <c r="AS7" s="1638"/>
      <c r="AT7" s="1638"/>
      <c r="AU7" s="1638"/>
      <c r="AV7" s="1638"/>
      <c r="AW7" s="1637"/>
    </row>
    <row r="8" spans="1:92" ht="31.35" customHeight="1" x14ac:dyDescent="0.2">
      <c r="A8" s="10" t="s">
        <v>2</v>
      </c>
      <c r="B8" s="11"/>
      <c r="C8" s="11"/>
      <c r="D8" s="11"/>
      <c r="E8" s="11"/>
      <c r="F8" s="11"/>
      <c r="G8" s="11"/>
      <c r="H8" s="11"/>
      <c r="I8" s="11"/>
      <c r="Q8" s="12"/>
      <c r="R8" s="12"/>
      <c r="S8" s="12"/>
      <c r="T8" s="12"/>
      <c r="U8" s="12"/>
      <c r="V8" s="12"/>
      <c r="W8" s="12"/>
      <c r="X8" s="13"/>
      <c r="Y8" s="13"/>
      <c r="Z8" s="13"/>
      <c r="AA8" s="13"/>
      <c r="AB8" s="13"/>
      <c r="AC8" s="13"/>
      <c r="AD8" s="7"/>
      <c r="AE8" s="1638"/>
      <c r="AF8" s="1638"/>
      <c r="AG8" s="1638"/>
      <c r="AH8" s="1638"/>
      <c r="AI8" s="1638"/>
      <c r="AJ8" s="1638"/>
      <c r="AK8" s="1638"/>
      <c r="AL8" s="1638"/>
      <c r="AM8" s="1638"/>
      <c r="AN8" s="1638"/>
      <c r="AO8" s="1638"/>
      <c r="AP8" s="1638"/>
      <c r="AQ8" s="1638"/>
      <c r="AR8" s="1638"/>
      <c r="AS8" s="1638"/>
      <c r="AT8" s="1638"/>
      <c r="AU8" s="1638"/>
      <c r="AV8" s="1638"/>
      <c r="AW8" s="1637"/>
      <c r="BZ8" s="2"/>
      <c r="CG8" s="14"/>
      <c r="CH8" s="14"/>
      <c r="CI8" s="14"/>
      <c r="CJ8" s="14"/>
      <c r="CK8" s="14"/>
      <c r="CL8" s="14"/>
      <c r="CM8" s="14"/>
      <c r="CN8" s="14"/>
    </row>
    <row r="9" spans="1:92" ht="16.350000000000001" customHeight="1" x14ac:dyDescent="0.2">
      <c r="A9" s="1371" t="s">
        <v>3</v>
      </c>
      <c r="B9" s="1372"/>
      <c r="C9" s="1375" t="s">
        <v>4</v>
      </c>
      <c r="D9" s="1377" t="s">
        <v>5</v>
      </c>
      <c r="E9" s="1378"/>
      <c r="F9" s="1378"/>
      <c r="G9" s="1378"/>
      <c r="H9" s="1378"/>
      <c r="I9" s="1378"/>
      <c r="J9" s="1378"/>
      <c r="K9" s="1378"/>
      <c r="L9" s="1378"/>
      <c r="M9" s="1379"/>
      <c r="N9" s="1367" t="s">
        <v>6</v>
      </c>
      <c r="O9" s="1375" t="s">
        <v>7</v>
      </c>
      <c r="P9" s="1375" t="s">
        <v>8</v>
      </c>
      <c r="Q9" s="15"/>
      <c r="R9" s="15"/>
      <c r="S9" s="15"/>
      <c r="T9" s="15"/>
      <c r="U9" s="15"/>
      <c r="V9" s="15"/>
      <c r="W9" s="13"/>
      <c r="X9" s="13"/>
      <c r="Y9" s="13"/>
      <c r="Z9" s="13"/>
      <c r="AA9" s="13"/>
      <c r="AB9" s="13"/>
      <c r="AC9" s="13"/>
      <c r="AD9" s="7"/>
      <c r="AE9" s="7"/>
      <c r="AF9" s="1638"/>
      <c r="AG9" s="1638"/>
      <c r="AH9" s="1638"/>
      <c r="AI9" s="1638"/>
      <c r="AJ9" s="1638"/>
      <c r="AK9" s="1638"/>
      <c r="AL9" s="1638"/>
      <c r="AM9" s="1638"/>
      <c r="AN9" s="1638"/>
      <c r="AO9" s="1638"/>
      <c r="AP9" s="1639"/>
      <c r="AQ9" s="1639"/>
      <c r="AR9" s="1639"/>
      <c r="AS9" s="1639"/>
      <c r="AT9" s="1639"/>
      <c r="AU9" s="1639"/>
      <c r="AV9" s="1639"/>
      <c r="AW9" s="1639"/>
      <c r="AX9" s="1637"/>
      <c r="CG9" s="14"/>
      <c r="CH9" s="14"/>
      <c r="CI9" s="14"/>
      <c r="CJ9" s="14"/>
      <c r="CK9" s="14"/>
      <c r="CL9" s="14"/>
      <c r="CM9" s="14"/>
      <c r="CN9" s="14"/>
    </row>
    <row r="10" spans="1:92" ht="25.35" customHeight="1" x14ac:dyDescent="0.2">
      <c r="A10" s="1373"/>
      <c r="B10" s="1374"/>
      <c r="C10" s="1376"/>
      <c r="D10" s="1336" t="s">
        <v>9</v>
      </c>
      <c r="E10" s="1640" t="s">
        <v>10</v>
      </c>
      <c r="F10" s="1640" t="s">
        <v>11</v>
      </c>
      <c r="G10" s="1640" t="s">
        <v>12</v>
      </c>
      <c r="H10" s="1640" t="s">
        <v>13</v>
      </c>
      <c r="I10" s="1640" t="s">
        <v>14</v>
      </c>
      <c r="J10" s="1640" t="s">
        <v>15</v>
      </c>
      <c r="K10" s="1640" t="s">
        <v>16</v>
      </c>
      <c r="L10" s="1640" t="s">
        <v>17</v>
      </c>
      <c r="M10" s="1641" t="s">
        <v>18</v>
      </c>
      <c r="N10" s="1369"/>
      <c r="O10" s="1376"/>
      <c r="P10" s="1376"/>
      <c r="Q10" s="12"/>
      <c r="R10" s="20"/>
      <c r="S10" s="20"/>
      <c r="T10" s="20"/>
      <c r="U10" s="20"/>
      <c r="V10" s="15"/>
      <c r="W10" s="15"/>
      <c r="X10" s="15"/>
      <c r="Y10" s="15"/>
      <c r="Z10" s="15"/>
      <c r="AA10" s="15"/>
      <c r="AB10" s="15"/>
      <c r="AC10" s="15"/>
      <c r="AD10" s="11"/>
      <c r="AE10" s="11"/>
      <c r="AF10" s="1642"/>
      <c r="AG10" s="1642"/>
      <c r="AH10" s="1642"/>
      <c r="AI10" s="1642"/>
      <c r="AJ10" s="1642"/>
      <c r="AK10" s="1642"/>
      <c r="AL10" s="1642"/>
      <c r="AM10" s="1642"/>
      <c r="AN10" s="1642"/>
      <c r="AO10" s="1643"/>
      <c r="AP10" s="1643"/>
      <c r="AQ10" s="1643"/>
      <c r="AR10" s="1643"/>
      <c r="AS10" s="1643"/>
      <c r="AT10" s="1643"/>
      <c r="AU10" s="1643"/>
      <c r="AV10" s="1643"/>
      <c r="AW10" s="1643"/>
      <c r="AX10" s="1637"/>
      <c r="CG10" s="14"/>
      <c r="CH10" s="14"/>
      <c r="CI10" s="14"/>
      <c r="CJ10" s="14"/>
      <c r="CK10" s="14"/>
      <c r="CL10" s="14"/>
      <c r="CM10" s="14"/>
      <c r="CN10" s="14"/>
    </row>
    <row r="11" spans="1:92" ht="16.350000000000001" customHeight="1" x14ac:dyDescent="0.2">
      <c r="A11" s="1644" t="s">
        <v>19</v>
      </c>
      <c r="B11" s="1644"/>
      <c r="C11" s="1645">
        <f>SUM(D11:M11)</f>
        <v>0</v>
      </c>
      <c r="D11" s="1348"/>
      <c r="E11" s="1357"/>
      <c r="F11" s="1357"/>
      <c r="G11" s="1357"/>
      <c r="H11" s="1357"/>
      <c r="I11" s="1357"/>
      <c r="J11" s="1357"/>
      <c r="K11" s="1357"/>
      <c r="L11" s="1316"/>
      <c r="M11" s="1317"/>
      <c r="N11" s="1349"/>
      <c r="O11" s="1350"/>
      <c r="P11" s="1350"/>
      <c r="Q11" s="30" t="str">
        <f>CA11&amp;CB11&amp;CC11&amp;CD11</f>
        <v/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15"/>
      <c r="AD11" s="11"/>
      <c r="AE11" s="11"/>
      <c r="AF11" s="1642"/>
      <c r="AG11" s="1642"/>
      <c r="AH11" s="1642"/>
      <c r="AI11" s="1642"/>
      <c r="AJ11" s="1642"/>
      <c r="AK11" s="1643"/>
      <c r="AL11" s="1643"/>
      <c r="AM11" s="1643"/>
      <c r="AN11" s="1643"/>
      <c r="AO11" s="1643"/>
      <c r="AP11" s="1643"/>
      <c r="AQ11" s="1643"/>
      <c r="AR11" s="1643"/>
      <c r="AS11" s="1643"/>
      <c r="AT11" s="1643"/>
      <c r="AU11" s="1643"/>
      <c r="AV11" s="1643"/>
      <c r="AW11" s="1643"/>
      <c r="AX11" s="1637"/>
      <c r="CA11" s="32" t="str">
        <f>IF(CH11=1,"* El número de víctima de Violencia de Género NO DEBE ser diferente al Total. ","")</f>
        <v/>
      </c>
      <c r="CB11" s="32" t="str">
        <f>IF(AND(C11&lt;&gt;0,OR(O11="",P11="")),"* No olvide digitar los campos Pueblo Originario y/o Migrantes (Digite CEROS si no tiene). ","")</f>
        <v/>
      </c>
      <c r="CC11" s="32" t="str">
        <f>IF(CJ11=1,"* Pueblo Originario y/o Migrantes NO DEBEN ser Mayor al Total. ","")</f>
        <v/>
      </c>
      <c r="CD11" s="32" t="str">
        <f>IF(CK11=1,"* Total Gestantes Ingresadas a control prenatal debe ser Mayor o Igual que el Total de Evaluaciones a Gestantes de REM A03 Sección B2. ","")</f>
        <v/>
      </c>
      <c r="CG11" s="14"/>
      <c r="CH11" s="33">
        <f>IF(C11&lt;N11,1,0)</f>
        <v>0</v>
      </c>
      <c r="CI11" s="14"/>
      <c r="CJ11" s="33">
        <f>IF(OR(C11&lt;O11,C11&lt;P11),1,0)</f>
        <v>0</v>
      </c>
      <c r="CK11" s="33">
        <f>IF(C11&lt;[13]A03!C75,1,0)</f>
        <v>0</v>
      </c>
      <c r="CL11" s="14"/>
      <c r="CM11" s="14"/>
      <c r="CN11" s="14"/>
    </row>
    <row r="12" spans="1:92" ht="16.350000000000001" customHeight="1" x14ac:dyDescent="0.2">
      <c r="A12" s="1359" t="s">
        <v>20</v>
      </c>
      <c r="B12" s="1359"/>
      <c r="C12" s="34">
        <f>SUM(D12:M12)</f>
        <v>0</v>
      </c>
      <c r="D12" s="35"/>
      <c r="E12" s="36"/>
      <c r="F12" s="36"/>
      <c r="G12" s="36"/>
      <c r="H12" s="36"/>
      <c r="I12" s="36"/>
      <c r="J12" s="36"/>
      <c r="K12" s="36"/>
      <c r="L12" s="37"/>
      <c r="M12" s="38"/>
      <c r="N12" s="39"/>
      <c r="O12" s="40"/>
      <c r="P12" s="40"/>
      <c r="Q12" s="30" t="str">
        <f>CA12&amp;CB12&amp;CC12&amp;CD12</f>
        <v/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15"/>
      <c r="AD12" s="11"/>
      <c r="AE12" s="11"/>
      <c r="AF12" s="1642"/>
      <c r="AG12" s="1642"/>
      <c r="AH12" s="1642"/>
      <c r="AI12" s="1642"/>
      <c r="AJ12" s="1642"/>
      <c r="AK12" s="1643"/>
      <c r="AL12" s="1643"/>
      <c r="AM12" s="1643"/>
      <c r="AN12" s="1643"/>
      <c r="AO12" s="1642"/>
      <c r="AP12" s="1642"/>
      <c r="AQ12" s="1643"/>
      <c r="AR12" s="1643"/>
      <c r="AS12" s="1643"/>
      <c r="AT12" s="1643"/>
      <c r="AU12" s="1643"/>
      <c r="AV12" s="1643"/>
      <c r="AW12" s="1643"/>
      <c r="AX12" s="1637"/>
      <c r="CA12" s="32" t="str">
        <f>IF(CH12=1,"* El número de víctima de Violencia de Género NO DEBE ser diferente al Total. ","")</f>
        <v/>
      </c>
      <c r="CB12" s="32" t="str">
        <f>IF(AND(C12&lt;&gt;0,OR(O12="",P12="")),"* No olvide digitar los campos Pueblo Originario y/o Migrantes (Digite CEROS si no tiene). ","")</f>
        <v/>
      </c>
      <c r="CC12" s="32" t="str">
        <f>IF(CJ12=1,"* Pueblo Originario y/o Migrantes NO DEBEN ser Mayor al Total. ","")</f>
        <v/>
      </c>
      <c r="CD12" s="32" t="str">
        <f>IF(CK12=1,"* Total Gestantes debe ser Mayor o Igual a "&amp;A12&amp;".","")</f>
        <v/>
      </c>
      <c r="CG12" s="14"/>
      <c r="CH12" s="33">
        <f>IF(C12&lt;N12,1,0)</f>
        <v>0</v>
      </c>
      <c r="CI12" s="14"/>
      <c r="CJ12" s="33">
        <f>IF(OR(C12&lt;O12,C12&lt;P12),1,0)</f>
        <v>0</v>
      </c>
      <c r="CK12" s="33">
        <f>IF($C$11&lt;C12,1,0)</f>
        <v>0</v>
      </c>
      <c r="CL12" s="14"/>
      <c r="CM12" s="14"/>
      <c r="CN12" s="14"/>
    </row>
    <row r="13" spans="1:92" ht="16.350000000000001" customHeight="1" x14ac:dyDescent="0.2">
      <c r="A13" s="1360" t="s">
        <v>21</v>
      </c>
      <c r="B13" s="1361"/>
      <c r="C13" s="34">
        <f>SUM(D13:M13)</f>
        <v>0</v>
      </c>
      <c r="D13" s="35"/>
      <c r="E13" s="36"/>
      <c r="F13" s="36"/>
      <c r="G13" s="36"/>
      <c r="H13" s="36"/>
      <c r="I13" s="36"/>
      <c r="J13" s="36"/>
      <c r="K13" s="36"/>
      <c r="L13" s="37"/>
      <c r="M13" s="38"/>
      <c r="N13" s="39"/>
      <c r="O13" s="40"/>
      <c r="P13" s="40"/>
      <c r="Q13" s="30" t="str">
        <f>CA13&amp;CB13&amp;CC13&amp;CD13</f>
        <v/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15"/>
      <c r="AD13" s="11"/>
      <c r="AE13" s="11"/>
      <c r="AF13" s="1642"/>
      <c r="AG13" s="1642"/>
      <c r="AH13" s="1642"/>
      <c r="AI13" s="1642"/>
      <c r="AJ13" s="1642"/>
      <c r="AK13" s="1643"/>
      <c r="AL13" s="1643"/>
      <c r="AM13" s="1643"/>
      <c r="AN13" s="1643"/>
      <c r="AO13" s="1642"/>
      <c r="AP13" s="1642"/>
      <c r="AQ13" s="1642"/>
      <c r="AR13" s="1643"/>
      <c r="AS13" s="1643"/>
      <c r="AT13" s="1643"/>
      <c r="AU13" s="1643"/>
      <c r="AV13" s="1643"/>
      <c r="AW13" s="1643"/>
      <c r="AX13" s="1637"/>
      <c r="CA13" s="32" t="str">
        <f>IF(CH13=1,"* El número de víctima de Violencia de Género NO DEBE ser diferente al Total. ","")</f>
        <v/>
      </c>
      <c r="CB13" s="32" t="str">
        <f>IF(AND(C13&lt;&gt;0,OR(O13="",P13="")),"* No olvide digitar los campos Pueblo Originario y/o Migrantes (Digite CEROS si no tiene). ","")</f>
        <v/>
      </c>
      <c r="CC13" s="32" t="str">
        <f>IF(CJ13=1,"* Pueblo Originario y/o Migrantes NO DEBEN ser Mayor al Total. ","")</f>
        <v/>
      </c>
      <c r="CD13" s="32" t="str">
        <f>IF(CK13=1,"* Total Gestantes debe ser Mayor o Igual a "&amp;A13&amp;".","")</f>
        <v/>
      </c>
      <c r="CG13" s="14"/>
      <c r="CH13" s="33">
        <f>IF(C13&lt;N13,1,0)</f>
        <v>0</v>
      </c>
      <c r="CI13" s="14"/>
      <c r="CJ13" s="33">
        <f>IF(OR(C13&lt;O13,C13&lt;P13),1,0)</f>
        <v>0</v>
      </c>
      <c r="CK13" s="33">
        <f>IF($C$11&lt;C13,1,0)</f>
        <v>0</v>
      </c>
      <c r="CL13" s="14"/>
      <c r="CM13" s="14"/>
      <c r="CN13" s="14"/>
    </row>
    <row r="14" spans="1:92" ht="16.350000000000001" customHeight="1" x14ac:dyDescent="0.2">
      <c r="A14" s="1362" t="s">
        <v>22</v>
      </c>
      <c r="B14" s="1363"/>
      <c r="C14" s="41">
        <f>SUM(D14:M14)</f>
        <v>0</v>
      </c>
      <c r="D14" s="42"/>
      <c r="E14" s="43"/>
      <c r="F14" s="43"/>
      <c r="G14" s="43"/>
      <c r="H14" s="43"/>
      <c r="I14" s="43"/>
      <c r="J14" s="43"/>
      <c r="K14" s="43"/>
      <c r="L14" s="44"/>
      <c r="M14" s="45"/>
      <c r="N14" s="46"/>
      <c r="O14" s="47"/>
      <c r="P14" s="47"/>
      <c r="Q14" s="30" t="str">
        <f>CA14&amp;CB14&amp;CC14&amp;CD14</f>
        <v/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15"/>
      <c r="AD14" s="11"/>
      <c r="AE14" s="11"/>
      <c r="AF14" s="1642"/>
      <c r="AG14" s="1642"/>
      <c r="AH14" s="1642"/>
      <c r="AI14" s="1642"/>
      <c r="AJ14" s="1642"/>
      <c r="AK14" s="1642"/>
      <c r="AL14" s="1642"/>
      <c r="AM14" s="1642"/>
      <c r="AN14" s="1642"/>
      <c r="AO14" s="1643"/>
      <c r="AP14" s="1643"/>
      <c r="AQ14" s="1643"/>
      <c r="AR14" s="1643"/>
      <c r="AS14" s="1643"/>
      <c r="AT14" s="1643"/>
      <c r="AU14" s="1643"/>
      <c r="AV14" s="1643"/>
      <c r="AW14" s="1643"/>
      <c r="AX14" s="1637"/>
      <c r="CA14" s="32" t="str">
        <f>IF(CH14=1,"* El número de víctima de Violencia de Género NO DEBE ser diferente al Total. ","")</f>
        <v/>
      </c>
      <c r="CB14" s="32" t="str">
        <f>IF(AND(C14&lt;&gt;0,OR(O14="",P14="")),"* No olvide digitar los campos Pueblo Originario y/o Migrantes (Digite CEROS si no tiene). ","")</f>
        <v/>
      </c>
      <c r="CC14" s="32" t="str">
        <f>IF(CJ14=1,"* Pueblo Originario y/o Migrantes NO DEBEN ser Mayor al Total. ","")</f>
        <v/>
      </c>
      <c r="CD14" s="32" t="str">
        <f>IF(CK14=1,"* Total Gestantes debe ser Mayor o Igual a "&amp;A14&amp;".","")</f>
        <v/>
      </c>
      <c r="CG14" s="14"/>
      <c r="CH14" s="33">
        <f>IF(C14&lt;N14,1,0)</f>
        <v>0</v>
      </c>
      <c r="CI14" s="14"/>
      <c r="CJ14" s="33">
        <f>IF(OR(C14&lt;O14,C14&lt;P14),1,0)</f>
        <v>0</v>
      </c>
      <c r="CK14" s="33">
        <f>IF($C$11&lt;C14,1,0)</f>
        <v>0</v>
      </c>
      <c r="CL14" s="14"/>
      <c r="CM14" s="14"/>
      <c r="CN14" s="14"/>
    </row>
    <row r="15" spans="1:92" ht="16.350000000000001" customHeight="1" x14ac:dyDescent="0.2">
      <c r="A15" s="1364" t="s">
        <v>23</v>
      </c>
      <c r="B15" s="1365"/>
      <c r="C15" s="1646">
        <f>SUM(D15:M15)</f>
        <v>0</v>
      </c>
      <c r="D15" s="1647"/>
      <c r="E15" s="1648"/>
      <c r="F15" s="1648"/>
      <c r="G15" s="1648"/>
      <c r="H15" s="1648"/>
      <c r="I15" s="1648"/>
      <c r="J15" s="1648"/>
      <c r="K15" s="1648"/>
      <c r="L15" s="1321"/>
      <c r="M15" s="1649"/>
      <c r="N15" s="53"/>
      <c r="O15" s="1650"/>
      <c r="P15" s="1650"/>
      <c r="Q15" s="30" t="str">
        <f>CA15&amp;CB15&amp;CC15&amp;CD15</f>
        <v/>
      </c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15"/>
      <c r="AD15" s="11"/>
      <c r="AE15" s="11"/>
      <c r="AF15" s="1642"/>
      <c r="AG15" s="1642"/>
      <c r="AH15" s="1642"/>
      <c r="AI15" s="1642"/>
      <c r="AJ15" s="1642"/>
      <c r="AK15" s="1642"/>
      <c r="AL15" s="1642"/>
      <c r="AM15" s="1642"/>
      <c r="AN15" s="1642"/>
      <c r="AO15" s="1643"/>
      <c r="AP15" s="1643"/>
      <c r="AQ15" s="1643"/>
      <c r="AR15" s="1643"/>
      <c r="AS15" s="1643"/>
      <c r="AT15" s="1643"/>
      <c r="AU15" s="1643"/>
      <c r="AV15" s="1643"/>
      <c r="AW15" s="1643"/>
      <c r="AX15" s="1637"/>
      <c r="CA15" s="32" t="str">
        <f>IF(CH15=1,"* El número de víctima de Violencia de Género NO DEBE ser diferente al Total. ","")</f>
        <v/>
      </c>
      <c r="CB15" s="32" t="str">
        <f>IF(AND(C15&lt;&gt;0,OR(O15="",P15="")),"* No olvide digitar los campos Pueblo Originario y/o Migrantes (Digite CEROS si no tiene). ","")</f>
        <v/>
      </c>
      <c r="CC15" s="32" t="str">
        <f>IF(CJ15=1,"* Pueblo Originario y/o Migrantes NO DEBEN ser Mayor al Total. ","")</f>
        <v/>
      </c>
      <c r="CD15" s="32" t="str">
        <f>IF(CK15=1,"* Total Gestantes debe ser Mayor o Igual a "&amp;A15&amp;".","")</f>
        <v/>
      </c>
      <c r="CG15" s="14"/>
      <c r="CH15" s="33">
        <f>IF(C15&lt;N15,1,0)</f>
        <v>0</v>
      </c>
      <c r="CI15" s="14"/>
      <c r="CJ15" s="33">
        <f>IF(OR(C15&lt;O15,C15&lt;P15),1,0)</f>
        <v>0</v>
      </c>
      <c r="CK15" s="33">
        <f>IF($C$11&lt;C15,1,0)</f>
        <v>0</v>
      </c>
      <c r="CL15" s="14"/>
      <c r="CM15" s="14"/>
      <c r="CN15" s="14"/>
    </row>
    <row r="16" spans="1:92" ht="31.35" customHeight="1" x14ac:dyDescent="0.2">
      <c r="A16" s="10" t="s">
        <v>24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1"/>
      <c r="P16" s="11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1"/>
      <c r="AE16" s="1642"/>
      <c r="AF16" s="1642"/>
      <c r="AG16" s="1642"/>
      <c r="AH16" s="1642"/>
      <c r="AI16" s="1642"/>
      <c r="AJ16" s="1642"/>
      <c r="AK16" s="1642"/>
      <c r="AL16" s="1642"/>
      <c r="AM16" s="1642"/>
      <c r="AN16" s="1642"/>
      <c r="AO16" s="1642"/>
      <c r="AP16" s="1642"/>
      <c r="AQ16" s="1642"/>
      <c r="AR16" s="1642"/>
      <c r="AS16" s="1642"/>
      <c r="AT16" s="1642"/>
      <c r="AU16" s="1642"/>
      <c r="AV16" s="1642"/>
      <c r="AW16" s="1637"/>
      <c r="BZ16" s="2"/>
      <c r="CG16" s="14"/>
      <c r="CH16" s="14"/>
      <c r="CI16" s="14"/>
      <c r="CJ16" s="14"/>
      <c r="CK16" s="14"/>
      <c r="CL16" s="14"/>
      <c r="CM16" s="14"/>
      <c r="CN16" s="14"/>
    </row>
    <row r="17" spans="1:92" ht="16.350000000000001" customHeight="1" x14ac:dyDescent="0.2">
      <c r="A17" s="1366" t="s">
        <v>25</v>
      </c>
      <c r="B17" s="1367"/>
      <c r="C17" s="1375" t="s">
        <v>26</v>
      </c>
      <c r="D17" s="1375" t="s">
        <v>27</v>
      </c>
      <c r="E17" s="1375" t="s">
        <v>7</v>
      </c>
      <c r="F17" s="1375" t="s">
        <v>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1"/>
      <c r="AE17" s="1642"/>
      <c r="AF17" s="1643"/>
      <c r="AG17" s="1643"/>
      <c r="AH17" s="1643"/>
      <c r="AI17" s="1643"/>
      <c r="AJ17" s="1643"/>
      <c r="AK17" s="1643"/>
      <c r="AL17" s="1643"/>
      <c r="AM17" s="1643"/>
      <c r="AN17" s="1643"/>
      <c r="AO17" s="1643"/>
      <c r="AP17" s="1643"/>
      <c r="AQ17" s="1643"/>
      <c r="AR17" s="1643"/>
      <c r="AS17" s="1643"/>
      <c r="AT17" s="1643"/>
      <c r="AU17" s="1643"/>
      <c r="AV17" s="1643"/>
      <c r="AW17" s="1637"/>
      <c r="CG17" s="14"/>
      <c r="CH17" s="14"/>
      <c r="CI17" s="14"/>
      <c r="CJ17" s="14"/>
      <c r="CK17" s="14"/>
      <c r="CL17" s="14"/>
      <c r="CM17" s="14"/>
      <c r="CN17" s="14"/>
    </row>
    <row r="18" spans="1:92" ht="25.35" customHeight="1" x14ac:dyDescent="0.2">
      <c r="A18" s="1368"/>
      <c r="B18" s="1369"/>
      <c r="C18" s="1376"/>
      <c r="D18" s="1376"/>
      <c r="E18" s="1376"/>
      <c r="F18" s="1376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1"/>
      <c r="AE18" s="1642"/>
      <c r="AF18" s="1643"/>
      <c r="AG18" s="1643"/>
      <c r="AH18" s="1643"/>
      <c r="AI18" s="1643"/>
      <c r="AJ18" s="1643"/>
      <c r="AK18" s="1643"/>
      <c r="AL18" s="1643"/>
      <c r="AM18" s="1643"/>
      <c r="AN18" s="1643"/>
      <c r="AO18" s="1643"/>
      <c r="AP18" s="1643"/>
      <c r="AQ18" s="1643"/>
      <c r="AR18" s="1643"/>
      <c r="AS18" s="1643"/>
      <c r="AT18" s="1643"/>
      <c r="AU18" s="1643"/>
      <c r="AV18" s="1643"/>
      <c r="AW18" s="1637"/>
      <c r="CG18" s="14"/>
      <c r="CH18" s="14"/>
      <c r="CI18" s="14"/>
      <c r="CJ18" s="14"/>
      <c r="CK18" s="14"/>
      <c r="CL18" s="14"/>
      <c r="CM18" s="14"/>
      <c r="CN18" s="14"/>
    </row>
    <row r="19" spans="1:92" ht="16.350000000000001" customHeight="1" x14ac:dyDescent="0.2">
      <c r="A19" s="1383" t="s">
        <v>28</v>
      </c>
      <c r="B19" s="1384"/>
      <c r="C19" s="1651">
        <v>46</v>
      </c>
      <c r="D19" s="1651">
        <v>0</v>
      </c>
      <c r="E19" s="1651">
        <v>2</v>
      </c>
      <c r="F19" s="1651">
        <v>1</v>
      </c>
      <c r="G19" s="30" t="str">
        <f t="shared" ref="G19:G29" si="0">CA19&amp;CB19&amp;CC19&amp;CD19</f>
        <v/>
      </c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1"/>
      <c r="AE19" s="1652"/>
      <c r="AF19" s="1653"/>
      <c r="AG19" s="1653"/>
      <c r="AH19" s="1653"/>
      <c r="AI19" s="1653"/>
      <c r="AJ19" s="1653"/>
      <c r="AK19" s="1653"/>
      <c r="AL19" s="1653"/>
      <c r="AM19" s="1653"/>
      <c r="AN19" s="1653"/>
      <c r="AO19" s="1653"/>
      <c r="AP19" s="1653"/>
      <c r="AQ19" s="1653"/>
      <c r="AR19" s="1653"/>
      <c r="AS19" s="1653"/>
      <c r="AT19" s="1653"/>
      <c r="AU19" s="1653"/>
      <c r="AV19" s="1653"/>
      <c r="AW19" s="1654"/>
      <c r="CA19" s="56"/>
      <c r="CB19" s="56"/>
      <c r="CC19" s="56"/>
      <c r="CD19" s="32" t="str">
        <f>IF(AND(SUM(C20:C29)&lt;&gt;0,C19=0),"* No olvide registrar número de gestantes ingresadas. ","")</f>
        <v/>
      </c>
      <c r="CG19" s="14">
        <v>0</v>
      </c>
      <c r="CH19" s="14"/>
      <c r="CI19" s="14">
        <v>0</v>
      </c>
      <c r="CJ19" s="14"/>
      <c r="CK19" s="14"/>
      <c r="CL19" s="14"/>
      <c r="CM19" s="14"/>
      <c r="CN19" s="14"/>
    </row>
    <row r="20" spans="1:92" ht="16.350000000000001" customHeight="1" x14ac:dyDescent="0.2">
      <c r="A20" s="1655" t="s">
        <v>29</v>
      </c>
      <c r="B20" s="1656"/>
      <c r="C20" s="57"/>
      <c r="D20" s="57"/>
      <c r="E20" s="57"/>
      <c r="F20" s="57"/>
      <c r="G20" s="30" t="str">
        <f t="shared" si="0"/>
        <v/>
      </c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1"/>
      <c r="AE20" s="1652"/>
      <c r="AF20" s="1653"/>
      <c r="AG20" s="1653"/>
      <c r="AH20" s="1653"/>
      <c r="AI20" s="1653"/>
      <c r="AJ20" s="1653"/>
      <c r="AK20" s="1653"/>
      <c r="AL20" s="1653"/>
      <c r="AM20" s="1653"/>
      <c r="AN20" s="1653"/>
      <c r="AO20" s="1653"/>
      <c r="AP20" s="1653"/>
      <c r="AQ20" s="1653"/>
      <c r="AR20" s="1653"/>
      <c r="AS20" s="1653"/>
      <c r="AT20" s="1653"/>
      <c r="AU20" s="1653"/>
      <c r="AV20" s="1653"/>
      <c r="AW20" s="1654"/>
      <c r="CG20" s="14">
        <v>0</v>
      </c>
      <c r="CH20" s="14"/>
      <c r="CI20" s="14">
        <v>0</v>
      </c>
      <c r="CJ20" s="14"/>
      <c r="CK20" s="14"/>
      <c r="CL20" s="14"/>
      <c r="CM20" s="14"/>
      <c r="CN20" s="14"/>
    </row>
    <row r="21" spans="1:92" ht="16.350000000000001" customHeight="1" x14ac:dyDescent="0.2">
      <c r="A21" s="1360" t="s">
        <v>30</v>
      </c>
      <c r="B21" s="1361"/>
      <c r="C21" s="58">
        <v>3</v>
      </c>
      <c r="D21" s="58">
        <v>0</v>
      </c>
      <c r="E21" s="58">
        <v>1</v>
      </c>
      <c r="F21" s="58">
        <v>0</v>
      </c>
      <c r="G21" s="30" t="str">
        <f t="shared" si="0"/>
        <v/>
      </c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1"/>
      <c r="AE21" s="1642"/>
      <c r="AF21" s="1643"/>
      <c r="AG21" s="1643"/>
      <c r="AH21" s="1643"/>
      <c r="AI21" s="1643"/>
      <c r="AJ21" s="1643"/>
      <c r="AK21" s="1643"/>
      <c r="AL21" s="1643"/>
      <c r="AM21" s="1643"/>
      <c r="AN21" s="1643"/>
      <c r="AO21" s="1643"/>
      <c r="AP21" s="1643"/>
      <c r="AQ21" s="1643"/>
      <c r="AR21" s="1643"/>
      <c r="AS21" s="1643"/>
      <c r="AT21" s="1643"/>
      <c r="AU21" s="1643"/>
      <c r="AV21" s="1643"/>
      <c r="AW21" s="1637"/>
      <c r="CA21" s="56"/>
      <c r="CB21" s="56"/>
      <c r="CC21" s="56"/>
      <c r="CG21" s="14">
        <v>0</v>
      </c>
      <c r="CH21" s="14"/>
      <c r="CI21" s="14">
        <v>0</v>
      </c>
      <c r="CJ21" s="14"/>
      <c r="CK21" s="14"/>
      <c r="CL21" s="14"/>
      <c r="CM21" s="14"/>
      <c r="CN21" s="14"/>
    </row>
    <row r="22" spans="1:92" ht="16.350000000000001" customHeight="1" x14ac:dyDescent="0.2">
      <c r="A22" s="1360" t="s">
        <v>31</v>
      </c>
      <c r="B22" s="1361"/>
      <c r="C22" s="58">
        <v>3</v>
      </c>
      <c r="D22" s="58">
        <v>0</v>
      </c>
      <c r="E22" s="58">
        <v>0</v>
      </c>
      <c r="F22" s="58">
        <v>0</v>
      </c>
      <c r="G22" s="30" t="str">
        <f t="shared" si="0"/>
        <v/>
      </c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1"/>
      <c r="AE22" s="1642"/>
      <c r="AF22" s="1643"/>
      <c r="AG22" s="1643"/>
      <c r="AH22" s="1643"/>
      <c r="AI22" s="1643"/>
      <c r="AJ22" s="1643"/>
      <c r="AK22" s="1643"/>
      <c r="AL22" s="1643"/>
      <c r="AM22" s="1643"/>
      <c r="AN22" s="1643"/>
      <c r="AO22" s="1643"/>
      <c r="AP22" s="1643"/>
      <c r="AQ22" s="1643"/>
      <c r="AR22" s="1643"/>
      <c r="AS22" s="1643"/>
      <c r="AT22" s="1643"/>
      <c r="AU22" s="1643"/>
      <c r="AV22" s="1643"/>
      <c r="AW22" s="1637"/>
      <c r="CG22" s="14">
        <v>0</v>
      </c>
      <c r="CH22" s="14"/>
      <c r="CI22" s="14">
        <v>0</v>
      </c>
      <c r="CJ22" s="14"/>
      <c r="CK22" s="14"/>
      <c r="CL22" s="14"/>
      <c r="CM22" s="14"/>
      <c r="CN22" s="14"/>
    </row>
    <row r="23" spans="1:92" ht="16.350000000000001" customHeight="1" x14ac:dyDescent="0.2">
      <c r="A23" s="1381" t="s">
        <v>32</v>
      </c>
      <c r="B23" s="1382"/>
      <c r="C23" s="58">
        <v>3</v>
      </c>
      <c r="D23" s="58">
        <v>0</v>
      </c>
      <c r="E23" s="58">
        <v>0</v>
      </c>
      <c r="F23" s="58">
        <v>0</v>
      </c>
      <c r="G23" s="30" t="str">
        <f t="shared" si="0"/>
        <v/>
      </c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1"/>
      <c r="AE23" s="1642"/>
      <c r="AF23" s="1643"/>
      <c r="AG23" s="1643"/>
      <c r="AH23" s="1643"/>
      <c r="AI23" s="1643"/>
      <c r="AJ23" s="1643"/>
      <c r="AK23" s="1643"/>
      <c r="AL23" s="1643"/>
      <c r="AM23" s="1643"/>
      <c r="AN23" s="1643"/>
      <c r="AO23" s="1643"/>
      <c r="AP23" s="1643"/>
      <c r="AQ23" s="1643"/>
      <c r="AR23" s="1643"/>
      <c r="AS23" s="1643"/>
      <c r="AT23" s="1643"/>
      <c r="AU23" s="1643"/>
      <c r="AV23" s="1643"/>
      <c r="AW23" s="1637"/>
      <c r="CG23" s="14">
        <v>0</v>
      </c>
      <c r="CH23" s="14"/>
      <c r="CI23" s="14">
        <v>0</v>
      </c>
      <c r="CJ23" s="14"/>
      <c r="CK23" s="14"/>
      <c r="CL23" s="14"/>
      <c r="CM23" s="14"/>
      <c r="CN23" s="14"/>
    </row>
    <row r="24" spans="1:92" ht="16.350000000000001" customHeight="1" x14ac:dyDescent="0.2">
      <c r="A24" s="1381" t="s">
        <v>33</v>
      </c>
      <c r="B24" s="1382"/>
      <c r="C24" s="58"/>
      <c r="D24" s="58"/>
      <c r="E24" s="58"/>
      <c r="F24" s="58"/>
      <c r="G24" s="30" t="str">
        <f t="shared" si="0"/>
        <v/>
      </c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1"/>
      <c r="AE24" s="1642"/>
      <c r="AF24" s="1643"/>
      <c r="AG24" s="1643"/>
      <c r="AH24" s="1643"/>
      <c r="AI24" s="1643"/>
      <c r="AJ24" s="1643"/>
      <c r="AK24" s="1643"/>
      <c r="AL24" s="1643"/>
      <c r="AM24" s="1643"/>
      <c r="AN24" s="1643"/>
      <c r="AO24" s="1643"/>
      <c r="AP24" s="1643"/>
      <c r="AQ24" s="1643"/>
      <c r="AR24" s="1643"/>
      <c r="AS24" s="1643"/>
      <c r="AT24" s="1643"/>
      <c r="AU24" s="1643"/>
      <c r="AV24" s="1643"/>
      <c r="AW24" s="1637"/>
      <c r="CG24" s="14">
        <v>0</v>
      </c>
      <c r="CH24" s="14"/>
      <c r="CI24" s="14">
        <v>0</v>
      </c>
      <c r="CJ24" s="14"/>
      <c r="CK24" s="14"/>
      <c r="CL24" s="14"/>
      <c r="CM24" s="14"/>
      <c r="CN24" s="14"/>
    </row>
    <row r="25" spans="1:92" ht="16.350000000000001" customHeight="1" x14ac:dyDescent="0.2">
      <c r="A25" s="1381" t="s">
        <v>34</v>
      </c>
      <c r="B25" s="1382"/>
      <c r="C25" s="58"/>
      <c r="D25" s="58"/>
      <c r="E25" s="58"/>
      <c r="F25" s="58"/>
      <c r="G25" s="30" t="str">
        <f t="shared" si="0"/>
        <v/>
      </c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1"/>
      <c r="AE25" s="1642"/>
      <c r="AF25" s="1643"/>
      <c r="AG25" s="1643"/>
      <c r="AH25" s="1643"/>
      <c r="AI25" s="1643"/>
      <c r="AJ25" s="1643"/>
      <c r="AK25" s="1643"/>
      <c r="AL25" s="1643"/>
      <c r="AM25" s="1643"/>
      <c r="AN25" s="1643"/>
      <c r="AO25" s="1643"/>
      <c r="AP25" s="1643"/>
      <c r="AQ25" s="1643"/>
      <c r="AR25" s="1643"/>
      <c r="AS25" s="1643"/>
      <c r="AT25" s="1643"/>
      <c r="AU25" s="1643"/>
      <c r="AV25" s="1643"/>
      <c r="AW25" s="1637"/>
      <c r="CG25" s="14">
        <v>0</v>
      </c>
      <c r="CH25" s="14"/>
      <c r="CI25" s="14">
        <v>0</v>
      </c>
      <c r="CJ25" s="14"/>
      <c r="CK25" s="14"/>
      <c r="CL25" s="14"/>
      <c r="CM25" s="14"/>
      <c r="CN25" s="14"/>
    </row>
    <row r="26" spans="1:92" ht="16.350000000000001" customHeight="1" x14ac:dyDescent="0.2">
      <c r="A26" s="1381" t="s">
        <v>35</v>
      </c>
      <c r="B26" s="1382"/>
      <c r="C26" s="58">
        <v>5</v>
      </c>
      <c r="D26" s="58">
        <v>0</v>
      </c>
      <c r="E26" s="58">
        <v>1</v>
      </c>
      <c r="F26" s="58">
        <v>0</v>
      </c>
      <c r="G26" s="30" t="str">
        <f t="shared" si="0"/>
        <v/>
      </c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1"/>
      <c r="AE26" s="1642"/>
      <c r="AF26" s="1643"/>
      <c r="AG26" s="1643"/>
      <c r="AH26" s="1643"/>
      <c r="AI26" s="1643"/>
      <c r="AJ26" s="1643"/>
      <c r="AK26" s="1643"/>
      <c r="AL26" s="1643"/>
      <c r="AM26" s="1643"/>
      <c r="AN26" s="1643"/>
      <c r="AO26" s="1643"/>
      <c r="AP26" s="1643"/>
      <c r="AQ26" s="1643"/>
      <c r="AR26" s="1643"/>
      <c r="AS26" s="1643"/>
      <c r="AT26" s="1643"/>
      <c r="AU26" s="1643"/>
      <c r="AV26" s="1643"/>
      <c r="AW26" s="1637"/>
      <c r="CG26" s="14">
        <v>0</v>
      </c>
      <c r="CH26" s="14"/>
      <c r="CI26" s="14">
        <v>0</v>
      </c>
      <c r="CJ26" s="14"/>
      <c r="CK26" s="14"/>
      <c r="CL26" s="14"/>
      <c r="CM26" s="14"/>
      <c r="CN26" s="14"/>
    </row>
    <row r="27" spans="1:92" ht="16.350000000000001" customHeight="1" x14ac:dyDescent="0.2">
      <c r="A27" s="1381" t="s">
        <v>36</v>
      </c>
      <c r="B27" s="1382"/>
      <c r="C27" s="58">
        <v>9</v>
      </c>
      <c r="D27" s="58">
        <v>0</v>
      </c>
      <c r="E27" s="58">
        <v>0</v>
      </c>
      <c r="F27" s="58">
        <v>0</v>
      </c>
      <c r="G27" s="30" t="str">
        <f t="shared" si="0"/>
        <v/>
      </c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1"/>
      <c r="AE27" s="1642"/>
      <c r="AF27" s="1643"/>
      <c r="AG27" s="1643"/>
      <c r="AH27" s="1643"/>
      <c r="AI27" s="1643"/>
      <c r="AJ27" s="1643"/>
      <c r="AK27" s="1643"/>
      <c r="AL27" s="1643"/>
      <c r="AM27" s="1643"/>
      <c r="AN27" s="1643"/>
      <c r="AO27" s="1643"/>
      <c r="AP27" s="1643"/>
      <c r="AQ27" s="1643"/>
      <c r="AR27" s="1643"/>
      <c r="AS27" s="1643"/>
      <c r="AT27" s="1643"/>
      <c r="AU27" s="1643"/>
      <c r="AV27" s="1643"/>
      <c r="AW27" s="1637"/>
      <c r="CG27" s="14">
        <v>0</v>
      </c>
      <c r="CH27" s="14"/>
      <c r="CI27" s="14">
        <v>0</v>
      </c>
      <c r="CJ27" s="14"/>
      <c r="CK27" s="14"/>
      <c r="CL27" s="14"/>
      <c r="CM27" s="14"/>
      <c r="CN27" s="14"/>
    </row>
    <row r="28" spans="1:92" ht="16.350000000000001" customHeight="1" x14ac:dyDescent="0.2">
      <c r="A28" s="1381" t="s">
        <v>37</v>
      </c>
      <c r="B28" s="1382"/>
      <c r="C28" s="58">
        <v>1</v>
      </c>
      <c r="D28" s="58">
        <v>0</v>
      </c>
      <c r="E28" s="58">
        <v>0</v>
      </c>
      <c r="F28" s="58">
        <v>0</v>
      </c>
      <c r="G28" s="30" t="str">
        <f t="shared" si="0"/>
        <v/>
      </c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1"/>
      <c r="AE28" s="1642"/>
      <c r="AF28" s="1643"/>
      <c r="AG28" s="1643"/>
      <c r="AH28" s="1643"/>
      <c r="AI28" s="1643"/>
      <c r="AJ28" s="1643"/>
      <c r="AK28" s="1643"/>
      <c r="AL28" s="1643"/>
      <c r="AM28" s="1643"/>
      <c r="AN28" s="1643"/>
      <c r="AO28" s="1643"/>
      <c r="AP28" s="1643"/>
      <c r="AQ28" s="1643"/>
      <c r="AR28" s="1643"/>
      <c r="AS28" s="1643"/>
      <c r="AT28" s="1643"/>
      <c r="AU28" s="1643"/>
      <c r="AV28" s="1643"/>
      <c r="AW28" s="1637"/>
      <c r="CG28" s="14">
        <v>0</v>
      </c>
      <c r="CH28" s="14"/>
      <c r="CI28" s="14">
        <v>0</v>
      </c>
      <c r="CJ28" s="14"/>
      <c r="CK28" s="14"/>
      <c r="CL28" s="14"/>
      <c r="CM28" s="14"/>
      <c r="CN28" s="14"/>
    </row>
    <row r="29" spans="1:92" ht="16.350000000000001" customHeight="1" x14ac:dyDescent="0.2">
      <c r="A29" s="1395" t="s">
        <v>38</v>
      </c>
      <c r="B29" s="1396"/>
      <c r="C29" s="59">
        <v>22</v>
      </c>
      <c r="D29" s="59">
        <v>0</v>
      </c>
      <c r="E29" s="59">
        <v>0</v>
      </c>
      <c r="F29" s="59">
        <v>1</v>
      </c>
      <c r="G29" s="30" t="str">
        <f t="shared" si="0"/>
        <v/>
      </c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15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7"/>
      <c r="AE29" s="1638"/>
      <c r="AF29" s="1638"/>
      <c r="AG29" s="1638"/>
      <c r="AH29" s="1657"/>
      <c r="AI29" s="1658"/>
      <c r="AJ29" s="1658"/>
      <c r="AK29" s="1658"/>
      <c r="AL29" s="1658"/>
      <c r="AM29" s="1658"/>
      <c r="AN29" s="1658"/>
      <c r="AO29" s="1658"/>
      <c r="AP29" s="1658"/>
      <c r="AQ29" s="1658"/>
      <c r="AR29" s="1658"/>
      <c r="AS29" s="1658"/>
      <c r="AT29" s="1658"/>
      <c r="AU29" s="1658"/>
      <c r="AV29" s="1658"/>
      <c r="AW29" s="1659"/>
      <c r="CG29" s="14">
        <v>0</v>
      </c>
      <c r="CH29" s="14"/>
      <c r="CI29" s="14">
        <v>0</v>
      </c>
      <c r="CJ29" s="14"/>
      <c r="CK29" s="14"/>
      <c r="CL29" s="14"/>
      <c r="CM29" s="14"/>
      <c r="CN29" s="14"/>
    </row>
    <row r="30" spans="1:92" ht="31.35" customHeight="1" x14ac:dyDescent="0.2">
      <c r="A30" s="10" t="s">
        <v>39</v>
      </c>
      <c r="B30" s="62"/>
      <c r="C30" s="63"/>
      <c r="D30" s="11"/>
      <c r="E30" s="11"/>
      <c r="F30" s="1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7"/>
      <c r="AE30" s="1658"/>
      <c r="AF30" s="1658"/>
      <c r="AG30" s="1658"/>
      <c r="AH30" s="1657"/>
      <c r="AI30" s="1658"/>
      <c r="AJ30" s="1658"/>
      <c r="AK30" s="1658"/>
      <c r="AL30" s="1658"/>
      <c r="AM30" s="1658"/>
      <c r="AN30" s="1658"/>
      <c r="AO30" s="1658"/>
      <c r="AP30" s="1658"/>
      <c r="AQ30" s="1658"/>
      <c r="AR30" s="1658"/>
      <c r="AS30" s="1658"/>
      <c r="AT30" s="1658"/>
      <c r="AU30" s="1658"/>
      <c r="AV30" s="1658"/>
      <c r="AW30" s="1659"/>
      <c r="BZ30" s="2"/>
      <c r="CG30" s="14"/>
      <c r="CH30" s="14"/>
      <c r="CI30" s="14"/>
      <c r="CJ30" s="14"/>
      <c r="CK30" s="14"/>
      <c r="CL30" s="14"/>
      <c r="CM30" s="14"/>
      <c r="CN30" s="14"/>
    </row>
    <row r="31" spans="1:92" ht="16.350000000000001" customHeight="1" x14ac:dyDescent="0.2">
      <c r="A31" s="1371" t="s">
        <v>40</v>
      </c>
      <c r="B31" s="1372"/>
      <c r="C31" s="1375" t="s">
        <v>4</v>
      </c>
      <c r="D31" s="1377" t="s">
        <v>5</v>
      </c>
      <c r="E31" s="1378"/>
      <c r="F31" s="1378"/>
      <c r="G31" s="1378"/>
      <c r="H31" s="1378"/>
      <c r="I31" s="1378"/>
      <c r="J31" s="1378"/>
      <c r="K31" s="1378"/>
      <c r="L31" s="1378"/>
      <c r="M31" s="1378"/>
      <c r="N31" s="1380"/>
      <c r="O31" s="11"/>
      <c r="P31" s="11"/>
      <c r="Q31" s="11"/>
      <c r="R31" s="11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1658"/>
      <c r="AG31" s="1658"/>
      <c r="AH31" s="1658"/>
      <c r="AI31" s="1657"/>
      <c r="AJ31" s="1658"/>
      <c r="AK31" s="1658"/>
      <c r="AL31" s="1660"/>
      <c r="AM31" s="1660"/>
      <c r="AN31" s="1660"/>
      <c r="AO31" s="1660"/>
      <c r="AP31" s="1660"/>
      <c r="AQ31" s="1660"/>
      <c r="AR31" s="1660"/>
      <c r="AS31" s="1660"/>
      <c r="AT31" s="1660"/>
      <c r="AU31" s="1660"/>
      <c r="AV31" s="1660"/>
      <c r="AW31" s="1660"/>
      <c r="AX31" s="1659"/>
      <c r="BZ31" s="2"/>
      <c r="CG31" s="14"/>
      <c r="CH31" s="14"/>
      <c r="CI31" s="14"/>
      <c r="CJ31" s="14"/>
      <c r="CK31" s="14"/>
      <c r="CL31" s="14"/>
      <c r="CM31" s="14"/>
      <c r="CN31" s="14"/>
    </row>
    <row r="32" spans="1:92" ht="25.35" customHeight="1" x14ac:dyDescent="0.2">
      <c r="A32" s="1373"/>
      <c r="B32" s="1374"/>
      <c r="C32" s="1376"/>
      <c r="D32" s="1661" t="s">
        <v>9</v>
      </c>
      <c r="E32" s="1662" t="s">
        <v>10</v>
      </c>
      <c r="F32" s="1662" t="s">
        <v>11</v>
      </c>
      <c r="G32" s="1662" t="s">
        <v>12</v>
      </c>
      <c r="H32" s="1662" t="s">
        <v>13</v>
      </c>
      <c r="I32" s="1662" t="s">
        <v>14</v>
      </c>
      <c r="J32" s="1662" t="s">
        <v>15</v>
      </c>
      <c r="K32" s="1662" t="s">
        <v>16</v>
      </c>
      <c r="L32" s="1662" t="s">
        <v>17</v>
      </c>
      <c r="M32" s="1663" t="s">
        <v>18</v>
      </c>
      <c r="N32" s="834" t="s">
        <v>41</v>
      </c>
      <c r="O32" s="65"/>
      <c r="P32" s="66"/>
      <c r="Q32" s="67"/>
      <c r="R32" s="68"/>
      <c r="S32" s="68"/>
      <c r="T32" s="67"/>
      <c r="U32" s="69"/>
      <c r="V32" s="66"/>
      <c r="W32" s="11"/>
      <c r="X32" s="11"/>
      <c r="Y32" s="11"/>
      <c r="Z32" s="11"/>
      <c r="AA32" s="11"/>
      <c r="AB32" s="11"/>
      <c r="AC32" s="11"/>
      <c r="AD32" s="11"/>
      <c r="AE32" s="11"/>
      <c r="AF32" s="1652"/>
      <c r="AG32" s="1652"/>
      <c r="AH32" s="1652"/>
      <c r="AI32" s="1664"/>
      <c r="AJ32" s="1652"/>
      <c r="AK32" s="1652"/>
      <c r="AL32" s="1652"/>
      <c r="AM32" s="1652"/>
      <c r="AN32" s="1652"/>
      <c r="AO32" s="1652"/>
      <c r="AP32" s="1652"/>
      <c r="AQ32" s="1653"/>
      <c r="AR32" s="1653"/>
      <c r="AS32" s="1653"/>
      <c r="AT32" s="1653"/>
      <c r="AU32" s="1653"/>
      <c r="AV32" s="1653"/>
      <c r="AW32" s="1653"/>
      <c r="AX32" s="1659"/>
      <c r="BZ32" s="2"/>
      <c r="CG32" s="14"/>
      <c r="CH32" s="14"/>
      <c r="CI32" s="14"/>
      <c r="CJ32" s="14"/>
      <c r="CK32" s="14"/>
      <c r="CL32" s="14"/>
      <c r="CM32" s="14"/>
      <c r="CN32" s="14"/>
    </row>
    <row r="33" spans="1:92" ht="16.350000000000001" customHeight="1" x14ac:dyDescent="0.2">
      <c r="A33" s="1665" t="s">
        <v>42</v>
      </c>
      <c r="B33" s="1665"/>
      <c r="C33" s="1666">
        <f t="shared" ref="C33:C52" si="1">SUM(D33:M33)</f>
        <v>0</v>
      </c>
      <c r="D33" s="1667">
        <f t="shared" ref="D33:N33" si="2">SUM(D34:D45,D48:D49,D52)</f>
        <v>0</v>
      </c>
      <c r="E33" s="1668">
        <f t="shared" si="2"/>
        <v>0</v>
      </c>
      <c r="F33" s="1668">
        <f t="shared" si="2"/>
        <v>0</v>
      </c>
      <c r="G33" s="1668">
        <f t="shared" si="2"/>
        <v>0</v>
      </c>
      <c r="H33" s="1668">
        <f t="shared" si="2"/>
        <v>0</v>
      </c>
      <c r="I33" s="1668">
        <f t="shared" si="2"/>
        <v>0</v>
      </c>
      <c r="J33" s="1668">
        <f t="shared" si="2"/>
        <v>0</v>
      </c>
      <c r="K33" s="1668">
        <f t="shared" si="2"/>
        <v>0</v>
      </c>
      <c r="L33" s="1668">
        <f t="shared" si="2"/>
        <v>0</v>
      </c>
      <c r="M33" s="1669">
        <f t="shared" si="2"/>
        <v>0</v>
      </c>
      <c r="N33" s="75">
        <f t="shared" si="2"/>
        <v>0</v>
      </c>
      <c r="O33" s="1670"/>
      <c r="P33" s="1671"/>
      <c r="Q33" s="1672"/>
      <c r="R33" s="67"/>
      <c r="S33" s="67"/>
      <c r="T33" s="1672"/>
      <c r="U33" s="1672"/>
      <c r="V33" s="1672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652"/>
      <c r="AK33" s="1652"/>
      <c r="AL33" s="1652"/>
      <c r="AM33" s="1652"/>
      <c r="AN33" s="1652"/>
      <c r="AO33" s="1652"/>
      <c r="AP33" s="1652"/>
      <c r="AQ33" s="1653"/>
      <c r="AR33" s="1653"/>
      <c r="AS33" s="1653"/>
      <c r="AT33" s="1653"/>
      <c r="AU33" s="1653"/>
      <c r="AV33" s="1653"/>
      <c r="AW33" s="1653"/>
      <c r="BZ33" s="2"/>
      <c r="CG33" s="14"/>
      <c r="CH33" s="14"/>
      <c r="CI33" s="14"/>
      <c r="CJ33" s="14"/>
      <c r="CK33" s="14"/>
      <c r="CL33" s="14"/>
      <c r="CM33" s="14"/>
      <c r="CN33" s="14"/>
    </row>
    <row r="34" spans="1:92" ht="16.350000000000001" customHeight="1" x14ac:dyDescent="0.2">
      <c r="A34" s="1673" t="s">
        <v>43</v>
      </c>
      <c r="B34" s="1674"/>
      <c r="C34" s="1675">
        <f t="shared" si="1"/>
        <v>0</v>
      </c>
      <c r="D34" s="1676"/>
      <c r="E34" s="1677"/>
      <c r="F34" s="1677"/>
      <c r="G34" s="1677"/>
      <c r="H34" s="1677"/>
      <c r="I34" s="1677"/>
      <c r="J34" s="1677"/>
      <c r="K34" s="1677"/>
      <c r="L34" s="1677"/>
      <c r="M34" s="1678"/>
      <c r="N34" s="1679"/>
      <c r="O34" s="30" t="str">
        <f t="shared" ref="O34:O52" si="3">CA34</f>
        <v/>
      </c>
      <c r="P34" s="80"/>
      <c r="Q34" s="80"/>
      <c r="R34" s="80"/>
      <c r="S34" s="80"/>
      <c r="T34" s="80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652"/>
      <c r="AK34" s="1653"/>
      <c r="AL34" s="1653"/>
      <c r="AM34" s="1653"/>
      <c r="AN34" s="1653"/>
      <c r="AO34" s="1653"/>
      <c r="AP34" s="1653"/>
      <c r="AQ34" s="1653"/>
      <c r="AR34" s="1653"/>
      <c r="AS34" s="1653"/>
      <c r="AT34" s="1653"/>
      <c r="AU34" s="1653"/>
      <c r="AV34" s="1653"/>
      <c r="AW34" s="1653"/>
      <c r="BZ34" s="2"/>
      <c r="CA34" s="4" t="str">
        <f t="shared" ref="CA34:CA52" si="4">IF(CG34=1,"* No olvide digitar la columna Espacios Amigables (Digite Cero si no tiene). ","")</f>
        <v/>
      </c>
      <c r="CG34" s="14">
        <f t="shared" ref="CG34:CG52" si="5">IF(AND(C34&lt;&gt;0,N34=""),1,0)</f>
        <v>0</v>
      </c>
      <c r="CH34" s="14"/>
      <c r="CI34" s="14"/>
      <c r="CJ34" s="14"/>
      <c r="CK34" s="14"/>
      <c r="CL34" s="14"/>
      <c r="CM34" s="14"/>
      <c r="CN34" s="14"/>
    </row>
    <row r="35" spans="1:92" ht="16.350000000000001" customHeight="1" x14ac:dyDescent="0.2">
      <c r="A35" s="1390" t="s">
        <v>44</v>
      </c>
      <c r="B35" s="1391"/>
      <c r="C35" s="81">
        <f t="shared" si="1"/>
        <v>0</v>
      </c>
      <c r="D35" s="82"/>
      <c r="E35" s="83"/>
      <c r="F35" s="83"/>
      <c r="G35" s="83"/>
      <c r="H35" s="83"/>
      <c r="I35" s="83"/>
      <c r="J35" s="83"/>
      <c r="K35" s="83"/>
      <c r="L35" s="83"/>
      <c r="M35" s="84"/>
      <c r="N35" s="85"/>
      <c r="O35" s="30" t="str">
        <f t="shared" si="3"/>
        <v/>
      </c>
      <c r="P35" s="86"/>
      <c r="Q35" s="86"/>
      <c r="R35" s="86"/>
      <c r="S35" s="86"/>
      <c r="T35" s="86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652"/>
      <c r="AK35" s="1653"/>
      <c r="AL35" s="1653"/>
      <c r="AM35" s="1653"/>
      <c r="AN35" s="1653"/>
      <c r="AO35" s="1653"/>
      <c r="AP35" s="1653"/>
      <c r="AQ35" s="1653"/>
      <c r="AR35" s="1653"/>
      <c r="AS35" s="1653"/>
      <c r="AT35" s="1653"/>
      <c r="AU35" s="1653"/>
      <c r="AV35" s="1653"/>
      <c r="AW35" s="1653"/>
      <c r="BZ35" s="2"/>
      <c r="CA35" s="4" t="str">
        <f t="shared" si="4"/>
        <v/>
      </c>
      <c r="CG35" s="14">
        <f t="shared" si="5"/>
        <v>0</v>
      </c>
      <c r="CH35" s="14"/>
      <c r="CI35" s="14"/>
      <c r="CJ35" s="14"/>
      <c r="CK35" s="14"/>
      <c r="CL35" s="14"/>
      <c r="CM35" s="14"/>
      <c r="CN35" s="14"/>
    </row>
    <row r="36" spans="1:92" ht="16.350000000000001" customHeight="1" x14ac:dyDescent="0.2">
      <c r="A36" s="1375" t="s">
        <v>45</v>
      </c>
      <c r="B36" s="1680" t="s">
        <v>46</v>
      </c>
      <c r="C36" s="1675">
        <f t="shared" si="1"/>
        <v>0</v>
      </c>
      <c r="D36" s="1676"/>
      <c r="E36" s="1677"/>
      <c r="F36" s="1677"/>
      <c r="G36" s="1677"/>
      <c r="H36" s="1677"/>
      <c r="I36" s="1677"/>
      <c r="J36" s="1677"/>
      <c r="K36" s="1677"/>
      <c r="L36" s="1677"/>
      <c r="M36" s="1678"/>
      <c r="N36" s="1679"/>
      <c r="O36" s="30" t="str">
        <f t="shared" si="3"/>
        <v/>
      </c>
      <c r="P36" s="80"/>
      <c r="Q36" s="80"/>
      <c r="R36" s="80"/>
      <c r="S36" s="80"/>
      <c r="T36" s="80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652"/>
      <c r="AK36" s="1653"/>
      <c r="AL36" s="1653"/>
      <c r="AM36" s="1653"/>
      <c r="AN36" s="1653"/>
      <c r="AO36" s="1653"/>
      <c r="AP36" s="1653"/>
      <c r="AQ36" s="1653"/>
      <c r="AR36" s="1653"/>
      <c r="AS36" s="1653"/>
      <c r="AT36" s="1653"/>
      <c r="AU36" s="1653"/>
      <c r="AV36" s="1653"/>
      <c r="AW36" s="1653"/>
      <c r="BZ36" s="2"/>
      <c r="CA36" s="4" t="str">
        <f t="shared" si="4"/>
        <v/>
      </c>
      <c r="CG36" s="14">
        <f t="shared" si="5"/>
        <v>0</v>
      </c>
      <c r="CH36" s="14"/>
      <c r="CI36" s="14"/>
      <c r="CJ36" s="14"/>
      <c r="CK36" s="14"/>
      <c r="CL36" s="14"/>
      <c r="CM36" s="14"/>
      <c r="CN36" s="14"/>
    </row>
    <row r="37" spans="1:92" ht="16.350000000000001" customHeight="1" x14ac:dyDescent="0.2">
      <c r="A37" s="1392"/>
      <c r="B37" s="88" t="s">
        <v>47</v>
      </c>
      <c r="C37" s="89">
        <f t="shared" si="1"/>
        <v>0</v>
      </c>
      <c r="D37" s="35"/>
      <c r="E37" s="36"/>
      <c r="F37" s="36"/>
      <c r="G37" s="36"/>
      <c r="H37" s="36"/>
      <c r="I37" s="36"/>
      <c r="J37" s="36"/>
      <c r="K37" s="36"/>
      <c r="L37" s="36"/>
      <c r="M37" s="38"/>
      <c r="N37" s="39"/>
      <c r="O37" s="30" t="str">
        <f t="shared" si="3"/>
        <v/>
      </c>
      <c r="P37" s="80"/>
      <c r="Q37" s="80"/>
      <c r="R37" s="80"/>
      <c r="S37" s="80"/>
      <c r="T37" s="80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652"/>
      <c r="AK37" s="1653"/>
      <c r="AL37" s="1653"/>
      <c r="AM37" s="1653"/>
      <c r="AN37" s="1653"/>
      <c r="AO37" s="1653"/>
      <c r="AP37" s="1653"/>
      <c r="AQ37" s="1653"/>
      <c r="AR37" s="1653"/>
      <c r="AS37" s="1653"/>
      <c r="AT37" s="1653"/>
      <c r="AU37" s="1653"/>
      <c r="AV37" s="1653"/>
      <c r="AW37" s="1653"/>
      <c r="BZ37" s="2"/>
      <c r="CA37" s="4" t="str">
        <f t="shared" si="4"/>
        <v/>
      </c>
      <c r="CG37" s="14">
        <f t="shared" si="5"/>
        <v>0</v>
      </c>
      <c r="CH37" s="14"/>
      <c r="CI37" s="14"/>
      <c r="CJ37" s="14"/>
      <c r="CK37" s="14"/>
      <c r="CL37" s="14"/>
      <c r="CM37" s="14"/>
      <c r="CN37" s="14"/>
    </row>
    <row r="38" spans="1:92" ht="16.350000000000001" customHeight="1" x14ac:dyDescent="0.2">
      <c r="A38" s="1392"/>
      <c r="B38" s="88" t="s">
        <v>48</v>
      </c>
      <c r="C38" s="89">
        <f t="shared" si="1"/>
        <v>0</v>
      </c>
      <c r="D38" s="35"/>
      <c r="E38" s="36"/>
      <c r="F38" s="36"/>
      <c r="G38" s="36"/>
      <c r="H38" s="36"/>
      <c r="I38" s="36"/>
      <c r="J38" s="36"/>
      <c r="K38" s="36"/>
      <c r="L38" s="36"/>
      <c r="M38" s="38"/>
      <c r="N38" s="39"/>
      <c r="O38" s="30" t="str">
        <f t="shared" si="3"/>
        <v/>
      </c>
      <c r="P38" s="80"/>
      <c r="Q38" s="80"/>
      <c r="R38" s="80"/>
      <c r="S38" s="80"/>
      <c r="T38" s="80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652"/>
      <c r="AK38" s="1653"/>
      <c r="AL38" s="1653"/>
      <c r="AM38" s="1653"/>
      <c r="AN38" s="1653"/>
      <c r="AO38" s="1653"/>
      <c r="AP38" s="1653"/>
      <c r="AQ38" s="1653"/>
      <c r="AR38" s="1653"/>
      <c r="AS38" s="1653"/>
      <c r="AT38" s="1653"/>
      <c r="AU38" s="1653"/>
      <c r="AV38" s="1653"/>
      <c r="AW38" s="1653"/>
      <c r="BZ38" s="2"/>
      <c r="CA38" s="4" t="str">
        <f t="shared" si="4"/>
        <v/>
      </c>
      <c r="CG38" s="14">
        <f t="shared" si="5"/>
        <v>0</v>
      </c>
      <c r="CH38" s="14"/>
      <c r="CI38" s="14"/>
      <c r="CJ38" s="14"/>
      <c r="CK38" s="14"/>
      <c r="CL38" s="14"/>
      <c r="CM38" s="14"/>
      <c r="CN38" s="14"/>
    </row>
    <row r="39" spans="1:92" ht="16.350000000000001" customHeight="1" x14ac:dyDescent="0.2">
      <c r="A39" s="1392"/>
      <c r="B39" s="88" t="s">
        <v>49</v>
      </c>
      <c r="C39" s="89">
        <f t="shared" si="1"/>
        <v>0</v>
      </c>
      <c r="D39" s="35"/>
      <c r="E39" s="36"/>
      <c r="F39" s="36"/>
      <c r="G39" s="36"/>
      <c r="H39" s="36"/>
      <c r="I39" s="36"/>
      <c r="J39" s="36"/>
      <c r="K39" s="36"/>
      <c r="L39" s="36"/>
      <c r="M39" s="38"/>
      <c r="N39" s="39"/>
      <c r="O39" s="30" t="str">
        <f t="shared" si="3"/>
        <v/>
      </c>
      <c r="P39" s="80"/>
      <c r="Q39" s="80"/>
      <c r="R39" s="80"/>
      <c r="S39" s="80"/>
      <c r="T39" s="80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652"/>
      <c r="AK39" s="1653"/>
      <c r="AL39" s="1653"/>
      <c r="AM39" s="1653"/>
      <c r="AN39" s="1653"/>
      <c r="AO39" s="1653"/>
      <c r="AP39" s="1653"/>
      <c r="AQ39" s="1653"/>
      <c r="AR39" s="1653"/>
      <c r="AS39" s="1653"/>
      <c r="AT39" s="1653"/>
      <c r="AU39" s="1653"/>
      <c r="AV39" s="1653"/>
      <c r="AW39" s="1653"/>
      <c r="BZ39" s="2"/>
      <c r="CA39" s="4" t="str">
        <f t="shared" si="4"/>
        <v/>
      </c>
      <c r="CG39" s="14">
        <f t="shared" si="5"/>
        <v>0</v>
      </c>
      <c r="CH39" s="14"/>
      <c r="CI39" s="14"/>
      <c r="CJ39" s="14"/>
      <c r="CK39" s="14"/>
      <c r="CL39" s="14"/>
      <c r="CM39" s="14"/>
      <c r="CN39" s="14"/>
    </row>
    <row r="40" spans="1:92" ht="16.350000000000001" customHeight="1" x14ac:dyDescent="0.2">
      <c r="A40" s="1392"/>
      <c r="B40" s="88" t="s">
        <v>50</v>
      </c>
      <c r="C40" s="89">
        <f t="shared" si="1"/>
        <v>0</v>
      </c>
      <c r="D40" s="35"/>
      <c r="E40" s="36"/>
      <c r="F40" s="36"/>
      <c r="G40" s="36"/>
      <c r="H40" s="36"/>
      <c r="I40" s="36"/>
      <c r="J40" s="36"/>
      <c r="K40" s="36"/>
      <c r="L40" s="36"/>
      <c r="M40" s="38"/>
      <c r="N40" s="39"/>
      <c r="O40" s="30" t="str">
        <f t="shared" si="3"/>
        <v/>
      </c>
      <c r="P40" s="80"/>
      <c r="Q40" s="80"/>
      <c r="R40" s="80"/>
      <c r="S40" s="80"/>
      <c r="T40" s="80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652"/>
      <c r="AK40" s="1653"/>
      <c r="AL40" s="1653"/>
      <c r="AM40" s="1653"/>
      <c r="AN40" s="1653"/>
      <c r="AO40" s="1653"/>
      <c r="AP40" s="1653"/>
      <c r="AQ40" s="1653"/>
      <c r="AR40" s="1653"/>
      <c r="AS40" s="1653"/>
      <c r="AT40" s="1653"/>
      <c r="AU40" s="1653"/>
      <c r="AV40" s="1653"/>
      <c r="AW40" s="1653"/>
      <c r="BZ40" s="2"/>
      <c r="CA40" s="4" t="str">
        <f t="shared" si="4"/>
        <v/>
      </c>
      <c r="CG40" s="14">
        <f t="shared" si="5"/>
        <v>0</v>
      </c>
      <c r="CH40" s="14"/>
      <c r="CI40" s="14"/>
      <c r="CJ40" s="14"/>
      <c r="CK40" s="14"/>
      <c r="CL40" s="14"/>
      <c r="CM40" s="14"/>
      <c r="CN40" s="14"/>
    </row>
    <row r="41" spans="1:92" ht="16.350000000000001" customHeight="1" x14ac:dyDescent="0.2">
      <c r="A41" s="1376"/>
      <c r="B41" s="90" t="s">
        <v>51</v>
      </c>
      <c r="C41" s="91">
        <f t="shared" si="1"/>
        <v>0</v>
      </c>
      <c r="D41" s="92"/>
      <c r="E41" s="93"/>
      <c r="F41" s="93"/>
      <c r="G41" s="93"/>
      <c r="H41" s="93"/>
      <c r="I41" s="93"/>
      <c r="J41" s="93"/>
      <c r="K41" s="93"/>
      <c r="L41" s="93"/>
      <c r="M41" s="94"/>
      <c r="N41" s="95"/>
      <c r="O41" s="30" t="str">
        <f t="shared" si="3"/>
        <v/>
      </c>
      <c r="P41" s="80"/>
      <c r="Q41" s="80"/>
      <c r="R41" s="80"/>
      <c r="S41" s="80"/>
      <c r="T41" s="80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652"/>
      <c r="AK41" s="1653"/>
      <c r="AL41" s="1653"/>
      <c r="AM41" s="1653"/>
      <c r="AN41" s="1653"/>
      <c r="AO41" s="1653"/>
      <c r="AP41" s="1653"/>
      <c r="AQ41" s="1653"/>
      <c r="AR41" s="1653"/>
      <c r="AS41" s="1653"/>
      <c r="AT41" s="1653"/>
      <c r="AU41" s="1653"/>
      <c r="AV41" s="1653"/>
      <c r="AW41" s="1653"/>
      <c r="BZ41" s="2"/>
      <c r="CA41" s="4" t="str">
        <f t="shared" si="4"/>
        <v/>
      </c>
      <c r="CG41" s="14">
        <f t="shared" si="5"/>
        <v>0</v>
      </c>
      <c r="CH41" s="14"/>
      <c r="CI41" s="14"/>
      <c r="CJ41" s="14"/>
      <c r="CK41" s="14"/>
      <c r="CL41" s="14"/>
      <c r="CM41" s="14"/>
      <c r="CN41" s="14"/>
    </row>
    <row r="42" spans="1:92" ht="16.350000000000001" customHeight="1" x14ac:dyDescent="0.2">
      <c r="A42" s="1375" t="s">
        <v>52</v>
      </c>
      <c r="B42" s="1681" t="s">
        <v>53</v>
      </c>
      <c r="C42" s="1675">
        <f t="shared" si="1"/>
        <v>0</v>
      </c>
      <c r="D42" s="1676"/>
      <c r="E42" s="1677"/>
      <c r="F42" s="1677"/>
      <c r="G42" s="1677"/>
      <c r="H42" s="1677"/>
      <c r="I42" s="1677"/>
      <c r="J42" s="1677"/>
      <c r="K42" s="1677"/>
      <c r="L42" s="1677"/>
      <c r="M42" s="1678"/>
      <c r="N42" s="1679"/>
      <c r="O42" s="30" t="str">
        <f t="shared" si="3"/>
        <v/>
      </c>
      <c r="P42" s="80"/>
      <c r="Q42" s="80"/>
      <c r="R42" s="80"/>
      <c r="S42" s="80"/>
      <c r="T42" s="80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652"/>
      <c r="AK42" s="1653"/>
      <c r="AL42" s="1653"/>
      <c r="AM42" s="1653"/>
      <c r="AN42" s="1653"/>
      <c r="AO42" s="1653"/>
      <c r="AP42" s="1653"/>
      <c r="AQ42" s="1653"/>
      <c r="AR42" s="1653"/>
      <c r="AS42" s="1653"/>
      <c r="AT42" s="1653"/>
      <c r="AU42" s="1653"/>
      <c r="AV42" s="1653"/>
      <c r="AW42" s="1653"/>
      <c r="BZ42" s="2"/>
      <c r="CA42" s="4" t="str">
        <f t="shared" si="4"/>
        <v/>
      </c>
      <c r="CG42" s="14">
        <f t="shared" si="5"/>
        <v>0</v>
      </c>
      <c r="CH42" s="14"/>
      <c r="CI42" s="14"/>
      <c r="CJ42" s="14"/>
      <c r="CK42" s="14"/>
      <c r="CL42" s="14"/>
      <c r="CM42" s="14"/>
      <c r="CN42" s="14"/>
    </row>
    <row r="43" spans="1:92" ht="16.350000000000001" customHeight="1" x14ac:dyDescent="0.2">
      <c r="A43" s="1376"/>
      <c r="B43" s="90" t="s">
        <v>54</v>
      </c>
      <c r="C43" s="81">
        <f t="shared" si="1"/>
        <v>0</v>
      </c>
      <c r="D43" s="82"/>
      <c r="E43" s="83"/>
      <c r="F43" s="83"/>
      <c r="G43" s="83"/>
      <c r="H43" s="83"/>
      <c r="I43" s="83"/>
      <c r="J43" s="83"/>
      <c r="K43" s="83"/>
      <c r="L43" s="83"/>
      <c r="M43" s="84"/>
      <c r="N43" s="85"/>
      <c r="O43" s="30" t="str">
        <f t="shared" si="3"/>
        <v/>
      </c>
      <c r="P43" s="80"/>
      <c r="Q43" s="80"/>
      <c r="R43" s="80"/>
      <c r="S43" s="80"/>
      <c r="T43" s="80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652"/>
      <c r="AK43" s="1653"/>
      <c r="AL43" s="1653"/>
      <c r="AM43" s="1653"/>
      <c r="AN43" s="1653"/>
      <c r="AO43" s="1653"/>
      <c r="AP43" s="1653"/>
      <c r="AQ43" s="1653"/>
      <c r="AR43" s="1653"/>
      <c r="AS43" s="1653"/>
      <c r="AT43" s="1653"/>
      <c r="AU43" s="1653"/>
      <c r="AV43" s="1653"/>
      <c r="AW43" s="1653"/>
      <c r="BZ43" s="2"/>
      <c r="CA43" s="4" t="str">
        <f t="shared" si="4"/>
        <v/>
      </c>
      <c r="CG43" s="14">
        <f t="shared" si="5"/>
        <v>0</v>
      </c>
      <c r="CH43" s="14"/>
      <c r="CI43" s="14"/>
      <c r="CJ43" s="14"/>
      <c r="CK43" s="14"/>
      <c r="CL43" s="14"/>
      <c r="CM43" s="14"/>
      <c r="CN43" s="14"/>
    </row>
    <row r="44" spans="1:92" ht="16.350000000000001" customHeight="1" x14ac:dyDescent="0.2">
      <c r="A44" s="1682" t="s">
        <v>55</v>
      </c>
      <c r="B44" s="97" t="s">
        <v>53</v>
      </c>
      <c r="C44" s="1675">
        <f t="shared" si="1"/>
        <v>0</v>
      </c>
      <c r="D44" s="1676"/>
      <c r="E44" s="1677"/>
      <c r="F44" s="1677"/>
      <c r="G44" s="1677"/>
      <c r="H44" s="1677"/>
      <c r="I44" s="1677"/>
      <c r="J44" s="1677"/>
      <c r="K44" s="1677"/>
      <c r="L44" s="1677"/>
      <c r="M44" s="1678"/>
      <c r="N44" s="1679"/>
      <c r="O44" s="30" t="str">
        <f t="shared" si="3"/>
        <v/>
      </c>
      <c r="P44" s="80"/>
      <c r="Q44" s="80"/>
      <c r="R44" s="80"/>
      <c r="S44" s="80"/>
      <c r="T44" s="80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652"/>
      <c r="AK44" s="1653"/>
      <c r="AL44" s="1653"/>
      <c r="AM44" s="1653"/>
      <c r="AN44" s="1653"/>
      <c r="AO44" s="1653"/>
      <c r="AP44" s="1653"/>
      <c r="AQ44" s="1653"/>
      <c r="AR44" s="1653"/>
      <c r="AS44" s="1653"/>
      <c r="AT44" s="1653"/>
      <c r="AU44" s="1653"/>
      <c r="AV44" s="1653"/>
      <c r="AW44" s="1653"/>
      <c r="BZ44" s="2"/>
      <c r="CA44" s="4" t="str">
        <f t="shared" si="4"/>
        <v/>
      </c>
      <c r="CG44" s="14">
        <f t="shared" si="5"/>
        <v>0</v>
      </c>
      <c r="CH44" s="14"/>
      <c r="CI44" s="14"/>
      <c r="CJ44" s="14"/>
      <c r="CK44" s="14"/>
      <c r="CL44" s="14"/>
      <c r="CM44" s="14"/>
      <c r="CN44" s="14"/>
    </row>
    <row r="45" spans="1:92" ht="16.350000000000001" customHeight="1" thickBot="1" x14ac:dyDescent="0.25">
      <c r="A45" s="1394"/>
      <c r="B45" s="98" t="s">
        <v>54</v>
      </c>
      <c r="C45" s="99">
        <f t="shared" si="1"/>
        <v>0</v>
      </c>
      <c r="D45" s="100"/>
      <c r="E45" s="101"/>
      <c r="F45" s="101"/>
      <c r="G45" s="101"/>
      <c r="H45" s="101"/>
      <c r="I45" s="101"/>
      <c r="J45" s="101"/>
      <c r="K45" s="101"/>
      <c r="L45" s="101"/>
      <c r="M45" s="102"/>
      <c r="N45" s="103"/>
      <c r="O45" s="30" t="str">
        <f t="shared" si="3"/>
        <v/>
      </c>
      <c r="P45" s="80"/>
      <c r="Q45" s="80"/>
      <c r="R45" s="80"/>
      <c r="S45" s="80"/>
      <c r="T45" s="80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652"/>
      <c r="AK45" s="1653"/>
      <c r="AL45" s="1653"/>
      <c r="AM45" s="1653"/>
      <c r="AN45" s="1653"/>
      <c r="AO45" s="1653"/>
      <c r="AP45" s="1653"/>
      <c r="AQ45" s="1653"/>
      <c r="AR45" s="1653"/>
      <c r="AS45" s="1653"/>
      <c r="AT45" s="1653"/>
      <c r="AU45" s="1653"/>
      <c r="AV45" s="1653"/>
      <c r="AW45" s="104"/>
      <c r="BZ45" s="2"/>
      <c r="CA45" s="4" t="str">
        <f t="shared" si="4"/>
        <v/>
      </c>
      <c r="CG45" s="14">
        <f t="shared" si="5"/>
        <v>0</v>
      </c>
      <c r="CH45" s="14"/>
      <c r="CI45" s="14"/>
      <c r="CJ45" s="14"/>
      <c r="CK45" s="14"/>
      <c r="CL45" s="14"/>
      <c r="CM45" s="14"/>
      <c r="CN45" s="14"/>
    </row>
    <row r="46" spans="1:92" ht="21" customHeight="1" thickTop="1" x14ac:dyDescent="0.2">
      <c r="A46" s="1409" t="s">
        <v>56</v>
      </c>
      <c r="B46" s="1410"/>
      <c r="C46" s="105">
        <f t="shared" si="1"/>
        <v>0</v>
      </c>
      <c r="D46" s="106"/>
      <c r="E46" s="107"/>
      <c r="F46" s="107"/>
      <c r="G46" s="107"/>
      <c r="H46" s="107"/>
      <c r="I46" s="107"/>
      <c r="J46" s="107"/>
      <c r="K46" s="107"/>
      <c r="L46" s="107"/>
      <c r="M46" s="108"/>
      <c r="N46" s="109"/>
      <c r="O46" s="30" t="str">
        <f t="shared" si="3"/>
        <v/>
      </c>
      <c r="P46" s="80"/>
      <c r="Q46" s="80"/>
      <c r="R46" s="80"/>
      <c r="S46" s="80"/>
      <c r="T46" s="80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652"/>
      <c r="AK46" s="1653"/>
      <c r="AL46" s="1653"/>
      <c r="AM46" s="1653"/>
      <c r="AN46" s="1653"/>
      <c r="AO46" s="1653"/>
      <c r="AP46" s="1653"/>
      <c r="AQ46" s="1653"/>
      <c r="AR46" s="1653"/>
      <c r="AS46" s="1653"/>
      <c r="AT46" s="1653"/>
      <c r="AU46" s="1653"/>
      <c r="AV46" s="1653"/>
      <c r="AW46" s="104"/>
      <c r="BZ46" s="2"/>
      <c r="CA46" s="4" t="str">
        <f t="shared" si="4"/>
        <v/>
      </c>
      <c r="CG46" s="14">
        <f t="shared" si="5"/>
        <v>0</v>
      </c>
      <c r="CH46" s="14"/>
      <c r="CI46" s="14"/>
      <c r="CJ46" s="14"/>
      <c r="CK46" s="14"/>
      <c r="CL46" s="14"/>
      <c r="CM46" s="14"/>
      <c r="CN46" s="14"/>
    </row>
    <row r="47" spans="1:92" ht="20.25" customHeight="1" x14ac:dyDescent="0.2">
      <c r="A47" s="1397" t="s">
        <v>57</v>
      </c>
      <c r="B47" s="1398"/>
      <c r="C47" s="91">
        <f t="shared" si="1"/>
        <v>0</v>
      </c>
      <c r="D47" s="92"/>
      <c r="E47" s="93"/>
      <c r="F47" s="93"/>
      <c r="G47" s="93"/>
      <c r="H47" s="93"/>
      <c r="I47" s="93"/>
      <c r="J47" s="93"/>
      <c r="K47" s="93"/>
      <c r="L47" s="93"/>
      <c r="M47" s="94"/>
      <c r="N47" s="95"/>
      <c r="O47" s="30" t="str">
        <f t="shared" si="3"/>
        <v/>
      </c>
      <c r="P47" s="80"/>
      <c r="Q47" s="80"/>
      <c r="R47" s="80"/>
      <c r="S47" s="80"/>
      <c r="T47" s="80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652"/>
      <c r="AK47" s="1653"/>
      <c r="AL47" s="1653"/>
      <c r="AM47" s="1653"/>
      <c r="AN47" s="1653"/>
      <c r="AO47" s="1653"/>
      <c r="AP47" s="1653"/>
      <c r="AQ47" s="1653"/>
      <c r="AR47" s="1653"/>
      <c r="AS47" s="1653"/>
      <c r="AT47" s="1653"/>
      <c r="AU47" s="1653"/>
      <c r="AV47" s="1653"/>
      <c r="AW47" s="104"/>
      <c r="BZ47" s="2"/>
      <c r="CA47" s="4" t="str">
        <f t="shared" si="4"/>
        <v/>
      </c>
      <c r="CG47" s="14">
        <f t="shared" si="5"/>
        <v>0</v>
      </c>
      <c r="CH47" s="14"/>
      <c r="CI47" s="14"/>
      <c r="CJ47" s="14"/>
      <c r="CK47" s="14"/>
      <c r="CL47" s="14"/>
      <c r="CM47" s="14"/>
      <c r="CN47" s="14"/>
    </row>
    <row r="48" spans="1:92" ht="16.350000000000001" customHeight="1" x14ac:dyDescent="0.2">
      <c r="A48" s="1411" t="s">
        <v>58</v>
      </c>
      <c r="B48" s="1680" t="s">
        <v>53</v>
      </c>
      <c r="C48" s="1675">
        <f t="shared" si="1"/>
        <v>0</v>
      </c>
      <c r="D48" s="1676"/>
      <c r="E48" s="1677"/>
      <c r="F48" s="1677"/>
      <c r="G48" s="1677"/>
      <c r="H48" s="1677"/>
      <c r="I48" s="1677"/>
      <c r="J48" s="1677"/>
      <c r="K48" s="1677"/>
      <c r="L48" s="1677"/>
      <c r="M48" s="1678"/>
      <c r="N48" s="1679"/>
      <c r="O48" s="30" t="str">
        <f t="shared" si="3"/>
        <v/>
      </c>
      <c r="P48" s="80"/>
      <c r="Q48" s="80"/>
      <c r="R48" s="80"/>
      <c r="S48" s="80"/>
      <c r="T48" s="80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652"/>
      <c r="AK48" s="1653"/>
      <c r="AL48" s="1653"/>
      <c r="AM48" s="1653"/>
      <c r="AN48" s="1653"/>
      <c r="AO48" s="1653"/>
      <c r="AP48" s="1653"/>
      <c r="AQ48" s="1653"/>
      <c r="AR48" s="1653"/>
      <c r="AS48" s="1653"/>
      <c r="AT48" s="1653"/>
      <c r="AU48" s="1653"/>
      <c r="AV48" s="1653"/>
      <c r="AW48" s="104"/>
      <c r="BZ48" s="2"/>
      <c r="CA48" s="4" t="str">
        <f t="shared" si="4"/>
        <v/>
      </c>
      <c r="CG48" s="14">
        <f t="shared" si="5"/>
        <v>0</v>
      </c>
      <c r="CH48" s="14"/>
      <c r="CI48" s="14"/>
      <c r="CJ48" s="14"/>
      <c r="CK48" s="14"/>
      <c r="CL48" s="14"/>
      <c r="CM48" s="14"/>
      <c r="CN48" s="14"/>
    </row>
    <row r="49" spans="1:96" ht="16.350000000000001" customHeight="1" x14ac:dyDescent="0.2">
      <c r="A49" s="1412"/>
      <c r="B49" s="110" t="s">
        <v>54</v>
      </c>
      <c r="C49" s="91">
        <f t="shared" si="1"/>
        <v>0</v>
      </c>
      <c r="D49" s="92"/>
      <c r="E49" s="93"/>
      <c r="F49" s="93"/>
      <c r="G49" s="93"/>
      <c r="H49" s="93"/>
      <c r="I49" s="93"/>
      <c r="J49" s="93"/>
      <c r="K49" s="93"/>
      <c r="L49" s="93"/>
      <c r="M49" s="94"/>
      <c r="N49" s="95"/>
      <c r="O49" s="30" t="str">
        <f t="shared" si="3"/>
        <v/>
      </c>
      <c r="P49" s="80"/>
      <c r="Q49" s="80"/>
      <c r="R49" s="80"/>
      <c r="S49" s="80"/>
      <c r="T49" s="80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652"/>
      <c r="AK49" s="1653"/>
      <c r="AL49" s="1653"/>
      <c r="AM49" s="1653"/>
      <c r="AN49" s="1653"/>
      <c r="AO49" s="1653"/>
      <c r="AP49" s="1653"/>
      <c r="AQ49" s="1653"/>
      <c r="AR49" s="1653"/>
      <c r="AS49" s="1653"/>
      <c r="AT49" s="1653"/>
      <c r="AU49" s="1653"/>
      <c r="AV49" s="1653"/>
      <c r="AW49" s="104"/>
      <c r="BZ49" s="2"/>
      <c r="CA49" s="4" t="str">
        <f t="shared" si="4"/>
        <v/>
      </c>
      <c r="CG49" s="14">
        <f t="shared" si="5"/>
        <v>0</v>
      </c>
      <c r="CH49" s="14"/>
      <c r="CI49" s="14"/>
      <c r="CJ49" s="14"/>
      <c r="CK49" s="14"/>
      <c r="CL49" s="14"/>
      <c r="CM49" s="14"/>
      <c r="CN49" s="14"/>
    </row>
    <row r="50" spans="1:96" ht="21" customHeight="1" x14ac:dyDescent="0.2">
      <c r="A50" s="1411" t="s">
        <v>59</v>
      </c>
      <c r="B50" s="1680" t="s">
        <v>53</v>
      </c>
      <c r="C50" s="1675">
        <f t="shared" si="1"/>
        <v>0</v>
      </c>
      <c r="D50" s="1676"/>
      <c r="E50" s="1677"/>
      <c r="F50" s="1677"/>
      <c r="G50" s="1677"/>
      <c r="H50" s="1677"/>
      <c r="I50" s="1677"/>
      <c r="J50" s="1677"/>
      <c r="K50" s="1677"/>
      <c r="L50" s="1677"/>
      <c r="M50" s="1678"/>
      <c r="N50" s="1679"/>
      <c r="O50" s="30" t="str">
        <f t="shared" si="3"/>
        <v/>
      </c>
      <c r="P50" s="80"/>
      <c r="Q50" s="80"/>
      <c r="R50" s="80"/>
      <c r="S50" s="80"/>
      <c r="T50" s="80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652"/>
      <c r="AK50" s="1653"/>
      <c r="AL50" s="1653"/>
      <c r="AM50" s="1653"/>
      <c r="AN50" s="1653"/>
      <c r="AO50" s="1653"/>
      <c r="AP50" s="1653"/>
      <c r="AQ50" s="1653"/>
      <c r="AR50" s="1653"/>
      <c r="AS50" s="1653"/>
      <c r="AT50" s="1653"/>
      <c r="AU50" s="1653"/>
      <c r="AV50" s="1653"/>
      <c r="AW50" s="104"/>
      <c r="BZ50" s="2"/>
      <c r="CA50" s="4" t="str">
        <f t="shared" si="4"/>
        <v/>
      </c>
      <c r="CG50" s="14">
        <f t="shared" si="5"/>
        <v>0</v>
      </c>
      <c r="CH50" s="14"/>
      <c r="CI50" s="14"/>
      <c r="CJ50" s="14"/>
      <c r="CK50" s="14"/>
      <c r="CL50" s="14"/>
      <c r="CM50" s="14"/>
      <c r="CN50" s="14"/>
    </row>
    <row r="51" spans="1:96" ht="18" customHeight="1" x14ac:dyDescent="0.2">
      <c r="A51" s="1412"/>
      <c r="B51" s="111" t="s">
        <v>54</v>
      </c>
      <c r="C51" s="91">
        <f t="shared" si="1"/>
        <v>0</v>
      </c>
      <c r="D51" s="92"/>
      <c r="E51" s="93"/>
      <c r="F51" s="93"/>
      <c r="G51" s="93"/>
      <c r="H51" s="93"/>
      <c r="I51" s="93"/>
      <c r="J51" s="93"/>
      <c r="K51" s="93"/>
      <c r="L51" s="93"/>
      <c r="M51" s="94"/>
      <c r="N51" s="95"/>
      <c r="O51" s="30" t="str">
        <f t="shared" si="3"/>
        <v/>
      </c>
      <c r="S51" s="11"/>
      <c r="T51" s="11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1658"/>
      <c r="AJ51" s="1658"/>
      <c r="AK51" s="1658"/>
      <c r="AL51" s="1658"/>
      <c r="AM51" s="1658"/>
      <c r="AN51" s="1658"/>
      <c r="AO51" s="1658"/>
      <c r="AP51" s="1658"/>
      <c r="AQ51" s="1658"/>
      <c r="AR51" s="1658"/>
      <c r="AS51" s="1658"/>
      <c r="AT51" s="1658"/>
      <c r="AU51" s="1658"/>
      <c r="AV51" s="1658"/>
      <c r="BZ51" s="2"/>
      <c r="CA51" s="4" t="str">
        <f t="shared" si="4"/>
        <v/>
      </c>
      <c r="CG51" s="14">
        <f t="shared" si="5"/>
        <v>0</v>
      </c>
      <c r="CH51" s="14"/>
      <c r="CI51" s="14"/>
      <c r="CJ51" s="14"/>
      <c r="CK51" s="14"/>
      <c r="CL51" s="14"/>
      <c r="CM51" s="14"/>
      <c r="CN51" s="14"/>
    </row>
    <row r="52" spans="1:96" ht="16.350000000000001" customHeight="1" x14ac:dyDescent="0.2">
      <c r="A52" s="1413" t="s">
        <v>60</v>
      </c>
      <c r="B52" s="1414"/>
      <c r="C52" s="91">
        <f t="shared" si="1"/>
        <v>0</v>
      </c>
      <c r="D52" s="92"/>
      <c r="E52" s="93"/>
      <c r="F52" s="93"/>
      <c r="G52" s="93"/>
      <c r="H52" s="93"/>
      <c r="I52" s="93"/>
      <c r="J52" s="93"/>
      <c r="K52" s="93"/>
      <c r="L52" s="93"/>
      <c r="M52" s="94"/>
      <c r="N52" s="95"/>
      <c r="O52" s="30" t="str">
        <f t="shared" si="3"/>
        <v/>
      </c>
      <c r="P52" s="11"/>
      <c r="Q52" s="11"/>
      <c r="R52" s="11"/>
      <c r="S52" s="11"/>
      <c r="T52" s="11"/>
      <c r="U52" s="11"/>
      <c r="V52" s="11"/>
      <c r="W52" s="11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1658"/>
      <c r="AJ52" s="1658"/>
      <c r="AK52" s="1658"/>
      <c r="AL52" s="1658"/>
      <c r="AM52" s="1658"/>
      <c r="AN52" s="1658"/>
      <c r="AO52" s="1658"/>
      <c r="AP52" s="1658"/>
      <c r="AQ52" s="1658"/>
      <c r="AR52" s="1658"/>
      <c r="AS52" s="1658"/>
      <c r="AT52" s="1658"/>
      <c r="AU52" s="1658"/>
      <c r="AV52" s="1658"/>
      <c r="CA52" s="4" t="str">
        <f t="shared" si="4"/>
        <v/>
      </c>
      <c r="CG52" s="14">
        <f t="shared" si="5"/>
        <v>0</v>
      </c>
      <c r="CH52" s="14"/>
      <c r="CI52" s="14"/>
      <c r="CJ52" s="14"/>
      <c r="CK52" s="14"/>
      <c r="CL52" s="14"/>
      <c r="CM52" s="14"/>
      <c r="CN52" s="14"/>
    </row>
    <row r="53" spans="1:96" ht="16.350000000000001" customHeight="1" x14ac:dyDescent="0.2">
      <c r="A53" s="112" t="s">
        <v>61</v>
      </c>
      <c r="C53" s="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1658"/>
      <c r="AJ53" s="1658"/>
      <c r="AK53" s="1658"/>
      <c r="AL53" s="1658"/>
      <c r="AM53" s="1658"/>
      <c r="AN53" s="1658"/>
      <c r="AO53" s="1683"/>
      <c r="AP53" s="1683"/>
      <c r="AQ53" s="1683"/>
      <c r="AR53" s="1683"/>
      <c r="AS53" s="1683"/>
      <c r="AT53" s="1683"/>
      <c r="AU53" s="1683"/>
      <c r="AV53" s="1683"/>
      <c r="CA53" s="4" t="str">
        <f>IF(AND(([13]A01!$C18+[13]A01!$C19+[13]A01!$C20+[13]A01!$C21+[13]A01!$F31+[13]A01!$F32+[13]A01!$F33)&lt;&gt;0,D53=0,E53=""),"* Observacion : En A01 existen contoles no ingresados, Revisar. ","")</f>
        <v/>
      </c>
      <c r="CG53" s="14"/>
      <c r="CH53" s="14"/>
      <c r="CI53" s="14"/>
      <c r="CJ53" s="14"/>
      <c r="CK53" s="14"/>
      <c r="CL53" s="14"/>
      <c r="CM53" s="14"/>
      <c r="CN53" s="14"/>
    </row>
    <row r="54" spans="1:96" ht="31.35" customHeight="1" x14ac:dyDescent="0.2">
      <c r="A54" s="833" t="s">
        <v>62</v>
      </c>
      <c r="B54" s="1684" t="s">
        <v>63</v>
      </c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1658"/>
      <c r="AP54" s="1658"/>
      <c r="AQ54" s="1658"/>
      <c r="AR54" s="1658"/>
      <c r="AS54" s="1658"/>
      <c r="AT54" s="1658"/>
      <c r="AU54" s="1658"/>
      <c r="AV54" s="1658"/>
      <c r="AW54" s="1654"/>
      <c r="BZ54" s="2"/>
      <c r="CG54" s="14">
        <v>0</v>
      </c>
      <c r="CH54" s="14">
        <v>0</v>
      </c>
      <c r="CI54" s="14"/>
      <c r="CJ54" s="14"/>
      <c r="CK54" s="14"/>
      <c r="CL54" s="14"/>
      <c r="CM54" s="14"/>
      <c r="CN54" s="14"/>
    </row>
    <row r="55" spans="1:96" ht="16.350000000000001" customHeight="1" x14ac:dyDescent="0.2">
      <c r="A55" s="116" t="s">
        <v>64</v>
      </c>
      <c r="B55" s="1685"/>
      <c r="C55" s="3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652"/>
      <c r="AP55" s="1652"/>
      <c r="AQ55" s="1652"/>
      <c r="AR55" s="1652"/>
      <c r="AS55" s="1652"/>
      <c r="AT55" s="1652"/>
      <c r="AU55" s="1652"/>
      <c r="AV55" s="1652"/>
      <c r="AW55" s="1654"/>
      <c r="CG55" s="14">
        <v>0</v>
      </c>
      <c r="CH55" s="14">
        <v>0</v>
      </c>
      <c r="CI55" s="14"/>
      <c r="CJ55" s="14"/>
      <c r="CK55" s="14"/>
      <c r="CL55" s="14"/>
      <c r="CM55" s="14"/>
      <c r="CN55" s="14"/>
    </row>
    <row r="56" spans="1:96" ht="21" customHeight="1" x14ac:dyDescent="0.2">
      <c r="A56" s="117" t="s">
        <v>65</v>
      </c>
      <c r="B56" s="66"/>
      <c r="E56" s="118"/>
      <c r="F56" s="119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15"/>
      <c r="S56" s="15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20"/>
      <c r="AM56" s="120"/>
      <c r="AN56" s="120"/>
      <c r="AO56" s="1653"/>
      <c r="AP56" s="1653"/>
      <c r="AQ56" s="1652"/>
      <c r="AR56" s="1652"/>
      <c r="AS56" s="1652"/>
      <c r="AT56" s="1652"/>
      <c r="AU56" s="1652"/>
      <c r="AV56" s="1652"/>
      <c r="AW56" s="1654"/>
      <c r="CG56" s="14">
        <v>0</v>
      </c>
      <c r="CH56" s="14">
        <v>0</v>
      </c>
      <c r="CI56" s="14"/>
      <c r="CJ56" s="14"/>
      <c r="CK56" s="14"/>
      <c r="CL56" s="14"/>
      <c r="CM56" s="14"/>
      <c r="CN56" s="14"/>
    </row>
    <row r="57" spans="1:96" ht="27.75" customHeight="1" x14ac:dyDescent="0.2">
      <c r="A57" s="1377" t="s">
        <v>66</v>
      </c>
      <c r="B57" s="1380"/>
      <c r="C57" s="1684" t="s">
        <v>63</v>
      </c>
      <c r="D57" s="1661" t="s">
        <v>67</v>
      </c>
      <c r="E57" s="1686" t="s">
        <v>68</v>
      </c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687"/>
      <c r="AT57" s="1687"/>
      <c r="AU57" s="1687"/>
      <c r="AV57" s="1688"/>
      <c r="AW57" s="1688"/>
      <c r="AX57" s="1688"/>
      <c r="AY57" s="1688"/>
      <c r="AZ57" s="1688"/>
      <c r="BA57" s="1654"/>
      <c r="BZ57" s="2"/>
      <c r="CA57" s="3"/>
      <c r="CB57" s="3"/>
      <c r="CC57" s="3"/>
      <c r="CD57" s="3"/>
      <c r="CG57" s="4">
        <v>0</v>
      </c>
      <c r="CH57" s="4">
        <v>0</v>
      </c>
      <c r="CK57" s="14"/>
      <c r="CL57" s="14"/>
      <c r="CM57" s="14"/>
      <c r="CN57" s="14"/>
      <c r="CO57" s="14"/>
      <c r="CP57" s="14"/>
      <c r="CQ57" s="14"/>
      <c r="CR57" s="14"/>
    </row>
    <row r="58" spans="1:96" ht="25.35" customHeight="1" x14ac:dyDescent="0.2">
      <c r="A58" s="1397" t="s">
        <v>69</v>
      </c>
      <c r="B58" s="1398"/>
      <c r="C58" s="1666">
        <f>SUM(D58:E58)</f>
        <v>0</v>
      </c>
      <c r="D58" s="1689"/>
      <c r="E58" s="53"/>
      <c r="F58" s="30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687"/>
      <c r="AT58" s="1687"/>
      <c r="AU58" s="1687"/>
      <c r="AV58" s="1688"/>
      <c r="AW58" s="1688"/>
      <c r="AX58" s="1688"/>
      <c r="AY58" s="1688"/>
      <c r="AZ58" s="1688"/>
      <c r="BA58" s="1654"/>
      <c r="BZ58" s="2"/>
      <c r="CA58" s="3" t="str">
        <f>IF(AND(([13]A01!$C18+[13]A01!$C19+[13]A01!$C20+[13]A01!$C21+[13]A01!$F31+[13]A01!$F32+[13]A01!$F33)&lt;&gt;0,D58=0,E58=""),"* Observacion : En A01 existen controles no ingresados, Revisar. ","")</f>
        <v/>
      </c>
      <c r="CB58" s="3"/>
      <c r="CC58" s="3"/>
      <c r="CD58" s="3"/>
      <c r="CG58" s="4">
        <v>0</v>
      </c>
      <c r="CH58" s="4">
        <v>0</v>
      </c>
      <c r="CK58" s="14"/>
      <c r="CL58" s="14"/>
      <c r="CM58" s="14"/>
      <c r="CN58" s="14"/>
      <c r="CO58" s="14"/>
      <c r="CP58" s="14"/>
      <c r="CQ58" s="14"/>
      <c r="CR58" s="14"/>
    </row>
    <row r="59" spans="1:96" ht="30" customHeight="1" x14ac:dyDescent="0.2">
      <c r="A59" s="117" t="s">
        <v>70</v>
      </c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687"/>
      <c r="AT59" s="1687"/>
      <c r="AU59" s="1687"/>
      <c r="AV59" s="1688"/>
      <c r="AW59" s="1688"/>
      <c r="AX59" s="1688"/>
      <c r="AY59" s="1688"/>
      <c r="AZ59" s="1688"/>
      <c r="BA59" s="1654"/>
      <c r="BZ59" s="2"/>
      <c r="CA59" s="3" t="str">
        <f>IF(AND(([13]A01!$C18+[13]A01!$C19+[13]A01!$C20+[13]A01!$C21+[13]A01!$F31+[13]A01!$F32+[13]A01!$F33)&lt;&gt;0,D59=0,E59=""),"* Observacion : En A01 existen controles no ingresados, Revisar. ","")</f>
        <v/>
      </c>
      <c r="CB59" s="3"/>
      <c r="CC59" s="3"/>
      <c r="CD59" s="3"/>
      <c r="CK59" s="14"/>
      <c r="CL59" s="14"/>
      <c r="CM59" s="14"/>
      <c r="CN59" s="14"/>
      <c r="CO59" s="14"/>
      <c r="CP59" s="14"/>
      <c r="CQ59" s="14"/>
      <c r="CR59" s="14"/>
    </row>
    <row r="60" spans="1:96" ht="33" customHeight="1" x14ac:dyDescent="0.2">
      <c r="A60" s="1366" t="s">
        <v>71</v>
      </c>
      <c r="B60" s="1367"/>
      <c r="C60" s="1366" t="s">
        <v>72</v>
      </c>
      <c r="D60" s="1401"/>
      <c r="E60" s="1367"/>
      <c r="F60" s="1403" t="s">
        <v>73</v>
      </c>
      <c r="G60" s="1404"/>
      <c r="H60" s="1404"/>
      <c r="I60" s="1404"/>
      <c r="J60" s="1404"/>
      <c r="K60" s="1404"/>
      <c r="L60" s="1404"/>
      <c r="M60" s="1404"/>
      <c r="N60" s="1404"/>
      <c r="O60" s="1404"/>
      <c r="P60" s="1404"/>
      <c r="Q60" s="1405"/>
      <c r="R60" s="1406" t="s">
        <v>74</v>
      </c>
      <c r="S60" s="1407"/>
      <c r="T60" s="1406" t="s">
        <v>75</v>
      </c>
      <c r="U60" s="1408"/>
      <c r="V60" s="1690" t="s">
        <v>76</v>
      </c>
      <c r="W60" s="1690"/>
      <c r="X60" s="1691" t="s">
        <v>77</v>
      </c>
      <c r="Y60" s="1418" t="s">
        <v>78</v>
      </c>
      <c r="Z60" s="1419"/>
      <c r="AA60" s="127"/>
      <c r="AB60" s="122"/>
      <c r="AC60" s="122"/>
      <c r="AD60" s="122"/>
      <c r="AE60" s="122"/>
      <c r="AF60" s="122"/>
      <c r="AG60" s="122"/>
      <c r="AH60" s="11"/>
      <c r="AI60" s="11"/>
      <c r="AJ60" s="11"/>
      <c r="AK60" s="11"/>
      <c r="AL60" s="122"/>
      <c r="AM60" s="122"/>
      <c r="AN60" s="11"/>
      <c r="AO60" s="122"/>
      <c r="AP60" s="122"/>
      <c r="AQ60" s="122"/>
      <c r="AR60" s="122"/>
      <c r="AS60" s="1687"/>
      <c r="AT60" s="1687"/>
      <c r="AU60" s="1687"/>
      <c r="AV60" s="1688"/>
      <c r="AW60" s="1688"/>
      <c r="AX60" s="1688"/>
      <c r="AY60" s="1688"/>
      <c r="AZ60" s="1688"/>
      <c r="BA60" s="1654"/>
      <c r="BZ60" s="2"/>
      <c r="CA60" s="3"/>
      <c r="CB60" s="3"/>
      <c r="CC60" s="3"/>
      <c r="CD60" s="3"/>
      <c r="CK60" s="14"/>
      <c r="CL60" s="14"/>
      <c r="CM60" s="14"/>
      <c r="CN60" s="14"/>
      <c r="CO60" s="14"/>
      <c r="CP60" s="14"/>
      <c r="CQ60" s="14"/>
      <c r="CR60" s="14"/>
    </row>
    <row r="61" spans="1:96" ht="25.5" customHeight="1" x14ac:dyDescent="0.2">
      <c r="A61" s="1399"/>
      <c r="B61" s="1400"/>
      <c r="C61" s="1368"/>
      <c r="D61" s="1402"/>
      <c r="E61" s="1369"/>
      <c r="F61" s="1406" t="s">
        <v>79</v>
      </c>
      <c r="G61" s="1407"/>
      <c r="H61" s="1406" t="s">
        <v>80</v>
      </c>
      <c r="I61" s="1407"/>
      <c r="J61" s="1406" t="s">
        <v>81</v>
      </c>
      <c r="K61" s="1407"/>
      <c r="L61" s="1406" t="s">
        <v>82</v>
      </c>
      <c r="M61" s="1407"/>
      <c r="N61" s="1406" t="s">
        <v>83</v>
      </c>
      <c r="O61" s="1407"/>
      <c r="P61" s="1406" t="s">
        <v>84</v>
      </c>
      <c r="Q61" s="1407"/>
      <c r="R61" s="1406" t="s">
        <v>85</v>
      </c>
      <c r="S61" s="1407"/>
      <c r="T61" s="1406" t="s">
        <v>86</v>
      </c>
      <c r="U61" s="1408"/>
      <c r="V61" s="1692" t="s">
        <v>87</v>
      </c>
      <c r="W61" s="1692"/>
      <c r="X61" s="1692"/>
      <c r="Y61" s="1420"/>
      <c r="Z61" s="1421"/>
      <c r="AA61" s="127"/>
      <c r="AB61" s="122"/>
      <c r="AC61" s="122"/>
      <c r="AD61" s="122"/>
      <c r="AE61" s="122"/>
      <c r="AF61" s="122"/>
      <c r="AG61" s="122"/>
      <c r="AH61" s="11"/>
      <c r="AI61" s="11"/>
      <c r="AJ61" s="11"/>
      <c r="AK61" s="11"/>
      <c r="AL61" s="122"/>
      <c r="AM61" s="122"/>
      <c r="AN61" s="11"/>
      <c r="AO61" s="122"/>
      <c r="AP61" s="122"/>
      <c r="AQ61" s="122"/>
      <c r="AR61" s="122"/>
      <c r="AS61" s="1687"/>
      <c r="AT61" s="1687"/>
      <c r="AU61" s="1687"/>
      <c r="AV61" s="1688"/>
      <c r="AW61" s="1688"/>
      <c r="AX61" s="1688"/>
      <c r="AY61" s="1688"/>
      <c r="AZ61" s="1688"/>
      <c r="BA61" s="1654"/>
      <c r="BZ61" s="2"/>
      <c r="CA61" s="3"/>
      <c r="CB61" s="3"/>
      <c r="CC61" s="3"/>
      <c r="CD61" s="3"/>
      <c r="CK61" s="14"/>
      <c r="CL61" s="14"/>
      <c r="CM61" s="14"/>
      <c r="CN61" s="14"/>
      <c r="CO61" s="14"/>
      <c r="CP61" s="14"/>
      <c r="CQ61" s="14"/>
      <c r="CR61" s="14"/>
    </row>
    <row r="62" spans="1:96" ht="35.25" customHeight="1" x14ac:dyDescent="0.2">
      <c r="A62" s="1368"/>
      <c r="B62" s="1369"/>
      <c r="C62" s="1661" t="s">
        <v>88</v>
      </c>
      <c r="D62" s="1693" t="s">
        <v>54</v>
      </c>
      <c r="E62" s="838" t="s">
        <v>89</v>
      </c>
      <c r="F62" s="840" t="s">
        <v>54</v>
      </c>
      <c r="G62" s="834" t="s">
        <v>89</v>
      </c>
      <c r="H62" s="840" t="s">
        <v>54</v>
      </c>
      <c r="I62" s="834" t="s">
        <v>89</v>
      </c>
      <c r="J62" s="840" t="s">
        <v>54</v>
      </c>
      <c r="K62" s="834" t="s">
        <v>89</v>
      </c>
      <c r="L62" s="840" t="s">
        <v>54</v>
      </c>
      <c r="M62" s="834" t="s">
        <v>89</v>
      </c>
      <c r="N62" s="840" t="s">
        <v>54</v>
      </c>
      <c r="O62" s="834" t="s">
        <v>89</v>
      </c>
      <c r="P62" s="840" t="s">
        <v>54</v>
      </c>
      <c r="Q62" s="834" t="s">
        <v>89</v>
      </c>
      <c r="R62" s="840" t="s">
        <v>54</v>
      </c>
      <c r="S62" s="834" t="s">
        <v>89</v>
      </c>
      <c r="T62" s="840" t="s">
        <v>54</v>
      </c>
      <c r="U62" s="839" t="s">
        <v>89</v>
      </c>
      <c r="V62" s="1684" t="s">
        <v>90</v>
      </c>
      <c r="W62" s="1684" t="s">
        <v>91</v>
      </c>
      <c r="X62" s="1691"/>
      <c r="Y62" s="1684" t="s">
        <v>92</v>
      </c>
      <c r="Z62" s="1684" t="s">
        <v>93</v>
      </c>
      <c r="AA62" s="127"/>
      <c r="AB62" s="122"/>
      <c r="AC62" s="122"/>
      <c r="AD62" s="122"/>
      <c r="AE62" s="122"/>
      <c r="AF62" s="122"/>
      <c r="AG62" s="122"/>
      <c r="AH62" s="11"/>
      <c r="AI62" s="11"/>
      <c r="AJ62" s="11"/>
      <c r="AK62" s="11"/>
      <c r="AL62" s="122"/>
      <c r="AM62" s="122"/>
      <c r="AN62" s="11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654"/>
      <c r="BZ62" s="2"/>
      <c r="CA62" s="3"/>
      <c r="CB62" s="3"/>
      <c r="CC62" s="3"/>
      <c r="CD62" s="3"/>
      <c r="CK62" s="14"/>
      <c r="CL62" s="14"/>
      <c r="CM62" s="14"/>
      <c r="CN62" s="14"/>
      <c r="CO62" s="14"/>
      <c r="CP62" s="14"/>
      <c r="CQ62" s="14"/>
      <c r="CR62" s="14"/>
    </row>
    <row r="63" spans="1:96" ht="16.350000000000001" customHeight="1" x14ac:dyDescent="0.2">
      <c r="A63" s="1694" t="s">
        <v>94</v>
      </c>
      <c r="B63" s="1695"/>
      <c r="C63" s="1696">
        <f>SUM(D63:E63)</f>
        <v>0</v>
      </c>
      <c r="D63" s="1697">
        <f t="shared" ref="D63:E66" si="6">SUM(F63+H63+J63+L63+N63+P63)</f>
        <v>0</v>
      </c>
      <c r="E63" s="1698">
        <f t="shared" si="6"/>
        <v>0</v>
      </c>
      <c r="F63" s="1676"/>
      <c r="G63" s="1679"/>
      <c r="H63" s="1676"/>
      <c r="I63" s="1679"/>
      <c r="J63" s="1676"/>
      <c r="K63" s="1679"/>
      <c r="L63" s="1676"/>
      <c r="M63" s="1679"/>
      <c r="N63" s="1676"/>
      <c r="O63" s="1679"/>
      <c r="P63" s="1676"/>
      <c r="Q63" s="1679"/>
      <c r="R63" s="1676"/>
      <c r="S63" s="1679"/>
      <c r="T63" s="1676"/>
      <c r="U63" s="1699"/>
      <c r="V63" s="1700"/>
      <c r="W63" s="1676"/>
      <c r="X63" s="1701"/>
      <c r="Y63" s="1701"/>
      <c r="Z63" s="1702"/>
      <c r="AA63" s="30"/>
      <c r="AB63" s="122"/>
      <c r="AC63" s="122"/>
      <c r="AD63" s="122"/>
      <c r="AE63" s="122"/>
      <c r="AF63" s="122"/>
      <c r="AG63" s="122"/>
      <c r="AH63" s="11"/>
      <c r="AI63" s="11"/>
      <c r="AJ63" s="11"/>
      <c r="AK63" s="11"/>
      <c r="AL63" s="122"/>
      <c r="AM63" s="122"/>
      <c r="AN63" s="11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654"/>
      <c r="BZ63" s="2"/>
      <c r="CA63" s="3"/>
      <c r="CB63" s="3"/>
      <c r="CC63" s="3"/>
      <c r="CD63" s="3"/>
      <c r="CG63" s="4">
        <v>0</v>
      </c>
      <c r="CH63" s="4">
        <v>0</v>
      </c>
      <c r="CK63" s="14"/>
      <c r="CL63" s="14"/>
      <c r="CM63" s="14"/>
      <c r="CN63" s="14"/>
      <c r="CO63" s="14"/>
      <c r="CP63" s="14"/>
      <c r="CQ63" s="14"/>
      <c r="CR63" s="14"/>
    </row>
    <row r="64" spans="1:96" ht="16.350000000000001" customHeight="1" x14ac:dyDescent="0.2">
      <c r="A64" s="1424" t="s">
        <v>95</v>
      </c>
      <c r="B64" s="1425"/>
      <c r="C64" s="139">
        <f>SUM(D64:E64)</f>
        <v>0</v>
      </c>
      <c r="D64" s="140">
        <f t="shared" si="6"/>
        <v>0</v>
      </c>
      <c r="E64" s="141">
        <f t="shared" si="6"/>
        <v>0</v>
      </c>
      <c r="F64" s="35"/>
      <c r="G64" s="39"/>
      <c r="H64" s="35"/>
      <c r="I64" s="39"/>
      <c r="J64" s="35"/>
      <c r="K64" s="39"/>
      <c r="L64" s="35"/>
      <c r="M64" s="39"/>
      <c r="N64" s="35"/>
      <c r="O64" s="39"/>
      <c r="P64" s="35"/>
      <c r="Q64" s="39"/>
      <c r="R64" s="35"/>
      <c r="S64" s="39"/>
      <c r="T64" s="35"/>
      <c r="U64" s="142"/>
      <c r="V64" s="143"/>
      <c r="W64" s="35"/>
      <c r="X64" s="144"/>
      <c r="Y64" s="144"/>
      <c r="Z64" s="58"/>
      <c r="AA64" s="30"/>
      <c r="AB64" s="122"/>
      <c r="AC64" s="122"/>
      <c r="AD64" s="122"/>
      <c r="AE64" s="122"/>
      <c r="AF64" s="122"/>
      <c r="AG64" s="122"/>
      <c r="AH64" s="11"/>
      <c r="AI64" s="11"/>
      <c r="AJ64" s="11"/>
      <c r="AK64" s="11"/>
      <c r="AL64" s="122"/>
      <c r="AM64" s="122"/>
      <c r="AN64" s="11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654"/>
      <c r="BZ64" s="2"/>
      <c r="CA64" s="3"/>
      <c r="CB64" s="3"/>
      <c r="CC64" s="3"/>
      <c r="CD64" s="3"/>
      <c r="CG64" s="4">
        <v>0</v>
      </c>
      <c r="CH64" s="4">
        <v>0</v>
      </c>
      <c r="CK64" s="14"/>
      <c r="CL64" s="14"/>
      <c r="CM64" s="14"/>
      <c r="CN64" s="14"/>
      <c r="CO64" s="14"/>
      <c r="CP64" s="14"/>
      <c r="CQ64" s="14"/>
      <c r="CR64" s="14"/>
    </row>
    <row r="65" spans="1:96" ht="15.75" customHeight="1" x14ac:dyDescent="0.2">
      <c r="A65" s="1424" t="s">
        <v>96</v>
      </c>
      <c r="B65" s="1425"/>
      <c r="C65" s="139">
        <f>SUM(D65:E65)</f>
        <v>0</v>
      </c>
      <c r="D65" s="140">
        <f t="shared" si="6"/>
        <v>0</v>
      </c>
      <c r="E65" s="141">
        <f t="shared" si="6"/>
        <v>0</v>
      </c>
      <c r="F65" s="35"/>
      <c r="G65" s="39"/>
      <c r="H65" s="35"/>
      <c r="I65" s="39"/>
      <c r="J65" s="35"/>
      <c r="K65" s="39"/>
      <c r="L65" s="35"/>
      <c r="M65" s="39"/>
      <c r="N65" s="35"/>
      <c r="O65" s="39"/>
      <c r="P65" s="35"/>
      <c r="Q65" s="39"/>
      <c r="R65" s="35"/>
      <c r="S65" s="39"/>
      <c r="T65" s="35"/>
      <c r="U65" s="142"/>
      <c r="V65" s="143"/>
      <c r="W65" s="35"/>
      <c r="X65" s="144"/>
      <c r="Y65" s="144"/>
      <c r="Z65" s="58"/>
      <c r="AA65" s="30"/>
      <c r="AB65" s="122"/>
      <c r="AC65" s="122"/>
      <c r="AD65" s="122"/>
      <c r="AE65" s="122"/>
      <c r="AF65" s="122"/>
      <c r="AG65" s="122"/>
      <c r="AH65" s="11"/>
      <c r="AI65" s="11"/>
      <c r="AJ65" s="11"/>
      <c r="AK65" s="11"/>
      <c r="AL65" s="122"/>
      <c r="AM65" s="122"/>
      <c r="AN65" s="11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Z65" s="2"/>
      <c r="CA65" s="3"/>
      <c r="CB65" s="3"/>
      <c r="CC65" s="3"/>
      <c r="CD65" s="3"/>
      <c r="CK65" s="14"/>
      <c r="CL65" s="14"/>
      <c r="CM65" s="14"/>
      <c r="CN65" s="14"/>
      <c r="CO65" s="14"/>
      <c r="CP65" s="14"/>
      <c r="CQ65" s="14"/>
      <c r="CR65" s="14"/>
    </row>
    <row r="66" spans="1:96" ht="18" customHeight="1" x14ac:dyDescent="0.2">
      <c r="A66" s="1426" t="s">
        <v>97</v>
      </c>
      <c r="B66" s="1427"/>
      <c r="C66" s="145">
        <f>SUM(D66:E66)</f>
        <v>0</v>
      </c>
      <c r="D66" s="146">
        <f t="shared" si="6"/>
        <v>0</v>
      </c>
      <c r="E66" s="147">
        <f t="shared" si="6"/>
        <v>0</v>
      </c>
      <c r="F66" s="82"/>
      <c r="G66" s="85"/>
      <c r="H66" s="82"/>
      <c r="I66" s="85"/>
      <c r="J66" s="82"/>
      <c r="K66" s="85"/>
      <c r="L66" s="82"/>
      <c r="M66" s="85"/>
      <c r="N66" s="82"/>
      <c r="O66" s="85"/>
      <c r="P66" s="82"/>
      <c r="Q66" s="85"/>
      <c r="R66" s="82"/>
      <c r="S66" s="85"/>
      <c r="T66" s="82"/>
      <c r="U66" s="148"/>
      <c r="V66" s="149"/>
      <c r="W66" s="82"/>
      <c r="X66" s="150"/>
      <c r="Y66" s="151"/>
      <c r="Z66" s="151"/>
      <c r="AA66" s="30"/>
      <c r="AB66" s="122"/>
      <c r="AC66" s="122"/>
      <c r="AD66" s="11"/>
      <c r="AE66" s="11"/>
      <c r="AF66" s="11"/>
      <c r="AG66" s="11"/>
      <c r="AH66" s="122"/>
      <c r="AI66" s="122"/>
      <c r="AJ66" s="11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CG66" s="14">
        <v>0</v>
      </c>
      <c r="CH66" s="14">
        <v>0</v>
      </c>
      <c r="CI66" s="14"/>
      <c r="CJ66" s="14"/>
      <c r="CK66" s="14"/>
      <c r="CL66" s="14"/>
      <c r="CM66" s="14"/>
      <c r="CN66" s="14"/>
    </row>
    <row r="67" spans="1:96" ht="22.5" customHeight="1" x14ac:dyDescent="0.2">
      <c r="A67" s="117" t="s">
        <v>98</v>
      </c>
      <c r="W67" s="122"/>
      <c r="X67" s="122"/>
      <c r="Y67" s="122"/>
      <c r="Z67" s="122"/>
      <c r="AA67" s="11"/>
      <c r="AB67" s="122"/>
      <c r="AC67" s="122"/>
      <c r="AD67" s="11"/>
      <c r="AE67" s="11"/>
      <c r="AF67" s="11"/>
      <c r="AG67" s="11"/>
      <c r="AH67" s="122"/>
      <c r="AI67" s="122"/>
      <c r="AJ67" s="11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CG67" s="14"/>
      <c r="CH67" s="14"/>
      <c r="CI67" s="14"/>
      <c r="CJ67" s="14"/>
      <c r="CK67" s="14"/>
      <c r="CL67" s="14"/>
      <c r="CM67" s="14"/>
      <c r="CN67" s="14"/>
    </row>
    <row r="68" spans="1:96" ht="28.5" customHeight="1" x14ac:dyDescent="0.2">
      <c r="A68" s="1366" t="s">
        <v>71</v>
      </c>
      <c r="B68" s="1367"/>
      <c r="C68" s="1366" t="s">
        <v>72</v>
      </c>
      <c r="D68" s="1401"/>
      <c r="E68" s="1367"/>
      <c r="F68" s="1403" t="s">
        <v>99</v>
      </c>
      <c r="G68" s="1404"/>
      <c r="H68" s="1404"/>
      <c r="I68" s="1404"/>
      <c r="J68" s="1404"/>
      <c r="K68" s="1404"/>
      <c r="L68" s="1404"/>
      <c r="M68" s="1404"/>
      <c r="N68" s="1404"/>
      <c r="O68" s="1404"/>
      <c r="P68" s="1404"/>
      <c r="Q68" s="1428"/>
      <c r="R68" s="1703" t="s">
        <v>100</v>
      </c>
      <c r="S68" s="1430"/>
      <c r="T68" s="1430"/>
      <c r="U68" s="1430"/>
      <c r="V68" s="1431"/>
      <c r="W68" s="122"/>
      <c r="X68" s="122"/>
      <c r="Y68" s="122"/>
      <c r="Z68" s="122"/>
      <c r="AA68" s="122"/>
      <c r="AB68" s="122"/>
      <c r="AC68" s="122"/>
      <c r="AD68" s="11"/>
      <c r="AE68" s="11"/>
      <c r="AF68" s="11"/>
      <c r="AG68" s="11"/>
      <c r="AH68" s="122"/>
      <c r="AI68" s="122"/>
      <c r="AJ68" s="11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CG68" s="14"/>
      <c r="CH68" s="14"/>
      <c r="CI68" s="14"/>
      <c r="CJ68" s="14"/>
      <c r="CK68" s="14"/>
      <c r="CL68" s="14"/>
      <c r="CM68" s="14"/>
      <c r="CN68" s="14"/>
    </row>
    <row r="69" spans="1:96" ht="26.25" customHeight="1" x14ac:dyDescent="0.2">
      <c r="A69" s="1399"/>
      <c r="B69" s="1400"/>
      <c r="C69" s="1368"/>
      <c r="D69" s="1402"/>
      <c r="E69" s="1369"/>
      <c r="F69" s="1406" t="s">
        <v>79</v>
      </c>
      <c r="G69" s="1407"/>
      <c r="H69" s="1406" t="s">
        <v>80</v>
      </c>
      <c r="I69" s="1407"/>
      <c r="J69" s="1406" t="s">
        <v>81</v>
      </c>
      <c r="K69" s="1407"/>
      <c r="L69" s="1406" t="s">
        <v>82</v>
      </c>
      <c r="M69" s="1407"/>
      <c r="N69" s="1406" t="s">
        <v>83</v>
      </c>
      <c r="O69" s="1407"/>
      <c r="P69" s="1406" t="s">
        <v>84</v>
      </c>
      <c r="Q69" s="1435"/>
      <c r="R69" s="1408" t="s">
        <v>87</v>
      </c>
      <c r="S69" s="1407"/>
      <c r="T69" s="1375" t="s">
        <v>77</v>
      </c>
      <c r="U69" s="1406" t="s">
        <v>101</v>
      </c>
      <c r="V69" s="1407"/>
      <c r="W69" s="122"/>
      <c r="X69" s="122"/>
      <c r="Y69" s="122"/>
      <c r="Z69" s="122"/>
      <c r="AA69" s="122"/>
      <c r="AB69" s="122"/>
      <c r="AC69" s="122"/>
      <c r="AD69" s="11"/>
      <c r="AE69" s="11"/>
      <c r="AF69" s="11"/>
      <c r="AG69" s="11"/>
      <c r="AH69" s="122"/>
      <c r="AI69" s="122"/>
      <c r="AJ69" s="11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CG69" s="14"/>
      <c r="CH69" s="14"/>
      <c r="CI69" s="14"/>
      <c r="CJ69" s="14"/>
      <c r="CK69" s="14"/>
      <c r="CL69" s="14"/>
      <c r="CM69" s="14"/>
      <c r="CN69" s="14"/>
    </row>
    <row r="70" spans="1:96" ht="27" customHeight="1" x14ac:dyDescent="0.2">
      <c r="A70" s="1368"/>
      <c r="B70" s="1369"/>
      <c r="C70" s="1661" t="s">
        <v>88</v>
      </c>
      <c r="D70" s="1693" t="s">
        <v>54</v>
      </c>
      <c r="E70" s="838" t="s">
        <v>89</v>
      </c>
      <c r="F70" s="840" t="s">
        <v>54</v>
      </c>
      <c r="G70" s="834" t="s">
        <v>89</v>
      </c>
      <c r="H70" s="840" t="s">
        <v>54</v>
      </c>
      <c r="I70" s="834" t="s">
        <v>89</v>
      </c>
      <c r="J70" s="840" t="s">
        <v>54</v>
      </c>
      <c r="K70" s="834" t="s">
        <v>89</v>
      </c>
      <c r="L70" s="840" t="s">
        <v>54</v>
      </c>
      <c r="M70" s="834" t="s">
        <v>89</v>
      </c>
      <c r="N70" s="840" t="s">
        <v>54</v>
      </c>
      <c r="O70" s="834" t="s">
        <v>89</v>
      </c>
      <c r="P70" s="840" t="s">
        <v>54</v>
      </c>
      <c r="Q70" s="843" t="s">
        <v>89</v>
      </c>
      <c r="R70" s="834" t="s">
        <v>90</v>
      </c>
      <c r="S70" s="1684" t="s">
        <v>91</v>
      </c>
      <c r="T70" s="1376"/>
      <c r="U70" s="833" t="s">
        <v>92</v>
      </c>
      <c r="V70" s="1684" t="s">
        <v>93</v>
      </c>
      <c r="W70" s="122"/>
      <c r="X70" s="122"/>
      <c r="Y70" s="122"/>
      <c r="Z70" s="122"/>
      <c r="AA70" s="122"/>
      <c r="AB70" s="122"/>
      <c r="AC70" s="122"/>
      <c r="AD70" s="11"/>
      <c r="AE70" s="11"/>
      <c r="AF70" s="11"/>
      <c r="AG70" s="11"/>
      <c r="AH70" s="122"/>
      <c r="AI70" s="122"/>
      <c r="AJ70" s="11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CG70" s="14"/>
      <c r="CH70" s="14"/>
      <c r="CI70" s="14"/>
      <c r="CJ70" s="14"/>
      <c r="CK70" s="14"/>
      <c r="CL70" s="14"/>
      <c r="CM70" s="14"/>
      <c r="CN70" s="14"/>
    </row>
    <row r="71" spans="1:96" ht="16.350000000000001" customHeight="1" x14ac:dyDescent="0.2">
      <c r="A71" s="1694" t="s">
        <v>94</v>
      </c>
      <c r="B71" s="1695"/>
      <c r="C71" s="1696">
        <f>SUM(D71:E71)</f>
        <v>0</v>
      </c>
      <c r="D71" s="1697">
        <f t="shared" ref="D71:E74" si="7">SUM(F71+H71+J71+L71+N71+P71)</f>
        <v>0</v>
      </c>
      <c r="E71" s="1698">
        <f t="shared" si="7"/>
        <v>0</v>
      </c>
      <c r="F71" s="1676"/>
      <c r="G71" s="1679"/>
      <c r="H71" s="1676"/>
      <c r="I71" s="1679"/>
      <c r="J71" s="1676"/>
      <c r="K71" s="1679"/>
      <c r="L71" s="1676"/>
      <c r="M71" s="1679"/>
      <c r="N71" s="1676"/>
      <c r="O71" s="1679"/>
      <c r="P71" s="1676"/>
      <c r="Q71" s="1699"/>
      <c r="R71" s="1700"/>
      <c r="S71" s="1676"/>
      <c r="T71" s="1701"/>
      <c r="U71" s="1701"/>
      <c r="V71" s="1702"/>
      <c r="W71" s="127"/>
      <c r="X71" s="122"/>
      <c r="Y71" s="122"/>
      <c r="Z71" s="122"/>
      <c r="AA71" s="122"/>
      <c r="AB71" s="122"/>
      <c r="AC71" s="122"/>
      <c r="AD71" s="11"/>
      <c r="AE71" s="11"/>
      <c r="AF71" s="11"/>
      <c r="AG71" s="11"/>
      <c r="AH71" s="122"/>
      <c r="AI71" s="122"/>
      <c r="AJ71" s="11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CG71" s="14"/>
      <c r="CH71" s="14"/>
      <c r="CI71" s="14"/>
      <c r="CJ71" s="14"/>
      <c r="CK71" s="14"/>
      <c r="CL71" s="14"/>
      <c r="CM71" s="14"/>
      <c r="CN71" s="14"/>
    </row>
    <row r="72" spans="1:96" ht="17.25" customHeight="1" x14ac:dyDescent="0.2">
      <c r="A72" s="1424" t="s">
        <v>95</v>
      </c>
      <c r="B72" s="1425"/>
      <c r="C72" s="139">
        <f>SUM(D72:E72)</f>
        <v>0</v>
      </c>
      <c r="D72" s="140">
        <f t="shared" si="7"/>
        <v>0</v>
      </c>
      <c r="E72" s="141">
        <f t="shared" si="7"/>
        <v>0</v>
      </c>
      <c r="F72" s="35"/>
      <c r="G72" s="39"/>
      <c r="H72" s="35"/>
      <c r="I72" s="39"/>
      <c r="J72" s="35"/>
      <c r="K72" s="39"/>
      <c r="L72" s="35"/>
      <c r="M72" s="39"/>
      <c r="N72" s="35"/>
      <c r="O72" s="39"/>
      <c r="P72" s="35"/>
      <c r="Q72" s="142"/>
      <c r="R72" s="143"/>
      <c r="S72" s="35"/>
      <c r="T72" s="144"/>
      <c r="U72" s="144"/>
      <c r="V72" s="58"/>
      <c r="W72" s="1704"/>
      <c r="X72" s="1705"/>
      <c r="Y72" s="1705"/>
      <c r="Z72" s="1654"/>
      <c r="AR72" s="122"/>
      <c r="AS72" s="122"/>
      <c r="AT72" s="122"/>
      <c r="AU72" s="122"/>
      <c r="AV72" s="122"/>
      <c r="AW72" s="122"/>
      <c r="AX72" s="122"/>
      <c r="AY72" s="122"/>
      <c r="AZ72" s="122"/>
      <c r="BZ72" s="2"/>
      <c r="CG72" s="14"/>
      <c r="CH72" s="14"/>
      <c r="CI72" s="14"/>
      <c r="CJ72" s="14"/>
      <c r="CK72" s="14"/>
      <c r="CL72" s="14"/>
      <c r="CM72" s="14"/>
      <c r="CN72" s="14"/>
    </row>
    <row r="73" spans="1:96" ht="16.350000000000001" customHeight="1" x14ac:dyDescent="0.2">
      <c r="A73" s="1424" t="s">
        <v>96</v>
      </c>
      <c r="B73" s="1425"/>
      <c r="C73" s="139">
        <f>SUM(D73:E73)</f>
        <v>0</v>
      </c>
      <c r="D73" s="140">
        <f t="shared" si="7"/>
        <v>0</v>
      </c>
      <c r="E73" s="141">
        <f t="shared" si="7"/>
        <v>0</v>
      </c>
      <c r="F73" s="35"/>
      <c r="G73" s="39"/>
      <c r="H73" s="35"/>
      <c r="I73" s="39"/>
      <c r="J73" s="35"/>
      <c r="K73" s="39"/>
      <c r="L73" s="35"/>
      <c r="M73" s="39"/>
      <c r="N73" s="35"/>
      <c r="O73" s="39"/>
      <c r="P73" s="35"/>
      <c r="Q73" s="142"/>
      <c r="R73" s="143"/>
      <c r="S73" s="35"/>
      <c r="T73" s="144"/>
      <c r="U73" s="144"/>
      <c r="V73" s="58"/>
      <c r="W73" s="1704"/>
      <c r="X73" s="1705"/>
      <c r="Y73" s="1705"/>
      <c r="Z73" s="1654"/>
      <c r="AR73" s="122"/>
      <c r="AS73" s="122"/>
      <c r="AT73" s="122"/>
      <c r="AU73" s="122"/>
      <c r="AV73" s="122"/>
      <c r="AW73" s="122"/>
      <c r="AX73" s="122"/>
      <c r="AY73" s="122"/>
      <c r="AZ73" s="122"/>
      <c r="CG73" s="14"/>
      <c r="CH73" s="14"/>
      <c r="CI73" s="14"/>
      <c r="CJ73" s="14"/>
      <c r="CK73" s="14"/>
      <c r="CL73" s="14"/>
      <c r="CM73" s="14"/>
      <c r="CN73" s="14"/>
    </row>
    <row r="74" spans="1:96" ht="16.350000000000001" customHeight="1" x14ac:dyDescent="0.2">
      <c r="A74" s="1426" t="s">
        <v>97</v>
      </c>
      <c r="B74" s="1427"/>
      <c r="C74" s="145">
        <f>SUM(D74:E74)</f>
        <v>0</v>
      </c>
      <c r="D74" s="146">
        <f t="shared" si="7"/>
        <v>0</v>
      </c>
      <c r="E74" s="147">
        <f t="shared" si="7"/>
        <v>0</v>
      </c>
      <c r="F74" s="82"/>
      <c r="G74" s="85"/>
      <c r="H74" s="82"/>
      <c r="I74" s="85"/>
      <c r="J74" s="82"/>
      <c r="K74" s="85"/>
      <c r="L74" s="82"/>
      <c r="M74" s="85"/>
      <c r="N74" s="82"/>
      <c r="O74" s="85"/>
      <c r="P74" s="82"/>
      <c r="Q74" s="148"/>
      <c r="R74" s="149"/>
      <c r="S74" s="82"/>
      <c r="T74" s="150"/>
      <c r="U74" s="151"/>
      <c r="V74" s="151"/>
      <c r="W74" s="1704"/>
      <c r="X74" s="1705"/>
      <c r="Y74" s="1705"/>
      <c r="Z74" s="1654"/>
      <c r="AR74" s="122"/>
      <c r="AS74" s="122"/>
      <c r="AT74" s="122"/>
      <c r="AU74" s="122"/>
      <c r="AV74" s="122"/>
      <c r="AW74" s="122"/>
      <c r="AX74" s="122"/>
      <c r="AY74" s="122"/>
      <c r="AZ74" s="122"/>
      <c r="CG74" s="14"/>
      <c r="CH74" s="14"/>
      <c r="CI74" s="14"/>
      <c r="CJ74" s="14"/>
      <c r="CK74" s="14"/>
      <c r="CL74" s="14"/>
      <c r="CM74" s="14"/>
      <c r="CN74" s="14"/>
    </row>
    <row r="75" spans="1:96" ht="16.350000000000001" customHeight="1" x14ac:dyDescent="0.2">
      <c r="A75" s="155" t="s">
        <v>102</v>
      </c>
      <c r="B75" s="122"/>
      <c r="P75" s="122"/>
      <c r="Q75" s="122"/>
      <c r="R75" s="1706"/>
      <c r="S75" s="1706"/>
      <c r="T75" s="1706"/>
      <c r="U75" s="1705"/>
      <c r="V75" s="1705"/>
      <c r="W75" s="1705"/>
      <c r="X75" s="1705"/>
      <c r="Y75" s="1705"/>
      <c r="Z75" s="1654"/>
      <c r="CG75" s="14"/>
      <c r="CH75" s="14"/>
      <c r="CI75" s="14"/>
      <c r="CJ75" s="14"/>
      <c r="CK75" s="14"/>
      <c r="CL75" s="14"/>
      <c r="CM75" s="14"/>
      <c r="CN75" s="14"/>
    </row>
    <row r="76" spans="1:96" ht="16.350000000000001" customHeight="1" x14ac:dyDescent="0.2">
      <c r="A76" s="1371" t="s">
        <v>103</v>
      </c>
      <c r="B76" s="1372"/>
      <c r="C76" s="1366" t="s">
        <v>63</v>
      </c>
      <c r="D76" s="1401"/>
      <c r="E76" s="1367"/>
      <c r="F76" s="1406" t="s">
        <v>104</v>
      </c>
      <c r="G76" s="1408"/>
      <c r="H76" s="1408"/>
      <c r="I76" s="1408"/>
      <c r="J76" s="1408"/>
      <c r="K76" s="1408"/>
      <c r="L76" s="1408"/>
      <c r="M76" s="1408"/>
      <c r="N76" s="1408"/>
      <c r="O76" s="1407"/>
      <c r="P76" s="122"/>
      <c r="Q76" s="122"/>
      <c r="R76" s="1706"/>
      <c r="S76" s="1706"/>
      <c r="T76" s="1706"/>
      <c r="U76" s="1705"/>
      <c r="V76" s="1705"/>
      <c r="W76" s="1705"/>
      <c r="X76" s="1705"/>
      <c r="Y76" s="1705"/>
      <c r="Z76" s="1654"/>
      <c r="CG76" s="14"/>
      <c r="CH76" s="14"/>
      <c r="CI76" s="14"/>
      <c r="CJ76" s="14"/>
      <c r="CK76" s="14"/>
      <c r="CL76" s="14"/>
      <c r="CM76" s="14"/>
      <c r="CN76" s="14"/>
    </row>
    <row r="77" spans="1:96" ht="31.35" customHeight="1" x14ac:dyDescent="0.2">
      <c r="A77" s="1432"/>
      <c r="B77" s="1433"/>
      <c r="C77" s="1399"/>
      <c r="D77" s="1434"/>
      <c r="E77" s="1400"/>
      <c r="F77" s="1406" t="s">
        <v>105</v>
      </c>
      <c r="G77" s="1407"/>
      <c r="H77" s="1406" t="s">
        <v>106</v>
      </c>
      <c r="I77" s="1407"/>
      <c r="J77" s="1406" t="s">
        <v>107</v>
      </c>
      <c r="K77" s="1407"/>
      <c r="L77" s="1406" t="s">
        <v>108</v>
      </c>
      <c r="M77" s="1407"/>
      <c r="N77" s="1377" t="s">
        <v>11</v>
      </c>
      <c r="O77" s="1380"/>
      <c r="P77" s="157"/>
      <c r="Q77" s="157"/>
      <c r="R77" s="157"/>
      <c r="S77" s="157"/>
      <c r="T77" s="122"/>
      <c r="U77" s="122"/>
      <c r="V77" s="122"/>
      <c r="W77" s="122"/>
      <c r="X77" s="11"/>
      <c r="Y77" s="11"/>
      <c r="Z77" s="11"/>
      <c r="AA77" s="11"/>
      <c r="AB77" s="122"/>
      <c r="AC77" s="122"/>
      <c r="AD77" s="11"/>
      <c r="AE77" s="122"/>
      <c r="AF77" s="122"/>
      <c r="AG77" s="122"/>
      <c r="AH77" s="122"/>
      <c r="AI77" s="122"/>
      <c r="AJ77" s="122"/>
      <c r="AK77" s="122"/>
      <c r="AL77" s="158"/>
      <c r="AM77" s="159"/>
      <c r="AN77" s="160"/>
      <c r="AO77" s="1705"/>
      <c r="AP77" s="1705"/>
      <c r="AQ77" s="1705"/>
      <c r="AR77" s="1705"/>
      <c r="AS77" s="1705"/>
      <c r="AT77" s="1705"/>
      <c r="AU77" s="1705"/>
      <c r="AV77" s="1705"/>
      <c r="AW77" s="1654"/>
      <c r="BZ77" s="2"/>
      <c r="CG77" s="14"/>
      <c r="CH77" s="14"/>
      <c r="CI77" s="14"/>
      <c r="CJ77" s="14"/>
      <c r="CK77" s="14"/>
      <c r="CL77" s="14"/>
      <c r="CM77" s="14"/>
      <c r="CN77" s="14"/>
    </row>
    <row r="78" spans="1:96" ht="16.350000000000001" customHeight="1" x14ac:dyDescent="0.2">
      <c r="A78" s="1373"/>
      <c r="B78" s="1374"/>
      <c r="C78" s="161" t="s">
        <v>88</v>
      </c>
      <c r="D78" s="1693" t="s">
        <v>54</v>
      </c>
      <c r="E78" s="834" t="s">
        <v>89</v>
      </c>
      <c r="F78" s="1661" t="s">
        <v>54</v>
      </c>
      <c r="G78" s="834" t="s">
        <v>89</v>
      </c>
      <c r="H78" s="1661" t="s">
        <v>54</v>
      </c>
      <c r="I78" s="834" t="s">
        <v>89</v>
      </c>
      <c r="J78" s="1661" t="s">
        <v>54</v>
      </c>
      <c r="K78" s="834" t="s">
        <v>89</v>
      </c>
      <c r="L78" s="1661" t="s">
        <v>54</v>
      </c>
      <c r="M78" s="834" t="s">
        <v>89</v>
      </c>
      <c r="N78" s="1661" t="s">
        <v>54</v>
      </c>
      <c r="O78" s="834" t="s">
        <v>89</v>
      </c>
      <c r="AG78" s="162"/>
      <c r="AH78" s="163"/>
      <c r="AI78" s="11"/>
      <c r="AJ78" s="11"/>
      <c r="AK78" s="11"/>
      <c r="AL78" s="1652"/>
      <c r="AM78" s="1652"/>
      <c r="AN78" s="1652"/>
      <c r="AO78" s="1652"/>
      <c r="AP78" s="1652"/>
      <c r="AQ78" s="1652"/>
      <c r="AR78" s="1652"/>
      <c r="AS78" s="1652"/>
      <c r="AT78" s="1652"/>
      <c r="AU78" s="1659"/>
      <c r="CG78" s="14"/>
      <c r="CH78" s="14"/>
      <c r="CI78" s="14"/>
      <c r="CJ78" s="14"/>
      <c r="CK78" s="14"/>
      <c r="CL78" s="14"/>
      <c r="CM78" s="14"/>
      <c r="CN78" s="14"/>
    </row>
    <row r="79" spans="1:96" ht="20.25" customHeight="1" x14ac:dyDescent="0.2">
      <c r="A79" s="1406" t="s">
        <v>64</v>
      </c>
      <c r="B79" s="1407"/>
      <c r="C79" s="1707">
        <f>SUM(D79:E79)</f>
        <v>0</v>
      </c>
      <c r="D79" s="1708">
        <f>SUM(F79+H79+J79+L79+N79)</f>
        <v>0</v>
      </c>
      <c r="E79" s="166">
        <f>SUM(G79+I79+K79+M79+O79)</f>
        <v>0</v>
      </c>
      <c r="F79" s="1689"/>
      <c r="G79" s="53"/>
      <c r="H79" s="1689"/>
      <c r="I79" s="53"/>
      <c r="J79" s="1689"/>
      <c r="K79" s="1709"/>
      <c r="L79" s="1689"/>
      <c r="M79" s="1709"/>
      <c r="N79" s="1689"/>
      <c r="O79" s="1709"/>
      <c r="P79" s="3"/>
      <c r="AH79" s="11"/>
      <c r="AI79" s="11"/>
      <c r="AJ79" s="11"/>
      <c r="AK79" s="11"/>
      <c r="AL79" s="1652"/>
      <c r="AM79" s="1652"/>
      <c r="AN79" s="1652"/>
      <c r="AO79" s="1652"/>
      <c r="AP79" s="1652"/>
      <c r="AQ79" s="1652"/>
      <c r="AR79" s="1652"/>
      <c r="AS79" s="1652"/>
      <c r="AT79" s="1652"/>
      <c r="AU79" s="1659"/>
      <c r="CG79" s="14"/>
      <c r="CH79" s="14"/>
      <c r="CI79" s="14"/>
      <c r="CJ79" s="14"/>
      <c r="CK79" s="14"/>
      <c r="CL79" s="14"/>
      <c r="CM79" s="14"/>
      <c r="CN79" s="14"/>
    </row>
    <row r="80" spans="1:96" ht="16.350000000000001" customHeight="1" x14ac:dyDescent="0.2">
      <c r="A80" s="112" t="s">
        <v>109</v>
      </c>
      <c r="B80" s="167"/>
      <c r="AH80" s="11"/>
      <c r="AI80" s="11"/>
      <c r="AJ80" s="11"/>
      <c r="AK80" s="15"/>
      <c r="AL80" s="1710"/>
      <c r="AM80" s="1710"/>
      <c r="AN80" s="1710"/>
      <c r="AO80" s="1710"/>
      <c r="AP80" s="1710"/>
      <c r="AQ80" s="1710"/>
      <c r="AR80" s="1710"/>
      <c r="AS80" s="1710"/>
      <c r="AT80" s="1710"/>
      <c r="AU80" s="1711"/>
      <c r="AV80" s="12"/>
      <c r="AW80" s="12"/>
      <c r="AX80" s="12"/>
      <c r="AY80" s="12"/>
      <c r="CG80" s="14"/>
      <c r="CH80" s="14"/>
      <c r="CI80" s="14"/>
      <c r="CJ80" s="14"/>
      <c r="CK80" s="14"/>
      <c r="CL80" s="14"/>
      <c r="CM80" s="14"/>
      <c r="CN80" s="14"/>
    </row>
    <row r="81" spans="1:92" ht="16.350000000000001" customHeight="1" x14ac:dyDescent="0.2">
      <c r="A81" s="1366" t="s">
        <v>62</v>
      </c>
      <c r="B81" s="1367"/>
      <c r="C81" s="1366" t="s">
        <v>63</v>
      </c>
      <c r="D81" s="1401"/>
      <c r="E81" s="1367"/>
      <c r="F81" s="1406" t="s">
        <v>64</v>
      </c>
      <c r="G81" s="1408"/>
      <c r="H81" s="1408"/>
      <c r="I81" s="1408"/>
      <c r="J81" s="1408"/>
      <c r="K81" s="1408"/>
      <c r="L81" s="1408"/>
      <c r="M81" s="1408"/>
      <c r="N81" s="1408"/>
      <c r="O81" s="1408"/>
      <c r="P81" s="1408"/>
      <c r="Q81" s="1408"/>
      <c r="R81" s="1408"/>
      <c r="S81" s="1408"/>
      <c r="T81" s="1408"/>
      <c r="U81" s="1408"/>
      <c r="V81" s="1408"/>
      <c r="W81" s="1408"/>
      <c r="X81" s="1408"/>
      <c r="Y81" s="1408"/>
      <c r="Z81" s="1408"/>
      <c r="AA81" s="1408"/>
      <c r="AB81" s="1408"/>
      <c r="AC81" s="1408"/>
      <c r="AD81" s="1408"/>
      <c r="AE81" s="1408"/>
      <c r="AF81" s="1408"/>
      <c r="AG81" s="1407"/>
      <c r="AH81" s="11"/>
      <c r="AI81" s="11"/>
      <c r="AJ81" s="11"/>
      <c r="AK81" s="15"/>
      <c r="AL81" s="1710"/>
      <c r="AM81" s="1710"/>
      <c r="AN81" s="1710"/>
      <c r="AO81" s="1710"/>
      <c r="AP81" s="1710"/>
      <c r="AQ81" s="1710"/>
      <c r="AR81" s="1710"/>
      <c r="AS81" s="1710"/>
      <c r="AT81" s="1710"/>
      <c r="AU81" s="1711"/>
      <c r="AV81" s="12"/>
      <c r="AW81" s="12"/>
      <c r="AX81" s="12"/>
      <c r="AY81" s="12"/>
      <c r="CG81" s="14"/>
      <c r="CH81" s="14"/>
      <c r="CI81" s="14"/>
      <c r="CJ81" s="14"/>
      <c r="CK81" s="14"/>
      <c r="CL81" s="14"/>
      <c r="CM81" s="14"/>
      <c r="CN81" s="14"/>
    </row>
    <row r="82" spans="1:92" ht="16.350000000000001" customHeight="1" x14ac:dyDescent="0.2">
      <c r="A82" s="1399"/>
      <c r="B82" s="1400"/>
      <c r="C82" s="1399"/>
      <c r="D82" s="1434"/>
      <c r="E82" s="1400"/>
      <c r="F82" s="1665" t="s">
        <v>110</v>
      </c>
      <c r="G82" s="1665"/>
      <c r="H82" s="1665" t="s">
        <v>111</v>
      </c>
      <c r="I82" s="1665"/>
      <c r="J82" s="1665" t="s">
        <v>112</v>
      </c>
      <c r="K82" s="1665"/>
      <c r="L82" s="1665" t="s">
        <v>113</v>
      </c>
      <c r="M82" s="1665"/>
      <c r="N82" s="1665" t="s">
        <v>114</v>
      </c>
      <c r="O82" s="1665"/>
      <c r="P82" s="1665" t="s">
        <v>115</v>
      </c>
      <c r="Q82" s="1665"/>
      <c r="R82" s="1665" t="s">
        <v>116</v>
      </c>
      <c r="S82" s="1665"/>
      <c r="T82" s="1665" t="s">
        <v>117</v>
      </c>
      <c r="U82" s="1665"/>
      <c r="V82" s="1665" t="s">
        <v>118</v>
      </c>
      <c r="W82" s="1665"/>
      <c r="X82" s="1665" t="s">
        <v>119</v>
      </c>
      <c r="Y82" s="1665"/>
      <c r="Z82" s="1406" t="s">
        <v>120</v>
      </c>
      <c r="AA82" s="1407"/>
      <c r="AB82" s="1406" t="s">
        <v>121</v>
      </c>
      <c r="AC82" s="1407"/>
      <c r="AD82" s="1406" t="s">
        <v>122</v>
      </c>
      <c r="AE82" s="1407"/>
      <c r="AF82" s="1406" t="s">
        <v>123</v>
      </c>
      <c r="AG82" s="1407"/>
      <c r="AH82" s="11"/>
      <c r="AI82" s="11"/>
      <c r="AJ82" s="120"/>
      <c r="AK82" s="1712"/>
      <c r="AL82" s="1710"/>
      <c r="AM82" s="1710"/>
      <c r="AN82" s="1710"/>
      <c r="AO82" s="1710"/>
      <c r="AP82" s="1710"/>
      <c r="AQ82" s="1710"/>
      <c r="AR82" s="1710"/>
      <c r="AS82" s="1710"/>
      <c r="AT82" s="1710"/>
      <c r="AU82" s="1711"/>
      <c r="AV82" s="12"/>
      <c r="AW82" s="12"/>
      <c r="AX82" s="12"/>
      <c r="AY82" s="12"/>
      <c r="CG82" s="14"/>
      <c r="CH82" s="14"/>
      <c r="CI82" s="14"/>
      <c r="CJ82" s="14"/>
      <c r="CK82" s="14"/>
      <c r="CL82" s="14"/>
      <c r="CM82" s="14"/>
      <c r="CN82" s="14"/>
    </row>
    <row r="83" spans="1:92" ht="16.350000000000001" customHeight="1" x14ac:dyDescent="0.2">
      <c r="A83" s="1399"/>
      <c r="B83" s="1400"/>
      <c r="C83" s="1661" t="s">
        <v>88</v>
      </c>
      <c r="D83" s="1693" t="s">
        <v>54</v>
      </c>
      <c r="E83" s="834" t="s">
        <v>89</v>
      </c>
      <c r="F83" s="840" t="s">
        <v>54</v>
      </c>
      <c r="G83" s="171" t="s">
        <v>89</v>
      </c>
      <c r="H83" s="840" t="s">
        <v>54</v>
      </c>
      <c r="I83" s="171" t="s">
        <v>89</v>
      </c>
      <c r="J83" s="840" t="s">
        <v>54</v>
      </c>
      <c r="K83" s="171" t="s">
        <v>89</v>
      </c>
      <c r="L83" s="840" t="s">
        <v>54</v>
      </c>
      <c r="M83" s="171" t="s">
        <v>89</v>
      </c>
      <c r="N83" s="840" t="s">
        <v>54</v>
      </c>
      <c r="O83" s="171" t="s">
        <v>89</v>
      </c>
      <c r="P83" s="840" t="s">
        <v>54</v>
      </c>
      <c r="Q83" s="171" t="s">
        <v>89</v>
      </c>
      <c r="R83" s="840" t="s">
        <v>54</v>
      </c>
      <c r="S83" s="171" t="s">
        <v>89</v>
      </c>
      <c r="T83" s="840" t="s">
        <v>54</v>
      </c>
      <c r="U83" s="171" t="s">
        <v>89</v>
      </c>
      <c r="V83" s="840" t="s">
        <v>54</v>
      </c>
      <c r="W83" s="171" t="s">
        <v>89</v>
      </c>
      <c r="X83" s="840" t="s">
        <v>54</v>
      </c>
      <c r="Y83" s="171" t="s">
        <v>89</v>
      </c>
      <c r="Z83" s="840" t="s">
        <v>54</v>
      </c>
      <c r="AA83" s="171" t="s">
        <v>89</v>
      </c>
      <c r="AB83" s="840" t="s">
        <v>54</v>
      </c>
      <c r="AC83" s="171" t="s">
        <v>89</v>
      </c>
      <c r="AD83" s="840" t="s">
        <v>54</v>
      </c>
      <c r="AE83" s="171" t="s">
        <v>89</v>
      </c>
      <c r="AF83" s="840" t="s">
        <v>54</v>
      </c>
      <c r="AG83" s="171" t="s">
        <v>89</v>
      </c>
      <c r="AH83" s="122"/>
      <c r="AI83" s="11"/>
      <c r="AJ83" s="1713"/>
      <c r="AK83" s="1710"/>
      <c r="AL83" s="1710"/>
      <c r="AM83" s="1710"/>
      <c r="AN83" s="1710"/>
      <c r="AO83" s="1710"/>
      <c r="AP83" s="1710"/>
      <c r="AQ83" s="1710"/>
      <c r="AR83" s="1710"/>
      <c r="AS83" s="1710"/>
      <c r="AT83" s="1710"/>
      <c r="AU83" s="1711"/>
      <c r="AV83" s="12"/>
      <c r="AW83" s="12"/>
      <c r="AX83" s="12"/>
      <c r="AY83" s="12"/>
      <c r="CG83" s="14"/>
      <c r="CH83" s="14"/>
      <c r="CI83" s="14"/>
      <c r="CJ83" s="14"/>
      <c r="CK83" s="14"/>
      <c r="CL83" s="14"/>
      <c r="CM83" s="14"/>
      <c r="CN83" s="14"/>
    </row>
    <row r="84" spans="1:92" ht="16.350000000000001" customHeight="1" x14ac:dyDescent="0.2">
      <c r="A84" s="1397" t="s">
        <v>124</v>
      </c>
      <c r="B84" s="1398"/>
      <c r="C84" s="1667">
        <f t="shared" ref="C84:C89" si="8">SUM(D84:E84)</f>
        <v>19</v>
      </c>
      <c r="D84" s="1668">
        <f t="shared" ref="D84:E89" si="9">SUM(F84+H84+J84+L84+N84+P84+R84+T84+V84+X84+Z84+AB84+AD84+AF84)</f>
        <v>8</v>
      </c>
      <c r="E84" s="75">
        <f t="shared" si="9"/>
        <v>11</v>
      </c>
      <c r="F84" s="1676"/>
      <c r="G84" s="1700">
        <v>1</v>
      </c>
      <c r="H84" s="1676"/>
      <c r="I84" s="1700"/>
      <c r="J84" s="1676"/>
      <c r="K84" s="1700"/>
      <c r="L84" s="1676"/>
      <c r="M84" s="1700"/>
      <c r="N84" s="1676"/>
      <c r="O84" s="1700"/>
      <c r="P84" s="1676"/>
      <c r="Q84" s="1700"/>
      <c r="R84" s="1676"/>
      <c r="S84" s="1700">
        <v>1</v>
      </c>
      <c r="T84" s="1676">
        <v>3</v>
      </c>
      <c r="U84" s="1700">
        <v>4</v>
      </c>
      <c r="V84" s="1676">
        <v>2</v>
      </c>
      <c r="W84" s="1700">
        <v>2</v>
      </c>
      <c r="X84" s="1676">
        <v>2</v>
      </c>
      <c r="Y84" s="1700">
        <v>3</v>
      </c>
      <c r="Z84" s="1676"/>
      <c r="AA84" s="1700"/>
      <c r="AB84" s="1676">
        <v>1</v>
      </c>
      <c r="AC84" s="1700"/>
      <c r="AD84" s="1676"/>
      <c r="AE84" s="1700"/>
      <c r="AF84" s="1676"/>
      <c r="AG84" s="1714"/>
      <c r="AH84" s="173"/>
      <c r="AI84" s="11"/>
      <c r="AJ84" s="1715"/>
      <c r="AK84" s="15"/>
      <c r="AL84" s="1710"/>
      <c r="AM84" s="1710"/>
      <c r="AN84" s="1710"/>
      <c r="AO84" s="1710"/>
      <c r="AP84" s="1710"/>
      <c r="AQ84" s="1710"/>
      <c r="AR84" s="1710"/>
      <c r="AS84" s="1710"/>
      <c r="AT84" s="1710"/>
      <c r="AU84" s="1711"/>
      <c r="AV84" s="12"/>
      <c r="AW84" s="12"/>
      <c r="AX84" s="12"/>
      <c r="AY84" s="12"/>
      <c r="CG84" s="14"/>
      <c r="CH84" s="14"/>
      <c r="CI84" s="14"/>
      <c r="CJ84" s="14"/>
      <c r="CK84" s="14"/>
      <c r="CL84" s="14"/>
      <c r="CM84" s="14"/>
      <c r="CN84" s="14"/>
    </row>
    <row r="85" spans="1:92" ht="25.35" customHeight="1" x14ac:dyDescent="0.2">
      <c r="A85" s="1401" t="s">
        <v>125</v>
      </c>
      <c r="B85" s="1716" t="s">
        <v>126</v>
      </c>
      <c r="C85" s="1696">
        <f t="shared" si="8"/>
        <v>0</v>
      </c>
      <c r="D85" s="1697">
        <f t="shared" si="9"/>
        <v>0</v>
      </c>
      <c r="E85" s="1698">
        <f t="shared" si="9"/>
        <v>0</v>
      </c>
      <c r="F85" s="1676"/>
      <c r="G85" s="1679"/>
      <c r="H85" s="1676"/>
      <c r="I85" s="1679"/>
      <c r="J85" s="1676"/>
      <c r="K85" s="1679"/>
      <c r="L85" s="1676"/>
      <c r="M85" s="1679"/>
      <c r="N85" s="1676"/>
      <c r="O85" s="1679"/>
      <c r="P85" s="1676"/>
      <c r="Q85" s="1679"/>
      <c r="R85" s="1676"/>
      <c r="S85" s="1679"/>
      <c r="T85" s="1676"/>
      <c r="U85" s="1679"/>
      <c r="V85" s="1676"/>
      <c r="W85" s="1679"/>
      <c r="X85" s="1676"/>
      <c r="Y85" s="1679"/>
      <c r="Z85" s="1676"/>
      <c r="AA85" s="1679"/>
      <c r="AB85" s="1676"/>
      <c r="AC85" s="1679"/>
      <c r="AD85" s="1676"/>
      <c r="AE85" s="1679"/>
      <c r="AF85" s="1676"/>
      <c r="AG85" s="1714"/>
      <c r="AH85" s="173"/>
      <c r="AI85" s="11"/>
      <c r="AJ85" s="1717"/>
      <c r="AK85" s="1712"/>
      <c r="AL85" s="1710"/>
      <c r="AM85" s="1710"/>
      <c r="AN85" s="1710"/>
      <c r="AO85" s="1710"/>
      <c r="AP85" s="1710"/>
      <c r="AQ85" s="1710"/>
      <c r="AR85" s="1710"/>
      <c r="AS85" s="1710"/>
      <c r="AT85" s="1710"/>
      <c r="AU85" s="1711"/>
      <c r="AV85" s="12"/>
      <c r="AW85" s="12"/>
      <c r="AX85" s="12"/>
      <c r="AY85" s="12"/>
      <c r="CG85" s="14">
        <v>0</v>
      </c>
      <c r="CH85" s="14"/>
      <c r="CI85" s="14"/>
      <c r="CJ85" s="14"/>
      <c r="CK85" s="14"/>
      <c r="CL85" s="14"/>
      <c r="CM85" s="14"/>
      <c r="CN85" s="14"/>
    </row>
    <row r="86" spans="1:92" ht="16.350000000000001" customHeight="1" x14ac:dyDescent="0.2">
      <c r="A86" s="1434"/>
      <c r="B86" s="858" t="s">
        <v>127</v>
      </c>
      <c r="C86" s="139">
        <f t="shared" si="8"/>
        <v>19</v>
      </c>
      <c r="D86" s="140">
        <f t="shared" si="9"/>
        <v>8</v>
      </c>
      <c r="E86" s="141">
        <f t="shared" si="9"/>
        <v>11</v>
      </c>
      <c r="F86" s="35"/>
      <c r="G86" s="39">
        <v>1</v>
      </c>
      <c r="H86" s="35"/>
      <c r="I86" s="39"/>
      <c r="J86" s="35"/>
      <c r="K86" s="39"/>
      <c r="L86" s="35"/>
      <c r="M86" s="39"/>
      <c r="N86" s="35"/>
      <c r="O86" s="39"/>
      <c r="P86" s="35"/>
      <c r="Q86" s="39"/>
      <c r="R86" s="35"/>
      <c r="S86" s="39">
        <v>1</v>
      </c>
      <c r="T86" s="35">
        <v>3</v>
      </c>
      <c r="U86" s="39">
        <v>4</v>
      </c>
      <c r="V86" s="35">
        <v>2</v>
      </c>
      <c r="W86" s="39">
        <v>2</v>
      </c>
      <c r="X86" s="35">
        <v>2</v>
      </c>
      <c r="Y86" s="39">
        <v>3</v>
      </c>
      <c r="Z86" s="35"/>
      <c r="AA86" s="39"/>
      <c r="AB86" s="35">
        <v>1</v>
      </c>
      <c r="AC86" s="39"/>
      <c r="AD86" s="35"/>
      <c r="AE86" s="39"/>
      <c r="AF86" s="35"/>
      <c r="AG86" s="40"/>
      <c r="AH86" s="173"/>
      <c r="AI86" s="11"/>
      <c r="AJ86" s="1715"/>
      <c r="AK86" s="1718"/>
      <c r="AL86" s="1710"/>
      <c r="AM86" s="1710"/>
      <c r="AN86" s="1710"/>
      <c r="AO86" s="1710"/>
      <c r="AP86" s="1710"/>
      <c r="AQ86" s="1710"/>
      <c r="AR86" s="1710"/>
      <c r="AS86" s="1710"/>
      <c r="AT86" s="1710"/>
      <c r="AU86" s="1711"/>
      <c r="AV86" s="12"/>
      <c r="AW86" s="12"/>
      <c r="AX86" s="12"/>
      <c r="AY86" s="12"/>
      <c r="CG86" s="14">
        <v>0</v>
      </c>
      <c r="CH86" s="14"/>
      <c r="CI86" s="14"/>
      <c r="CJ86" s="14"/>
      <c r="CK86" s="14"/>
      <c r="CL86" s="14"/>
      <c r="CM86" s="14"/>
      <c r="CN86" s="14"/>
    </row>
    <row r="87" spans="1:92" ht="15.75" customHeight="1" x14ac:dyDescent="0.2">
      <c r="A87" s="1434"/>
      <c r="B87" s="858" t="s">
        <v>128</v>
      </c>
      <c r="C87" s="139">
        <f t="shared" si="8"/>
        <v>0</v>
      </c>
      <c r="D87" s="140">
        <f t="shared" si="9"/>
        <v>0</v>
      </c>
      <c r="E87" s="141">
        <f t="shared" si="9"/>
        <v>0</v>
      </c>
      <c r="F87" s="35"/>
      <c r="G87" s="39"/>
      <c r="H87" s="35"/>
      <c r="I87" s="39"/>
      <c r="J87" s="35"/>
      <c r="K87" s="39"/>
      <c r="L87" s="35"/>
      <c r="M87" s="39"/>
      <c r="N87" s="35"/>
      <c r="O87" s="39"/>
      <c r="P87" s="35"/>
      <c r="Q87" s="39"/>
      <c r="R87" s="35"/>
      <c r="S87" s="39"/>
      <c r="T87" s="35"/>
      <c r="U87" s="39"/>
      <c r="V87" s="35"/>
      <c r="W87" s="39"/>
      <c r="X87" s="35"/>
      <c r="Y87" s="39"/>
      <c r="Z87" s="35"/>
      <c r="AA87" s="39"/>
      <c r="AB87" s="35"/>
      <c r="AC87" s="39"/>
      <c r="AD87" s="35"/>
      <c r="AE87" s="39"/>
      <c r="AF87" s="35"/>
      <c r="AG87" s="40"/>
      <c r="AH87" s="173"/>
      <c r="AI87" s="11"/>
      <c r="AJ87" s="7"/>
      <c r="AK87" s="13"/>
      <c r="AL87" s="13"/>
      <c r="AM87" s="13"/>
      <c r="AN87" s="1719"/>
      <c r="AO87" s="1719"/>
      <c r="AP87" s="1719"/>
      <c r="AQ87" s="1719"/>
      <c r="AR87" s="1719"/>
      <c r="AS87" s="1719"/>
      <c r="AT87" s="1719"/>
      <c r="AU87" s="1719"/>
      <c r="AV87" s="1719"/>
      <c r="AW87" s="1711"/>
      <c r="AX87" s="12"/>
      <c r="AY87" s="12"/>
      <c r="BZ87" s="2"/>
      <c r="CG87" s="14">
        <v>0</v>
      </c>
      <c r="CH87" s="14"/>
      <c r="CI87" s="14"/>
      <c r="CJ87" s="14"/>
      <c r="CK87" s="14"/>
      <c r="CL87" s="14"/>
      <c r="CM87" s="14"/>
      <c r="CN87" s="14"/>
    </row>
    <row r="88" spans="1:92" ht="22.5" customHeight="1" x14ac:dyDescent="0.2">
      <c r="A88" s="1434"/>
      <c r="B88" s="180" t="s">
        <v>129</v>
      </c>
      <c r="C88" s="139">
        <f t="shared" si="8"/>
        <v>0</v>
      </c>
      <c r="D88" s="140">
        <f t="shared" si="9"/>
        <v>0</v>
      </c>
      <c r="E88" s="141">
        <f t="shared" si="9"/>
        <v>0</v>
      </c>
      <c r="F88" s="35"/>
      <c r="G88" s="39"/>
      <c r="H88" s="35"/>
      <c r="I88" s="39"/>
      <c r="J88" s="35"/>
      <c r="K88" s="39"/>
      <c r="L88" s="35"/>
      <c r="M88" s="39"/>
      <c r="N88" s="35"/>
      <c r="O88" s="39"/>
      <c r="P88" s="35"/>
      <c r="Q88" s="39"/>
      <c r="R88" s="35"/>
      <c r="S88" s="39"/>
      <c r="T88" s="35"/>
      <c r="U88" s="39"/>
      <c r="V88" s="35"/>
      <c r="W88" s="39"/>
      <c r="X88" s="35"/>
      <c r="Y88" s="39"/>
      <c r="Z88" s="35"/>
      <c r="AA88" s="39"/>
      <c r="AB88" s="35"/>
      <c r="AC88" s="39"/>
      <c r="AD88" s="35"/>
      <c r="AE88" s="39"/>
      <c r="AF88" s="35"/>
      <c r="AG88" s="40"/>
      <c r="AH88" s="3"/>
      <c r="AL88" s="1710"/>
      <c r="AM88" s="1710"/>
      <c r="AN88" s="1710"/>
      <c r="AO88" s="1710"/>
      <c r="AP88" s="1710"/>
      <c r="AQ88" s="1710"/>
      <c r="AR88" s="1710"/>
      <c r="AS88" s="1710"/>
      <c r="AT88" s="1710"/>
      <c r="AU88" s="1711"/>
      <c r="AV88" s="12"/>
      <c r="AW88" s="12"/>
      <c r="AX88" s="12"/>
      <c r="AY88" s="12"/>
      <c r="CG88" s="14">
        <v>0</v>
      </c>
      <c r="CH88" s="14"/>
      <c r="CI88" s="14"/>
      <c r="CJ88" s="14"/>
      <c r="CK88" s="14"/>
      <c r="CL88" s="14"/>
      <c r="CM88" s="14"/>
      <c r="CN88" s="14"/>
    </row>
    <row r="89" spans="1:92" ht="16.350000000000001" customHeight="1" x14ac:dyDescent="0.2">
      <c r="A89" s="1402"/>
      <c r="B89" s="181" t="s">
        <v>130</v>
      </c>
      <c r="C89" s="182">
        <f t="shared" si="8"/>
        <v>0</v>
      </c>
      <c r="D89" s="183">
        <f t="shared" si="9"/>
        <v>0</v>
      </c>
      <c r="E89" s="184">
        <f t="shared" si="9"/>
        <v>0</v>
      </c>
      <c r="F89" s="82"/>
      <c r="G89" s="85"/>
      <c r="H89" s="82"/>
      <c r="I89" s="85"/>
      <c r="J89" s="82"/>
      <c r="K89" s="85"/>
      <c r="L89" s="82"/>
      <c r="M89" s="85"/>
      <c r="N89" s="82"/>
      <c r="O89" s="85"/>
      <c r="P89" s="82"/>
      <c r="Q89" s="85"/>
      <c r="R89" s="82"/>
      <c r="S89" s="85"/>
      <c r="T89" s="82"/>
      <c r="U89" s="85"/>
      <c r="V89" s="82"/>
      <c r="W89" s="85"/>
      <c r="X89" s="82"/>
      <c r="Y89" s="85"/>
      <c r="Z89" s="82"/>
      <c r="AA89" s="85"/>
      <c r="AB89" s="82"/>
      <c r="AC89" s="85"/>
      <c r="AD89" s="82"/>
      <c r="AE89" s="85"/>
      <c r="AF89" s="82"/>
      <c r="AG89" s="185"/>
      <c r="AH89" s="3"/>
      <c r="AL89" s="1710"/>
      <c r="AM89" s="1710"/>
      <c r="AN89" s="1710"/>
      <c r="AO89" s="1710"/>
      <c r="AP89" s="1710"/>
      <c r="AQ89" s="1710"/>
      <c r="AR89" s="1710"/>
      <c r="AS89" s="1710"/>
      <c r="AT89" s="1710"/>
      <c r="AU89" s="1711"/>
      <c r="AV89" s="12"/>
      <c r="AW89" s="12"/>
      <c r="AX89" s="12"/>
      <c r="AY89" s="12"/>
      <c r="CG89" s="14">
        <v>0</v>
      </c>
      <c r="CH89" s="14"/>
      <c r="CI89" s="14"/>
      <c r="CJ89" s="14"/>
      <c r="CK89" s="14"/>
      <c r="CL89" s="14"/>
      <c r="CM89" s="14"/>
      <c r="CN89" s="14"/>
    </row>
    <row r="90" spans="1:92" ht="16.350000000000001" customHeight="1" x14ac:dyDescent="0.2">
      <c r="A90" s="112" t="s">
        <v>131</v>
      </c>
      <c r="B90" s="112"/>
      <c r="AL90" s="1710"/>
      <c r="AM90" s="1710"/>
      <c r="AN90" s="1710"/>
      <c r="AO90" s="1710"/>
      <c r="AP90" s="1710"/>
      <c r="AQ90" s="1710"/>
      <c r="AR90" s="1710"/>
      <c r="AS90" s="1710"/>
      <c r="AT90" s="1710"/>
      <c r="AU90" s="1711"/>
      <c r="AV90" s="12"/>
      <c r="AW90" s="12"/>
      <c r="AX90" s="12"/>
      <c r="AY90" s="12"/>
      <c r="CG90" s="14">
        <v>0</v>
      </c>
      <c r="CH90" s="14"/>
      <c r="CI90" s="14"/>
      <c r="CJ90" s="14"/>
      <c r="CK90" s="14"/>
      <c r="CL90" s="14"/>
      <c r="CM90" s="14"/>
      <c r="CN90" s="14"/>
    </row>
    <row r="91" spans="1:92" ht="16.350000000000001" customHeight="1" x14ac:dyDescent="0.2">
      <c r="A91" s="1366" t="s">
        <v>62</v>
      </c>
      <c r="B91" s="1367"/>
      <c r="C91" s="1375" t="s">
        <v>63</v>
      </c>
      <c r="D91" s="1375"/>
      <c r="E91" s="1375"/>
      <c r="F91" s="1691" t="s">
        <v>76</v>
      </c>
      <c r="G91" s="1691"/>
      <c r="H91" s="1691"/>
      <c r="I91" s="1691"/>
      <c r="J91" s="1691"/>
      <c r="K91" s="1691"/>
      <c r="L91" s="1691"/>
      <c r="M91" s="1691"/>
      <c r="N91" s="1691"/>
      <c r="O91" s="1691"/>
      <c r="P91" s="1691"/>
      <c r="Q91" s="1691"/>
      <c r="R91" s="1691"/>
      <c r="S91" s="1691"/>
      <c r="T91" s="1691"/>
      <c r="U91" s="1691"/>
      <c r="V91" s="1691"/>
      <c r="W91" s="1691"/>
      <c r="X91" s="1691"/>
      <c r="Y91" s="1691"/>
      <c r="Z91" s="1691"/>
      <c r="AA91" s="1691"/>
      <c r="AB91" s="1691"/>
      <c r="AC91" s="1691"/>
      <c r="AD91" s="1691"/>
      <c r="AE91" s="1691"/>
      <c r="AF91" s="1691"/>
      <c r="AG91" s="1720"/>
      <c r="AH91" s="1721" t="s">
        <v>132</v>
      </c>
      <c r="AI91" s="1438"/>
      <c r="AJ91" s="1438"/>
      <c r="AK91" s="1439"/>
      <c r="AL91" s="186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12"/>
      <c r="AX91" s="12"/>
      <c r="AY91" s="12"/>
      <c r="CG91" s="14">
        <v>0</v>
      </c>
      <c r="CH91" s="14"/>
      <c r="CI91" s="14"/>
      <c r="CJ91" s="14"/>
      <c r="CK91" s="14"/>
      <c r="CL91" s="14"/>
      <c r="CM91" s="14"/>
      <c r="CN91" s="14"/>
    </row>
    <row r="92" spans="1:92" ht="16.350000000000001" customHeight="1" x14ac:dyDescent="0.2">
      <c r="A92" s="1399"/>
      <c r="B92" s="1400"/>
      <c r="C92" s="1392"/>
      <c r="D92" s="1392"/>
      <c r="E92" s="1392"/>
      <c r="F92" s="1665" t="s">
        <v>110</v>
      </c>
      <c r="G92" s="1665"/>
      <c r="H92" s="1665" t="s">
        <v>111</v>
      </c>
      <c r="I92" s="1665"/>
      <c r="J92" s="1691" t="s">
        <v>112</v>
      </c>
      <c r="K92" s="1691"/>
      <c r="L92" s="1691" t="s">
        <v>113</v>
      </c>
      <c r="M92" s="1691"/>
      <c r="N92" s="1691" t="s">
        <v>114</v>
      </c>
      <c r="O92" s="1691"/>
      <c r="P92" s="1691" t="s">
        <v>115</v>
      </c>
      <c r="Q92" s="1691"/>
      <c r="R92" s="1665" t="s">
        <v>116</v>
      </c>
      <c r="S92" s="1665"/>
      <c r="T92" s="1691" t="s">
        <v>117</v>
      </c>
      <c r="U92" s="1691"/>
      <c r="V92" s="1691" t="s">
        <v>118</v>
      </c>
      <c r="W92" s="1691"/>
      <c r="X92" s="1691" t="s">
        <v>119</v>
      </c>
      <c r="Y92" s="1691"/>
      <c r="Z92" s="1691" t="s">
        <v>120</v>
      </c>
      <c r="AA92" s="1691"/>
      <c r="AB92" s="1691" t="s">
        <v>121</v>
      </c>
      <c r="AC92" s="1691"/>
      <c r="AD92" s="1691" t="s">
        <v>122</v>
      </c>
      <c r="AE92" s="1691"/>
      <c r="AF92" s="1691" t="s">
        <v>123</v>
      </c>
      <c r="AG92" s="1720"/>
      <c r="AH92" s="1367" t="s">
        <v>133</v>
      </c>
      <c r="AI92" s="1375" t="s">
        <v>134</v>
      </c>
      <c r="AJ92" s="1375" t="s">
        <v>135</v>
      </c>
      <c r="AK92" s="1375" t="s">
        <v>136</v>
      </c>
      <c r="AL92" s="186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12"/>
      <c r="AX92" s="12"/>
      <c r="AY92" s="12"/>
      <c r="CG92" s="14">
        <v>0</v>
      </c>
      <c r="CH92" s="14"/>
      <c r="CI92" s="14"/>
      <c r="CJ92" s="14"/>
      <c r="CK92" s="14"/>
      <c r="CL92" s="14"/>
      <c r="CM92" s="14"/>
      <c r="CN92" s="14"/>
    </row>
    <row r="93" spans="1:92" ht="16.350000000000001" customHeight="1" x14ac:dyDescent="0.2">
      <c r="A93" s="1399"/>
      <c r="B93" s="1400"/>
      <c r="C93" s="1661" t="s">
        <v>88</v>
      </c>
      <c r="D93" s="1693" t="s">
        <v>54</v>
      </c>
      <c r="E93" s="834" t="s">
        <v>89</v>
      </c>
      <c r="F93" s="840" t="s">
        <v>54</v>
      </c>
      <c r="G93" s="836" t="s">
        <v>89</v>
      </c>
      <c r="H93" s="840" t="s">
        <v>54</v>
      </c>
      <c r="I93" s="836" t="s">
        <v>89</v>
      </c>
      <c r="J93" s="840" t="s">
        <v>54</v>
      </c>
      <c r="K93" s="836" t="s">
        <v>89</v>
      </c>
      <c r="L93" s="840" t="s">
        <v>54</v>
      </c>
      <c r="M93" s="836" t="s">
        <v>89</v>
      </c>
      <c r="N93" s="840" t="s">
        <v>54</v>
      </c>
      <c r="O93" s="836" t="s">
        <v>89</v>
      </c>
      <c r="P93" s="840" t="s">
        <v>54</v>
      </c>
      <c r="Q93" s="836" t="s">
        <v>89</v>
      </c>
      <c r="R93" s="840" t="s">
        <v>54</v>
      </c>
      <c r="S93" s="836" t="s">
        <v>89</v>
      </c>
      <c r="T93" s="840" t="s">
        <v>54</v>
      </c>
      <c r="U93" s="836" t="s">
        <v>89</v>
      </c>
      <c r="V93" s="840" t="s">
        <v>54</v>
      </c>
      <c r="W93" s="836" t="s">
        <v>89</v>
      </c>
      <c r="X93" s="840" t="s">
        <v>54</v>
      </c>
      <c r="Y93" s="836" t="s">
        <v>89</v>
      </c>
      <c r="Z93" s="840" t="s">
        <v>54</v>
      </c>
      <c r="AA93" s="836" t="s">
        <v>89</v>
      </c>
      <c r="AB93" s="840" t="s">
        <v>54</v>
      </c>
      <c r="AC93" s="836" t="s">
        <v>89</v>
      </c>
      <c r="AD93" s="840" t="s">
        <v>54</v>
      </c>
      <c r="AE93" s="836" t="s">
        <v>89</v>
      </c>
      <c r="AF93" s="840" t="s">
        <v>54</v>
      </c>
      <c r="AG93" s="188" t="s">
        <v>89</v>
      </c>
      <c r="AH93" s="1369"/>
      <c r="AI93" s="1376"/>
      <c r="AJ93" s="1376"/>
      <c r="AK93" s="1376"/>
      <c r="AL93" s="186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12"/>
      <c r="AX93" s="12"/>
      <c r="AY93" s="12"/>
      <c r="CG93" s="14">
        <v>0</v>
      </c>
      <c r="CH93" s="14"/>
      <c r="CI93" s="14"/>
      <c r="CJ93" s="14"/>
      <c r="CK93" s="14"/>
      <c r="CL93" s="14"/>
      <c r="CM93" s="14"/>
      <c r="CN93" s="14"/>
    </row>
    <row r="94" spans="1:92" ht="16.350000000000001" customHeight="1" x14ac:dyDescent="0.2">
      <c r="A94" s="1397" t="s">
        <v>137</v>
      </c>
      <c r="B94" s="1398"/>
      <c r="C94" s="1667">
        <f t="shared" ref="C94:C99" si="10">SUM(D94:E94)</f>
        <v>0</v>
      </c>
      <c r="D94" s="1668">
        <f t="shared" ref="D94:E99" si="11">SUM(F94+H94+J94+L94+N94+P94+R94+T94+V94+X94+Z94+AB94+AD94+AF94)</f>
        <v>0</v>
      </c>
      <c r="E94" s="75">
        <f t="shared" si="11"/>
        <v>0</v>
      </c>
      <c r="F94" s="1676"/>
      <c r="G94" s="1679"/>
      <c r="H94" s="1676"/>
      <c r="I94" s="1679"/>
      <c r="J94" s="1676"/>
      <c r="K94" s="1679"/>
      <c r="L94" s="1676"/>
      <c r="M94" s="1679"/>
      <c r="N94" s="1676"/>
      <c r="O94" s="1679"/>
      <c r="P94" s="1676"/>
      <c r="Q94" s="1679"/>
      <c r="R94" s="1676"/>
      <c r="S94" s="1679"/>
      <c r="T94" s="1676"/>
      <c r="U94" s="1679"/>
      <c r="V94" s="1676"/>
      <c r="W94" s="1679"/>
      <c r="X94" s="1676"/>
      <c r="Y94" s="1679"/>
      <c r="Z94" s="1676"/>
      <c r="AA94" s="1679"/>
      <c r="AB94" s="1676"/>
      <c r="AC94" s="1679"/>
      <c r="AD94" s="1676"/>
      <c r="AE94" s="1679"/>
      <c r="AF94" s="1676"/>
      <c r="AG94" s="1699"/>
      <c r="AH94" s="1679"/>
      <c r="AI94" s="1702"/>
      <c r="AJ94" s="1702"/>
      <c r="AK94" s="1702"/>
      <c r="AL94" s="186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12"/>
      <c r="AX94" s="12"/>
      <c r="AY94" s="12"/>
      <c r="CG94" s="14">
        <v>0</v>
      </c>
      <c r="CH94" s="14"/>
      <c r="CI94" s="14"/>
      <c r="CJ94" s="14"/>
      <c r="CK94" s="14"/>
      <c r="CL94" s="14"/>
      <c r="CM94" s="14"/>
      <c r="CN94" s="14"/>
    </row>
    <row r="95" spans="1:92" ht="25.35" customHeight="1" x14ac:dyDescent="0.2">
      <c r="A95" s="1401" t="s">
        <v>125</v>
      </c>
      <c r="B95" s="1716" t="s">
        <v>126</v>
      </c>
      <c r="C95" s="1696">
        <f t="shared" si="10"/>
        <v>0</v>
      </c>
      <c r="D95" s="1697">
        <f t="shared" si="11"/>
        <v>0</v>
      </c>
      <c r="E95" s="1698">
        <f t="shared" si="11"/>
        <v>0</v>
      </c>
      <c r="F95" s="1676"/>
      <c r="G95" s="1679"/>
      <c r="H95" s="1676"/>
      <c r="I95" s="1679"/>
      <c r="J95" s="1676"/>
      <c r="K95" s="1679"/>
      <c r="L95" s="1676"/>
      <c r="M95" s="1679"/>
      <c r="N95" s="1676"/>
      <c r="O95" s="1679"/>
      <c r="P95" s="1676"/>
      <c r="Q95" s="1679"/>
      <c r="R95" s="1676"/>
      <c r="S95" s="1679"/>
      <c r="T95" s="1676"/>
      <c r="U95" s="1679"/>
      <c r="V95" s="1676"/>
      <c r="W95" s="1679"/>
      <c r="X95" s="1676"/>
      <c r="Y95" s="1679"/>
      <c r="Z95" s="1676"/>
      <c r="AA95" s="1679"/>
      <c r="AB95" s="1676"/>
      <c r="AC95" s="1679"/>
      <c r="AD95" s="1676"/>
      <c r="AE95" s="1679"/>
      <c r="AF95" s="1676"/>
      <c r="AG95" s="1699"/>
      <c r="AH95" s="1679"/>
      <c r="AI95" s="1702"/>
      <c r="AJ95" s="1702"/>
      <c r="AK95" s="1702"/>
      <c r="AL95" s="186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12"/>
      <c r="AX95" s="12"/>
      <c r="AY95" s="12"/>
      <c r="CG95" s="14">
        <v>0</v>
      </c>
      <c r="CH95" s="14"/>
      <c r="CI95" s="14"/>
      <c r="CJ95" s="14"/>
      <c r="CK95" s="14"/>
      <c r="CL95" s="14"/>
      <c r="CM95" s="14"/>
      <c r="CN95" s="14"/>
    </row>
    <row r="96" spans="1:92" ht="16.350000000000001" customHeight="1" x14ac:dyDescent="0.2">
      <c r="A96" s="1434"/>
      <c r="B96" s="858" t="s">
        <v>127</v>
      </c>
      <c r="C96" s="139">
        <f t="shared" si="10"/>
        <v>0</v>
      </c>
      <c r="D96" s="140">
        <f t="shared" si="11"/>
        <v>0</v>
      </c>
      <c r="E96" s="141">
        <f t="shared" si="11"/>
        <v>0</v>
      </c>
      <c r="F96" s="35"/>
      <c r="G96" s="39"/>
      <c r="H96" s="35"/>
      <c r="I96" s="39"/>
      <c r="J96" s="35"/>
      <c r="K96" s="39"/>
      <c r="L96" s="35"/>
      <c r="M96" s="39"/>
      <c r="N96" s="35"/>
      <c r="O96" s="39"/>
      <c r="P96" s="35"/>
      <c r="Q96" s="39"/>
      <c r="R96" s="35"/>
      <c r="S96" s="39"/>
      <c r="T96" s="35"/>
      <c r="U96" s="39"/>
      <c r="V96" s="35"/>
      <c r="W96" s="39"/>
      <c r="X96" s="35"/>
      <c r="Y96" s="39"/>
      <c r="Z96" s="35"/>
      <c r="AA96" s="39"/>
      <c r="AB96" s="35"/>
      <c r="AC96" s="39"/>
      <c r="AD96" s="35"/>
      <c r="AE96" s="39"/>
      <c r="AF96" s="35"/>
      <c r="AG96" s="142"/>
      <c r="AH96" s="39"/>
      <c r="AI96" s="58"/>
      <c r="AJ96" s="58"/>
      <c r="AK96" s="58"/>
      <c r="AL96" s="186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12"/>
      <c r="AX96" s="12"/>
      <c r="AY96" s="12"/>
      <c r="CG96" s="14">
        <v>0</v>
      </c>
      <c r="CH96" s="14"/>
      <c r="CI96" s="14"/>
      <c r="CJ96" s="14"/>
      <c r="CK96" s="14"/>
      <c r="CL96" s="14"/>
      <c r="CM96" s="14"/>
      <c r="CN96" s="14"/>
    </row>
    <row r="97" spans="1:92" ht="18.75" customHeight="1" x14ac:dyDescent="0.2">
      <c r="A97" s="1434"/>
      <c r="B97" s="858" t="s">
        <v>128</v>
      </c>
      <c r="C97" s="139">
        <f t="shared" si="10"/>
        <v>0</v>
      </c>
      <c r="D97" s="140">
        <f t="shared" si="11"/>
        <v>0</v>
      </c>
      <c r="E97" s="141">
        <f t="shared" si="11"/>
        <v>0</v>
      </c>
      <c r="F97" s="35"/>
      <c r="G97" s="39"/>
      <c r="H97" s="35"/>
      <c r="I97" s="39"/>
      <c r="J97" s="35"/>
      <c r="K97" s="39"/>
      <c r="L97" s="35"/>
      <c r="M97" s="39"/>
      <c r="N97" s="35"/>
      <c r="O97" s="39"/>
      <c r="P97" s="35"/>
      <c r="Q97" s="39"/>
      <c r="R97" s="35"/>
      <c r="S97" s="39"/>
      <c r="T97" s="35"/>
      <c r="U97" s="39"/>
      <c r="V97" s="35"/>
      <c r="W97" s="39"/>
      <c r="X97" s="35"/>
      <c r="Y97" s="39"/>
      <c r="Z97" s="35"/>
      <c r="AA97" s="39"/>
      <c r="AB97" s="35"/>
      <c r="AC97" s="39"/>
      <c r="AD97" s="35"/>
      <c r="AE97" s="39"/>
      <c r="AF97" s="35"/>
      <c r="AG97" s="142"/>
      <c r="AH97" s="39"/>
      <c r="AI97" s="58"/>
      <c r="AJ97" s="58"/>
      <c r="AK97" s="58"/>
      <c r="AL97" s="189"/>
      <c r="AM97" s="13"/>
      <c r="AN97" s="1719"/>
      <c r="AO97" s="1719"/>
      <c r="AP97" s="1719"/>
      <c r="AQ97" s="1719"/>
      <c r="AR97" s="1719"/>
      <c r="AS97" s="1719"/>
      <c r="AT97" s="1719"/>
      <c r="AU97" s="1722"/>
      <c r="AV97" s="1722"/>
      <c r="AW97" s="12"/>
      <c r="AX97" s="12"/>
      <c r="AY97" s="12"/>
      <c r="BZ97" s="2"/>
      <c r="CG97" s="14"/>
      <c r="CH97" s="14"/>
      <c r="CI97" s="14"/>
      <c r="CJ97" s="14"/>
      <c r="CK97" s="14"/>
      <c r="CL97" s="14"/>
      <c r="CM97" s="14"/>
      <c r="CN97" s="14"/>
    </row>
    <row r="98" spans="1:92" ht="24.75" customHeight="1" x14ac:dyDescent="0.2">
      <c r="A98" s="1434"/>
      <c r="B98" s="180" t="s">
        <v>129</v>
      </c>
      <c r="C98" s="139">
        <f t="shared" si="10"/>
        <v>0</v>
      </c>
      <c r="D98" s="140">
        <f t="shared" si="11"/>
        <v>0</v>
      </c>
      <c r="E98" s="141">
        <f t="shared" si="11"/>
        <v>0</v>
      </c>
      <c r="F98" s="35"/>
      <c r="G98" s="39"/>
      <c r="H98" s="35"/>
      <c r="I98" s="39"/>
      <c r="J98" s="35"/>
      <c r="K98" s="39"/>
      <c r="L98" s="35"/>
      <c r="M98" s="39"/>
      <c r="N98" s="35"/>
      <c r="O98" s="39"/>
      <c r="P98" s="35"/>
      <c r="Q98" s="39"/>
      <c r="R98" s="35"/>
      <c r="S98" s="39"/>
      <c r="T98" s="35"/>
      <c r="U98" s="39"/>
      <c r="V98" s="35"/>
      <c r="W98" s="39"/>
      <c r="X98" s="35"/>
      <c r="Y98" s="39"/>
      <c r="Z98" s="35"/>
      <c r="AA98" s="39"/>
      <c r="AB98" s="35"/>
      <c r="AC98" s="39"/>
      <c r="AD98" s="35"/>
      <c r="AE98" s="39"/>
      <c r="AF98" s="35"/>
      <c r="AG98" s="142"/>
      <c r="AH98" s="39"/>
      <c r="AI98" s="58"/>
      <c r="AJ98" s="58"/>
      <c r="AK98" s="58"/>
      <c r="AL98" s="1723"/>
      <c r="AM98" s="1719"/>
      <c r="AN98" s="1719"/>
      <c r="AO98" s="1719"/>
      <c r="AP98" s="1719"/>
      <c r="AQ98" s="1719"/>
      <c r="AR98" s="1724"/>
      <c r="AS98" s="1719"/>
      <c r="AT98" s="1719"/>
      <c r="AU98" s="1725"/>
      <c r="AV98" s="12"/>
      <c r="AW98" s="12"/>
      <c r="AX98" s="12"/>
      <c r="AY98" s="12"/>
      <c r="CG98" s="14"/>
      <c r="CH98" s="14"/>
      <c r="CI98" s="14"/>
      <c r="CJ98" s="14"/>
      <c r="CK98" s="14"/>
      <c r="CL98" s="14"/>
      <c r="CM98" s="14"/>
      <c r="CN98" s="14"/>
    </row>
    <row r="99" spans="1:92" ht="16.350000000000001" customHeight="1" x14ac:dyDescent="0.2">
      <c r="A99" s="1402"/>
      <c r="B99" s="181" t="s">
        <v>130</v>
      </c>
      <c r="C99" s="182">
        <f t="shared" si="10"/>
        <v>0</v>
      </c>
      <c r="D99" s="183">
        <f t="shared" si="11"/>
        <v>0</v>
      </c>
      <c r="E99" s="184">
        <f t="shared" si="11"/>
        <v>0</v>
      </c>
      <c r="F99" s="82"/>
      <c r="G99" s="85"/>
      <c r="H99" s="82"/>
      <c r="I99" s="85"/>
      <c r="J99" s="82"/>
      <c r="K99" s="85"/>
      <c r="L99" s="82"/>
      <c r="M99" s="85"/>
      <c r="N99" s="82"/>
      <c r="O99" s="85"/>
      <c r="P99" s="82"/>
      <c r="Q99" s="85"/>
      <c r="R99" s="82"/>
      <c r="S99" s="85"/>
      <c r="T99" s="82"/>
      <c r="U99" s="85"/>
      <c r="V99" s="82"/>
      <c r="W99" s="85"/>
      <c r="X99" s="82"/>
      <c r="Y99" s="85"/>
      <c r="Z99" s="82"/>
      <c r="AA99" s="85"/>
      <c r="AB99" s="82"/>
      <c r="AC99" s="85"/>
      <c r="AD99" s="82"/>
      <c r="AE99" s="85"/>
      <c r="AF99" s="82"/>
      <c r="AG99" s="148"/>
      <c r="AH99" s="85"/>
      <c r="AI99" s="59"/>
      <c r="AJ99" s="59"/>
      <c r="AK99" s="59"/>
      <c r="AL99" s="1726"/>
      <c r="AM99" s="1710"/>
      <c r="AN99" s="1710"/>
      <c r="AO99" s="1710"/>
      <c r="AP99" s="1710"/>
      <c r="AQ99" s="1710"/>
      <c r="AR99" s="1727"/>
      <c r="AS99" s="1710"/>
      <c r="AT99" s="1710"/>
      <c r="AU99" s="1725"/>
      <c r="AV99" s="12"/>
      <c r="AW99" s="12"/>
      <c r="AX99" s="12"/>
      <c r="AY99" s="12"/>
      <c r="CA99" s="4" t="str">
        <f>IF(C99&gt;C98+C97,"* Los Ingresos de pacientes dependientes severos con escaras DEBEN estar incluidos en los Ingresos de pacientes dependientes severos Oncológicos o No Oncológicos. ","")</f>
        <v/>
      </c>
      <c r="CG99" s="14"/>
      <c r="CH99" s="14"/>
      <c r="CI99" s="14"/>
      <c r="CJ99" s="14"/>
      <c r="CK99" s="14"/>
      <c r="CL99" s="14"/>
      <c r="CM99" s="14"/>
      <c r="CN99" s="14"/>
    </row>
    <row r="100" spans="1:92" ht="27" customHeight="1" x14ac:dyDescent="0.2">
      <c r="A100" s="112" t="s">
        <v>138</v>
      </c>
      <c r="B100" s="112"/>
      <c r="AK100" s="15"/>
      <c r="AL100" s="15"/>
      <c r="AM100" s="15"/>
      <c r="AN100" s="15"/>
      <c r="AO100" s="15"/>
      <c r="AP100" s="15"/>
      <c r="AQ100" s="15"/>
      <c r="AR100" s="15"/>
      <c r="AS100" s="1710"/>
      <c r="AT100" s="1710"/>
      <c r="AU100" s="1725"/>
      <c r="AV100" s="12"/>
      <c r="AW100" s="12"/>
      <c r="AX100" s="12"/>
      <c r="AY100" s="12"/>
      <c r="CG100" s="14"/>
      <c r="CH100" s="14"/>
      <c r="CI100" s="14"/>
      <c r="CJ100" s="14"/>
      <c r="CK100" s="14"/>
      <c r="CL100" s="14"/>
      <c r="CM100" s="14"/>
      <c r="CN100" s="14"/>
    </row>
    <row r="101" spans="1:92" ht="16.350000000000001" customHeight="1" x14ac:dyDescent="0.25">
      <c r="A101" s="1401" t="s">
        <v>62</v>
      </c>
      <c r="B101" s="1401"/>
      <c r="C101" s="1366" t="s">
        <v>63</v>
      </c>
      <c r="D101" s="1401"/>
      <c r="E101" s="1367"/>
      <c r="F101" s="1406" t="s">
        <v>64</v>
      </c>
      <c r="G101" s="1408"/>
      <c r="H101" s="1408"/>
      <c r="I101" s="1408"/>
      <c r="J101" s="1408"/>
      <c r="K101" s="1408"/>
      <c r="L101" s="1408"/>
      <c r="M101" s="1408"/>
      <c r="N101" s="1408"/>
      <c r="O101" s="1408"/>
      <c r="P101" s="1408"/>
      <c r="Q101" s="1408"/>
      <c r="R101" s="1408"/>
      <c r="S101" s="1408"/>
      <c r="T101" s="1408"/>
      <c r="U101" s="1408"/>
      <c r="V101" s="1408"/>
      <c r="W101" s="1408"/>
      <c r="X101" s="1408"/>
      <c r="Y101" s="1408"/>
      <c r="Z101" s="1408"/>
      <c r="AA101" s="1408"/>
      <c r="AB101" s="1408"/>
      <c r="AC101" s="1408"/>
      <c r="AD101" s="1408"/>
      <c r="AE101" s="1408"/>
      <c r="AF101" s="1408"/>
      <c r="AG101" s="1435"/>
      <c r="AH101" s="1439" t="s">
        <v>132</v>
      </c>
      <c r="AI101" s="1728"/>
      <c r="AJ101" s="1728"/>
      <c r="AK101" s="196"/>
      <c r="AL101" s="15"/>
      <c r="AM101" s="15"/>
      <c r="AN101" s="15"/>
      <c r="AO101" s="15"/>
      <c r="AP101" s="15"/>
      <c r="AQ101" s="15"/>
      <c r="AR101" s="15"/>
      <c r="AS101" s="1710"/>
      <c r="AT101" s="1710"/>
      <c r="AU101" s="1725"/>
      <c r="AV101" s="12"/>
      <c r="AW101" s="12"/>
      <c r="AX101" s="12"/>
      <c r="AY101" s="12"/>
      <c r="CG101" s="14"/>
      <c r="CH101" s="14"/>
      <c r="CI101" s="14"/>
      <c r="CJ101" s="14"/>
      <c r="CK101" s="14"/>
      <c r="CL101" s="14"/>
      <c r="CM101" s="14"/>
      <c r="CN101" s="14"/>
    </row>
    <row r="102" spans="1:92" ht="16.350000000000001" customHeight="1" x14ac:dyDescent="0.2">
      <c r="A102" s="1434"/>
      <c r="B102" s="1434"/>
      <c r="C102" s="1399"/>
      <c r="D102" s="1434"/>
      <c r="E102" s="1400"/>
      <c r="F102" s="1377" t="s">
        <v>139</v>
      </c>
      <c r="G102" s="1380"/>
      <c r="H102" s="1377" t="s">
        <v>111</v>
      </c>
      <c r="I102" s="1380"/>
      <c r="J102" s="1377" t="s">
        <v>112</v>
      </c>
      <c r="K102" s="1380"/>
      <c r="L102" s="1377" t="s">
        <v>113</v>
      </c>
      <c r="M102" s="1380"/>
      <c r="N102" s="1377" t="s">
        <v>114</v>
      </c>
      <c r="O102" s="1380"/>
      <c r="P102" s="1377" t="s">
        <v>115</v>
      </c>
      <c r="Q102" s="1380"/>
      <c r="R102" s="1377" t="s">
        <v>116</v>
      </c>
      <c r="S102" s="1380"/>
      <c r="T102" s="1377" t="s">
        <v>117</v>
      </c>
      <c r="U102" s="1380"/>
      <c r="V102" s="1377" t="s">
        <v>118</v>
      </c>
      <c r="W102" s="1380"/>
      <c r="X102" s="1377" t="s">
        <v>119</v>
      </c>
      <c r="Y102" s="1380"/>
      <c r="Z102" s="1406" t="s">
        <v>120</v>
      </c>
      <c r="AA102" s="1407"/>
      <c r="AB102" s="1406" t="s">
        <v>121</v>
      </c>
      <c r="AC102" s="1407"/>
      <c r="AD102" s="1406" t="s">
        <v>122</v>
      </c>
      <c r="AE102" s="1407"/>
      <c r="AF102" s="1406" t="s">
        <v>123</v>
      </c>
      <c r="AG102" s="1435"/>
      <c r="AH102" s="1367" t="s">
        <v>140</v>
      </c>
      <c r="AI102" s="1375" t="s">
        <v>141</v>
      </c>
      <c r="AJ102" s="1375" t="s">
        <v>135</v>
      </c>
      <c r="AK102" s="197"/>
      <c r="AL102" s="15"/>
      <c r="AM102" s="15"/>
      <c r="AN102" s="15"/>
      <c r="AO102" s="15"/>
      <c r="AP102" s="15"/>
      <c r="AQ102" s="15"/>
      <c r="AR102" s="15"/>
      <c r="AS102" s="1710"/>
      <c r="AT102" s="1710"/>
      <c r="AU102" s="1725"/>
      <c r="AV102" s="12"/>
      <c r="AW102" s="12"/>
      <c r="AX102" s="12"/>
      <c r="AY102" s="12"/>
      <c r="CG102" s="14"/>
      <c r="CH102" s="14"/>
      <c r="CI102" s="14"/>
      <c r="CJ102" s="14"/>
      <c r="CK102" s="14"/>
      <c r="CL102" s="14"/>
      <c r="CM102" s="14"/>
      <c r="CN102" s="14"/>
    </row>
    <row r="103" spans="1:92" ht="16.350000000000001" customHeight="1" x14ac:dyDescent="0.2">
      <c r="A103" s="1402"/>
      <c r="B103" s="1402"/>
      <c r="C103" s="1661" t="s">
        <v>88</v>
      </c>
      <c r="D103" s="1693" t="s">
        <v>54</v>
      </c>
      <c r="E103" s="834" t="s">
        <v>89</v>
      </c>
      <c r="F103" s="840" t="s">
        <v>54</v>
      </c>
      <c r="G103" s="836" t="s">
        <v>89</v>
      </c>
      <c r="H103" s="840" t="s">
        <v>54</v>
      </c>
      <c r="I103" s="836" t="s">
        <v>89</v>
      </c>
      <c r="J103" s="840" t="s">
        <v>54</v>
      </c>
      <c r="K103" s="836" t="s">
        <v>89</v>
      </c>
      <c r="L103" s="840" t="s">
        <v>54</v>
      </c>
      <c r="M103" s="836" t="s">
        <v>89</v>
      </c>
      <c r="N103" s="840" t="s">
        <v>54</v>
      </c>
      <c r="O103" s="836" t="s">
        <v>89</v>
      </c>
      <c r="P103" s="840" t="s">
        <v>54</v>
      </c>
      <c r="Q103" s="836" t="s">
        <v>89</v>
      </c>
      <c r="R103" s="840" t="s">
        <v>54</v>
      </c>
      <c r="S103" s="836" t="s">
        <v>89</v>
      </c>
      <c r="T103" s="840" t="s">
        <v>54</v>
      </c>
      <c r="U103" s="836" t="s">
        <v>89</v>
      </c>
      <c r="V103" s="840" t="s">
        <v>54</v>
      </c>
      <c r="W103" s="836" t="s">
        <v>89</v>
      </c>
      <c r="X103" s="840" t="s">
        <v>54</v>
      </c>
      <c r="Y103" s="836" t="s">
        <v>89</v>
      </c>
      <c r="Z103" s="840" t="s">
        <v>54</v>
      </c>
      <c r="AA103" s="836" t="s">
        <v>89</v>
      </c>
      <c r="AB103" s="840" t="s">
        <v>54</v>
      </c>
      <c r="AC103" s="836" t="s">
        <v>89</v>
      </c>
      <c r="AD103" s="840" t="s">
        <v>54</v>
      </c>
      <c r="AE103" s="836" t="s">
        <v>89</v>
      </c>
      <c r="AF103" s="840" t="s">
        <v>54</v>
      </c>
      <c r="AG103" s="188" t="s">
        <v>89</v>
      </c>
      <c r="AH103" s="1369"/>
      <c r="AI103" s="1376"/>
      <c r="AJ103" s="1376"/>
      <c r="AK103" s="197"/>
      <c r="AL103" s="15"/>
      <c r="AM103" s="15"/>
      <c r="AN103" s="15"/>
      <c r="AO103" s="15"/>
      <c r="AP103" s="15"/>
      <c r="AQ103" s="15"/>
      <c r="AR103" s="15"/>
      <c r="AS103" s="1710"/>
      <c r="AT103" s="1710"/>
      <c r="AU103" s="1725"/>
      <c r="AV103" s="12"/>
      <c r="AW103" s="12"/>
      <c r="AX103" s="12"/>
      <c r="AY103" s="12"/>
      <c r="CG103" s="14"/>
      <c r="CH103" s="14"/>
      <c r="CI103" s="14"/>
      <c r="CJ103" s="14"/>
      <c r="CK103" s="14"/>
      <c r="CL103" s="14"/>
      <c r="CM103" s="14"/>
      <c r="CN103" s="14"/>
    </row>
    <row r="104" spans="1:92" ht="16.350000000000001" customHeight="1" x14ac:dyDescent="0.2">
      <c r="A104" s="1729" t="s">
        <v>142</v>
      </c>
      <c r="B104" s="1730"/>
      <c r="C104" s="1696">
        <f>SUM(D104:E104)</f>
        <v>0</v>
      </c>
      <c r="D104" s="1697">
        <f t="shared" ref="D104:E108" si="12">SUM(F104+H104+J104+L104+N104+P104+R104+T104+V104+X104+Z104+AB104+AD104+AF104)</f>
        <v>0</v>
      </c>
      <c r="E104" s="1698">
        <f t="shared" si="12"/>
        <v>0</v>
      </c>
      <c r="F104" s="1676"/>
      <c r="G104" s="1679"/>
      <c r="H104" s="1676"/>
      <c r="I104" s="1679"/>
      <c r="J104" s="1676"/>
      <c r="K104" s="1679"/>
      <c r="L104" s="1676"/>
      <c r="M104" s="1679"/>
      <c r="N104" s="1676"/>
      <c r="O104" s="1679"/>
      <c r="P104" s="1676"/>
      <c r="Q104" s="1679"/>
      <c r="R104" s="1676"/>
      <c r="S104" s="1679"/>
      <c r="T104" s="1676"/>
      <c r="U104" s="1679"/>
      <c r="V104" s="1676"/>
      <c r="W104" s="1679"/>
      <c r="X104" s="1676"/>
      <c r="Y104" s="1679"/>
      <c r="Z104" s="1676"/>
      <c r="AA104" s="1679"/>
      <c r="AB104" s="1676"/>
      <c r="AC104" s="1679"/>
      <c r="AD104" s="1676"/>
      <c r="AE104" s="1679"/>
      <c r="AF104" s="1676"/>
      <c r="AG104" s="1699"/>
      <c r="AH104" s="1679"/>
      <c r="AI104" s="1702"/>
      <c r="AJ104" s="1702"/>
      <c r="AK104" s="197"/>
      <c r="AL104" s="15"/>
      <c r="AM104" s="15"/>
      <c r="AN104" s="15"/>
      <c r="AO104" s="15"/>
      <c r="AP104" s="15"/>
      <c r="AQ104" s="15"/>
      <c r="AR104" s="15"/>
      <c r="AS104" s="1712"/>
      <c r="AT104" s="1712"/>
      <c r="AU104" s="1725"/>
      <c r="AV104" s="12"/>
      <c r="AW104" s="12"/>
      <c r="AX104" s="12"/>
      <c r="AY104" s="12"/>
      <c r="CG104" s="14"/>
      <c r="CH104" s="14"/>
      <c r="CI104" s="14"/>
      <c r="CJ104" s="14"/>
      <c r="CK104" s="14"/>
      <c r="CL104" s="14"/>
      <c r="CM104" s="14"/>
      <c r="CN104" s="14"/>
    </row>
    <row r="105" spans="1:92" ht="16.350000000000001" customHeight="1" x14ac:dyDescent="0.2">
      <c r="A105" s="1449" t="s">
        <v>143</v>
      </c>
      <c r="B105" s="1450"/>
      <c r="C105" s="198">
        <f>SUM(D105:E105)</f>
        <v>0</v>
      </c>
      <c r="D105" s="199">
        <f t="shared" si="12"/>
        <v>0</v>
      </c>
      <c r="E105" s="200">
        <f t="shared" si="12"/>
        <v>0</v>
      </c>
      <c r="F105" s="42"/>
      <c r="G105" s="46"/>
      <c r="H105" s="42"/>
      <c r="I105" s="46"/>
      <c r="J105" s="42"/>
      <c r="K105" s="46"/>
      <c r="L105" s="42"/>
      <c r="M105" s="46"/>
      <c r="N105" s="42"/>
      <c r="O105" s="46"/>
      <c r="P105" s="42"/>
      <c r="Q105" s="46"/>
      <c r="R105" s="42"/>
      <c r="S105" s="46"/>
      <c r="T105" s="42"/>
      <c r="U105" s="46"/>
      <c r="V105" s="42"/>
      <c r="W105" s="46"/>
      <c r="X105" s="42"/>
      <c r="Y105" s="46"/>
      <c r="Z105" s="42"/>
      <c r="AA105" s="46"/>
      <c r="AB105" s="42"/>
      <c r="AC105" s="46"/>
      <c r="AD105" s="42"/>
      <c r="AE105" s="46"/>
      <c r="AF105" s="42"/>
      <c r="AG105" s="201"/>
      <c r="AH105" s="46"/>
      <c r="AI105" s="202"/>
      <c r="AJ105" s="202"/>
      <c r="AK105" s="30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12"/>
      <c r="AX105" s="12"/>
      <c r="AY105" s="12"/>
      <c r="CA105" s="4" t="str">
        <f>IF(C108&gt;C107+C106,"* Los Ingresos de pacientes dependientes severos con escaras DEBEN estar incluidos en los Ingresos de pacientes dependientes severos Oncológicos o No Oncológicos. ","")</f>
        <v/>
      </c>
      <c r="CG105" s="14"/>
      <c r="CH105" s="14"/>
      <c r="CI105" s="14"/>
      <c r="CJ105" s="14"/>
      <c r="CK105" s="14"/>
      <c r="CL105" s="14"/>
      <c r="CM105" s="14"/>
      <c r="CN105" s="14"/>
    </row>
    <row r="106" spans="1:92" ht="17.25" customHeight="1" x14ac:dyDescent="0.2">
      <c r="A106" s="1451" t="s">
        <v>144</v>
      </c>
      <c r="B106" s="1716" t="s">
        <v>145</v>
      </c>
      <c r="C106" s="1696">
        <f>SUM(D106:E106)</f>
        <v>0</v>
      </c>
      <c r="D106" s="1697">
        <f t="shared" si="12"/>
        <v>0</v>
      </c>
      <c r="E106" s="1698">
        <f t="shared" si="12"/>
        <v>0</v>
      </c>
      <c r="F106" s="1676"/>
      <c r="G106" s="1679"/>
      <c r="H106" s="1676"/>
      <c r="I106" s="1679"/>
      <c r="J106" s="1676"/>
      <c r="K106" s="1679"/>
      <c r="L106" s="1676"/>
      <c r="M106" s="1679"/>
      <c r="N106" s="1676"/>
      <c r="O106" s="1679"/>
      <c r="P106" s="1676"/>
      <c r="Q106" s="1679"/>
      <c r="R106" s="1676"/>
      <c r="S106" s="1679"/>
      <c r="T106" s="1676"/>
      <c r="U106" s="1679"/>
      <c r="V106" s="1676"/>
      <c r="W106" s="1679"/>
      <c r="X106" s="1676"/>
      <c r="Y106" s="1679"/>
      <c r="Z106" s="1676"/>
      <c r="AA106" s="1679"/>
      <c r="AB106" s="1676"/>
      <c r="AC106" s="1679"/>
      <c r="AD106" s="1676"/>
      <c r="AE106" s="1679"/>
      <c r="AF106" s="1676"/>
      <c r="AG106" s="1699"/>
      <c r="AH106" s="1679"/>
      <c r="AI106" s="1702"/>
      <c r="AJ106" s="1702"/>
      <c r="AK106" s="189"/>
      <c r="AL106" s="203"/>
      <c r="AM106" s="13"/>
      <c r="AN106" s="1719"/>
      <c r="AO106" s="1719"/>
      <c r="AP106" s="1719"/>
      <c r="AQ106" s="1719"/>
      <c r="AR106" s="1719"/>
      <c r="AS106" s="1719"/>
      <c r="AT106" s="1719"/>
      <c r="AU106" s="1719"/>
      <c r="AV106" s="1719"/>
      <c r="AW106" s="1711"/>
      <c r="AX106" s="12"/>
      <c r="AY106" s="12"/>
      <c r="BZ106" s="2"/>
      <c r="CG106" s="14"/>
      <c r="CH106" s="14"/>
      <c r="CI106" s="14"/>
      <c r="CJ106" s="14"/>
      <c r="CK106" s="14"/>
      <c r="CL106" s="14"/>
      <c r="CM106" s="14"/>
      <c r="CN106" s="14"/>
    </row>
    <row r="107" spans="1:92" ht="16.350000000000001" customHeight="1" x14ac:dyDescent="0.2">
      <c r="A107" s="1452"/>
      <c r="B107" s="181" t="s">
        <v>146</v>
      </c>
      <c r="C107" s="182">
        <f>SUM(D107:E107)</f>
        <v>0</v>
      </c>
      <c r="D107" s="183">
        <f t="shared" si="12"/>
        <v>0</v>
      </c>
      <c r="E107" s="184">
        <f t="shared" si="12"/>
        <v>0</v>
      </c>
      <c r="F107" s="82"/>
      <c r="G107" s="85"/>
      <c r="H107" s="82"/>
      <c r="I107" s="85"/>
      <c r="J107" s="82"/>
      <c r="K107" s="85"/>
      <c r="L107" s="82"/>
      <c r="M107" s="85"/>
      <c r="N107" s="82"/>
      <c r="O107" s="85"/>
      <c r="P107" s="82"/>
      <c r="Q107" s="85"/>
      <c r="R107" s="82"/>
      <c r="S107" s="85"/>
      <c r="T107" s="82"/>
      <c r="U107" s="85"/>
      <c r="V107" s="82"/>
      <c r="W107" s="85"/>
      <c r="X107" s="82"/>
      <c r="Y107" s="85"/>
      <c r="Z107" s="82"/>
      <c r="AA107" s="85"/>
      <c r="AB107" s="82"/>
      <c r="AC107" s="85"/>
      <c r="AD107" s="82"/>
      <c r="AE107" s="85"/>
      <c r="AF107" s="82"/>
      <c r="AG107" s="148"/>
      <c r="AH107" s="85"/>
      <c r="AI107" s="59"/>
      <c r="AJ107" s="59"/>
      <c r="AK107" s="204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CG107" s="14"/>
      <c r="CH107" s="14"/>
      <c r="CI107" s="14"/>
      <c r="CJ107" s="14"/>
      <c r="CK107" s="14"/>
      <c r="CL107" s="14"/>
      <c r="CM107" s="14"/>
      <c r="CN107" s="14"/>
    </row>
    <row r="108" spans="1:92" ht="16.350000000000001" customHeight="1" x14ac:dyDescent="0.2">
      <c r="A108" s="1453" t="s">
        <v>147</v>
      </c>
      <c r="B108" s="1454"/>
      <c r="C108" s="145">
        <f>SUM(D108:E108)</f>
        <v>0</v>
      </c>
      <c r="D108" s="146">
        <f t="shared" si="12"/>
        <v>0</v>
      </c>
      <c r="E108" s="147">
        <f t="shared" si="12"/>
        <v>0</v>
      </c>
      <c r="F108" s="92"/>
      <c r="G108" s="95"/>
      <c r="H108" s="92"/>
      <c r="I108" s="95"/>
      <c r="J108" s="92"/>
      <c r="K108" s="95"/>
      <c r="L108" s="92"/>
      <c r="M108" s="95"/>
      <c r="N108" s="92"/>
      <c r="O108" s="95"/>
      <c r="P108" s="92"/>
      <c r="Q108" s="95"/>
      <c r="R108" s="92"/>
      <c r="S108" s="95"/>
      <c r="T108" s="92"/>
      <c r="U108" s="95"/>
      <c r="V108" s="92"/>
      <c r="W108" s="95"/>
      <c r="X108" s="92"/>
      <c r="Y108" s="95"/>
      <c r="Z108" s="92"/>
      <c r="AA108" s="95"/>
      <c r="AB108" s="92"/>
      <c r="AC108" s="95"/>
      <c r="AD108" s="92"/>
      <c r="AE108" s="95"/>
      <c r="AF108" s="92"/>
      <c r="AG108" s="205"/>
      <c r="AH108" s="95"/>
      <c r="AI108" s="206"/>
      <c r="AJ108" s="206"/>
      <c r="AK108" s="204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CG108" s="14"/>
      <c r="CH108" s="14"/>
      <c r="CI108" s="14"/>
      <c r="CJ108" s="14"/>
      <c r="CK108" s="14"/>
      <c r="CL108" s="14"/>
      <c r="CM108" s="14"/>
      <c r="CN108" s="14"/>
    </row>
    <row r="109" spans="1:92" ht="24" customHeight="1" x14ac:dyDescent="0.2">
      <c r="A109" s="117" t="s">
        <v>148</v>
      </c>
      <c r="B109" s="117"/>
      <c r="M109" s="207"/>
      <c r="N109" s="1731"/>
      <c r="O109" s="1653"/>
      <c r="P109" s="1653"/>
      <c r="Q109" s="1653"/>
      <c r="R109" s="1653"/>
      <c r="S109" s="1653"/>
      <c r="T109" s="1653"/>
      <c r="U109" s="1653"/>
      <c r="V109" s="1731"/>
      <c r="W109" s="1653"/>
      <c r="X109" s="1653"/>
      <c r="Y109" s="1653"/>
      <c r="Z109" s="1660"/>
      <c r="AA109" s="1660"/>
      <c r="AB109" s="1654"/>
      <c r="AC109" s="1654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CG109" s="14"/>
      <c r="CH109" s="14"/>
      <c r="CI109" s="14"/>
      <c r="CJ109" s="14"/>
      <c r="CK109" s="14"/>
      <c r="CL109" s="14"/>
      <c r="CM109" s="14"/>
      <c r="CN109" s="14"/>
    </row>
    <row r="110" spans="1:92" ht="16.350000000000001" customHeight="1" x14ac:dyDescent="0.2">
      <c r="A110" s="1366" t="s">
        <v>3</v>
      </c>
      <c r="B110" s="1367"/>
      <c r="C110" s="1406" t="s">
        <v>63</v>
      </c>
      <c r="D110" s="1408"/>
      <c r="E110" s="1407"/>
      <c r="F110" s="1406" t="s">
        <v>120</v>
      </c>
      <c r="G110" s="1407"/>
      <c r="H110" s="1406" t="s">
        <v>121</v>
      </c>
      <c r="I110" s="1407"/>
      <c r="J110" s="1406" t="s">
        <v>122</v>
      </c>
      <c r="K110" s="1407"/>
      <c r="L110" s="1406" t="s">
        <v>123</v>
      </c>
      <c r="M110" s="1407"/>
      <c r="N110" s="1732"/>
      <c r="O110" s="1653"/>
      <c r="P110" s="1653"/>
      <c r="Q110" s="1653"/>
      <c r="R110" s="1653"/>
      <c r="S110" s="1653"/>
      <c r="T110" s="1653"/>
      <c r="U110" s="1653"/>
      <c r="V110" s="1731"/>
      <c r="W110" s="1653"/>
      <c r="X110" s="1653"/>
      <c r="Y110" s="1653"/>
      <c r="Z110" s="1660"/>
      <c r="AA110" s="1660"/>
      <c r="AB110" s="1654"/>
      <c r="AC110" s="1654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CG110" s="14"/>
      <c r="CH110" s="14"/>
      <c r="CI110" s="14"/>
      <c r="CJ110" s="14"/>
      <c r="CK110" s="14"/>
      <c r="CL110" s="14"/>
      <c r="CM110" s="14"/>
      <c r="CN110" s="14"/>
    </row>
    <row r="111" spans="1:92" ht="16.350000000000001" customHeight="1" x14ac:dyDescent="0.2">
      <c r="A111" s="1368"/>
      <c r="B111" s="1369"/>
      <c r="C111" s="1661" t="s">
        <v>88</v>
      </c>
      <c r="D111" s="1693" t="s">
        <v>54</v>
      </c>
      <c r="E111" s="834" t="s">
        <v>89</v>
      </c>
      <c r="F111" s="1661" t="s">
        <v>54</v>
      </c>
      <c r="G111" s="834" t="s">
        <v>89</v>
      </c>
      <c r="H111" s="1661" t="s">
        <v>54</v>
      </c>
      <c r="I111" s="834" t="s">
        <v>89</v>
      </c>
      <c r="J111" s="1661" t="s">
        <v>54</v>
      </c>
      <c r="K111" s="834" t="s">
        <v>89</v>
      </c>
      <c r="L111" s="1661" t="s">
        <v>54</v>
      </c>
      <c r="M111" s="834" t="s">
        <v>89</v>
      </c>
      <c r="N111" s="1732"/>
      <c r="O111" s="1653"/>
      <c r="P111" s="1653"/>
      <c r="Q111" s="1653"/>
      <c r="R111" s="1653"/>
      <c r="S111" s="1653"/>
      <c r="T111" s="1653"/>
      <c r="U111" s="1653"/>
      <c r="V111" s="1731"/>
      <c r="W111" s="1653"/>
      <c r="X111" s="1653"/>
      <c r="Y111" s="1653"/>
      <c r="Z111" s="1660"/>
      <c r="AA111" s="1660"/>
      <c r="AB111" s="1654"/>
      <c r="AC111" s="1654"/>
      <c r="CG111" s="14"/>
      <c r="CH111" s="14"/>
      <c r="CI111" s="14"/>
      <c r="CJ111" s="14"/>
      <c r="CK111" s="14"/>
      <c r="CL111" s="14"/>
      <c r="CM111" s="14"/>
      <c r="CN111" s="14"/>
    </row>
    <row r="112" spans="1:92" ht="16.350000000000001" customHeight="1" x14ac:dyDescent="0.2">
      <c r="A112" s="1441" t="s">
        <v>149</v>
      </c>
      <c r="B112" s="1675" t="s">
        <v>150</v>
      </c>
      <c r="C112" s="1696">
        <f>SUM(D112:E112)</f>
        <v>0</v>
      </c>
      <c r="D112" s="1697">
        <f t="shared" ref="D112:E114" si="13">SUM(F112+H112+J112+L112)</f>
        <v>0</v>
      </c>
      <c r="E112" s="1698">
        <f t="shared" si="13"/>
        <v>0</v>
      </c>
      <c r="F112" s="106"/>
      <c r="G112" s="109"/>
      <c r="H112" s="106"/>
      <c r="I112" s="109"/>
      <c r="J112" s="106"/>
      <c r="K112" s="109"/>
      <c r="L112" s="106"/>
      <c r="M112" s="109"/>
      <c r="N112" s="1733"/>
      <c r="O112" s="1653"/>
      <c r="P112" s="1653"/>
      <c r="Q112" s="1653"/>
      <c r="R112" s="1653"/>
      <c r="S112" s="1653"/>
      <c r="T112" s="1653"/>
      <c r="U112" s="1653"/>
      <c r="V112" s="1731"/>
      <c r="W112" s="1653"/>
      <c r="X112" s="1653"/>
      <c r="Y112" s="1653"/>
      <c r="Z112" s="1660"/>
      <c r="AA112" s="1660"/>
      <c r="AB112" s="1654"/>
      <c r="AC112" s="1654"/>
      <c r="CG112" s="14"/>
      <c r="CH112" s="14"/>
      <c r="CI112" s="14"/>
      <c r="CJ112" s="14"/>
      <c r="CK112" s="14"/>
      <c r="CL112" s="14"/>
      <c r="CM112" s="14"/>
      <c r="CN112" s="14"/>
    </row>
    <row r="113" spans="1:92" ht="16.350000000000001" customHeight="1" x14ac:dyDescent="0.2">
      <c r="A113" s="1442"/>
      <c r="B113" s="89" t="s">
        <v>151</v>
      </c>
      <c r="C113" s="139">
        <f>SUM(D113:E113)</f>
        <v>0</v>
      </c>
      <c r="D113" s="140">
        <f t="shared" si="13"/>
        <v>0</v>
      </c>
      <c r="E113" s="141">
        <f t="shared" si="13"/>
        <v>0</v>
      </c>
      <c r="F113" s="106"/>
      <c r="G113" s="109"/>
      <c r="H113" s="106"/>
      <c r="I113" s="109"/>
      <c r="J113" s="106"/>
      <c r="K113" s="109"/>
      <c r="L113" s="106"/>
      <c r="M113" s="109"/>
      <c r="N113" s="1733"/>
      <c r="O113" s="1653"/>
      <c r="P113" s="1653"/>
      <c r="Q113" s="1653"/>
      <c r="R113" s="1653"/>
      <c r="S113" s="1653"/>
      <c r="T113" s="1653"/>
      <c r="U113" s="1653"/>
      <c r="V113" s="1731"/>
      <c r="W113" s="1653"/>
      <c r="X113" s="1660"/>
      <c r="Y113" s="1660"/>
      <c r="Z113" s="1660"/>
      <c r="AA113" s="1660"/>
      <c r="AB113" s="1654"/>
      <c r="AC113" s="1654"/>
      <c r="CG113" s="14"/>
      <c r="CH113" s="14"/>
      <c r="CI113" s="14"/>
      <c r="CJ113" s="14"/>
      <c r="CK113" s="14"/>
      <c r="CL113" s="14"/>
      <c r="CM113" s="14"/>
      <c r="CN113" s="14"/>
    </row>
    <row r="114" spans="1:92" ht="16.350000000000001" customHeight="1" x14ac:dyDescent="0.2">
      <c r="A114" s="1443"/>
      <c r="B114" s="211" t="s">
        <v>152</v>
      </c>
      <c r="C114" s="198">
        <f>SUM(D114:E114)</f>
        <v>0</v>
      </c>
      <c r="D114" s="199">
        <f t="shared" si="13"/>
        <v>0</v>
      </c>
      <c r="E114" s="200">
        <f t="shared" si="13"/>
        <v>0</v>
      </c>
      <c r="F114" s="106"/>
      <c r="G114" s="109"/>
      <c r="H114" s="106"/>
      <c r="I114" s="109"/>
      <c r="J114" s="106"/>
      <c r="K114" s="109"/>
      <c r="L114" s="106"/>
      <c r="M114" s="109"/>
      <c r="N114" s="212"/>
      <c r="O114" s="11"/>
      <c r="P114" s="11"/>
      <c r="Q114" s="11"/>
      <c r="R114" s="11"/>
      <c r="S114" s="11"/>
      <c r="T114" s="11"/>
      <c r="U114" s="1731"/>
      <c r="V114" s="1653"/>
      <c r="W114" s="1653"/>
      <c r="X114" s="1653"/>
      <c r="Y114" s="1653"/>
      <c r="Z114" s="1653"/>
      <c r="AA114" s="1653"/>
      <c r="AB114" s="1653"/>
      <c r="AC114" s="1653"/>
      <c r="AD114" s="1653"/>
      <c r="AE114" s="1653"/>
      <c r="AF114" s="1653"/>
      <c r="AG114" s="1653"/>
      <c r="AH114" s="1731"/>
      <c r="AI114" s="1653"/>
      <c r="AJ114" s="1660"/>
      <c r="AK114" s="1660"/>
      <c r="AL114" s="1660"/>
      <c r="AM114" s="1660"/>
      <c r="AN114" s="1654"/>
      <c r="AO114" s="1654"/>
      <c r="CG114" s="14"/>
      <c r="CH114" s="14"/>
      <c r="CI114" s="14"/>
      <c r="CJ114" s="14"/>
      <c r="CK114" s="14"/>
      <c r="CL114" s="14"/>
      <c r="CM114" s="14"/>
      <c r="CN114" s="14"/>
    </row>
    <row r="115" spans="1:92" ht="16.350000000000001" customHeight="1" x14ac:dyDescent="0.2">
      <c r="A115" s="1734" t="s">
        <v>153</v>
      </c>
      <c r="B115" s="1734"/>
      <c r="C115" s="1667">
        <f t="shared" ref="C115:M115" si="14">SUM(C112:C114)</f>
        <v>0</v>
      </c>
      <c r="D115" s="1668">
        <f t="shared" si="14"/>
        <v>0</v>
      </c>
      <c r="E115" s="75">
        <f t="shared" si="14"/>
        <v>0</v>
      </c>
      <c r="F115" s="1667">
        <f t="shared" si="14"/>
        <v>0</v>
      </c>
      <c r="G115" s="75">
        <f t="shared" si="14"/>
        <v>0</v>
      </c>
      <c r="H115" s="1667">
        <f t="shared" si="14"/>
        <v>0</v>
      </c>
      <c r="I115" s="75">
        <f t="shared" si="14"/>
        <v>0</v>
      </c>
      <c r="J115" s="1667">
        <f t="shared" si="14"/>
        <v>0</v>
      </c>
      <c r="K115" s="75">
        <f t="shared" si="14"/>
        <v>0</v>
      </c>
      <c r="L115" s="1667">
        <f t="shared" si="14"/>
        <v>0</v>
      </c>
      <c r="M115" s="75">
        <f t="shared" si="14"/>
        <v>0</v>
      </c>
      <c r="N115" s="212"/>
      <c r="O115" s="11"/>
      <c r="P115" s="11"/>
      <c r="Q115" s="11"/>
      <c r="R115" s="11"/>
      <c r="S115" s="11"/>
      <c r="T115" s="11"/>
      <c r="U115" s="1731"/>
      <c r="V115" s="1653"/>
      <c r="W115" s="1653"/>
      <c r="X115" s="1653"/>
      <c r="Y115" s="1653"/>
      <c r="Z115" s="1653"/>
      <c r="AA115" s="1653"/>
      <c r="AB115" s="1653"/>
      <c r="AC115" s="1653"/>
      <c r="AD115" s="1653"/>
      <c r="AE115" s="1653"/>
      <c r="AF115" s="1653"/>
      <c r="AG115" s="1653"/>
      <c r="AH115" s="1731"/>
      <c r="AI115" s="1653"/>
      <c r="AJ115" s="1660"/>
      <c r="AK115" s="1660"/>
      <c r="AL115" s="1660"/>
      <c r="AM115" s="1660"/>
      <c r="AN115" s="1654"/>
      <c r="AO115" s="1654"/>
      <c r="CG115" s="14"/>
      <c r="CH115" s="14"/>
      <c r="CI115" s="14"/>
      <c r="CJ115" s="14"/>
      <c r="CK115" s="14"/>
      <c r="CL115" s="14"/>
      <c r="CM115" s="14"/>
      <c r="CN115" s="14"/>
    </row>
    <row r="116" spans="1:92" ht="16.350000000000001" customHeight="1" x14ac:dyDescent="0.2">
      <c r="A116" s="1441" t="s">
        <v>154</v>
      </c>
      <c r="B116" s="105" t="s">
        <v>155</v>
      </c>
      <c r="C116" s="213">
        <f>SUM(D116:E116)</f>
        <v>0</v>
      </c>
      <c r="D116" s="214">
        <f t="shared" ref="D116:E119" si="15">SUM(F116+H116+J116+L116)</f>
        <v>0</v>
      </c>
      <c r="E116" s="215">
        <f t="shared" si="15"/>
        <v>0</v>
      </c>
      <c r="F116" s="106"/>
      <c r="G116" s="109"/>
      <c r="H116" s="106"/>
      <c r="I116" s="109"/>
      <c r="J116" s="106"/>
      <c r="K116" s="109"/>
      <c r="L116" s="106"/>
      <c r="M116" s="109"/>
      <c r="N116" s="212"/>
      <c r="O116" s="11"/>
      <c r="P116" s="11"/>
      <c r="Q116" s="11"/>
      <c r="R116" s="11"/>
      <c r="S116" s="11"/>
      <c r="T116" s="11"/>
      <c r="U116" s="120"/>
      <c r="V116" s="1653"/>
      <c r="W116" s="1653"/>
      <c r="X116" s="1653"/>
      <c r="Y116" s="1653"/>
      <c r="Z116" s="1653"/>
      <c r="AA116" s="1653"/>
      <c r="AB116" s="1653"/>
      <c r="AC116" s="1653"/>
      <c r="AD116" s="1653"/>
      <c r="AE116" s="1653"/>
      <c r="AF116" s="1653"/>
      <c r="AG116" s="1653"/>
      <c r="AH116" s="1731"/>
      <c r="AI116" s="1653"/>
      <c r="AJ116" s="1660"/>
      <c r="AK116" s="1660"/>
      <c r="AL116" s="1660"/>
      <c r="AM116" s="1660"/>
      <c r="AN116" s="1654"/>
      <c r="AO116" s="1654"/>
      <c r="CG116" s="14"/>
      <c r="CH116" s="14"/>
      <c r="CI116" s="14"/>
      <c r="CJ116" s="14"/>
      <c r="CK116" s="14"/>
      <c r="CL116" s="14"/>
      <c r="CM116" s="14"/>
      <c r="CN116" s="14"/>
    </row>
    <row r="117" spans="1:92" ht="16.350000000000001" customHeight="1" x14ac:dyDescent="0.2">
      <c r="A117" s="1442"/>
      <c r="B117" s="89" t="s">
        <v>156</v>
      </c>
      <c r="C117" s="139">
        <f>SUM(D117:E117)</f>
        <v>0</v>
      </c>
      <c r="D117" s="140">
        <f t="shared" si="15"/>
        <v>0</v>
      </c>
      <c r="E117" s="141">
        <f t="shared" si="15"/>
        <v>0</v>
      </c>
      <c r="F117" s="35"/>
      <c r="G117" s="39"/>
      <c r="H117" s="35"/>
      <c r="I117" s="39"/>
      <c r="J117" s="35"/>
      <c r="K117" s="39"/>
      <c r="L117" s="35"/>
      <c r="M117" s="39"/>
      <c r="N117" s="212"/>
      <c r="O117" s="11"/>
      <c r="P117" s="11"/>
      <c r="Q117" s="11"/>
      <c r="R117" s="11"/>
      <c r="S117" s="11"/>
      <c r="T117" s="11"/>
      <c r="U117" s="1715"/>
      <c r="V117" s="1653"/>
      <c r="W117" s="1653"/>
      <c r="X117" s="1653"/>
      <c r="Y117" s="1653"/>
      <c r="Z117" s="1653"/>
      <c r="AA117" s="1653"/>
      <c r="AB117" s="1653"/>
      <c r="AC117" s="1653"/>
      <c r="AD117" s="1653"/>
      <c r="AE117" s="1653"/>
      <c r="AF117" s="1653"/>
      <c r="AG117" s="1653"/>
      <c r="AH117" s="1731"/>
      <c r="AI117" s="1653"/>
      <c r="AJ117" s="1660"/>
      <c r="AK117" s="1660"/>
      <c r="AL117" s="1660"/>
      <c r="AM117" s="1660"/>
      <c r="AN117" s="1654"/>
      <c r="AO117" s="1654"/>
      <c r="CG117" s="14"/>
      <c r="CH117" s="14"/>
      <c r="CI117" s="14"/>
      <c r="CJ117" s="14"/>
      <c r="CK117" s="14"/>
      <c r="CL117" s="14"/>
      <c r="CM117" s="14"/>
      <c r="CN117" s="14"/>
    </row>
    <row r="118" spans="1:92" ht="16.350000000000001" customHeight="1" x14ac:dyDescent="0.2">
      <c r="A118" s="1442"/>
      <c r="B118" s="89" t="s">
        <v>157</v>
      </c>
      <c r="C118" s="139">
        <f>SUM(D118:E118)</f>
        <v>0</v>
      </c>
      <c r="D118" s="140">
        <f t="shared" si="15"/>
        <v>0</v>
      </c>
      <c r="E118" s="141">
        <f t="shared" si="15"/>
        <v>0</v>
      </c>
      <c r="F118" s="35"/>
      <c r="G118" s="39"/>
      <c r="H118" s="35"/>
      <c r="I118" s="39"/>
      <c r="J118" s="35"/>
      <c r="K118" s="39"/>
      <c r="L118" s="35"/>
      <c r="M118" s="39"/>
      <c r="N118" s="3"/>
      <c r="O118" s="11"/>
      <c r="P118" s="11"/>
      <c r="Q118" s="11"/>
      <c r="R118" s="11"/>
      <c r="S118" s="11"/>
      <c r="T118" s="11"/>
      <c r="U118" s="1715"/>
      <c r="V118" s="1653"/>
      <c r="W118" s="1653"/>
      <c r="X118" s="1653"/>
      <c r="Y118" s="1653"/>
      <c r="Z118" s="1653"/>
      <c r="AA118" s="1653"/>
      <c r="AB118" s="1653"/>
      <c r="AC118" s="1653"/>
      <c r="AD118" s="1653"/>
      <c r="AE118" s="1653"/>
      <c r="AF118" s="1653"/>
      <c r="AG118" s="1653"/>
      <c r="AH118" s="1731"/>
      <c r="AI118" s="1653"/>
      <c r="AJ118" s="1660"/>
      <c r="AK118" s="1660"/>
      <c r="AL118" s="1660"/>
      <c r="AM118" s="1660"/>
      <c r="AN118" s="1654"/>
      <c r="AO118" s="1654"/>
      <c r="CG118" s="14"/>
      <c r="CH118" s="14"/>
      <c r="CI118" s="14"/>
      <c r="CJ118" s="14"/>
      <c r="CK118" s="14"/>
      <c r="CL118" s="14"/>
      <c r="CM118" s="14"/>
      <c r="CN118" s="14"/>
    </row>
    <row r="119" spans="1:92" ht="18.75" customHeight="1" x14ac:dyDescent="0.2">
      <c r="A119" s="1443"/>
      <c r="B119" s="216" t="s">
        <v>158</v>
      </c>
      <c r="C119" s="198">
        <f>SUM(D119:E119)</f>
        <v>0</v>
      </c>
      <c r="D119" s="199">
        <f t="shared" si="15"/>
        <v>0</v>
      </c>
      <c r="E119" s="200">
        <f t="shared" si="15"/>
        <v>0</v>
      </c>
      <c r="F119" s="42"/>
      <c r="G119" s="46"/>
      <c r="H119" s="42"/>
      <c r="I119" s="46"/>
      <c r="J119" s="42"/>
      <c r="K119" s="46"/>
      <c r="L119" s="42"/>
      <c r="M119" s="46"/>
      <c r="N119" s="217"/>
      <c r="O119" s="157"/>
      <c r="P119" s="157"/>
      <c r="Q119" s="218"/>
      <c r="R119" s="218"/>
      <c r="S119" s="13"/>
      <c r="T119" s="219"/>
      <c r="U119" s="13"/>
      <c r="V119" s="13"/>
      <c r="W119" s="13"/>
      <c r="X119" s="1719"/>
      <c r="Y119" s="1719"/>
      <c r="Z119" s="1719"/>
      <c r="AA119" s="1719"/>
      <c r="AB119" s="1719"/>
      <c r="AC119" s="1719"/>
      <c r="AD119" s="1719"/>
      <c r="AE119" s="1719"/>
      <c r="AF119" s="1658"/>
      <c r="AG119" s="1660"/>
      <c r="AH119" s="1660"/>
      <c r="AI119" s="1660"/>
      <c r="AJ119" s="1735"/>
      <c r="AK119" s="1660"/>
      <c r="AL119" s="1660"/>
      <c r="AM119" s="1660"/>
      <c r="AN119" s="1660"/>
      <c r="AO119" s="1660"/>
      <c r="AP119" s="1660"/>
      <c r="AQ119" s="1660"/>
      <c r="BZ119" s="2"/>
      <c r="CG119" s="14">
        <v>0</v>
      </c>
      <c r="CH119" s="14"/>
      <c r="CI119" s="14"/>
      <c r="CJ119" s="14"/>
      <c r="CK119" s="14"/>
      <c r="CL119" s="14"/>
      <c r="CM119" s="14"/>
      <c r="CN119" s="14"/>
    </row>
    <row r="120" spans="1:92" ht="16.350000000000001" customHeight="1" x14ac:dyDescent="0.2">
      <c r="A120" s="1734" t="s">
        <v>153</v>
      </c>
      <c r="B120" s="1734"/>
      <c r="C120" s="1667">
        <f t="shared" ref="C120:M120" si="16">SUM(C116:C119)</f>
        <v>0</v>
      </c>
      <c r="D120" s="1668">
        <f t="shared" si="16"/>
        <v>0</v>
      </c>
      <c r="E120" s="75">
        <f t="shared" si="16"/>
        <v>0</v>
      </c>
      <c r="F120" s="1667">
        <f t="shared" si="16"/>
        <v>0</v>
      </c>
      <c r="G120" s="75">
        <f t="shared" si="16"/>
        <v>0</v>
      </c>
      <c r="H120" s="1667">
        <f t="shared" si="16"/>
        <v>0</v>
      </c>
      <c r="I120" s="75">
        <f t="shared" si="16"/>
        <v>0</v>
      </c>
      <c r="J120" s="1667">
        <f t="shared" si="16"/>
        <v>0</v>
      </c>
      <c r="K120" s="75">
        <f t="shared" si="16"/>
        <v>0</v>
      </c>
      <c r="L120" s="1667">
        <f t="shared" si="16"/>
        <v>0</v>
      </c>
      <c r="M120" s="75">
        <f t="shared" si="16"/>
        <v>0</v>
      </c>
      <c r="N120" s="3"/>
      <c r="P120" s="162"/>
      <c r="Q120" s="1445"/>
      <c r="R120" s="1446"/>
      <c r="S120" s="1736"/>
      <c r="T120" s="1736"/>
      <c r="U120" s="1736"/>
      <c r="V120" s="1736"/>
      <c r="W120" s="1736"/>
      <c r="X120" s="1736"/>
      <c r="Y120" s="1736"/>
      <c r="Z120" s="1736"/>
      <c r="AA120" s="1737"/>
      <c r="AB120" s="1710"/>
      <c r="AC120" s="1710"/>
      <c r="AD120" s="1710"/>
      <c r="AE120" s="1719"/>
      <c r="AF120" s="1660"/>
      <c r="AG120" s="1660"/>
      <c r="AH120" s="1660"/>
      <c r="AI120" s="1652"/>
      <c r="AJ120" s="1652"/>
      <c r="AK120" s="1652"/>
      <c r="AL120" s="1652"/>
      <c r="AM120" s="1738"/>
      <c r="AN120" s="1653"/>
      <c r="AO120" s="1653"/>
      <c r="AP120" s="1653"/>
      <c r="AQ120" s="1653"/>
      <c r="AR120" s="1653"/>
      <c r="AS120" s="1653"/>
      <c r="AT120" s="1653"/>
      <c r="CG120" s="14"/>
      <c r="CH120" s="14"/>
      <c r="CI120" s="14"/>
      <c r="CJ120" s="14"/>
      <c r="CK120" s="14"/>
      <c r="CL120" s="14"/>
      <c r="CM120" s="14"/>
      <c r="CN120" s="14"/>
    </row>
    <row r="121" spans="1:92" ht="16.350000000000001" customHeight="1" x14ac:dyDescent="0.2">
      <c r="A121" s="1456" t="s">
        <v>159</v>
      </c>
      <c r="B121" s="1456"/>
      <c r="C121" s="145">
        <f t="shared" ref="C121:M121" si="17">SUM(C115+C120)</f>
        <v>0</v>
      </c>
      <c r="D121" s="146">
        <f t="shared" si="17"/>
        <v>0</v>
      </c>
      <c r="E121" s="147">
        <f t="shared" si="17"/>
        <v>0</v>
      </c>
      <c r="F121" s="145">
        <f t="shared" si="17"/>
        <v>0</v>
      </c>
      <c r="G121" s="147">
        <f t="shared" si="17"/>
        <v>0</v>
      </c>
      <c r="H121" s="145">
        <f t="shared" si="17"/>
        <v>0</v>
      </c>
      <c r="I121" s="147">
        <f t="shared" si="17"/>
        <v>0</v>
      </c>
      <c r="J121" s="145">
        <f t="shared" si="17"/>
        <v>0</v>
      </c>
      <c r="K121" s="147">
        <f t="shared" si="17"/>
        <v>0</v>
      </c>
      <c r="L121" s="145">
        <f t="shared" si="17"/>
        <v>0</v>
      </c>
      <c r="M121" s="147">
        <f t="shared" si="17"/>
        <v>0</v>
      </c>
      <c r="N121" s="3"/>
      <c r="Q121" s="1739"/>
      <c r="R121" s="1740"/>
      <c r="S121" s="1740"/>
      <c r="T121" s="1740"/>
      <c r="U121" s="1740"/>
      <c r="V121" s="1740"/>
      <c r="W121" s="1740"/>
      <c r="X121" s="1740"/>
      <c r="Y121" s="1740"/>
      <c r="Z121" s="1740"/>
      <c r="AA121" s="1737"/>
      <c r="AB121" s="1710"/>
      <c r="AC121" s="1710"/>
      <c r="AD121" s="1710"/>
      <c r="AE121" s="1719"/>
      <c r="AF121" s="1660"/>
      <c r="AG121" s="1660"/>
      <c r="AH121" s="1660"/>
      <c r="AI121" s="1652"/>
      <c r="AJ121" s="1652"/>
      <c r="AK121" s="1652"/>
      <c r="AL121" s="1652"/>
      <c r="AM121" s="1738"/>
      <c r="AN121" s="1653"/>
      <c r="AO121" s="1653"/>
      <c r="AP121" s="1653"/>
      <c r="AQ121" s="1653"/>
      <c r="AR121" s="1653"/>
      <c r="AS121" s="1653"/>
      <c r="AT121" s="1653"/>
      <c r="CG121" s="14"/>
      <c r="CH121" s="14"/>
      <c r="CI121" s="14"/>
      <c r="CJ121" s="14"/>
      <c r="CK121" s="14"/>
      <c r="CL121" s="14"/>
      <c r="CM121" s="14"/>
      <c r="CN121" s="14"/>
    </row>
    <row r="122" spans="1:92" ht="24" customHeight="1" x14ac:dyDescent="0.2">
      <c r="A122" s="117" t="s">
        <v>160</v>
      </c>
      <c r="B122" s="117"/>
      <c r="Q122" s="1737"/>
      <c r="R122" s="1710"/>
      <c r="S122" s="1710"/>
      <c r="T122" s="1710"/>
      <c r="U122" s="1710"/>
      <c r="V122" s="1710"/>
      <c r="W122" s="1710"/>
      <c r="X122" s="1710"/>
      <c r="Y122" s="1726"/>
      <c r="Z122" s="1726"/>
      <c r="AA122" s="1737"/>
      <c r="AB122" s="1710"/>
      <c r="AC122" s="1710"/>
      <c r="AD122" s="1710"/>
      <c r="AE122" s="1719"/>
      <c r="AF122" s="1660"/>
      <c r="AG122" s="1660"/>
      <c r="AH122" s="1660"/>
      <c r="AI122" s="1652"/>
      <c r="AJ122" s="1652"/>
      <c r="AK122" s="1652"/>
      <c r="AL122" s="1652"/>
      <c r="AM122" s="1652"/>
      <c r="AN122" s="1653"/>
      <c r="AO122" s="1653"/>
      <c r="AP122" s="1653"/>
      <c r="AQ122" s="1653"/>
      <c r="AR122" s="1653"/>
      <c r="AS122" s="1653"/>
      <c r="AT122" s="1653"/>
      <c r="CG122" s="14"/>
      <c r="CH122" s="14"/>
      <c r="CI122" s="14"/>
      <c r="CJ122" s="14"/>
      <c r="CK122" s="14"/>
      <c r="CL122" s="14"/>
      <c r="CM122" s="14"/>
      <c r="CN122" s="14"/>
    </row>
    <row r="123" spans="1:92" ht="16.350000000000001" customHeight="1" x14ac:dyDescent="0.2">
      <c r="A123" s="1366" t="s">
        <v>3</v>
      </c>
      <c r="B123" s="1367"/>
      <c r="C123" s="1406" t="s">
        <v>63</v>
      </c>
      <c r="D123" s="1408"/>
      <c r="E123" s="1407"/>
      <c r="F123" s="1406" t="s">
        <v>120</v>
      </c>
      <c r="G123" s="1407"/>
      <c r="H123" s="1406" t="s">
        <v>121</v>
      </c>
      <c r="I123" s="1407"/>
      <c r="J123" s="1406" t="s">
        <v>122</v>
      </c>
      <c r="K123" s="1407"/>
      <c r="L123" s="1406" t="s">
        <v>123</v>
      </c>
      <c r="M123" s="1408"/>
      <c r="N123" s="1741" t="s">
        <v>132</v>
      </c>
      <c r="O123" s="1408"/>
      <c r="P123" s="1407"/>
      <c r="Q123" s="1737"/>
      <c r="R123" s="1710"/>
      <c r="S123" s="1710"/>
      <c r="T123" s="1710"/>
      <c r="U123" s="1710"/>
      <c r="V123" s="1710"/>
      <c r="W123" s="1710"/>
      <c r="X123" s="1710"/>
      <c r="Y123" s="1726"/>
      <c r="Z123" s="1742"/>
      <c r="AA123" s="1718"/>
      <c r="AB123" s="1712"/>
      <c r="AC123" s="1712"/>
      <c r="AD123" s="1712"/>
      <c r="AE123" s="1722"/>
      <c r="AF123" s="1743"/>
      <c r="AG123" s="1743"/>
      <c r="AH123" s="1743"/>
      <c r="AI123" s="1744"/>
      <c r="AJ123" s="1744"/>
      <c r="AK123" s="1744"/>
      <c r="AL123" s="1744"/>
      <c r="AM123" s="1652"/>
      <c r="AN123" s="1653"/>
      <c r="AO123" s="1653"/>
      <c r="AP123" s="1653"/>
      <c r="AQ123" s="1653"/>
      <c r="AR123" s="1653"/>
      <c r="AS123" s="1653"/>
      <c r="AT123" s="1653"/>
      <c r="CG123" s="14"/>
      <c r="CH123" s="14"/>
      <c r="CI123" s="14"/>
      <c r="CJ123" s="14"/>
      <c r="CK123" s="14"/>
      <c r="CL123" s="14"/>
      <c r="CM123" s="14"/>
      <c r="CN123" s="14"/>
    </row>
    <row r="124" spans="1:92" ht="16.350000000000001" customHeight="1" x14ac:dyDescent="0.2">
      <c r="A124" s="1368"/>
      <c r="B124" s="1369"/>
      <c r="C124" s="1661" t="s">
        <v>88</v>
      </c>
      <c r="D124" s="1693" t="s">
        <v>54</v>
      </c>
      <c r="E124" s="834" t="s">
        <v>89</v>
      </c>
      <c r="F124" s="1661" t="s">
        <v>54</v>
      </c>
      <c r="G124" s="834" t="s">
        <v>89</v>
      </c>
      <c r="H124" s="1661" t="s">
        <v>54</v>
      </c>
      <c r="I124" s="834" t="s">
        <v>89</v>
      </c>
      <c r="J124" s="1661" t="s">
        <v>54</v>
      </c>
      <c r="K124" s="834" t="s">
        <v>89</v>
      </c>
      <c r="L124" s="1661" t="s">
        <v>54</v>
      </c>
      <c r="M124" s="839" t="s">
        <v>89</v>
      </c>
      <c r="N124" s="1745" t="s">
        <v>133</v>
      </c>
      <c r="O124" s="1693" t="s">
        <v>134</v>
      </c>
      <c r="P124" s="834" t="s">
        <v>135</v>
      </c>
      <c r="Q124" s="1746"/>
      <c r="R124" s="1710"/>
      <c r="S124" s="1710"/>
      <c r="T124" s="1710"/>
      <c r="U124" s="1710"/>
      <c r="V124" s="1710"/>
      <c r="W124" s="1710"/>
      <c r="X124" s="1710"/>
      <c r="Y124" s="1747"/>
      <c r="Z124" s="1726"/>
      <c r="AA124" s="1710"/>
      <c r="AB124" s="1710"/>
      <c r="AC124" s="1710"/>
      <c r="AD124" s="1710"/>
      <c r="AE124" s="1719"/>
      <c r="AF124" s="1660"/>
      <c r="AG124" s="1660"/>
      <c r="AH124" s="1660"/>
      <c r="AI124" s="1652"/>
      <c r="AJ124" s="1652"/>
      <c r="AK124" s="1652"/>
      <c r="AL124" s="1652"/>
      <c r="AM124" s="1652"/>
      <c r="AN124" s="1653"/>
      <c r="AO124" s="1653"/>
      <c r="AP124" s="1653"/>
      <c r="AQ124" s="1653"/>
      <c r="AR124" s="1653"/>
      <c r="AS124" s="1653"/>
      <c r="AT124" s="1653"/>
      <c r="CG124" s="14">
        <v>0</v>
      </c>
      <c r="CH124" s="14"/>
      <c r="CI124" s="14"/>
      <c r="CJ124" s="14"/>
      <c r="CK124" s="14"/>
      <c r="CL124" s="14"/>
      <c r="CM124" s="14"/>
      <c r="CN124" s="14"/>
    </row>
    <row r="125" spans="1:92" ht="16.350000000000001" customHeight="1" x14ac:dyDescent="0.2">
      <c r="A125" s="1441" t="s">
        <v>149</v>
      </c>
      <c r="B125" s="1675" t="s">
        <v>150</v>
      </c>
      <c r="C125" s="1748">
        <f>SUM(D125:E125)</f>
        <v>0</v>
      </c>
      <c r="D125" s="1749">
        <f t="shared" ref="D125:E127" si="18">SUM(F125+H125+J125+L125)</f>
        <v>0</v>
      </c>
      <c r="E125" s="1750">
        <f t="shared" si="18"/>
        <v>0</v>
      </c>
      <c r="F125" s="1676"/>
      <c r="G125" s="1679"/>
      <c r="H125" s="1676"/>
      <c r="I125" s="1679"/>
      <c r="J125" s="1676"/>
      <c r="K125" s="1679"/>
      <c r="L125" s="1676"/>
      <c r="M125" s="1751"/>
      <c r="N125" s="1752"/>
      <c r="O125" s="1677"/>
      <c r="P125" s="1679"/>
      <c r="Q125" s="30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1710"/>
      <c r="AD125" s="1710"/>
      <c r="AE125" s="1719"/>
      <c r="AF125" s="1660"/>
      <c r="AG125" s="1660"/>
      <c r="AH125" s="1660"/>
      <c r="AI125" s="1652"/>
      <c r="AJ125" s="1652"/>
      <c r="AK125" s="1652"/>
      <c r="AL125" s="1652"/>
      <c r="AM125" s="1652"/>
      <c r="AN125" s="1653"/>
      <c r="AO125" s="1653"/>
      <c r="AP125" s="1653"/>
      <c r="AQ125" s="1653"/>
      <c r="AR125" s="1653"/>
      <c r="AS125" s="1653"/>
      <c r="AT125" s="1653"/>
      <c r="CG125" s="14">
        <v>0</v>
      </c>
      <c r="CH125" s="14"/>
      <c r="CI125" s="14"/>
      <c r="CJ125" s="14"/>
      <c r="CK125" s="14"/>
      <c r="CL125" s="14"/>
      <c r="CM125" s="14"/>
      <c r="CN125" s="14"/>
    </row>
    <row r="126" spans="1:92" ht="16.350000000000001" customHeight="1" x14ac:dyDescent="0.2">
      <c r="A126" s="1442"/>
      <c r="B126" s="89" t="s">
        <v>151</v>
      </c>
      <c r="C126" s="236">
        <f>SUM(D126:E126)</f>
        <v>0</v>
      </c>
      <c r="D126" s="237">
        <f t="shared" si="18"/>
        <v>0</v>
      </c>
      <c r="E126" s="238">
        <f t="shared" si="18"/>
        <v>0</v>
      </c>
      <c r="F126" s="35"/>
      <c r="G126" s="39"/>
      <c r="H126" s="35"/>
      <c r="I126" s="39"/>
      <c r="J126" s="35"/>
      <c r="K126" s="39"/>
      <c r="L126" s="35"/>
      <c r="M126" s="239"/>
      <c r="N126" s="240"/>
      <c r="O126" s="36"/>
      <c r="P126" s="39"/>
      <c r="Q126" s="1746"/>
      <c r="R126" s="1710"/>
      <c r="S126" s="1710"/>
      <c r="T126" s="1710"/>
      <c r="U126" s="1710"/>
      <c r="V126" s="1710"/>
      <c r="W126" s="1710"/>
      <c r="X126" s="1710"/>
      <c r="Y126" s="1727"/>
      <c r="Z126" s="1710"/>
      <c r="AA126" s="1710"/>
      <c r="AB126" s="1710"/>
      <c r="AC126" s="1710"/>
      <c r="AD126" s="1710"/>
      <c r="AE126" s="1710"/>
      <c r="AF126" s="1653"/>
      <c r="AG126" s="1653"/>
      <c r="AH126" s="1653"/>
      <c r="AI126" s="1653"/>
      <c r="AJ126" s="1653"/>
      <c r="AK126" s="1653"/>
      <c r="AL126" s="1653"/>
      <c r="AM126" s="1653"/>
      <c r="AN126" s="1653"/>
      <c r="AO126" s="1660"/>
      <c r="AP126" s="1660"/>
      <c r="AQ126" s="1660"/>
      <c r="AR126" s="1660"/>
      <c r="AS126" s="1652"/>
      <c r="AT126" s="1652"/>
      <c r="CG126" s="14"/>
      <c r="CH126" s="14"/>
      <c r="CI126" s="14"/>
      <c r="CJ126" s="14"/>
      <c r="CK126" s="14"/>
      <c r="CL126" s="14"/>
      <c r="CM126" s="14"/>
      <c r="CN126" s="14"/>
    </row>
    <row r="127" spans="1:92" ht="16.350000000000001" customHeight="1" x14ac:dyDescent="0.2">
      <c r="A127" s="1443"/>
      <c r="B127" s="211" t="s">
        <v>152</v>
      </c>
      <c r="C127" s="241">
        <f>SUM(D127:E127)</f>
        <v>0</v>
      </c>
      <c r="D127" s="242">
        <f t="shared" si="18"/>
        <v>0</v>
      </c>
      <c r="E127" s="243">
        <f t="shared" si="18"/>
        <v>0</v>
      </c>
      <c r="F127" s="42"/>
      <c r="G127" s="46"/>
      <c r="H127" s="42"/>
      <c r="I127" s="46"/>
      <c r="J127" s="42"/>
      <c r="K127" s="46"/>
      <c r="L127" s="42"/>
      <c r="M127" s="244"/>
      <c r="N127" s="245"/>
      <c r="O127" s="43"/>
      <c r="P127" s="46"/>
      <c r="Q127" s="197"/>
      <c r="R127" s="15"/>
      <c r="S127" s="15"/>
      <c r="T127" s="15"/>
      <c r="U127" s="15"/>
      <c r="V127" s="15"/>
      <c r="W127" s="15"/>
      <c r="X127" s="15"/>
      <c r="Y127" s="15"/>
      <c r="Z127" s="1710"/>
      <c r="AA127" s="1710"/>
      <c r="AB127" s="1710"/>
      <c r="AC127" s="1710"/>
      <c r="AD127" s="1710"/>
      <c r="AE127" s="1710"/>
      <c r="AF127" s="1653"/>
      <c r="AG127" s="1653"/>
      <c r="AH127" s="1653"/>
      <c r="AI127" s="1653"/>
      <c r="AJ127" s="1653"/>
      <c r="AK127" s="1653"/>
      <c r="AL127" s="1653"/>
      <c r="AM127" s="1653"/>
      <c r="AN127" s="1653"/>
      <c r="AO127" s="1660"/>
      <c r="AP127" s="1660"/>
      <c r="AQ127" s="1660"/>
      <c r="AR127" s="1660"/>
      <c r="AS127" s="1652"/>
      <c r="AT127" s="1652"/>
      <c r="CG127" s="14"/>
      <c r="CH127" s="14"/>
      <c r="CI127" s="14"/>
      <c r="CJ127" s="14"/>
      <c r="CK127" s="14"/>
      <c r="CL127" s="14"/>
      <c r="CM127" s="14"/>
      <c r="CN127" s="14"/>
    </row>
    <row r="128" spans="1:92" ht="16.350000000000001" customHeight="1" x14ac:dyDescent="0.2">
      <c r="A128" s="1734" t="s">
        <v>153</v>
      </c>
      <c r="B128" s="1734"/>
      <c r="C128" s="1753">
        <f t="shared" ref="C128:P128" si="19">SUM(C125:C127)</f>
        <v>0</v>
      </c>
      <c r="D128" s="1754">
        <f t="shared" si="19"/>
        <v>0</v>
      </c>
      <c r="E128" s="248">
        <f t="shared" si="19"/>
        <v>0</v>
      </c>
      <c r="F128" s="1753">
        <f t="shared" si="19"/>
        <v>0</v>
      </c>
      <c r="G128" s="248">
        <f t="shared" si="19"/>
        <v>0</v>
      </c>
      <c r="H128" s="1753">
        <f t="shared" si="19"/>
        <v>0</v>
      </c>
      <c r="I128" s="248">
        <f t="shared" si="19"/>
        <v>0</v>
      </c>
      <c r="J128" s="1753">
        <f t="shared" si="19"/>
        <v>0</v>
      </c>
      <c r="K128" s="248">
        <f t="shared" si="19"/>
        <v>0</v>
      </c>
      <c r="L128" s="1753">
        <f t="shared" si="19"/>
        <v>0</v>
      </c>
      <c r="M128" s="249">
        <f t="shared" si="19"/>
        <v>0</v>
      </c>
      <c r="N128" s="1755">
        <f t="shared" si="19"/>
        <v>0</v>
      </c>
      <c r="O128" s="1754">
        <f t="shared" si="19"/>
        <v>0</v>
      </c>
      <c r="P128" s="248">
        <f t="shared" si="19"/>
        <v>0</v>
      </c>
      <c r="Q128" s="197"/>
      <c r="R128" s="15"/>
      <c r="S128" s="15"/>
      <c r="T128" s="15"/>
      <c r="U128" s="15"/>
      <c r="V128" s="15"/>
      <c r="W128" s="15"/>
      <c r="X128" s="15"/>
      <c r="Y128" s="15"/>
      <c r="Z128" s="1710"/>
      <c r="AA128" s="1710"/>
      <c r="AB128" s="1710"/>
      <c r="AC128" s="1710"/>
      <c r="AD128" s="1710"/>
      <c r="AE128" s="1710"/>
      <c r="AF128" s="1653"/>
      <c r="AG128" s="1653"/>
      <c r="AH128" s="1653"/>
      <c r="AI128" s="1653"/>
      <c r="AJ128" s="1653"/>
      <c r="AK128" s="1653"/>
      <c r="AL128" s="1653"/>
      <c r="AM128" s="1653"/>
      <c r="AN128" s="1653"/>
      <c r="AO128" s="1660"/>
      <c r="AP128" s="1660"/>
      <c r="AQ128" s="1660"/>
      <c r="AR128" s="1660"/>
      <c r="AS128" s="1652"/>
      <c r="AT128" s="1652"/>
      <c r="CG128" s="14"/>
      <c r="CH128" s="14"/>
      <c r="CI128" s="14"/>
      <c r="CJ128" s="14"/>
      <c r="CK128" s="14"/>
      <c r="CL128" s="14"/>
      <c r="CM128" s="14"/>
      <c r="CN128" s="14"/>
    </row>
    <row r="129" spans="1:104" ht="16.350000000000001" customHeight="1" x14ac:dyDescent="0.2">
      <c r="A129" s="1441" t="s">
        <v>154</v>
      </c>
      <c r="B129" s="105" t="s">
        <v>155</v>
      </c>
      <c r="C129" s="251">
        <f>SUM(D129:E129)</f>
        <v>0</v>
      </c>
      <c r="D129" s="252">
        <f t="shared" ref="D129:E132" si="20">SUM(F129+H129+J129+L129)</f>
        <v>0</v>
      </c>
      <c r="E129" s="253">
        <f t="shared" si="20"/>
        <v>0</v>
      </c>
      <c r="F129" s="106"/>
      <c r="G129" s="109"/>
      <c r="H129" s="106"/>
      <c r="I129" s="109"/>
      <c r="J129" s="106"/>
      <c r="K129" s="109"/>
      <c r="L129" s="106"/>
      <c r="M129" s="254"/>
      <c r="N129" s="255"/>
      <c r="O129" s="107"/>
      <c r="P129" s="109"/>
      <c r="Q129" s="197"/>
      <c r="R129" s="15"/>
      <c r="S129" s="15"/>
      <c r="T129" s="15"/>
      <c r="U129" s="15"/>
      <c r="V129" s="15"/>
      <c r="W129" s="15"/>
      <c r="X129" s="15"/>
      <c r="Y129" s="15"/>
      <c r="Z129" s="1710"/>
      <c r="AA129" s="1710"/>
      <c r="AB129" s="1710"/>
      <c r="AC129" s="1710"/>
      <c r="AD129" s="1710"/>
      <c r="AE129" s="1710"/>
      <c r="AF129" s="1653"/>
      <c r="AG129" s="1653"/>
      <c r="AH129" s="1653"/>
      <c r="AI129" s="1653"/>
      <c r="AJ129" s="1653"/>
      <c r="AK129" s="1653"/>
      <c r="AL129" s="1653"/>
      <c r="AM129" s="1653"/>
      <c r="AN129" s="1653"/>
      <c r="AO129" s="1660"/>
      <c r="AP129" s="1660"/>
      <c r="AQ129" s="1660"/>
      <c r="AR129" s="1660"/>
      <c r="AS129" s="1652"/>
      <c r="AT129" s="1652"/>
      <c r="CG129" s="14"/>
      <c r="CH129" s="14"/>
      <c r="CI129" s="14"/>
      <c r="CJ129" s="14"/>
      <c r="CK129" s="14"/>
      <c r="CL129" s="14"/>
      <c r="CM129" s="14"/>
      <c r="CN129" s="14"/>
    </row>
    <row r="130" spans="1:104" ht="16.350000000000001" customHeight="1" x14ac:dyDescent="0.2">
      <c r="A130" s="1442"/>
      <c r="B130" s="89" t="s">
        <v>156</v>
      </c>
      <c r="C130" s="236">
        <f>SUM(D130:E130)</f>
        <v>0</v>
      </c>
      <c r="D130" s="237">
        <f t="shared" si="20"/>
        <v>0</v>
      </c>
      <c r="E130" s="238">
        <f t="shared" si="20"/>
        <v>0</v>
      </c>
      <c r="F130" s="35"/>
      <c r="G130" s="39"/>
      <c r="H130" s="35"/>
      <c r="I130" s="39"/>
      <c r="J130" s="35"/>
      <c r="K130" s="39"/>
      <c r="L130" s="35"/>
      <c r="M130" s="239"/>
      <c r="N130" s="240"/>
      <c r="O130" s="36"/>
      <c r="P130" s="39"/>
      <c r="Q130" s="30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1710"/>
      <c r="AD130" s="1710"/>
      <c r="AE130" s="1710"/>
      <c r="AF130" s="1653"/>
      <c r="AG130" s="1653"/>
      <c r="AH130" s="1653"/>
      <c r="AI130" s="1653"/>
      <c r="AJ130" s="1653"/>
      <c r="AK130" s="1653"/>
      <c r="AL130" s="1653"/>
      <c r="AM130" s="1653"/>
      <c r="AN130" s="1653"/>
      <c r="AO130" s="1660"/>
      <c r="AP130" s="1660"/>
      <c r="AQ130" s="1660"/>
      <c r="AR130" s="1660"/>
      <c r="AS130" s="1652"/>
      <c r="AT130" s="1652"/>
      <c r="CG130" s="14">
        <v>0</v>
      </c>
      <c r="CH130" s="14"/>
      <c r="CI130" s="14"/>
      <c r="CJ130" s="14"/>
      <c r="CK130" s="14"/>
      <c r="CL130" s="14"/>
      <c r="CM130" s="14"/>
      <c r="CN130" s="14"/>
    </row>
    <row r="131" spans="1:104" ht="16.350000000000001" customHeight="1" x14ac:dyDescent="0.2">
      <c r="A131" s="1442"/>
      <c r="B131" s="89" t="s">
        <v>157</v>
      </c>
      <c r="C131" s="236">
        <f>SUM(D131:E131)</f>
        <v>0</v>
      </c>
      <c r="D131" s="237">
        <f t="shared" si="20"/>
        <v>0</v>
      </c>
      <c r="E131" s="238">
        <f t="shared" si="20"/>
        <v>0</v>
      </c>
      <c r="F131" s="35"/>
      <c r="G131" s="39"/>
      <c r="H131" s="35"/>
      <c r="I131" s="39"/>
      <c r="J131" s="35"/>
      <c r="K131" s="39"/>
      <c r="L131" s="35"/>
      <c r="M131" s="239"/>
      <c r="N131" s="240"/>
      <c r="O131" s="36"/>
      <c r="P131" s="39"/>
      <c r="Q131" s="197"/>
      <c r="R131" s="15"/>
      <c r="S131" s="15"/>
      <c r="T131" s="15"/>
      <c r="U131" s="15"/>
      <c r="V131" s="15"/>
      <c r="W131" s="15"/>
      <c r="X131" s="15"/>
      <c r="Y131" s="15"/>
      <c r="Z131" s="1710"/>
      <c r="AA131" s="1710"/>
      <c r="AB131" s="1710"/>
      <c r="AC131" s="1710"/>
      <c r="AD131" s="1710"/>
      <c r="AE131" s="1710"/>
      <c r="AF131" s="1653"/>
      <c r="AG131" s="1653"/>
      <c r="AH131" s="1653"/>
      <c r="AI131" s="1653"/>
      <c r="AJ131" s="1653"/>
      <c r="AK131" s="1653"/>
      <c r="AL131" s="1653"/>
      <c r="AM131" s="1653"/>
      <c r="AN131" s="1653"/>
      <c r="AO131" s="1653"/>
      <c r="AP131" s="1653"/>
      <c r="AQ131" s="1653"/>
      <c r="AR131" s="1653"/>
      <c r="AS131" s="1653"/>
      <c r="AT131" s="1653"/>
      <c r="CG131" s="14"/>
      <c r="CH131" s="14"/>
      <c r="CI131" s="14"/>
      <c r="CJ131" s="14"/>
      <c r="CK131" s="14"/>
      <c r="CL131" s="14"/>
      <c r="CM131" s="14"/>
      <c r="CN131" s="14"/>
    </row>
    <row r="132" spans="1:104" ht="15.75" customHeight="1" x14ac:dyDescent="0.2">
      <c r="A132" s="1443"/>
      <c r="B132" s="216" t="s">
        <v>158</v>
      </c>
      <c r="C132" s="241">
        <f>SUM(D132:E132)</f>
        <v>0</v>
      </c>
      <c r="D132" s="242">
        <f t="shared" si="20"/>
        <v>0</v>
      </c>
      <c r="E132" s="243">
        <f t="shared" si="20"/>
        <v>0</v>
      </c>
      <c r="F132" s="42"/>
      <c r="G132" s="46"/>
      <c r="H132" s="42"/>
      <c r="I132" s="46"/>
      <c r="J132" s="42"/>
      <c r="K132" s="46"/>
      <c r="L132" s="42"/>
      <c r="M132" s="244"/>
      <c r="N132" s="245"/>
      <c r="O132" s="43"/>
      <c r="P132" s="46"/>
      <c r="Q132" s="197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710"/>
      <c r="AC132" s="1710"/>
      <c r="AD132" s="1710"/>
      <c r="AE132" s="1710"/>
      <c r="AF132" s="1653"/>
      <c r="AG132" s="1653"/>
      <c r="AH132" s="1653"/>
      <c r="AI132" s="1653"/>
      <c r="AJ132" s="1653"/>
      <c r="AK132" s="1653"/>
      <c r="AL132" s="1653"/>
      <c r="AM132" s="1653"/>
      <c r="AN132" s="1653"/>
      <c r="AO132" s="1653"/>
      <c r="AP132" s="1653"/>
      <c r="AQ132" s="1653"/>
      <c r="AR132" s="1653"/>
      <c r="AS132" s="1653"/>
      <c r="AT132" s="1653"/>
      <c r="AU132" s="1653"/>
      <c r="AV132" s="1653"/>
      <c r="BZ132" s="2"/>
      <c r="CG132" s="14"/>
      <c r="CH132" s="14"/>
      <c r="CI132" s="14"/>
      <c r="CJ132" s="14"/>
      <c r="CK132" s="14"/>
      <c r="CL132" s="14"/>
      <c r="CM132" s="14"/>
      <c r="CN132" s="14"/>
    </row>
    <row r="133" spans="1:104" ht="16.350000000000001" customHeight="1" x14ac:dyDescent="0.2">
      <c r="A133" s="1734" t="s">
        <v>153</v>
      </c>
      <c r="B133" s="1734"/>
      <c r="C133" s="1753">
        <f t="shared" ref="C133:P133" si="21">SUM(C129:C132)</f>
        <v>0</v>
      </c>
      <c r="D133" s="1754">
        <f t="shared" si="21"/>
        <v>0</v>
      </c>
      <c r="E133" s="248">
        <f t="shared" si="21"/>
        <v>0</v>
      </c>
      <c r="F133" s="1753">
        <f t="shared" si="21"/>
        <v>0</v>
      </c>
      <c r="G133" s="248">
        <f t="shared" si="21"/>
        <v>0</v>
      </c>
      <c r="H133" s="1753">
        <f t="shared" si="21"/>
        <v>0</v>
      </c>
      <c r="I133" s="248">
        <f t="shared" si="21"/>
        <v>0</v>
      </c>
      <c r="J133" s="1753">
        <f t="shared" si="21"/>
        <v>0</v>
      </c>
      <c r="K133" s="248">
        <f t="shared" si="21"/>
        <v>0</v>
      </c>
      <c r="L133" s="1753">
        <f t="shared" si="21"/>
        <v>0</v>
      </c>
      <c r="M133" s="249">
        <f t="shared" si="21"/>
        <v>0</v>
      </c>
      <c r="N133" s="1755">
        <f t="shared" si="21"/>
        <v>0</v>
      </c>
      <c r="O133" s="1754">
        <f t="shared" si="21"/>
        <v>0</v>
      </c>
      <c r="P133" s="248">
        <f t="shared" si="21"/>
        <v>0</v>
      </c>
      <c r="Q133" s="197"/>
      <c r="R133" s="15"/>
      <c r="S133" s="15"/>
      <c r="T133" s="15"/>
      <c r="U133" s="15"/>
      <c r="V133" s="15"/>
      <c r="W133" s="1710"/>
      <c r="X133" s="1710"/>
      <c r="Y133" s="1710"/>
      <c r="Z133" s="1710"/>
      <c r="AA133" s="1710"/>
      <c r="AB133" s="1710"/>
      <c r="AC133" s="1710"/>
      <c r="AD133" s="1710"/>
      <c r="AE133" s="1710"/>
      <c r="AF133" s="1653"/>
      <c r="AG133" s="1653"/>
      <c r="AH133" s="1653"/>
      <c r="AI133" s="1653"/>
      <c r="AJ133" s="1653"/>
      <c r="AK133" s="1653"/>
      <c r="AL133" s="1653"/>
      <c r="AM133" s="1653"/>
      <c r="AN133" s="1653"/>
      <c r="AO133" s="1653"/>
      <c r="AP133" s="1653"/>
      <c r="AQ133" s="1653"/>
      <c r="CG133" s="14"/>
      <c r="CH133" s="14"/>
      <c r="CI133" s="14"/>
      <c r="CJ133" s="14"/>
      <c r="CK133" s="14"/>
      <c r="CL133" s="14"/>
      <c r="CM133" s="14"/>
      <c r="CN133" s="14"/>
    </row>
    <row r="134" spans="1:104" ht="16.350000000000001" customHeight="1" x14ac:dyDescent="0.2">
      <c r="A134" s="1456" t="s">
        <v>159</v>
      </c>
      <c r="B134" s="1456"/>
      <c r="C134" s="256">
        <f t="shared" ref="C134:P134" si="22">SUM(C128+C133)</f>
        <v>0</v>
      </c>
      <c r="D134" s="257">
        <f t="shared" si="22"/>
        <v>0</v>
      </c>
      <c r="E134" s="258">
        <f t="shared" si="22"/>
        <v>0</v>
      </c>
      <c r="F134" s="256">
        <f t="shared" si="22"/>
        <v>0</v>
      </c>
      <c r="G134" s="258">
        <f t="shared" si="22"/>
        <v>0</v>
      </c>
      <c r="H134" s="256">
        <f t="shared" si="22"/>
        <v>0</v>
      </c>
      <c r="I134" s="258">
        <f t="shared" si="22"/>
        <v>0</v>
      </c>
      <c r="J134" s="256">
        <f t="shared" si="22"/>
        <v>0</v>
      </c>
      <c r="K134" s="258">
        <f t="shared" si="22"/>
        <v>0</v>
      </c>
      <c r="L134" s="256">
        <f t="shared" si="22"/>
        <v>0</v>
      </c>
      <c r="M134" s="259">
        <f t="shared" si="22"/>
        <v>0</v>
      </c>
      <c r="N134" s="260">
        <f t="shared" si="22"/>
        <v>0</v>
      </c>
      <c r="O134" s="257">
        <f t="shared" si="22"/>
        <v>0</v>
      </c>
      <c r="P134" s="258">
        <f t="shared" si="22"/>
        <v>0</v>
      </c>
      <c r="Q134" s="197"/>
      <c r="R134" s="15"/>
      <c r="S134" s="15"/>
      <c r="T134" s="15"/>
      <c r="U134" s="15"/>
      <c r="V134" s="15"/>
      <c r="W134" s="1710"/>
      <c r="X134" s="1710"/>
      <c r="Y134" s="1710"/>
      <c r="Z134" s="1710"/>
      <c r="AA134" s="1710"/>
      <c r="AB134" s="1710"/>
      <c r="AC134" s="1710"/>
      <c r="AD134" s="1710"/>
      <c r="AE134" s="1710"/>
      <c r="AF134" s="1653"/>
      <c r="AG134" s="1653"/>
      <c r="AH134" s="1653"/>
      <c r="AI134" s="1653"/>
      <c r="AJ134" s="1653"/>
      <c r="AK134" s="1653"/>
      <c r="AL134" s="1653"/>
      <c r="AM134" s="1653"/>
      <c r="AN134" s="1653"/>
      <c r="AO134" s="1653"/>
      <c r="AP134" s="1653"/>
      <c r="AQ134" s="1653"/>
      <c r="CG134" s="14"/>
      <c r="CH134" s="14"/>
      <c r="CI134" s="14"/>
      <c r="CJ134" s="14"/>
      <c r="CK134" s="14"/>
      <c r="CL134" s="14"/>
      <c r="CM134" s="14"/>
      <c r="CN134" s="14"/>
    </row>
    <row r="135" spans="1:104" ht="21" customHeight="1" x14ac:dyDescent="0.2">
      <c r="A135" s="117" t="s">
        <v>161</v>
      </c>
      <c r="B135" s="117"/>
      <c r="P135" s="15"/>
      <c r="Q135" s="15"/>
      <c r="R135" s="15"/>
      <c r="S135" s="15"/>
      <c r="T135" s="15"/>
      <c r="U135" s="15"/>
      <c r="V135" s="15"/>
      <c r="W135" s="1710"/>
      <c r="X135" s="1710"/>
      <c r="Y135" s="1710"/>
      <c r="Z135" s="1710"/>
      <c r="AA135" s="1710"/>
      <c r="AB135" s="1710"/>
      <c r="AC135" s="1710"/>
      <c r="AD135" s="1710"/>
      <c r="AE135" s="1710"/>
      <c r="AF135" s="1653"/>
      <c r="AG135" s="1653"/>
      <c r="AH135" s="1653"/>
      <c r="AI135" s="1653"/>
      <c r="AJ135" s="1653"/>
      <c r="AK135" s="1653"/>
      <c r="AL135" s="1653"/>
      <c r="AM135" s="1653"/>
      <c r="AN135" s="1653"/>
      <c r="AO135" s="1653"/>
      <c r="AP135" s="1653"/>
      <c r="AQ135" s="1653"/>
      <c r="CG135" s="14">
        <v>0</v>
      </c>
      <c r="CH135" s="14"/>
      <c r="CI135" s="14"/>
      <c r="CJ135" s="14"/>
      <c r="CK135" s="14"/>
      <c r="CL135" s="14"/>
      <c r="CM135" s="14"/>
      <c r="CN135" s="14"/>
    </row>
    <row r="136" spans="1:104" ht="16.350000000000001" customHeight="1" x14ac:dyDescent="0.2">
      <c r="A136" s="1366" t="s">
        <v>3</v>
      </c>
      <c r="B136" s="1367"/>
      <c r="C136" s="1408" t="s">
        <v>63</v>
      </c>
      <c r="D136" s="1408"/>
      <c r="E136" s="1407"/>
      <c r="F136" s="1406" t="s">
        <v>119</v>
      </c>
      <c r="G136" s="1407"/>
      <c r="H136" s="1406" t="s">
        <v>120</v>
      </c>
      <c r="I136" s="1407"/>
      <c r="J136" s="1406" t="s">
        <v>121</v>
      </c>
      <c r="K136" s="1407"/>
      <c r="L136" s="1406" t="s">
        <v>122</v>
      </c>
      <c r="M136" s="1407"/>
      <c r="N136" s="1406" t="s">
        <v>123</v>
      </c>
      <c r="O136" s="1407"/>
      <c r="P136" s="15"/>
      <c r="Q136" s="15"/>
      <c r="R136" s="15"/>
      <c r="S136" s="15"/>
      <c r="T136" s="15"/>
      <c r="U136" s="15"/>
      <c r="V136" s="15"/>
      <c r="W136" s="1710"/>
      <c r="X136" s="1710"/>
      <c r="Y136" s="1710"/>
      <c r="Z136" s="1710"/>
      <c r="AA136" s="1710"/>
      <c r="AB136" s="1710"/>
      <c r="AC136" s="1710"/>
      <c r="AD136" s="1710"/>
      <c r="AE136" s="1710"/>
      <c r="AF136" s="1653"/>
      <c r="AG136" s="1653"/>
      <c r="AH136" s="1653"/>
      <c r="AI136" s="1653"/>
      <c r="AJ136" s="1653"/>
      <c r="AK136" s="1653"/>
      <c r="AL136" s="1653"/>
      <c r="AM136" s="1653"/>
      <c r="AN136" s="1653"/>
      <c r="AO136" s="1653"/>
      <c r="AP136" s="1653"/>
      <c r="AQ136" s="1756"/>
      <c r="AR136" s="1654"/>
      <c r="AS136" s="1654"/>
      <c r="AT136" s="1654"/>
      <c r="AU136" s="1654"/>
      <c r="AV136" s="1654"/>
      <c r="AW136" s="1654"/>
      <c r="AX136" s="1654"/>
      <c r="AY136" s="1654"/>
      <c r="AZ136" s="1654"/>
      <c r="BA136" s="1654"/>
      <c r="BB136" s="1654"/>
      <c r="BC136" s="1654"/>
      <c r="CG136" s="14"/>
      <c r="CH136" s="14"/>
      <c r="CI136" s="14"/>
      <c r="CJ136" s="14"/>
      <c r="CK136" s="14"/>
      <c r="CL136" s="14"/>
      <c r="CM136" s="14"/>
      <c r="CN136" s="14"/>
    </row>
    <row r="137" spans="1:104" ht="16.350000000000001" customHeight="1" x14ac:dyDescent="0.2">
      <c r="A137" s="1368"/>
      <c r="B137" s="1369"/>
      <c r="C137" s="1661" t="s">
        <v>88</v>
      </c>
      <c r="D137" s="1693" t="s">
        <v>54</v>
      </c>
      <c r="E137" s="834" t="s">
        <v>89</v>
      </c>
      <c r="F137" s="1661" t="s">
        <v>54</v>
      </c>
      <c r="G137" s="834" t="s">
        <v>89</v>
      </c>
      <c r="H137" s="1661" t="s">
        <v>54</v>
      </c>
      <c r="I137" s="834" t="s">
        <v>89</v>
      </c>
      <c r="J137" s="1661" t="s">
        <v>54</v>
      </c>
      <c r="K137" s="834" t="s">
        <v>89</v>
      </c>
      <c r="L137" s="1661" t="s">
        <v>54</v>
      </c>
      <c r="M137" s="834" t="s">
        <v>89</v>
      </c>
      <c r="N137" s="262" t="s">
        <v>54</v>
      </c>
      <c r="O137" s="1686" t="s">
        <v>89</v>
      </c>
      <c r="P137" s="15"/>
      <c r="Q137" s="15"/>
      <c r="R137" s="15"/>
      <c r="S137" s="15"/>
      <c r="T137" s="15"/>
      <c r="U137" s="15"/>
      <c r="V137" s="15"/>
      <c r="W137" s="1710"/>
      <c r="X137" s="1710"/>
      <c r="Y137" s="1710"/>
      <c r="Z137" s="1710"/>
      <c r="AA137" s="1710"/>
      <c r="AB137" s="1710"/>
      <c r="AC137" s="1710"/>
      <c r="AD137" s="1710"/>
      <c r="AE137" s="1710"/>
      <c r="AF137" s="1653"/>
      <c r="AG137" s="1653"/>
      <c r="AH137" s="1653"/>
      <c r="AI137" s="1653"/>
      <c r="AJ137" s="1653"/>
      <c r="AK137" s="1653"/>
      <c r="AL137" s="1653"/>
      <c r="AM137" s="1653"/>
      <c r="AN137" s="1653"/>
      <c r="AO137" s="1653"/>
      <c r="AP137" s="1653"/>
      <c r="AQ137" s="1713"/>
      <c r="AR137" s="1654"/>
      <c r="AS137" s="1654"/>
      <c r="AT137" s="1654"/>
      <c r="AU137" s="1654"/>
      <c r="AV137" s="1654"/>
      <c r="AW137" s="1654"/>
      <c r="AX137" s="1654"/>
      <c r="AY137" s="1654"/>
      <c r="AZ137" s="1654"/>
      <c r="BA137" s="1654"/>
      <c r="BB137" s="1654"/>
      <c r="BC137" s="1654"/>
      <c r="CG137" s="14"/>
      <c r="CH137" s="14"/>
      <c r="CI137" s="14"/>
      <c r="CJ137" s="14"/>
      <c r="CK137" s="14"/>
      <c r="CL137" s="14"/>
      <c r="CM137" s="14"/>
      <c r="CN137" s="14"/>
    </row>
    <row r="138" spans="1:104" s="66" customFormat="1" ht="16.350000000000001" customHeight="1" x14ac:dyDescent="0.2">
      <c r="A138" s="1372" t="s">
        <v>162</v>
      </c>
      <c r="B138" s="263" t="s">
        <v>150</v>
      </c>
      <c r="C138" s="213">
        <f>SUM(D138+E138)</f>
        <v>0</v>
      </c>
      <c r="D138" s="214">
        <f>SUM(F138+H138+J138+L138+N138)</f>
        <v>0</v>
      </c>
      <c r="E138" s="215">
        <f>SUM(G138+I138+K138+M138+O138)</f>
        <v>0</v>
      </c>
      <c r="F138" s="1676"/>
      <c r="G138" s="1679"/>
      <c r="H138" s="1676"/>
      <c r="I138" s="109"/>
      <c r="J138" s="106"/>
      <c r="K138" s="109"/>
      <c r="L138" s="106"/>
      <c r="M138" s="109"/>
      <c r="N138" s="264"/>
      <c r="O138" s="1714"/>
      <c r="P138" s="1747"/>
      <c r="Q138" s="1710"/>
      <c r="R138" s="1710"/>
      <c r="S138" s="1710"/>
      <c r="T138" s="1710"/>
      <c r="U138" s="1710"/>
      <c r="V138" s="1710"/>
      <c r="W138" s="1710"/>
      <c r="X138" s="1710"/>
      <c r="Y138" s="1710"/>
      <c r="Z138" s="1710"/>
      <c r="AA138" s="1710"/>
      <c r="AB138" s="1710"/>
      <c r="AC138" s="1710"/>
      <c r="AD138" s="1653"/>
      <c r="AE138" s="1653"/>
      <c r="AF138" s="1653"/>
      <c r="AG138" s="1653"/>
      <c r="AH138" s="1653"/>
      <c r="AI138" s="1731"/>
      <c r="AJ138" s="1757"/>
      <c r="AK138" s="1757"/>
      <c r="AL138" s="1757"/>
      <c r="AM138" s="1757"/>
      <c r="AN138" s="1757"/>
      <c r="AO138" s="1757"/>
      <c r="AP138" s="1757"/>
      <c r="AQ138" s="1757"/>
      <c r="AR138" s="1757"/>
      <c r="AS138" s="1757"/>
      <c r="AT138" s="1757"/>
      <c r="AU138" s="1757"/>
      <c r="AV138" s="1757"/>
      <c r="AW138" s="1757"/>
      <c r="AX138" s="1757"/>
      <c r="AY138" s="1757"/>
      <c r="AZ138" s="1757"/>
      <c r="BA138" s="1757"/>
      <c r="BB138" s="1757"/>
      <c r="BC138" s="1757"/>
      <c r="BD138" s="1757"/>
      <c r="BE138" s="1757"/>
      <c r="BF138" s="1757"/>
      <c r="BG138" s="1757"/>
      <c r="BH138" s="1757"/>
      <c r="BI138" s="1757"/>
      <c r="BJ138" s="1757"/>
      <c r="BK138" s="1757"/>
      <c r="BL138" s="1757"/>
      <c r="BM138" s="1757"/>
      <c r="BN138" s="1757"/>
      <c r="BO138" s="1757"/>
      <c r="BP138" s="1757"/>
      <c r="BQ138" s="1757"/>
      <c r="BR138" s="1757"/>
      <c r="BS138" s="1757"/>
      <c r="BT138" s="1757"/>
      <c r="BU138" s="1757"/>
      <c r="BV138" s="1757"/>
      <c r="BW138" s="1757"/>
      <c r="BX138" s="1757"/>
      <c r="BY138" s="1757"/>
      <c r="BZ138" s="1758"/>
      <c r="CA138" s="1759"/>
      <c r="CB138" s="1759"/>
      <c r="CC138" s="1759"/>
      <c r="CD138" s="1759"/>
      <c r="CE138" s="1759"/>
      <c r="CF138" s="1759"/>
      <c r="CG138" s="1760"/>
      <c r="CH138" s="1760"/>
      <c r="CI138" s="1760"/>
      <c r="CJ138" s="1760"/>
      <c r="CK138" s="1760"/>
      <c r="CL138" s="1760"/>
      <c r="CM138" s="1760"/>
      <c r="CN138" s="1760"/>
      <c r="CO138" s="1759"/>
      <c r="CP138" s="1759"/>
      <c r="CQ138" s="1759"/>
      <c r="CR138" s="1759"/>
      <c r="CS138" s="1759"/>
      <c r="CT138" s="1759"/>
      <c r="CU138" s="1759"/>
      <c r="CV138" s="1759"/>
      <c r="CW138" s="1759"/>
      <c r="CX138" s="1759"/>
      <c r="CY138" s="1759"/>
      <c r="CZ138" s="1759"/>
    </row>
    <row r="139" spans="1:104" s="66" customFormat="1" ht="16.350000000000001" customHeight="1" x14ac:dyDescent="0.2">
      <c r="A139" s="1433"/>
      <c r="B139" s="269" t="s">
        <v>151</v>
      </c>
      <c r="C139" s="139">
        <f>SUM(D139+E139)</f>
        <v>0</v>
      </c>
      <c r="D139" s="140">
        <f>SUM(H139+J139+L139+N139)</f>
        <v>0</v>
      </c>
      <c r="E139" s="141">
        <f>SUM(I139+K139+M139+O139)</f>
        <v>0</v>
      </c>
      <c r="F139" s="270"/>
      <c r="G139" s="271"/>
      <c r="H139" s="106"/>
      <c r="I139" s="109"/>
      <c r="J139" s="106"/>
      <c r="K139" s="109"/>
      <c r="L139" s="106"/>
      <c r="M139" s="109"/>
      <c r="N139" s="264"/>
      <c r="O139" s="272"/>
      <c r="P139" s="197"/>
      <c r="Q139" s="1710"/>
      <c r="R139" s="1710"/>
      <c r="S139" s="1710"/>
      <c r="T139" s="1710"/>
      <c r="U139" s="1710"/>
      <c r="V139" s="1710"/>
      <c r="W139" s="1710"/>
      <c r="X139" s="1710"/>
      <c r="Y139" s="1710"/>
      <c r="Z139" s="1710"/>
      <c r="AA139" s="1710"/>
      <c r="AB139" s="1710"/>
      <c r="AC139" s="1710"/>
      <c r="AD139" s="1653"/>
      <c r="AE139" s="1653"/>
      <c r="AF139" s="1653"/>
      <c r="AG139" s="1653"/>
      <c r="AH139" s="1653"/>
      <c r="AI139" s="1731"/>
      <c r="AJ139" s="1757"/>
      <c r="AK139" s="1757"/>
      <c r="AL139" s="1757"/>
      <c r="AM139" s="1757"/>
      <c r="AN139" s="1757"/>
      <c r="AO139" s="1757"/>
      <c r="AP139" s="1757"/>
      <c r="AQ139" s="1757"/>
      <c r="AR139" s="1757"/>
      <c r="AS139" s="1757"/>
      <c r="AT139" s="1757"/>
      <c r="AU139" s="1757"/>
      <c r="AV139" s="1757"/>
      <c r="AW139" s="1757"/>
      <c r="AX139" s="1757"/>
      <c r="AY139" s="1757"/>
      <c r="AZ139" s="1757"/>
      <c r="BA139" s="1757"/>
      <c r="BB139" s="1757"/>
      <c r="BC139" s="1757"/>
      <c r="BD139" s="1757"/>
      <c r="BE139" s="1757"/>
      <c r="BF139" s="1757"/>
      <c r="BG139" s="1757"/>
      <c r="BH139" s="1757"/>
      <c r="BI139" s="1757"/>
      <c r="BJ139" s="1757"/>
      <c r="BK139" s="1757"/>
      <c r="BL139" s="1757"/>
      <c r="BM139" s="1757"/>
      <c r="BN139" s="1757"/>
      <c r="BO139" s="1757"/>
      <c r="BP139" s="1757"/>
      <c r="BQ139" s="1757"/>
      <c r="BR139" s="1757"/>
      <c r="BS139" s="1757"/>
      <c r="BT139" s="1757"/>
      <c r="BU139" s="1757"/>
      <c r="BV139" s="1757"/>
      <c r="BW139" s="1757"/>
      <c r="BX139" s="1757"/>
      <c r="BY139" s="1757"/>
      <c r="BZ139" s="1758"/>
      <c r="CA139" s="1759"/>
      <c r="CB139" s="1759"/>
      <c r="CC139" s="1759"/>
      <c r="CD139" s="1759"/>
      <c r="CE139" s="1759"/>
      <c r="CF139" s="1759"/>
      <c r="CG139" s="1760"/>
      <c r="CH139" s="1760"/>
      <c r="CI139" s="1760"/>
      <c r="CJ139" s="1760"/>
      <c r="CK139" s="1760"/>
      <c r="CL139" s="1760"/>
      <c r="CM139" s="1760"/>
      <c r="CN139" s="1760"/>
      <c r="CO139" s="1759"/>
      <c r="CP139" s="1759"/>
      <c r="CQ139" s="1759"/>
      <c r="CR139" s="1759"/>
      <c r="CS139" s="1759"/>
      <c r="CT139" s="1759"/>
      <c r="CU139" s="1759"/>
      <c r="CV139" s="1759"/>
      <c r="CW139" s="1759"/>
      <c r="CX139" s="1759"/>
      <c r="CY139" s="1759"/>
      <c r="CZ139" s="1759"/>
    </row>
    <row r="140" spans="1:104" ht="16.350000000000001" customHeight="1" x14ac:dyDescent="0.2">
      <c r="A140" s="1433"/>
      <c r="B140" s="91" t="s">
        <v>152</v>
      </c>
      <c r="C140" s="182">
        <f>SUM(D140+E140)</f>
        <v>0</v>
      </c>
      <c r="D140" s="183">
        <f>SUM(H140+J140+L140+N140)</f>
        <v>0</v>
      </c>
      <c r="E140" s="184">
        <f>SUM(I140+K140+M140+O140)</f>
        <v>0</v>
      </c>
      <c r="F140" s="273"/>
      <c r="G140" s="274"/>
      <c r="H140" s="82"/>
      <c r="I140" s="85"/>
      <c r="J140" s="82"/>
      <c r="K140" s="85"/>
      <c r="L140" s="82"/>
      <c r="M140" s="85"/>
      <c r="N140" s="149"/>
      <c r="O140" s="185"/>
      <c r="P140" s="197"/>
      <c r="Q140" s="1710"/>
      <c r="R140" s="1710"/>
      <c r="S140" s="1710"/>
      <c r="T140" s="1710"/>
      <c r="U140" s="1710"/>
      <c r="V140" s="1710"/>
      <c r="W140" s="1710"/>
      <c r="X140" s="1710"/>
      <c r="Y140" s="1710"/>
      <c r="Z140" s="1710"/>
      <c r="AA140" s="1710"/>
      <c r="AB140" s="1710"/>
      <c r="AC140" s="1710"/>
      <c r="AD140" s="1653"/>
      <c r="AE140" s="1653"/>
      <c r="AF140" s="1653"/>
      <c r="AG140" s="1653"/>
      <c r="AH140" s="1653"/>
      <c r="AI140" s="1731"/>
      <c r="AJ140" s="1654"/>
      <c r="AK140" s="1654"/>
      <c r="AL140" s="1654"/>
      <c r="AM140" s="1654"/>
      <c r="AN140" s="1654"/>
      <c r="AO140" s="1654"/>
      <c r="AP140" s="1654"/>
      <c r="AQ140" s="1654"/>
      <c r="AR140" s="1654"/>
      <c r="AS140" s="1654"/>
      <c r="AT140" s="1654"/>
      <c r="AU140" s="1654"/>
      <c r="CG140" s="14"/>
      <c r="CH140" s="14"/>
      <c r="CI140" s="14"/>
      <c r="CJ140" s="14"/>
      <c r="CK140" s="14"/>
      <c r="CL140" s="14"/>
      <c r="CM140" s="14"/>
      <c r="CN140" s="14"/>
    </row>
    <row r="141" spans="1:104" ht="16.350000000000001" customHeight="1" thickBot="1" x14ac:dyDescent="0.25">
      <c r="A141" s="1458"/>
      <c r="B141" s="99" t="s">
        <v>163</v>
      </c>
      <c r="C141" s="275">
        <f t="shared" ref="C141:O141" si="23">SUM(C138:C140)</f>
        <v>0</v>
      </c>
      <c r="D141" s="276">
        <f t="shared" si="23"/>
        <v>0</v>
      </c>
      <c r="E141" s="277">
        <f t="shared" si="23"/>
        <v>0</v>
      </c>
      <c r="F141" s="275">
        <f t="shared" si="23"/>
        <v>0</v>
      </c>
      <c r="G141" s="277">
        <f t="shared" si="23"/>
        <v>0</v>
      </c>
      <c r="H141" s="275">
        <f t="shared" si="23"/>
        <v>0</v>
      </c>
      <c r="I141" s="277">
        <f t="shared" si="23"/>
        <v>0</v>
      </c>
      <c r="J141" s="275">
        <f t="shared" si="23"/>
        <v>0</v>
      </c>
      <c r="K141" s="277">
        <f t="shared" si="23"/>
        <v>0</v>
      </c>
      <c r="L141" s="275">
        <f t="shared" si="23"/>
        <v>0</v>
      </c>
      <c r="M141" s="277">
        <f t="shared" si="23"/>
        <v>0</v>
      </c>
      <c r="N141" s="278">
        <f t="shared" si="23"/>
        <v>0</v>
      </c>
      <c r="O141" s="279">
        <f t="shared" si="23"/>
        <v>0</v>
      </c>
      <c r="P141" s="197"/>
      <c r="Q141" s="15"/>
      <c r="R141" s="15"/>
      <c r="S141" s="15"/>
      <c r="T141" s="15"/>
      <c r="U141" s="15"/>
      <c r="V141" s="15"/>
      <c r="W141" s="15"/>
      <c r="X141" s="15"/>
      <c r="Y141" s="1710"/>
      <c r="Z141" s="1710"/>
      <c r="AA141" s="1710"/>
      <c r="AB141" s="1710"/>
      <c r="AC141" s="1710"/>
      <c r="AD141" s="1653"/>
      <c r="AE141" s="1653"/>
      <c r="AF141" s="1653"/>
      <c r="AG141" s="1653"/>
      <c r="AH141" s="1653"/>
      <c r="AI141" s="1653"/>
      <c r="AJ141" s="1653"/>
      <c r="AK141" s="1653"/>
      <c r="AL141" s="1653"/>
      <c r="AM141" s="1653"/>
      <c r="AN141" s="1653"/>
      <c r="AO141" s="1756"/>
      <c r="AP141" s="1653"/>
      <c r="AQ141" s="1653"/>
      <c r="AR141" s="1659"/>
      <c r="AS141" s="1654"/>
      <c r="AT141" s="1725"/>
      <c r="AU141" s="1725"/>
      <c r="AV141" s="1725"/>
      <c r="AW141" s="1725"/>
      <c r="AX141" s="1725"/>
      <c r="AY141" s="1725"/>
      <c r="AZ141" s="1725"/>
      <c r="BA141" s="1725"/>
      <c r="BB141" s="1725"/>
      <c r="BC141" s="1725"/>
      <c r="BD141" s="12"/>
      <c r="BE141" s="12"/>
      <c r="CG141" s="14"/>
      <c r="CH141" s="14"/>
      <c r="CI141" s="14"/>
      <c r="CJ141" s="14"/>
      <c r="CK141" s="14"/>
      <c r="CL141" s="14"/>
      <c r="CM141" s="14"/>
      <c r="CN141" s="14"/>
    </row>
    <row r="142" spans="1:104" ht="16.350000000000001" customHeight="1" thickTop="1" x14ac:dyDescent="0.2">
      <c r="A142" s="1459" t="s">
        <v>164</v>
      </c>
      <c r="B142" s="269" t="s">
        <v>165</v>
      </c>
      <c r="C142" s="280">
        <f>SUM(D142+E142)</f>
        <v>0</v>
      </c>
      <c r="D142" s="281">
        <f t="shared" ref="D142:E145" si="24">SUM(F142+H142+J142+L142+N142)</f>
        <v>0</v>
      </c>
      <c r="E142" s="282">
        <f t="shared" si="24"/>
        <v>0</v>
      </c>
      <c r="F142" s="283"/>
      <c r="G142" s="284"/>
      <c r="H142" s="285"/>
      <c r="I142" s="284"/>
      <c r="J142" s="286"/>
      <c r="K142" s="109"/>
      <c r="L142" s="286"/>
      <c r="M142" s="109"/>
      <c r="N142" s="285"/>
      <c r="O142" s="284"/>
      <c r="P142" s="197"/>
      <c r="Q142" s="15"/>
      <c r="R142" s="15"/>
      <c r="S142" s="15"/>
      <c r="T142" s="15"/>
      <c r="U142" s="15"/>
      <c r="V142" s="15"/>
      <c r="W142" s="15"/>
      <c r="X142" s="15"/>
      <c r="Y142" s="1718"/>
      <c r="Z142" s="1712"/>
      <c r="AA142" s="15"/>
      <c r="AB142" s="1761"/>
      <c r="AC142" s="1712"/>
      <c r="AD142" s="120"/>
      <c r="AE142" s="1762"/>
      <c r="AF142" s="1762"/>
      <c r="AG142" s="1762"/>
      <c r="AH142" s="1653"/>
      <c r="AI142" s="120"/>
      <c r="AJ142" s="1756"/>
      <c r="AK142" s="1756"/>
      <c r="AL142" s="1756"/>
      <c r="AM142" s="1653"/>
      <c r="AN142" s="120"/>
      <c r="AO142" s="1756"/>
      <c r="AP142" s="1653"/>
      <c r="AQ142" s="1653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CG142" s="14"/>
      <c r="CH142" s="14"/>
      <c r="CI142" s="14"/>
      <c r="CJ142" s="14"/>
      <c r="CK142" s="14"/>
      <c r="CL142" s="14"/>
      <c r="CM142" s="14"/>
      <c r="CN142" s="14"/>
    </row>
    <row r="143" spans="1:104" x14ac:dyDescent="0.2">
      <c r="A143" s="1433"/>
      <c r="B143" s="105" t="s">
        <v>166</v>
      </c>
      <c r="C143" s="289">
        <f>SUM(D143+E143)</f>
        <v>0</v>
      </c>
      <c r="D143" s="252">
        <f t="shared" si="24"/>
        <v>0</v>
      </c>
      <c r="E143" s="253">
        <f t="shared" si="24"/>
        <v>0</v>
      </c>
      <c r="F143" s="106"/>
      <c r="G143" s="109"/>
      <c r="H143" s="35"/>
      <c r="I143" s="109"/>
      <c r="J143" s="35"/>
      <c r="K143" s="109"/>
      <c r="L143" s="106"/>
      <c r="M143" s="109"/>
      <c r="N143" s="35"/>
      <c r="O143" s="272"/>
      <c r="P143" s="3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CG143" s="14"/>
      <c r="CH143" s="14"/>
      <c r="CI143" s="14"/>
      <c r="CJ143" s="14"/>
      <c r="CK143" s="14"/>
      <c r="CL143" s="14"/>
      <c r="CM143" s="14"/>
      <c r="CN143" s="14"/>
    </row>
    <row r="144" spans="1:104" x14ac:dyDescent="0.2">
      <c r="A144" s="1433"/>
      <c r="B144" s="89" t="s">
        <v>167</v>
      </c>
      <c r="C144" s="236">
        <f>SUM(D144+E144)</f>
        <v>0</v>
      </c>
      <c r="D144" s="237">
        <f t="shared" si="24"/>
        <v>0</v>
      </c>
      <c r="E144" s="238">
        <f t="shared" si="24"/>
        <v>0</v>
      </c>
      <c r="F144" s="35"/>
      <c r="G144" s="39"/>
      <c r="H144" s="35"/>
      <c r="I144" s="39"/>
      <c r="J144" s="35"/>
      <c r="K144" s="39"/>
      <c r="L144" s="35"/>
      <c r="M144" s="39"/>
      <c r="N144" s="143"/>
      <c r="O144" s="40"/>
      <c r="P144" s="3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CG144" s="14"/>
      <c r="CH144" s="14"/>
      <c r="CI144" s="14"/>
      <c r="CJ144" s="14"/>
      <c r="CK144" s="14"/>
      <c r="CL144" s="14"/>
      <c r="CM144" s="14"/>
      <c r="CN144" s="14"/>
    </row>
    <row r="145" spans="1:104" ht="15" customHeight="1" x14ac:dyDescent="0.2">
      <c r="A145" s="1374"/>
      <c r="B145" s="81" t="s">
        <v>168</v>
      </c>
      <c r="C145" s="290">
        <f>SUM(D145+E145)</f>
        <v>0</v>
      </c>
      <c r="D145" s="291">
        <f t="shared" si="24"/>
        <v>0</v>
      </c>
      <c r="E145" s="292">
        <f t="shared" si="24"/>
        <v>0</v>
      </c>
      <c r="F145" s="82"/>
      <c r="G145" s="85"/>
      <c r="H145" s="82"/>
      <c r="I145" s="85"/>
      <c r="J145" s="82"/>
      <c r="K145" s="85"/>
      <c r="L145" s="82"/>
      <c r="M145" s="85"/>
      <c r="N145" s="149"/>
      <c r="O145" s="185"/>
      <c r="P145" s="293"/>
      <c r="Q145" s="11"/>
      <c r="R145" s="11"/>
      <c r="S145" s="11"/>
      <c r="T145" s="11"/>
      <c r="U145" s="11"/>
      <c r="V145" s="80"/>
      <c r="W145" s="11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1763"/>
      <c r="AM145" s="1764"/>
      <c r="AN145" s="1764"/>
      <c r="AO145" s="296"/>
      <c r="AP145" s="1764"/>
      <c r="AQ145" s="296"/>
      <c r="AR145" s="297"/>
      <c r="AS145" s="298"/>
      <c r="AT145" s="1719"/>
      <c r="AU145" s="1710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Z145" s="2"/>
      <c r="CG145" s="14"/>
      <c r="CH145" s="14"/>
      <c r="CI145" s="14"/>
      <c r="CJ145" s="14"/>
      <c r="CK145" s="14"/>
      <c r="CL145" s="14"/>
      <c r="CM145" s="14"/>
      <c r="CN145" s="14"/>
    </row>
    <row r="146" spans="1:104" ht="15.75" customHeight="1" x14ac:dyDescent="0.2">
      <c r="A146" s="11" t="s">
        <v>169</v>
      </c>
      <c r="B146" s="11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Y146" s="3"/>
      <c r="BZ146" s="4"/>
      <c r="CF146" s="14"/>
      <c r="CG146" s="14"/>
      <c r="CH146" s="14"/>
      <c r="CI146" s="14"/>
      <c r="CJ146" s="14"/>
      <c r="CK146" s="14"/>
      <c r="CL146" s="14"/>
      <c r="CM146" s="14"/>
      <c r="CZ146" s="2"/>
    </row>
    <row r="147" spans="1:104" ht="13.5" customHeight="1" x14ac:dyDescent="0.2">
      <c r="A147" s="11" t="s">
        <v>170</v>
      </c>
      <c r="B147" s="11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Y147" s="3"/>
      <c r="BZ147" s="4"/>
      <c r="CF147" s="14"/>
      <c r="CG147" s="14"/>
      <c r="CH147" s="14"/>
      <c r="CI147" s="14"/>
      <c r="CJ147" s="14"/>
      <c r="CK147" s="14"/>
      <c r="CL147" s="14"/>
      <c r="CM147" s="14"/>
      <c r="CZ147" s="2"/>
    </row>
    <row r="148" spans="1:104" ht="16.350000000000001" customHeight="1" x14ac:dyDescent="0.2">
      <c r="A148" s="117" t="s">
        <v>171</v>
      </c>
      <c r="B148" s="117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12"/>
      <c r="BF148" s="12"/>
      <c r="BY148" s="3"/>
      <c r="CZ148" s="2"/>
    </row>
    <row r="149" spans="1:104" ht="22.5" customHeight="1" x14ac:dyDescent="0.2">
      <c r="A149" s="1371" t="s">
        <v>172</v>
      </c>
      <c r="B149" s="1372"/>
      <c r="C149" s="1665" t="s">
        <v>63</v>
      </c>
      <c r="D149" s="1665"/>
      <c r="E149" s="1665"/>
      <c r="F149" s="1665" t="s">
        <v>173</v>
      </c>
      <c r="G149" s="1665"/>
      <c r="H149" s="1665" t="s">
        <v>174</v>
      </c>
      <c r="I149" s="1665"/>
      <c r="J149" s="1665" t="s">
        <v>175</v>
      </c>
      <c r="K149" s="1665"/>
      <c r="L149" s="1665" t="s">
        <v>110</v>
      </c>
      <c r="M149" s="1665"/>
      <c r="N149" s="1377" t="s">
        <v>11</v>
      </c>
      <c r="O149" s="1380"/>
      <c r="P149" s="1691" t="s">
        <v>112</v>
      </c>
      <c r="Q149" s="1691"/>
      <c r="R149" s="1691" t="s">
        <v>113</v>
      </c>
      <c r="S149" s="1691"/>
      <c r="T149" s="1691" t="s">
        <v>114</v>
      </c>
      <c r="U149" s="1691"/>
      <c r="V149" s="1691" t="s">
        <v>115</v>
      </c>
      <c r="W149" s="1691"/>
      <c r="X149" s="1691" t="s">
        <v>116</v>
      </c>
      <c r="Y149" s="1691"/>
      <c r="Z149" s="1691" t="s">
        <v>117</v>
      </c>
      <c r="AA149" s="1691"/>
      <c r="AB149" s="1691" t="s">
        <v>118</v>
      </c>
      <c r="AC149" s="1691"/>
      <c r="AD149" s="1691" t="s">
        <v>119</v>
      </c>
      <c r="AE149" s="1691"/>
      <c r="AF149" s="1691" t="s">
        <v>120</v>
      </c>
      <c r="AG149" s="1691"/>
      <c r="AH149" s="1691" t="s">
        <v>121</v>
      </c>
      <c r="AI149" s="1691"/>
      <c r="AJ149" s="1691" t="s">
        <v>122</v>
      </c>
      <c r="AK149" s="1691"/>
      <c r="AL149" s="1691" t="s">
        <v>123</v>
      </c>
      <c r="AM149" s="1406"/>
      <c r="AN149" s="1765" t="s">
        <v>176</v>
      </c>
      <c r="AO149" s="1766" t="s">
        <v>177</v>
      </c>
      <c r="AP149" s="1406" t="s">
        <v>178</v>
      </c>
      <c r="AQ149" s="1407"/>
      <c r="AR149" s="1375" t="s">
        <v>179</v>
      </c>
      <c r="AS149" s="1375" t="s">
        <v>180</v>
      </c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Y149" s="3"/>
      <c r="CZ149" s="2"/>
    </row>
    <row r="150" spans="1:104" ht="37.5" customHeight="1" x14ac:dyDescent="0.2">
      <c r="A150" s="1373"/>
      <c r="B150" s="1374"/>
      <c r="C150" s="1767" t="s">
        <v>88</v>
      </c>
      <c r="D150" s="1662" t="s">
        <v>54</v>
      </c>
      <c r="E150" s="846" t="s">
        <v>89</v>
      </c>
      <c r="F150" s="1767" t="s">
        <v>54</v>
      </c>
      <c r="G150" s="846" t="s">
        <v>89</v>
      </c>
      <c r="H150" s="1767" t="s">
        <v>54</v>
      </c>
      <c r="I150" s="846" t="s">
        <v>89</v>
      </c>
      <c r="J150" s="1767" t="s">
        <v>54</v>
      </c>
      <c r="K150" s="846" t="s">
        <v>89</v>
      </c>
      <c r="L150" s="1767" t="s">
        <v>54</v>
      </c>
      <c r="M150" s="846" t="s">
        <v>89</v>
      </c>
      <c r="N150" s="1767" t="s">
        <v>54</v>
      </c>
      <c r="O150" s="846" t="s">
        <v>89</v>
      </c>
      <c r="P150" s="1767" t="s">
        <v>54</v>
      </c>
      <c r="Q150" s="846" t="s">
        <v>89</v>
      </c>
      <c r="R150" s="1767" t="s">
        <v>54</v>
      </c>
      <c r="S150" s="846" t="s">
        <v>89</v>
      </c>
      <c r="T150" s="1767" t="s">
        <v>54</v>
      </c>
      <c r="U150" s="846" t="s">
        <v>89</v>
      </c>
      <c r="V150" s="1767" t="s">
        <v>54</v>
      </c>
      <c r="W150" s="846" t="s">
        <v>89</v>
      </c>
      <c r="X150" s="1767" t="s">
        <v>54</v>
      </c>
      <c r="Y150" s="846" t="s">
        <v>89</v>
      </c>
      <c r="Z150" s="1767" t="s">
        <v>54</v>
      </c>
      <c r="AA150" s="846" t="s">
        <v>89</v>
      </c>
      <c r="AB150" s="1767" t="s">
        <v>54</v>
      </c>
      <c r="AC150" s="846" t="s">
        <v>89</v>
      </c>
      <c r="AD150" s="1767" t="s">
        <v>54</v>
      </c>
      <c r="AE150" s="846" t="s">
        <v>89</v>
      </c>
      <c r="AF150" s="1767" t="s">
        <v>54</v>
      </c>
      <c r="AG150" s="846" t="s">
        <v>89</v>
      </c>
      <c r="AH150" s="1767" t="s">
        <v>54</v>
      </c>
      <c r="AI150" s="846" t="s">
        <v>89</v>
      </c>
      <c r="AJ150" s="1767" t="s">
        <v>54</v>
      </c>
      <c r="AK150" s="846" t="s">
        <v>89</v>
      </c>
      <c r="AL150" s="1767" t="s">
        <v>54</v>
      </c>
      <c r="AM150" s="845" t="s">
        <v>89</v>
      </c>
      <c r="AN150" s="1469"/>
      <c r="AO150" s="1471"/>
      <c r="AP150" s="1767" t="s">
        <v>54</v>
      </c>
      <c r="AQ150" s="846" t="s">
        <v>89</v>
      </c>
      <c r="AR150" s="1376"/>
      <c r="AS150" s="1376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12"/>
      <c r="BF150" s="12"/>
      <c r="BY150" s="3"/>
      <c r="CZ150" s="2"/>
    </row>
    <row r="151" spans="1:104" ht="20.25" customHeight="1" x14ac:dyDescent="0.2">
      <c r="A151" s="1460" t="s">
        <v>181</v>
      </c>
      <c r="B151" s="1461"/>
      <c r="C151" s="1768">
        <f>SUM(D151+E151)</f>
        <v>23</v>
      </c>
      <c r="D151" s="1769">
        <f>SUM(F151+H151+J151+L151+N151+P151+R151+T151+V151+X151+Z151+AB151+AD151+AF151+AH151+AJ151+AL151)</f>
        <v>17</v>
      </c>
      <c r="E151" s="304">
        <f>SUM(G151+I151+K151+M151+O151+Q151+S151+U151+W151+Y151+AA151+AC151+AE151+AG151+AI151+AK151+AM151)</f>
        <v>6</v>
      </c>
      <c r="F151" s="1689">
        <v>3</v>
      </c>
      <c r="G151" s="305"/>
      <c r="H151" s="1689">
        <v>4</v>
      </c>
      <c r="I151" s="305">
        <v>3</v>
      </c>
      <c r="J151" s="1689">
        <v>4</v>
      </c>
      <c r="K151" s="305"/>
      <c r="L151" s="1689"/>
      <c r="M151" s="305">
        <v>1</v>
      </c>
      <c r="N151" s="1689"/>
      <c r="O151" s="305"/>
      <c r="P151" s="1689">
        <v>1</v>
      </c>
      <c r="Q151" s="305">
        <v>1</v>
      </c>
      <c r="R151" s="1689">
        <v>1</v>
      </c>
      <c r="S151" s="305">
        <v>1</v>
      </c>
      <c r="T151" s="1689"/>
      <c r="U151" s="305"/>
      <c r="V151" s="1689"/>
      <c r="W151" s="305"/>
      <c r="X151" s="1689"/>
      <c r="Y151" s="305"/>
      <c r="Z151" s="1689">
        <v>1</v>
      </c>
      <c r="AA151" s="305"/>
      <c r="AB151" s="1689">
        <v>2</v>
      </c>
      <c r="AC151" s="305"/>
      <c r="AD151" s="92"/>
      <c r="AE151" s="305"/>
      <c r="AF151" s="92">
        <v>1</v>
      </c>
      <c r="AG151" s="305"/>
      <c r="AH151" s="92"/>
      <c r="AI151" s="305"/>
      <c r="AJ151" s="92"/>
      <c r="AK151" s="305"/>
      <c r="AL151" s="92"/>
      <c r="AM151" s="285"/>
      <c r="AN151" s="1770">
        <v>0</v>
      </c>
      <c r="AO151" s="306">
        <v>0</v>
      </c>
      <c r="AP151" s="92">
        <v>0</v>
      </c>
      <c r="AQ151" s="305">
        <v>0</v>
      </c>
      <c r="AR151" s="53">
        <v>0</v>
      </c>
      <c r="AS151" s="53">
        <v>0</v>
      </c>
      <c r="AT151" s="186" t="str">
        <f>CA151&amp;CB151&amp;CC151&amp;CD151&amp;CE151&amp;CF151&amp;CN151</f>
        <v/>
      </c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12"/>
      <c r="BF151" s="12"/>
      <c r="BY151" s="3"/>
      <c r="CA151" s="32" t="str">
        <f>IF(CG151=0,"","* Las gestantes ingresadas al Programa NO debe ser mayor al Total de Mujeres ingresadas. ")</f>
        <v/>
      </c>
      <c r="CB151" s="32" t="str">
        <f>IF(CH151=0,"","* Las madres de hijos menor de 5 años NO DEBE ser mayor al Total de Mujeres ingresadas al Programa. ")</f>
        <v/>
      </c>
      <c r="CC151" s="32" t="str">
        <f>IF(CI151=0,"","* Los ingresos de Pueblos Originarios NO DEBE ser mayor al Total de ingresos del Programa.")</f>
        <v/>
      </c>
      <c r="CD151" s="32" t="str">
        <f>IF(CJ151=0,"","* Los Niños, Niñas, Adolescentes y Jóvenes de Programas SENAME NO DEBE ser mayor al Total de ingresos del Programa. ")</f>
        <v/>
      </c>
      <c r="CE151" s="32" t="str">
        <f>IF(CK151=0,"","* Los Migrantes NO DEBEN ser mayor al Total de ingresos del Programa. ")</f>
        <v/>
      </c>
      <c r="CF151" s="32" t="str">
        <f>IF(CL151=0,"","* No olvide escribir los campos Gestante y/o Madre de Hijo menor de 5 años y/o Pueblos Originarios y/o Niños, Niñas, Adolescentes y Jóvenes de Programas SENAME y/o Migrante (Digite CERO si no tiene). ")</f>
        <v/>
      </c>
      <c r="CG151" s="33">
        <f>IF(E151&lt;AN151,1,0)</f>
        <v>0</v>
      </c>
      <c r="CH151" s="33">
        <f>IF(C151&lt;AO151,1,0)</f>
        <v>0</v>
      </c>
      <c r="CI151" s="33">
        <f>IF(C151&lt;SUM(AP151,AQ151),1,0)</f>
        <v>0</v>
      </c>
      <c r="CJ151" s="33">
        <f>IF(C151&lt;AR151,1,0)</f>
        <v>0</v>
      </c>
      <c r="CK151" s="33">
        <f>IF(C151&lt;AS151,1,0)</f>
        <v>0</v>
      </c>
      <c r="CL151" s="33">
        <f>IF(AND(C151&lt;&gt;0,OR(AN151="",AO151="",AP151="",AQ151="",AR151="",AS151="")),1,0)</f>
        <v>0</v>
      </c>
      <c r="CM151" s="33">
        <f>IF(AND(C151=0,OR(C153&gt;0,C154&gt;0,C155&gt;0,C156&gt;0,C157&gt;0)),1,0)</f>
        <v>0</v>
      </c>
      <c r="CN151" s="32" t="str">
        <f>IF(AND(C151=0,OR(C153&gt;0,C154&gt;0,C155&gt;0,C156&gt;0,C157&gt;0)),"* No olvide registrar al menos un ingreso y una persona con diagnóstico. ","")</f>
        <v/>
      </c>
      <c r="CZ151" s="2"/>
    </row>
    <row r="152" spans="1:104" ht="26.25" customHeight="1" x14ac:dyDescent="0.2">
      <c r="A152" s="1462" t="s">
        <v>182</v>
      </c>
      <c r="B152" s="1463"/>
      <c r="C152" s="307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/>
      <c r="Q152" s="308"/>
      <c r="R152" s="308"/>
      <c r="S152" s="308"/>
      <c r="T152" s="308"/>
      <c r="U152" s="308"/>
      <c r="V152" s="308"/>
      <c r="W152" s="308"/>
      <c r="X152" s="308"/>
      <c r="Y152" s="308"/>
      <c r="Z152" s="308"/>
      <c r="AA152" s="308"/>
      <c r="AB152" s="308"/>
      <c r="AC152" s="308"/>
      <c r="AD152" s="308"/>
      <c r="AE152" s="308"/>
      <c r="AF152" s="308"/>
      <c r="AG152" s="308"/>
      <c r="AH152" s="308"/>
      <c r="AI152" s="308"/>
      <c r="AJ152" s="308"/>
      <c r="AK152" s="308"/>
      <c r="AL152" s="308"/>
      <c r="AM152" s="308"/>
      <c r="AN152" s="308"/>
      <c r="AO152" s="308"/>
      <c r="AP152" s="308"/>
      <c r="AQ152" s="308"/>
      <c r="AR152" s="308"/>
      <c r="AS152" s="309"/>
      <c r="AT152" s="186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12"/>
      <c r="BF152" s="12"/>
      <c r="BY152" s="3"/>
      <c r="CA152" s="32"/>
      <c r="CB152" s="32"/>
      <c r="CC152" s="32"/>
      <c r="CD152" s="32"/>
      <c r="CE152" s="32"/>
      <c r="CF152" s="32"/>
      <c r="CG152" s="33"/>
      <c r="CH152" s="33"/>
      <c r="CI152" s="33"/>
      <c r="CJ152" s="33"/>
      <c r="CK152" s="33"/>
      <c r="CL152" s="33"/>
      <c r="CM152" s="33"/>
      <c r="CN152" s="33"/>
      <c r="CZ152" s="2"/>
    </row>
    <row r="153" spans="1:104" ht="16.350000000000001" customHeight="1" x14ac:dyDescent="0.2">
      <c r="A153" s="1771" t="s">
        <v>183</v>
      </c>
      <c r="B153" s="1772" t="s">
        <v>184</v>
      </c>
      <c r="C153" s="1773">
        <f>SUM(D153+E153)</f>
        <v>0</v>
      </c>
      <c r="D153" s="1774">
        <f t="shared" ref="D153:D161" si="25">SUM(F153+H153+J153+L153+N153+P153+R153+T153+V153+X153+Z153+AB153+AD153+AF153+AH153+AJ153+AL153)</f>
        <v>0</v>
      </c>
      <c r="E153" s="1775">
        <f t="shared" ref="E153:E161" si="26">SUM(G153+I153+K153+M153+O153+Q153+S153+U153+W153+Y153+AA153+AC153+AE153+AG153+AI153+AK153+AM153)</f>
        <v>0</v>
      </c>
      <c r="F153" s="1676"/>
      <c r="G153" s="1679"/>
      <c r="H153" s="1676"/>
      <c r="I153" s="1679"/>
      <c r="J153" s="1676"/>
      <c r="K153" s="1679"/>
      <c r="L153" s="1676"/>
      <c r="M153" s="1679"/>
      <c r="N153" s="1676"/>
      <c r="O153" s="1679"/>
      <c r="P153" s="1676"/>
      <c r="Q153" s="1679"/>
      <c r="R153" s="1676"/>
      <c r="S153" s="1679"/>
      <c r="T153" s="1676"/>
      <c r="U153" s="1679"/>
      <c r="V153" s="1676"/>
      <c r="W153" s="1679"/>
      <c r="X153" s="1676"/>
      <c r="Y153" s="1679"/>
      <c r="Z153" s="1676"/>
      <c r="AA153" s="1679"/>
      <c r="AB153" s="1676"/>
      <c r="AC153" s="1679"/>
      <c r="AD153" s="1676"/>
      <c r="AE153" s="1679"/>
      <c r="AF153" s="1676"/>
      <c r="AG153" s="1679"/>
      <c r="AH153" s="1676"/>
      <c r="AI153" s="1679"/>
      <c r="AJ153" s="1676"/>
      <c r="AK153" s="1679"/>
      <c r="AL153" s="1676"/>
      <c r="AM153" s="1751"/>
      <c r="AN153" s="1776"/>
      <c r="AO153" s="1702"/>
      <c r="AP153" s="1676"/>
      <c r="AQ153" s="1679"/>
      <c r="AR153" s="1679"/>
      <c r="AS153" s="1679"/>
      <c r="AT153" s="186" t="str">
        <f>CA153&amp;CB153&amp;CC153&amp;CD153&amp;CE153&amp;CF153</f>
        <v/>
      </c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12"/>
      <c r="BF153" s="12"/>
      <c r="BY153" s="3"/>
      <c r="CA153" s="32" t="str">
        <f t="shared" ref="CA153:CA179" si="27">IF(CG153=0,"","* Las gestantes ingresadas al Programa NO debe ser mayor al Total de Mujeres ingresadas. ")</f>
        <v/>
      </c>
      <c r="CB153" s="32" t="str">
        <f t="shared" ref="CB153:CB169" si="28">IF(CH153=0,"","* Las madres de hijos menor de 5 años NO DEBE ser mayor al Total de Mujeres ingresadas al Programa. ")</f>
        <v/>
      </c>
      <c r="CC153" s="32" t="str">
        <f t="shared" ref="CC153:CC189" si="29">IF(CI153=0,"","* Los ingresos de Pueblos Originarios NO DEBE ser mayor al Total de ingresos del Programa.")</f>
        <v/>
      </c>
      <c r="CD153" s="32" t="str">
        <f t="shared" ref="CD153:CD189" si="30">IF(CJ153=0,"","* Los Niños, Niñas, Adolescentes y Jóvenes de Programas SENAME NO DEBE ser mayor al Total de ingresos del Programa. ")</f>
        <v/>
      </c>
      <c r="CE153" s="32" t="str">
        <f t="shared" ref="CE153:CE189" si="31">IF(CK153=0,"","* Los Migrantes NO DEBEN ser mayor al Total de ingresos del Programa. ")</f>
        <v/>
      </c>
      <c r="CF153" s="32" t="str">
        <f t="shared" ref="CF153:CF189" si="32">IF(CL153=0,"","* No olvide escribir los campos Gestante y/o Madre de Hijo menor de 5 años y/o Pueblos Originarios y/o Niños, Niñas, Adolescentes y Jóvenes de Programas SENAME y/o Migrante (Digite CERO si no tiene). ")</f>
        <v/>
      </c>
      <c r="CG153" s="33">
        <f t="shared" ref="CG153:CG179" si="33">IF(E153&lt;AN153,1,0)</f>
        <v>0</v>
      </c>
      <c r="CH153" s="33">
        <f t="shared" ref="CH153:CH169" si="34">IF(C153&lt;AO153,1,0)</f>
        <v>0</v>
      </c>
      <c r="CI153" s="33">
        <f t="shared" ref="CI153:CI189" si="35">IF(C153&lt;SUM(AP153,AQ153),1,0)</f>
        <v>0</v>
      </c>
      <c r="CJ153" s="33">
        <f t="shared" ref="CJ153:CJ189" si="36">IF(C153&lt;AR153,1,0)</f>
        <v>0</v>
      </c>
      <c r="CK153" s="33">
        <f t="shared" ref="CK153:CK189" si="37">IF(C153&lt;AS153,1,0)</f>
        <v>0</v>
      </c>
      <c r="CL153" s="33">
        <f t="shared" ref="CL153:CL189" si="38">IF(AND(C153&lt;&gt;0,OR(AN153="",AO153="",AP153="",AQ153="",AR153="",AS153="")),1,0)</f>
        <v>0</v>
      </c>
      <c r="CM153" s="33"/>
      <c r="CN153" s="33"/>
      <c r="CZ153" s="2"/>
    </row>
    <row r="154" spans="1:104" ht="16.350000000000001" customHeight="1" x14ac:dyDescent="0.2">
      <c r="A154" s="1465"/>
      <c r="B154" s="856" t="s">
        <v>185</v>
      </c>
      <c r="C154" s="315">
        <f>SUM(D154+E154)</f>
        <v>0</v>
      </c>
      <c r="D154" s="316">
        <f t="shared" si="25"/>
        <v>0</v>
      </c>
      <c r="E154" s="317">
        <f t="shared" si="26"/>
        <v>0</v>
      </c>
      <c r="F154" s="92"/>
      <c r="G154" s="95"/>
      <c r="H154" s="92"/>
      <c r="I154" s="95"/>
      <c r="J154" s="92"/>
      <c r="K154" s="95"/>
      <c r="L154" s="92"/>
      <c r="M154" s="95"/>
      <c r="N154" s="92"/>
      <c r="O154" s="95"/>
      <c r="P154" s="92"/>
      <c r="Q154" s="95"/>
      <c r="R154" s="92"/>
      <c r="S154" s="95"/>
      <c r="T154" s="92"/>
      <c r="U154" s="95"/>
      <c r="V154" s="92"/>
      <c r="W154" s="95"/>
      <c r="X154" s="92"/>
      <c r="Y154" s="95"/>
      <c r="Z154" s="92"/>
      <c r="AA154" s="95"/>
      <c r="AB154" s="92"/>
      <c r="AC154" s="95"/>
      <c r="AD154" s="92"/>
      <c r="AE154" s="95"/>
      <c r="AF154" s="92"/>
      <c r="AG154" s="95"/>
      <c r="AH154" s="92"/>
      <c r="AI154" s="95"/>
      <c r="AJ154" s="92"/>
      <c r="AK154" s="95"/>
      <c r="AL154" s="92"/>
      <c r="AM154" s="318"/>
      <c r="AN154" s="319"/>
      <c r="AO154" s="206"/>
      <c r="AP154" s="92"/>
      <c r="AQ154" s="95"/>
      <c r="AR154" s="95"/>
      <c r="AS154" s="95"/>
      <c r="AT154" s="186" t="str">
        <f>CA154&amp;CB154&amp;CC154&amp;CD154&amp;CE154&amp;CF154</f>
        <v/>
      </c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12"/>
      <c r="BF154" s="12"/>
      <c r="BY154" s="3"/>
      <c r="CA154" s="32" t="str">
        <f t="shared" si="27"/>
        <v/>
      </c>
      <c r="CB154" s="32" t="str">
        <f t="shared" si="28"/>
        <v/>
      </c>
      <c r="CC154" s="32" t="str">
        <f t="shared" si="29"/>
        <v/>
      </c>
      <c r="CD154" s="32" t="str">
        <f t="shared" si="30"/>
        <v/>
      </c>
      <c r="CE154" s="32" t="str">
        <f t="shared" si="31"/>
        <v/>
      </c>
      <c r="CF154" s="32" t="str">
        <f t="shared" si="32"/>
        <v/>
      </c>
      <c r="CG154" s="33">
        <f t="shared" si="33"/>
        <v>0</v>
      </c>
      <c r="CH154" s="33">
        <f t="shared" si="34"/>
        <v>0</v>
      </c>
      <c r="CI154" s="33">
        <f t="shared" si="35"/>
        <v>0</v>
      </c>
      <c r="CJ154" s="33">
        <f t="shared" si="36"/>
        <v>0</v>
      </c>
      <c r="CK154" s="33">
        <f t="shared" si="37"/>
        <v>0</v>
      </c>
      <c r="CL154" s="33">
        <f t="shared" si="38"/>
        <v>0</v>
      </c>
      <c r="CM154" s="33"/>
      <c r="CN154" s="33"/>
      <c r="CZ154" s="2"/>
    </row>
    <row r="155" spans="1:104" ht="18" customHeight="1" x14ac:dyDescent="0.2">
      <c r="A155" s="1466" t="s">
        <v>186</v>
      </c>
      <c r="B155" s="1467"/>
      <c r="C155" s="1768">
        <f>SUM(D155+E155)</f>
        <v>0</v>
      </c>
      <c r="D155" s="1769">
        <f t="shared" si="25"/>
        <v>0</v>
      </c>
      <c r="E155" s="320">
        <f t="shared" si="26"/>
        <v>0</v>
      </c>
      <c r="F155" s="1689"/>
      <c r="G155" s="53"/>
      <c r="H155" s="1689"/>
      <c r="I155" s="53"/>
      <c r="J155" s="1689"/>
      <c r="K155" s="53"/>
      <c r="L155" s="1689"/>
      <c r="M155" s="53"/>
      <c r="N155" s="1689"/>
      <c r="O155" s="53"/>
      <c r="P155" s="1689"/>
      <c r="Q155" s="53"/>
      <c r="R155" s="1689"/>
      <c r="S155" s="53"/>
      <c r="T155" s="1689"/>
      <c r="U155" s="53"/>
      <c r="V155" s="1689"/>
      <c r="W155" s="53"/>
      <c r="X155" s="1689"/>
      <c r="Y155" s="53"/>
      <c r="Z155" s="1689"/>
      <c r="AA155" s="53"/>
      <c r="AB155" s="1689"/>
      <c r="AC155" s="53"/>
      <c r="AD155" s="1689"/>
      <c r="AE155" s="53"/>
      <c r="AF155" s="1689"/>
      <c r="AG155" s="53"/>
      <c r="AH155" s="1689"/>
      <c r="AI155" s="53"/>
      <c r="AJ155" s="1689"/>
      <c r="AK155" s="53"/>
      <c r="AL155" s="1689"/>
      <c r="AM155" s="321"/>
      <c r="AN155" s="1770"/>
      <c r="AO155" s="1685"/>
      <c r="AP155" s="1689"/>
      <c r="AQ155" s="53"/>
      <c r="AR155" s="53"/>
      <c r="AS155" s="53"/>
      <c r="AT155" s="186" t="str">
        <f>CA155&amp;CB155&amp;CC155&amp;CD155&amp;CE155&amp;CF155</f>
        <v/>
      </c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12"/>
      <c r="BF155" s="12"/>
      <c r="BY155" s="3"/>
      <c r="CA155" s="32" t="str">
        <f t="shared" si="27"/>
        <v/>
      </c>
      <c r="CB155" s="32" t="str">
        <f t="shared" si="28"/>
        <v/>
      </c>
      <c r="CC155" s="32" t="str">
        <f t="shared" si="29"/>
        <v/>
      </c>
      <c r="CD155" s="32" t="str">
        <f t="shared" si="30"/>
        <v/>
      </c>
      <c r="CE155" s="32" t="str">
        <f t="shared" si="31"/>
        <v/>
      </c>
      <c r="CF155" s="32" t="str">
        <f t="shared" si="32"/>
        <v/>
      </c>
      <c r="CG155" s="33">
        <f t="shared" si="33"/>
        <v>0</v>
      </c>
      <c r="CH155" s="33">
        <f t="shared" si="34"/>
        <v>0</v>
      </c>
      <c r="CI155" s="33">
        <f t="shared" si="35"/>
        <v>0</v>
      </c>
      <c r="CJ155" s="33">
        <f t="shared" si="36"/>
        <v>0</v>
      </c>
      <c r="CK155" s="33">
        <f t="shared" si="37"/>
        <v>0</v>
      </c>
      <c r="CL155" s="33">
        <f t="shared" si="38"/>
        <v>0</v>
      </c>
      <c r="CM155" s="33"/>
      <c r="CN155" s="33"/>
      <c r="CZ155" s="2"/>
    </row>
    <row r="156" spans="1:104" ht="16.350000000000001" customHeight="1" x14ac:dyDescent="0.2">
      <c r="A156" s="1771" t="s">
        <v>187</v>
      </c>
      <c r="B156" s="1772" t="s">
        <v>188</v>
      </c>
      <c r="C156" s="1773">
        <f>+D156+E156</f>
        <v>0</v>
      </c>
      <c r="D156" s="1774">
        <f t="shared" si="25"/>
        <v>0</v>
      </c>
      <c r="E156" s="1775">
        <f t="shared" si="26"/>
        <v>0</v>
      </c>
      <c r="F156" s="1676"/>
      <c r="G156" s="1679"/>
      <c r="H156" s="1676"/>
      <c r="I156" s="1679"/>
      <c r="J156" s="1676"/>
      <c r="K156" s="1679"/>
      <c r="L156" s="1676"/>
      <c r="M156" s="1679"/>
      <c r="N156" s="1676"/>
      <c r="O156" s="1679"/>
      <c r="P156" s="1676"/>
      <c r="Q156" s="1679"/>
      <c r="R156" s="1676"/>
      <c r="S156" s="1679"/>
      <c r="T156" s="1676"/>
      <c r="U156" s="1679"/>
      <c r="V156" s="1676"/>
      <c r="W156" s="1679"/>
      <c r="X156" s="1676"/>
      <c r="Y156" s="1679"/>
      <c r="Z156" s="1676"/>
      <c r="AA156" s="1679"/>
      <c r="AB156" s="1676"/>
      <c r="AC156" s="1679"/>
      <c r="AD156" s="1676"/>
      <c r="AE156" s="1679"/>
      <c r="AF156" s="1676"/>
      <c r="AG156" s="1679"/>
      <c r="AH156" s="1676"/>
      <c r="AI156" s="1679"/>
      <c r="AJ156" s="1676"/>
      <c r="AK156" s="1679"/>
      <c r="AL156" s="1676"/>
      <c r="AM156" s="1751"/>
      <c r="AN156" s="1776"/>
      <c r="AO156" s="1702"/>
      <c r="AP156" s="1676"/>
      <c r="AQ156" s="1679"/>
      <c r="AR156" s="1679"/>
      <c r="AS156" s="1679"/>
      <c r="AT156" s="186" t="str">
        <f>CA156&amp;CB156&amp;CC156&amp;CD156&amp;CE156&amp;CF156</f>
        <v/>
      </c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12"/>
      <c r="BF156" s="12"/>
      <c r="BY156" s="3"/>
      <c r="CA156" s="32" t="str">
        <f t="shared" si="27"/>
        <v/>
      </c>
      <c r="CB156" s="32" t="str">
        <f t="shared" si="28"/>
        <v/>
      </c>
      <c r="CC156" s="32" t="str">
        <f t="shared" si="29"/>
        <v/>
      </c>
      <c r="CD156" s="32" t="str">
        <f t="shared" si="30"/>
        <v/>
      </c>
      <c r="CE156" s="32" t="str">
        <f t="shared" si="31"/>
        <v/>
      </c>
      <c r="CF156" s="32" t="str">
        <f t="shared" si="32"/>
        <v/>
      </c>
      <c r="CG156" s="33">
        <f t="shared" si="33"/>
        <v>0</v>
      </c>
      <c r="CH156" s="33">
        <f t="shared" si="34"/>
        <v>0</v>
      </c>
      <c r="CI156" s="33">
        <f t="shared" si="35"/>
        <v>0</v>
      </c>
      <c r="CJ156" s="33">
        <f t="shared" si="36"/>
        <v>0</v>
      </c>
      <c r="CK156" s="33">
        <f t="shared" si="37"/>
        <v>0</v>
      </c>
      <c r="CL156" s="33">
        <f t="shared" si="38"/>
        <v>0</v>
      </c>
      <c r="CM156" s="33"/>
      <c r="CN156" s="33"/>
      <c r="CZ156" s="2"/>
    </row>
    <row r="157" spans="1:104" ht="16.350000000000001" customHeight="1" x14ac:dyDescent="0.2">
      <c r="A157" s="1465"/>
      <c r="B157" s="856" t="s">
        <v>189</v>
      </c>
      <c r="C157" s="322">
        <f>+D157+E157</f>
        <v>0</v>
      </c>
      <c r="D157" s="323">
        <f t="shared" si="25"/>
        <v>0</v>
      </c>
      <c r="E157" s="304">
        <f t="shared" si="26"/>
        <v>0</v>
      </c>
      <c r="F157" s="324"/>
      <c r="G157" s="305"/>
      <c r="H157" s="324"/>
      <c r="I157" s="305"/>
      <c r="J157" s="324"/>
      <c r="K157" s="305"/>
      <c r="L157" s="92"/>
      <c r="M157" s="95"/>
      <c r="N157" s="324"/>
      <c r="O157" s="305"/>
      <c r="P157" s="324"/>
      <c r="Q157" s="305"/>
      <c r="R157" s="324"/>
      <c r="S157" s="305"/>
      <c r="T157" s="324"/>
      <c r="U157" s="305"/>
      <c r="V157" s="324"/>
      <c r="W157" s="305"/>
      <c r="X157" s="324"/>
      <c r="Y157" s="305"/>
      <c r="Z157" s="324"/>
      <c r="AA157" s="305"/>
      <c r="AB157" s="324"/>
      <c r="AC157" s="305"/>
      <c r="AD157" s="324"/>
      <c r="AE157" s="305"/>
      <c r="AF157" s="324"/>
      <c r="AG157" s="305"/>
      <c r="AH157" s="324"/>
      <c r="AI157" s="305"/>
      <c r="AJ157" s="324"/>
      <c r="AK157" s="305"/>
      <c r="AL157" s="324"/>
      <c r="AM157" s="285"/>
      <c r="AN157" s="319"/>
      <c r="AO157" s="206"/>
      <c r="AP157" s="92"/>
      <c r="AQ157" s="95"/>
      <c r="AR157" s="95"/>
      <c r="AS157" s="95"/>
      <c r="AT157" s="186" t="str">
        <f>CA157&amp;CB157&amp;CC157&amp;CD157&amp;CE157&amp;CF157</f>
        <v/>
      </c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12"/>
      <c r="BF157" s="12"/>
      <c r="BY157" s="3"/>
      <c r="CA157" s="32" t="str">
        <f t="shared" si="27"/>
        <v/>
      </c>
      <c r="CB157" s="32" t="str">
        <f t="shared" si="28"/>
        <v/>
      </c>
      <c r="CC157" s="32" t="str">
        <f t="shared" si="29"/>
        <v/>
      </c>
      <c r="CD157" s="32" t="str">
        <f t="shared" si="30"/>
        <v/>
      </c>
      <c r="CE157" s="32" t="str">
        <f t="shared" si="31"/>
        <v/>
      </c>
      <c r="CF157" s="32" t="str">
        <f t="shared" si="32"/>
        <v/>
      </c>
      <c r="CG157" s="33">
        <f t="shared" si="33"/>
        <v>0</v>
      </c>
      <c r="CH157" s="33">
        <f t="shared" si="34"/>
        <v>0</v>
      </c>
      <c r="CI157" s="33">
        <f t="shared" si="35"/>
        <v>0</v>
      </c>
      <c r="CJ157" s="33">
        <f t="shared" si="36"/>
        <v>0</v>
      </c>
      <c r="CK157" s="33">
        <f t="shared" si="37"/>
        <v>0</v>
      </c>
      <c r="CL157" s="33">
        <f t="shared" si="38"/>
        <v>0</v>
      </c>
      <c r="CM157" s="33"/>
      <c r="CN157" s="33"/>
      <c r="CZ157" s="2"/>
    </row>
    <row r="158" spans="1:104" ht="21.75" customHeight="1" x14ac:dyDescent="0.2">
      <c r="A158" s="851" t="s">
        <v>190</v>
      </c>
      <c r="B158" s="852"/>
      <c r="C158" s="1667">
        <f t="shared" ref="C158:C189" si="39">SUM(D158+E158)</f>
        <v>23</v>
      </c>
      <c r="D158" s="1668">
        <f t="shared" si="25"/>
        <v>17</v>
      </c>
      <c r="E158" s="75">
        <f t="shared" si="26"/>
        <v>6</v>
      </c>
      <c r="F158" s="1689">
        <v>3</v>
      </c>
      <c r="G158" s="53"/>
      <c r="H158" s="1689">
        <v>4</v>
      </c>
      <c r="I158" s="53">
        <v>3</v>
      </c>
      <c r="J158" s="1689">
        <v>4</v>
      </c>
      <c r="K158" s="53"/>
      <c r="L158" s="1689"/>
      <c r="M158" s="53">
        <v>1</v>
      </c>
      <c r="N158" s="1689"/>
      <c r="O158" s="53"/>
      <c r="P158" s="1689">
        <v>1</v>
      </c>
      <c r="Q158" s="53">
        <v>1</v>
      </c>
      <c r="R158" s="1689">
        <v>1</v>
      </c>
      <c r="S158" s="53">
        <v>1</v>
      </c>
      <c r="T158" s="1689"/>
      <c r="U158" s="53"/>
      <c r="V158" s="1689"/>
      <c r="W158" s="53"/>
      <c r="X158" s="1689"/>
      <c r="Y158" s="53"/>
      <c r="Z158" s="1689">
        <v>1</v>
      </c>
      <c r="AA158" s="53"/>
      <c r="AB158" s="1689">
        <v>2</v>
      </c>
      <c r="AC158" s="53"/>
      <c r="AD158" s="1689"/>
      <c r="AE158" s="53"/>
      <c r="AF158" s="1689">
        <v>1</v>
      </c>
      <c r="AG158" s="53"/>
      <c r="AH158" s="1689"/>
      <c r="AI158" s="53"/>
      <c r="AJ158" s="1689"/>
      <c r="AK158" s="53"/>
      <c r="AL158" s="1689"/>
      <c r="AM158" s="321"/>
      <c r="AN158" s="1770">
        <v>0</v>
      </c>
      <c r="AO158" s="1685">
        <v>0</v>
      </c>
      <c r="AP158" s="92">
        <v>0</v>
      </c>
      <c r="AQ158" s="53">
        <v>0</v>
      </c>
      <c r="AR158" s="53">
        <v>0</v>
      </c>
      <c r="AS158" s="53">
        <v>0</v>
      </c>
      <c r="AT158" s="186" t="str">
        <f>CA158&amp;CB158&amp;CC158&amp;CD158&amp;CE158&amp;CF158&amp;CO158</f>
        <v/>
      </c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12"/>
      <c r="BF158" s="12"/>
      <c r="BY158" s="3"/>
      <c r="CA158" s="32" t="str">
        <f t="shared" si="27"/>
        <v/>
      </c>
      <c r="CB158" s="32" t="str">
        <f t="shared" si="28"/>
        <v/>
      </c>
      <c r="CC158" s="32" t="str">
        <f t="shared" si="29"/>
        <v/>
      </c>
      <c r="CD158" s="32" t="str">
        <f t="shared" si="30"/>
        <v/>
      </c>
      <c r="CE158" s="32" t="str">
        <f t="shared" si="31"/>
        <v/>
      </c>
      <c r="CF158" s="32" t="str">
        <f t="shared" si="32"/>
        <v/>
      </c>
      <c r="CG158" s="33">
        <f t="shared" si="33"/>
        <v>0</v>
      </c>
      <c r="CH158" s="33">
        <f t="shared" si="34"/>
        <v>0</v>
      </c>
      <c r="CI158" s="33">
        <f t="shared" si="35"/>
        <v>0</v>
      </c>
      <c r="CJ158" s="33">
        <f t="shared" si="36"/>
        <v>0</v>
      </c>
      <c r="CK158" s="33">
        <f t="shared" si="37"/>
        <v>0</v>
      </c>
      <c r="CL158" s="33">
        <f t="shared" si="38"/>
        <v>0</v>
      </c>
      <c r="CM158" s="14">
        <v>0</v>
      </c>
      <c r="CN158" s="14"/>
      <c r="CZ158" s="2"/>
    </row>
    <row r="159" spans="1:104" ht="16.350000000000001" customHeight="1" x14ac:dyDescent="0.2">
      <c r="A159" s="1375" t="s">
        <v>191</v>
      </c>
      <c r="B159" s="327" t="s">
        <v>192</v>
      </c>
      <c r="C159" s="328">
        <f t="shared" si="39"/>
        <v>0</v>
      </c>
      <c r="D159" s="329">
        <f t="shared" si="25"/>
        <v>0</v>
      </c>
      <c r="E159" s="330">
        <f t="shared" si="26"/>
        <v>0</v>
      </c>
      <c r="F159" s="106"/>
      <c r="G159" s="109"/>
      <c r="H159" s="106"/>
      <c r="I159" s="109"/>
      <c r="J159" s="106"/>
      <c r="K159" s="109"/>
      <c r="L159" s="106"/>
      <c r="M159" s="109"/>
      <c r="N159" s="106"/>
      <c r="O159" s="109"/>
      <c r="P159" s="106"/>
      <c r="Q159" s="109"/>
      <c r="R159" s="106"/>
      <c r="S159" s="109"/>
      <c r="T159" s="106"/>
      <c r="U159" s="109"/>
      <c r="V159" s="106"/>
      <c r="W159" s="109"/>
      <c r="X159" s="106"/>
      <c r="Y159" s="109"/>
      <c r="Z159" s="106"/>
      <c r="AA159" s="109"/>
      <c r="AB159" s="106"/>
      <c r="AC159" s="109"/>
      <c r="AD159" s="106"/>
      <c r="AE159" s="109"/>
      <c r="AF159" s="106"/>
      <c r="AG159" s="109"/>
      <c r="AH159" s="106"/>
      <c r="AI159" s="109"/>
      <c r="AJ159" s="106"/>
      <c r="AK159" s="109"/>
      <c r="AL159" s="106"/>
      <c r="AM159" s="254"/>
      <c r="AN159" s="331">
        <v>0</v>
      </c>
      <c r="AO159" s="57">
        <v>0</v>
      </c>
      <c r="AP159" s="106">
        <v>0</v>
      </c>
      <c r="AQ159" s="305">
        <v>0</v>
      </c>
      <c r="AR159" s="305">
        <v>0</v>
      </c>
      <c r="AS159" s="305">
        <v>0</v>
      </c>
      <c r="AT159" s="186" t="str">
        <f t="shared" ref="AT159:AT189" si="40">CA159&amp;CB159&amp;CC159&amp;CD159&amp;CE159&amp;CF159</f>
        <v/>
      </c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12"/>
      <c r="BF159" s="12"/>
      <c r="BY159" s="3"/>
      <c r="CA159" s="32" t="str">
        <f t="shared" si="27"/>
        <v/>
      </c>
      <c r="CB159" s="32" t="str">
        <f t="shared" si="28"/>
        <v/>
      </c>
      <c r="CC159" s="32" t="str">
        <f t="shared" si="29"/>
        <v/>
      </c>
      <c r="CD159" s="32" t="str">
        <f t="shared" si="30"/>
        <v/>
      </c>
      <c r="CE159" s="32" t="str">
        <f t="shared" si="31"/>
        <v/>
      </c>
      <c r="CF159" s="32" t="str">
        <f t="shared" si="32"/>
        <v/>
      </c>
      <c r="CG159" s="33">
        <f t="shared" si="33"/>
        <v>0</v>
      </c>
      <c r="CH159" s="33">
        <f t="shared" si="34"/>
        <v>0</v>
      </c>
      <c r="CI159" s="33">
        <f t="shared" si="35"/>
        <v>0</v>
      </c>
      <c r="CJ159" s="33">
        <f t="shared" si="36"/>
        <v>0</v>
      </c>
      <c r="CK159" s="33">
        <f t="shared" si="37"/>
        <v>0</v>
      </c>
      <c r="CL159" s="33">
        <f t="shared" si="38"/>
        <v>0</v>
      </c>
      <c r="CM159" s="33"/>
      <c r="CN159" s="33"/>
      <c r="CZ159" s="2"/>
    </row>
    <row r="160" spans="1:104" ht="16.350000000000001" customHeight="1" x14ac:dyDescent="0.2">
      <c r="A160" s="1392"/>
      <c r="B160" s="855" t="s">
        <v>193</v>
      </c>
      <c r="C160" s="333">
        <f t="shared" si="39"/>
        <v>0</v>
      </c>
      <c r="D160" s="334">
        <f t="shared" si="25"/>
        <v>0</v>
      </c>
      <c r="E160" s="857">
        <f t="shared" si="26"/>
        <v>0</v>
      </c>
      <c r="F160" s="35"/>
      <c r="G160" s="39"/>
      <c r="H160" s="35"/>
      <c r="I160" s="39"/>
      <c r="J160" s="35"/>
      <c r="K160" s="39"/>
      <c r="L160" s="35"/>
      <c r="M160" s="39"/>
      <c r="N160" s="35"/>
      <c r="O160" s="39"/>
      <c r="P160" s="35"/>
      <c r="Q160" s="39"/>
      <c r="R160" s="35"/>
      <c r="S160" s="39"/>
      <c r="T160" s="35"/>
      <c r="U160" s="39"/>
      <c r="V160" s="35"/>
      <c r="W160" s="39"/>
      <c r="X160" s="35"/>
      <c r="Y160" s="39"/>
      <c r="Z160" s="35"/>
      <c r="AA160" s="39"/>
      <c r="AB160" s="35"/>
      <c r="AC160" s="39"/>
      <c r="AD160" s="35"/>
      <c r="AE160" s="39"/>
      <c r="AF160" s="35"/>
      <c r="AG160" s="39"/>
      <c r="AH160" s="35"/>
      <c r="AI160" s="39"/>
      <c r="AJ160" s="35"/>
      <c r="AK160" s="39"/>
      <c r="AL160" s="35"/>
      <c r="AM160" s="239"/>
      <c r="AN160" s="336">
        <v>0</v>
      </c>
      <c r="AO160" s="58">
        <v>0</v>
      </c>
      <c r="AP160" s="35">
        <v>0</v>
      </c>
      <c r="AQ160" s="46">
        <v>0</v>
      </c>
      <c r="AR160" s="46">
        <v>0</v>
      </c>
      <c r="AS160" s="46">
        <v>0</v>
      </c>
      <c r="AT160" s="186" t="str">
        <f t="shared" si="40"/>
        <v/>
      </c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12"/>
      <c r="BF160" s="12"/>
      <c r="BY160" s="3"/>
      <c r="CA160" s="32" t="str">
        <f t="shared" si="27"/>
        <v/>
      </c>
      <c r="CB160" s="32" t="str">
        <f t="shared" si="28"/>
        <v/>
      </c>
      <c r="CC160" s="32" t="str">
        <f t="shared" si="29"/>
        <v/>
      </c>
      <c r="CD160" s="32" t="str">
        <f t="shared" si="30"/>
        <v/>
      </c>
      <c r="CE160" s="32" t="str">
        <f t="shared" si="31"/>
        <v/>
      </c>
      <c r="CF160" s="32" t="str">
        <f t="shared" si="32"/>
        <v/>
      </c>
      <c r="CG160" s="33">
        <f t="shared" si="33"/>
        <v>0</v>
      </c>
      <c r="CH160" s="33">
        <f t="shared" si="34"/>
        <v>0</v>
      </c>
      <c r="CI160" s="33">
        <f t="shared" si="35"/>
        <v>0</v>
      </c>
      <c r="CJ160" s="33">
        <f t="shared" si="36"/>
        <v>0</v>
      </c>
      <c r="CK160" s="33">
        <f t="shared" si="37"/>
        <v>0</v>
      </c>
      <c r="CL160" s="33">
        <f t="shared" si="38"/>
        <v>0</v>
      </c>
      <c r="CM160" s="33"/>
      <c r="CN160" s="33"/>
      <c r="CZ160" s="2"/>
    </row>
    <row r="161" spans="1:104" ht="16.350000000000001" customHeight="1" x14ac:dyDescent="0.2">
      <c r="A161" s="1392"/>
      <c r="B161" s="855" t="s">
        <v>194</v>
      </c>
      <c r="C161" s="333">
        <f t="shared" si="39"/>
        <v>3</v>
      </c>
      <c r="D161" s="337">
        <f t="shared" si="25"/>
        <v>2</v>
      </c>
      <c r="E161" s="857">
        <f t="shared" si="26"/>
        <v>1</v>
      </c>
      <c r="F161" s="42"/>
      <c r="G161" s="46"/>
      <c r="H161" s="42"/>
      <c r="I161" s="46"/>
      <c r="J161" s="42"/>
      <c r="K161" s="46"/>
      <c r="L161" s="42"/>
      <c r="M161" s="46"/>
      <c r="N161" s="42"/>
      <c r="O161" s="46"/>
      <c r="P161" s="42"/>
      <c r="Q161" s="46">
        <v>1</v>
      </c>
      <c r="R161" s="42"/>
      <c r="S161" s="46"/>
      <c r="T161" s="42"/>
      <c r="U161" s="46"/>
      <c r="V161" s="42"/>
      <c r="W161" s="46"/>
      <c r="X161" s="42"/>
      <c r="Y161" s="46"/>
      <c r="Z161" s="42"/>
      <c r="AA161" s="46"/>
      <c r="AB161" s="42">
        <v>1</v>
      </c>
      <c r="AC161" s="46"/>
      <c r="AD161" s="42"/>
      <c r="AE161" s="46"/>
      <c r="AF161" s="42">
        <v>1</v>
      </c>
      <c r="AG161" s="46"/>
      <c r="AH161" s="42"/>
      <c r="AI161" s="46"/>
      <c r="AJ161" s="42"/>
      <c r="AK161" s="46"/>
      <c r="AL161" s="42"/>
      <c r="AM161" s="244"/>
      <c r="AN161" s="338">
        <v>0</v>
      </c>
      <c r="AO161" s="202">
        <v>0</v>
      </c>
      <c r="AP161" s="42">
        <v>0</v>
      </c>
      <c r="AQ161" s="46">
        <v>0</v>
      </c>
      <c r="AR161" s="46">
        <v>0</v>
      </c>
      <c r="AS161" s="46">
        <v>0</v>
      </c>
      <c r="AT161" s="186" t="str">
        <f t="shared" si="40"/>
        <v/>
      </c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12"/>
      <c r="BF161" s="12"/>
      <c r="BY161" s="3"/>
      <c r="CA161" s="32" t="str">
        <f t="shared" si="27"/>
        <v/>
      </c>
      <c r="CB161" s="32" t="str">
        <f t="shared" si="28"/>
        <v/>
      </c>
      <c r="CC161" s="32" t="str">
        <f t="shared" si="29"/>
        <v/>
      </c>
      <c r="CD161" s="32" t="str">
        <f t="shared" si="30"/>
        <v/>
      </c>
      <c r="CE161" s="32" t="str">
        <f t="shared" si="31"/>
        <v/>
      </c>
      <c r="CF161" s="32" t="str">
        <f t="shared" si="32"/>
        <v/>
      </c>
      <c r="CG161" s="33">
        <f t="shared" si="33"/>
        <v>0</v>
      </c>
      <c r="CH161" s="33">
        <f t="shared" si="34"/>
        <v>0</v>
      </c>
      <c r="CI161" s="33">
        <f t="shared" si="35"/>
        <v>0</v>
      </c>
      <c r="CJ161" s="33">
        <f t="shared" si="36"/>
        <v>0</v>
      </c>
      <c r="CK161" s="33">
        <f t="shared" si="37"/>
        <v>0</v>
      </c>
      <c r="CL161" s="33">
        <f t="shared" si="38"/>
        <v>0</v>
      </c>
      <c r="CM161" s="33"/>
      <c r="CN161" s="33"/>
      <c r="CZ161" s="2"/>
    </row>
    <row r="162" spans="1:104" ht="16.350000000000001" customHeight="1" x14ac:dyDescent="0.2">
      <c r="A162" s="1392"/>
      <c r="B162" s="339" t="s">
        <v>195</v>
      </c>
      <c r="C162" s="333">
        <f t="shared" si="39"/>
        <v>0</v>
      </c>
      <c r="D162" s="340"/>
      <c r="E162" s="857">
        <f>SUM(K162+M162+O162+Q162+S162+U162+W162+Y162+AA162+AC162+AE162+AG162+AI162+AK162+AM162)</f>
        <v>0</v>
      </c>
      <c r="F162" s="270"/>
      <c r="G162" s="271"/>
      <c r="H162" s="270"/>
      <c r="I162" s="271"/>
      <c r="J162" s="270"/>
      <c r="K162" s="39"/>
      <c r="L162" s="270"/>
      <c r="M162" s="39"/>
      <c r="N162" s="270"/>
      <c r="O162" s="39"/>
      <c r="P162" s="270"/>
      <c r="Q162" s="39"/>
      <c r="R162" s="270"/>
      <c r="S162" s="39"/>
      <c r="T162" s="270"/>
      <c r="U162" s="39"/>
      <c r="V162" s="270"/>
      <c r="W162" s="39"/>
      <c r="X162" s="270"/>
      <c r="Y162" s="39"/>
      <c r="Z162" s="270"/>
      <c r="AA162" s="39"/>
      <c r="AB162" s="270"/>
      <c r="AC162" s="39"/>
      <c r="AD162" s="270"/>
      <c r="AE162" s="39"/>
      <c r="AF162" s="270"/>
      <c r="AG162" s="39"/>
      <c r="AH162" s="270"/>
      <c r="AI162" s="39"/>
      <c r="AJ162" s="270"/>
      <c r="AK162" s="39"/>
      <c r="AL162" s="270"/>
      <c r="AM162" s="239"/>
      <c r="AN162" s="336"/>
      <c r="AO162" s="58"/>
      <c r="AP162" s="270"/>
      <c r="AQ162" s="39"/>
      <c r="AR162" s="39"/>
      <c r="AS162" s="39"/>
      <c r="AT162" s="186" t="str">
        <f t="shared" si="40"/>
        <v/>
      </c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12"/>
      <c r="BF162" s="12"/>
      <c r="BY162" s="3"/>
      <c r="CA162" s="32" t="str">
        <f t="shared" si="27"/>
        <v/>
      </c>
      <c r="CB162" s="32" t="str">
        <f t="shared" si="28"/>
        <v/>
      </c>
      <c r="CC162" s="32" t="str">
        <f t="shared" si="29"/>
        <v/>
      </c>
      <c r="CD162" s="32" t="str">
        <f t="shared" si="30"/>
        <v/>
      </c>
      <c r="CE162" s="32" t="str">
        <f t="shared" si="31"/>
        <v/>
      </c>
      <c r="CF162" s="32" t="str">
        <f t="shared" si="32"/>
        <v/>
      </c>
      <c r="CG162" s="33">
        <f t="shared" si="33"/>
        <v>0</v>
      </c>
      <c r="CH162" s="33">
        <f t="shared" si="34"/>
        <v>0</v>
      </c>
      <c r="CI162" s="33">
        <f t="shared" si="35"/>
        <v>0</v>
      </c>
      <c r="CJ162" s="33">
        <f t="shared" si="36"/>
        <v>0</v>
      </c>
      <c r="CK162" s="33">
        <f t="shared" si="37"/>
        <v>0</v>
      </c>
      <c r="CL162" s="33">
        <f>IF(AND(C162&lt;&gt;0,OR(AN162="",AO162="",AQ162="",AR162="",AS162="")),1,0)</f>
        <v>0</v>
      </c>
      <c r="CM162" s="33"/>
      <c r="CN162" s="33"/>
      <c r="CZ162" s="2"/>
    </row>
    <row r="163" spans="1:104" ht="16.350000000000001" customHeight="1" x14ac:dyDescent="0.2">
      <c r="A163" s="1392"/>
      <c r="B163" s="855" t="s">
        <v>196</v>
      </c>
      <c r="C163" s="333">
        <f t="shared" si="39"/>
        <v>0</v>
      </c>
      <c r="D163" s="329">
        <f t="shared" ref="D163:E169" si="41">SUM(F163+H163+J163+L163+N163+P163+R163+T163+V163+X163+Z163+AB163+AD163+AF163+AH163+AJ163+AL163)</f>
        <v>0</v>
      </c>
      <c r="E163" s="857">
        <f t="shared" si="41"/>
        <v>0</v>
      </c>
      <c r="F163" s="106"/>
      <c r="G163" s="109"/>
      <c r="H163" s="106"/>
      <c r="I163" s="109"/>
      <c r="J163" s="106"/>
      <c r="K163" s="109"/>
      <c r="L163" s="106"/>
      <c r="M163" s="109"/>
      <c r="N163" s="106"/>
      <c r="O163" s="109"/>
      <c r="P163" s="106"/>
      <c r="Q163" s="109"/>
      <c r="R163" s="106"/>
      <c r="S163" s="109"/>
      <c r="T163" s="106"/>
      <c r="U163" s="109"/>
      <c r="V163" s="106"/>
      <c r="W163" s="109"/>
      <c r="X163" s="106"/>
      <c r="Y163" s="109"/>
      <c r="Z163" s="106"/>
      <c r="AA163" s="109"/>
      <c r="AB163" s="106"/>
      <c r="AC163" s="109"/>
      <c r="AD163" s="106"/>
      <c r="AE163" s="109"/>
      <c r="AF163" s="106"/>
      <c r="AG163" s="109"/>
      <c r="AH163" s="106"/>
      <c r="AI163" s="109"/>
      <c r="AJ163" s="106"/>
      <c r="AK163" s="109"/>
      <c r="AL163" s="106"/>
      <c r="AM163" s="254"/>
      <c r="AN163" s="331"/>
      <c r="AO163" s="57"/>
      <c r="AP163" s="106"/>
      <c r="AQ163" s="109"/>
      <c r="AR163" s="109"/>
      <c r="AS163" s="109"/>
      <c r="AT163" s="186" t="str">
        <f t="shared" si="40"/>
        <v/>
      </c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12"/>
      <c r="BF163" s="12"/>
      <c r="BY163" s="3"/>
      <c r="CA163" s="32" t="str">
        <f t="shared" si="27"/>
        <v/>
      </c>
      <c r="CB163" s="32" t="str">
        <f t="shared" si="28"/>
        <v/>
      </c>
      <c r="CC163" s="32" t="str">
        <f t="shared" si="29"/>
        <v/>
      </c>
      <c r="CD163" s="32" t="str">
        <f t="shared" si="30"/>
        <v/>
      </c>
      <c r="CE163" s="32" t="str">
        <f t="shared" si="31"/>
        <v/>
      </c>
      <c r="CF163" s="32" t="str">
        <f t="shared" si="32"/>
        <v/>
      </c>
      <c r="CG163" s="33">
        <f t="shared" si="33"/>
        <v>0</v>
      </c>
      <c r="CH163" s="33">
        <f t="shared" si="34"/>
        <v>0</v>
      </c>
      <c r="CI163" s="33">
        <f t="shared" si="35"/>
        <v>0</v>
      </c>
      <c r="CJ163" s="33">
        <f t="shared" si="36"/>
        <v>0</v>
      </c>
      <c r="CK163" s="33">
        <f t="shared" si="37"/>
        <v>0</v>
      </c>
      <c r="CL163" s="33">
        <f t="shared" si="38"/>
        <v>0</v>
      </c>
      <c r="CM163" s="33"/>
      <c r="CN163" s="33"/>
      <c r="CZ163" s="2"/>
    </row>
    <row r="164" spans="1:104" ht="16.350000000000001" customHeight="1" x14ac:dyDescent="0.2">
      <c r="A164" s="1392"/>
      <c r="B164" s="341" t="s">
        <v>197</v>
      </c>
      <c r="C164" s="333">
        <f t="shared" si="39"/>
        <v>1</v>
      </c>
      <c r="D164" s="334">
        <f t="shared" si="41"/>
        <v>0</v>
      </c>
      <c r="E164" s="857">
        <f t="shared" si="41"/>
        <v>1</v>
      </c>
      <c r="F164" s="35"/>
      <c r="G164" s="39"/>
      <c r="H164" s="35"/>
      <c r="I164" s="39"/>
      <c r="J164" s="35"/>
      <c r="K164" s="39"/>
      <c r="L164" s="35"/>
      <c r="M164" s="39"/>
      <c r="N164" s="35"/>
      <c r="O164" s="39"/>
      <c r="P164" s="35"/>
      <c r="Q164" s="39"/>
      <c r="R164" s="35"/>
      <c r="S164" s="39">
        <v>1</v>
      </c>
      <c r="T164" s="35"/>
      <c r="U164" s="39"/>
      <c r="V164" s="35"/>
      <c r="W164" s="39"/>
      <c r="X164" s="35"/>
      <c r="Y164" s="39"/>
      <c r="Z164" s="35"/>
      <c r="AA164" s="39"/>
      <c r="AB164" s="35"/>
      <c r="AC164" s="39"/>
      <c r="AD164" s="35"/>
      <c r="AE164" s="39"/>
      <c r="AF164" s="35"/>
      <c r="AG164" s="39"/>
      <c r="AH164" s="35"/>
      <c r="AI164" s="39"/>
      <c r="AJ164" s="35"/>
      <c r="AK164" s="39"/>
      <c r="AL164" s="35"/>
      <c r="AM164" s="239"/>
      <c r="AN164" s="336">
        <v>0</v>
      </c>
      <c r="AO164" s="58">
        <v>0</v>
      </c>
      <c r="AP164" s="35">
        <v>0</v>
      </c>
      <c r="AQ164" s="305">
        <v>0</v>
      </c>
      <c r="AR164" s="305">
        <v>0</v>
      </c>
      <c r="AS164" s="305">
        <v>0</v>
      </c>
      <c r="AT164" s="186" t="str">
        <f t="shared" si="40"/>
        <v/>
      </c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12"/>
      <c r="BF164" s="12"/>
      <c r="BY164" s="3"/>
      <c r="CA164" s="32" t="str">
        <f t="shared" si="27"/>
        <v/>
      </c>
      <c r="CB164" s="32" t="str">
        <f t="shared" si="28"/>
        <v/>
      </c>
      <c r="CC164" s="32" t="str">
        <f t="shared" si="29"/>
        <v/>
      </c>
      <c r="CD164" s="32" t="str">
        <f t="shared" si="30"/>
        <v/>
      </c>
      <c r="CE164" s="32" t="str">
        <f t="shared" si="31"/>
        <v/>
      </c>
      <c r="CF164" s="32" t="str">
        <f t="shared" si="32"/>
        <v/>
      </c>
      <c r="CG164" s="33">
        <f t="shared" si="33"/>
        <v>0</v>
      </c>
      <c r="CH164" s="33">
        <f t="shared" si="34"/>
        <v>0</v>
      </c>
      <c r="CI164" s="33">
        <f t="shared" si="35"/>
        <v>0</v>
      </c>
      <c r="CJ164" s="33">
        <f t="shared" si="36"/>
        <v>0</v>
      </c>
      <c r="CK164" s="33">
        <f t="shared" si="37"/>
        <v>0</v>
      </c>
      <c r="CL164" s="33">
        <f t="shared" si="38"/>
        <v>0</v>
      </c>
      <c r="CM164" s="33"/>
      <c r="CN164" s="33"/>
      <c r="CZ164" s="2"/>
    </row>
    <row r="165" spans="1:104" ht="23.25" customHeight="1" x14ac:dyDescent="0.2">
      <c r="A165" s="1392"/>
      <c r="B165" s="342" t="s">
        <v>198</v>
      </c>
      <c r="C165" s="333">
        <f t="shared" si="39"/>
        <v>0</v>
      </c>
      <c r="D165" s="334">
        <f t="shared" si="41"/>
        <v>0</v>
      </c>
      <c r="E165" s="857">
        <f t="shared" si="41"/>
        <v>0</v>
      </c>
      <c r="F165" s="35"/>
      <c r="G165" s="39"/>
      <c r="H165" s="35"/>
      <c r="I165" s="39"/>
      <c r="J165" s="35"/>
      <c r="K165" s="39"/>
      <c r="L165" s="35"/>
      <c r="M165" s="39"/>
      <c r="N165" s="35"/>
      <c r="O165" s="39"/>
      <c r="P165" s="35"/>
      <c r="Q165" s="39"/>
      <c r="R165" s="35"/>
      <c r="S165" s="39"/>
      <c r="T165" s="35"/>
      <c r="U165" s="39"/>
      <c r="V165" s="35"/>
      <c r="W165" s="39"/>
      <c r="X165" s="35"/>
      <c r="Y165" s="39"/>
      <c r="Z165" s="35"/>
      <c r="AA165" s="39"/>
      <c r="AB165" s="35"/>
      <c r="AC165" s="39"/>
      <c r="AD165" s="35"/>
      <c r="AE165" s="39"/>
      <c r="AF165" s="35"/>
      <c r="AG165" s="39"/>
      <c r="AH165" s="35"/>
      <c r="AI165" s="39"/>
      <c r="AJ165" s="35"/>
      <c r="AK165" s="39"/>
      <c r="AL165" s="35"/>
      <c r="AM165" s="239"/>
      <c r="AN165" s="336"/>
      <c r="AO165" s="58"/>
      <c r="AP165" s="35"/>
      <c r="AQ165" s="46"/>
      <c r="AR165" s="46"/>
      <c r="AS165" s="46"/>
      <c r="AT165" s="186" t="str">
        <f t="shared" si="40"/>
        <v/>
      </c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12"/>
      <c r="BF165" s="12"/>
      <c r="BY165" s="3"/>
      <c r="CA165" s="32" t="str">
        <f t="shared" si="27"/>
        <v/>
      </c>
      <c r="CB165" s="32" t="str">
        <f t="shared" si="28"/>
        <v/>
      </c>
      <c r="CC165" s="32" t="str">
        <f t="shared" si="29"/>
        <v/>
      </c>
      <c r="CD165" s="32" t="str">
        <f t="shared" si="30"/>
        <v/>
      </c>
      <c r="CE165" s="32" t="str">
        <f t="shared" si="31"/>
        <v/>
      </c>
      <c r="CF165" s="32" t="str">
        <f t="shared" si="32"/>
        <v/>
      </c>
      <c r="CG165" s="33">
        <f t="shared" si="33"/>
        <v>0</v>
      </c>
      <c r="CH165" s="33">
        <f t="shared" si="34"/>
        <v>0</v>
      </c>
      <c r="CI165" s="33">
        <f t="shared" si="35"/>
        <v>0</v>
      </c>
      <c r="CJ165" s="33">
        <f t="shared" si="36"/>
        <v>0</v>
      </c>
      <c r="CK165" s="33">
        <f t="shared" si="37"/>
        <v>0</v>
      </c>
      <c r="CL165" s="33">
        <f t="shared" si="38"/>
        <v>0</v>
      </c>
      <c r="CM165" s="33"/>
      <c r="CN165" s="33"/>
      <c r="CZ165" s="2"/>
    </row>
    <row r="166" spans="1:104" ht="16.350000000000001" customHeight="1" x14ac:dyDescent="0.2">
      <c r="A166" s="1376"/>
      <c r="B166" s="343" t="s">
        <v>199</v>
      </c>
      <c r="C166" s="344">
        <f t="shared" si="39"/>
        <v>0</v>
      </c>
      <c r="D166" s="337">
        <f t="shared" si="41"/>
        <v>0</v>
      </c>
      <c r="E166" s="853">
        <f t="shared" si="41"/>
        <v>0</v>
      </c>
      <c r="F166" s="42"/>
      <c r="G166" s="46"/>
      <c r="H166" s="42"/>
      <c r="I166" s="46"/>
      <c r="J166" s="42"/>
      <c r="K166" s="46"/>
      <c r="L166" s="42"/>
      <c r="M166" s="46"/>
      <c r="N166" s="42"/>
      <c r="O166" s="46"/>
      <c r="P166" s="42"/>
      <c r="Q166" s="46"/>
      <c r="R166" s="42"/>
      <c r="S166" s="46"/>
      <c r="T166" s="42"/>
      <c r="U166" s="46"/>
      <c r="V166" s="42"/>
      <c r="W166" s="46"/>
      <c r="X166" s="42"/>
      <c r="Y166" s="46"/>
      <c r="Z166" s="42"/>
      <c r="AA166" s="46"/>
      <c r="AB166" s="42"/>
      <c r="AC166" s="46"/>
      <c r="AD166" s="42"/>
      <c r="AE166" s="46"/>
      <c r="AF166" s="42"/>
      <c r="AG166" s="46"/>
      <c r="AH166" s="42"/>
      <c r="AI166" s="46"/>
      <c r="AJ166" s="42"/>
      <c r="AK166" s="46"/>
      <c r="AL166" s="42"/>
      <c r="AM166" s="244"/>
      <c r="AN166" s="338"/>
      <c r="AO166" s="202"/>
      <c r="AP166" s="42"/>
      <c r="AQ166" s="85"/>
      <c r="AR166" s="85"/>
      <c r="AS166" s="85"/>
      <c r="AT166" s="186" t="str">
        <f t="shared" si="40"/>
        <v/>
      </c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12"/>
      <c r="BF166" s="12"/>
      <c r="BY166" s="3"/>
      <c r="CA166" s="32" t="str">
        <f t="shared" si="27"/>
        <v/>
      </c>
      <c r="CB166" s="32" t="str">
        <f t="shared" si="28"/>
        <v/>
      </c>
      <c r="CC166" s="32" t="str">
        <f t="shared" si="29"/>
        <v/>
      </c>
      <c r="CD166" s="32" t="str">
        <f t="shared" si="30"/>
        <v/>
      </c>
      <c r="CE166" s="32" t="str">
        <f t="shared" si="31"/>
        <v/>
      </c>
      <c r="CF166" s="32" t="str">
        <f t="shared" si="32"/>
        <v/>
      </c>
      <c r="CG166" s="33">
        <f t="shared" si="33"/>
        <v>0</v>
      </c>
      <c r="CH166" s="33">
        <f t="shared" si="34"/>
        <v>0</v>
      </c>
      <c r="CI166" s="33">
        <f t="shared" si="35"/>
        <v>0</v>
      </c>
      <c r="CJ166" s="33">
        <f t="shared" si="36"/>
        <v>0</v>
      </c>
      <c r="CK166" s="33">
        <f t="shared" si="37"/>
        <v>0</v>
      </c>
      <c r="CL166" s="33">
        <f t="shared" si="38"/>
        <v>0</v>
      </c>
      <c r="CM166" s="33"/>
      <c r="CN166" s="33"/>
      <c r="CZ166" s="2"/>
    </row>
    <row r="167" spans="1:104" ht="25.5" customHeight="1" x14ac:dyDescent="0.2">
      <c r="A167" s="1375" t="s">
        <v>200</v>
      </c>
      <c r="B167" s="1777" t="s">
        <v>201</v>
      </c>
      <c r="C167" s="1773">
        <f t="shared" si="39"/>
        <v>0</v>
      </c>
      <c r="D167" s="1774">
        <f t="shared" si="41"/>
        <v>0</v>
      </c>
      <c r="E167" s="1775">
        <f t="shared" si="41"/>
        <v>0</v>
      </c>
      <c r="F167" s="1676"/>
      <c r="G167" s="1679"/>
      <c r="H167" s="1676"/>
      <c r="I167" s="1679"/>
      <c r="J167" s="1676"/>
      <c r="K167" s="1679"/>
      <c r="L167" s="1676"/>
      <c r="M167" s="1679"/>
      <c r="N167" s="1676"/>
      <c r="O167" s="1679"/>
      <c r="P167" s="1676"/>
      <c r="Q167" s="1679"/>
      <c r="R167" s="1676"/>
      <c r="S167" s="1679"/>
      <c r="T167" s="1676"/>
      <c r="U167" s="1679"/>
      <c r="V167" s="1676"/>
      <c r="W167" s="1679"/>
      <c r="X167" s="1676"/>
      <c r="Y167" s="1679"/>
      <c r="Z167" s="1676"/>
      <c r="AA167" s="1679"/>
      <c r="AB167" s="1676"/>
      <c r="AC167" s="1679"/>
      <c r="AD167" s="1676"/>
      <c r="AE167" s="1679"/>
      <c r="AF167" s="1676"/>
      <c r="AG167" s="1679"/>
      <c r="AH167" s="1676"/>
      <c r="AI167" s="1679"/>
      <c r="AJ167" s="1676"/>
      <c r="AK167" s="1679"/>
      <c r="AL167" s="1676"/>
      <c r="AM167" s="1751"/>
      <c r="AN167" s="1776"/>
      <c r="AO167" s="1702"/>
      <c r="AP167" s="1676"/>
      <c r="AQ167" s="347"/>
      <c r="AR167" s="347"/>
      <c r="AS167" s="347"/>
      <c r="AT167" s="186" t="str">
        <f t="shared" si="40"/>
        <v/>
      </c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12"/>
      <c r="BF167" s="12"/>
      <c r="BY167" s="3"/>
      <c r="CA167" s="32" t="str">
        <f t="shared" si="27"/>
        <v/>
      </c>
      <c r="CB167" s="32" t="str">
        <f t="shared" si="28"/>
        <v/>
      </c>
      <c r="CC167" s="32" t="str">
        <f t="shared" si="29"/>
        <v/>
      </c>
      <c r="CD167" s="32" t="str">
        <f t="shared" si="30"/>
        <v/>
      </c>
      <c r="CE167" s="32" t="str">
        <f t="shared" si="31"/>
        <v/>
      </c>
      <c r="CF167" s="32" t="str">
        <f t="shared" si="32"/>
        <v/>
      </c>
      <c r="CG167" s="33">
        <f t="shared" si="33"/>
        <v>0</v>
      </c>
      <c r="CH167" s="33">
        <f t="shared" si="34"/>
        <v>0</v>
      </c>
      <c r="CI167" s="33">
        <f t="shared" si="35"/>
        <v>0</v>
      </c>
      <c r="CJ167" s="33">
        <f t="shared" si="36"/>
        <v>0</v>
      </c>
      <c r="CK167" s="33">
        <f t="shared" si="37"/>
        <v>0</v>
      </c>
      <c r="CL167" s="33">
        <f t="shared" si="38"/>
        <v>0</v>
      </c>
      <c r="CM167" s="33"/>
      <c r="CN167" s="33"/>
      <c r="CZ167" s="2"/>
    </row>
    <row r="168" spans="1:104" ht="22.5" customHeight="1" x14ac:dyDescent="0.2">
      <c r="A168" s="1392"/>
      <c r="B168" s="855" t="s">
        <v>202</v>
      </c>
      <c r="C168" s="333">
        <f t="shared" si="39"/>
        <v>0</v>
      </c>
      <c r="D168" s="334">
        <f t="shared" si="41"/>
        <v>0</v>
      </c>
      <c r="E168" s="857">
        <f t="shared" si="41"/>
        <v>0</v>
      </c>
      <c r="F168" s="35"/>
      <c r="G168" s="39"/>
      <c r="H168" s="35"/>
      <c r="I168" s="39"/>
      <c r="J168" s="35"/>
      <c r="K168" s="39"/>
      <c r="L168" s="35"/>
      <c r="M168" s="39"/>
      <c r="N168" s="35"/>
      <c r="O168" s="39"/>
      <c r="P168" s="35"/>
      <c r="Q168" s="39"/>
      <c r="R168" s="35"/>
      <c r="S168" s="39"/>
      <c r="T168" s="35"/>
      <c r="U168" s="39"/>
      <c r="V168" s="35"/>
      <c r="W168" s="39"/>
      <c r="X168" s="35"/>
      <c r="Y168" s="39"/>
      <c r="Z168" s="35"/>
      <c r="AA168" s="39"/>
      <c r="AB168" s="35"/>
      <c r="AC168" s="39"/>
      <c r="AD168" s="35"/>
      <c r="AE168" s="39"/>
      <c r="AF168" s="35"/>
      <c r="AG168" s="39"/>
      <c r="AH168" s="35"/>
      <c r="AI168" s="39"/>
      <c r="AJ168" s="35"/>
      <c r="AK168" s="39"/>
      <c r="AL168" s="35"/>
      <c r="AM168" s="239"/>
      <c r="AN168" s="336"/>
      <c r="AO168" s="58"/>
      <c r="AP168" s="35"/>
      <c r="AQ168" s="46"/>
      <c r="AR168" s="46"/>
      <c r="AS168" s="46"/>
      <c r="AT168" s="186" t="str">
        <f t="shared" si="40"/>
        <v/>
      </c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12"/>
      <c r="BF168" s="12"/>
      <c r="BY168" s="3"/>
      <c r="CA168" s="32" t="str">
        <f t="shared" si="27"/>
        <v/>
      </c>
      <c r="CB168" s="32" t="str">
        <f t="shared" si="28"/>
        <v/>
      </c>
      <c r="CC168" s="32" t="str">
        <f t="shared" si="29"/>
        <v/>
      </c>
      <c r="CD168" s="32" t="str">
        <f t="shared" si="30"/>
        <v/>
      </c>
      <c r="CE168" s="32" t="str">
        <f t="shared" si="31"/>
        <v/>
      </c>
      <c r="CF168" s="32" t="str">
        <f t="shared" si="32"/>
        <v/>
      </c>
      <c r="CG168" s="33">
        <f t="shared" si="33"/>
        <v>0</v>
      </c>
      <c r="CH168" s="33">
        <f t="shared" si="34"/>
        <v>0</v>
      </c>
      <c r="CI168" s="33">
        <f t="shared" si="35"/>
        <v>0</v>
      </c>
      <c r="CJ168" s="33">
        <f t="shared" si="36"/>
        <v>0</v>
      </c>
      <c r="CK168" s="33">
        <f t="shared" si="37"/>
        <v>0</v>
      </c>
      <c r="CL168" s="33">
        <f t="shared" si="38"/>
        <v>0</v>
      </c>
      <c r="CM168" s="33"/>
      <c r="CN168" s="33"/>
      <c r="CZ168" s="2"/>
    </row>
    <row r="169" spans="1:104" ht="23.25" customHeight="1" x14ac:dyDescent="0.2">
      <c r="A169" s="1376"/>
      <c r="B169" s="856" t="s">
        <v>203</v>
      </c>
      <c r="C169" s="348">
        <f t="shared" si="39"/>
        <v>0</v>
      </c>
      <c r="D169" s="349">
        <f t="shared" si="41"/>
        <v>0</v>
      </c>
      <c r="E169" s="350">
        <f t="shared" si="41"/>
        <v>0</v>
      </c>
      <c r="F169" s="82"/>
      <c r="G169" s="85"/>
      <c r="H169" s="82"/>
      <c r="I169" s="85"/>
      <c r="J169" s="82"/>
      <c r="K169" s="85"/>
      <c r="L169" s="82"/>
      <c r="M169" s="85"/>
      <c r="N169" s="82"/>
      <c r="O169" s="85"/>
      <c r="P169" s="82"/>
      <c r="Q169" s="85"/>
      <c r="R169" s="82"/>
      <c r="S169" s="85"/>
      <c r="T169" s="82"/>
      <c r="U169" s="85"/>
      <c r="V169" s="82"/>
      <c r="W169" s="85"/>
      <c r="X169" s="82"/>
      <c r="Y169" s="85"/>
      <c r="Z169" s="82"/>
      <c r="AA169" s="85"/>
      <c r="AB169" s="82"/>
      <c r="AC169" s="85"/>
      <c r="AD169" s="82"/>
      <c r="AE169" s="85"/>
      <c r="AF169" s="82"/>
      <c r="AG169" s="85"/>
      <c r="AH169" s="82"/>
      <c r="AI169" s="85"/>
      <c r="AJ169" s="82"/>
      <c r="AK169" s="85"/>
      <c r="AL169" s="82"/>
      <c r="AM169" s="351"/>
      <c r="AN169" s="352"/>
      <c r="AO169" s="59"/>
      <c r="AP169" s="82"/>
      <c r="AQ169" s="85"/>
      <c r="AR169" s="85"/>
      <c r="AS169" s="85"/>
      <c r="AT169" s="186" t="str">
        <f t="shared" si="40"/>
        <v/>
      </c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12"/>
      <c r="BF169" s="12"/>
      <c r="BY169" s="3"/>
      <c r="CA169" s="32" t="str">
        <f t="shared" si="27"/>
        <v/>
      </c>
      <c r="CB169" s="32" t="str">
        <f t="shared" si="28"/>
        <v/>
      </c>
      <c r="CC169" s="32" t="str">
        <f t="shared" si="29"/>
        <v/>
      </c>
      <c r="CD169" s="32" t="str">
        <f t="shared" si="30"/>
        <v/>
      </c>
      <c r="CE169" s="32" t="str">
        <f t="shared" si="31"/>
        <v/>
      </c>
      <c r="CF169" s="32" t="str">
        <f t="shared" si="32"/>
        <v/>
      </c>
      <c r="CG169" s="33">
        <f t="shared" si="33"/>
        <v>0</v>
      </c>
      <c r="CH169" s="33">
        <f t="shared" si="34"/>
        <v>0</v>
      </c>
      <c r="CI169" s="33">
        <f t="shared" si="35"/>
        <v>0</v>
      </c>
      <c r="CJ169" s="33">
        <f t="shared" si="36"/>
        <v>0</v>
      </c>
      <c r="CK169" s="33">
        <f t="shared" si="37"/>
        <v>0</v>
      </c>
      <c r="CL169" s="33">
        <f t="shared" si="38"/>
        <v>0</v>
      </c>
      <c r="CM169" s="33"/>
      <c r="CN169" s="33"/>
      <c r="CZ169" s="2"/>
    </row>
    <row r="170" spans="1:104" ht="22.35" customHeight="1" x14ac:dyDescent="0.2">
      <c r="A170" s="1375" t="s">
        <v>204</v>
      </c>
      <c r="B170" s="1772" t="s">
        <v>205</v>
      </c>
      <c r="C170" s="1773">
        <f t="shared" si="39"/>
        <v>4</v>
      </c>
      <c r="D170" s="1774">
        <f t="shared" ref="D170:E173" si="42">SUM(F170+H170+J170+L170+N170)</f>
        <v>4</v>
      </c>
      <c r="E170" s="1775">
        <f t="shared" si="42"/>
        <v>0</v>
      </c>
      <c r="F170" s="1676"/>
      <c r="G170" s="1679"/>
      <c r="H170" s="1676">
        <v>1</v>
      </c>
      <c r="I170" s="1679"/>
      <c r="J170" s="1676">
        <v>3</v>
      </c>
      <c r="K170" s="1679"/>
      <c r="L170" s="1676"/>
      <c r="M170" s="1679"/>
      <c r="N170" s="1676"/>
      <c r="O170" s="1679"/>
      <c r="P170" s="1778"/>
      <c r="Q170" s="1779"/>
      <c r="R170" s="1778"/>
      <c r="S170" s="1779"/>
      <c r="T170" s="1778"/>
      <c r="U170" s="1779"/>
      <c r="V170" s="1778"/>
      <c r="W170" s="1779"/>
      <c r="X170" s="1778"/>
      <c r="Y170" s="1779"/>
      <c r="Z170" s="1778"/>
      <c r="AA170" s="1779"/>
      <c r="AB170" s="1778"/>
      <c r="AC170" s="1779"/>
      <c r="AD170" s="1778"/>
      <c r="AE170" s="1779"/>
      <c r="AF170" s="1778"/>
      <c r="AG170" s="1779"/>
      <c r="AH170" s="1778"/>
      <c r="AI170" s="1779"/>
      <c r="AJ170" s="1778"/>
      <c r="AK170" s="1779"/>
      <c r="AL170" s="1778"/>
      <c r="AM170" s="1780"/>
      <c r="AN170" s="1776">
        <v>0</v>
      </c>
      <c r="AO170" s="1781"/>
      <c r="AP170" s="1676">
        <v>0</v>
      </c>
      <c r="AQ170" s="347">
        <v>0</v>
      </c>
      <c r="AR170" s="347">
        <v>0</v>
      </c>
      <c r="AS170" s="347">
        <v>0</v>
      </c>
      <c r="AT170" s="186" t="str">
        <f t="shared" si="40"/>
        <v/>
      </c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12"/>
      <c r="BF170" s="12"/>
      <c r="BY170" s="3"/>
      <c r="CA170" s="32" t="str">
        <f t="shared" si="27"/>
        <v/>
      </c>
      <c r="CB170" s="32"/>
      <c r="CC170" s="32" t="str">
        <f t="shared" si="29"/>
        <v/>
      </c>
      <c r="CD170" s="32" t="str">
        <f t="shared" si="30"/>
        <v/>
      </c>
      <c r="CE170" s="32" t="str">
        <f t="shared" si="31"/>
        <v/>
      </c>
      <c r="CF170" s="32" t="str">
        <f t="shared" si="32"/>
        <v/>
      </c>
      <c r="CG170" s="33">
        <f t="shared" si="33"/>
        <v>0</v>
      </c>
      <c r="CH170" s="33"/>
      <c r="CI170" s="33">
        <f t="shared" si="35"/>
        <v>0</v>
      </c>
      <c r="CJ170" s="33">
        <f t="shared" si="36"/>
        <v>0</v>
      </c>
      <c r="CK170" s="33">
        <f t="shared" si="37"/>
        <v>0</v>
      </c>
      <c r="CL170" s="33">
        <f>IF(AND(C170&lt;&gt;0,OR(AN170="",AP170="",AQ170="",AR170="",AS170="")),1,0)</f>
        <v>0</v>
      </c>
      <c r="CM170" s="33"/>
      <c r="CN170" s="33"/>
      <c r="CZ170" s="2"/>
    </row>
    <row r="171" spans="1:104" ht="27" customHeight="1" x14ac:dyDescent="0.2">
      <c r="A171" s="1392"/>
      <c r="B171" s="855" t="s">
        <v>206</v>
      </c>
      <c r="C171" s="333">
        <f t="shared" si="39"/>
        <v>0</v>
      </c>
      <c r="D171" s="334">
        <f t="shared" si="42"/>
        <v>0</v>
      </c>
      <c r="E171" s="857">
        <f t="shared" si="42"/>
        <v>0</v>
      </c>
      <c r="F171" s="35"/>
      <c r="G171" s="39"/>
      <c r="H171" s="35"/>
      <c r="I171" s="39"/>
      <c r="J171" s="35"/>
      <c r="K171" s="39"/>
      <c r="L171" s="35"/>
      <c r="M171" s="39"/>
      <c r="N171" s="35"/>
      <c r="O171" s="39"/>
      <c r="P171" s="270"/>
      <c r="Q171" s="271"/>
      <c r="R171" s="270"/>
      <c r="S171" s="271"/>
      <c r="T171" s="270"/>
      <c r="U171" s="271"/>
      <c r="V171" s="270"/>
      <c r="W171" s="271"/>
      <c r="X171" s="270"/>
      <c r="Y171" s="271"/>
      <c r="Z171" s="270"/>
      <c r="AA171" s="271"/>
      <c r="AB171" s="270"/>
      <c r="AC171" s="271"/>
      <c r="AD171" s="270"/>
      <c r="AE171" s="271"/>
      <c r="AF171" s="270"/>
      <c r="AG171" s="271"/>
      <c r="AH171" s="270"/>
      <c r="AI171" s="271"/>
      <c r="AJ171" s="270"/>
      <c r="AK171" s="271"/>
      <c r="AL171" s="270"/>
      <c r="AM171" s="357"/>
      <c r="AN171" s="336"/>
      <c r="AO171" s="358"/>
      <c r="AP171" s="35">
        <v>0</v>
      </c>
      <c r="AQ171" s="46">
        <v>0</v>
      </c>
      <c r="AR171" s="46">
        <v>0</v>
      </c>
      <c r="AS171" s="46">
        <v>0</v>
      </c>
      <c r="AT171" s="186" t="str">
        <f t="shared" si="40"/>
        <v/>
      </c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12"/>
      <c r="BF171" s="12"/>
      <c r="BY171" s="3"/>
      <c r="CA171" s="32" t="str">
        <f t="shared" si="27"/>
        <v/>
      </c>
      <c r="CB171" s="32"/>
      <c r="CC171" s="32" t="str">
        <f t="shared" si="29"/>
        <v/>
      </c>
      <c r="CD171" s="32" t="str">
        <f t="shared" si="30"/>
        <v/>
      </c>
      <c r="CE171" s="32" t="str">
        <f t="shared" si="31"/>
        <v/>
      </c>
      <c r="CF171" s="32" t="str">
        <f t="shared" si="32"/>
        <v/>
      </c>
      <c r="CG171" s="33">
        <f t="shared" si="33"/>
        <v>0</v>
      </c>
      <c r="CH171" s="33"/>
      <c r="CI171" s="33">
        <f t="shared" si="35"/>
        <v>0</v>
      </c>
      <c r="CJ171" s="33">
        <f t="shared" si="36"/>
        <v>0</v>
      </c>
      <c r="CK171" s="33">
        <f t="shared" si="37"/>
        <v>0</v>
      </c>
      <c r="CL171" s="33">
        <f t="shared" ref="CL171:CL173" si="43">IF(AND(C171&lt;&gt;0,OR(AN171="",AP171="",AQ171="",AR171="",AS171="")),1,0)</f>
        <v>0</v>
      </c>
      <c r="CM171" s="33"/>
      <c r="CN171" s="33"/>
      <c r="CZ171" s="2"/>
    </row>
    <row r="172" spans="1:104" ht="25.5" customHeight="1" x14ac:dyDescent="0.2">
      <c r="A172" s="1392"/>
      <c r="B172" s="855" t="s">
        <v>207</v>
      </c>
      <c r="C172" s="333">
        <f t="shared" si="39"/>
        <v>0</v>
      </c>
      <c r="D172" s="334">
        <f t="shared" si="42"/>
        <v>0</v>
      </c>
      <c r="E172" s="857">
        <f t="shared" si="42"/>
        <v>0</v>
      </c>
      <c r="F172" s="35"/>
      <c r="G172" s="39"/>
      <c r="H172" s="35"/>
      <c r="I172" s="39"/>
      <c r="J172" s="35"/>
      <c r="K172" s="39"/>
      <c r="L172" s="35"/>
      <c r="M172" s="39"/>
      <c r="N172" s="35"/>
      <c r="O172" s="39"/>
      <c r="P172" s="270"/>
      <c r="Q172" s="271"/>
      <c r="R172" s="270"/>
      <c r="S172" s="271"/>
      <c r="T172" s="270"/>
      <c r="U172" s="271"/>
      <c r="V172" s="270"/>
      <c r="W172" s="271"/>
      <c r="X172" s="270"/>
      <c r="Y172" s="271"/>
      <c r="Z172" s="270"/>
      <c r="AA172" s="271"/>
      <c r="AB172" s="270"/>
      <c r="AC172" s="271"/>
      <c r="AD172" s="270"/>
      <c r="AE172" s="271"/>
      <c r="AF172" s="270"/>
      <c r="AG172" s="271"/>
      <c r="AH172" s="270"/>
      <c r="AI172" s="271"/>
      <c r="AJ172" s="270"/>
      <c r="AK172" s="271"/>
      <c r="AL172" s="270"/>
      <c r="AM172" s="357"/>
      <c r="AN172" s="336"/>
      <c r="AO172" s="359"/>
      <c r="AP172" s="35">
        <v>0</v>
      </c>
      <c r="AQ172" s="46">
        <v>0</v>
      </c>
      <c r="AR172" s="46">
        <v>0</v>
      </c>
      <c r="AS172" s="46">
        <v>0</v>
      </c>
      <c r="AT172" s="186" t="str">
        <f t="shared" si="40"/>
        <v/>
      </c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12"/>
      <c r="BF172" s="12"/>
      <c r="BY172" s="3"/>
      <c r="CA172" s="32" t="str">
        <f t="shared" si="27"/>
        <v/>
      </c>
      <c r="CB172" s="32"/>
      <c r="CC172" s="32" t="str">
        <f t="shared" si="29"/>
        <v/>
      </c>
      <c r="CD172" s="32" t="str">
        <f t="shared" si="30"/>
        <v/>
      </c>
      <c r="CE172" s="32" t="str">
        <f t="shared" si="31"/>
        <v/>
      </c>
      <c r="CF172" s="32" t="str">
        <f t="shared" si="32"/>
        <v/>
      </c>
      <c r="CG172" s="33">
        <f t="shared" si="33"/>
        <v>0</v>
      </c>
      <c r="CH172" s="33"/>
      <c r="CI172" s="33">
        <f t="shared" si="35"/>
        <v>0</v>
      </c>
      <c r="CJ172" s="33">
        <f t="shared" si="36"/>
        <v>0</v>
      </c>
      <c r="CK172" s="33">
        <f t="shared" si="37"/>
        <v>0</v>
      </c>
      <c r="CL172" s="33">
        <f t="shared" si="43"/>
        <v>0</v>
      </c>
      <c r="CM172" s="33"/>
      <c r="CN172" s="33"/>
      <c r="CZ172" s="2"/>
    </row>
    <row r="173" spans="1:104" ht="32.25" customHeight="1" x14ac:dyDescent="0.2">
      <c r="A173" s="1376"/>
      <c r="B173" s="856" t="s">
        <v>208</v>
      </c>
      <c r="C173" s="348">
        <f t="shared" si="39"/>
        <v>1</v>
      </c>
      <c r="D173" s="349">
        <f t="shared" si="42"/>
        <v>1</v>
      </c>
      <c r="E173" s="350">
        <f t="shared" si="42"/>
        <v>0</v>
      </c>
      <c r="F173" s="82">
        <v>1</v>
      </c>
      <c r="G173" s="85"/>
      <c r="H173" s="82"/>
      <c r="I173" s="85"/>
      <c r="J173" s="82"/>
      <c r="K173" s="85"/>
      <c r="L173" s="82"/>
      <c r="M173" s="85"/>
      <c r="N173" s="82"/>
      <c r="O173" s="85"/>
      <c r="P173" s="360"/>
      <c r="Q173" s="361"/>
      <c r="R173" s="360"/>
      <c r="S173" s="361"/>
      <c r="T173" s="360"/>
      <c r="U173" s="361"/>
      <c r="V173" s="360"/>
      <c r="W173" s="361"/>
      <c r="X173" s="360"/>
      <c r="Y173" s="361"/>
      <c r="Z173" s="360"/>
      <c r="AA173" s="361"/>
      <c r="AB173" s="360"/>
      <c r="AC173" s="361"/>
      <c r="AD173" s="360"/>
      <c r="AE173" s="361"/>
      <c r="AF173" s="360"/>
      <c r="AG173" s="361"/>
      <c r="AH173" s="360"/>
      <c r="AI173" s="361"/>
      <c r="AJ173" s="360"/>
      <c r="AK173" s="361"/>
      <c r="AL173" s="360"/>
      <c r="AM173" s="361"/>
      <c r="AN173" s="352">
        <v>0</v>
      </c>
      <c r="AO173" s="274"/>
      <c r="AP173" s="82">
        <v>0</v>
      </c>
      <c r="AQ173" s="85">
        <v>0</v>
      </c>
      <c r="AR173" s="85">
        <v>0</v>
      </c>
      <c r="AS173" s="85">
        <v>0</v>
      </c>
      <c r="AT173" s="186" t="str">
        <f t="shared" si="40"/>
        <v/>
      </c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12"/>
      <c r="BF173" s="12"/>
      <c r="BY173" s="3"/>
      <c r="CA173" s="32" t="str">
        <f t="shared" si="27"/>
        <v/>
      </c>
      <c r="CB173" s="32"/>
      <c r="CC173" s="32" t="str">
        <f t="shared" si="29"/>
        <v/>
      </c>
      <c r="CD173" s="32" t="str">
        <f t="shared" si="30"/>
        <v/>
      </c>
      <c r="CE173" s="32" t="str">
        <f t="shared" si="31"/>
        <v/>
      </c>
      <c r="CF173" s="32" t="str">
        <f t="shared" si="32"/>
        <v/>
      </c>
      <c r="CG173" s="33">
        <f t="shared" si="33"/>
        <v>0</v>
      </c>
      <c r="CH173" s="33"/>
      <c r="CI173" s="33">
        <f t="shared" si="35"/>
        <v>0</v>
      </c>
      <c r="CJ173" s="33">
        <f t="shared" si="36"/>
        <v>0</v>
      </c>
      <c r="CK173" s="33">
        <f t="shared" si="37"/>
        <v>0</v>
      </c>
      <c r="CL173" s="33">
        <f t="shared" si="43"/>
        <v>0</v>
      </c>
      <c r="CM173" s="33"/>
      <c r="CN173" s="33"/>
      <c r="CZ173" s="2"/>
    </row>
    <row r="174" spans="1:104" ht="16.350000000000001" customHeight="1" x14ac:dyDescent="0.2">
      <c r="A174" s="1375" t="s">
        <v>209</v>
      </c>
      <c r="B174" s="362" t="s">
        <v>210</v>
      </c>
      <c r="C174" s="328">
        <f t="shared" si="39"/>
        <v>0</v>
      </c>
      <c r="D174" s="329">
        <f t="shared" ref="D174:E189" si="44">SUM(F174+H174+J174+L174+N174+P174+R174+T174+V174+X174+Z174+AB174+AD174+AF174+AH174+AJ174+AL174)</f>
        <v>0</v>
      </c>
      <c r="E174" s="330">
        <f t="shared" si="44"/>
        <v>0</v>
      </c>
      <c r="F174" s="106"/>
      <c r="G174" s="109"/>
      <c r="H174" s="106"/>
      <c r="I174" s="109"/>
      <c r="J174" s="106"/>
      <c r="K174" s="109"/>
      <c r="L174" s="106"/>
      <c r="M174" s="109"/>
      <c r="N174" s="106"/>
      <c r="O174" s="109"/>
      <c r="P174" s="106"/>
      <c r="Q174" s="109"/>
      <c r="R174" s="106"/>
      <c r="S174" s="109"/>
      <c r="T174" s="106"/>
      <c r="U174" s="109"/>
      <c r="V174" s="106"/>
      <c r="W174" s="109"/>
      <c r="X174" s="106"/>
      <c r="Y174" s="109"/>
      <c r="Z174" s="106"/>
      <c r="AA174" s="109"/>
      <c r="AB174" s="106"/>
      <c r="AC174" s="109"/>
      <c r="AD174" s="106"/>
      <c r="AE174" s="109"/>
      <c r="AF174" s="106"/>
      <c r="AG174" s="109"/>
      <c r="AH174" s="106"/>
      <c r="AI174" s="109"/>
      <c r="AJ174" s="106"/>
      <c r="AK174" s="109"/>
      <c r="AL174" s="106"/>
      <c r="AM174" s="108"/>
      <c r="AN174" s="109"/>
      <c r="AO174" s="1702"/>
      <c r="AP174" s="1700"/>
      <c r="AQ174" s="109"/>
      <c r="AR174" s="109"/>
      <c r="AS174" s="57"/>
      <c r="AT174" s="186" t="str">
        <f t="shared" si="40"/>
        <v/>
      </c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12"/>
      <c r="BF174" s="12"/>
      <c r="BY174" s="3"/>
      <c r="CA174" s="32" t="str">
        <f t="shared" si="27"/>
        <v/>
      </c>
      <c r="CB174" s="32" t="str">
        <f t="shared" ref="CB174:CB179" si="45">IF(CH174=0,"","* Las madres de hijos menor de 5 años NO DEBE ser mayor al Total de Mujeres ingresadas al Programa. ")</f>
        <v/>
      </c>
      <c r="CC174" s="32" t="str">
        <f t="shared" si="29"/>
        <v/>
      </c>
      <c r="CD174" s="32" t="str">
        <f t="shared" si="30"/>
        <v/>
      </c>
      <c r="CE174" s="32" t="str">
        <f t="shared" si="31"/>
        <v/>
      </c>
      <c r="CF174" s="32" t="str">
        <f t="shared" si="32"/>
        <v/>
      </c>
      <c r="CG174" s="33">
        <f t="shared" si="33"/>
        <v>0</v>
      </c>
      <c r="CH174" s="33">
        <f t="shared" ref="CH174:CH179" si="46">IF(C174&lt;AO174,1,0)</f>
        <v>0</v>
      </c>
      <c r="CI174" s="33">
        <f t="shared" si="35"/>
        <v>0</v>
      </c>
      <c r="CJ174" s="33">
        <f t="shared" si="36"/>
        <v>0</v>
      </c>
      <c r="CK174" s="33">
        <f t="shared" si="37"/>
        <v>0</v>
      </c>
      <c r="CL174" s="33">
        <f t="shared" si="38"/>
        <v>0</v>
      </c>
      <c r="CM174" s="33"/>
      <c r="CN174" s="33"/>
      <c r="CZ174" s="2"/>
    </row>
    <row r="175" spans="1:104" ht="16.350000000000001" customHeight="1" x14ac:dyDescent="0.2">
      <c r="A175" s="1392"/>
      <c r="B175" s="363" t="s">
        <v>211</v>
      </c>
      <c r="C175" s="333">
        <f t="shared" si="39"/>
        <v>0</v>
      </c>
      <c r="D175" s="334">
        <f t="shared" si="44"/>
        <v>0</v>
      </c>
      <c r="E175" s="857">
        <f t="shared" si="44"/>
        <v>0</v>
      </c>
      <c r="F175" s="35"/>
      <c r="G175" s="39"/>
      <c r="H175" s="35"/>
      <c r="I175" s="39"/>
      <c r="J175" s="35"/>
      <c r="K175" s="39"/>
      <c r="L175" s="35"/>
      <c r="M175" s="39"/>
      <c r="N175" s="35"/>
      <c r="O175" s="39"/>
      <c r="P175" s="35"/>
      <c r="Q175" s="39"/>
      <c r="R175" s="35"/>
      <c r="S175" s="39"/>
      <c r="T175" s="35"/>
      <c r="U175" s="39"/>
      <c r="V175" s="35"/>
      <c r="W175" s="39"/>
      <c r="X175" s="35"/>
      <c r="Y175" s="39"/>
      <c r="Z175" s="35"/>
      <c r="AA175" s="39"/>
      <c r="AB175" s="35"/>
      <c r="AC175" s="39"/>
      <c r="AD175" s="35"/>
      <c r="AE175" s="39"/>
      <c r="AF175" s="35"/>
      <c r="AG175" s="39"/>
      <c r="AH175" s="35"/>
      <c r="AI175" s="39"/>
      <c r="AJ175" s="35"/>
      <c r="AK175" s="39"/>
      <c r="AL175" s="35"/>
      <c r="AM175" s="38"/>
      <c r="AN175" s="39"/>
      <c r="AO175" s="58"/>
      <c r="AP175" s="143"/>
      <c r="AQ175" s="39"/>
      <c r="AR175" s="39"/>
      <c r="AS175" s="58"/>
      <c r="AT175" s="186" t="str">
        <f t="shared" si="40"/>
        <v/>
      </c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12"/>
      <c r="BF175" s="12"/>
      <c r="BY175" s="3"/>
      <c r="CA175" s="32" t="str">
        <f t="shared" si="27"/>
        <v/>
      </c>
      <c r="CB175" s="32" t="str">
        <f t="shared" si="45"/>
        <v/>
      </c>
      <c r="CC175" s="32" t="str">
        <f t="shared" si="29"/>
        <v/>
      </c>
      <c r="CD175" s="32" t="str">
        <f t="shared" si="30"/>
        <v/>
      </c>
      <c r="CE175" s="32" t="str">
        <f t="shared" si="31"/>
        <v/>
      </c>
      <c r="CF175" s="32" t="str">
        <f t="shared" si="32"/>
        <v/>
      </c>
      <c r="CG175" s="33">
        <f t="shared" si="33"/>
        <v>0</v>
      </c>
      <c r="CH175" s="33">
        <f t="shared" si="46"/>
        <v>0</v>
      </c>
      <c r="CI175" s="33">
        <f t="shared" si="35"/>
        <v>0</v>
      </c>
      <c r="CJ175" s="33">
        <f t="shared" si="36"/>
        <v>0</v>
      </c>
      <c r="CK175" s="33">
        <f t="shared" si="37"/>
        <v>0</v>
      </c>
      <c r="CL175" s="33">
        <f t="shared" si="38"/>
        <v>0</v>
      </c>
      <c r="CM175" s="33"/>
      <c r="CN175" s="33"/>
      <c r="CZ175" s="2"/>
    </row>
    <row r="176" spans="1:104" ht="16.350000000000001" customHeight="1" x14ac:dyDescent="0.2">
      <c r="A176" s="1392"/>
      <c r="B176" s="339" t="s">
        <v>212</v>
      </c>
      <c r="C176" s="333">
        <f t="shared" si="39"/>
        <v>0</v>
      </c>
      <c r="D176" s="334">
        <f t="shared" si="44"/>
        <v>0</v>
      </c>
      <c r="E176" s="857">
        <f t="shared" si="44"/>
        <v>0</v>
      </c>
      <c r="F176" s="35"/>
      <c r="G176" s="39"/>
      <c r="H176" s="35"/>
      <c r="I176" s="39"/>
      <c r="J176" s="35"/>
      <c r="K176" s="39"/>
      <c r="L176" s="35"/>
      <c r="M176" s="39"/>
      <c r="N176" s="35"/>
      <c r="O176" s="39"/>
      <c r="P176" s="35"/>
      <c r="Q176" s="39"/>
      <c r="R176" s="35"/>
      <c r="S176" s="39"/>
      <c r="T176" s="35"/>
      <c r="U176" s="39"/>
      <c r="V176" s="35"/>
      <c r="W176" s="39"/>
      <c r="X176" s="35"/>
      <c r="Y176" s="39"/>
      <c r="Z176" s="35"/>
      <c r="AA176" s="39"/>
      <c r="AB176" s="35"/>
      <c r="AC176" s="39"/>
      <c r="AD176" s="35"/>
      <c r="AE176" s="39"/>
      <c r="AF176" s="35"/>
      <c r="AG176" s="39"/>
      <c r="AH176" s="35"/>
      <c r="AI176" s="39"/>
      <c r="AJ176" s="35"/>
      <c r="AK176" s="39"/>
      <c r="AL176" s="35"/>
      <c r="AM176" s="38"/>
      <c r="AN176" s="39"/>
      <c r="AO176" s="58"/>
      <c r="AP176" s="143"/>
      <c r="AQ176" s="39"/>
      <c r="AR176" s="39"/>
      <c r="AS176" s="58"/>
      <c r="AT176" s="186" t="str">
        <f t="shared" si="40"/>
        <v/>
      </c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12"/>
      <c r="BF176" s="12"/>
      <c r="BY176" s="3"/>
      <c r="CA176" s="32" t="str">
        <f t="shared" si="27"/>
        <v/>
      </c>
      <c r="CB176" s="32" t="str">
        <f t="shared" si="45"/>
        <v/>
      </c>
      <c r="CC176" s="32" t="str">
        <f t="shared" si="29"/>
        <v/>
      </c>
      <c r="CD176" s="32" t="str">
        <f t="shared" si="30"/>
        <v/>
      </c>
      <c r="CE176" s="32" t="str">
        <f t="shared" si="31"/>
        <v/>
      </c>
      <c r="CF176" s="32" t="str">
        <f t="shared" si="32"/>
        <v/>
      </c>
      <c r="CG176" s="33">
        <f t="shared" si="33"/>
        <v>0</v>
      </c>
      <c r="CH176" s="33">
        <f t="shared" si="46"/>
        <v>0</v>
      </c>
      <c r="CI176" s="33">
        <f t="shared" si="35"/>
        <v>0</v>
      </c>
      <c r="CJ176" s="33">
        <f t="shared" si="36"/>
        <v>0</v>
      </c>
      <c r="CK176" s="33">
        <f t="shared" si="37"/>
        <v>0</v>
      </c>
      <c r="CL176" s="33">
        <f t="shared" si="38"/>
        <v>0</v>
      </c>
      <c r="CM176" s="33"/>
      <c r="CN176" s="33"/>
      <c r="CZ176" s="2"/>
    </row>
    <row r="177" spans="1:104" ht="16.350000000000001" customHeight="1" x14ac:dyDescent="0.2">
      <c r="A177" s="1392"/>
      <c r="B177" s="339" t="s">
        <v>213</v>
      </c>
      <c r="C177" s="333">
        <f t="shared" si="39"/>
        <v>0</v>
      </c>
      <c r="D177" s="334">
        <f t="shared" si="44"/>
        <v>0</v>
      </c>
      <c r="E177" s="857">
        <f t="shared" si="44"/>
        <v>0</v>
      </c>
      <c r="F177" s="35"/>
      <c r="G177" s="39"/>
      <c r="H177" s="35"/>
      <c r="I177" s="39"/>
      <c r="J177" s="35"/>
      <c r="K177" s="39"/>
      <c r="L177" s="35"/>
      <c r="M177" s="39"/>
      <c r="N177" s="35"/>
      <c r="O177" s="39"/>
      <c r="P177" s="35"/>
      <c r="Q177" s="39"/>
      <c r="R177" s="35"/>
      <c r="S177" s="39"/>
      <c r="T177" s="35"/>
      <c r="U177" s="39"/>
      <c r="V177" s="35"/>
      <c r="W177" s="39"/>
      <c r="X177" s="35"/>
      <c r="Y177" s="39"/>
      <c r="Z177" s="35"/>
      <c r="AA177" s="39"/>
      <c r="AB177" s="35"/>
      <c r="AC177" s="39"/>
      <c r="AD177" s="35"/>
      <c r="AE177" s="39"/>
      <c r="AF177" s="35"/>
      <c r="AG177" s="39"/>
      <c r="AH177" s="35"/>
      <c r="AI177" s="39"/>
      <c r="AJ177" s="35"/>
      <c r="AK177" s="39"/>
      <c r="AL177" s="35"/>
      <c r="AM177" s="38"/>
      <c r="AN177" s="39"/>
      <c r="AO177" s="58"/>
      <c r="AP177" s="143"/>
      <c r="AQ177" s="39"/>
      <c r="AR177" s="39"/>
      <c r="AS177" s="58"/>
      <c r="AT177" s="186" t="str">
        <f t="shared" si="40"/>
        <v/>
      </c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12"/>
      <c r="BF177" s="12"/>
      <c r="BY177" s="3"/>
      <c r="CA177" s="32" t="str">
        <f t="shared" si="27"/>
        <v/>
      </c>
      <c r="CB177" s="32" t="str">
        <f t="shared" si="45"/>
        <v/>
      </c>
      <c r="CC177" s="32" t="str">
        <f t="shared" si="29"/>
        <v/>
      </c>
      <c r="CD177" s="32" t="str">
        <f t="shared" si="30"/>
        <v/>
      </c>
      <c r="CE177" s="32" t="str">
        <f t="shared" si="31"/>
        <v/>
      </c>
      <c r="CF177" s="32" t="str">
        <f t="shared" si="32"/>
        <v/>
      </c>
      <c r="CG177" s="33">
        <f t="shared" si="33"/>
        <v>0</v>
      </c>
      <c r="CH177" s="33">
        <f t="shared" si="46"/>
        <v>0</v>
      </c>
      <c r="CI177" s="33">
        <f t="shared" si="35"/>
        <v>0</v>
      </c>
      <c r="CJ177" s="33">
        <f t="shared" si="36"/>
        <v>0</v>
      </c>
      <c r="CK177" s="33">
        <f t="shared" si="37"/>
        <v>0</v>
      </c>
      <c r="CL177" s="33">
        <f t="shared" si="38"/>
        <v>0</v>
      </c>
      <c r="CM177" s="33"/>
      <c r="CN177" s="33"/>
      <c r="CZ177" s="2"/>
    </row>
    <row r="178" spans="1:104" ht="16.350000000000001" customHeight="1" x14ac:dyDescent="0.2">
      <c r="A178" s="1392"/>
      <c r="B178" s="339" t="s">
        <v>214</v>
      </c>
      <c r="C178" s="333">
        <f t="shared" si="39"/>
        <v>0</v>
      </c>
      <c r="D178" s="334">
        <f t="shared" si="44"/>
        <v>0</v>
      </c>
      <c r="E178" s="857">
        <f t="shared" si="44"/>
        <v>0</v>
      </c>
      <c r="F178" s="35"/>
      <c r="G178" s="39"/>
      <c r="H178" s="35"/>
      <c r="I178" s="39"/>
      <c r="J178" s="35"/>
      <c r="K178" s="39"/>
      <c r="L178" s="35"/>
      <c r="M178" s="39"/>
      <c r="N178" s="35"/>
      <c r="O178" s="39"/>
      <c r="P178" s="35"/>
      <c r="Q178" s="39"/>
      <c r="R178" s="35"/>
      <c r="S178" s="39"/>
      <c r="T178" s="35"/>
      <c r="U178" s="39"/>
      <c r="V178" s="35"/>
      <c r="W178" s="39"/>
      <c r="X178" s="35"/>
      <c r="Y178" s="39"/>
      <c r="Z178" s="35"/>
      <c r="AA178" s="39"/>
      <c r="AB178" s="35"/>
      <c r="AC178" s="39"/>
      <c r="AD178" s="35"/>
      <c r="AE178" s="39"/>
      <c r="AF178" s="35"/>
      <c r="AG178" s="39"/>
      <c r="AH178" s="35"/>
      <c r="AI178" s="39"/>
      <c r="AJ178" s="35"/>
      <c r="AK178" s="39"/>
      <c r="AL178" s="35"/>
      <c r="AM178" s="38"/>
      <c r="AN178" s="39"/>
      <c r="AO178" s="58"/>
      <c r="AP178" s="143"/>
      <c r="AQ178" s="39"/>
      <c r="AR178" s="39"/>
      <c r="AS178" s="58"/>
      <c r="AT178" s="186" t="str">
        <f t="shared" si="40"/>
        <v/>
      </c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12"/>
      <c r="BF178" s="12"/>
      <c r="BY178" s="3"/>
      <c r="CA178" s="32" t="str">
        <f t="shared" si="27"/>
        <v/>
      </c>
      <c r="CB178" s="32" t="str">
        <f t="shared" si="45"/>
        <v/>
      </c>
      <c r="CC178" s="32" t="str">
        <f t="shared" si="29"/>
        <v/>
      </c>
      <c r="CD178" s="32" t="str">
        <f t="shared" si="30"/>
        <v/>
      </c>
      <c r="CE178" s="32" t="str">
        <f t="shared" si="31"/>
        <v/>
      </c>
      <c r="CF178" s="32" t="str">
        <f t="shared" si="32"/>
        <v/>
      </c>
      <c r="CG178" s="33">
        <f t="shared" si="33"/>
        <v>0</v>
      </c>
      <c r="CH178" s="33">
        <f t="shared" si="46"/>
        <v>0</v>
      </c>
      <c r="CI178" s="33">
        <f t="shared" si="35"/>
        <v>0</v>
      </c>
      <c r="CJ178" s="33">
        <f t="shared" si="36"/>
        <v>0</v>
      </c>
      <c r="CK178" s="33">
        <f t="shared" si="37"/>
        <v>0</v>
      </c>
      <c r="CL178" s="33">
        <f t="shared" si="38"/>
        <v>0</v>
      </c>
      <c r="CM178" s="33"/>
      <c r="CN178" s="33"/>
      <c r="CZ178" s="2"/>
    </row>
    <row r="179" spans="1:104" ht="16.350000000000001" customHeight="1" x14ac:dyDescent="0.2">
      <c r="A179" s="1376"/>
      <c r="B179" s="364" t="s">
        <v>215</v>
      </c>
      <c r="C179" s="322">
        <f t="shared" si="39"/>
        <v>1</v>
      </c>
      <c r="D179" s="323">
        <f t="shared" si="44"/>
        <v>1</v>
      </c>
      <c r="E179" s="304">
        <f t="shared" si="44"/>
        <v>0</v>
      </c>
      <c r="F179" s="35"/>
      <c r="G179" s="39"/>
      <c r="H179" s="35"/>
      <c r="I179" s="39"/>
      <c r="J179" s="35"/>
      <c r="K179" s="39"/>
      <c r="L179" s="35"/>
      <c r="M179" s="39"/>
      <c r="N179" s="35"/>
      <c r="O179" s="39"/>
      <c r="P179" s="35"/>
      <c r="Q179" s="39"/>
      <c r="R179" s="35">
        <v>1</v>
      </c>
      <c r="S179" s="39"/>
      <c r="T179" s="35"/>
      <c r="U179" s="39"/>
      <c r="V179" s="35"/>
      <c r="W179" s="39"/>
      <c r="X179" s="35"/>
      <c r="Y179" s="39"/>
      <c r="Z179" s="35"/>
      <c r="AA179" s="39"/>
      <c r="AB179" s="35"/>
      <c r="AC179" s="39"/>
      <c r="AD179" s="35"/>
      <c r="AE179" s="39"/>
      <c r="AF179" s="35"/>
      <c r="AG179" s="39"/>
      <c r="AH179" s="35"/>
      <c r="AI179" s="39"/>
      <c r="AJ179" s="35"/>
      <c r="AK179" s="39"/>
      <c r="AL179" s="82"/>
      <c r="AM179" s="84"/>
      <c r="AN179" s="85">
        <v>0</v>
      </c>
      <c r="AO179" s="59">
        <v>0</v>
      </c>
      <c r="AP179" s="149">
        <v>0</v>
      </c>
      <c r="AQ179" s="85">
        <v>0</v>
      </c>
      <c r="AR179" s="85">
        <v>0</v>
      </c>
      <c r="AS179" s="59">
        <v>0</v>
      </c>
      <c r="AT179" s="186" t="str">
        <f t="shared" si="40"/>
        <v/>
      </c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12"/>
      <c r="BF179" s="12"/>
      <c r="BY179" s="3"/>
      <c r="CA179" s="32" t="str">
        <f t="shared" si="27"/>
        <v/>
      </c>
      <c r="CB179" s="32" t="str">
        <f t="shared" si="45"/>
        <v/>
      </c>
      <c r="CC179" s="32" t="str">
        <f t="shared" si="29"/>
        <v/>
      </c>
      <c r="CD179" s="32" t="str">
        <f t="shared" si="30"/>
        <v/>
      </c>
      <c r="CE179" s="32" t="str">
        <f t="shared" si="31"/>
        <v/>
      </c>
      <c r="CF179" s="32" t="str">
        <f t="shared" si="32"/>
        <v/>
      </c>
      <c r="CG179" s="33">
        <f t="shared" si="33"/>
        <v>0</v>
      </c>
      <c r="CH179" s="33">
        <f t="shared" si="46"/>
        <v>0</v>
      </c>
      <c r="CI179" s="33">
        <f t="shared" si="35"/>
        <v>0</v>
      </c>
      <c r="CJ179" s="33">
        <f t="shared" si="36"/>
        <v>0</v>
      </c>
      <c r="CK179" s="33">
        <f t="shared" si="37"/>
        <v>0</v>
      </c>
      <c r="CL179" s="33">
        <f t="shared" si="38"/>
        <v>0</v>
      </c>
      <c r="CM179" s="33"/>
      <c r="CN179" s="33"/>
      <c r="CZ179" s="2"/>
    </row>
    <row r="180" spans="1:104" ht="16.350000000000001" customHeight="1" x14ac:dyDescent="0.2">
      <c r="A180" s="1375" t="s">
        <v>216</v>
      </c>
      <c r="B180" s="1777" t="s">
        <v>217</v>
      </c>
      <c r="C180" s="1773">
        <f t="shared" si="39"/>
        <v>0</v>
      </c>
      <c r="D180" s="1774">
        <f t="shared" si="44"/>
        <v>0</v>
      </c>
      <c r="E180" s="1775">
        <f t="shared" si="44"/>
        <v>0</v>
      </c>
      <c r="F180" s="1676"/>
      <c r="G180" s="1679"/>
      <c r="H180" s="1676"/>
      <c r="I180" s="1679"/>
      <c r="J180" s="1676"/>
      <c r="K180" s="1679"/>
      <c r="L180" s="1676"/>
      <c r="M180" s="1679"/>
      <c r="N180" s="1676"/>
      <c r="O180" s="1679"/>
      <c r="P180" s="1676"/>
      <c r="Q180" s="1679"/>
      <c r="R180" s="1676"/>
      <c r="S180" s="1679"/>
      <c r="T180" s="1676"/>
      <c r="U180" s="1679"/>
      <c r="V180" s="1676"/>
      <c r="W180" s="1679"/>
      <c r="X180" s="1676"/>
      <c r="Y180" s="1679"/>
      <c r="Z180" s="1676"/>
      <c r="AA180" s="1679"/>
      <c r="AB180" s="1676"/>
      <c r="AC180" s="1679"/>
      <c r="AD180" s="1676"/>
      <c r="AE180" s="1679"/>
      <c r="AF180" s="1676"/>
      <c r="AG180" s="1679"/>
      <c r="AH180" s="1676"/>
      <c r="AI180" s="1679"/>
      <c r="AJ180" s="1676"/>
      <c r="AK180" s="1679"/>
      <c r="AL180" s="1676"/>
      <c r="AM180" s="1678"/>
      <c r="AN180" s="365"/>
      <c r="AO180" s="1781"/>
      <c r="AP180" s="1700"/>
      <c r="AQ180" s="347"/>
      <c r="AR180" s="347"/>
      <c r="AS180" s="347"/>
      <c r="AT180" s="186" t="str">
        <f t="shared" si="40"/>
        <v/>
      </c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12"/>
      <c r="BF180" s="12"/>
      <c r="BY180" s="3"/>
      <c r="CA180" s="32"/>
      <c r="CB180" s="32"/>
      <c r="CC180" s="32" t="str">
        <f t="shared" si="29"/>
        <v/>
      </c>
      <c r="CD180" s="32" t="str">
        <f t="shared" si="30"/>
        <v/>
      </c>
      <c r="CE180" s="32" t="str">
        <f t="shared" si="31"/>
        <v/>
      </c>
      <c r="CF180" s="32" t="str">
        <f t="shared" si="32"/>
        <v/>
      </c>
      <c r="CG180" s="33"/>
      <c r="CH180" s="33"/>
      <c r="CI180" s="33">
        <f t="shared" si="35"/>
        <v>0</v>
      </c>
      <c r="CJ180" s="33">
        <f t="shared" si="36"/>
        <v>0</v>
      </c>
      <c r="CK180" s="33">
        <f t="shared" si="37"/>
        <v>0</v>
      </c>
      <c r="CL180" s="33">
        <f t="shared" ref="CL180:CL181" si="47">IF(AND(C180&lt;&gt;0,OR(AP180="",AQ180="",AR180="",AS180="")),1,0)</f>
        <v>0</v>
      </c>
      <c r="CM180" s="33"/>
      <c r="CN180" s="33"/>
      <c r="CZ180" s="2"/>
    </row>
    <row r="181" spans="1:104" ht="16.350000000000001" customHeight="1" x14ac:dyDescent="0.2">
      <c r="A181" s="1392"/>
      <c r="B181" s="339" t="s">
        <v>218</v>
      </c>
      <c r="C181" s="333">
        <f t="shared" si="39"/>
        <v>0</v>
      </c>
      <c r="D181" s="334">
        <f t="shared" si="44"/>
        <v>0</v>
      </c>
      <c r="E181" s="857">
        <f t="shared" si="44"/>
        <v>0</v>
      </c>
      <c r="F181" s="35"/>
      <c r="G181" s="39"/>
      <c r="H181" s="35"/>
      <c r="I181" s="39"/>
      <c r="J181" s="35"/>
      <c r="K181" s="39"/>
      <c r="L181" s="35"/>
      <c r="M181" s="39"/>
      <c r="N181" s="35"/>
      <c r="O181" s="39"/>
      <c r="P181" s="35"/>
      <c r="Q181" s="39"/>
      <c r="R181" s="35"/>
      <c r="S181" s="39"/>
      <c r="T181" s="35"/>
      <c r="U181" s="39"/>
      <c r="V181" s="35"/>
      <c r="W181" s="39"/>
      <c r="X181" s="35"/>
      <c r="Y181" s="39"/>
      <c r="Z181" s="35"/>
      <c r="AA181" s="39"/>
      <c r="AB181" s="35"/>
      <c r="AC181" s="39"/>
      <c r="AD181" s="35"/>
      <c r="AE181" s="39"/>
      <c r="AF181" s="35"/>
      <c r="AG181" s="39"/>
      <c r="AH181" s="35"/>
      <c r="AI181" s="39"/>
      <c r="AJ181" s="35"/>
      <c r="AK181" s="39"/>
      <c r="AL181" s="35"/>
      <c r="AM181" s="38"/>
      <c r="AN181" s="359"/>
      <c r="AO181" s="366"/>
      <c r="AP181" s="35"/>
      <c r="AQ181" s="46"/>
      <c r="AR181" s="46"/>
      <c r="AS181" s="46"/>
      <c r="AT181" s="186" t="str">
        <f t="shared" si="40"/>
        <v/>
      </c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12"/>
      <c r="BF181" s="12"/>
      <c r="BY181" s="3"/>
      <c r="CA181" s="32"/>
      <c r="CB181" s="32"/>
      <c r="CC181" s="32" t="str">
        <f t="shared" si="29"/>
        <v/>
      </c>
      <c r="CD181" s="32" t="str">
        <f t="shared" si="30"/>
        <v/>
      </c>
      <c r="CE181" s="32" t="str">
        <f t="shared" si="31"/>
        <v/>
      </c>
      <c r="CF181" s="32" t="str">
        <f t="shared" si="32"/>
        <v/>
      </c>
      <c r="CG181" s="33"/>
      <c r="CH181" s="33"/>
      <c r="CI181" s="33">
        <f t="shared" si="35"/>
        <v>0</v>
      </c>
      <c r="CJ181" s="33">
        <f t="shared" si="36"/>
        <v>0</v>
      </c>
      <c r="CK181" s="33">
        <f t="shared" si="37"/>
        <v>0</v>
      </c>
      <c r="CL181" s="33">
        <f t="shared" si="47"/>
        <v>0</v>
      </c>
      <c r="CM181" s="33"/>
      <c r="CN181" s="33"/>
      <c r="CZ181" s="2"/>
    </row>
    <row r="182" spans="1:104" ht="16.350000000000001" customHeight="1" x14ac:dyDescent="0.2">
      <c r="A182" s="1376"/>
      <c r="B182" s="367" t="s">
        <v>219</v>
      </c>
      <c r="C182" s="348">
        <f t="shared" si="39"/>
        <v>0</v>
      </c>
      <c r="D182" s="349">
        <f t="shared" si="44"/>
        <v>0</v>
      </c>
      <c r="E182" s="350">
        <f t="shared" si="44"/>
        <v>0</v>
      </c>
      <c r="F182" s="82"/>
      <c r="G182" s="85"/>
      <c r="H182" s="82"/>
      <c r="I182" s="85"/>
      <c r="J182" s="82"/>
      <c r="K182" s="85"/>
      <c r="L182" s="82"/>
      <c r="M182" s="85"/>
      <c r="N182" s="82"/>
      <c r="O182" s="85"/>
      <c r="P182" s="82"/>
      <c r="Q182" s="85"/>
      <c r="R182" s="82"/>
      <c r="S182" s="85"/>
      <c r="T182" s="82"/>
      <c r="U182" s="85"/>
      <c r="V182" s="82"/>
      <c r="W182" s="85"/>
      <c r="X182" s="82"/>
      <c r="Y182" s="85"/>
      <c r="Z182" s="82"/>
      <c r="AA182" s="85"/>
      <c r="AB182" s="82"/>
      <c r="AC182" s="85"/>
      <c r="AD182" s="82"/>
      <c r="AE182" s="85"/>
      <c r="AF182" s="82"/>
      <c r="AG182" s="85"/>
      <c r="AH182" s="82"/>
      <c r="AI182" s="85"/>
      <c r="AJ182" s="82"/>
      <c r="AK182" s="85"/>
      <c r="AL182" s="82"/>
      <c r="AM182" s="84"/>
      <c r="AN182" s="274"/>
      <c r="AO182" s="274"/>
      <c r="AP182" s="82"/>
      <c r="AQ182" s="85"/>
      <c r="AR182" s="85"/>
      <c r="AS182" s="85"/>
      <c r="AT182" s="186" t="str">
        <f t="shared" si="40"/>
        <v/>
      </c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12"/>
      <c r="BF182" s="12"/>
      <c r="BY182" s="3"/>
      <c r="CA182" s="32"/>
      <c r="CB182" s="32"/>
      <c r="CC182" s="32" t="str">
        <f t="shared" si="29"/>
        <v/>
      </c>
      <c r="CD182" s="32" t="str">
        <f t="shared" si="30"/>
        <v/>
      </c>
      <c r="CE182" s="32" t="str">
        <f t="shared" si="31"/>
        <v/>
      </c>
      <c r="CF182" s="32" t="str">
        <f t="shared" si="32"/>
        <v/>
      </c>
      <c r="CG182" s="33"/>
      <c r="CH182" s="33"/>
      <c r="CI182" s="33">
        <f t="shared" si="35"/>
        <v>0</v>
      </c>
      <c r="CJ182" s="33">
        <f t="shared" si="36"/>
        <v>0</v>
      </c>
      <c r="CK182" s="33">
        <f t="shared" si="37"/>
        <v>0</v>
      </c>
      <c r="CL182" s="33">
        <f>IF(AND(C182&lt;&gt;0,OR(AP182="",AQ182="",AR182="",AS182="")),1,0)</f>
        <v>0</v>
      </c>
      <c r="CM182" s="33"/>
      <c r="CN182" s="33"/>
      <c r="CZ182" s="2"/>
    </row>
    <row r="183" spans="1:104" ht="16.350000000000001" customHeight="1" x14ac:dyDescent="0.2">
      <c r="A183" s="1782" t="s">
        <v>220</v>
      </c>
      <c r="B183" s="1783"/>
      <c r="C183" s="328">
        <f t="shared" si="39"/>
        <v>3</v>
      </c>
      <c r="D183" s="329">
        <f t="shared" si="44"/>
        <v>3</v>
      </c>
      <c r="E183" s="330">
        <f t="shared" si="44"/>
        <v>0</v>
      </c>
      <c r="F183" s="106"/>
      <c r="G183" s="109"/>
      <c r="H183" s="106"/>
      <c r="I183" s="109"/>
      <c r="J183" s="106"/>
      <c r="K183" s="109"/>
      <c r="L183" s="106"/>
      <c r="M183" s="109"/>
      <c r="N183" s="106"/>
      <c r="O183" s="109"/>
      <c r="P183" s="106">
        <v>1</v>
      </c>
      <c r="Q183" s="109"/>
      <c r="R183" s="106"/>
      <c r="S183" s="109"/>
      <c r="T183" s="106"/>
      <c r="U183" s="109"/>
      <c r="V183" s="106"/>
      <c r="W183" s="109"/>
      <c r="X183" s="106"/>
      <c r="Y183" s="109"/>
      <c r="Z183" s="106">
        <v>1</v>
      </c>
      <c r="AA183" s="109"/>
      <c r="AB183" s="106">
        <v>1</v>
      </c>
      <c r="AC183" s="109"/>
      <c r="AD183" s="106"/>
      <c r="AE183" s="109"/>
      <c r="AF183" s="106"/>
      <c r="AG183" s="109"/>
      <c r="AH183" s="106"/>
      <c r="AI183" s="109"/>
      <c r="AJ183" s="106"/>
      <c r="AK183" s="109"/>
      <c r="AL183" s="106"/>
      <c r="AM183" s="254"/>
      <c r="AN183" s="331">
        <v>0</v>
      </c>
      <c r="AO183" s="57">
        <v>0</v>
      </c>
      <c r="AP183" s="106">
        <v>0</v>
      </c>
      <c r="AQ183" s="109">
        <v>0</v>
      </c>
      <c r="AR183" s="109">
        <v>0</v>
      </c>
      <c r="AS183" s="109">
        <v>0</v>
      </c>
      <c r="AT183" s="186" t="str">
        <f t="shared" si="40"/>
        <v/>
      </c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12"/>
      <c r="BF183" s="12"/>
      <c r="BY183" s="3"/>
      <c r="CA183" s="32" t="str">
        <f t="shared" ref="CA183:CA189" si="48">IF(CG183=0,"","* Las gestantes ingresadas al Programa NO debe ser mayor al Total de Mujeres ingresadas. ")</f>
        <v/>
      </c>
      <c r="CB183" s="32" t="str">
        <f t="shared" ref="CB183:CB189" si="49">IF(CH183=0,"","* Las madres de hijos menor de 5 años NO DEBE ser mayor al Total de Mujeres ingresadas al Programa. ")</f>
        <v/>
      </c>
      <c r="CC183" s="32" t="str">
        <f t="shared" si="29"/>
        <v/>
      </c>
      <c r="CD183" s="32" t="str">
        <f t="shared" si="30"/>
        <v/>
      </c>
      <c r="CE183" s="32" t="str">
        <f t="shared" si="31"/>
        <v/>
      </c>
      <c r="CF183" s="32" t="str">
        <f t="shared" si="32"/>
        <v/>
      </c>
      <c r="CG183" s="33">
        <f t="shared" ref="CG183:CG189" si="50">IF(E183&lt;AN183,1,0)</f>
        <v>0</v>
      </c>
      <c r="CH183" s="33">
        <f t="shared" ref="CH183:CH189" si="51">IF(C183&lt;AO183,1,0)</f>
        <v>0</v>
      </c>
      <c r="CI183" s="33">
        <f t="shared" si="35"/>
        <v>0</v>
      </c>
      <c r="CJ183" s="33">
        <f t="shared" si="36"/>
        <v>0</v>
      </c>
      <c r="CK183" s="33">
        <f t="shared" si="37"/>
        <v>0</v>
      </c>
      <c r="CL183" s="33">
        <f t="shared" si="38"/>
        <v>0</v>
      </c>
      <c r="CM183" s="33"/>
      <c r="CN183" s="33"/>
      <c r="CZ183" s="2"/>
    </row>
    <row r="184" spans="1:104" ht="16.350000000000001" customHeight="1" x14ac:dyDescent="0.2">
      <c r="A184" s="1472" t="s">
        <v>221</v>
      </c>
      <c r="B184" s="1473"/>
      <c r="C184" s="333">
        <f t="shared" si="39"/>
        <v>1</v>
      </c>
      <c r="D184" s="334">
        <f t="shared" si="44"/>
        <v>0</v>
      </c>
      <c r="E184" s="857">
        <f t="shared" si="44"/>
        <v>1</v>
      </c>
      <c r="F184" s="35"/>
      <c r="G184" s="39"/>
      <c r="H184" s="35"/>
      <c r="I184" s="39"/>
      <c r="J184" s="35"/>
      <c r="K184" s="39"/>
      <c r="L184" s="35"/>
      <c r="M184" s="39">
        <v>1</v>
      </c>
      <c r="N184" s="35"/>
      <c r="O184" s="39"/>
      <c r="P184" s="35"/>
      <c r="Q184" s="39"/>
      <c r="R184" s="35"/>
      <c r="S184" s="39"/>
      <c r="T184" s="35"/>
      <c r="U184" s="39"/>
      <c r="V184" s="35"/>
      <c r="W184" s="39"/>
      <c r="X184" s="35"/>
      <c r="Y184" s="39"/>
      <c r="Z184" s="35"/>
      <c r="AA184" s="39"/>
      <c r="AB184" s="35"/>
      <c r="AC184" s="39"/>
      <c r="AD184" s="35"/>
      <c r="AE184" s="39"/>
      <c r="AF184" s="35"/>
      <c r="AG184" s="39"/>
      <c r="AH184" s="35"/>
      <c r="AI184" s="39"/>
      <c r="AJ184" s="35"/>
      <c r="AK184" s="39"/>
      <c r="AL184" s="35"/>
      <c r="AM184" s="239"/>
      <c r="AN184" s="336">
        <v>0</v>
      </c>
      <c r="AO184" s="58">
        <v>0</v>
      </c>
      <c r="AP184" s="35">
        <v>0</v>
      </c>
      <c r="AQ184" s="305">
        <v>0</v>
      </c>
      <c r="AR184" s="305">
        <v>0</v>
      </c>
      <c r="AS184" s="305">
        <v>0</v>
      </c>
      <c r="AT184" s="186" t="str">
        <f t="shared" si="40"/>
        <v/>
      </c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12"/>
      <c r="BF184" s="12"/>
      <c r="BG184" s="12"/>
      <c r="BH184" s="12"/>
      <c r="BI184" s="12"/>
      <c r="BY184" s="3"/>
      <c r="CA184" s="32" t="str">
        <f t="shared" si="48"/>
        <v/>
      </c>
      <c r="CB184" s="32" t="str">
        <f t="shared" si="49"/>
        <v/>
      </c>
      <c r="CC184" s="32" t="str">
        <f t="shared" si="29"/>
        <v/>
      </c>
      <c r="CD184" s="32" t="str">
        <f t="shared" si="30"/>
        <v/>
      </c>
      <c r="CE184" s="32" t="str">
        <f t="shared" si="31"/>
        <v/>
      </c>
      <c r="CF184" s="32" t="str">
        <f t="shared" si="32"/>
        <v/>
      </c>
      <c r="CG184" s="33">
        <f t="shared" si="50"/>
        <v>0</v>
      </c>
      <c r="CH184" s="33">
        <f t="shared" si="51"/>
        <v>0</v>
      </c>
      <c r="CI184" s="33">
        <f t="shared" si="35"/>
        <v>0</v>
      </c>
      <c r="CJ184" s="33">
        <f t="shared" si="36"/>
        <v>0</v>
      </c>
      <c r="CK184" s="33">
        <f t="shared" si="37"/>
        <v>0</v>
      </c>
      <c r="CL184" s="33">
        <f t="shared" si="38"/>
        <v>0</v>
      </c>
      <c r="CM184" s="33"/>
      <c r="CN184" s="33"/>
      <c r="CZ184" s="2"/>
    </row>
    <row r="185" spans="1:104" ht="16.350000000000001" customHeight="1" x14ac:dyDescent="0.2">
      <c r="A185" s="1472" t="s">
        <v>222</v>
      </c>
      <c r="B185" s="1473"/>
      <c r="C185" s="333">
        <f t="shared" si="39"/>
        <v>0</v>
      </c>
      <c r="D185" s="334">
        <f t="shared" si="44"/>
        <v>0</v>
      </c>
      <c r="E185" s="857">
        <f t="shared" si="44"/>
        <v>0</v>
      </c>
      <c r="F185" s="35"/>
      <c r="G185" s="39"/>
      <c r="H185" s="35"/>
      <c r="I185" s="39"/>
      <c r="J185" s="35"/>
      <c r="K185" s="39"/>
      <c r="L185" s="35"/>
      <c r="M185" s="39"/>
      <c r="N185" s="35"/>
      <c r="O185" s="39"/>
      <c r="P185" s="35"/>
      <c r="Q185" s="39"/>
      <c r="R185" s="35"/>
      <c r="S185" s="39"/>
      <c r="T185" s="35"/>
      <c r="U185" s="39"/>
      <c r="V185" s="35"/>
      <c r="W185" s="39"/>
      <c r="X185" s="35"/>
      <c r="Y185" s="39"/>
      <c r="Z185" s="35"/>
      <c r="AA185" s="39"/>
      <c r="AB185" s="35"/>
      <c r="AC185" s="39"/>
      <c r="AD185" s="35"/>
      <c r="AE185" s="39"/>
      <c r="AF185" s="35"/>
      <c r="AG185" s="39"/>
      <c r="AH185" s="35"/>
      <c r="AI185" s="39"/>
      <c r="AJ185" s="35"/>
      <c r="AK185" s="39"/>
      <c r="AL185" s="35"/>
      <c r="AM185" s="239"/>
      <c r="AN185" s="336"/>
      <c r="AO185" s="58"/>
      <c r="AP185" s="35"/>
      <c r="AQ185" s="46"/>
      <c r="AR185" s="46"/>
      <c r="AS185" s="46"/>
      <c r="AT185" s="186" t="str">
        <f t="shared" si="40"/>
        <v/>
      </c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12"/>
      <c r="BF185" s="12"/>
      <c r="BG185" s="12"/>
      <c r="BH185" s="12"/>
      <c r="BI185" s="12"/>
      <c r="BY185" s="3"/>
      <c r="CA185" s="32" t="str">
        <f t="shared" si="48"/>
        <v/>
      </c>
      <c r="CB185" s="32" t="str">
        <f t="shared" si="49"/>
        <v/>
      </c>
      <c r="CC185" s="32" t="str">
        <f t="shared" si="29"/>
        <v/>
      </c>
      <c r="CD185" s="32" t="str">
        <f t="shared" si="30"/>
        <v/>
      </c>
      <c r="CE185" s="32" t="str">
        <f t="shared" si="31"/>
        <v/>
      </c>
      <c r="CF185" s="32" t="str">
        <f t="shared" si="32"/>
        <v/>
      </c>
      <c r="CG185" s="33">
        <f t="shared" si="50"/>
        <v>0</v>
      </c>
      <c r="CH185" s="33">
        <f t="shared" si="51"/>
        <v>0</v>
      </c>
      <c r="CI185" s="33">
        <f t="shared" si="35"/>
        <v>0</v>
      </c>
      <c r="CJ185" s="33">
        <f t="shared" si="36"/>
        <v>0</v>
      </c>
      <c r="CK185" s="33">
        <f t="shared" si="37"/>
        <v>0</v>
      </c>
      <c r="CL185" s="33">
        <f t="shared" si="38"/>
        <v>0</v>
      </c>
      <c r="CM185" s="33"/>
      <c r="CN185" s="33"/>
      <c r="CZ185" s="2"/>
    </row>
    <row r="186" spans="1:104" ht="16.350000000000001" customHeight="1" x14ac:dyDescent="0.2">
      <c r="A186" s="1472" t="s">
        <v>223</v>
      </c>
      <c r="B186" s="1473"/>
      <c r="C186" s="333">
        <f t="shared" si="39"/>
        <v>0</v>
      </c>
      <c r="D186" s="334">
        <f t="shared" si="44"/>
        <v>0</v>
      </c>
      <c r="E186" s="857">
        <f t="shared" si="44"/>
        <v>0</v>
      </c>
      <c r="F186" s="35"/>
      <c r="G186" s="39"/>
      <c r="H186" s="35"/>
      <c r="I186" s="39"/>
      <c r="J186" s="35"/>
      <c r="K186" s="39"/>
      <c r="L186" s="35"/>
      <c r="M186" s="39"/>
      <c r="N186" s="35"/>
      <c r="O186" s="39"/>
      <c r="P186" s="35"/>
      <c r="Q186" s="39"/>
      <c r="R186" s="35"/>
      <c r="S186" s="39"/>
      <c r="T186" s="35"/>
      <c r="U186" s="39"/>
      <c r="V186" s="35"/>
      <c r="W186" s="39"/>
      <c r="X186" s="35"/>
      <c r="Y186" s="39"/>
      <c r="Z186" s="35"/>
      <c r="AA186" s="39"/>
      <c r="AB186" s="35"/>
      <c r="AC186" s="39"/>
      <c r="AD186" s="35"/>
      <c r="AE186" s="39"/>
      <c r="AF186" s="35"/>
      <c r="AG186" s="39"/>
      <c r="AH186" s="35"/>
      <c r="AI186" s="39"/>
      <c r="AJ186" s="35"/>
      <c r="AK186" s="39"/>
      <c r="AL186" s="35"/>
      <c r="AM186" s="239"/>
      <c r="AN186" s="336">
        <v>0</v>
      </c>
      <c r="AO186" s="58">
        <v>0</v>
      </c>
      <c r="AP186" s="35">
        <v>0</v>
      </c>
      <c r="AQ186" s="46">
        <v>0</v>
      </c>
      <c r="AR186" s="46">
        <v>0</v>
      </c>
      <c r="AS186" s="46">
        <v>0</v>
      </c>
      <c r="AT186" s="186" t="str">
        <f t="shared" si="40"/>
        <v/>
      </c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12"/>
      <c r="BF186" s="12"/>
      <c r="BG186" s="12"/>
      <c r="BH186" s="12"/>
      <c r="BI186" s="12"/>
      <c r="BY186" s="3"/>
      <c r="CA186" s="32" t="str">
        <f t="shared" si="48"/>
        <v/>
      </c>
      <c r="CB186" s="32" t="str">
        <f t="shared" si="49"/>
        <v/>
      </c>
      <c r="CC186" s="32" t="str">
        <f t="shared" si="29"/>
        <v/>
      </c>
      <c r="CD186" s="32" t="str">
        <f t="shared" si="30"/>
        <v/>
      </c>
      <c r="CE186" s="32" t="str">
        <f t="shared" si="31"/>
        <v/>
      </c>
      <c r="CF186" s="32" t="str">
        <f t="shared" si="32"/>
        <v/>
      </c>
      <c r="CG186" s="33">
        <f t="shared" si="50"/>
        <v>0</v>
      </c>
      <c r="CH186" s="33">
        <f t="shared" si="51"/>
        <v>0</v>
      </c>
      <c r="CI186" s="33">
        <f t="shared" si="35"/>
        <v>0</v>
      </c>
      <c r="CJ186" s="33">
        <f t="shared" si="36"/>
        <v>0</v>
      </c>
      <c r="CK186" s="33">
        <f t="shared" si="37"/>
        <v>0</v>
      </c>
      <c r="CL186" s="33">
        <f t="shared" si="38"/>
        <v>0</v>
      </c>
      <c r="CM186" s="33"/>
      <c r="CN186" s="33"/>
      <c r="CZ186" s="2"/>
    </row>
    <row r="187" spans="1:104" ht="18" customHeight="1" x14ac:dyDescent="0.2">
      <c r="A187" s="1472" t="s">
        <v>224</v>
      </c>
      <c r="B187" s="1473"/>
      <c r="C187" s="344">
        <f t="shared" si="39"/>
        <v>7</v>
      </c>
      <c r="D187" s="337">
        <f t="shared" si="44"/>
        <v>4</v>
      </c>
      <c r="E187" s="853">
        <f t="shared" si="44"/>
        <v>3</v>
      </c>
      <c r="F187" s="42">
        <v>1</v>
      </c>
      <c r="G187" s="46"/>
      <c r="H187" s="42">
        <v>2</v>
      </c>
      <c r="I187" s="46">
        <v>3</v>
      </c>
      <c r="J187" s="42">
        <v>1</v>
      </c>
      <c r="K187" s="46"/>
      <c r="L187" s="42"/>
      <c r="M187" s="46"/>
      <c r="N187" s="42"/>
      <c r="O187" s="46"/>
      <c r="P187" s="42"/>
      <c r="Q187" s="46"/>
      <c r="R187" s="42"/>
      <c r="S187" s="46"/>
      <c r="T187" s="42"/>
      <c r="U187" s="46"/>
      <c r="V187" s="42"/>
      <c r="W187" s="46"/>
      <c r="X187" s="42"/>
      <c r="Y187" s="46"/>
      <c r="Z187" s="42"/>
      <c r="AA187" s="46"/>
      <c r="AB187" s="42"/>
      <c r="AC187" s="46"/>
      <c r="AD187" s="42"/>
      <c r="AE187" s="46"/>
      <c r="AF187" s="42"/>
      <c r="AG187" s="46"/>
      <c r="AH187" s="42"/>
      <c r="AI187" s="46"/>
      <c r="AJ187" s="42"/>
      <c r="AK187" s="46"/>
      <c r="AL187" s="42"/>
      <c r="AM187" s="244"/>
      <c r="AN187" s="338">
        <v>0</v>
      </c>
      <c r="AO187" s="202">
        <v>0</v>
      </c>
      <c r="AP187" s="42">
        <v>0</v>
      </c>
      <c r="AQ187" s="46">
        <v>0</v>
      </c>
      <c r="AR187" s="46">
        <v>0</v>
      </c>
      <c r="AS187" s="46">
        <v>0</v>
      </c>
      <c r="AT187" s="186" t="str">
        <f t="shared" si="40"/>
        <v/>
      </c>
      <c r="AU187" s="13"/>
      <c r="AV187" s="13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CA187" s="32" t="str">
        <f t="shared" si="48"/>
        <v/>
      </c>
      <c r="CB187" s="32" t="str">
        <f t="shared" si="49"/>
        <v/>
      </c>
      <c r="CC187" s="32" t="str">
        <f t="shared" si="29"/>
        <v/>
      </c>
      <c r="CD187" s="32" t="str">
        <f t="shared" si="30"/>
        <v/>
      </c>
      <c r="CE187" s="32" t="str">
        <f t="shared" si="31"/>
        <v/>
      </c>
      <c r="CF187" s="32" t="str">
        <f t="shared" si="32"/>
        <v/>
      </c>
      <c r="CG187" s="33">
        <f t="shared" si="50"/>
        <v>0</v>
      </c>
      <c r="CH187" s="33">
        <f t="shared" si="51"/>
        <v>0</v>
      </c>
      <c r="CI187" s="33">
        <f t="shared" si="35"/>
        <v>0</v>
      </c>
      <c r="CJ187" s="33">
        <f t="shared" si="36"/>
        <v>0</v>
      </c>
      <c r="CK187" s="33">
        <f t="shared" si="37"/>
        <v>0</v>
      </c>
      <c r="CL187" s="33">
        <f t="shared" si="38"/>
        <v>0</v>
      </c>
      <c r="CM187" s="33"/>
      <c r="CN187" s="33"/>
    </row>
    <row r="188" spans="1:104" ht="18" customHeight="1" x14ac:dyDescent="0.2">
      <c r="A188" s="1472" t="s">
        <v>225</v>
      </c>
      <c r="B188" s="1473"/>
      <c r="C188" s="344">
        <f t="shared" si="39"/>
        <v>0</v>
      </c>
      <c r="D188" s="337">
        <f t="shared" si="44"/>
        <v>0</v>
      </c>
      <c r="E188" s="853">
        <f t="shared" si="44"/>
        <v>0</v>
      </c>
      <c r="F188" s="42"/>
      <c r="G188" s="46"/>
      <c r="H188" s="42"/>
      <c r="I188" s="46"/>
      <c r="J188" s="42"/>
      <c r="K188" s="46"/>
      <c r="L188" s="42"/>
      <c r="M188" s="46"/>
      <c r="N188" s="42"/>
      <c r="O188" s="46"/>
      <c r="P188" s="42"/>
      <c r="Q188" s="46"/>
      <c r="R188" s="42"/>
      <c r="S188" s="46"/>
      <c r="T188" s="42"/>
      <c r="U188" s="46"/>
      <c r="V188" s="42"/>
      <c r="W188" s="46"/>
      <c r="X188" s="42"/>
      <c r="Y188" s="46"/>
      <c r="Z188" s="42"/>
      <c r="AA188" s="46"/>
      <c r="AB188" s="42"/>
      <c r="AC188" s="46"/>
      <c r="AD188" s="42"/>
      <c r="AE188" s="46"/>
      <c r="AF188" s="42"/>
      <c r="AG188" s="46"/>
      <c r="AH188" s="42"/>
      <c r="AI188" s="46"/>
      <c r="AJ188" s="42"/>
      <c r="AK188" s="46"/>
      <c r="AL188" s="42"/>
      <c r="AM188" s="244"/>
      <c r="AN188" s="338">
        <v>0</v>
      </c>
      <c r="AO188" s="202">
        <v>0</v>
      </c>
      <c r="AP188" s="42">
        <v>0</v>
      </c>
      <c r="AQ188" s="46">
        <v>0</v>
      </c>
      <c r="AR188" s="46">
        <v>0</v>
      </c>
      <c r="AS188" s="46">
        <v>0</v>
      </c>
      <c r="AT188" s="186" t="str">
        <f t="shared" si="40"/>
        <v/>
      </c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CA188" s="32" t="str">
        <f t="shared" si="48"/>
        <v/>
      </c>
      <c r="CB188" s="32" t="str">
        <f t="shared" si="49"/>
        <v/>
      </c>
      <c r="CC188" s="32" t="str">
        <f t="shared" si="29"/>
        <v/>
      </c>
      <c r="CD188" s="32" t="str">
        <f t="shared" si="30"/>
        <v/>
      </c>
      <c r="CE188" s="32" t="str">
        <f t="shared" si="31"/>
        <v/>
      </c>
      <c r="CF188" s="32" t="str">
        <f t="shared" si="32"/>
        <v/>
      </c>
      <c r="CG188" s="33">
        <f t="shared" si="50"/>
        <v>0</v>
      </c>
      <c r="CH188" s="33">
        <f t="shared" si="51"/>
        <v>0</v>
      </c>
      <c r="CI188" s="33">
        <f t="shared" si="35"/>
        <v>0</v>
      </c>
      <c r="CJ188" s="33">
        <f t="shared" si="36"/>
        <v>0</v>
      </c>
      <c r="CK188" s="33">
        <f t="shared" si="37"/>
        <v>0</v>
      </c>
      <c r="CL188" s="33">
        <f t="shared" si="38"/>
        <v>0</v>
      </c>
      <c r="CM188" s="33"/>
      <c r="CN188" s="33"/>
    </row>
    <row r="189" spans="1:104" ht="18" customHeight="1" x14ac:dyDescent="0.2">
      <c r="A189" s="1474" t="s">
        <v>226</v>
      </c>
      <c r="B189" s="1475"/>
      <c r="C189" s="348">
        <f t="shared" si="39"/>
        <v>2</v>
      </c>
      <c r="D189" s="349">
        <f t="shared" si="44"/>
        <v>2</v>
      </c>
      <c r="E189" s="350">
        <f t="shared" si="44"/>
        <v>0</v>
      </c>
      <c r="F189" s="82">
        <v>1</v>
      </c>
      <c r="G189" s="85"/>
      <c r="H189" s="82">
        <v>1</v>
      </c>
      <c r="I189" s="85"/>
      <c r="J189" s="82"/>
      <c r="K189" s="85"/>
      <c r="L189" s="82"/>
      <c r="M189" s="85"/>
      <c r="N189" s="82"/>
      <c r="O189" s="85"/>
      <c r="P189" s="82"/>
      <c r="Q189" s="85"/>
      <c r="R189" s="82"/>
      <c r="S189" s="85"/>
      <c r="T189" s="82"/>
      <c r="U189" s="85"/>
      <c r="V189" s="82"/>
      <c r="W189" s="85"/>
      <c r="X189" s="82"/>
      <c r="Y189" s="85"/>
      <c r="Z189" s="82"/>
      <c r="AA189" s="85"/>
      <c r="AB189" s="82"/>
      <c r="AC189" s="85"/>
      <c r="AD189" s="82"/>
      <c r="AE189" s="85"/>
      <c r="AF189" s="82"/>
      <c r="AG189" s="85"/>
      <c r="AH189" s="82"/>
      <c r="AI189" s="85"/>
      <c r="AJ189" s="82"/>
      <c r="AK189" s="85"/>
      <c r="AL189" s="82"/>
      <c r="AM189" s="351"/>
      <c r="AN189" s="368">
        <v>0</v>
      </c>
      <c r="AO189" s="369">
        <v>0</v>
      </c>
      <c r="AP189" s="82">
        <v>0</v>
      </c>
      <c r="AQ189" s="85">
        <v>0</v>
      </c>
      <c r="AR189" s="85">
        <v>0</v>
      </c>
      <c r="AS189" s="85">
        <v>0</v>
      </c>
      <c r="AT189" s="186" t="str">
        <f t="shared" si="40"/>
        <v/>
      </c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CA189" s="32" t="str">
        <f t="shared" si="48"/>
        <v/>
      </c>
      <c r="CB189" s="32" t="str">
        <f t="shared" si="49"/>
        <v/>
      </c>
      <c r="CC189" s="32" t="str">
        <f t="shared" si="29"/>
        <v/>
      </c>
      <c r="CD189" s="32" t="str">
        <f t="shared" si="30"/>
        <v/>
      </c>
      <c r="CE189" s="32" t="str">
        <f t="shared" si="31"/>
        <v/>
      </c>
      <c r="CF189" s="32" t="str">
        <f t="shared" si="32"/>
        <v/>
      </c>
      <c r="CG189" s="33">
        <f t="shared" si="50"/>
        <v>0</v>
      </c>
      <c r="CH189" s="33">
        <f t="shared" si="51"/>
        <v>0</v>
      </c>
      <c r="CI189" s="33">
        <f t="shared" si="35"/>
        <v>0</v>
      </c>
      <c r="CJ189" s="33">
        <f t="shared" si="36"/>
        <v>0</v>
      </c>
      <c r="CK189" s="33">
        <f t="shared" si="37"/>
        <v>0</v>
      </c>
      <c r="CL189" s="33">
        <f t="shared" si="38"/>
        <v>0</v>
      </c>
      <c r="CM189" s="33"/>
      <c r="CN189" s="33"/>
    </row>
    <row r="190" spans="1:104" ht="27.75" customHeight="1" x14ac:dyDescent="0.2">
      <c r="A190" s="117" t="s">
        <v>227</v>
      </c>
      <c r="B190" s="117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12"/>
      <c r="BJ190" s="12"/>
      <c r="CG190" s="14"/>
      <c r="CH190" s="14"/>
      <c r="CI190" s="14"/>
      <c r="CJ190" s="14"/>
      <c r="CK190" s="14"/>
      <c r="CL190" s="14"/>
      <c r="CM190" s="14"/>
      <c r="CN190" s="14"/>
    </row>
    <row r="191" spans="1:104" ht="23.25" customHeight="1" x14ac:dyDescent="0.2">
      <c r="A191" s="1371" t="s">
        <v>228</v>
      </c>
      <c r="B191" s="1372"/>
      <c r="C191" s="1665" t="s">
        <v>63</v>
      </c>
      <c r="D191" s="1665"/>
      <c r="E191" s="1665"/>
      <c r="F191" s="1665" t="s">
        <v>173</v>
      </c>
      <c r="G191" s="1665"/>
      <c r="H191" s="1665" t="s">
        <v>174</v>
      </c>
      <c r="I191" s="1665"/>
      <c r="J191" s="1665" t="s">
        <v>175</v>
      </c>
      <c r="K191" s="1665"/>
      <c r="L191" s="1665" t="s">
        <v>110</v>
      </c>
      <c r="M191" s="1665"/>
      <c r="N191" s="1377" t="s">
        <v>11</v>
      </c>
      <c r="O191" s="1380"/>
      <c r="P191" s="1691" t="s">
        <v>112</v>
      </c>
      <c r="Q191" s="1691"/>
      <c r="R191" s="1691" t="s">
        <v>113</v>
      </c>
      <c r="S191" s="1691"/>
      <c r="T191" s="1691" t="s">
        <v>114</v>
      </c>
      <c r="U191" s="1691"/>
      <c r="V191" s="1691" t="s">
        <v>115</v>
      </c>
      <c r="W191" s="1691"/>
      <c r="X191" s="1691" t="s">
        <v>116</v>
      </c>
      <c r="Y191" s="1691"/>
      <c r="Z191" s="1691" t="s">
        <v>117</v>
      </c>
      <c r="AA191" s="1691"/>
      <c r="AB191" s="1691" t="s">
        <v>118</v>
      </c>
      <c r="AC191" s="1691"/>
      <c r="AD191" s="1691" t="s">
        <v>119</v>
      </c>
      <c r="AE191" s="1691"/>
      <c r="AF191" s="1691" t="s">
        <v>120</v>
      </c>
      <c r="AG191" s="1691"/>
      <c r="AH191" s="1691" t="s">
        <v>121</v>
      </c>
      <c r="AI191" s="1691"/>
      <c r="AJ191" s="1691" t="s">
        <v>122</v>
      </c>
      <c r="AK191" s="1691"/>
      <c r="AL191" s="1691" t="s">
        <v>123</v>
      </c>
      <c r="AM191" s="1406"/>
      <c r="AN191" s="1784" t="s">
        <v>76</v>
      </c>
      <c r="AO191" s="1480"/>
      <c r="AP191" s="1481"/>
      <c r="AQ191" s="1785" t="s">
        <v>176</v>
      </c>
      <c r="AR191" s="1766" t="s">
        <v>229</v>
      </c>
      <c r="AS191" s="1691" t="s">
        <v>178</v>
      </c>
      <c r="AT191" s="1691"/>
      <c r="AU191" s="1375" t="s">
        <v>230</v>
      </c>
      <c r="AV191" s="1375" t="s">
        <v>180</v>
      </c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Y191" s="3"/>
      <c r="CG191" s="14"/>
      <c r="CH191" s="14"/>
      <c r="CI191" s="14"/>
      <c r="CJ191" s="14"/>
      <c r="CK191" s="14"/>
      <c r="CL191" s="14"/>
      <c r="CM191" s="14"/>
      <c r="CN191" s="14"/>
      <c r="CZ191" s="2"/>
    </row>
    <row r="192" spans="1:104" ht="37.5" customHeight="1" x14ac:dyDescent="0.2">
      <c r="A192" s="1373"/>
      <c r="B192" s="1374"/>
      <c r="C192" s="1661" t="s">
        <v>88</v>
      </c>
      <c r="D192" s="370" t="s">
        <v>54</v>
      </c>
      <c r="E192" s="846" t="s">
        <v>89</v>
      </c>
      <c r="F192" s="1767" t="s">
        <v>54</v>
      </c>
      <c r="G192" s="846" t="s">
        <v>89</v>
      </c>
      <c r="H192" s="1767" t="s">
        <v>54</v>
      </c>
      <c r="I192" s="846" t="s">
        <v>89</v>
      </c>
      <c r="J192" s="1767" t="s">
        <v>54</v>
      </c>
      <c r="K192" s="846" t="s">
        <v>89</v>
      </c>
      <c r="L192" s="1767" t="s">
        <v>54</v>
      </c>
      <c r="M192" s="846" t="s">
        <v>89</v>
      </c>
      <c r="N192" s="1767" t="s">
        <v>54</v>
      </c>
      <c r="O192" s="846" t="s">
        <v>89</v>
      </c>
      <c r="P192" s="1767" t="s">
        <v>54</v>
      </c>
      <c r="Q192" s="846" t="s">
        <v>89</v>
      </c>
      <c r="R192" s="1767" t="s">
        <v>54</v>
      </c>
      <c r="S192" s="846" t="s">
        <v>89</v>
      </c>
      <c r="T192" s="1767" t="s">
        <v>54</v>
      </c>
      <c r="U192" s="846" t="s">
        <v>89</v>
      </c>
      <c r="V192" s="1767" t="s">
        <v>54</v>
      </c>
      <c r="W192" s="846" t="s">
        <v>89</v>
      </c>
      <c r="X192" s="1767" t="s">
        <v>54</v>
      </c>
      <c r="Y192" s="846" t="s">
        <v>89</v>
      </c>
      <c r="Z192" s="1767" t="s">
        <v>54</v>
      </c>
      <c r="AA192" s="846" t="s">
        <v>89</v>
      </c>
      <c r="AB192" s="1767" t="s">
        <v>54</v>
      </c>
      <c r="AC192" s="846" t="s">
        <v>89</v>
      </c>
      <c r="AD192" s="1767" t="s">
        <v>54</v>
      </c>
      <c r="AE192" s="846" t="s">
        <v>89</v>
      </c>
      <c r="AF192" s="1767" t="s">
        <v>54</v>
      </c>
      <c r="AG192" s="846" t="s">
        <v>89</v>
      </c>
      <c r="AH192" s="1767" t="s">
        <v>54</v>
      </c>
      <c r="AI192" s="846" t="s">
        <v>89</v>
      </c>
      <c r="AJ192" s="1767" t="s">
        <v>54</v>
      </c>
      <c r="AK192" s="846" t="s">
        <v>89</v>
      </c>
      <c r="AL192" s="1767" t="s">
        <v>54</v>
      </c>
      <c r="AM192" s="845" t="s">
        <v>89</v>
      </c>
      <c r="AN192" s="1786" t="s">
        <v>133</v>
      </c>
      <c r="AO192" s="372" t="s">
        <v>135</v>
      </c>
      <c r="AP192" s="373" t="s">
        <v>134</v>
      </c>
      <c r="AQ192" s="1483"/>
      <c r="AR192" s="1471"/>
      <c r="AS192" s="1767" t="s">
        <v>54</v>
      </c>
      <c r="AT192" s="846" t="s">
        <v>89</v>
      </c>
      <c r="AU192" s="1376"/>
      <c r="AV192" s="1376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12"/>
      <c r="BI192" s="12"/>
      <c r="BY192" s="3"/>
      <c r="CG192" s="14"/>
      <c r="CH192" s="14"/>
      <c r="CI192" s="14"/>
      <c r="CJ192" s="14"/>
      <c r="CK192" s="14"/>
      <c r="CL192" s="14"/>
      <c r="CM192" s="14"/>
      <c r="CZ192" s="2"/>
    </row>
    <row r="193" spans="1:104" ht="18.75" customHeight="1" x14ac:dyDescent="0.2">
      <c r="A193" s="1478" t="s">
        <v>231</v>
      </c>
      <c r="B193" s="1461"/>
      <c r="C193" s="1768">
        <f>SUM(D193+E193)</f>
        <v>22</v>
      </c>
      <c r="D193" s="1769">
        <f>SUM(F193+H193+J193+L193+N193+P193+R193+T193+V193+X193+Z193+AB193+AD193+AF193+AH193+AJ193+AL193)</f>
        <v>12</v>
      </c>
      <c r="E193" s="304">
        <f>SUM(G193+I193+K193+M193+O193+Q193+S193+U193+W193+Y193+AA193+AC193+AE193+AG193+AI193+AK193+AM193)</f>
        <v>10</v>
      </c>
      <c r="F193" s="1689">
        <v>3</v>
      </c>
      <c r="G193" s="53">
        <v>4</v>
      </c>
      <c r="H193" s="1689">
        <v>3</v>
      </c>
      <c r="I193" s="53">
        <v>1</v>
      </c>
      <c r="J193" s="1689">
        <v>3</v>
      </c>
      <c r="K193" s="53">
        <v>2</v>
      </c>
      <c r="L193" s="1689">
        <v>2</v>
      </c>
      <c r="M193" s="53">
        <v>3</v>
      </c>
      <c r="N193" s="1689"/>
      <c r="O193" s="53"/>
      <c r="P193" s="1689"/>
      <c r="Q193" s="53"/>
      <c r="R193" s="1689"/>
      <c r="S193" s="53"/>
      <c r="T193" s="1689"/>
      <c r="U193" s="53"/>
      <c r="V193" s="1689">
        <v>1</v>
      </c>
      <c r="W193" s="53"/>
      <c r="X193" s="1689"/>
      <c r="Y193" s="53"/>
      <c r="Z193" s="1689"/>
      <c r="AA193" s="53"/>
      <c r="AB193" s="1689"/>
      <c r="AC193" s="53"/>
      <c r="AD193" s="1689"/>
      <c r="AE193" s="53"/>
      <c r="AF193" s="1689"/>
      <c r="AG193" s="53"/>
      <c r="AH193" s="1689"/>
      <c r="AI193" s="53"/>
      <c r="AJ193" s="1689"/>
      <c r="AK193" s="53"/>
      <c r="AL193" s="1689"/>
      <c r="AM193" s="321"/>
      <c r="AN193" s="375"/>
      <c r="AO193" s="376"/>
      <c r="AP193" s="85">
        <v>1</v>
      </c>
      <c r="AQ193" s="53">
        <v>0</v>
      </c>
      <c r="AR193" s="1685">
        <v>0</v>
      </c>
      <c r="AS193" s="1689">
        <v>0</v>
      </c>
      <c r="AT193" s="53">
        <v>0</v>
      </c>
      <c r="AU193" s="53">
        <v>0</v>
      </c>
      <c r="AV193" s="53">
        <v>0</v>
      </c>
      <c r="AW193" s="186" t="str">
        <f>CA193&amp;CB193&amp;CC193&amp;CD193&amp;CE193&amp;CF193&amp;CN193</f>
        <v/>
      </c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12"/>
      <c r="BI193" s="12"/>
      <c r="BY193" s="3"/>
      <c r="CA193" s="32" t="str">
        <f t="shared" ref="CA193:CA231" si="52">IF(CG193=0,"","* Las gestantes egresadas del Programa NO debe ser mayor al Total de Mujeres egresadas. ")</f>
        <v/>
      </c>
      <c r="CB193" s="32" t="str">
        <f t="shared" ref="CB193:CB231" si="53">IF(CH193=0,"","* Las madres de hijos menor de 5 años NO DEBE ser mayor al Total de Mujeres Egresadas al Programa. ")</f>
        <v/>
      </c>
      <c r="CC193" s="32" t="str">
        <f t="shared" ref="CC193:CC231" si="54">IF(CI193=0,"","* Los egresos de Pueblos Originarios NO DEBE ser mayor al Total de egresos del Programa.")</f>
        <v/>
      </c>
      <c r="CD193" s="32" t="str">
        <f t="shared" ref="CD193:CD231" si="55">IF(CJ193=0,"","* Los Niños, Niñas, Adolescentes y Jóvenes de Programas SENAME NO DEBE ser mayor al Total de egresos del Programa. ")</f>
        <v/>
      </c>
      <c r="CE193" s="32" t="str">
        <f t="shared" ref="CE193:CE231" si="56">IF(CK193=0,"","* Los Migrantes NO DEBEN ser mayor al Total de ingresos del Programa. ")</f>
        <v/>
      </c>
      <c r="CF193" s="32" t="str">
        <f t="shared" ref="CF193:CF231" si="57">IF(CL193=0,"","* No olvide escribir los campos Gestante y/o Madre de Hijo menor de 5 años y/o Pueblos Originarios y/o Niños, Niñas, Adolescentes y Jóvenes de Programas SENAME (Digite CERO si no tiene). ")</f>
        <v/>
      </c>
      <c r="CG193" s="33">
        <f>IF(E193&lt;AQ193,1,0)</f>
        <v>0</v>
      </c>
      <c r="CH193" s="33">
        <f>IF(E193&lt;AR193,1,0)</f>
        <v>0</v>
      </c>
      <c r="CI193" s="33">
        <f>IF(C193&lt;SUM(AS193,AT193),1,0)</f>
        <v>0</v>
      </c>
      <c r="CJ193" s="33">
        <f>IF(C193&lt;AU193,1,0)</f>
        <v>0</v>
      </c>
      <c r="CK193" s="33">
        <f>IF(C193&lt;AV193,1,0)</f>
        <v>0</v>
      </c>
      <c r="CL193" s="33">
        <f>IF(AND(C193&lt;&gt;0,OR(AQ193="",AR193="",AS193="",AT193="",AU193="",AV193="")),1,0)</f>
        <v>0</v>
      </c>
      <c r="CM193" s="33">
        <f>IF(AND(C193=0,OR(C195&gt;0,C196&gt;0,C197&gt;0,C198&gt;0,C199&gt;0)),1,0)</f>
        <v>0</v>
      </c>
      <c r="CN193" s="32" t="str">
        <f>IF(CM193=1,"* No olvide registrar al menos un ingreso y una persona con diagnóstico. ","")</f>
        <v/>
      </c>
      <c r="CO193" s="32"/>
      <c r="CZ193" s="2"/>
    </row>
    <row r="194" spans="1:104" ht="29.25" customHeight="1" x14ac:dyDescent="0.2">
      <c r="A194" s="1462" t="s">
        <v>182</v>
      </c>
      <c r="B194" s="1463"/>
      <c r="C194" s="377"/>
      <c r="D194" s="378"/>
      <c r="E194" s="378"/>
      <c r="F194" s="378"/>
      <c r="G194" s="378"/>
      <c r="H194" s="378"/>
      <c r="I194" s="378"/>
      <c r="J194" s="378"/>
      <c r="K194" s="378"/>
      <c r="L194" s="378"/>
      <c r="M194" s="378"/>
      <c r="N194" s="378"/>
      <c r="O194" s="378"/>
      <c r="P194" s="378"/>
      <c r="Q194" s="378"/>
      <c r="R194" s="378"/>
      <c r="S194" s="378"/>
      <c r="T194" s="378"/>
      <c r="U194" s="378"/>
      <c r="V194" s="378"/>
      <c r="W194" s="378"/>
      <c r="X194" s="378"/>
      <c r="Y194" s="378"/>
      <c r="Z194" s="378"/>
      <c r="AA194" s="378"/>
      <c r="AB194" s="378"/>
      <c r="AC194" s="378"/>
      <c r="AD194" s="378"/>
      <c r="AE194" s="378"/>
      <c r="AF194" s="378"/>
      <c r="AG194" s="378"/>
      <c r="AH194" s="378"/>
      <c r="AI194" s="378"/>
      <c r="AJ194" s="378"/>
      <c r="AK194" s="378"/>
      <c r="AL194" s="378"/>
      <c r="AM194" s="378"/>
      <c r="AN194" s="379"/>
      <c r="AO194" s="380"/>
      <c r="AP194" s="381"/>
      <c r="AQ194" s="378"/>
      <c r="AR194" s="378"/>
      <c r="AS194" s="378"/>
      <c r="AT194" s="381"/>
      <c r="AU194" s="381"/>
      <c r="AV194" s="381"/>
      <c r="AW194" s="186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12"/>
      <c r="BI194" s="12"/>
      <c r="BY194" s="3"/>
      <c r="CA194" s="32"/>
      <c r="CB194" s="32"/>
      <c r="CC194" s="32"/>
      <c r="CD194" s="32"/>
      <c r="CE194" s="32"/>
      <c r="CF194" s="32"/>
      <c r="CG194" s="33"/>
      <c r="CH194" s="33"/>
      <c r="CI194" s="33"/>
      <c r="CJ194" s="33"/>
      <c r="CK194" s="33"/>
      <c r="CL194" s="33"/>
      <c r="CM194" s="33"/>
      <c r="CN194" s="32"/>
      <c r="CO194" s="32"/>
      <c r="CZ194" s="2"/>
    </row>
    <row r="195" spans="1:104" ht="21" customHeight="1" x14ac:dyDescent="0.2">
      <c r="A195" s="1771" t="s">
        <v>232</v>
      </c>
      <c r="B195" s="1787" t="s">
        <v>233</v>
      </c>
      <c r="C195" s="1773">
        <f>SUM(D195+E195)</f>
        <v>0</v>
      </c>
      <c r="D195" s="1774">
        <f t="shared" ref="D195:D203" si="58">SUM(F195+H195+J195+L195+N195+P195+R195+T195+V195+X195+Z195+AB195+AD195+AF195+AH195+AJ195+AL195)</f>
        <v>0</v>
      </c>
      <c r="E195" s="1775">
        <f t="shared" ref="E195:E203" si="59">SUM(G195+I195+K195+M195+O195+Q195+S195+U195+W195+Y195+AA195+AC195+AE195+AG195+AI195+AK195+AM195)</f>
        <v>0</v>
      </c>
      <c r="F195" s="1676"/>
      <c r="G195" s="1679"/>
      <c r="H195" s="1676"/>
      <c r="I195" s="1679"/>
      <c r="J195" s="1676"/>
      <c r="K195" s="1679"/>
      <c r="L195" s="1676"/>
      <c r="M195" s="1679"/>
      <c r="N195" s="1676"/>
      <c r="O195" s="1679"/>
      <c r="P195" s="1676"/>
      <c r="Q195" s="1679"/>
      <c r="R195" s="1676"/>
      <c r="S195" s="1679"/>
      <c r="T195" s="1676"/>
      <c r="U195" s="1679"/>
      <c r="V195" s="1676"/>
      <c r="W195" s="1679"/>
      <c r="X195" s="1676"/>
      <c r="Y195" s="1679"/>
      <c r="Z195" s="1676"/>
      <c r="AA195" s="1679"/>
      <c r="AB195" s="1676"/>
      <c r="AC195" s="1679"/>
      <c r="AD195" s="1676"/>
      <c r="AE195" s="1679"/>
      <c r="AF195" s="1676"/>
      <c r="AG195" s="1679"/>
      <c r="AH195" s="1676"/>
      <c r="AI195" s="1679"/>
      <c r="AJ195" s="1676"/>
      <c r="AK195" s="1679"/>
      <c r="AL195" s="1676"/>
      <c r="AM195" s="1751"/>
      <c r="AN195" s="1752"/>
      <c r="AO195" s="1700"/>
      <c r="AP195" s="1679"/>
      <c r="AQ195" s="1679"/>
      <c r="AR195" s="1702"/>
      <c r="AS195" s="1676"/>
      <c r="AT195" s="1679"/>
      <c r="AU195" s="1679"/>
      <c r="AV195" s="1679"/>
      <c r="AW195" s="186" t="str">
        <f t="shared" ref="AW195:AW231" si="60">CA195&amp;CB195&amp;CC195&amp;CD195&amp;CE195&amp;CF195</f>
        <v/>
      </c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12"/>
      <c r="BI195" s="12"/>
      <c r="BY195" s="3"/>
      <c r="CA195" s="32" t="str">
        <f t="shared" si="52"/>
        <v/>
      </c>
      <c r="CB195" s="32" t="str">
        <f t="shared" si="53"/>
        <v/>
      </c>
      <c r="CC195" s="32" t="str">
        <f t="shared" si="54"/>
        <v/>
      </c>
      <c r="CD195" s="32" t="str">
        <f t="shared" si="55"/>
        <v/>
      </c>
      <c r="CE195" s="32" t="str">
        <f t="shared" si="56"/>
        <v/>
      </c>
      <c r="CF195" s="32" t="str">
        <f t="shared" si="57"/>
        <v/>
      </c>
      <c r="CG195" s="33">
        <f t="shared" ref="CG195:CG231" si="61">IF(E195&lt;AQ195,1,0)</f>
        <v>0</v>
      </c>
      <c r="CH195" s="33">
        <f t="shared" ref="CH195:CH231" si="62">IF(E195&lt;AR195,1,0)</f>
        <v>0</v>
      </c>
      <c r="CI195" s="33">
        <f t="shared" ref="CI195:CI231" si="63">IF(C195&lt;SUM(AS195,AT195),1,0)</f>
        <v>0</v>
      </c>
      <c r="CJ195" s="33">
        <f t="shared" ref="CJ195:CJ231" si="64">IF(C195&lt;AU195,1,0)</f>
        <v>0</v>
      </c>
      <c r="CK195" s="33">
        <f t="shared" ref="CK195:CK231" si="65">IF(C195&lt;AV195,1,0)</f>
        <v>0</v>
      </c>
      <c r="CL195" s="33">
        <f t="shared" ref="CL195:CL231" si="66">IF(AND(C195&lt;&gt;0,OR(AQ195="",AR195="",AS195="",AT195="",AU195="",AV195="")),1,0)</f>
        <v>0</v>
      </c>
      <c r="CM195" s="33"/>
      <c r="CN195" s="32"/>
      <c r="CO195" s="32"/>
      <c r="CZ195" s="2"/>
    </row>
    <row r="196" spans="1:104" ht="21.75" customHeight="1" x14ac:dyDescent="0.2">
      <c r="A196" s="1465"/>
      <c r="B196" s="383" t="s">
        <v>185</v>
      </c>
      <c r="C196" s="348">
        <f>SUM(D196+E196)</f>
        <v>0</v>
      </c>
      <c r="D196" s="349">
        <f t="shared" si="58"/>
        <v>0</v>
      </c>
      <c r="E196" s="350">
        <f t="shared" si="59"/>
        <v>0</v>
      </c>
      <c r="F196" s="82"/>
      <c r="G196" s="85"/>
      <c r="H196" s="82"/>
      <c r="I196" s="85"/>
      <c r="J196" s="82"/>
      <c r="K196" s="85"/>
      <c r="L196" s="82"/>
      <c r="M196" s="85"/>
      <c r="N196" s="82"/>
      <c r="O196" s="85"/>
      <c r="P196" s="82"/>
      <c r="Q196" s="85"/>
      <c r="R196" s="82"/>
      <c r="S196" s="85"/>
      <c r="T196" s="82"/>
      <c r="U196" s="85"/>
      <c r="V196" s="82"/>
      <c r="W196" s="85"/>
      <c r="X196" s="82"/>
      <c r="Y196" s="85"/>
      <c r="Z196" s="82"/>
      <c r="AA196" s="85"/>
      <c r="AB196" s="82"/>
      <c r="AC196" s="85"/>
      <c r="AD196" s="82"/>
      <c r="AE196" s="85"/>
      <c r="AF196" s="82"/>
      <c r="AG196" s="85"/>
      <c r="AH196" s="82"/>
      <c r="AI196" s="85"/>
      <c r="AJ196" s="42"/>
      <c r="AK196" s="46"/>
      <c r="AL196" s="82"/>
      <c r="AM196" s="351"/>
      <c r="AN196" s="384"/>
      <c r="AO196" s="149"/>
      <c r="AP196" s="85"/>
      <c r="AQ196" s="85"/>
      <c r="AR196" s="59"/>
      <c r="AS196" s="82"/>
      <c r="AT196" s="85"/>
      <c r="AU196" s="85"/>
      <c r="AV196" s="85"/>
      <c r="AW196" s="186" t="str">
        <f t="shared" si="60"/>
        <v/>
      </c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12"/>
      <c r="BI196" s="12"/>
      <c r="BY196" s="3"/>
      <c r="CA196" s="32" t="str">
        <f t="shared" si="52"/>
        <v/>
      </c>
      <c r="CB196" s="32" t="str">
        <f t="shared" si="53"/>
        <v/>
      </c>
      <c r="CC196" s="32" t="str">
        <f t="shared" si="54"/>
        <v/>
      </c>
      <c r="CD196" s="32" t="str">
        <f t="shared" si="55"/>
        <v/>
      </c>
      <c r="CE196" s="32" t="str">
        <f t="shared" si="56"/>
        <v/>
      </c>
      <c r="CF196" s="32" t="str">
        <f t="shared" si="57"/>
        <v/>
      </c>
      <c r="CG196" s="33">
        <f t="shared" si="61"/>
        <v>0</v>
      </c>
      <c r="CH196" s="33">
        <f t="shared" si="62"/>
        <v>0</v>
      </c>
      <c r="CI196" s="33">
        <f t="shared" si="63"/>
        <v>0</v>
      </c>
      <c r="CJ196" s="33">
        <f t="shared" si="64"/>
        <v>0</v>
      </c>
      <c r="CK196" s="33">
        <f t="shared" si="65"/>
        <v>0</v>
      </c>
      <c r="CL196" s="33">
        <f t="shared" si="66"/>
        <v>0</v>
      </c>
      <c r="CM196" s="33"/>
      <c r="CN196" s="32"/>
      <c r="CO196" s="32"/>
      <c r="CZ196" s="2"/>
    </row>
    <row r="197" spans="1:104" ht="18.75" customHeight="1" x14ac:dyDescent="0.2">
      <c r="A197" s="1466" t="s">
        <v>186</v>
      </c>
      <c r="B197" s="1467"/>
      <c r="C197" s="385">
        <f>SUM(D197+E197)</f>
        <v>0</v>
      </c>
      <c r="D197" s="1769">
        <f t="shared" si="58"/>
        <v>0</v>
      </c>
      <c r="E197" s="320">
        <f t="shared" si="59"/>
        <v>0</v>
      </c>
      <c r="F197" s="1689"/>
      <c r="G197" s="53"/>
      <c r="H197" s="1689"/>
      <c r="I197" s="53"/>
      <c r="J197" s="1689"/>
      <c r="K197" s="53"/>
      <c r="L197" s="1689"/>
      <c r="M197" s="53"/>
      <c r="N197" s="1689"/>
      <c r="O197" s="53"/>
      <c r="P197" s="1689"/>
      <c r="Q197" s="53"/>
      <c r="R197" s="1689"/>
      <c r="S197" s="53"/>
      <c r="T197" s="1689"/>
      <c r="U197" s="53"/>
      <c r="V197" s="1689"/>
      <c r="W197" s="53"/>
      <c r="X197" s="1689"/>
      <c r="Y197" s="53"/>
      <c r="Z197" s="1689"/>
      <c r="AA197" s="53"/>
      <c r="AB197" s="1689"/>
      <c r="AC197" s="53"/>
      <c r="AD197" s="1689"/>
      <c r="AE197" s="53"/>
      <c r="AF197" s="1689"/>
      <c r="AG197" s="53"/>
      <c r="AH197" s="1689"/>
      <c r="AI197" s="53"/>
      <c r="AJ197" s="1689"/>
      <c r="AK197" s="53"/>
      <c r="AL197" s="1689"/>
      <c r="AM197" s="321"/>
      <c r="AN197" s="1788"/>
      <c r="AO197" s="386"/>
      <c r="AP197" s="53"/>
      <c r="AQ197" s="53"/>
      <c r="AR197" s="1685"/>
      <c r="AS197" s="1689"/>
      <c r="AT197" s="53"/>
      <c r="AU197" s="53"/>
      <c r="AV197" s="53"/>
      <c r="AW197" s="186" t="str">
        <f t="shared" si="60"/>
        <v/>
      </c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12"/>
      <c r="BI197" s="12"/>
      <c r="BY197" s="3"/>
      <c r="CA197" s="32" t="str">
        <f t="shared" si="52"/>
        <v/>
      </c>
      <c r="CB197" s="32" t="str">
        <f t="shared" si="53"/>
        <v/>
      </c>
      <c r="CC197" s="32" t="str">
        <f t="shared" si="54"/>
        <v/>
      </c>
      <c r="CD197" s="32" t="str">
        <f t="shared" si="55"/>
        <v/>
      </c>
      <c r="CE197" s="32" t="str">
        <f t="shared" si="56"/>
        <v/>
      </c>
      <c r="CF197" s="32" t="str">
        <f t="shared" si="57"/>
        <v/>
      </c>
      <c r="CG197" s="33">
        <f t="shared" si="61"/>
        <v>0</v>
      </c>
      <c r="CH197" s="33">
        <f t="shared" si="62"/>
        <v>0</v>
      </c>
      <c r="CI197" s="33">
        <f t="shared" si="63"/>
        <v>0</v>
      </c>
      <c r="CJ197" s="33">
        <f t="shared" si="64"/>
        <v>0</v>
      </c>
      <c r="CK197" s="33">
        <f t="shared" si="65"/>
        <v>0</v>
      </c>
      <c r="CL197" s="33">
        <f t="shared" si="66"/>
        <v>0</v>
      </c>
      <c r="CM197" s="33"/>
      <c r="CN197" s="32"/>
      <c r="CO197" s="32"/>
      <c r="CZ197" s="2"/>
    </row>
    <row r="198" spans="1:104" ht="20.25" customHeight="1" x14ac:dyDescent="0.2">
      <c r="A198" s="1771" t="s">
        <v>187</v>
      </c>
      <c r="B198" s="1772" t="s">
        <v>188</v>
      </c>
      <c r="C198" s="1773">
        <f>+D198+E198</f>
        <v>0</v>
      </c>
      <c r="D198" s="1774">
        <f t="shared" si="58"/>
        <v>0</v>
      </c>
      <c r="E198" s="1775">
        <f t="shared" si="59"/>
        <v>0</v>
      </c>
      <c r="F198" s="1676"/>
      <c r="G198" s="1679"/>
      <c r="H198" s="1676"/>
      <c r="I198" s="1679"/>
      <c r="J198" s="1676"/>
      <c r="K198" s="1679"/>
      <c r="L198" s="1676"/>
      <c r="M198" s="1679"/>
      <c r="N198" s="1676"/>
      <c r="O198" s="1679"/>
      <c r="P198" s="1676"/>
      <c r="Q198" s="1679"/>
      <c r="R198" s="1676"/>
      <c r="S198" s="1679"/>
      <c r="T198" s="1676"/>
      <c r="U198" s="1679"/>
      <c r="V198" s="1676"/>
      <c r="W198" s="1679"/>
      <c r="X198" s="1676"/>
      <c r="Y198" s="1679"/>
      <c r="Z198" s="1676"/>
      <c r="AA198" s="1679"/>
      <c r="AB198" s="1676"/>
      <c r="AC198" s="1679"/>
      <c r="AD198" s="1676"/>
      <c r="AE198" s="1679"/>
      <c r="AF198" s="1676"/>
      <c r="AG198" s="1679"/>
      <c r="AH198" s="1676"/>
      <c r="AI198" s="1679"/>
      <c r="AJ198" s="1676"/>
      <c r="AK198" s="1679"/>
      <c r="AL198" s="1676"/>
      <c r="AM198" s="1751"/>
      <c r="AN198" s="1752"/>
      <c r="AO198" s="1700"/>
      <c r="AP198" s="1679"/>
      <c r="AQ198" s="1679"/>
      <c r="AR198" s="1702"/>
      <c r="AS198" s="1676"/>
      <c r="AT198" s="1679"/>
      <c r="AU198" s="1679"/>
      <c r="AV198" s="1679"/>
      <c r="AW198" s="186" t="str">
        <f t="shared" si="60"/>
        <v/>
      </c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12"/>
      <c r="BI198" s="12"/>
      <c r="BY198" s="3"/>
      <c r="CA198" s="32" t="str">
        <f t="shared" si="52"/>
        <v/>
      </c>
      <c r="CB198" s="32" t="str">
        <f t="shared" si="53"/>
        <v/>
      </c>
      <c r="CC198" s="32" t="str">
        <f t="shared" si="54"/>
        <v/>
      </c>
      <c r="CD198" s="32" t="str">
        <f t="shared" si="55"/>
        <v/>
      </c>
      <c r="CE198" s="32" t="str">
        <f t="shared" si="56"/>
        <v/>
      </c>
      <c r="CF198" s="32" t="str">
        <f t="shared" si="57"/>
        <v/>
      </c>
      <c r="CG198" s="33">
        <f t="shared" si="61"/>
        <v>0</v>
      </c>
      <c r="CH198" s="33">
        <f t="shared" si="62"/>
        <v>0</v>
      </c>
      <c r="CI198" s="33">
        <f t="shared" si="63"/>
        <v>0</v>
      </c>
      <c r="CJ198" s="33">
        <f t="shared" si="64"/>
        <v>0</v>
      </c>
      <c r="CK198" s="33">
        <f t="shared" si="65"/>
        <v>0</v>
      </c>
      <c r="CL198" s="33">
        <f t="shared" si="66"/>
        <v>0</v>
      </c>
      <c r="CM198" s="33"/>
      <c r="CN198" s="32"/>
      <c r="CO198" s="32"/>
      <c r="CZ198" s="2"/>
    </row>
    <row r="199" spans="1:104" ht="15" customHeight="1" x14ac:dyDescent="0.2">
      <c r="A199" s="1465"/>
      <c r="B199" s="387" t="s">
        <v>189</v>
      </c>
      <c r="C199" s="322">
        <f>+D199+E199</f>
        <v>0</v>
      </c>
      <c r="D199" s="323">
        <f t="shared" si="58"/>
        <v>0</v>
      </c>
      <c r="E199" s="304">
        <f t="shared" si="59"/>
        <v>0</v>
      </c>
      <c r="F199" s="324"/>
      <c r="G199" s="305"/>
      <c r="H199" s="324"/>
      <c r="I199" s="305"/>
      <c r="J199" s="324"/>
      <c r="K199" s="305"/>
      <c r="L199" s="324"/>
      <c r="M199" s="305"/>
      <c r="N199" s="324"/>
      <c r="O199" s="305"/>
      <c r="P199" s="324"/>
      <c r="Q199" s="305"/>
      <c r="R199" s="324"/>
      <c r="S199" s="305"/>
      <c r="T199" s="324"/>
      <c r="U199" s="305"/>
      <c r="V199" s="324"/>
      <c r="W199" s="305"/>
      <c r="X199" s="324"/>
      <c r="Y199" s="305"/>
      <c r="Z199" s="324"/>
      <c r="AA199" s="305"/>
      <c r="AB199" s="324"/>
      <c r="AC199" s="305"/>
      <c r="AD199" s="324"/>
      <c r="AE199" s="305"/>
      <c r="AF199" s="324"/>
      <c r="AG199" s="305"/>
      <c r="AH199" s="324"/>
      <c r="AI199" s="305"/>
      <c r="AJ199" s="92"/>
      <c r="AK199" s="95"/>
      <c r="AL199" s="324"/>
      <c r="AM199" s="285"/>
      <c r="AN199" s="388"/>
      <c r="AO199" s="389"/>
      <c r="AP199" s="95"/>
      <c r="AQ199" s="305"/>
      <c r="AR199" s="306"/>
      <c r="AS199" s="324"/>
      <c r="AT199" s="305"/>
      <c r="AU199" s="305"/>
      <c r="AV199" s="305"/>
      <c r="AW199" s="186" t="str">
        <f t="shared" si="60"/>
        <v/>
      </c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12"/>
      <c r="BI199" s="12"/>
      <c r="BY199" s="3"/>
      <c r="CA199" s="32" t="str">
        <f t="shared" si="52"/>
        <v/>
      </c>
      <c r="CB199" s="32" t="str">
        <f t="shared" si="53"/>
        <v/>
      </c>
      <c r="CC199" s="32" t="str">
        <f t="shared" si="54"/>
        <v/>
      </c>
      <c r="CD199" s="32" t="str">
        <f t="shared" si="55"/>
        <v/>
      </c>
      <c r="CE199" s="32" t="str">
        <f t="shared" si="56"/>
        <v/>
      </c>
      <c r="CF199" s="32" t="str">
        <f t="shared" si="57"/>
        <v/>
      </c>
      <c r="CG199" s="33">
        <f t="shared" si="61"/>
        <v>0</v>
      </c>
      <c r="CH199" s="33">
        <f t="shared" si="62"/>
        <v>0</v>
      </c>
      <c r="CI199" s="33">
        <f t="shared" si="63"/>
        <v>0</v>
      </c>
      <c r="CJ199" s="33">
        <f t="shared" si="64"/>
        <v>0</v>
      </c>
      <c r="CK199" s="33">
        <f t="shared" si="65"/>
        <v>0</v>
      </c>
      <c r="CL199" s="33">
        <f t="shared" si="66"/>
        <v>0</v>
      </c>
      <c r="CM199" s="33"/>
      <c r="CN199" s="32"/>
      <c r="CO199" s="32"/>
      <c r="CZ199" s="2"/>
    </row>
    <row r="200" spans="1:104" ht="20.25" customHeight="1" x14ac:dyDescent="0.2">
      <c r="A200" s="851" t="s">
        <v>190</v>
      </c>
      <c r="B200" s="852"/>
      <c r="C200" s="1667">
        <f t="shared" ref="C200:C215" si="67">SUM(D200+E200)</f>
        <v>22</v>
      </c>
      <c r="D200" s="1668">
        <f t="shared" si="58"/>
        <v>12</v>
      </c>
      <c r="E200" s="75">
        <f t="shared" si="59"/>
        <v>10</v>
      </c>
      <c r="F200" s="1689">
        <v>3</v>
      </c>
      <c r="G200" s="53">
        <v>4</v>
      </c>
      <c r="H200" s="1689">
        <v>3</v>
      </c>
      <c r="I200" s="53">
        <v>1</v>
      </c>
      <c r="J200" s="1689">
        <v>3</v>
      </c>
      <c r="K200" s="53">
        <v>2</v>
      </c>
      <c r="L200" s="1689">
        <v>2</v>
      </c>
      <c r="M200" s="53">
        <v>3</v>
      </c>
      <c r="N200" s="1689"/>
      <c r="O200" s="53"/>
      <c r="P200" s="1689"/>
      <c r="Q200" s="53"/>
      <c r="R200" s="1689"/>
      <c r="S200" s="53"/>
      <c r="T200" s="1689"/>
      <c r="U200" s="53"/>
      <c r="V200" s="1689">
        <v>1</v>
      </c>
      <c r="W200" s="53"/>
      <c r="X200" s="1689"/>
      <c r="Y200" s="53"/>
      <c r="Z200" s="1689"/>
      <c r="AA200" s="53"/>
      <c r="AB200" s="1689"/>
      <c r="AC200" s="53"/>
      <c r="AD200" s="1689"/>
      <c r="AE200" s="53"/>
      <c r="AF200" s="1689"/>
      <c r="AG200" s="53"/>
      <c r="AH200" s="1689"/>
      <c r="AI200" s="53"/>
      <c r="AJ200" s="1689"/>
      <c r="AK200" s="53"/>
      <c r="AL200" s="1689"/>
      <c r="AM200" s="321"/>
      <c r="AN200" s="1788"/>
      <c r="AO200" s="386"/>
      <c r="AP200" s="53">
        <v>1</v>
      </c>
      <c r="AQ200" s="53">
        <v>0</v>
      </c>
      <c r="AR200" s="1685">
        <v>0</v>
      </c>
      <c r="AS200" s="1689">
        <v>0</v>
      </c>
      <c r="AT200" s="53">
        <v>0</v>
      </c>
      <c r="AU200" s="53">
        <v>0</v>
      </c>
      <c r="AV200" s="53">
        <v>0</v>
      </c>
      <c r="AW200" s="186" t="str">
        <f>CA200&amp;CB200&amp;CC200&amp;CD200&amp;CE200&amp;CF200&amp;CO200</f>
        <v/>
      </c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12"/>
      <c r="BI200" s="12"/>
      <c r="BY200" s="3"/>
      <c r="CA200" s="32" t="str">
        <f t="shared" si="52"/>
        <v/>
      </c>
      <c r="CB200" s="32" t="str">
        <f t="shared" si="53"/>
        <v/>
      </c>
      <c r="CC200" s="32" t="str">
        <f t="shared" si="54"/>
        <v/>
      </c>
      <c r="CD200" s="32" t="str">
        <f t="shared" si="55"/>
        <v/>
      </c>
      <c r="CE200" s="32" t="str">
        <f t="shared" si="56"/>
        <v/>
      </c>
      <c r="CF200" s="32" t="str">
        <f t="shared" si="57"/>
        <v/>
      </c>
      <c r="CG200" s="33">
        <f t="shared" si="61"/>
        <v>0</v>
      </c>
      <c r="CH200" s="33">
        <f t="shared" si="62"/>
        <v>0</v>
      </c>
      <c r="CI200" s="33">
        <f t="shared" si="63"/>
        <v>0</v>
      </c>
      <c r="CJ200" s="33">
        <f t="shared" si="64"/>
        <v>0</v>
      </c>
      <c r="CK200" s="33">
        <f t="shared" si="65"/>
        <v>0</v>
      </c>
      <c r="CL200" s="33">
        <f t="shared" si="66"/>
        <v>0</v>
      </c>
      <c r="CM200" s="14">
        <v>0</v>
      </c>
      <c r="CZ200" s="2"/>
    </row>
    <row r="201" spans="1:104" ht="16.350000000000001" customHeight="1" x14ac:dyDescent="0.2">
      <c r="A201" s="1375" t="s">
        <v>191</v>
      </c>
      <c r="B201" s="390" t="s">
        <v>192</v>
      </c>
      <c r="C201" s="328">
        <f t="shared" si="67"/>
        <v>0</v>
      </c>
      <c r="D201" s="329">
        <f t="shared" si="58"/>
        <v>0</v>
      </c>
      <c r="E201" s="330">
        <f t="shared" si="59"/>
        <v>0</v>
      </c>
      <c r="F201" s="106"/>
      <c r="G201" s="109"/>
      <c r="H201" s="106"/>
      <c r="I201" s="109"/>
      <c r="J201" s="106"/>
      <c r="K201" s="109"/>
      <c r="L201" s="106"/>
      <c r="M201" s="109"/>
      <c r="N201" s="106"/>
      <c r="O201" s="109"/>
      <c r="P201" s="106"/>
      <c r="Q201" s="109"/>
      <c r="R201" s="106"/>
      <c r="S201" s="109"/>
      <c r="T201" s="106"/>
      <c r="U201" s="109"/>
      <c r="V201" s="106"/>
      <c r="W201" s="109"/>
      <c r="X201" s="106"/>
      <c r="Y201" s="109"/>
      <c r="Z201" s="106"/>
      <c r="AA201" s="109"/>
      <c r="AB201" s="106"/>
      <c r="AC201" s="109"/>
      <c r="AD201" s="106"/>
      <c r="AE201" s="109"/>
      <c r="AF201" s="106"/>
      <c r="AG201" s="109"/>
      <c r="AH201" s="106"/>
      <c r="AI201" s="109"/>
      <c r="AJ201" s="106"/>
      <c r="AK201" s="109"/>
      <c r="AL201" s="106"/>
      <c r="AM201" s="254"/>
      <c r="AN201" s="255"/>
      <c r="AO201" s="264"/>
      <c r="AP201" s="109"/>
      <c r="AQ201" s="109">
        <v>0</v>
      </c>
      <c r="AR201" s="57">
        <v>0</v>
      </c>
      <c r="AS201" s="106">
        <v>0</v>
      </c>
      <c r="AT201" s="109">
        <v>0</v>
      </c>
      <c r="AU201" s="109">
        <v>0</v>
      </c>
      <c r="AV201" s="109">
        <v>0</v>
      </c>
      <c r="AW201" s="186" t="str">
        <f t="shared" si="60"/>
        <v/>
      </c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12"/>
      <c r="BI201" s="12"/>
      <c r="BY201" s="3"/>
      <c r="CA201" s="32" t="str">
        <f t="shared" si="52"/>
        <v/>
      </c>
      <c r="CB201" s="32" t="str">
        <f t="shared" si="53"/>
        <v/>
      </c>
      <c r="CC201" s="32" t="str">
        <f t="shared" si="54"/>
        <v/>
      </c>
      <c r="CD201" s="32" t="str">
        <f t="shared" si="55"/>
        <v/>
      </c>
      <c r="CE201" s="32" t="str">
        <f t="shared" si="56"/>
        <v/>
      </c>
      <c r="CF201" s="32" t="str">
        <f t="shared" si="57"/>
        <v/>
      </c>
      <c r="CG201" s="33">
        <f t="shared" si="61"/>
        <v>0</v>
      </c>
      <c r="CH201" s="33">
        <f t="shared" si="62"/>
        <v>0</v>
      </c>
      <c r="CI201" s="33">
        <f t="shared" si="63"/>
        <v>0</v>
      </c>
      <c r="CJ201" s="33">
        <f t="shared" si="64"/>
        <v>0</v>
      </c>
      <c r="CK201" s="33">
        <f t="shared" si="65"/>
        <v>0</v>
      </c>
      <c r="CL201" s="33">
        <f t="shared" si="66"/>
        <v>0</v>
      </c>
      <c r="CM201" s="33"/>
      <c r="CZ201" s="2"/>
    </row>
    <row r="202" spans="1:104" ht="16.350000000000001" customHeight="1" x14ac:dyDescent="0.2">
      <c r="A202" s="1392"/>
      <c r="B202" s="391" t="s">
        <v>193</v>
      </c>
      <c r="C202" s="333">
        <f t="shared" si="67"/>
        <v>0</v>
      </c>
      <c r="D202" s="334">
        <f t="shared" si="58"/>
        <v>0</v>
      </c>
      <c r="E202" s="857">
        <f t="shared" si="59"/>
        <v>0</v>
      </c>
      <c r="F202" s="35"/>
      <c r="G202" s="39"/>
      <c r="H202" s="35"/>
      <c r="I202" s="39"/>
      <c r="J202" s="35"/>
      <c r="K202" s="39"/>
      <c r="L202" s="35"/>
      <c r="M202" s="39"/>
      <c r="N202" s="35"/>
      <c r="O202" s="39"/>
      <c r="P202" s="35"/>
      <c r="Q202" s="39"/>
      <c r="R202" s="35"/>
      <c r="S202" s="39"/>
      <c r="T202" s="35"/>
      <c r="U202" s="39"/>
      <c r="V202" s="35"/>
      <c r="W202" s="39"/>
      <c r="X202" s="35"/>
      <c r="Y202" s="39"/>
      <c r="Z202" s="35"/>
      <c r="AA202" s="39"/>
      <c r="AB202" s="35"/>
      <c r="AC202" s="39"/>
      <c r="AD202" s="35"/>
      <c r="AE202" s="39"/>
      <c r="AF202" s="35"/>
      <c r="AG202" s="39"/>
      <c r="AH202" s="35"/>
      <c r="AI202" s="39"/>
      <c r="AJ202" s="35"/>
      <c r="AK202" s="39"/>
      <c r="AL202" s="35"/>
      <c r="AM202" s="239"/>
      <c r="AN202" s="255"/>
      <c r="AO202" s="264"/>
      <c r="AP202" s="109"/>
      <c r="AQ202" s="39">
        <v>0</v>
      </c>
      <c r="AR202" s="58">
        <v>0</v>
      </c>
      <c r="AS202" s="35">
        <v>0</v>
      </c>
      <c r="AT202" s="39">
        <v>0</v>
      </c>
      <c r="AU202" s="39">
        <v>0</v>
      </c>
      <c r="AV202" s="39">
        <v>0</v>
      </c>
      <c r="AW202" s="186" t="str">
        <f t="shared" si="60"/>
        <v/>
      </c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12"/>
      <c r="BI202" s="12"/>
      <c r="BY202" s="3"/>
      <c r="CA202" s="32" t="str">
        <f t="shared" si="52"/>
        <v/>
      </c>
      <c r="CB202" s="32" t="str">
        <f t="shared" si="53"/>
        <v/>
      </c>
      <c r="CC202" s="32" t="str">
        <f t="shared" si="54"/>
        <v/>
      </c>
      <c r="CD202" s="32" t="str">
        <f t="shared" si="55"/>
        <v/>
      </c>
      <c r="CE202" s="32" t="str">
        <f t="shared" si="56"/>
        <v/>
      </c>
      <c r="CF202" s="32" t="str">
        <f t="shared" si="57"/>
        <v/>
      </c>
      <c r="CG202" s="33">
        <f t="shared" si="61"/>
        <v>0</v>
      </c>
      <c r="CH202" s="33">
        <f t="shared" si="62"/>
        <v>0</v>
      </c>
      <c r="CI202" s="33">
        <f t="shared" si="63"/>
        <v>0</v>
      </c>
      <c r="CJ202" s="33">
        <f t="shared" si="64"/>
        <v>0</v>
      </c>
      <c r="CK202" s="33">
        <f t="shared" si="65"/>
        <v>0</v>
      </c>
      <c r="CL202" s="33">
        <f t="shared" si="66"/>
        <v>0</v>
      </c>
      <c r="CM202" s="33"/>
      <c r="CZ202" s="2"/>
    </row>
    <row r="203" spans="1:104" ht="16.350000000000001" customHeight="1" x14ac:dyDescent="0.2">
      <c r="A203" s="1392"/>
      <c r="B203" s="391" t="s">
        <v>194</v>
      </c>
      <c r="C203" s="333">
        <f t="shared" si="67"/>
        <v>5</v>
      </c>
      <c r="D203" s="334">
        <f t="shared" si="58"/>
        <v>2</v>
      </c>
      <c r="E203" s="857">
        <f t="shared" si="59"/>
        <v>3</v>
      </c>
      <c r="F203" s="35"/>
      <c r="G203" s="39"/>
      <c r="H203" s="35"/>
      <c r="I203" s="39"/>
      <c r="J203" s="35"/>
      <c r="K203" s="39"/>
      <c r="L203" s="35">
        <v>2</v>
      </c>
      <c r="M203" s="39">
        <v>3</v>
      </c>
      <c r="N203" s="35"/>
      <c r="O203" s="39"/>
      <c r="P203" s="35"/>
      <c r="Q203" s="39"/>
      <c r="R203" s="35"/>
      <c r="S203" s="39"/>
      <c r="T203" s="35"/>
      <c r="U203" s="39"/>
      <c r="V203" s="35"/>
      <c r="W203" s="39"/>
      <c r="X203" s="35"/>
      <c r="Y203" s="39"/>
      <c r="Z203" s="35"/>
      <c r="AA203" s="39"/>
      <c r="AB203" s="35"/>
      <c r="AC203" s="39"/>
      <c r="AD203" s="35"/>
      <c r="AE203" s="39"/>
      <c r="AF203" s="35"/>
      <c r="AG203" s="39"/>
      <c r="AH203" s="35"/>
      <c r="AI203" s="39"/>
      <c r="AJ203" s="35"/>
      <c r="AK203" s="39"/>
      <c r="AL203" s="35"/>
      <c r="AM203" s="239"/>
      <c r="AN203" s="255"/>
      <c r="AO203" s="264"/>
      <c r="AP203" s="109"/>
      <c r="AQ203" s="39">
        <v>0</v>
      </c>
      <c r="AR203" s="58">
        <v>0</v>
      </c>
      <c r="AS203" s="35">
        <v>0</v>
      </c>
      <c r="AT203" s="39">
        <v>0</v>
      </c>
      <c r="AU203" s="39">
        <v>0</v>
      </c>
      <c r="AV203" s="39">
        <v>0</v>
      </c>
      <c r="AW203" s="186" t="str">
        <f t="shared" si="60"/>
        <v/>
      </c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12"/>
      <c r="BI203" s="12"/>
      <c r="BY203" s="3"/>
      <c r="CA203" s="32" t="str">
        <f t="shared" si="52"/>
        <v/>
      </c>
      <c r="CB203" s="32" t="str">
        <f t="shared" si="53"/>
        <v/>
      </c>
      <c r="CC203" s="32" t="str">
        <f t="shared" si="54"/>
        <v/>
      </c>
      <c r="CD203" s="32" t="str">
        <f t="shared" si="55"/>
        <v/>
      </c>
      <c r="CE203" s="32" t="str">
        <f t="shared" si="56"/>
        <v/>
      </c>
      <c r="CF203" s="32" t="str">
        <f t="shared" si="57"/>
        <v/>
      </c>
      <c r="CG203" s="33">
        <f t="shared" si="61"/>
        <v>0</v>
      </c>
      <c r="CH203" s="33">
        <f t="shared" si="62"/>
        <v>0</v>
      </c>
      <c r="CI203" s="33">
        <f t="shared" si="63"/>
        <v>0</v>
      </c>
      <c r="CJ203" s="33">
        <f t="shared" si="64"/>
        <v>0</v>
      </c>
      <c r="CK203" s="33">
        <f t="shared" si="65"/>
        <v>0</v>
      </c>
      <c r="CL203" s="33">
        <f t="shared" si="66"/>
        <v>0</v>
      </c>
      <c r="CM203" s="33"/>
      <c r="CZ203" s="2"/>
    </row>
    <row r="204" spans="1:104" ht="16.350000000000001" customHeight="1" x14ac:dyDescent="0.2">
      <c r="A204" s="1392"/>
      <c r="B204" s="392" t="s">
        <v>195</v>
      </c>
      <c r="C204" s="333">
        <f t="shared" si="67"/>
        <v>0</v>
      </c>
      <c r="D204" s="393"/>
      <c r="E204" s="857">
        <f>SUM(K204+M204+O204+Q204+S204+U204+W204+Y204+AA204+AC204+AE204+AG204+AI204+AK204+AM204)</f>
        <v>0</v>
      </c>
      <c r="F204" s="270"/>
      <c r="G204" s="271"/>
      <c r="H204" s="270"/>
      <c r="I204" s="271"/>
      <c r="J204" s="270"/>
      <c r="K204" s="39"/>
      <c r="L204" s="270"/>
      <c r="M204" s="39"/>
      <c r="N204" s="270"/>
      <c r="O204" s="39"/>
      <c r="P204" s="270"/>
      <c r="Q204" s="39"/>
      <c r="R204" s="270"/>
      <c r="S204" s="39"/>
      <c r="T204" s="270"/>
      <c r="U204" s="39"/>
      <c r="V204" s="270"/>
      <c r="W204" s="39"/>
      <c r="X204" s="270"/>
      <c r="Y204" s="39"/>
      <c r="Z204" s="270"/>
      <c r="AA204" s="39"/>
      <c r="AB204" s="270"/>
      <c r="AC204" s="39"/>
      <c r="AD204" s="270"/>
      <c r="AE204" s="39"/>
      <c r="AF204" s="270"/>
      <c r="AG204" s="39"/>
      <c r="AH204" s="270"/>
      <c r="AI204" s="39"/>
      <c r="AJ204" s="270"/>
      <c r="AK204" s="39"/>
      <c r="AL204" s="270"/>
      <c r="AM204" s="239"/>
      <c r="AN204" s="255"/>
      <c r="AO204" s="264"/>
      <c r="AP204" s="109"/>
      <c r="AQ204" s="39"/>
      <c r="AR204" s="58"/>
      <c r="AS204" s="270"/>
      <c r="AT204" s="39"/>
      <c r="AU204" s="39"/>
      <c r="AV204" s="39"/>
      <c r="AW204" s="186" t="str">
        <f t="shared" si="60"/>
        <v/>
      </c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12"/>
      <c r="BI204" s="12"/>
      <c r="BY204" s="3"/>
      <c r="CA204" s="32" t="str">
        <f t="shared" si="52"/>
        <v/>
      </c>
      <c r="CB204" s="32" t="str">
        <f t="shared" si="53"/>
        <v/>
      </c>
      <c r="CC204" s="32" t="str">
        <f t="shared" si="54"/>
        <v/>
      </c>
      <c r="CD204" s="32" t="str">
        <f t="shared" si="55"/>
        <v/>
      </c>
      <c r="CE204" s="32" t="str">
        <f t="shared" si="56"/>
        <v/>
      </c>
      <c r="CF204" s="32" t="str">
        <f t="shared" si="57"/>
        <v/>
      </c>
      <c r="CG204" s="33">
        <f t="shared" si="61"/>
        <v>0</v>
      </c>
      <c r="CH204" s="33">
        <f t="shared" si="62"/>
        <v>0</v>
      </c>
      <c r="CI204" s="33">
        <f t="shared" si="63"/>
        <v>0</v>
      </c>
      <c r="CJ204" s="33">
        <f t="shared" si="64"/>
        <v>0</v>
      </c>
      <c r="CK204" s="33">
        <f t="shared" si="65"/>
        <v>0</v>
      </c>
      <c r="CL204" s="33">
        <f>IF(AND(C204&lt;&gt;0,OR(AQ204="",AR204="",AT204="",AU204="",AV204="")),1,0)</f>
        <v>0</v>
      </c>
      <c r="CM204" s="33"/>
      <c r="CZ204" s="2"/>
    </row>
    <row r="205" spans="1:104" ht="16.350000000000001" customHeight="1" x14ac:dyDescent="0.2">
      <c r="A205" s="1392"/>
      <c r="B205" s="391" t="s">
        <v>196</v>
      </c>
      <c r="C205" s="333">
        <f t="shared" si="67"/>
        <v>0</v>
      </c>
      <c r="D205" s="334">
        <f t="shared" ref="D205:E211" si="68">SUM(F205+H205+J205+L205+N205+P205+R205+T205+V205+X205+Z205+AB205+AD205+AF205+AH205+AJ205+AL205)</f>
        <v>0</v>
      </c>
      <c r="E205" s="857">
        <f t="shared" si="68"/>
        <v>0</v>
      </c>
      <c r="F205" s="35"/>
      <c r="G205" s="39"/>
      <c r="H205" s="35"/>
      <c r="I205" s="39"/>
      <c r="J205" s="35"/>
      <c r="K205" s="39"/>
      <c r="L205" s="35"/>
      <c r="M205" s="39"/>
      <c r="N205" s="35"/>
      <c r="O205" s="39"/>
      <c r="P205" s="35"/>
      <c r="Q205" s="39"/>
      <c r="R205" s="35"/>
      <c r="S205" s="39"/>
      <c r="T205" s="35"/>
      <c r="U205" s="39"/>
      <c r="V205" s="35"/>
      <c r="W205" s="39"/>
      <c r="X205" s="35"/>
      <c r="Y205" s="39"/>
      <c r="Z205" s="35"/>
      <c r="AA205" s="39"/>
      <c r="AB205" s="35"/>
      <c r="AC205" s="39"/>
      <c r="AD205" s="35"/>
      <c r="AE205" s="39"/>
      <c r="AF205" s="35"/>
      <c r="AG205" s="39"/>
      <c r="AH205" s="35"/>
      <c r="AI205" s="39"/>
      <c r="AJ205" s="35"/>
      <c r="AK205" s="39"/>
      <c r="AL205" s="35"/>
      <c r="AM205" s="239"/>
      <c r="AN205" s="255"/>
      <c r="AO205" s="264"/>
      <c r="AP205" s="109"/>
      <c r="AQ205" s="39"/>
      <c r="AR205" s="58"/>
      <c r="AS205" s="35"/>
      <c r="AT205" s="39"/>
      <c r="AU205" s="39"/>
      <c r="AV205" s="39"/>
      <c r="AW205" s="186" t="str">
        <f t="shared" si="60"/>
        <v/>
      </c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12"/>
      <c r="BI205" s="12"/>
      <c r="BY205" s="3"/>
      <c r="CA205" s="32" t="str">
        <f t="shared" si="52"/>
        <v/>
      </c>
      <c r="CB205" s="32" t="str">
        <f t="shared" si="53"/>
        <v/>
      </c>
      <c r="CC205" s="32" t="str">
        <f t="shared" si="54"/>
        <v/>
      </c>
      <c r="CD205" s="32" t="str">
        <f t="shared" si="55"/>
        <v/>
      </c>
      <c r="CE205" s="32" t="str">
        <f t="shared" si="56"/>
        <v/>
      </c>
      <c r="CF205" s="32" t="str">
        <f t="shared" si="57"/>
        <v/>
      </c>
      <c r="CG205" s="33">
        <f t="shared" si="61"/>
        <v>0</v>
      </c>
      <c r="CH205" s="33">
        <f t="shared" si="62"/>
        <v>0</v>
      </c>
      <c r="CI205" s="33">
        <f t="shared" si="63"/>
        <v>0</v>
      </c>
      <c r="CJ205" s="33">
        <f t="shared" si="64"/>
        <v>0</v>
      </c>
      <c r="CK205" s="33">
        <f t="shared" si="65"/>
        <v>0</v>
      </c>
      <c r="CL205" s="33">
        <f t="shared" si="66"/>
        <v>0</v>
      </c>
      <c r="CM205" s="33"/>
      <c r="CZ205" s="2"/>
    </row>
    <row r="206" spans="1:104" ht="16.350000000000001" customHeight="1" x14ac:dyDescent="0.2">
      <c r="A206" s="1392"/>
      <c r="B206" s="394" t="s">
        <v>197</v>
      </c>
      <c r="C206" s="333">
        <f t="shared" si="67"/>
        <v>0</v>
      </c>
      <c r="D206" s="334">
        <f t="shared" si="68"/>
        <v>0</v>
      </c>
      <c r="E206" s="857">
        <f t="shared" si="68"/>
        <v>0</v>
      </c>
      <c r="F206" s="35"/>
      <c r="G206" s="39"/>
      <c r="H206" s="35"/>
      <c r="I206" s="39"/>
      <c r="J206" s="35"/>
      <c r="K206" s="39"/>
      <c r="L206" s="35"/>
      <c r="M206" s="39"/>
      <c r="N206" s="35"/>
      <c r="O206" s="39"/>
      <c r="P206" s="35"/>
      <c r="Q206" s="39"/>
      <c r="R206" s="35"/>
      <c r="S206" s="39"/>
      <c r="T206" s="35"/>
      <c r="U206" s="39"/>
      <c r="V206" s="35"/>
      <c r="W206" s="39"/>
      <c r="X206" s="35"/>
      <c r="Y206" s="39"/>
      <c r="Z206" s="35"/>
      <c r="AA206" s="39"/>
      <c r="AB206" s="35"/>
      <c r="AC206" s="39"/>
      <c r="AD206" s="35"/>
      <c r="AE206" s="39"/>
      <c r="AF206" s="35"/>
      <c r="AG206" s="39"/>
      <c r="AH206" s="35"/>
      <c r="AI206" s="39"/>
      <c r="AJ206" s="35"/>
      <c r="AK206" s="39"/>
      <c r="AL206" s="35"/>
      <c r="AM206" s="239"/>
      <c r="AN206" s="255"/>
      <c r="AO206" s="264"/>
      <c r="AP206" s="109"/>
      <c r="AQ206" s="39"/>
      <c r="AR206" s="58"/>
      <c r="AS206" s="35"/>
      <c r="AT206" s="39"/>
      <c r="AU206" s="39"/>
      <c r="AV206" s="39"/>
      <c r="AW206" s="186" t="str">
        <f t="shared" si="60"/>
        <v/>
      </c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12"/>
      <c r="BI206" s="12"/>
      <c r="BY206" s="3"/>
      <c r="CA206" s="32" t="str">
        <f t="shared" si="52"/>
        <v/>
      </c>
      <c r="CB206" s="32" t="str">
        <f t="shared" si="53"/>
        <v/>
      </c>
      <c r="CC206" s="32" t="str">
        <f t="shared" si="54"/>
        <v/>
      </c>
      <c r="CD206" s="32" t="str">
        <f t="shared" si="55"/>
        <v/>
      </c>
      <c r="CE206" s="32" t="str">
        <f t="shared" si="56"/>
        <v/>
      </c>
      <c r="CF206" s="32" t="str">
        <f t="shared" si="57"/>
        <v/>
      </c>
      <c r="CG206" s="33">
        <f t="shared" si="61"/>
        <v>0</v>
      </c>
      <c r="CH206" s="33">
        <f t="shared" si="62"/>
        <v>0</v>
      </c>
      <c r="CI206" s="33">
        <f t="shared" si="63"/>
        <v>0</v>
      </c>
      <c r="CJ206" s="33">
        <f t="shared" si="64"/>
        <v>0</v>
      </c>
      <c r="CK206" s="33">
        <f t="shared" si="65"/>
        <v>0</v>
      </c>
      <c r="CL206" s="33">
        <f t="shared" si="66"/>
        <v>0</v>
      </c>
      <c r="CM206" s="33"/>
      <c r="CZ206" s="2"/>
    </row>
    <row r="207" spans="1:104" ht="25.35" customHeight="1" x14ac:dyDescent="0.2">
      <c r="A207" s="1392"/>
      <c r="B207" s="394" t="s">
        <v>198</v>
      </c>
      <c r="C207" s="333">
        <f t="shared" si="67"/>
        <v>0</v>
      </c>
      <c r="D207" s="334">
        <f t="shared" si="68"/>
        <v>0</v>
      </c>
      <c r="E207" s="857">
        <f t="shared" si="68"/>
        <v>0</v>
      </c>
      <c r="F207" s="35"/>
      <c r="G207" s="39"/>
      <c r="H207" s="35"/>
      <c r="I207" s="39"/>
      <c r="J207" s="35"/>
      <c r="K207" s="39"/>
      <c r="L207" s="35"/>
      <c r="M207" s="39"/>
      <c r="N207" s="35"/>
      <c r="O207" s="39"/>
      <c r="P207" s="35"/>
      <c r="Q207" s="39"/>
      <c r="R207" s="35"/>
      <c r="S207" s="39"/>
      <c r="T207" s="35"/>
      <c r="U207" s="39"/>
      <c r="V207" s="35"/>
      <c r="W207" s="39"/>
      <c r="X207" s="35"/>
      <c r="Y207" s="39"/>
      <c r="Z207" s="35"/>
      <c r="AA207" s="39"/>
      <c r="AB207" s="35"/>
      <c r="AC207" s="39"/>
      <c r="AD207" s="35"/>
      <c r="AE207" s="39"/>
      <c r="AF207" s="35"/>
      <c r="AG207" s="39"/>
      <c r="AH207" s="35"/>
      <c r="AI207" s="39"/>
      <c r="AJ207" s="35"/>
      <c r="AK207" s="39"/>
      <c r="AL207" s="35"/>
      <c r="AM207" s="239"/>
      <c r="AN207" s="255"/>
      <c r="AO207" s="264"/>
      <c r="AP207" s="109"/>
      <c r="AQ207" s="39"/>
      <c r="AR207" s="58"/>
      <c r="AS207" s="35"/>
      <c r="AT207" s="39"/>
      <c r="AU207" s="39"/>
      <c r="AV207" s="39"/>
      <c r="AW207" s="186" t="str">
        <f t="shared" si="60"/>
        <v/>
      </c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12"/>
      <c r="BI207" s="12"/>
      <c r="BY207" s="3"/>
      <c r="CA207" s="32" t="str">
        <f t="shared" si="52"/>
        <v/>
      </c>
      <c r="CB207" s="32" t="str">
        <f t="shared" si="53"/>
        <v/>
      </c>
      <c r="CC207" s="32" t="str">
        <f t="shared" si="54"/>
        <v/>
      </c>
      <c r="CD207" s="32" t="str">
        <f t="shared" si="55"/>
        <v/>
      </c>
      <c r="CE207" s="32" t="str">
        <f t="shared" si="56"/>
        <v/>
      </c>
      <c r="CF207" s="32" t="str">
        <f t="shared" si="57"/>
        <v/>
      </c>
      <c r="CG207" s="33">
        <f t="shared" si="61"/>
        <v>0</v>
      </c>
      <c r="CH207" s="33">
        <f t="shared" si="62"/>
        <v>0</v>
      </c>
      <c r="CI207" s="33">
        <f t="shared" si="63"/>
        <v>0</v>
      </c>
      <c r="CJ207" s="33">
        <f t="shared" si="64"/>
        <v>0</v>
      </c>
      <c r="CK207" s="33">
        <f t="shared" si="65"/>
        <v>0</v>
      </c>
      <c r="CL207" s="33">
        <f t="shared" si="66"/>
        <v>0</v>
      </c>
      <c r="CM207" s="33"/>
      <c r="CZ207" s="2"/>
    </row>
    <row r="208" spans="1:104" ht="16.350000000000001" customHeight="1" x14ac:dyDescent="0.2">
      <c r="A208" s="1376"/>
      <c r="B208" s="395" t="s">
        <v>199</v>
      </c>
      <c r="C208" s="344">
        <f t="shared" si="67"/>
        <v>0</v>
      </c>
      <c r="D208" s="337">
        <f t="shared" si="68"/>
        <v>0</v>
      </c>
      <c r="E208" s="853">
        <f t="shared" si="68"/>
        <v>0</v>
      </c>
      <c r="F208" s="42"/>
      <c r="G208" s="46"/>
      <c r="H208" s="42"/>
      <c r="I208" s="46"/>
      <c r="J208" s="42"/>
      <c r="K208" s="46"/>
      <c r="L208" s="42"/>
      <c r="M208" s="46"/>
      <c r="N208" s="42"/>
      <c r="O208" s="46"/>
      <c r="P208" s="42"/>
      <c r="Q208" s="46"/>
      <c r="R208" s="42"/>
      <c r="S208" s="46"/>
      <c r="T208" s="42"/>
      <c r="U208" s="46"/>
      <c r="V208" s="42"/>
      <c r="W208" s="46"/>
      <c r="X208" s="42"/>
      <c r="Y208" s="46"/>
      <c r="Z208" s="42"/>
      <c r="AA208" s="46"/>
      <c r="AB208" s="42"/>
      <c r="AC208" s="46"/>
      <c r="AD208" s="42"/>
      <c r="AE208" s="46"/>
      <c r="AF208" s="42"/>
      <c r="AG208" s="46"/>
      <c r="AH208" s="42"/>
      <c r="AI208" s="46"/>
      <c r="AJ208" s="42"/>
      <c r="AK208" s="46"/>
      <c r="AL208" s="42"/>
      <c r="AM208" s="244"/>
      <c r="AN208" s="384"/>
      <c r="AO208" s="149"/>
      <c r="AP208" s="85"/>
      <c r="AQ208" s="46"/>
      <c r="AR208" s="202"/>
      <c r="AS208" s="42"/>
      <c r="AT208" s="46"/>
      <c r="AU208" s="46"/>
      <c r="AV208" s="46"/>
      <c r="AW208" s="186" t="str">
        <f t="shared" si="60"/>
        <v/>
      </c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12"/>
      <c r="BI208" s="12"/>
      <c r="BY208" s="3"/>
      <c r="CA208" s="32" t="str">
        <f t="shared" si="52"/>
        <v/>
      </c>
      <c r="CB208" s="32" t="str">
        <f t="shared" si="53"/>
        <v/>
      </c>
      <c r="CC208" s="32" t="str">
        <f t="shared" si="54"/>
        <v/>
      </c>
      <c r="CD208" s="32" t="str">
        <f t="shared" si="55"/>
        <v/>
      </c>
      <c r="CE208" s="32" t="str">
        <f t="shared" si="56"/>
        <v/>
      </c>
      <c r="CF208" s="32" t="str">
        <f t="shared" si="57"/>
        <v/>
      </c>
      <c r="CG208" s="33">
        <f t="shared" si="61"/>
        <v>0</v>
      </c>
      <c r="CH208" s="33">
        <f t="shared" si="62"/>
        <v>0</v>
      </c>
      <c r="CI208" s="33">
        <f t="shared" si="63"/>
        <v>0</v>
      </c>
      <c r="CJ208" s="33">
        <f t="shared" si="64"/>
        <v>0</v>
      </c>
      <c r="CK208" s="33">
        <f t="shared" si="65"/>
        <v>0</v>
      </c>
      <c r="CL208" s="33">
        <f t="shared" si="66"/>
        <v>0</v>
      </c>
      <c r="CM208" s="33"/>
      <c r="CZ208" s="2"/>
    </row>
    <row r="209" spans="1:104" ht="28.5" customHeight="1" x14ac:dyDescent="0.2">
      <c r="A209" s="1766" t="s">
        <v>200</v>
      </c>
      <c r="B209" s="1789" t="s">
        <v>201</v>
      </c>
      <c r="C209" s="1773">
        <f t="shared" si="67"/>
        <v>0</v>
      </c>
      <c r="D209" s="1774">
        <f t="shared" si="68"/>
        <v>0</v>
      </c>
      <c r="E209" s="1775">
        <f t="shared" si="68"/>
        <v>0</v>
      </c>
      <c r="F209" s="1676"/>
      <c r="G209" s="1679"/>
      <c r="H209" s="1676"/>
      <c r="I209" s="1679"/>
      <c r="J209" s="1676"/>
      <c r="K209" s="1679"/>
      <c r="L209" s="1676"/>
      <c r="M209" s="1679"/>
      <c r="N209" s="1676"/>
      <c r="O209" s="1679"/>
      <c r="P209" s="1676"/>
      <c r="Q209" s="1679"/>
      <c r="R209" s="1676"/>
      <c r="S209" s="1679"/>
      <c r="T209" s="1676"/>
      <c r="U209" s="1679"/>
      <c r="V209" s="1676"/>
      <c r="W209" s="1679"/>
      <c r="X209" s="1676"/>
      <c r="Y209" s="1679"/>
      <c r="Z209" s="1676"/>
      <c r="AA209" s="1679"/>
      <c r="AB209" s="1676"/>
      <c r="AC209" s="1679"/>
      <c r="AD209" s="1676"/>
      <c r="AE209" s="1679"/>
      <c r="AF209" s="1676"/>
      <c r="AG209" s="1679"/>
      <c r="AH209" s="1676"/>
      <c r="AI209" s="1679"/>
      <c r="AJ209" s="397"/>
      <c r="AK209" s="347"/>
      <c r="AL209" s="1676"/>
      <c r="AM209" s="1751"/>
      <c r="AN209" s="255"/>
      <c r="AO209" s="264"/>
      <c r="AP209" s="109"/>
      <c r="AQ209" s="1679"/>
      <c r="AR209" s="1702"/>
      <c r="AS209" s="1676"/>
      <c r="AT209" s="1679"/>
      <c r="AU209" s="1679"/>
      <c r="AV209" s="1679"/>
      <c r="AW209" s="186" t="str">
        <f t="shared" si="60"/>
        <v/>
      </c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12"/>
      <c r="BI209" s="12"/>
      <c r="BY209" s="3"/>
      <c r="CA209" s="32" t="str">
        <f t="shared" si="52"/>
        <v/>
      </c>
      <c r="CB209" s="32" t="str">
        <f t="shared" si="53"/>
        <v/>
      </c>
      <c r="CC209" s="32" t="str">
        <f t="shared" si="54"/>
        <v/>
      </c>
      <c r="CD209" s="32" t="str">
        <f t="shared" si="55"/>
        <v/>
      </c>
      <c r="CE209" s="32" t="str">
        <f t="shared" si="56"/>
        <v/>
      </c>
      <c r="CF209" s="32" t="str">
        <f t="shared" si="57"/>
        <v/>
      </c>
      <c r="CG209" s="33">
        <f t="shared" si="61"/>
        <v>0</v>
      </c>
      <c r="CH209" s="33">
        <f t="shared" si="62"/>
        <v>0</v>
      </c>
      <c r="CI209" s="33">
        <f t="shared" si="63"/>
        <v>0</v>
      </c>
      <c r="CJ209" s="33">
        <f t="shared" si="64"/>
        <v>0</v>
      </c>
      <c r="CK209" s="33">
        <f t="shared" si="65"/>
        <v>0</v>
      </c>
      <c r="CL209" s="33">
        <f t="shared" si="66"/>
        <v>0</v>
      </c>
      <c r="CM209" s="33"/>
      <c r="CZ209" s="2"/>
    </row>
    <row r="210" spans="1:104" ht="27.75" customHeight="1" x14ac:dyDescent="0.2">
      <c r="A210" s="1484"/>
      <c r="B210" s="398" t="s">
        <v>202</v>
      </c>
      <c r="C210" s="333">
        <f t="shared" si="67"/>
        <v>0</v>
      </c>
      <c r="D210" s="334">
        <f t="shared" si="68"/>
        <v>0</v>
      </c>
      <c r="E210" s="857">
        <f t="shared" si="68"/>
        <v>0</v>
      </c>
      <c r="F210" s="35"/>
      <c r="G210" s="39"/>
      <c r="H210" s="35"/>
      <c r="I210" s="39"/>
      <c r="J210" s="35"/>
      <c r="K210" s="39"/>
      <c r="L210" s="35"/>
      <c r="M210" s="39"/>
      <c r="N210" s="35"/>
      <c r="O210" s="39"/>
      <c r="P210" s="35"/>
      <c r="Q210" s="39"/>
      <c r="R210" s="35"/>
      <c r="S210" s="39"/>
      <c r="T210" s="35"/>
      <c r="U210" s="39"/>
      <c r="V210" s="35"/>
      <c r="W210" s="39"/>
      <c r="X210" s="35"/>
      <c r="Y210" s="39"/>
      <c r="Z210" s="35"/>
      <c r="AA210" s="39"/>
      <c r="AB210" s="35"/>
      <c r="AC210" s="39"/>
      <c r="AD210" s="35"/>
      <c r="AE210" s="39"/>
      <c r="AF210" s="35"/>
      <c r="AG210" s="39"/>
      <c r="AH210" s="35"/>
      <c r="AI210" s="39"/>
      <c r="AJ210" s="42"/>
      <c r="AK210" s="46"/>
      <c r="AL210" s="35"/>
      <c r="AM210" s="239"/>
      <c r="AN210" s="255"/>
      <c r="AO210" s="264"/>
      <c r="AP210" s="109"/>
      <c r="AQ210" s="39"/>
      <c r="AR210" s="58"/>
      <c r="AS210" s="35"/>
      <c r="AT210" s="39"/>
      <c r="AU210" s="39"/>
      <c r="AV210" s="39"/>
      <c r="AW210" s="186" t="str">
        <f t="shared" si="60"/>
        <v/>
      </c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12"/>
      <c r="BI210" s="12"/>
      <c r="BY210" s="3"/>
      <c r="CA210" s="32" t="str">
        <f t="shared" si="52"/>
        <v/>
      </c>
      <c r="CB210" s="32" t="str">
        <f t="shared" si="53"/>
        <v/>
      </c>
      <c r="CC210" s="32" t="str">
        <f t="shared" si="54"/>
        <v/>
      </c>
      <c r="CD210" s="32" t="str">
        <f t="shared" si="55"/>
        <v/>
      </c>
      <c r="CE210" s="32" t="str">
        <f t="shared" si="56"/>
        <v/>
      </c>
      <c r="CF210" s="32" t="str">
        <f t="shared" si="57"/>
        <v/>
      </c>
      <c r="CG210" s="33">
        <f t="shared" si="61"/>
        <v>0</v>
      </c>
      <c r="CH210" s="33">
        <f t="shared" si="62"/>
        <v>0</v>
      </c>
      <c r="CI210" s="33">
        <f t="shared" si="63"/>
        <v>0</v>
      </c>
      <c r="CJ210" s="33">
        <f t="shared" si="64"/>
        <v>0</v>
      </c>
      <c r="CK210" s="33">
        <f t="shared" si="65"/>
        <v>0</v>
      </c>
      <c r="CL210" s="33">
        <f t="shared" si="66"/>
        <v>0</v>
      </c>
      <c r="CM210" s="33"/>
      <c r="CZ210" s="2"/>
    </row>
    <row r="211" spans="1:104" ht="27" customHeight="1" x14ac:dyDescent="0.2">
      <c r="A211" s="1471"/>
      <c r="B211" s="383" t="s">
        <v>203</v>
      </c>
      <c r="C211" s="348">
        <f t="shared" si="67"/>
        <v>0</v>
      </c>
      <c r="D211" s="349">
        <f t="shared" si="68"/>
        <v>0</v>
      </c>
      <c r="E211" s="350">
        <f t="shared" si="68"/>
        <v>0</v>
      </c>
      <c r="F211" s="82"/>
      <c r="G211" s="85"/>
      <c r="H211" s="82"/>
      <c r="I211" s="85"/>
      <c r="J211" s="82"/>
      <c r="K211" s="85"/>
      <c r="L211" s="82"/>
      <c r="M211" s="85"/>
      <c r="N211" s="82"/>
      <c r="O211" s="85"/>
      <c r="P211" s="82"/>
      <c r="Q211" s="85"/>
      <c r="R211" s="82"/>
      <c r="S211" s="85"/>
      <c r="T211" s="82"/>
      <c r="U211" s="85"/>
      <c r="V211" s="82"/>
      <c r="W211" s="85"/>
      <c r="X211" s="82"/>
      <c r="Y211" s="85"/>
      <c r="Z211" s="82"/>
      <c r="AA211" s="85"/>
      <c r="AB211" s="82"/>
      <c r="AC211" s="85"/>
      <c r="AD211" s="82"/>
      <c r="AE211" s="85"/>
      <c r="AF211" s="82"/>
      <c r="AG211" s="85"/>
      <c r="AH211" s="82"/>
      <c r="AI211" s="85"/>
      <c r="AJ211" s="82"/>
      <c r="AK211" s="85"/>
      <c r="AL211" s="82"/>
      <c r="AM211" s="351"/>
      <c r="AN211" s="384"/>
      <c r="AO211" s="149"/>
      <c r="AP211" s="85"/>
      <c r="AQ211" s="85"/>
      <c r="AR211" s="59"/>
      <c r="AS211" s="82"/>
      <c r="AT211" s="85"/>
      <c r="AU211" s="85"/>
      <c r="AV211" s="85"/>
      <c r="AW211" s="186" t="str">
        <f t="shared" si="60"/>
        <v/>
      </c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12"/>
      <c r="BI211" s="12"/>
      <c r="BY211" s="3"/>
      <c r="CA211" s="32" t="str">
        <f t="shared" si="52"/>
        <v/>
      </c>
      <c r="CB211" s="32" t="str">
        <f t="shared" si="53"/>
        <v/>
      </c>
      <c r="CC211" s="32" t="str">
        <f t="shared" si="54"/>
        <v/>
      </c>
      <c r="CD211" s="32" t="str">
        <f t="shared" si="55"/>
        <v/>
      </c>
      <c r="CE211" s="32" t="str">
        <f t="shared" si="56"/>
        <v/>
      </c>
      <c r="CF211" s="32" t="str">
        <f t="shared" si="57"/>
        <v/>
      </c>
      <c r="CG211" s="33">
        <f t="shared" si="61"/>
        <v>0</v>
      </c>
      <c r="CH211" s="33">
        <f t="shared" si="62"/>
        <v>0</v>
      </c>
      <c r="CI211" s="33">
        <f t="shared" si="63"/>
        <v>0</v>
      </c>
      <c r="CJ211" s="33">
        <f t="shared" si="64"/>
        <v>0</v>
      </c>
      <c r="CK211" s="33">
        <f t="shared" si="65"/>
        <v>0</v>
      </c>
      <c r="CL211" s="33">
        <f t="shared" si="66"/>
        <v>0</v>
      </c>
      <c r="CM211" s="33"/>
      <c r="CZ211" s="2"/>
    </row>
    <row r="212" spans="1:104" ht="25.5" customHeight="1" x14ac:dyDescent="0.2">
      <c r="A212" s="1766" t="s">
        <v>204</v>
      </c>
      <c r="B212" s="1787" t="s">
        <v>205</v>
      </c>
      <c r="C212" s="1773">
        <f t="shared" si="67"/>
        <v>0</v>
      </c>
      <c r="D212" s="1774">
        <f t="shared" ref="D212:E215" si="69">SUM(F212+H212+J212+L212+N212)</f>
        <v>0</v>
      </c>
      <c r="E212" s="1775">
        <f t="shared" si="69"/>
        <v>0</v>
      </c>
      <c r="F212" s="1676"/>
      <c r="G212" s="1679"/>
      <c r="H212" s="1676"/>
      <c r="I212" s="1679"/>
      <c r="J212" s="1676"/>
      <c r="K212" s="1679"/>
      <c r="L212" s="1676"/>
      <c r="M212" s="1679"/>
      <c r="N212" s="1676"/>
      <c r="O212" s="1679"/>
      <c r="P212" s="1778"/>
      <c r="Q212" s="1779"/>
      <c r="R212" s="1778"/>
      <c r="S212" s="1779"/>
      <c r="T212" s="1778"/>
      <c r="U212" s="1779"/>
      <c r="V212" s="1778"/>
      <c r="W212" s="1779"/>
      <c r="X212" s="1778"/>
      <c r="Y212" s="1779"/>
      <c r="Z212" s="1778"/>
      <c r="AA212" s="1779"/>
      <c r="AB212" s="1778"/>
      <c r="AC212" s="1779"/>
      <c r="AD212" s="1778"/>
      <c r="AE212" s="1779"/>
      <c r="AF212" s="1778"/>
      <c r="AG212" s="1779"/>
      <c r="AH212" s="1778"/>
      <c r="AI212" s="1779"/>
      <c r="AJ212" s="1778"/>
      <c r="AK212" s="1779"/>
      <c r="AL212" s="1778"/>
      <c r="AM212" s="1790"/>
      <c r="AN212" s="1752"/>
      <c r="AO212" s="1700"/>
      <c r="AP212" s="1679"/>
      <c r="AQ212" s="1679"/>
      <c r="AR212" s="1781"/>
      <c r="AS212" s="1676"/>
      <c r="AT212" s="1679"/>
      <c r="AU212" s="1679"/>
      <c r="AV212" s="1679"/>
      <c r="AW212" s="186" t="str">
        <f t="shared" si="60"/>
        <v/>
      </c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12"/>
      <c r="BI212" s="12"/>
      <c r="BY212" s="3"/>
      <c r="CA212" s="32" t="str">
        <f t="shared" si="52"/>
        <v/>
      </c>
      <c r="CB212" s="32"/>
      <c r="CC212" s="32" t="str">
        <f t="shared" si="54"/>
        <v/>
      </c>
      <c r="CD212" s="32" t="str">
        <f t="shared" si="55"/>
        <v/>
      </c>
      <c r="CE212" s="32" t="str">
        <f t="shared" si="56"/>
        <v/>
      </c>
      <c r="CF212" s="32" t="str">
        <f t="shared" si="57"/>
        <v/>
      </c>
      <c r="CG212" s="33">
        <f t="shared" si="61"/>
        <v>0</v>
      </c>
      <c r="CH212" s="33"/>
      <c r="CI212" s="33">
        <f t="shared" si="63"/>
        <v>0</v>
      </c>
      <c r="CJ212" s="33">
        <f t="shared" si="64"/>
        <v>0</v>
      </c>
      <c r="CK212" s="33">
        <f t="shared" si="65"/>
        <v>0</v>
      </c>
      <c r="CL212" s="33">
        <f t="shared" ref="CL212:CL214" si="70">IF(AND(C212&lt;&gt;0,OR(AQ212="",AS212="",AT212="",AU212="",AV212="")),1,0)</f>
        <v>0</v>
      </c>
      <c r="CM212" s="33"/>
      <c r="CZ212" s="2"/>
    </row>
    <row r="213" spans="1:104" ht="26.25" customHeight="1" x14ac:dyDescent="0.2">
      <c r="A213" s="1484"/>
      <c r="B213" s="400" t="s">
        <v>206</v>
      </c>
      <c r="C213" s="333">
        <f t="shared" si="67"/>
        <v>0</v>
      </c>
      <c r="D213" s="334">
        <f t="shared" si="69"/>
        <v>0</v>
      </c>
      <c r="E213" s="857">
        <f t="shared" si="69"/>
        <v>0</v>
      </c>
      <c r="F213" s="35"/>
      <c r="G213" s="39"/>
      <c r="H213" s="35"/>
      <c r="I213" s="39"/>
      <c r="J213" s="35"/>
      <c r="K213" s="39"/>
      <c r="L213" s="35"/>
      <c r="M213" s="39"/>
      <c r="N213" s="35"/>
      <c r="O213" s="39"/>
      <c r="P213" s="270"/>
      <c r="Q213" s="271"/>
      <c r="R213" s="270"/>
      <c r="S213" s="271"/>
      <c r="T213" s="270"/>
      <c r="U213" s="271"/>
      <c r="V213" s="270"/>
      <c r="W213" s="271"/>
      <c r="X213" s="270"/>
      <c r="Y213" s="271"/>
      <c r="Z213" s="270"/>
      <c r="AA213" s="271"/>
      <c r="AB213" s="270"/>
      <c r="AC213" s="271"/>
      <c r="AD213" s="270"/>
      <c r="AE213" s="271"/>
      <c r="AF213" s="270"/>
      <c r="AG213" s="271"/>
      <c r="AH213" s="270"/>
      <c r="AI213" s="271"/>
      <c r="AJ213" s="270"/>
      <c r="AK213" s="271"/>
      <c r="AL213" s="270"/>
      <c r="AM213" s="401"/>
      <c r="AN213" s="255"/>
      <c r="AO213" s="264"/>
      <c r="AP213" s="109"/>
      <c r="AQ213" s="39"/>
      <c r="AR213" s="402"/>
      <c r="AS213" s="35"/>
      <c r="AT213" s="39"/>
      <c r="AU213" s="39"/>
      <c r="AV213" s="39"/>
      <c r="AW213" s="186" t="str">
        <f t="shared" si="60"/>
        <v/>
      </c>
      <c r="AX213" s="31"/>
      <c r="AY213" s="31"/>
      <c r="AZ213" s="31"/>
      <c r="BA213" s="31"/>
      <c r="BB213" s="31"/>
      <c r="BC213" s="31"/>
      <c r="BD213" s="31"/>
      <c r="BE213" s="12"/>
      <c r="BF213" s="12"/>
      <c r="BY213" s="3"/>
      <c r="CA213" s="32" t="str">
        <f t="shared" si="52"/>
        <v/>
      </c>
      <c r="CB213" s="32"/>
      <c r="CC213" s="32" t="str">
        <f t="shared" si="54"/>
        <v/>
      </c>
      <c r="CD213" s="32" t="str">
        <f t="shared" si="55"/>
        <v/>
      </c>
      <c r="CE213" s="32" t="str">
        <f t="shared" si="56"/>
        <v/>
      </c>
      <c r="CF213" s="32" t="str">
        <f t="shared" si="57"/>
        <v/>
      </c>
      <c r="CG213" s="33">
        <f t="shared" si="61"/>
        <v>0</v>
      </c>
      <c r="CH213" s="33"/>
      <c r="CI213" s="33">
        <f t="shared" si="63"/>
        <v>0</v>
      </c>
      <c r="CJ213" s="33">
        <f t="shared" si="64"/>
        <v>0</v>
      </c>
      <c r="CK213" s="33">
        <f t="shared" si="65"/>
        <v>0</v>
      </c>
      <c r="CL213" s="33">
        <f t="shared" si="70"/>
        <v>0</v>
      </c>
      <c r="CM213" s="33"/>
      <c r="CZ213" s="2"/>
    </row>
    <row r="214" spans="1:104" ht="28.5" customHeight="1" x14ac:dyDescent="0.2">
      <c r="A214" s="1484"/>
      <c r="B214" s="400" t="s">
        <v>207</v>
      </c>
      <c r="C214" s="333">
        <f t="shared" si="67"/>
        <v>0</v>
      </c>
      <c r="D214" s="334">
        <f t="shared" si="69"/>
        <v>0</v>
      </c>
      <c r="E214" s="857">
        <f t="shared" si="69"/>
        <v>0</v>
      </c>
      <c r="F214" s="35"/>
      <c r="G214" s="39"/>
      <c r="H214" s="35"/>
      <c r="I214" s="39"/>
      <c r="J214" s="35"/>
      <c r="K214" s="39"/>
      <c r="L214" s="35"/>
      <c r="M214" s="39"/>
      <c r="N214" s="35"/>
      <c r="O214" s="39"/>
      <c r="P214" s="270"/>
      <c r="Q214" s="271"/>
      <c r="R214" s="270"/>
      <c r="S214" s="271"/>
      <c r="T214" s="270"/>
      <c r="U214" s="271"/>
      <c r="V214" s="270"/>
      <c r="W214" s="271"/>
      <c r="X214" s="270"/>
      <c r="Y214" s="271"/>
      <c r="Z214" s="270"/>
      <c r="AA214" s="271"/>
      <c r="AB214" s="270"/>
      <c r="AC214" s="271"/>
      <c r="AD214" s="270"/>
      <c r="AE214" s="271"/>
      <c r="AF214" s="270"/>
      <c r="AG214" s="271"/>
      <c r="AH214" s="270"/>
      <c r="AI214" s="271"/>
      <c r="AJ214" s="270"/>
      <c r="AK214" s="271"/>
      <c r="AL214" s="270"/>
      <c r="AM214" s="401"/>
      <c r="AN214" s="255"/>
      <c r="AO214" s="264"/>
      <c r="AP214" s="109"/>
      <c r="AQ214" s="39"/>
      <c r="AR214" s="402"/>
      <c r="AS214" s="35"/>
      <c r="AT214" s="39"/>
      <c r="AU214" s="39"/>
      <c r="AV214" s="39"/>
      <c r="AW214" s="186" t="str">
        <f t="shared" si="60"/>
        <v/>
      </c>
      <c r="AX214" s="31"/>
      <c r="AY214" s="31"/>
      <c r="AZ214" s="31"/>
      <c r="BA214" s="31"/>
      <c r="BB214" s="31"/>
      <c r="BC214" s="31"/>
      <c r="BD214" s="31"/>
      <c r="BE214" s="12"/>
      <c r="BF214" s="12"/>
      <c r="BY214" s="3"/>
      <c r="CA214" s="32" t="str">
        <f t="shared" si="52"/>
        <v/>
      </c>
      <c r="CB214" s="32"/>
      <c r="CC214" s="32" t="str">
        <f t="shared" si="54"/>
        <v/>
      </c>
      <c r="CD214" s="32" t="str">
        <f t="shared" si="55"/>
        <v/>
      </c>
      <c r="CE214" s="32" t="str">
        <f t="shared" si="56"/>
        <v/>
      </c>
      <c r="CF214" s="32" t="str">
        <f t="shared" si="57"/>
        <v/>
      </c>
      <c r="CG214" s="33">
        <f t="shared" si="61"/>
        <v>0</v>
      </c>
      <c r="CH214" s="33"/>
      <c r="CI214" s="33">
        <f t="shared" si="63"/>
        <v>0</v>
      </c>
      <c r="CJ214" s="33">
        <f t="shared" si="64"/>
        <v>0</v>
      </c>
      <c r="CK214" s="33">
        <f t="shared" si="65"/>
        <v>0</v>
      </c>
      <c r="CL214" s="33">
        <f t="shared" si="70"/>
        <v>0</v>
      </c>
      <c r="CM214" s="33"/>
      <c r="CZ214" s="2"/>
    </row>
    <row r="215" spans="1:104" ht="36" customHeight="1" x14ac:dyDescent="0.2">
      <c r="A215" s="1471"/>
      <c r="B215" s="383" t="s">
        <v>208</v>
      </c>
      <c r="C215" s="348">
        <f t="shared" si="67"/>
        <v>16</v>
      </c>
      <c r="D215" s="349">
        <f t="shared" si="69"/>
        <v>9</v>
      </c>
      <c r="E215" s="350">
        <f t="shared" si="69"/>
        <v>7</v>
      </c>
      <c r="F215" s="82">
        <v>3</v>
      </c>
      <c r="G215" s="85">
        <v>4</v>
      </c>
      <c r="H215" s="82">
        <v>3</v>
      </c>
      <c r="I215" s="85">
        <v>1</v>
      </c>
      <c r="J215" s="82">
        <v>3</v>
      </c>
      <c r="K215" s="85">
        <v>2</v>
      </c>
      <c r="L215" s="82"/>
      <c r="M215" s="85"/>
      <c r="N215" s="82"/>
      <c r="O215" s="85"/>
      <c r="P215" s="273"/>
      <c r="Q215" s="274"/>
      <c r="R215" s="273"/>
      <c r="S215" s="274"/>
      <c r="T215" s="273"/>
      <c r="U215" s="274"/>
      <c r="V215" s="273"/>
      <c r="W215" s="274"/>
      <c r="X215" s="273"/>
      <c r="Y215" s="274"/>
      <c r="Z215" s="273"/>
      <c r="AA215" s="274"/>
      <c r="AB215" s="273"/>
      <c r="AC215" s="274"/>
      <c r="AD215" s="273"/>
      <c r="AE215" s="274"/>
      <c r="AF215" s="273"/>
      <c r="AG215" s="274"/>
      <c r="AH215" s="273"/>
      <c r="AI215" s="274"/>
      <c r="AJ215" s="273"/>
      <c r="AK215" s="274"/>
      <c r="AL215" s="273"/>
      <c r="AM215" s="403"/>
      <c r="AN215" s="255"/>
      <c r="AO215" s="264"/>
      <c r="AP215" s="185">
        <v>1</v>
      </c>
      <c r="AQ215" s="82">
        <v>0</v>
      </c>
      <c r="AR215" s="404"/>
      <c r="AS215" s="82">
        <v>0</v>
      </c>
      <c r="AT215" s="85">
        <v>0</v>
      </c>
      <c r="AU215" s="85">
        <v>0</v>
      </c>
      <c r="AV215" s="85">
        <v>0</v>
      </c>
      <c r="AW215" s="186" t="str">
        <f t="shared" si="60"/>
        <v/>
      </c>
      <c r="AX215" s="31"/>
      <c r="AY215" s="31"/>
      <c r="AZ215" s="31"/>
      <c r="BA215" s="31"/>
      <c r="BB215" s="31"/>
      <c r="BC215" s="31"/>
      <c r="BD215" s="31"/>
      <c r="BE215" s="12"/>
      <c r="BF215" s="12"/>
      <c r="BY215" s="3"/>
      <c r="CA215" s="32" t="str">
        <f t="shared" si="52"/>
        <v/>
      </c>
      <c r="CB215" s="32"/>
      <c r="CC215" s="32" t="str">
        <f t="shared" si="54"/>
        <v/>
      </c>
      <c r="CD215" s="32" t="str">
        <f t="shared" si="55"/>
        <v/>
      </c>
      <c r="CE215" s="32" t="str">
        <f t="shared" si="56"/>
        <v/>
      </c>
      <c r="CF215" s="32" t="str">
        <f t="shared" si="57"/>
        <v/>
      </c>
      <c r="CG215" s="33">
        <f t="shared" si="61"/>
        <v>0</v>
      </c>
      <c r="CH215" s="33"/>
      <c r="CI215" s="33">
        <f t="shared" si="63"/>
        <v>0</v>
      </c>
      <c r="CJ215" s="33">
        <f t="shared" si="64"/>
        <v>0</v>
      </c>
      <c r="CK215" s="33">
        <f t="shared" si="65"/>
        <v>0</v>
      </c>
      <c r="CL215" s="33">
        <f>IF(AND(C215&lt;&gt;0,OR(AQ215="",AS215="",AT215="",AU215="",AV215="")),1,0)</f>
        <v>0</v>
      </c>
      <c r="CM215" s="33"/>
      <c r="CZ215" s="2"/>
    </row>
    <row r="216" spans="1:104" ht="16.350000000000001" customHeight="1" x14ac:dyDescent="0.2">
      <c r="A216" s="1392" t="s">
        <v>209</v>
      </c>
      <c r="B216" s="1791" t="s">
        <v>234</v>
      </c>
      <c r="C216" s="328">
        <f t="shared" ref="C216:C221" si="71">+D216+E216</f>
        <v>0</v>
      </c>
      <c r="D216" s="329">
        <f t="shared" ref="D216:E231" si="72">SUM(F216+H216+J216+L216+N216+P216+R216+T216+V216+X216+Z216+AB216+AD216+AF216+AH216+AJ216+AL216)</f>
        <v>0</v>
      </c>
      <c r="E216" s="330">
        <f t="shared" si="72"/>
        <v>0</v>
      </c>
      <c r="F216" s="106"/>
      <c r="G216" s="109"/>
      <c r="H216" s="106"/>
      <c r="I216" s="109"/>
      <c r="J216" s="106"/>
      <c r="K216" s="109"/>
      <c r="L216" s="106"/>
      <c r="M216" s="109"/>
      <c r="N216" s="106"/>
      <c r="O216" s="109"/>
      <c r="P216" s="106"/>
      <c r="Q216" s="109"/>
      <c r="R216" s="106"/>
      <c r="S216" s="109"/>
      <c r="T216" s="106"/>
      <c r="U216" s="109"/>
      <c r="V216" s="106"/>
      <c r="W216" s="109"/>
      <c r="X216" s="106"/>
      <c r="Y216" s="109"/>
      <c r="Z216" s="106"/>
      <c r="AA216" s="109"/>
      <c r="AB216" s="106"/>
      <c r="AC216" s="109"/>
      <c r="AD216" s="106"/>
      <c r="AE216" s="109"/>
      <c r="AF216" s="106"/>
      <c r="AG216" s="109"/>
      <c r="AH216" s="106"/>
      <c r="AI216" s="109"/>
      <c r="AJ216" s="106"/>
      <c r="AK216" s="109"/>
      <c r="AL216" s="106"/>
      <c r="AM216" s="1678"/>
      <c r="AN216" s="1700"/>
      <c r="AO216" s="1677"/>
      <c r="AP216" s="1714"/>
      <c r="AQ216" s="109"/>
      <c r="AR216" s="109"/>
      <c r="AS216" s="1676"/>
      <c r="AT216" s="39"/>
      <c r="AU216" s="39"/>
      <c r="AV216" s="39"/>
      <c r="AW216" s="186" t="str">
        <f t="shared" si="60"/>
        <v/>
      </c>
      <c r="AX216" s="31"/>
      <c r="AY216" s="31"/>
      <c r="AZ216" s="31"/>
      <c r="BA216" s="31"/>
      <c r="BB216" s="31"/>
      <c r="BC216" s="31"/>
      <c r="BD216" s="31"/>
      <c r="BE216" s="12"/>
      <c r="BF216" s="12"/>
      <c r="BY216" s="3"/>
      <c r="CA216" s="32" t="str">
        <f t="shared" si="52"/>
        <v/>
      </c>
      <c r="CB216" s="32" t="str">
        <f t="shared" si="53"/>
        <v/>
      </c>
      <c r="CC216" s="32" t="str">
        <f t="shared" si="54"/>
        <v/>
      </c>
      <c r="CD216" s="32" t="str">
        <f t="shared" si="55"/>
        <v/>
      </c>
      <c r="CE216" s="32" t="str">
        <f t="shared" si="56"/>
        <v/>
      </c>
      <c r="CF216" s="32" t="str">
        <f t="shared" si="57"/>
        <v/>
      </c>
      <c r="CG216" s="33">
        <f t="shared" si="61"/>
        <v>0</v>
      </c>
      <c r="CH216" s="33">
        <f t="shared" si="62"/>
        <v>0</v>
      </c>
      <c r="CI216" s="33">
        <f t="shared" si="63"/>
        <v>0</v>
      </c>
      <c r="CJ216" s="33">
        <f t="shared" si="64"/>
        <v>0</v>
      </c>
      <c r="CK216" s="33">
        <f t="shared" si="65"/>
        <v>0</v>
      </c>
      <c r="CL216" s="33">
        <f t="shared" si="66"/>
        <v>0</v>
      </c>
      <c r="CM216" s="33"/>
      <c r="CZ216" s="2"/>
    </row>
    <row r="217" spans="1:104" ht="16.350000000000001" customHeight="1" x14ac:dyDescent="0.2">
      <c r="A217" s="1392"/>
      <c r="B217" s="406" t="s">
        <v>211</v>
      </c>
      <c r="C217" s="333">
        <f t="shared" si="71"/>
        <v>0</v>
      </c>
      <c r="D217" s="334">
        <f t="shared" si="72"/>
        <v>0</v>
      </c>
      <c r="E217" s="857">
        <f t="shared" si="72"/>
        <v>0</v>
      </c>
      <c r="F217" s="35"/>
      <c r="G217" s="39"/>
      <c r="H217" s="35"/>
      <c r="I217" s="39"/>
      <c r="J217" s="35"/>
      <c r="K217" s="39"/>
      <c r="L217" s="35"/>
      <c r="M217" s="39"/>
      <c r="N217" s="35"/>
      <c r="O217" s="39"/>
      <c r="P217" s="35"/>
      <c r="Q217" s="39"/>
      <c r="R217" s="35"/>
      <c r="S217" s="39"/>
      <c r="T217" s="35"/>
      <c r="U217" s="39"/>
      <c r="V217" s="35"/>
      <c r="W217" s="39"/>
      <c r="X217" s="35"/>
      <c r="Y217" s="39"/>
      <c r="Z217" s="35"/>
      <c r="AA217" s="39"/>
      <c r="AB217" s="35"/>
      <c r="AC217" s="39"/>
      <c r="AD217" s="35"/>
      <c r="AE217" s="39"/>
      <c r="AF217" s="35"/>
      <c r="AG217" s="39"/>
      <c r="AH217" s="35"/>
      <c r="AI217" s="39"/>
      <c r="AJ217" s="35"/>
      <c r="AK217" s="39"/>
      <c r="AL217" s="35"/>
      <c r="AM217" s="38"/>
      <c r="AN217" s="143"/>
      <c r="AO217" s="36"/>
      <c r="AP217" s="40"/>
      <c r="AQ217" s="39"/>
      <c r="AR217" s="39"/>
      <c r="AS217" s="35"/>
      <c r="AT217" s="39"/>
      <c r="AU217" s="39"/>
      <c r="AV217" s="39"/>
      <c r="AW217" s="186" t="str">
        <f t="shared" si="60"/>
        <v/>
      </c>
      <c r="AX217" s="31"/>
      <c r="AY217" s="31"/>
      <c r="AZ217" s="31"/>
      <c r="BA217" s="31"/>
      <c r="BB217" s="31"/>
      <c r="BC217" s="31"/>
      <c r="BD217" s="31"/>
      <c r="BE217" s="12"/>
      <c r="BF217" s="12"/>
      <c r="BY217" s="3"/>
      <c r="CA217" s="32" t="str">
        <f t="shared" si="52"/>
        <v/>
      </c>
      <c r="CB217" s="32" t="str">
        <f t="shared" si="53"/>
        <v/>
      </c>
      <c r="CC217" s="32" t="str">
        <f t="shared" si="54"/>
        <v/>
      </c>
      <c r="CD217" s="32" t="str">
        <f t="shared" si="55"/>
        <v/>
      </c>
      <c r="CE217" s="32" t="str">
        <f t="shared" si="56"/>
        <v/>
      </c>
      <c r="CF217" s="32" t="str">
        <f t="shared" si="57"/>
        <v/>
      </c>
      <c r="CG217" s="33">
        <f t="shared" si="61"/>
        <v>0</v>
      </c>
      <c r="CH217" s="33">
        <f t="shared" si="62"/>
        <v>0</v>
      </c>
      <c r="CI217" s="33">
        <f t="shared" si="63"/>
        <v>0</v>
      </c>
      <c r="CJ217" s="33">
        <f t="shared" si="64"/>
        <v>0</v>
      </c>
      <c r="CK217" s="33">
        <f t="shared" si="65"/>
        <v>0</v>
      </c>
      <c r="CL217" s="33">
        <f t="shared" si="66"/>
        <v>0</v>
      </c>
      <c r="CM217" s="33"/>
      <c r="CZ217" s="2"/>
    </row>
    <row r="218" spans="1:104" ht="16.350000000000001" customHeight="1" x14ac:dyDescent="0.2">
      <c r="A218" s="1392"/>
      <c r="B218" s="406" t="s">
        <v>212</v>
      </c>
      <c r="C218" s="333">
        <f t="shared" si="71"/>
        <v>0</v>
      </c>
      <c r="D218" s="334">
        <f t="shared" si="72"/>
        <v>0</v>
      </c>
      <c r="E218" s="857">
        <f t="shared" si="72"/>
        <v>0</v>
      </c>
      <c r="F218" s="35"/>
      <c r="G218" s="39"/>
      <c r="H218" s="35"/>
      <c r="I218" s="39"/>
      <c r="J218" s="35"/>
      <c r="K218" s="39"/>
      <c r="L218" s="35"/>
      <c r="M218" s="39"/>
      <c r="N218" s="35"/>
      <c r="O218" s="39"/>
      <c r="P218" s="35"/>
      <c r="Q218" s="39"/>
      <c r="R218" s="35"/>
      <c r="S218" s="39"/>
      <c r="T218" s="35"/>
      <c r="U218" s="39"/>
      <c r="V218" s="35"/>
      <c r="W218" s="39"/>
      <c r="X218" s="35"/>
      <c r="Y218" s="39"/>
      <c r="Z218" s="35"/>
      <c r="AA218" s="39"/>
      <c r="AB218" s="35"/>
      <c r="AC218" s="39"/>
      <c r="AD218" s="35"/>
      <c r="AE218" s="39"/>
      <c r="AF218" s="35"/>
      <c r="AG218" s="39"/>
      <c r="AH218" s="35"/>
      <c r="AI218" s="39"/>
      <c r="AJ218" s="35"/>
      <c r="AK218" s="39"/>
      <c r="AL218" s="35"/>
      <c r="AM218" s="38"/>
      <c r="AN218" s="143"/>
      <c r="AO218" s="36"/>
      <c r="AP218" s="40"/>
      <c r="AQ218" s="39"/>
      <c r="AR218" s="39"/>
      <c r="AS218" s="35"/>
      <c r="AT218" s="39"/>
      <c r="AU218" s="39"/>
      <c r="AV218" s="39"/>
      <c r="AW218" s="186" t="str">
        <f t="shared" si="60"/>
        <v/>
      </c>
      <c r="AX218" s="31"/>
      <c r="AY218" s="31"/>
      <c r="AZ218" s="31"/>
      <c r="BA218" s="31"/>
      <c r="BB218" s="31"/>
      <c r="BC218" s="31"/>
      <c r="BD218" s="31"/>
      <c r="BE218" s="12"/>
      <c r="BF218" s="12"/>
      <c r="BY218" s="3"/>
      <c r="CA218" s="32" t="str">
        <f t="shared" si="52"/>
        <v/>
      </c>
      <c r="CB218" s="32" t="str">
        <f t="shared" si="53"/>
        <v/>
      </c>
      <c r="CC218" s="32" t="str">
        <f t="shared" si="54"/>
        <v/>
      </c>
      <c r="CD218" s="32" t="str">
        <f t="shared" si="55"/>
        <v/>
      </c>
      <c r="CE218" s="32" t="str">
        <f t="shared" si="56"/>
        <v/>
      </c>
      <c r="CF218" s="32" t="str">
        <f t="shared" si="57"/>
        <v/>
      </c>
      <c r="CG218" s="33">
        <f t="shared" si="61"/>
        <v>0</v>
      </c>
      <c r="CH218" s="33">
        <f t="shared" si="62"/>
        <v>0</v>
      </c>
      <c r="CI218" s="33">
        <f t="shared" si="63"/>
        <v>0</v>
      </c>
      <c r="CJ218" s="33">
        <f t="shared" si="64"/>
        <v>0</v>
      </c>
      <c r="CK218" s="33">
        <f t="shared" si="65"/>
        <v>0</v>
      </c>
      <c r="CL218" s="33">
        <f t="shared" si="66"/>
        <v>0</v>
      </c>
      <c r="CM218" s="33"/>
      <c r="CZ218" s="2"/>
    </row>
    <row r="219" spans="1:104" ht="16.350000000000001" customHeight="1" x14ac:dyDescent="0.2">
      <c r="A219" s="1392"/>
      <c r="B219" s="406" t="s">
        <v>213</v>
      </c>
      <c r="C219" s="333">
        <f t="shared" si="71"/>
        <v>0</v>
      </c>
      <c r="D219" s="334">
        <f t="shared" si="72"/>
        <v>0</v>
      </c>
      <c r="E219" s="857">
        <f t="shared" si="72"/>
        <v>0</v>
      </c>
      <c r="F219" s="35"/>
      <c r="G219" s="39"/>
      <c r="H219" s="35"/>
      <c r="I219" s="39"/>
      <c r="J219" s="35"/>
      <c r="K219" s="39"/>
      <c r="L219" s="35"/>
      <c r="M219" s="39"/>
      <c r="N219" s="35"/>
      <c r="O219" s="39"/>
      <c r="P219" s="35"/>
      <c r="Q219" s="39"/>
      <c r="R219" s="35"/>
      <c r="S219" s="39"/>
      <c r="T219" s="35"/>
      <c r="U219" s="39"/>
      <c r="V219" s="35"/>
      <c r="W219" s="39"/>
      <c r="X219" s="35"/>
      <c r="Y219" s="39"/>
      <c r="Z219" s="35"/>
      <c r="AA219" s="39"/>
      <c r="AB219" s="35"/>
      <c r="AC219" s="39"/>
      <c r="AD219" s="35"/>
      <c r="AE219" s="39"/>
      <c r="AF219" s="35"/>
      <c r="AG219" s="39"/>
      <c r="AH219" s="35"/>
      <c r="AI219" s="39"/>
      <c r="AJ219" s="35"/>
      <c r="AK219" s="39"/>
      <c r="AL219" s="35"/>
      <c r="AM219" s="38"/>
      <c r="AN219" s="143"/>
      <c r="AO219" s="36"/>
      <c r="AP219" s="40"/>
      <c r="AQ219" s="39"/>
      <c r="AR219" s="39"/>
      <c r="AS219" s="35"/>
      <c r="AT219" s="39"/>
      <c r="AU219" s="39"/>
      <c r="AV219" s="39"/>
      <c r="AW219" s="186" t="str">
        <f t="shared" si="60"/>
        <v/>
      </c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12"/>
      <c r="BI219" s="12"/>
      <c r="BY219" s="3"/>
      <c r="CA219" s="32" t="str">
        <f t="shared" si="52"/>
        <v/>
      </c>
      <c r="CB219" s="32" t="str">
        <f t="shared" si="53"/>
        <v/>
      </c>
      <c r="CC219" s="32" t="str">
        <f t="shared" si="54"/>
        <v/>
      </c>
      <c r="CD219" s="32" t="str">
        <f t="shared" si="55"/>
        <v/>
      </c>
      <c r="CE219" s="32" t="str">
        <f t="shared" si="56"/>
        <v/>
      </c>
      <c r="CF219" s="32" t="str">
        <f t="shared" si="57"/>
        <v/>
      </c>
      <c r="CG219" s="33">
        <f t="shared" si="61"/>
        <v>0</v>
      </c>
      <c r="CH219" s="33">
        <f t="shared" si="62"/>
        <v>0</v>
      </c>
      <c r="CI219" s="33">
        <f t="shared" si="63"/>
        <v>0</v>
      </c>
      <c r="CJ219" s="33">
        <f t="shared" si="64"/>
        <v>0</v>
      </c>
      <c r="CK219" s="33">
        <f t="shared" si="65"/>
        <v>0</v>
      </c>
      <c r="CL219" s="33">
        <f t="shared" si="66"/>
        <v>0</v>
      </c>
      <c r="CM219" s="33"/>
      <c r="CZ219" s="2"/>
    </row>
    <row r="220" spans="1:104" ht="16.350000000000001" customHeight="1" x14ac:dyDescent="0.2">
      <c r="A220" s="1392"/>
      <c r="B220" s="406" t="s">
        <v>214</v>
      </c>
      <c r="C220" s="328">
        <f t="shared" si="71"/>
        <v>0</v>
      </c>
      <c r="D220" s="329">
        <f t="shared" si="72"/>
        <v>0</v>
      </c>
      <c r="E220" s="330">
        <f t="shared" si="72"/>
        <v>0</v>
      </c>
      <c r="F220" s="35"/>
      <c r="G220" s="39"/>
      <c r="H220" s="35"/>
      <c r="I220" s="39"/>
      <c r="J220" s="35"/>
      <c r="K220" s="39"/>
      <c r="L220" s="35"/>
      <c r="M220" s="39"/>
      <c r="N220" s="35"/>
      <c r="O220" s="39"/>
      <c r="P220" s="35"/>
      <c r="Q220" s="39"/>
      <c r="R220" s="35"/>
      <c r="S220" s="39"/>
      <c r="T220" s="35"/>
      <c r="U220" s="39"/>
      <c r="V220" s="35"/>
      <c r="W220" s="39"/>
      <c r="X220" s="35"/>
      <c r="Y220" s="39"/>
      <c r="Z220" s="35"/>
      <c r="AA220" s="39"/>
      <c r="AB220" s="35"/>
      <c r="AC220" s="39"/>
      <c r="AD220" s="35"/>
      <c r="AE220" s="39"/>
      <c r="AF220" s="35"/>
      <c r="AG220" s="39"/>
      <c r="AH220" s="35"/>
      <c r="AI220" s="39"/>
      <c r="AJ220" s="35"/>
      <c r="AK220" s="39"/>
      <c r="AL220" s="35"/>
      <c r="AM220" s="38"/>
      <c r="AN220" s="143"/>
      <c r="AO220" s="36"/>
      <c r="AP220" s="40"/>
      <c r="AQ220" s="39"/>
      <c r="AR220" s="39"/>
      <c r="AS220" s="35"/>
      <c r="AT220" s="39"/>
      <c r="AU220" s="39"/>
      <c r="AV220" s="39"/>
      <c r="AW220" s="186" t="str">
        <f t="shared" si="60"/>
        <v/>
      </c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12"/>
      <c r="BI220" s="12"/>
      <c r="BY220" s="3"/>
      <c r="CA220" s="32" t="str">
        <f t="shared" si="52"/>
        <v/>
      </c>
      <c r="CB220" s="32" t="str">
        <f t="shared" si="53"/>
        <v/>
      </c>
      <c r="CC220" s="32" t="str">
        <f t="shared" si="54"/>
        <v/>
      </c>
      <c r="CD220" s="32" t="str">
        <f t="shared" si="55"/>
        <v/>
      </c>
      <c r="CE220" s="32" t="str">
        <f t="shared" si="56"/>
        <v/>
      </c>
      <c r="CF220" s="32" t="str">
        <f t="shared" si="57"/>
        <v/>
      </c>
      <c r="CG220" s="33">
        <f t="shared" si="61"/>
        <v>0</v>
      </c>
      <c r="CH220" s="33">
        <f t="shared" si="62"/>
        <v>0</v>
      </c>
      <c r="CI220" s="33">
        <f t="shared" si="63"/>
        <v>0</v>
      </c>
      <c r="CJ220" s="33">
        <f t="shared" si="64"/>
        <v>0</v>
      </c>
      <c r="CK220" s="33">
        <f t="shared" si="65"/>
        <v>0</v>
      </c>
      <c r="CL220" s="33">
        <f t="shared" si="66"/>
        <v>0</v>
      </c>
      <c r="CM220" s="33"/>
      <c r="CZ220" s="2"/>
    </row>
    <row r="221" spans="1:104" ht="16.350000000000001" customHeight="1" x14ac:dyDescent="0.2">
      <c r="A221" s="1376"/>
      <c r="B221" s="364" t="s">
        <v>215</v>
      </c>
      <c r="C221" s="322">
        <f t="shared" si="71"/>
        <v>1</v>
      </c>
      <c r="D221" s="323">
        <f t="shared" si="72"/>
        <v>1</v>
      </c>
      <c r="E221" s="304">
        <f t="shared" si="72"/>
        <v>0</v>
      </c>
      <c r="F221" s="35"/>
      <c r="G221" s="39"/>
      <c r="H221" s="35"/>
      <c r="I221" s="39"/>
      <c r="J221" s="35"/>
      <c r="K221" s="39"/>
      <c r="L221" s="35"/>
      <c r="M221" s="39"/>
      <c r="N221" s="35"/>
      <c r="O221" s="39"/>
      <c r="P221" s="35"/>
      <c r="Q221" s="39"/>
      <c r="R221" s="35"/>
      <c r="S221" s="39"/>
      <c r="T221" s="35"/>
      <c r="U221" s="39"/>
      <c r="V221" s="35">
        <v>1</v>
      </c>
      <c r="W221" s="39"/>
      <c r="X221" s="35"/>
      <c r="Y221" s="39"/>
      <c r="Z221" s="35"/>
      <c r="AA221" s="39"/>
      <c r="AB221" s="35"/>
      <c r="AC221" s="39"/>
      <c r="AD221" s="35"/>
      <c r="AE221" s="39"/>
      <c r="AF221" s="35"/>
      <c r="AG221" s="39"/>
      <c r="AH221" s="35"/>
      <c r="AI221" s="39"/>
      <c r="AJ221" s="35"/>
      <c r="AK221" s="39"/>
      <c r="AL221" s="82"/>
      <c r="AM221" s="84"/>
      <c r="AN221" s="149"/>
      <c r="AO221" s="83"/>
      <c r="AP221" s="185"/>
      <c r="AQ221" s="85">
        <v>0</v>
      </c>
      <c r="AR221" s="85">
        <v>0</v>
      </c>
      <c r="AS221" s="35">
        <v>0</v>
      </c>
      <c r="AT221" s="39">
        <v>0</v>
      </c>
      <c r="AU221" s="39">
        <v>0</v>
      </c>
      <c r="AV221" s="39">
        <v>0</v>
      </c>
      <c r="AW221" s="186" t="str">
        <f t="shared" si="60"/>
        <v/>
      </c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12"/>
      <c r="BI221" s="12"/>
      <c r="BY221" s="3"/>
      <c r="CA221" s="32" t="str">
        <f t="shared" si="52"/>
        <v/>
      </c>
      <c r="CB221" s="32" t="str">
        <f t="shared" si="53"/>
        <v/>
      </c>
      <c r="CC221" s="32" t="str">
        <f t="shared" si="54"/>
        <v/>
      </c>
      <c r="CD221" s="32" t="str">
        <f t="shared" si="55"/>
        <v/>
      </c>
      <c r="CE221" s="32" t="str">
        <f t="shared" si="56"/>
        <v/>
      </c>
      <c r="CF221" s="32" t="str">
        <f t="shared" si="57"/>
        <v/>
      </c>
      <c r="CG221" s="33">
        <f t="shared" si="61"/>
        <v>0</v>
      </c>
      <c r="CH221" s="33">
        <f t="shared" si="62"/>
        <v>0</v>
      </c>
      <c r="CI221" s="33">
        <f t="shared" si="63"/>
        <v>0</v>
      </c>
      <c r="CJ221" s="33">
        <f t="shared" si="64"/>
        <v>0</v>
      </c>
      <c r="CK221" s="33">
        <f t="shared" si="65"/>
        <v>0</v>
      </c>
      <c r="CL221" s="33">
        <f t="shared" si="66"/>
        <v>0</v>
      </c>
      <c r="CM221" s="33"/>
      <c r="CZ221" s="2"/>
    </row>
    <row r="222" spans="1:104" ht="16.350000000000001" customHeight="1" x14ac:dyDescent="0.2">
      <c r="A222" s="1375" t="s">
        <v>216</v>
      </c>
      <c r="B222" s="1791" t="s">
        <v>217</v>
      </c>
      <c r="C222" s="1773">
        <f t="shared" ref="C222:C231" si="73">SUM(D222+E222)</f>
        <v>0</v>
      </c>
      <c r="D222" s="1774">
        <f t="shared" si="72"/>
        <v>0</v>
      </c>
      <c r="E222" s="1775">
        <f t="shared" si="72"/>
        <v>0</v>
      </c>
      <c r="F222" s="1676"/>
      <c r="G222" s="1679"/>
      <c r="H222" s="1676"/>
      <c r="I222" s="1679"/>
      <c r="J222" s="1676"/>
      <c r="K222" s="1679"/>
      <c r="L222" s="1676"/>
      <c r="M222" s="1679"/>
      <c r="N222" s="1676"/>
      <c r="O222" s="1679"/>
      <c r="P222" s="1676"/>
      <c r="Q222" s="1679"/>
      <c r="R222" s="1676"/>
      <c r="S222" s="1679"/>
      <c r="T222" s="1676"/>
      <c r="U222" s="1679"/>
      <c r="V222" s="1676"/>
      <c r="W222" s="1679"/>
      <c r="X222" s="1676"/>
      <c r="Y222" s="1679"/>
      <c r="Z222" s="1676"/>
      <c r="AA222" s="1679"/>
      <c r="AB222" s="1676"/>
      <c r="AC222" s="1679"/>
      <c r="AD222" s="1676"/>
      <c r="AE222" s="1679"/>
      <c r="AF222" s="1676"/>
      <c r="AG222" s="1679"/>
      <c r="AH222" s="1676"/>
      <c r="AI222" s="1679"/>
      <c r="AJ222" s="1676"/>
      <c r="AK222" s="1679"/>
      <c r="AL222" s="1676"/>
      <c r="AM222" s="1751"/>
      <c r="AN222" s="255"/>
      <c r="AO222" s="264"/>
      <c r="AP222" s="109"/>
      <c r="AQ222" s="407"/>
      <c r="AR222" s="408"/>
      <c r="AS222" s="1676"/>
      <c r="AT222" s="1679"/>
      <c r="AU222" s="1679"/>
      <c r="AV222" s="1679"/>
      <c r="AW222" s="186" t="str">
        <f t="shared" si="60"/>
        <v/>
      </c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12"/>
      <c r="BI222" s="12"/>
      <c r="BY222" s="3"/>
      <c r="CA222" s="32"/>
      <c r="CB222" s="32"/>
      <c r="CC222" s="32" t="str">
        <f t="shared" si="54"/>
        <v/>
      </c>
      <c r="CD222" s="32" t="str">
        <f t="shared" si="55"/>
        <v/>
      </c>
      <c r="CE222" s="32" t="str">
        <f t="shared" si="56"/>
        <v/>
      </c>
      <c r="CF222" s="32" t="str">
        <f t="shared" si="57"/>
        <v/>
      </c>
      <c r="CG222" s="33"/>
      <c r="CH222" s="33"/>
      <c r="CI222" s="33">
        <f t="shared" si="63"/>
        <v>0</v>
      </c>
      <c r="CJ222" s="33">
        <f t="shared" si="64"/>
        <v>0</v>
      </c>
      <c r="CK222" s="33">
        <f t="shared" si="65"/>
        <v>0</v>
      </c>
      <c r="CL222" s="33">
        <f t="shared" ref="CL222:CL223" si="74">IF(AND(C222&lt;&gt;0,OR(AS222="",AT222="",AU222="",AV222="")),1,0)</f>
        <v>0</v>
      </c>
      <c r="CM222" s="33"/>
      <c r="CZ222" s="2"/>
    </row>
    <row r="223" spans="1:104" ht="16.350000000000001" customHeight="1" x14ac:dyDescent="0.2">
      <c r="A223" s="1392"/>
      <c r="B223" s="849" t="s">
        <v>218</v>
      </c>
      <c r="C223" s="328">
        <f t="shared" si="73"/>
        <v>0</v>
      </c>
      <c r="D223" s="329">
        <f t="shared" si="72"/>
        <v>0</v>
      </c>
      <c r="E223" s="330">
        <f t="shared" si="72"/>
        <v>0</v>
      </c>
      <c r="F223" s="106"/>
      <c r="G223" s="109"/>
      <c r="H223" s="106"/>
      <c r="I223" s="109"/>
      <c r="J223" s="106"/>
      <c r="K223" s="109"/>
      <c r="L223" s="106"/>
      <c r="M223" s="109"/>
      <c r="N223" s="106"/>
      <c r="O223" s="109"/>
      <c r="P223" s="106"/>
      <c r="Q223" s="109"/>
      <c r="R223" s="106"/>
      <c r="S223" s="109"/>
      <c r="T223" s="106"/>
      <c r="U223" s="109"/>
      <c r="V223" s="106"/>
      <c r="W223" s="109"/>
      <c r="X223" s="106"/>
      <c r="Y223" s="109"/>
      <c r="Z223" s="106"/>
      <c r="AA223" s="109"/>
      <c r="AB223" s="106"/>
      <c r="AC223" s="109"/>
      <c r="AD223" s="106"/>
      <c r="AE223" s="109"/>
      <c r="AF223" s="106"/>
      <c r="AG223" s="109"/>
      <c r="AH223" s="106"/>
      <c r="AI223" s="109"/>
      <c r="AJ223" s="106"/>
      <c r="AK223" s="109"/>
      <c r="AL223" s="106"/>
      <c r="AM223" s="254"/>
      <c r="AN223" s="255"/>
      <c r="AO223" s="264"/>
      <c r="AP223" s="109"/>
      <c r="AQ223" s="271"/>
      <c r="AR223" s="402"/>
      <c r="AS223" s="106"/>
      <c r="AT223" s="109"/>
      <c r="AU223" s="109"/>
      <c r="AV223" s="109"/>
      <c r="AW223" s="186" t="str">
        <f t="shared" si="60"/>
        <v/>
      </c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12"/>
      <c r="BI223" s="12"/>
      <c r="BY223" s="3"/>
      <c r="CA223" s="32"/>
      <c r="CB223" s="32"/>
      <c r="CC223" s="32" t="str">
        <f t="shared" si="54"/>
        <v/>
      </c>
      <c r="CD223" s="32" t="str">
        <f t="shared" si="55"/>
        <v/>
      </c>
      <c r="CE223" s="32" t="str">
        <f t="shared" si="56"/>
        <v/>
      </c>
      <c r="CF223" s="32" t="str">
        <f t="shared" si="57"/>
        <v/>
      </c>
      <c r="CG223" s="33"/>
      <c r="CH223" s="33"/>
      <c r="CI223" s="33">
        <f t="shared" si="63"/>
        <v>0</v>
      </c>
      <c r="CJ223" s="33">
        <f t="shared" si="64"/>
        <v>0</v>
      </c>
      <c r="CK223" s="33">
        <f t="shared" si="65"/>
        <v>0</v>
      </c>
      <c r="CL223" s="33">
        <f t="shared" si="74"/>
        <v>0</v>
      </c>
      <c r="CM223" s="33"/>
      <c r="CZ223" s="2"/>
    </row>
    <row r="224" spans="1:104" ht="16.350000000000001" customHeight="1" x14ac:dyDescent="0.2">
      <c r="A224" s="1376"/>
      <c r="B224" s="850" t="s">
        <v>219</v>
      </c>
      <c r="C224" s="315">
        <f t="shared" si="73"/>
        <v>0</v>
      </c>
      <c r="D224" s="316">
        <f t="shared" si="72"/>
        <v>0</v>
      </c>
      <c r="E224" s="317">
        <f t="shared" si="72"/>
        <v>0</v>
      </c>
      <c r="F224" s="92"/>
      <c r="G224" s="95"/>
      <c r="H224" s="92"/>
      <c r="I224" s="95"/>
      <c r="J224" s="92"/>
      <c r="K224" s="95"/>
      <c r="L224" s="92"/>
      <c r="M224" s="95"/>
      <c r="N224" s="92"/>
      <c r="O224" s="95"/>
      <c r="P224" s="92"/>
      <c r="Q224" s="95"/>
      <c r="R224" s="92"/>
      <c r="S224" s="95"/>
      <c r="T224" s="92"/>
      <c r="U224" s="95"/>
      <c r="V224" s="92"/>
      <c r="W224" s="95"/>
      <c r="X224" s="92"/>
      <c r="Y224" s="95"/>
      <c r="Z224" s="92"/>
      <c r="AA224" s="95"/>
      <c r="AB224" s="92"/>
      <c r="AC224" s="95"/>
      <c r="AD224" s="92"/>
      <c r="AE224" s="95"/>
      <c r="AF224" s="92"/>
      <c r="AG224" s="95"/>
      <c r="AH224" s="92"/>
      <c r="AI224" s="95"/>
      <c r="AJ224" s="92"/>
      <c r="AK224" s="95"/>
      <c r="AL224" s="92"/>
      <c r="AM224" s="318"/>
      <c r="AN224" s="375"/>
      <c r="AO224" s="376"/>
      <c r="AP224" s="95"/>
      <c r="AQ224" s="274"/>
      <c r="AR224" s="404"/>
      <c r="AS224" s="92"/>
      <c r="AT224" s="95"/>
      <c r="AU224" s="95"/>
      <c r="AV224" s="95"/>
      <c r="AW224" s="186" t="str">
        <f t="shared" si="60"/>
        <v/>
      </c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12"/>
      <c r="BI224" s="12"/>
      <c r="BY224" s="3"/>
      <c r="CA224" s="32"/>
      <c r="CB224" s="32"/>
      <c r="CC224" s="32" t="str">
        <f t="shared" si="54"/>
        <v/>
      </c>
      <c r="CD224" s="32" t="str">
        <f t="shared" si="55"/>
        <v/>
      </c>
      <c r="CE224" s="32" t="str">
        <f t="shared" si="56"/>
        <v/>
      </c>
      <c r="CF224" s="32" t="str">
        <f t="shared" si="57"/>
        <v/>
      </c>
      <c r="CG224" s="33"/>
      <c r="CH224" s="33"/>
      <c r="CI224" s="33">
        <f t="shared" si="63"/>
        <v>0</v>
      </c>
      <c r="CJ224" s="33">
        <f t="shared" si="64"/>
        <v>0</v>
      </c>
      <c r="CK224" s="33">
        <f t="shared" si="65"/>
        <v>0</v>
      </c>
      <c r="CL224" s="33">
        <f>IF(AND(C224&lt;&gt;0,OR(AS224="",AT224="",AU224="",AV224="")),1,0)</f>
        <v>0</v>
      </c>
      <c r="CM224" s="33"/>
      <c r="CZ224" s="2"/>
    </row>
    <row r="225" spans="1:104" ht="16.350000000000001" customHeight="1" x14ac:dyDescent="0.2">
      <c r="A225" s="1782" t="s">
        <v>220</v>
      </c>
      <c r="B225" s="1783"/>
      <c r="C225" s="328">
        <f t="shared" si="73"/>
        <v>0</v>
      </c>
      <c r="D225" s="329">
        <f t="shared" si="72"/>
        <v>0</v>
      </c>
      <c r="E225" s="330">
        <f t="shared" si="72"/>
        <v>0</v>
      </c>
      <c r="F225" s="106"/>
      <c r="G225" s="109"/>
      <c r="H225" s="106"/>
      <c r="I225" s="109"/>
      <c r="J225" s="106"/>
      <c r="K225" s="109"/>
      <c r="L225" s="106"/>
      <c r="M225" s="109"/>
      <c r="N225" s="106"/>
      <c r="O225" s="109"/>
      <c r="P225" s="106"/>
      <c r="Q225" s="109"/>
      <c r="R225" s="106"/>
      <c r="S225" s="109"/>
      <c r="T225" s="106"/>
      <c r="U225" s="109"/>
      <c r="V225" s="106"/>
      <c r="W225" s="109"/>
      <c r="X225" s="106"/>
      <c r="Y225" s="109"/>
      <c r="Z225" s="106"/>
      <c r="AA225" s="109"/>
      <c r="AB225" s="106"/>
      <c r="AC225" s="109"/>
      <c r="AD225" s="106"/>
      <c r="AE225" s="109"/>
      <c r="AF225" s="106"/>
      <c r="AG225" s="109"/>
      <c r="AH225" s="106"/>
      <c r="AI225" s="109"/>
      <c r="AJ225" s="106"/>
      <c r="AK225" s="109"/>
      <c r="AL225" s="106"/>
      <c r="AM225" s="254"/>
      <c r="AN225" s="255"/>
      <c r="AO225" s="264"/>
      <c r="AP225" s="109"/>
      <c r="AQ225" s="109"/>
      <c r="AR225" s="57"/>
      <c r="AS225" s="106"/>
      <c r="AT225" s="109"/>
      <c r="AU225" s="109"/>
      <c r="AV225" s="109"/>
      <c r="AW225" s="186" t="str">
        <f t="shared" si="60"/>
        <v/>
      </c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12"/>
      <c r="BI225" s="12"/>
      <c r="BY225" s="3"/>
      <c r="CA225" s="32" t="str">
        <f t="shared" si="52"/>
        <v/>
      </c>
      <c r="CB225" s="32" t="str">
        <f t="shared" si="53"/>
        <v/>
      </c>
      <c r="CC225" s="32" t="str">
        <f t="shared" si="54"/>
        <v/>
      </c>
      <c r="CD225" s="32" t="str">
        <f t="shared" si="55"/>
        <v/>
      </c>
      <c r="CE225" s="32" t="str">
        <f t="shared" si="56"/>
        <v/>
      </c>
      <c r="CF225" s="32" t="str">
        <f t="shared" si="57"/>
        <v/>
      </c>
      <c r="CG225" s="33">
        <f t="shared" si="61"/>
        <v>0</v>
      </c>
      <c r="CH225" s="33">
        <f t="shared" si="62"/>
        <v>0</v>
      </c>
      <c r="CI225" s="33">
        <f t="shared" si="63"/>
        <v>0</v>
      </c>
      <c r="CJ225" s="33">
        <f t="shared" si="64"/>
        <v>0</v>
      </c>
      <c r="CK225" s="33">
        <f t="shared" si="65"/>
        <v>0</v>
      </c>
      <c r="CL225" s="33">
        <f t="shared" si="66"/>
        <v>0</v>
      </c>
      <c r="CM225" s="33"/>
      <c r="CZ225" s="2"/>
    </row>
    <row r="226" spans="1:104" ht="16.350000000000001" customHeight="1" x14ac:dyDescent="0.2">
      <c r="A226" s="1472" t="s">
        <v>221</v>
      </c>
      <c r="B226" s="1473"/>
      <c r="C226" s="333">
        <f t="shared" si="73"/>
        <v>0</v>
      </c>
      <c r="D226" s="334">
        <f t="shared" si="72"/>
        <v>0</v>
      </c>
      <c r="E226" s="857">
        <f t="shared" si="72"/>
        <v>0</v>
      </c>
      <c r="F226" s="35"/>
      <c r="G226" s="39"/>
      <c r="H226" s="35"/>
      <c r="I226" s="39"/>
      <c r="J226" s="35"/>
      <c r="K226" s="39"/>
      <c r="L226" s="35"/>
      <c r="M226" s="39"/>
      <c r="N226" s="35"/>
      <c r="O226" s="39"/>
      <c r="P226" s="35"/>
      <c r="Q226" s="39"/>
      <c r="R226" s="35"/>
      <c r="S226" s="39"/>
      <c r="T226" s="35"/>
      <c r="U226" s="39"/>
      <c r="V226" s="35"/>
      <c r="W226" s="39"/>
      <c r="X226" s="35"/>
      <c r="Y226" s="39"/>
      <c r="Z226" s="35"/>
      <c r="AA226" s="39"/>
      <c r="AB226" s="35"/>
      <c r="AC226" s="39"/>
      <c r="AD226" s="35"/>
      <c r="AE226" s="39"/>
      <c r="AF226" s="35"/>
      <c r="AG226" s="39"/>
      <c r="AH226" s="35"/>
      <c r="AI226" s="39"/>
      <c r="AJ226" s="35"/>
      <c r="AK226" s="39"/>
      <c r="AL226" s="35"/>
      <c r="AM226" s="239"/>
      <c r="AN226" s="255"/>
      <c r="AO226" s="264"/>
      <c r="AP226" s="109"/>
      <c r="AQ226" s="39"/>
      <c r="AR226" s="58"/>
      <c r="AS226" s="35"/>
      <c r="AT226" s="39"/>
      <c r="AU226" s="39"/>
      <c r="AV226" s="39"/>
      <c r="AW226" s="186" t="str">
        <f t="shared" si="60"/>
        <v/>
      </c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12"/>
      <c r="BI226" s="12"/>
      <c r="BY226" s="3"/>
      <c r="CA226" s="32" t="str">
        <f t="shared" si="52"/>
        <v/>
      </c>
      <c r="CB226" s="32" t="str">
        <f t="shared" si="53"/>
        <v/>
      </c>
      <c r="CC226" s="32" t="str">
        <f t="shared" si="54"/>
        <v/>
      </c>
      <c r="CD226" s="32" t="str">
        <f t="shared" si="55"/>
        <v/>
      </c>
      <c r="CE226" s="32" t="str">
        <f t="shared" si="56"/>
        <v/>
      </c>
      <c r="CF226" s="32" t="str">
        <f t="shared" si="57"/>
        <v/>
      </c>
      <c r="CG226" s="33">
        <f t="shared" si="61"/>
        <v>0</v>
      </c>
      <c r="CH226" s="33">
        <f t="shared" si="62"/>
        <v>0</v>
      </c>
      <c r="CI226" s="33">
        <f t="shared" si="63"/>
        <v>0</v>
      </c>
      <c r="CJ226" s="33">
        <f t="shared" si="64"/>
        <v>0</v>
      </c>
      <c r="CK226" s="33">
        <f t="shared" si="65"/>
        <v>0</v>
      </c>
      <c r="CL226" s="33">
        <f t="shared" si="66"/>
        <v>0</v>
      </c>
      <c r="CM226" s="33"/>
      <c r="CZ226" s="2"/>
    </row>
    <row r="227" spans="1:104" ht="16.350000000000001" customHeight="1" x14ac:dyDescent="0.2">
      <c r="A227" s="1472" t="s">
        <v>222</v>
      </c>
      <c r="B227" s="1473"/>
      <c r="C227" s="333">
        <f t="shared" si="73"/>
        <v>0</v>
      </c>
      <c r="D227" s="334">
        <f t="shared" si="72"/>
        <v>0</v>
      </c>
      <c r="E227" s="857">
        <f t="shared" si="72"/>
        <v>0</v>
      </c>
      <c r="F227" s="35"/>
      <c r="G227" s="39"/>
      <c r="H227" s="35"/>
      <c r="I227" s="39"/>
      <c r="J227" s="35"/>
      <c r="K227" s="39"/>
      <c r="L227" s="35"/>
      <c r="M227" s="39"/>
      <c r="N227" s="35"/>
      <c r="O227" s="39"/>
      <c r="P227" s="35"/>
      <c r="Q227" s="39"/>
      <c r="R227" s="35"/>
      <c r="S227" s="39"/>
      <c r="T227" s="35"/>
      <c r="U227" s="39"/>
      <c r="V227" s="35"/>
      <c r="W227" s="39"/>
      <c r="X227" s="35"/>
      <c r="Y227" s="39"/>
      <c r="Z227" s="35"/>
      <c r="AA227" s="39"/>
      <c r="AB227" s="35"/>
      <c r="AC227" s="39"/>
      <c r="AD227" s="35"/>
      <c r="AE227" s="39"/>
      <c r="AF227" s="35"/>
      <c r="AG227" s="39"/>
      <c r="AH227" s="35"/>
      <c r="AI227" s="39"/>
      <c r="AJ227" s="35"/>
      <c r="AK227" s="39"/>
      <c r="AL227" s="35"/>
      <c r="AM227" s="239"/>
      <c r="AN227" s="255"/>
      <c r="AO227" s="264"/>
      <c r="AP227" s="109"/>
      <c r="AQ227" s="39"/>
      <c r="AR227" s="58"/>
      <c r="AS227" s="35"/>
      <c r="AT227" s="39"/>
      <c r="AU227" s="39"/>
      <c r="AV227" s="39"/>
      <c r="AW227" s="186" t="str">
        <f t="shared" si="60"/>
        <v/>
      </c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12"/>
      <c r="BI227" s="12"/>
      <c r="BY227" s="3"/>
      <c r="CA227" s="32" t="str">
        <f t="shared" si="52"/>
        <v/>
      </c>
      <c r="CB227" s="32" t="str">
        <f t="shared" si="53"/>
        <v/>
      </c>
      <c r="CC227" s="32" t="str">
        <f t="shared" si="54"/>
        <v/>
      </c>
      <c r="CD227" s="32" t="str">
        <f t="shared" si="55"/>
        <v/>
      </c>
      <c r="CE227" s="32" t="str">
        <f t="shared" si="56"/>
        <v/>
      </c>
      <c r="CF227" s="32" t="str">
        <f t="shared" si="57"/>
        <v/>
      </c>
      <c r="CG227" s="33">
        <f t="shared" si="61"/>
        <v>0</v>
      </c>
      <c r="CH227" s="33">
        <f t="shared" si="62"/>
        <v>0</v>
      </c>
      <c r="CI227" s="33">
        <f t="shared" si="63"/>
        <v>0</v>
      </c>
      <c r="CJ227" s="33">
        <f t="shared" si="64"/>
        <v>0</v>
      </c>
      <c r="CK227" s="33">
        <f t="shared" si="65"/>
        <v>0</v>
      </c>
      <c r="CL227" s="33">
        <f t="shared" si="66"/>
        <v>0</v>
      </c>
      <c r="CM227" s="33"/>
      <c r="CZ227" s="2"/>
    </row>
    <row r="228" spans="1:104" ht="16.350000000000001" customHeight="1" x14ac:dyDescent="0.2">
      <c r="A228" s="1472" t="s">
        <v>223</v>
      </c>
      <c r="B228" s="1473"/>
      <c r="C228" s="333">
        <f t="shared" si="73"/>
        <v>0</v>
      </c>
      <c r="D228" s="334">
        <f t="shared" si="72"/>
        <v>0</v>
      </c>
      <c r="E228" s="857">
        <f t="shared" si="72"/>
        <v>0</v>
      </c>
      <c r="F228" s="35"/>
      <c r="G228" s="39"/>
      <c r="H228" s="35"/>
      <c r="I228" s="39"/>
      <c r="J228" s="35"/>
      <c r="K228" s="39"/>
      <c r="L228" s="35"/>
      <c r="M228" s="39"/>
      <c r="N228" s="35"/>
      <c r="O228" s="39"/>
      <c r="P228" s="35"/>
      <c r="Q228" s="39"/>
      <c r="R228" s="35"/>
      <c r="S228" s="39"/>
      <c r="T228" s="35"/>
      <c r="U228" s="39"/>
      <c r="V228" s="35"/>
      <c r="W228" s="39"/>
      <c r="X228" s="35"/>
      <c r="Y228" s="39"/>
      <c r="Z228" s="35"/>
      <c r="AA228" s="39"/>
      <c r="AB228" s="35"/>
      <c r="AC228" s="39"/>
      <c r="AD228" s="35"/>
      <c r="AE228" s="39"/>
      <c r="AF228" s="35"/>
      <c r="AG228" s="39"/>
      <c r="AH228" s="35"/>
      <c r="AI228" s="39"/>
      <c r="AJ228" s="35"/>
      <c r="AK228" s="39"/>
      <c r="AL228" s="35"/>
      <c r="AM228" s="239"/>
      <c r="AN228" s="255"/>
      <c r="AO228" s="264"/>
      <c r="AP228" s="109"/>
      <c r="AQ228" s="39"/>
      <c r="AR228" s="58"/>
      <c r="AS228" s="35"/>
      <c r="AT228" s="39"/>
      <c r="AU228" s="39"/>
      <c r="AV228" s="39"/>
      <c r="AW228" s="186" t="str">
        <f t="shared" si="60"/>
        <v/>
      </c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12"/>
      <c r="BI228" s="12"/>
      <c r="BY228" s="3"/>
      <c r="CA228" s="32" t="str">
        <f t="shared" si="52"/>
        <v/>
      </c>
      <c r="CB228" s="32" t="str">
        <f t="shared" si="53"/>
        <v/>
      </c>
      <c r="CC228" s="32" t="str">
        <f t="shared" si="54"/>
        <v/>
      </c>
      <c r="CD228" s="32" t="str">
        <f t="shared" si="55"/>
        <v/>
      </c>
      <c r="CE228" s="32" t="str">
        <f t="shared" si="56"/>
        <v/>
      </c>
      <c r="CF228" s="32" t="str">
        <f t="shared" si="57"/>
        <v/>
      </c>
      <c r="CG228" s="33">
        <f t="shared" si="61"/>
        <v>0</v>
      </c>
      <c r="CH228" s="33">
        <f t="shared" si="62"/>
        <v>0</v>
      </c>
      <c r="CI228" s="33">
        <f t="shared" si="63"/>
        <v>0</v>
      </c>
      <c r="CJ228" s="33">
        <f t="shared" si="64"/>
        <v>0</v>
      </c>
      <c r="CK228" s="33">
        <f t="shared" si="65"/>
        <v>0</v>
      </c>
      <c r="CL228" s="33">
        <f t="shared" si="66"/>
        <v>0</v>
      </c>
      <c r="CM228" s="33"/>
      <c r="CZ228" s="2"/>
    </row>
    <row r="229" spans="1:104" ht="19.5" customHeight="1" x14ac:dyDescent="0.2">
      <c r="A229" s="1472" t="s">
        <v>224</v>
      </c>
      <c r="B229" s="1473"/>
      <c r="C229" s="333">
        <f t="shared" si="73"/>
        <v>0</v>
      </c>
      <c r="D229" s="334">
        <f t="shared" si="72"/>
        <v>0</v>
      </c>
      <c r="E229" s="857">
        <f t="shared" si="72"/>
        <v>0</v>
      </c>
      <c r="F229" s="42"/>
      <c r="G229" s="46"/>
      <c r="H229" s="42"/>
      <c r="I229" s="46"/>
      <c r="J229" s="42"/>
      <c r="K229" s="46"/>
      <c r="L229" s="42"/>
      <c r="M229" s="46"/>
      <c r="N229" s="42"/>
      <c r="O229" s="46"/>
      <c r="P229" s="42"/>
      <c r="Q229" s="46"/>
      <c r="R229" s="42"/>
      <c r="S229" s="46"/>
      <c r="T229" s="42"/>
      <c r="U229" s="46"/>
      <c r="V229" s="42"/>
      <c r="W229" s="46"/>
      <c r="X229" s="42"/>
      <c r="Y229" s="46"/>
      <c r="Z229" s="42"/>
      <c r="AA229" s="46"/>
      <c r="AB229" s="42"/>
      <c r="AC229" s="46"/>
      <c r="AD229" s="42"/>
      <c r="AE229" s="46"/>
      <c r="AF229" s="42"/>
      <c r="AG229" s="46"/>
      <c r="AH229" s="42"/>
      <c r="AI229" s="46"/>
      <c r="AJ229" s="42"/>
      <c r="AK229" s="46"/>
      <c r="AL229" s="42"/>
      <c r="AM229" s="244"/>
      <c r="AN229" s="255"/>
      <c r="AO229" s="264"/>
      <c r="AP229" s="109"/>
      <c r="AQ229" s="46"/>
      <c r="AR229" s="202"/>
      <c r="AS229" s="42"/>
      <c r="AT229" s="46"/>
      <c r="AU229" s="46"/>
      <c r="AV229" s="46"/>
      <c r="AW229" s="186" t="str">
        <f t="shared" si="60"/>
        <v/>
      </c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CA229" s="32" t="str">
        <f t="shared" si="52"/>
        <v/>
      </c>
      <c r="CB229" s="32" t="str">
        <f t="shared" si="53"/>
        <v/>
      </c>
      <c r="CC229" s="32" t="str">
        <f t="shared" si="54"/>
        <v/>
      </c>
      <c r="CD229" s="32" t="str">
        <f t="shared" si="55"/>
        <v/>
      </c>
      <c r="CE229" s="32" t="str">
        <f t="shared" si="56"/>
        <v/>
      </c>
      <c r="CF229" s="32" t="str">
        <f t="shared" si="57"/>
        <v/>
      </c>
      <c r="CG229" s="33">
        <f t="shared" si="61"/>
        <v>0</v>
      </c>
      <c r="CH229" s="33">
        <f t="shared" si="62"/>
        <v>0</v>
      </c>
      <c r="CI229" s="33">
        <f t="shared" si="63"/>
        <v>0</v>
      </c>
      <c r="CJ229" s="33">
        <f t="shared" si="64"/>
        <v>0</v>
      </c>
      <c r="CK229" s="33">
        <f t="shared" si="65"/>
        <v>0</v>
      </c>
      <c r="CL229" s="33">
        <f t="shared" si="66"/>
        <v>0</v>
      </c>
      <c r="CM229" s="33"/>
      <c r="CZ229" s="2"/>
    </row>
    <row r="230" spans="1:104" ht="16.350000000000001" customHeight="1" x14ac:dyDescent="0.2">
      <c r="A230" s="1472" t="s">
        <v>225</v>
      </c>
      <c r="B230" s="1473"/>
      <c r="C230" s="344">
        <f t="shared" si="73"/>
        <v>0</v>
      </c>
      <c r="D230" s="337">
        <f t="shared" si="72"/>
        <v>0</v>
      </c>
      <c r="E230" s="853">
        <f t="shared" si="72"/>
        <v>0</v>
      </c>
      <c r="F230" s="42"/>
      <c r="G230" s="46"/>
      <c r="H230" s="42"/>
      <c r="I230" s="46"/>
      <c r="J230" s="42"/>
      <c r="K230" s="46"/>
      <c r="L230" s="42"/>
      <c r="M230" s="46"/>
      <c r="N230" s="42"/>
      <c r="O230" s="46"/>
      <c r="P230" s="42"/>
      <c r="Q230" s="46"/>
      <c r="R230" s="42"/>
      <c r="S230" s="46"/>
      <c r="T230" s="42"/>
      <c r="U230" s="46"/>
      <c r="V230" s="42"/>
      <c r="W230" s="46"/>
      <c r="X230" s="42"/>
      <c r="Y230" s="46"/>
      <c r="Z230" s="42"/>
      <c r="AA230" s="46"/>
      <c r="AB230" s="42"/>
      <c r="AC230" s="46"/>
      <c r="AD230" s="42"/>
      <c r="AE230" s="46"/>
      <c r="AF230" s="42"/>
      <c r="AG230" s="46"/>
      <c r="AH230" s="42"/>
      <c r="AI230" s="46"/>
      <c r="AJ230" s="42"/>
      <c r="AK230" s="46"/>
      <c r="AL230" s="42"/>
      <c r="AM230" s="244"/>
      <c r="AN230" s="240"/>
      <c r="AO230" s="143"/>
      <c r="AP230" s="39"/>
      <c r="AQ230" s="46"/>
      <c r="AR230" s="202"/>
      <c r="AS230" s="42"/>
      <c r="AT230" s="46"/>
      <c r="AU230" s="46"/>
      <c r="AV230" s="46"/>
      <c r="AW230" s="186" t="str">
        <f t="shared" si="60"/>
        <v/>
      </c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Y230" s="3"/>
      <c r="CA230" s="32" t="str">
        <f t="shared" si="52"/>
        <v/>
      </c>
      <c r="CB230" s="32" t="str">
        <f t="shared" si="53"/>
        <v/>
      </c>
      <c r="CC230" s="32" t="str">
        <f t="shared" si="54"/>
        <v/>
      </c>
      <c r="CD230" s="32" t="str">
        <f t="shared" si="55"/>
        <v/>
      </c>
      <c r="CE230" s="32" t="str">
        <f t="shared" si="56"/>
        <v/>
      </c>
      <c r="CF230" s="32" t="str">
        <f t="shared" si="57"/>
        <v/>
      </c>
      <c r="CG230" s="33">
        <f t="shared" si="61"/>
        <v>0</v>
      </c>
      <c r="CH230" s="33">
        <f t="shared" si="62"/>
        <v>0</v>
      </c>
      <c r="CI230" s="33">
        <f t="shared" si="63"/>
        <v>0</v>
      </c>
      <c r="CJ230" s="33">
        <f t="shared" si="64"/>
        <v>0</v>
      </c>
      <c r="CK230" s="33">
        <f t="shared" si="65"/>
        <v>0</v>
      </c>
      <c r="CL230" s="33">
        <f t="shared" si="66"/>
        <v>0</v>
      </c>
      <c r="CM230" s="33"/>
      <c r="CZ230" s="2"/>
    </row>
    <row r="231" spans="1:104" ht="19.5" customHeight="1" x14ac:dyDescent="0.2">
      <c r="A231" s="1474" t="s">
        <v>226</v>
      </c>
      <c r="B231" s="1475"/>
      <c r="C231" s="348">
        <f t="shared" si="73"/>
        <v>0</v>
      </c>
      <c r="D231" s="349">
        <f t="shared" si="72"/>
        <v>0</v>
      </c>
      <c r="E231" s="350">
        <f t="shared" si="72"/>
        <v>0</v>
      </c>
      <c r="F231" s="82"/>
      <c r="G231" s="85"/>
      <c r="H231" s="82"/>
      <c r="I231" s="85"/>
      <c r="J231" s="82"/>
      <c r="K231" s="85"/>
      <c r="L231" s="82"/>
      <c r="M231" s="85"/>
      <c r="N231" s="82"/>
      <c r="O231" s="85"/>
      <c r="P231" s="82"/>
      <c r="Q231" s="85"/>
      <c r="R231" s="82"/>
      <c r="S231" s="85"/>
      <c r="T231" s="82"/>
      <c r="U231" s="85"/>
      <c r="V231" s="82"/>
      <c r="W231" s="85"/>
      <c r="X231" s="82"/>
      <c r="Y231" s="85"/>
      <c r="Z231" s="82"/>
      <c r="AA231" s="85"/>
      <c r="AB231" s="82"/>
      <c r="AC231" s="85"/>
      <c r="AD231" s="82"/>
      <c r="AE231" s="85"/>
      <c r="AF231" s="82"/>
      <c r="AG231" s="85"/>
      <c r="AH231" s="82"/>
      <c r="AI231" s="85"/>
      <c r="AJ231" s="82"/>
      <c r="AK231" s="85"/>
      <c r="AL231" s="82"/>
      <c r="AM231" s="351"/>
      <c r="AN231" s="375"/>
      <c r="AO231" s="376"/>
      <c r="AP231" s="95"/>
      <c r="AQ231" s="411"/>
      <c r="AR231" s="369"/>
      <c r="AS231" s="82"/>
      <c r="AT231" s="85"/>
      <c r="AU231" s="85"/>
      <c r="AV231" s="85"/>
      <c r="AW231" s="186" t="str">
        <f t="shared" si="60"/>
        <v/>
      </c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Y231" s="3"/>
      <c r="CA231" s="32" t="str">
        <f t="shared" si="52"/>
        <v/>
      </c>
      <c r="CB231" s="32" t="str">
        <f t="shared" si="53"/>
        <v/>
      </c>
      <c r="CC231" s="32" t="str">
        <f t="shared" si="54"/>
        <v/>
      </c>
      <c r="CD231" s="32" t="str">
        <f t="shared" si="55"/>
        <v/>
      </c>
      <c r="CE231" s="32" t="str">
        <f t="shared" si="56"/>
        <v/>
      </c>
      <c r="CF231" s="32" t="str">
        <f t="shared" si="57"/>
        <v/>
      </c>
      <c r="CG231" s="33">
        <f t="shared" si="61"/>
        <v>0</v>
      </c>
      <c r="CH231" s="33">
        <f t="shared" si="62"/>
        <v>0</v>
      </c>
      <c r="CI231" s="33">
        <f t="shared" si="63"/>
        <v>0</v>
      </c>
      <c r="CJ231" s="33">
        <f t="shared" si="64"/>
        <v>0</v>
      </c>
      <c r="CK231" s="33">
        <f t="shared" si="65"/>
        <v>0</v>
      </c>
      <c r="CL231" s="33">
        <f t="shared" si="66"/>
        <v>0</v>
      </c>
      <c r="CM231" s="33"/>
      <c r="CZ231" s="2"/>
    </row>
    <row r="232" spans="1:104" ht="23.25" customHeight="1" x14ac:dyDescent="0.2">
      <c r="A232" s="155" t="s">
        <v>235</v>
      </c>
      <c r="B232" s="122"/>
      <c r="AL232" s="11"/>
      <c r="AM232" s="11"/>
      <c r="AN232" s="11"/>
      <c r="AO232" s="412"/>
      <c r="AP232" s="11"/>
      <c r="AQ232" s="11"/>
      <c r="AR232" s="11"/>
      <c r="AS232" s="11"/>
      <c r="AT232" s="11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CG232" s="14"/>
      <c r="CH232" s="14"/>
      <c r="CI232" s="14"/>
      <c r="CJ232" s="14"/>
      <c r="CK232" s="14"/>
      <c r="CL232" s="14"/>
      <c r="CM232" s="14"/>
      <c r="CN232" s="14"/>
    </row>
    <row r="233" spans="1:104" ht="16.350000000000001" customHeight="1" x14ac:dyDescent="0.2">
      <c r="A233" s="1366" t="s">
        <v>62</v>
      </c>
      <c r="B233" s="1367"/>
      <c r="C233" s="1691" t="s">
        <v>63</v>
      </c>
      <c r="D233" s="1691"/>
      <c r="E233" s="1691"/>
      <c r="F233" s="1377" t="s">
        <v>236</v>
      </c>
      <c r="G233" s="1380"/>
      <c r="H233" s="1377" t="s">
        <v>237</v>
      </c>
      <c r="I233" s="1380"/>
      <c r="J233" s="1377" t="s">
        <v>238</v>
      </c>
      <c r="K233" s="1380"/>
      <c r="L233" s="1377" t="s">
        <v>239</v>
      </c>
      <c r="M233" s="1380"/>
      <c r="N233" s="1377" t="s">
        <v>240</v>
      </c>
      <c r="O233" s="1380"/>
      <c r="P233" s="1377" t="s">
        <v>241</v>
      </c>
      <c r="Q233" s="1380"/>
      <c r="R233" s="1377" t="s">
        <v>242</v>
      </c>
      <c r="S233" s="1380"/>
      <c r="T233" s="1377" t="s">
        <v>243</v>
      </c>
      <c r="U233" s="1380"/>
      <c r="V233" s="1377" t="s">
        <v>244</v>
      </c>
      <c r="W233" s="1380"/>
      <c r="X233" s="1377" t="s">
        <v>245</v>
      </c>
      <c r="Y233" s="1380"/>
      <c r="Z233" s="1377" t="s">
        <v>246</v>
      </c>
      <c r="AA233" s="1380"/>
      <c r="AB233" s="1377" t="s">
        <v>247</v>
      </c>
      <c r="AC233" s="1380"/>
      <c r="AD233" s="1377" t="s">
        <v>248</v>
      </c>
      <c r="AE233" s="1380"/>
      <c r="AF233" s="1377" t="s">
        <v>249</v>
      </c>
      <c r="AG233" s="1380"/>
      <c r="AH233" s="1377" t="s">
        <v>250</v>
      </c>
      <c r="AI233" s="1380"/>
      <c r="AJ233" s="1377" t="s">
        <v>251</v>
      </c>
      <c r="AK233" s="1380"/>
      <c r="AL233" s="11"/>
      <c r="AM233" s="11"/>
      <c r="AN233" s="11"/>
      <c r="AO233" s="412"/>
      <c r="AP233" s="11"/>
      <c r="AQ233" s="11"/>
      <c r="AR233" s="11"/>
      <c r="AS233" s="11"/>
      <c r="AT233" s="11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CG233" s="14"/>
      <c r="CH233" s="14"/>
      <c r="CI233" s="14"/>
      <c r="CJ233" s="14"/>
      <c r="CK233" s="14"/>
      <c r="CL233" s="14"/>
      <c r="CM233" s="14"/>
      <c r="CN233" s="14"/>
    </row>
    <row r="234" spans="1:104" ht="16.350000000000001" customHeight="1" x14ac:dyDescent="0.2">
      <c r="A234" s="1368"/>
      <c r="B234" s="1369"/>
      <c r="C234" s="1661" t="s">
        <v>88</v>
      </c>
      <c r="D234" s="1693" t="s">
        <v>54</v>
      </c>
      <c r="E234" s="834" t="s">
        <v>89</v>
      </c>
      <c r="F234" s="1767" t="s">
        <v>54</v>
      </c>
      <c r="G234" s="847" t="s">
        <v>89</v>
      </c>
      <c r="H234" s="1767" t="s">
        <v>54</v>
      </c>
      <c r="I234" s="847" t="s">
        <v>89</v>
      </c>
      <c r="J234" s="1767" t="s">
        <v>54</v>
      </c>
      <c r="K234" s="847" t="s">
        <v>89</v>
      </c>
      <c r="L234" s="1767" t="s">
        <v>54</v>
      </c>
      <c r="M234" s="847" t="s">
        <v>89</v>
      </c>
      <c r="N234" s="1767" t="s">
        <v>54</v>
      </c>
      <c r="O234" s="847" t="s">
        <v>89</v>
      </c>
      <c r="P234" s="1767" t="s">
        <v>54</v>
      </c>
      <c r="Q234" s="847" t="s">
        <v>89</v>
      </c>
      <c r="R234" s="1767" t="s">
        <v>54</v>
      </c>
      <c r="S234" s="847" t="s">
        <v>89</v>
      </c>
      <c r="T234" s="1767" t="s">
        <v>54</v>
      </c>
      <c r="U234" s="847" t="s">
        <v>89</v>
      </c>
      <c r="V234" s="1767" t="s">
        <v>54</v>
      </c>
      <c r="W234" s="847" t="s">
        <v>89</v>
      </c>
      <c r="X234" s="1767" t="s">
        <v>54</v>
      </c>
      <c r="Y234" s="847" t="s">
        <v>89</v>
      </c>
      <c r="Z234" s="1767" t="s">
        <v>54</v>
      </c>
      <c r="AA234" s="847" t="s">
        <v>89</v>
      </c>
      <c r="AB234" s="1767" t="s">
        <v>54</v>
      </c>
      <c r="AC234" s="847" t="s">
        <v>89</v>
      </c>
      <c r="AD234" s="1767" t="s">
        <v>54</v>
      </c>
      <c r="AE234" s="847" t="s">
        <v>89</v>
      </c>
      <c r="AF234" s="1767" t="s">
        <v>54</v>
      </c>
      <c r="AG234" s="847" t="s">
        <v>89</v>
      </c>
      <c r="AH234" s="1767" t="s">
        <v>54</v>
      </c>
      <c r="AI234" s="847" t="s">
        <v>89</v>
      </c>
      <c r="AJ234" s="1767" t="s">
        <v>54</v>
      </c>
      <c r="AK234" s="847" t="s">
        <v>89</v>
      </c>
      <c r="AL234" s="11"/>
      <c r="AM234" s="11"/>
      <c r="AN234" s="11"/>
      <c r="AO234" s="412"/>
      <c r="AP234" s="11"/>
      <c r="AQ234" s="11"/>
      <c r="AR234" s="11"/>
      <c r="AS234" s="11"/>
      <c r="AT234" s="11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CG234" s="14"/>
      <c r="CH234" s="14"/>
      <c r="CI234" s="14"/>
      <c r="CJ234" s="14"/>
      <c r="CK234" s="14"/>
      <c r="CL234" s="14"/>
      <c r="CM234" s="14"/>
      <c r="CN234" s="14"/>
    </row>
    <row r="235" spans="1:104" ht="16.350000000000001" customHeight="1" x14ac:dyDescent="0.2">
      <c r="A235" s="1485" t="s">
        <v>252</v>
      </c>
      <c r="B235" s="1675" t="s">
        <v>162</v>
      </c>
      <c r="C235" s="1696">
        <f>SUM(D235+E235)</f>
        <v>0</v>
      </c>
      <c r="D235" s="1697">
        <f t="shared" ref="D235:E238" si="75">SUM(F235+H235+J235+L235+N235+P235+R235+T235+V235+X235+Z235+AB235+AD235+AF235+AH235+AJ235)</f>
        <v>0</v>
      </c>
      <c r="E235" s="1698">
        <f t="shared" si="75"/>
        <v>0</v>
      </c>
      <c r="F235" s="1676"/>
      <c r="G235" s="1679"/>
      <c r="H235" s="1676"/>
      <c r="I235" s="1679"/>
      <c r="J235" s="1676"/>
      <c r="K235" s="1679"/>
      <c r="L235" s="1676"/>
      <c r="M235" s="1679"/>
      <c r="N235" s="1676"/>
      <c r="O235" s="1679"/>
      <c r="P235" s="1676"/>
      <c r="Q235" s="1679"/>
      <c r="R235" s="1676"/>
      <c r="S235" s="1679"/>
      <c r="T235" s="1676"/>
      <c r="U235" s="1679"/>
      <c r="V235" s="1676"/>
      <c r="W235" s="1679"/>
      <c r="X235" s="1676"/>
      <c r="Y235" s="1679"/>
      <c r="Z235" s="1676"/>
      <c r="AA235" s="1679"/>
      <c r="AB235" s="1676"/>
      <c r="AC235" s="1679"/>
      <c r="AD235" s="1676"/>
      <c r="AE235" s="1679"/>
      <c r="AF235" s="1676"/>
      <c r="AG235" s="1679"/>
      <c r="AH235" s="1676"/>
      <c r="AI235" s="1679"/>
      <c r="AJ235" s="1676"/>
      <c r="AK235" s="1679"/>
      <c r="AL235" s="173"/>
      <c r="AM235" s="11"/>
      <c r="AN235" s="11"/>
      <c r="AO235" s="412"/>
      <c r="AP235" s="11"/>
      <c r="AQ235" s="11"/>
      <c r="AR235" s="11"/>
      <c r="AS235" s="11"/>
      <c r="AT235" s="11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CG235" s="14">
        <v>0</v>
      </c>
      <c r="CH235" s="14">
        <v>0</v>
      </c>
      <c r="CI235" s="14"/>
      <c r="CJ235" s="14"/>
      <c r="CK235" s="14"/>
      <c r="CL235" s="14"/>
      <c r="CM235" s="14"/>
      <c r="CN235" s="14"/>
    </row>
    <row r="236" spans="1:104" ht="16.5" customHeight="1" x14ac:dyDescent="0.2">
      <c r="A236" s="1486"/>
      <c r="B236" s="81" t="s">
        <v>76</v>
      </c>
      <c r="C236" s="182">
        <f>SUM(D236+E236)</f>
        <v>0</v>
      </c>
      <c r="D236" s="183">
        <f t="shared" si="75"/>
        <v>0</v>
      </c>
      <c r="E236" s="184">
        <f t="shared" si="75"/>
        <v>0</v>
      </c>
      <c r="F236" s="82"/>
      <c r="G236" s="85"/>
      <c r="H236" s="82"/>
      <c r="I236" s="85"/>
      <c r="J236" s="82"/>
      <c r="K236" s="85"/>
      <c r="L236" s="82"/>
      <c r="M236" s="85"/>
      <c r="N236" s="82"/>
      <c r="O236" s="85"/>
      <c r="P236" s="82"/>
      <c r="Q236" s="85"/>
      <c r="R236" s="82"/>
      <c r="S236" s="85"/>
      <c r="T236" s="82"/>
      <c r="U236" s="85"/>
      <c r="V236" s="82"/>
      <c r="W236" s="85"/>
      <c r="X236" s="82"/>
      <c r="Y236" s="85"/>
      <c r="Z236" s="82"/>
      <c r="AA236" s="85"/>
      <c r="AB236" s="82"/>
      <c r="AC236" s="85"/>
      <c r="AD236" s="82"/>
      <c r="AE236" s="85"/>
      <c r="AF236" s="82"/>
      <c r="AG236" s="85"/>
      <c r="AH236" s="82"/>
      <c r="AI236" s="85"/>
      <c r="AJ236" s="82"/>
      <c r="AK236" s="85"/>
      <c r="AL236" s="29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Z236" s="2"/>
      <c r="CG236" s="14">
        <v>0</v>
      </c>
      <c r="CH236" s="14">
        <v>0</v>
      </c>
      <c r="CI236" s="14"/>
      <c r="CJ236" s="14"/>
      <c r="CK236" s="14"/>
      <c r="CL236" s="14"/>
      <c r="CM236" s="14"/>
      <c r="CN236" s="14"/>
    </row>
    <row r="237" spans="1:104" ht="16.350000000000001" customHeight="1" x14ac:dyDescent="0.2">
      <c r="A237" s="1485" t="s">
        <v>253</v>
      </c>
      <c r="B237" s="1675" t="s">
        <v>162</v>
      </c>
      <c r="C237" s="1696">
        <f>SUM(D237+E237)</f>
        <v>0</v>
      </c>
      <c r="D237" s="1697">
        <f t="shared" si="75"/>
        <v>0</v>
      </c>
      <c r="E237" s="1698">
        <f t="shared" si="75"/>
        <v>0</v>
      </c>
      <c r="F237" s="1676"/>
      <c r="G237" s="1679"/>
      <c r="H237" s="1676"/>
      <c r="I237" s="1679"/>
      <c r="J237" s="1676"/>
      <c r="K237" s="1679"/>
      <c r="L237" s="1676"/>
      <c r="M237" s="1679"/>
      <c r="N237" s="1676"/>
      <c r="O237" s="1679"/>
      <c r="P237" s="1676"/>
      <c r="Q237" s="1679"/>
      <c r="R237" s="1676"/>
      <c r="S237" s="1679"/>
      <c r="T237" s="1676"/>
      <c r="U237" s="1679"/>
      <c r="V237" s="1676"/>
      <c r="W237" s="1679"/>
      <c r="X237" s="1676"/>
      <c r="Y237" s="1679"/>
      <c r="Z237" s="1676"/>
      <c r="AA237" s="1679"/>
      <c r="AB237" s="1676"/>
      <c r="AC237" s="1679"/>
      <c r="AD237" s="1676"/>
      <c r="AE237" s="1679"/>
      <c r="AF237" s="1676"/>
      <c r="AG237" s="1679"/>
      <c r="AH237" s="1676"/>
      <c r="AI237" s="1679"/>
      <c r="AJ237" s="1676"/>
      <c r="AK237" s="1679"/>
      <c r="AL237" s="3"/>
      <c r="AM237" s="15"/>
      <c r="AN237" s="15"/>
      <c r="AO237" s="15"/>
      <c r="AP237" s="15"/>
      <c r="AQ237" s="15"/>
      <c r="AR237" s="15"/>
      <c r="AS237" s="15"/>
      <c r="AT237" s="15"/>
      <c r="AU237" s="12"/>
      <c r="AV237" s="12"/>
      <c r="AW237" s="12"/>
      <c r="AX237" s="12"/>
      <c r="AY237" s="12"/>
      <c r="AZ237" s="12"/>
      <c r="BA237" s="12"/>
      <c r="CG237" s="14">
        <v>0</v>
      </c>
      <c r="CH237" s="14">
        <v>0</v>
      </c>
      <c r="CI237" s="14"/>
      <c r="CJ237" s="14"/>
      <c r="CK237" s="14"/>
      <c r="CL237" s="14"/>
      <c r="CM237" s="14"/>
      <c r="CN237" s="14"/>
    </row>
    <row r="238" spans="1:104" ht="16.350000000000001" customHeight="1" x14ac:dyDescent="0.2">
      <c r="A238" s="1486"/>
      <c r="B238" s="81" t="s">
        <v>76</v>
      </c>
      <c r="C238" s="145">
        <f>SUM(D238+E238)</f>
        <v>0</v>
      </c>
      <c r="D238" s="146">
        <f t="shared" si="75"/>
        <v>0</v>
      </c>
      <c r="E238" s="147">
        <f t="shared" si="75"/>
        <v>0</v>
      </c>
      <c r="F238" s="92"/>
      <c r="G238" s="95"/>
      <c r="H238" s="92"/>
      <c r="I238" s="95"/>
      <c r="J238" s="92"/>
      <c r="K238" s="95"/>
      <c r="L238" s="92"/>
      <c r="M238" s="95"/>
      <c r="N238" s="92"/>
      <c r="O238" s="95"/>
      <c r="P238" s="92"/>
      <c r="Q238" s="95"/>
      <c r="R238" s="92"/>
      <c r="S238" s="95"/>
      <c r="T238" s="92"/>
      <c r="U238" s="95"/>
      <c r="V238" s="92"/>
      <c r="W238" s="95"/>
      <c r="X238" s="92"/>
      <c r="Y238" s="95"/>
      <c r="Z238" s="92"/>
      <c r="AA238" s="95"/>
      <c r="AB238" s="92"/>
      <c r="AC238" s="95"/>
      <c r="AD238" s="92"/>
      <c r="AE238" s="95"/>
      <c r="AF238" s="92"/>
      <c r="AG238" s="95"/>
      <c r="AH238" s="92"/>
      <c r="AI238" s="95"/>
      <c r="AJ238" s="92"/>
      <c r="AK238" s="95"/>
      <c r="AL238" s="3"/>
      <c r="AM238" s="15"/>
      <c r="AN238" s="15"/>
      <c r="AO238" s="15"/>
      <c r="AP238" s="15"/>
      <c r="AQ238" s="15"/>
      <c r="AR238" s="15"/>
      <c r="AS238" s="15"/>
      <c r="AT238" s="15"/>
      <c r="AU238" s="12"/>
      <c r="AV238" s="12"/>
      <c r="AW238" s="12"/>
      <c r="AX238" s="12"/>
      <c r="AY238" s="12"/>
      <c r="AZ238" s="12"/>
      <c r="BA238" s="12"/>
      <c r="CG238" s="14"/>
      <c r="CH238" s="14"/>
      <c r="CI238" s="14"/>
      <c r="CJ238" s="14"/>
      <c r="CK238" s="14"/>
      <c r="CL238" s="14"/>
      <c r="CM238" s="14"/>
      <c r="CN238" s="14"/>
    </row>
    <row r="239" spans="1:104" ht="22.5" customHeight="1" x14ac:dyDescent="0.2">
      <c r="A239" s="155" t="s">
        <v>254</v>
      </c>
      <c r="B239" s="7"/>
      <c r="AM239" s="15"/>
      <c r="AN239" s="15"/>
      <c r="AO239" s="15"/>
      <c r="AP239" s="15"/>
      <c r="AQ239" s="15"/>
      <c r="AR239" s="15"/>
      <c r="AS239" s="15"/>
      <c r="AT239" s="15"/>
      <c r="AU239" s="12"/>
      <c r="AV239" s="12"/>
      <c r="AW239" s="12"/>
      <c r="AX239" s="12"/>
      <c r="AY239" s="12"/>
      <c r="AZ239" s="12"/>
      <c r="BA239" s="12"/>
      <c r="CG239" s="14"/>
      <c r="CH239" s="14"/>
      <c r="CI239" s="14"/>
      <c r="CJ239" s="14"/>
      <c r="CK239" s="14"/>
      <c r="CL239" s="14"/>
      <c r="CM239" s="14"/>
      <c r="CN239" s="14"/>
    </row>
    <row r="240" spans="1:104" ht="16.350000000000001" customHeight="1" x14ac:dyDescent="0.2">
      <c r="A240" s="1487" t="s">
        <v>255</v>
      </c>
      <c r="B240" s="1490" t="s">
        <v>256</v>
      </c>
      <c r="C240" s="1366" t="s">
        <v>4</v>
      </c>
      <c r="D240" s="1401"/>
      <c r="E240" s="1367"/>
      <c r="F240" s="1493" t="s">
        <v>257</v>
      </c>
      <c r="G240" s="1494"/>
      <c r="H240" s="1494"/>
      <c r="I240" s="1494"/>
      <c r="J240" s="1494"/>
      <c r="K240" s="1494"/>
      <c r="L240" s="1494"/>
      <c r="M240" s="1494"/>
      <c r="N240" s="1494"/>
      <c r="O240" s="1494"/>
      <c r="P240" s="1494"/>
      <c r="Q240" s="1494"/>
      <c r="R240" s="1494"/>
      <c r="S240" s="1494"/>
      <c r="T240" s="1494"/>
      <c r="U240" s="1494"/>
      <c r="V240" s="1494"/>
      <c r="W240" s="1494"/>
      <c r="X240" s="1494"/>
      <c r="Y240" s="1494"/>
      <c r="Z240" s="1494"/>
      <c r="AA240" s="1494"/>
      <c r="AB240" s="1494"/>
      <c r="AC240" s="1494"/>
      <c r="AD240" s="1494"/>
      <c r="AE240" s="1494"/>
      <c r="AF240" s="1494"/>
      <c r="AG240" s="1494"/>
      <c r="AH240" s="1494"/>
      <c r="AI240" s="1494"/>
      <c r="AJ240" s="1494"/>
      <c r="AK240" s="1495"/>
      <c r="AL240" s="1375" t="s">
        <v>258</v>
      </c>
      <c r="AM240" s="30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12"/>
      <c r="AZ240" s="12"/>
      <c r="BA240" s="12"/>
      <c r="CG240" s="14"/>
      <c r="CH240" s="14"/>
      <c r="CI240" s="14"/>
      <c r="CJ240" s="14"/>
      <c r="CK240" s="14"/>
      <c r="CL240" s="14"/>
      <c r="CM240" s="14"/>
      <c r="CN240" s="14"/>
    </row>
    <row r="241" spans="1:92" ht="16.350000000000001" customHeight="1" x14ac:dyDescent="0.2">
      <c r="A241" s="1488"/>
      <c r="B241" s="1491"/>
      <c r="C241" s="1368"/>
      <c r="D241" s="1402"/>
      <c r="E241" s="1369"/>
      <c r="F241" s="1493" t="s">
        <v>174</v>
      </c>
      <c r="G241" s="1495"/>
      <c r="H241" s="1493" t="s">
        <v>175</v>
      </c>
      <c r="I241" s="1495"/>
      <c r="J241" s="1493" t="s">
        <v>110</v>
      </c>
      <c r="K241" s="1495"/>
      <c r="L241" s="1493" t="s">
        <v>11</v>
      </c>
      <c r="M241" s="1495"/>
      <c r="N241" s="1377" t="s">
        <v>12</v>
      </c>
      <c r="O241" s="1380"/>
      <c r="P241" s="1377" t="s">
        <v>13</v>
      </c>
      <c r="Q241" s="1380"/>
      <c r="R241" s="1377" t="s">
        <v>14</v>
      </c>
      <c r="S241" s="1380"/>
      <c r="T241" s="1377" t="s">
        <v>15</v>
      </c>
      <c r="U241" s="1380"/>
      <c r="V241" s="1377" t="s">
        <v>16</v>
      </c>
      <c r="W241" s="1380"/>
      <c r="X241" s="1377" t="s">
        <v>17</v>
      </c>
      <c r="Y241" s="1380"/>
      <c r="Z241" s="1377" t="s">
        <v>259</v>
      </c>
      <c r="AA241" s="1380"/>
      <c r="AB241" s="1377" t="s">
        <v>260</v>
      </c>
      <c r="AC241" s="1380"/>
      <c r="AD241" s="1377" t="s">
        <v>261</v>
      </c>
      <c r="AE241" s="1380"/>
      <c r="AF241" s="1377" t="s">
        <v>262</v>
      </c>
      <c r="AG241" s="1380"/>
      <c r="AH241" s="1377" t="s">
        <v>263</v>
      </c>
      <c r="AI241" s="1380"/>
      <c r="AJ241" s="1406" t="s">
        <v>264</v>
      </c>
      <c r="AK241" s="1407"/>
      <c r="AL241" s="1392"/>
      <c r="AM241" s="30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12"/>
      <c r="AZ241" s="12"/>
      <c r="BA241" s="12"/>
      <c r="CG241" s="14"/>
      <c r="CH241" s="14"/>
      <c r="CI241" s="14"/>
      <c r="CJ241" s="14"/>
      <c r="CK241" s="14"/>
      <c r="CL241" s="14"/>
      <c r="CM241" s="14"/>
      <c r="CN241" s="14"/>
    </row>
    <row r="242" spans="1:92" ht="16.350000000000001" customHeight="1" x14ac:dyDescent="0.2">
      <c r="A242" s="1489"/>
      <c r="B242" s="1492"/>
      <c r="C242" s="414" t="s">
        <v>88</v>
      </c>
      <c r="D242" s="415" t="s">
        <v>54</v>
      </c>
      <c r="E242" s="837" t="s">
        <v>89</v>
      </c>
      <c r="F242" s="417" t="s">
        <v>54</v>
      </c>
      <c r="G242" s="418" t="s">
        <v>89</v>
      </c>
      <c r="H242" s="417" t="s">
        <v>54</v>
      </c>
      <c r="I242" s="418" t="s">
        <v>89</v>
      </c>
      <c r="J242" s="417" t="s">
        <v>54</v>
      </c>
      <c r="K242" s="418" t="s">
        <v>89</v>
      </c>
      <c r="L242" s="417" t="s">
        <v>54</v>
      </c>
      <c r="M242" s="418" t="s">
        <v>89</v>
      </c>
      <c r="N242" s="417" t="s">
        <v>54</v>
      </c>
      <c r="O242" s="418" t="s">
        <v>89</v>
      </c>
      <c r="P242" s="417" t="s">
        <v>54</v>
      </c>
      <c r="Q242" s="418" t="s">
        <v>89</v>
      </c>
      <c r="R242" s="417" t="s">
        <v>54</v>
      </c>
      <c r="S242" s="418" t="s">
        <v>89</v>
      </c>
      <c r="T242" s="848" t="s">
        <v>54</v>
      </c>
      <c r="U242" s="848" t="s">
        <v>89</v>
      </c>
      <c r="V242" s="1792" t="s">
        <v>54</v>
      </c>
      <c r="W242" s="418" t="s">
        <v>89</v>
      </c>
      <c r="X242" s="417" t="s">
        <v>54</v>
      </c>
      <c r="Y242" s="418" t="s">
        <v>89</v>
      </c>
      <c r="Z242" s="417" t="s">
        <v>54</v>
      </c>
      <c r="AA242" s="418" t="s">
        <v>89</v>
      </c>
      <c r="AB242" s="417" t="s">
        <v>54</v>
      </c>
      <c r="AC242" s="418" t="s">
        <v>89</v>
      </c>
      <c r="AD242" s="417" t="s">
        <v>54</v>
      </c>
      <c r="AE242" s="418" t="s">
        <v>89</v>
      </c>
      <c r="AF242" s="417" t="s">
        <v>54</v>
      </c>
      <c r="AG242" s="418" t="s">
        <v>89</v>
      </c>
      <c r="AH242" s="417" t="s">
        <v>54</v>
      </c>
      <c r="AI242" s="418" t="s">
        <v>89</v>
      </c>
      <c r="AJ242" s="417" t="s">
        <v>54</v>
      </c>
      <c r="AK242" s="418" t="s">
        <v>89</v>
      </c>
      <c r="AL242" s="1376"/>
      <c r="AM242" s="30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12"/>
      <c r="AZ242" s="12"/>
      <c r="BA242" s="12"/>
      <c r="CG242" s="14"/>
      <c r="CH242" s="14"/>
      <c r="CI242" s="14"/>
      <c r="CJ242" s="14"/>
      <c r="CK242" s="14"/>
      <c r="CL242" s="14"/>
      <c r="CM242" s="14"/>
      <c r="CN242" s="14"/>
    </row>
    <row r="243" spans="1:92" ht="16.350000000000001" customHeight="1" x14ac:dyDescent="0.2">
      <c r="A243" s="1496" t="s">
        <v>265</v>
      </c>
      <c r="B243" s="421" t="s">
        <v>64</v>
      </c>
      <c r="C243" s="422">
        <f>SUM(D243+E243)</f>
        <v>0</v>
      </c>
      <c r="D243" s="423">
        <f t="shared" ref="D243:E246" si="76">SUM(F243+H243+J243+L243+N243+P243+R243+T243+V243+X243+Z243+AB243+AD243+AF243+AH243+AJ243)</f>
        <v>0</v>
      </c>
      <c r="E243" s="1750">
        <f t="shared" si="76"/>
        <v>0</v>
      </c>
      <c r="F243" s="1676"/>
      <c r="G243" s="1679"/>
      <c r="H243" s="1676"/>
      <c r="I243" s="1679"/>
      <c r="J243" s="1676"/>
      <c r="K243" s="1679"/>
      <c r="L243" s="1676"/>
      <c r="M243" s="1679"/>
      <c r="N243" s="1676"/>
      <c r="O243" s="1679"/>
      <c r="P243" s="1676"/>
      <c r="Q243" s="1679"/>
      <c r="R243" s="1676"/>
      <c r="S243" s="1679"/>
      <c r="T243" s="1676"/>
      <c r="U243" s="1679"/>
      <c r="V243" s="1676"/>
      <c r="W243" s="1679"/>
      <c r="X243" s="1676"/>
      <c r="Y243" s="1679"/>
      <c r="Z243" s="1676"/>
      <c r="AA243" s="1679"/>
      <c r="AB243" s="1676"/>
      <c r="AC243" s="1679"/>
      <c r="AD243" s="1676"/>
      <c r="AE243" s="1679"/>
      <c r="AF243" s="1676"/>
      <c r="AG243" s="1679"/>
      <c r="AH243" s="1676"/>
      <c r="AI243" s="1679"/>
      <c r="AJ243" s="1676"/>
      <c r="AK243" s="1679"/>
      <c r="AL243" s="1702"/>
      <c r="AM243" s="30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12"/>
      <c r="AZ243" s="12"/>
      <c r="BA243" s="12"/>
      <c r="CG243" s="14">
        <v>0</v>
      </c>
      <c r="CH243" s="14">
        <v>0</v>
      </c>
      <c r="CI243" s="14"/>
      <c r="CJ243" s="14"/>
      <c r="CK243" s="14"/>
      <c r="CL243" s="14"/>
      <c r="CM243" s="14"/>
      <c r="CN243" s="14"/>
    </row>
    <row r="244" spans="1:92" ht="16.5" customHeight="1" x14ac:dyDescent="0.2">
      <c r="A244" s="1497"/>
      <c r="B244" s="424" t="s">
        <v>76</v>
      </c>
      <c r="C244" s="425">
        <f>SUM(D244+E244)</f>
        <v>0</v>
      </c>
      <c r="D244" s="426">
        <f t="shared" si="76"/>
        <v>0</v>
      </c>
      <c r="E244" s="292">
        <f t="shared" si="76"/>
        <v>0</v>
      </c>
      <c r="F244" s="82"/>
      <c r="G244" s="85"/>
      <c r="H244" s="82"/>
      <c r="I244" s="85"/>
      <c r="J244" s="82"/>
      <c r="K244" s="85"/>
      <c r="L244" s="82"/>
      <c r="M244" s="85"/>
      <c r="N244" s="82"/>
      <c r="O244" s="85"/>
      <c r="P244" s="82"/>
      <c r="Q244" s="85"/>
      <c r="R244" s="82"/>
      <c r="S244" s="85"/>
      <c r="T244" s="82"/>
      <c r="U244" s="85"/>
      <c r="V244" s="82"/>
      <c r="W244" s="85"/>
      <c r="X244" s="82"/>
      <c r="Y244" s="85"/>
      <c r="Z244" s="82"/>
      <c r="AA244" s="85"/>
      <c r="AB244" s="82"/>
      <c r="AC244" s="85"/>
      <c r="AD244" s="82"/>
      <c r="AE244" s="85"/>
      <c r="AF244" s="82"/>
      <c r="AG244" s="85"/>
      <c r="AH244" s="82"/>
      <c r="AI244" s="85"/>
      <c r="AJ244" s="82"/>
      <c r="AK244" s="85"/>
      <c r="AL244" s="59"/>
      <c r="AM244" s="30"/>
      <c r="AN244" s="13"/>
      <c r="AO244" s="13"/>
      <c r="AP244" s="13"/>
      <c r="AQ244" s="13"/>
      <c r="AR244" s="13"/>
      <c r="AS244" s="13"/>
      <c r="AT244" s="13"/>
      <c r="AU244" s="13"/>
      <c r="AV244" s="13"/>
      <c r="AW244" s="12"/>
      <c r="AX244" s="12"/>
      <c r="AY244" s="12"/>
      <c r="AZ244" s="12"/>
      <c r="BA244" s="12"/>
      <c r="BZ244" s="2"/>
      <c r="CG244" s="14">
        <v>0</v>
      </c>
      <c r="CH244" s="14">
        <v>0</v>
      </c>
      <c r="CI244" s="14"/>
      <c r="CJ244" s="14"/>
      <c r="CK244" s="14"/>
      <c r="CL244" s="14"/>
      <c r="CM244" s="14"/>
      <c r="CN244" s="14"/>
    </row>
    <row r="245" spans="1:92" ht="22.5" customHeight="1" x14ac:dyDescent="0.2">
      <c r="A245" s="1498" t="s">
        <v>266</v>
      </c>
      <c r="B245" s="427" t="s">
        <v>64</v>
      </c>
      <c r="C245" s="428">
        <f>SUM(D245+E245)</f>
        <v>0</v>
      </c>
      <c r="D245" s="429">
        <f t="shared" si="76"/>
        <v>0</v>
      </c>
      <c r="E245" s="253">
        <f t="shared" si="76"/>
        <v>0</v>
      </c>
      <c r="F245" s="106"/>
      <c r="G245" s="109"/>
      <c r="H245" s="106"/>
      <c r="I245" s="109"/>
      <c r="J245" s="106"/>
      <c r="K245" s="109"/>
      <c r="L245" s="106"/>
      <c r="M245" s="109"/>
      <c r="N245" s="106"/>
      <c r="O245" s="109"/>
      <c r="P245" s="106"/>
      <c r="Q245" s="109"/>
      <c r="R245" s="106"/>
      <c r="S245" s="109"/>
      <c r="T245" s="106"/>
      <c r="U245" s="109"/>
      <c r="V245" s="106"/>
      <c r="W245" s="109"/>
      <c r="X245" s="106"/>
      <c r="Y245" s="109"/>
      <c r="Z245" s="106"/>
      <c r="AA245" s="109"/>
      <c r="AB245" s="106"/>
      <c r="AC245" s="109"/>
      <c r="AD245" s="106"/>
      <c r="AE245" s="109"/>
      <c r="AF245" s="106"/>
      <c r="AG245" s="109"/>
      <c r="AH245" s="106"/>
      <c r="AI245" s="109"/>
      <c r="AJ245" s="106"/>
      <c r="AK245" s="109"/>
      <c r="AL245" s="57"/>
      <c r="AM245" s="30"/>
      <c r="AV245" s="1731"/>
      <c r="AW245" s="1653"/>
      <c r="CG245" s="14">
        <v>0</v>
      </c>
      <c r="CH245" s="14">
        <v>0</v>
      </c>
      <c r="CI245" s="14"/>
      <c r="CJ245" s="14"/>
      <c r="CK245" s="14"/>
      <c r="CL245" s="14"/>
      <c r="CM245" s="14"/>
      <c r="CN245" s="14"/>
    </row>
    <row r="246" spans="1:92" ht="22.5" customHeight="1" x14ac:dyDescent="0.2">
      <c r="A246" s="1497"/>
      <c r="B246" s="424" t="s">
        <v>76</v>
      </c>
      <c r="C246" s="425">
        <f>SUM(D246+E246)</f>
        <v>0</v>
      </c>
      <c r="D246" s="426">
        <f t="shared" si="76"/>
        <v>0</v>
      </c>
      <c r="E246" s="292">
        <f t="shared" si="76"/>
        <v>0</v>
      </c>
      <c r="F246" s="82"/>
      <c r="G246" s="85"/>
      <c r="H246" s="82"/>
      <c r="I246" s="85"/>
      <c r="J246" s="82"/>
      <c r="K246" s="85"/>
      <c r="L246" s="82"/>
      <c r="M246" s="85"/>
      <c r="N246" s="82"/>
      <c r="O246" s="85"/>
      <c r="P246" s="82"/>
      <c r="Q246" s="85"/>
      <c r="R246" s="82"/>
      <c r="S246" s="85"/>
      <c r="T246" s="82"/>
      <c r="U246" s="85"/>
      <c r="V246" s="82"/>
      <c r="W246" s="85"/>
      <c r="X246" s="82"/>
      <c r="Y246" s="85"/>
      <c r="Z246" s="82"/>
      <c r="AA246" s="85"/>
      <c r="AB246" s="82"/>
      <c r="AC246" s="85"/>
      <c r="AD246" s="82"/>
      <c r="AE246" s="85"/>
      <c r="AF246" s="82"/>
      <c r="AG246" s="85"/>
      <c r="AH246" s="82"/>
      <c r="AI246" s="85"/>
      <c r="AJ246" s="82"/>
      <c r="AK246" s="85"/>
      <c r="AL246" s="59"/>
      <c r="AM246" s="30"/>
      <c r="AV246" s="1737"/>
      <c r="AW246" s="1710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CG246" s="14">
        <v>0</v>
      </c>
      <c r="CH246" s="14">
        <v>0</v>
      </c>
      <c r="CI246" s="14"/>
      <c r="CJ246" s="14"/>
      <c r="CK246" s="14"/>
      <c r="CL246" s="14"/>
      <c r="CM246" s="14"/>
      <c r="CN246" s="14"/>
    </row>
    <row r="247" spans="1:92" ht="21.75" customHeight="1" x14ac:dyDescent="0.2">
      <c r="A247" s="155" t="s">
        <v>267</v>
      </c>
      <c r="B247" s="112"/>
      <c r="AV247" s="1737"/>
      <c r="AW247" s="1710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CG247" s="14"/>
      <c r="CH247" s="14"/>
      <c r="CI247" s="14"/>
      <c r="CJ247" s="14"/>
      <c r="CK247" s="14"/>
      <c r="CL247" s="14"/>
      <c r="CM247" s="14"/>
      <c r="CN247" s="14"/>
    </row>
    <row r="248" spans="1:92" ht="16.350000000000001" customHeight="1" x14ac:dyDescent="0.2">
      <c r="A248" s="1366" t="s">
        <v>268</v>
      </c>
      <c r="B248" s="1367"/>
      <c r="C248" s="1665" t="s">
        <v>269</v>
      </c>
      <c r="D248" s="1665"/>
      <c r="E248" s="1665"/>
      <c r="F248" s="1377" t="s">
        <v>270</v>
      </c>
      <c r="G248" s="1378"/>
      <c r="H248" s="1378"/>
      <c r="I248" s="1378"/>
      <c r="J248" s="1378"/>
      <c r="K248" s="1378"/>
      <c r="L248" s="1378"/>
      <c r="M248" s="1378"/>
      <c r="N248" s="1378"/>
      <c r="O248" s="1378"/>
      <c r="P248" s="1378"/>
      <c r="Q248" s="1378"/>
      <c r="R248" s="1378"/>
      <c r="S248" s="1378"/>
      <c r="T248" s="1378"/>
      <c r="U248" s="1378"/>
      <c r="V248" s="1378"/>
      <c r="W248" s="1378"/>
      <c r="X248" s="1378"/>
      <c r="Y248" s="1378"/>
      <c r="Z248" s="1378"/>
      <c r="AA248" s="1378"/>
      <c r="AB248" s="1378"/>
      <c r="AC248" s="1378"/>
      <c r="AD248" s="1378"/>
      <c r="AE248" s="1378"/>
      <c r="AF248" s="1378"/>
      <c r="AG248" s="1378"/>
      <c r="AH248" s="1378"/>
      <c r="AI248" s="1378"/>
      <c r="AJ248" s="1378"/>
      <c r="AK248" s="1378"/>
      <c r="AL248" s="1378"/>
      <c r="AM248" s="1379"/>
      <c r="AN248" s="1408" t="s">
        <v>76</v>
      </c>
      <c r="AO248" s="1408"/>
      <c r="AP248" s="1407"/>
      <c r="AQ248" s="1499" t="s">
        <v>271</v>
      </c>
      <c r="AR248" s="1500"/>
      <c r="AS248" s="1375" t="s">
        <v>7</v>
      </c>
      <c r="AT248" s="1375" t="s">
        <v>8</v>
      </c>
      <c r="AU248" s="1367" t="s">
        <v>230</v>
      </c>
      <c r="AV248" s="1737"/>
      <c r="AW248" s="1710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CG248" s="14"/>
      <c r="CH248" s="14"/>
      <c r="CI248" s="14"/>
      <c r="CJ248" s="14"/>
      <c r="CK248" s="14"/>
      <c r="CL248" s="14"/>
      <c r="CM248" s="14"/>
      <c r="CN248" s="14"/>
    </row>
    <row r="249" spans="1:92" ht="16.350000000000001" customHeight="1" x14ac:dyDescent="0.2">
      <c r="A249" s="1399"/>
      <c r="B249" s="1400"/>
      <c r="C249" s="1665"/>
      <c r="D249" s="1665"/>
      <c r="E249" s="1665"/>
      <c r="F249" s="1406" t="s">
        <v>272</v>
      </c>
      <c r="G249" s="1408"/>
      <c r="H249" s="1406" t="s">
        <v>174</v>
      </c>
      <c r="I249" s="1408"/>
      <c r="J249" s="1406" t="s">
        <v>175</v>
      </c>
      <c r="K249" s="1408"/>
      <c r="L249" s="1406" t="s">
        <v>110</v>
      </c>
      <c r="M249" s="1408"/>
      <c r="N249" s="1406" t="s">
        <v>11</v>
      </c>
      <c r="O249" s="1408"/>
      <c r="P249" s="1406" t="s">
        <v>112</v>
      </c>
      <c r="Q249" s="1407"/>
      <c r="R249" s="1406" t="s">
        <v>113</v>
      </c>
      <c r="S249" s="1407"/>
      <c r="T249" s="1406" t="s">
        <v>114</v>
      </c>
      <c r="U249" s="1407"/>
      <c r="V249" s="1406" t="s">
        <v>115</v>
      </c>
      <c r="W249" s="1407"/>
      <c r="X249" s="1406" t="s">
        <v>116</v>
      </c>
      <c r="Y249" s="1407"/>
      <c r="Z249" s="1406" t="s">
        <v>117</v>
      </c>
      <c r="AA249" s="1407"/>
      <c r="AB249" s="1406" t="s">
        <v>118</v>
      </c>
      <c r="AC249" s="1407"/>
      <c r="AD249" s="1406" t="s">
        <v>119</v>
      </c>
      <c r="AE249" s="1407"/>
      <c r="AF249" s="1406" t="s">
        <v>120</v>
      </c>
      <c r="AG249" s="1407"/>
      <c r="AH249" s="1406" t="s">
        <v>121</v>
      </c>
      <c r="AI249" s="1407"/>
      <c r="AJ249" s="1406" t="s">
        <v>122</v>
      </c>
      <c r="AK249" s="1407"/>
      <c r="AL249" s="1406" t="s">
        <v>123</v>
      </c>
      <c r="AM249" s="1435"/>
      <c r="AN249" s="1503" t="s">
        <v>273</v>
      </c>
      <c r="AO249" s="1503" t="s">
        <v>274</v>
      </c>
      <c r="AP249" s="1367" t="s">
        <v>275</v>
      </c>
      <c r="AQ249" s="1501"/>
      <c r="AR249" s="1502"/>
      <c r="AS249" s="1392"/>
      <c r="AT249" s="1392"/>
      <c r="AU249" s="1400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12"/>
      <c r="BH249" s="12"/>
      <c r="BI249" s="12"/>
      <c r="CJ249" s="14"/>
      <c r="CK249" s="14"/>
      <c r="CL249" s="14"/>
      <c r="CM249" s="14"/>
      <c r="CN249" s="14"/>
    </row>
    <row r="250" spans="1:92" ht="30" customHeight="1" x14ac:dyDescent="0.2">
      <c r="A250" s="1368"/>
      <c r="B250" s="1369"/>
      <c r="C250" s="1661" t="s">
        <v>88</v>
      </c>
      <c r="D250" s="1693" t="s">
        <v>54</v>
      </c>
      <c r="E250" s="847" t="s">
        <v>89</v>
      </c>
      <c r="F250" s="1661" t="s">
        <v>276</v>
      </c>
      <c r="G250" s="1686" t="s">
        <v>89</v>
      </c>
      <c r="H250" s="1661" t="s">
        <v>276</v>
      </c>
      <c r="I250" s="1686" t="s">
        <v>89</v>
      </c>
      <c r="J250" s="1661" t="s">
        <v>276</v>
      </c>
      <c r="K250" s="1686" t="s">
        <v>89</v>
      </c>
      <c r="L250" s="1661" t="s">
        <v>276</v>
      </c>
      <c r="M250" s="1686" t="s">
        <v>89</v>
      </c>
      <c r="N250" s="1661" t="s">
        <v>276</v>
      </c>
      <c r="O250" s="1686" t="s">
        <v>89</v>
      </c>
      <c r="P250" s="1661" t="s">
        <v>276</v>
      </c>
      <c r="Q250" s="1686" t="s">
        <v>89</v>
      </c>
      <c r="R250" s="1661" t="s">
        <v>276</v>
      </c>
      <c r="S250" s="1686" t="s">
        <v>89</v>
      </c>
      <c r="T250" s="1661" t="s">
        <v>276</v>
      </c>
      <c r="U250" s="1686" t="s">
        <v>89</v>
      </c>
      <c r="V250" s="1661" t="s">
        <v>276</v>
      </c>
      <c r="W250" s="1686" t="s">
        <v>89</v>
      </c>
      <c r="X250" s="1661" t="s">
        <v>276</v>
      </c>
      <c r="Y250" s="1686" t="s">
        <v>89</v>
      </c>
      <c r="Z250" s="1661" t="s">
        <v>276</v>
      </c>
      <c r="AA250" s="1686" t="s">
        <v>89</v>
      </c>
      <c r="AB250" s="1661" t="s">
        <v>276</v>
      </c>
      <c r="AC250" s="1686" t="s">
        <v>89</v>
      </c>
      <c r="AD250" s="1661" t="s">
        <v>276</v>
      </c>
      <c r="AE250" s="1686" t="s">
        <v>89</v>
      </c>
      <c r="AF250" s="1661" t="s">
        <v>276</v>
      </c>
      <c r="AG250" s="1686" t="s">
        <v>89</v>
      </c>
      <c r="AH250" s="1661" t="s">
        <v>276</v>
      </c>
      <c r="AI250" s="1686" t="s">
        <v>89</v>
      </c>
      <c r="AJ250" s="1661" t="s">
        <v>276</v>
      </c>
      <c r="AK250" s="1686" t="s">
        <v>89</v>
      </c>
      <c r="AL250" s="1661" t="s">
        <v>276</v>
      </c>
      <c r="AM250" s="1793" t="s">
        <v>89</v>
      </c>
      <c r="AN250" s="1504"/>
      <c r="AO250" s="1504"/>
      <c r="AP250" s="1369"/>
      <c r="AQ250" s="1661" t="s">
        <v>277</v>
      </c>
      <c r="AR250" s="838" t="s">
        <v>278</v>
      </c>
      <c r="AS250" s="1376"/>
      <c r="AT250" s="1376"/>
      <c r="AU250" s="136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12"/>
      <c r="BH250" s="12"/>
      <c r="BI250" s="12"/>
      <c r="CJ250" s="14"/>
      <c r="CK250" s="14"/>
      <c r="CL250" s="14"/>
      <c r="CM250" s="14"/>
      <c r="CN250" s="14"/>
    </row>
    <row r="251" spans="1:92" ht="23.25" customHeight="1" x14ac:dyDescent="0.2">
      <c r="A251" s="1505" t="s">
        <v>279</v>
      </c>
      <c r="B251" s="1506"/>
      <c r="C251" s="1768">
        <f t="shared" ref="C251:C269" si="77">SUM(D251+E251)</f>
        <v>8</v>
      </c>
      <c r="D251" s="1769">
        <f>SUM(F251+H251+J251+L251+N251+P251+R251+T251+V251+X251+Z251+AB251+AD251+AF251+AH251+AJ251+AL251)</f>
        <v>0</v>
      </c>
      <c r="E251" s="320">
        <f>SUM(G251+I251+K251+M251+O251+Q251+S251+U251+W251+Y251+AA251+AC251+AE251+AG251+AI251+AK251+AM251)</f>
        <v>8</v>
      </c>
      <c r="F251" s="1768">
        <f>SUM(F261:F269)</f>
        <v>0</v>
      </c>
      <c r="G251" s="1794">
        <f>SUM(G261:G269)</f>
        <v>2</v>
      </c>
      <c r="H251" s="1768">
        <f>SUM(H261:H269)</f>
        <v>0</v>
      </c>
      <c r="I251" s="1794">
        <f>SUM(I261:I269)</f>
        <v>0</v>
      </c>
      <c r="J251" s="1768">
        <f>SUM(J261:J269)</f>
        <v>0</v>
      </c>
      <c r="K251" s="1794">
        <f>SUM(K252:K269)</f>
        <v>1</v>
      </c>
      <c r="L251" s="1768">
        <f>SUM(L261:L269)</f>
        <v>0</v>
      </c>
      <c r="M251" s="1794">
        <f>SUM(M252:M269)</f>
        <v>1</v>
      </c>
      <c r="N251" s="1768">
        <f>SUM(N261:N269)</f>
        <v>0</v>
      </c>
      <c r="O251" s="1794">
        <f>SUM(O252:O269)</f>
        <v>3</v>
      </c>
      <c r="P251" s="1768">
        <f>SUM(P261:P269)</f>
        <v>0</v>
      </c>
      <c r="Q251" s="1794">
        <f>SUM(Q252:Q269)</f>
        <v>0</v>
      </c>
      <c r="R251" s="1768">
        <f>SUM(R261:R269)</f>
        <v>0</v>
      </c>
      <c r="S251" s="1794">
        <f>SUM(S252:S269)</f>
        <v>1</v>
      </c>
      <c r="T251" s="1768">
        <f>SUM(T261:T269)</f>
        <v>0</v>
      </c>
      <c r="U251" s="1794">
        <f>SUM(U252:U269)</f>
        <v>0</v>
      </c>
      <c r="V251" s="1768">
        <f>SUM(V261:V269)</f>
        <v>0</v>
      </c>
      <c r="W251" s="1794">
        <f>SUM(W252:W269)</f>
        <v>0</v>
      </c>
      <c r="X251" s="1768">
        <f>SUM(X261:X269)</f>
        <v>0</v>
      </c>
      <c r="Y251" s="1794">
        <f>SUM(Y252:Y269)</f>
        <v>0</v>
      </c>
      <c r="Z251" s="1768">
        <f>SUM(Z261:Z269)</f>
        <v>0</v>
      </c>
      <c r="AA251" s="1794">
        <f>SUM(AA252:AA269)</f>
        <v>0</v>
      </c>
      <c r="AB251" s="1768">
        <f t="shared" ref="AB251:AM251" si="78">SUM(AB261:AB269)</f>
        <v>0</v>
      </c>
      <c r="AC251" s="1794">
        <f t="shared" si="78"/>
        <v>0</v>
      </c>
      <c r="AD251" s="1768">
        <f t="shared" si="78"/>
        <v>0</v>
      </c>
      <c r="AE251" s="1794">
        <f t="shared" si="78"/>
        <v>0</v>
      </c>
      <c r="AF251" s="1768">
        <f t="shared" si="78"/>
        <v>0</v>
      </c>
      <c r="AG251" s="1794">
        <f t="shared" si="78"/>
        <v>0</v>
      </c>
      <c r="AH251" s="1768">
        <f t="shared" si="78"/>
        <v>0</v>
      </c>
      <c r="AI251" s="1794">
        <f t="shared" si="78"/>
        <v>0</v>
      </c>
      <c r="AJ251" s="1768">
        <f t="shared" si="78"/>
        <v>0</v>
      </c>
      <c r="AK251" s="1794">
        <f t="shared" si="78"/>
        <v>0</v>
      </c>
      <c r="AL251" s="1768">
        <f t="shared" si="78"/>
        <v>0</v>
      </c>
      <c r="AM251" s="1795">
        <f t="shared" si="78"/>
        <v>0</v>
      </c>
      <c r="AN251" s="385">
        <f t="shared" ref="AN251:AU251" si="79">SUM(AN252:AN269)</f>
        <v>8</v>
      </c>
      <c r="AO251" s="385">
        <f t="shared" si="79"/>
        <v>8</v>
      </c>
      <c r="AP251" s="433">
        <f t="shared" si="79"/>
        <v>0</v>
      </c>
      <c r="AQ251" s="1768">
        <f t="shared" si="79"/>
        <v>0</v>
      </c>
      <c r="AR251" s="433">
        <f t="shared" si="79"/>
        <v>0</v>
      </c>
      <c r="AS251" s="1796">
        <f t="shared" si="79"/>
        <v>0</v>
      </c>
      <c r="AT251" s="1796">
        <f t="shared" si="79"/>
        <v>0</v>
      </c>
      <c r="AU251" s="320">
        <f t="shared" si="79"/>
        <v>0</v>
      </c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12"/>
      <c r="BH251" s="12"/>
      <c r="BI251" s="12"/>
      <c r="CJ251" s="14"/>
      <c r="CK251" s="14"/>
      <c r="CL251" s="14"/>
      <c r="CM251" s="14"/>
      <c r="CN251" s="14"/>
    </row>
    <row r="252" spans="1:92" ht="16.350000000000001" customHeight="1" x14ac:dyDescent="0.2">
      <c r="A252" s="1507" t="s">
        <v>176</v>
      </c>
      <c r="B252" s="435" t="s">
        <v>33</v>
      </c>
      <c r="C252" s="139">
        <f t="shared" si="77"/>
        <v>0</v>
      </c>
      <c r="D252" s="1797"/>
      <c r="E252" s="1775">
        <f>SUM(K252+M252+O252+Q252+S252+U252+W252+Y252+AA252+AC252)</f>
        <v>0</v>
      </c>
      <c r="F252" s="1778"/>
      <c r="G252" s="407"/>
      <c r="H252" s="1778"/>
      <c r="I252" s="407"/>
      <c r="J252" s="1778"/>
      <c r="K252" s="109"/>
      <c r="L252" s="1778"/>
      <c r="M252" s="109"/>
      <c r="N252" s="1778"/>
      <c r="O252" s="109"/>
      <c r="P252" s="1778"/>
      <c r="Q252" s="109"/>
      <c r="R252" s="1778"/>
      <c r="S252" s="109"/>
      <c r="T252" s="1778"/>
      <c r="U252" s="109"/>
      <c r="V252" s="1778"/>
      <c r="W252" s="109"/>
      <c r="X252" s="1778"/>
      <c r="Y252" s="109"/>
      <c r="Z252" s="1778"/>
      <c r="AA252" s="109"/>
      <c r="AB252" s="1778"/>
      <c r="AC252" s="109"/>
      <c r="AD252" s="1778"/>
      <c r="AE252" s="407"/>
      <c r="AF252" s="1778"/>
      <c r="AG252" s="407"/>
      <c r="AH252" s="1778"/>
      <c r="AI252" s="407"/>
      <c r="AJ252" s="1778"/>
      <c r="AK252" s="407"/>
      <c r="AL252" s="1778"/>
      <c r="AM252" s="437"/>
      <c r="AN252" s="1700"/>
      <c r="AO252" s="264"/>
      <c r="AP252" s="109"/>
      <c r="AQ252" s="106"/>
      <c r="AR252" s="109"/>
      <c r="AS252" s="57"/>
      <c r="AT252" s="57"/>
      <c r="AU252" s="109"/>
      <c r="AV252" s="30" t="str">
        <f t="shared" ref="AV252:AV269" si="80">CA252&amp;CB252&amp;CC252</f>
        <v/>
      </c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12"/>
      <c r="BH252" s="12"/>
      <c r="BI252" s="12"/>
      <c r="CA252" s="32" t="str">
        <f t="shared" ref="CA252:CA269" si="81">IF(CG252=0,"","* Egresos por Alta + Abandono NO DEBE ser mayor que Total Egresos. ")</f>
        <v/>
      </c>
      <c r="CB252" s="32" t="str">
        <f t="shared" ref="CB252:CB269" si="82">IF(CH252=0,"","* No olvide digitar los campos Trans y/o Pueblo Originario y/o Migrantes y/o Niños, Niñas, Adolescentes y Jóvenes Población SENAME (Digite CERO si no tiene).")</f>
        <v/>
      </c>
      <c r="CC252" s="438" t="str">
        <f t="shared" ref="CC252:CC269" si="83">IF(CI252=0,"","* Trans y/o Pueblo Originario y/o Migrantes y/o Niños, Niñas, Adolescentesy Jóvenes Población SENAME NO DEBEN ser Mayor al Total. ")</f>
        <v/>
      </c>
      <c r="CD252" s="32"/>
      <c r="CE252" s="32"/>
      <c r="CF252" s="32"/>
      <c r="CG252" s="33">
        <f t="shared" ref="CG252:CG269" si="84">IF(AN252&lt;SUM(AO252+AP252),1,0)</f>
        <v>0</v>
      </c>
      <c r="CH252" s="33">
        <f t="shared" ref="CH252:CH269" si="85">IF(AND(C252&lt;&gt;0,OR(AQ252="",AR252="",AS252="",AT252="",AU252="")),1,0)</f>
        <v>0</v>
      </c>
      <c r="CI252" s="33">
        <f t="shared" ref="CI252:CI269" si="86">IF(OR(C252&lt;SUM(AQ252,AR252),C252&lt;AS252,C252&lt;AT252,C252&lt;AU252),1,0)</f>
        <v>0</v>
      </c>
      <c r="CJ252" s="33"/>
      <c r="CK252" s="33"/>
      <c r="CL252" s="33"/>
      <c r="CM252" s="14"/>
      <c r="CN252" s="14"/>
    </row>
    <row r="253" spans="1:92" ht="16.350000000000001" customHeight="1" x14ac:dyDescent="0.2">
      <c r="A253" s="1507"/>
      <c r="B253" s="439" t="s">
        <v>280</v>
      </c>
      <c r="C253" s="139">
        <f t="shared" si="77"/>
        <v>0</v>
      </c>
      <c r="D253" s="440"/>
      <c r="E253" s="330">
        <f t="shared" ref="E253:E260" si="87">SUM(G253+I253+K253+M253+O253+Q253+S253+U253+W253+Y253+AA253+AC253)</f>
        <v>0</v>
      </c>
      <c r="F253" s="441"/>
      <c r="G253" s="442"/>
      <c r="H253" s="441"/>
      <c r="I253" s="442"/>
      <c r="J253" s="441"/>
      <c r="K253" s="109"/>
      <c r="L253" s="441"/>
      <c r="M253" s="109"/>
      <c r="N253" s="441"/>
      <c r="O253" s="109"/>
      <c r="P253" s="441"/>
      <c r="Q253" s="109"/>
      <c r="R253" s="441"/>
      <c r="S253" s="109"/>
      <c r="T253" s="441"/>
      <c r="U253" s="109"/>
      <c r="V253" s="441"/>
      <c r="W253" s="109"/>
      <c r="X253" s="441"/>
      <c r="Y253" s="109"/>
      <c r="Z253" s="441"/>
      <c r="AA253" s="109"/>
      <c r="AB253" s="441"/>
      <c r="AC253" s="109"/>
      <c r="AD253" s="441"/>
      <c r="AE253" s="407"/>
      <c r="AF253" s="441"/>
      <c r="AG253" s="407"/>
      <c r="AH253" s="441"/>
      <c r="AI253" s="407"/>
      <c r="AJ253" s="441"/>
      <c r="AK253" s="407"/>
      <c r="AL253" s="441"/>
      <c r="AM253" s="437"/>
      <c r="AN253" s="264"/>
      <c r="AO253" s="264"/>
      <c r="AP253" s="109"/>
      <c r="AQ253" s="106"/>
      <c r="AR253" s="109"/>
      <c r="AS253" s="57"/>
      <c r="AT253" s="57"/>
      <c r="AU253" s="109"/>
      <c r="AV253" s="30" t="str">
        <f t="shared" si="80"/>
        <v/>
      </c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12"/>
      <c r="BH253" s="12"/>
      <c r="BI253" s="12"/>
      <c r="CA253" s="32" t="str">
        <f t="shared" si="81"/>
        <v/>
      </c>
      <c r="CB253" s="32" t="str">
        <f t="shared" si="82"/>
        <v/>
      </c>
      <c r="CC253" s="438" t="str">
        <f t="shared" si="83"/>
        <v/>
      </c>
      <c r="CD253" s="32"/>
      <c r="CE253" s="32"/>
      <c r="CF253" s="32"/>
      <c r="CG253" s="33">
        <f t="shared" si="84"/>
        <v>0</v>
      </c>
      <c r="CH253" s="33">
        <f t="shared" si="85"/>
        <v>0</v>
      </c>
      <c r="CI253" s="33">
        <f t="shared" si="86"/>
        <v>0</v>
      </c>
      <c r="CJ253" s="33"/>
      <c r="CK253" s="33"/>
      <c r="CL253" s="33"/>
      <c r="CM253" s="14"/>
      <c r="CN253" s="14"/>
    </row>
    <row r="254" spans="1:92" ht="16.350000000000001" customHeight="1" x14ac:dyDescent="0.2">
      <c r="A254" s="1507"/>
      <c r="B254" s="443" t="s">
        <v>281</v>
      </c>
      <c r="C254" s="139">
        <f t="shared" si="77"/>
        <v>0</v>
      </c>
      <c r="D254" s="440"/>
      <c r="E254" s="857">
        <f t="shared" si="87"/>
        <v>0</v>
      </c>
      <c r="F254" s="441"/>
      <c r="G254" s="442"/>
      <c r="H254" s="441"/>
      <c r="I254" s="442"/>
      <c r="J254" s="441"/>
      <c r="K254" s="39"/>
      <c r="L254" s="441"/>
      <c r="M254" s="39"/>
      <c r="N254" s="441"/>
      <c r="O254" s="39"/>
      <c r="P254" s="441"/>
      <c r="Q254" s="39"/>
      <c r="R254" s="441"/>
      <c r="S254" s="39"/>
      <c r="T254" s="441"/>
      <c r="U254" s="39"/>
      <c r="V254" s="441"/>
      <c r="W254" s="39"/>
      <c r="X254" s="441"/>
      <c r="Y254" s="39"/>
      <c r="Z254" s="441"/>
      <c r="AA254" s="39"/>
      <c r="AB254" s="441"/>
      <c r="AC254" s="39"/>
      <c r="AD254" s="441"/>
      <c r="AE254" s="407"/>
      <c r="AF254" s="441"/>
      <c r="AG254" s="407"/>
      <c r="AH254" s="441"/>
      <c r="AI254" s="407"/>
      <c r="AJ254" s="441"/>
      <c r="AK254" s="407"/>
      <c r="AL254" s="441"/>
      <c r="AM254" s="437"/>
      <c r="AN254" s="143"/>
      <c r="AO254" s="143"/>
      <c r="AP254" s="39"/>
      <c r="AQ254" s="35"/>
      <c r="AR254" s="39"/>
      <c r="AS254" s="58"/>
      <c r="AT254" s="58"/>
      <c r="AU254" s="39"/>
      <c r="AV254" s="30" t="str">
        <f t="shared" si="80"/>
        <v/>
      </c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12"/>
      <c r="BH254" s="12"/>
      <c r="BI254" s="12"/>
      <c r="CA254" s="32" t="str">
        <f t="shared" si="81"/>
        <v/>
      </c>
      <c r="CB254" s="32" t="str">
        <f t="shared" si="82"/>
        <v/>
      </c>
      <c r="CC254" s="438" t="str">
        <f t="shared" si="83"/>
        <v/>
      </c>
      <c r="CD254" s="32"/>
      <c r="CE254" s="32"/>
      <c r="CF254" s="32"/>
      <c r="CG254" s="33">
        <f t="shared" si="84"/>
        <v>0</v>
      </c>
      <c r="CH254" s="33">
        <f t="shared" si="85"/>
        <v>0</v>
      </c>
      <c r="CI254" s="33">
        <f t="shared" si="86"/>
        <v>0</v>
      </c>
      <c r="CJ254" s="33"/>
      <c r="CK254" s="33"/>
      <c r="CL254" s="33"/>
      <c r="CM254" s="14"/>
      <c r="CN254" s="14"/>
    </row>
    <row r="255" spans="1:92" ht="16.350000000000001" customHeight="1" x14ac:dyDescent="0.2">
      <c r="A255" s="1507"/>
      <c r="B255" s="443" t="s">
        <v>282</v>
      </c>
      <c r="C255" s="139">
        <f t="shared" si="77"/>
        <v>0</v>
      </c>
      <c r="D255" s="440"/>
      <c r="E255" s="857">
        <f t="shared" si="87"/>
        <v>0</v>
      </c>
      <c r="F255" s="441"/>
      <c r="G255" s="442"/>
      <c r="H255" s="441"/>
      <c r="I255" s="442"/>
      <c r="J255" s="441"/>
      <c r="K255" s="39"/>
      <c r="L255" s="441"/>
      <c r="M255" s="39"/>
      <c r="N255" s="441"/>
      <c r="O255" s="39"/>
      <c r="P255" s="441"/>
      <c r="Q255" s="39"/>
      <c r="R255" s="441"/>
      <c r="S255" s="39"/>
      <c r="T255" s="441"/>
      <c r="U255" s="39"/>
      <c r="V255" s="441"/>
      <c r="W255" s="39"/>
      <c r="X255" s="441"/>
      <c r="Y255" s="39"/>
      <c r="Z255" s="441"/>
      <c r="AA255" s="39"/>
      <c r="AB255" s="441"/>
      <c r="AC255" s="39"/>
      <c r="AD255" s="441"/>
      <c r="AE255" s="407"/>
      <c r="AF255" s="441"/>
      <c r="AG255" s="407"/>
      <c r="AH255" s="441"/>
      <c r="AI255" s="407"/>
      <c r="AJ255" s="441"/>
      <c r="AK255" s="407"/>
      <c r="AL255" s="441"/>
      <c r="AM255" s="437"/>
      <c r="AN255" s="143"/>
      <c r="AO255" s="143"/>
      <c r="AP255" s="39"/>
      <c r="AQ255" s="35"/>
      <c r="AR255" s="39"/>
      <c r="AS255" s="58"/>
      <c r="AT255" s="58"/>
      <c r="AU255" s="39"/>
      <c r="AV255" s="30" t="str">
        <f t="shared" si="80"/>
        <v/>
      </c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12"/>
      <c r="BH255" s="12"/>
      <c r="BI255" s="12"/>
      <c r="CA255" s="32" t="str">
        <f t="shared" si="81"/>
        <v/>
      </c>
      <c r="CB255" s="32" t="str">
        <f t="shared" si="82"/>
        <v/>
      </c>
      <c r="CC255" s="438" t="str">
        <f t="shared" si="83"/>
        <v/>
      </c>
      <c r="CD255" s="32"/>
      <c r="CE255" s="32"/>
      <c r="CF255" s="32"/>
      <c r="CG255" s="33">
        <f t="shared" si="84"/>
        <v>0</v>
      </c>
      <c r="CH255" s="33">
        <f t="shared" si="85"/>
        <v>0</v>
      </c>
      <c r="CI255" s="33">
        <f t="shared" si="86"/>
        <v>0</v>
      </c>
      <c r="CJ255" s="33"/>
      <c r="CK255" s="33"/>
      <c r="CL255" s="33"/>
      <c r="CM255" s="14"/>
      <c r="CN255" s="14"/>
    </row>
    <row r="256" spans="1:92" ht="16.350000000000001" customHeight="1" x14ac:dyDescent="0.2">
      <c r="A256" s="1507"/>
      <c r="B256" s="443" t="s">
        <v>283</v>
      </c>
      <c r="C256" s="139">
        <f t="shared" si="77"/>
        <v>0</v>
      </c>
      <c r="D256" s="440"/>
      <c r="E256" s="857">
        <f t="shared" si="87"/>
        <v>0</v>
      </c>
      <c r="F256" s="441"/>
      <c r="G256" s="442"/>
      <c r="H256" s="441"/>
      <c r="I256" s="442"/>
      <c r="J256" s="441"/>
      <c r="K256" s="39"/>
      <c r="L256" s="441"/>
      <c r="M256" s="39"/>
      <c r="N256" s="441"/>
      <c r="O256" s="39"/>
      <c r="P256" s="441"/>
      <c r="Q256" s="39"/>
      <c r="R256" s="441"/>
      <c r="S256" s="39"/>
      <c r="T256" s="441"/>
      <c r="U256" s="39"/>
      <c r="V256" s="441"/>
      <c r="W256" s="39"/>
      <c r="X256" s="441"/>
      <c r="Y256" s="39"/>
      <c r="Z256" s="441"/>
      <c r="AA256" s="39"/>
      <c r="AB256" s="441"/>
      <c r="AC256" s="39"/>
      <c r="AD256" s="441"/>
      <c r="AE256" s="407"/>
      <c r="AF256" s="441"/>
      <c r="AG256" s="407"/>
      <c r="AH256" s="441"/>
      <c r="AI256" s="407"/>
      <c r="AJ256" s="441"/>
      <c r="AK256" s="407"/>
      <c r="AL256" s="441"/>
      <c r="AM256" s="437"/>
      <c r="AN256" s="143"/>
      <c r="AO256" s="143"/>
      <c r="AP256" s="39"/>
      <c r="AQ256" s="35"/>
      <c r="AR256" s="39"/>
      <c r="AS256" s="58"/>
      <c r="AT256" s="58"/>
      <c r="AU256" s="39"/>
      <c r="AV256" s="30" t="str">
        <f t="shared" si="80"/>
        <v/>
      </c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12"/>
      <c r="BH256" s="12"/>
      <c r="BI256" s="12"/>
      <c r="CA256" s="32" t="str">
        <f t="shared" si="81"/>
        <v/>
      </c>
      <c r="CB256" s="32" t="str">
        <f t="shared" si="82"/>
        <v/>
      </c>
      <c r="CC256" s="438" t="str">
        <f t="shared" si="83"/>
        <v/>
      </c>
      <c r="CD256" s="32"/>
      <c r="CE256" s="32"/>
      <c r="CF256" s="32"/>
      <c r="CG256" s="33">
        <f t="shared" si="84"/>
        <v>0</v>
      </c>
      <c r="CH256" s="33">
        <f t="shared" si="85"/>
        <v>0</v>
      </c>
      <c r="CI256" s="33">
        <f t="shared" si="86"/>
        <v>0</v>
      </c>
      <c r="CJ256" s="33"/>
      <c r="CK256" s="33"/>
      <c r="CL256" s="33"/>
      <c r="CM256" s="14"/>
      <c r="CN256" s="14"/>
    </row>
    <row r="257" spans="1:104" ht="16.350000000000001" customHeight="1" x14ac:dyDescent="0.2">
      <c r="A257" s="1507"/>
      <c r="B257" s="443" t="s">
        <v>284</v>
      </c>
      <c r="C257" s="139">
        <f t="shared" si="77"/>
        <v>0</v>
      </c>
      <c r="D257" s="440"/>
      <c r="E257" s="857">
        <f t="shared" si="87"/>
        <v>0</v>
      </c>
      <c r="F257" s="441"/>
      <c r="G257" s="442"/>
      <c r="H257" s="441"/>
      <c r="I257" s="442"/>
      <c r="J257" s="441"/>
      <c r="K257" s="39"/>
      <c r="L257" s="441"/>
      <c r="M257" s="39"/>
      <c r="N257" s="441"/>
      <c r="O257" s="39"/>
      <c r="P257" s="441"/>
      <c r="Q257" s="39"/>
      <c r="R257" s="441"/>
      <c r="S257" s="39"/>
      <c r="T257" s="441"/>
      <c r="U257" s="39"/>
      <c r="V257" s="441"/>
      <c r="W257" s="39"/>
      <c r="X257" s="441"/>
      <c r="Y257" s="39"/>
      <c r="Z257" s="441"/>
      <c r="AA257" s="39"/>
      <c r="AB257" s="441"/>
      <c r="AC257" s="39"/>
      <c r="AD257" s="441"/>
      <c r="AE257" s="407"/>
      <c r="AF257" s="441"/>
      <c r="AG257" s="407"/>
      <c r="AH257" s="441"/>
      <c r="AI257" s="407"/>
      <c r="AJ257" s="441"/>
      <c r="AK257" s="407"/>
      <c r="AL257" s="441"/>
      <c r="AM257" s="437"/>
      <c r="AN257" s="143"/>
      <c r="AO257" s="143"/>
      <c r="AP257" s="39"/>
      <c r="AQ257" s="35"/>
      <c r="AR257" s="39"/>
      <c r="AS257" s="58"/>
      <c r="AT257" s="58"/>
      <c r="AU257" s="39"/>
      <c r="AV257" s="30" t="str">
        <f t="shared" si="80"/>
        <v/>
      </c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12"/>
      <c r="BH257" s="12"/>
      <c r="BI257" s="12"/>
      <c r="CA257" s="32" t="str">
        <f t="shared" si="81"/>
        <v/>
      </c>
      <c r="CB257" s="32" t="str">
        <f t="shared" si="82"/>
        <v/>
      </c>
      <c r="CC257" s="438" t="str">
        <f t="shared" si="83"/>
        <v/>
      </c>
      <c r="CD257" s="32"/>
      <c r="CE257" s="32"/>
      <c r="CF257" s="32"/>
      <c r="CG257" s="33">
        <f t="shared" si="84"/>
        <v>0</v>
      </c>
      <c r="CH257" s="33">
        <f t="shared" si="85"/>
        <v>0</v>
      </c>
      <c r="CI257" s="33">
        <f t="shared" si="86"/>
        <v>0</v>
      </c>
      <c r="CJ257" s="33"/>
      <c r="CK257" s="33"/>
      <c r="CL257" s="33"/>
      <c r="CM257" s="14"/>
      <c r="CN257" s="14"/>
    </row>
    <row r="258" spans="1:104" ht="16.350000000000001" customHeight="1" x14ac:dyDescent="0.2">
      <c r="A258" s="1507"/>
      <c r="B258" s="443" t="s">
        <v>285</v>
      </c>
      <c r="C258" s="139">
        <f t="shared" si="77"/>
        <v>0</v>
      </c>
      <c r="D258" s="440"/>
      <c r="E258" s="857">
        <f t="shared" si="87"/>
        <v>0</v>
      </c>
      <c r="F258" s="441"/>
      <c r="G258" s="442"/>
      <c r="H258" s="441"/>
      <c r="I258" s="442"/>
      <c r="J258" s="441"/>
      <c r="K258" s="39"/>
      <c r="L258" s="441"/>
      <c r="M258" s="39"/>
      <c r="N258" s="441"/>
      <c r="O258" s="39"/>
      <c r="P258" s="441"/>
      <c r="Q258" s="39"/>
      <c r="R258" s="441"/>
      <c r="S258" s="39"/>
      <c r="T258" s="441"/>
      <c r="U258" s="39"/>
      <c r="V258" s="441"/>
      <c r="W258" s="39"/>
      <c r="X258" s="441"/>
      <c r="Y258" s="39"/>
      <c r="Z258" s="441"/>
      <c r="AA258" s="39"/>
      <c r="AB258" s="441"/>
      <c r="AC258" s="39"/>
      <c r="AD258" s="441"/>
      <c r="AE258" s="407"/>
      <c r="AF258" s="441"/>
      <c r="AG258" s="407"/>
      <c r="AH258" s="441"/>
      <c r="AI258" s="407"/>
      <c r="AJ258" s="441"/>
      <c r="AK258" s="407"/>
      <c r="AL258" s="441"/>
      <c r="AM258" s="437"/>
      <c r="AN258" s="143"/>
      <c r="AO258" s="143"/>
      <c r="AP258" s="39"/>
      <c r="AQ258" s="35"/>
      <c r="AR258" s="39"/>
      <c r="AS258" s="58"/>
      <c r="AT258" s="58"/>
      <c r="AU258" s="39"/>
      <c r="AV258" s="30" t="str">
        <f t="shared" si="80"/>
        <v/>
      </c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12"/>
      <c r="BH258" s="12"/>
      <c r="BI258" s="12"/>
      <c r="CA258" s="32" t="str">
        <f t="shared" si="81"/>
        <v/>
      </c>
      <c r="CB258" s="32" t="str">
        <f t="shared" si="82"/>
        <v/>
      </c>
      <c r="CC258" s="438" t="str">
        <f t="shared" si="83"/>
        <v/>
      </c>
      <c r="CD258" s="32"/>
      <c r="CE258" s="32"/>
      <c r="CF258" s="32"/>
      <c r="CG258" s="33">
        <f t="shared" si="84"/>
        <v>0</v>
      </c>
      <c r="CH258" s="33">
        <f t="shared" si="85"/>
        <v>0</v>
      </c>
      <c r="CI258" s="33">
        <f t="shared" si="86"/>
        <v>0</v>
      </c>
      <c r="CJ258" s="33"/>
      <c r="CK258" s="33"/>
      <c r="CL258" s="33"/>
      <c r="CM258" s="14"/>
      <c r="CN258" s="14"/>
    </row>
    <row r="259" spans="1:104" ht="16.350000000000001" customHeight="1" x14ac:dyDescent="0.2">
      <c r="A259" s="1507"/>
      <c r="B259" s="443" t="s">
        <v>286</v>
      </c>
      <c r="C259" s="139">
        <f t="shared" si="77"/>
        <v>0</v>
      </c>
      <c r="D259" s="440"/>
      <c r="E259" s="857">
        <f t="shared" si="87"/>
        <v>0</v>
      </c>
      <c r="F259" s="441"/>
      <c r="G259" s="442"/>
      <c r="H259" s="441"/>
      <c r="I259" s="442"/>
      <c r="J259" s="441"/>
      <c r="K259" s="39"/>
      <c r="L259" s="441"/>
      <c r="M259" s="39"/>
      <c r="N259" s="441"/>
      <c r="O259" s="39"/>
      <c r="P259" s="441"/>
      <c r="Q259" s="39"/>
      <c r="R259" s="441"/>
      <c r="S259" s="39"/>
      <c r="T259" s="441"/>
      <c r="U259" s="39"/>
      <c r="V259" s="441"/>
      <c r="W259" s="39"/>
      <c r="X259" s="441"/>
      <c r="Y259" s="39"/>
      <c r="Z259" s="441"/>
      <c r="AA259" s="39"/>
      <c r="AB259" s="441"/>
      <c r="AC259" s="39"/>
      <c r="AD259" s="441"/>
      <c r="AE259" s="407"/>
      <c r="AF259" s="441"/>
      <c r="AG259" s="407"/>
      <c r="AH259" s="441"/>
      <c r="AI259" s="407"/>
      <c r="AJ259" s="441"/>
      <c r="AK259" s="407"/>
      <c r="AL259" s="441"/>
      <c r="AM259" s="437"/>
      <c r="AN259" s="143"/>
      <c r="AO259" s="143"/>
      <c r="AP259" s="39"/>
      <c r="AQ259" s="35"/>
      <c r="AR259" s="39"/>
      <c r="AS259" s="58"/>
      <c r="AT259" s="58"/>
      <c r="AU259" s="39"/>
      <c r="AV259" s="30" t="str">
        <f t="shared" si="80"/>
        <v/>
      </c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12"/>
      <c r="BH259" s="12"/>
      <c r="BI259" s="12"/>
      <c r="CA259" s="32" t="str">
        <f t="shared" si="81"/>
        <v/>
      </c>
      <c r="CB259" s="32" t="str">
        <f t="shared" si="82"/>
        <v/>
      </c>
      <c r="CC259" s="438" t="str">
        <f t="shared" si="83"/>
        <v/>
      </c>
      <c r="CD259" s="32"/>
      <c r="CE259" s="32"/>
      <c r="CF259" s="32"/>
      <c r="CG259" s="33">
        <f t="shared" si="84"/>
        <v>0</v>
      </c>
      <c r="CH259" s="33">
        <f t="shared" si="85"/>
        <v>0</v>
      </c>
      <c r="CI259" s="33">
        <f t="shared" si="86"/>
        <v>0</v>
      </c>
      <c r="CJ259" s="33"/>
      <c r="CK259" s="33"/>
      <c r="CL259" s="33"/>
      <c r="CM259" s="14"/>
      <c r="CN259" s="14"/>
    </row>
    <row r="260" spans="1:104" ht="16.350000000000001" customHeight="1" x14ac:dyDescent="0.2">
      <c r="A260" s="1507"/>
      <c r="B260" s="444" t="s">
        <v>287</v>
      </c>
      <c r="C260" s="182">
        <f t="shared" si="77"/>
        <v>2</v>
      </c>
      <c r="D260" s="445"/>
      <c r="E260" s="350">
        <f t="shared" si="87"/>
        <v>2</v>
      </c>
      <c r="F260" s="273"/>
      <c r="G260" s="446"/>
      <c r="H260" s="273"/>
      <c r="I260" s="446"/>
      <c r="J260" s="273"/>
      <c r="K260" s="85"/>
      <c r="L260" s="273"/>
      <c r="M260" s="85"/>
      <c r="N260" s="273"/>
      <c r="O260" s="85">
        <v>1</v>
      </c>
      <c r="P260" s="273"/>
      <c r="Q260" s="85"/>
      <c r="R260" s="273"/>
      <c r="S260" s="85">
        <v>1</v>
      </c>
      <c r="T260" s="273"/>
      <c r="U260" s="85"/>
      <c r="V260" s="273"/>
      <c r="W260" s="85"/>
      <c r="X260" s="273"/>
      <c r="Y260" s="85"/>
      <c r="Z260" s="273"/>
      <c r="AA260" s="85"/>
      <c r="AB260" s="273"/>
      <c r="AC260" s="85"/>
      <c r="AD260" s="273"/>
      <c r="AE260" s="274"/>
      <c r="AF260" s="273"/>
      <c r="AG260" s="274"/>
      <c r="AH260" s="273"/>
      <c r="AI260" s="274"/>
      <c r="AJ260" s="273"/>
      <c r="AK260" s="274"/>
      <c r="AL260" s="273"/>
      <c r="AM260" s="447"/>
      <c r="AN260" s="149">
        <v>2</v>
      </c>
      <c r="AO260" s="149">
        <v>2</v>
      </c>
      <c r="AP260" s="85">
        <v>0</v>
      </c>
      <c r="AQ260" s="82">
        <v>0</v>
      </c>
      <c r="AR260" s="85">
        <v>0</v>
      </c>
      <c r="AS260" s="59">
        <v>0</v>
      </c>
      <c r="AT260" s="59">
        <v>0</v>
      </c>
      <c r="AU260" s="85">
        <v>0</v>
      </c>
      <c r="AV260" s="30" t="str">
        <f t="shared" si="80"/>
        <v/>
      </c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12"/>
      <c r="BH260" s="12"/>
      <c r="BI260" s="12"/>
      <c r="CA260" s="32" t="str">
        <f t="shared" si="81"/>
        <v/>
      </c>
      <c r="CB260" s="32" t="str">
        <f t="shared" si="82"/>
        <v/>
      </c>
      <c r="CC260" s="438" t="str">
        <f t="shared" si="83"/>
        <v/>
      </c>
      <c r="CD260" s="32"/>
      <c r="CE260" s="32"/>
      <c r="CF260" s="32"/>
      <c r="CG260" s="33">
        <f t="shared" si="84"/>
        <v>0</v>
      </c>
      <c r="CH260" s="33">
        <f t="shared" si="85"/>
        <v>0</v>
      </c>
      <c r="CI260" s="33">
        <f t="shared" si="86"/>
        <v>0</v>
      </c>
      <c r="CJ260" s="33"/>
      <c r="CK260" s="33"/>
      <c r="CL260" s="33"/>
      <c r="CM260" s="14"/>
      <c r="CN260" s="14"/>
    </row>
    <row r="261" spans="1:104" ht="16.350000000000001" customHeight="1" x14ac:dyDescent="0.2">
      <c r="A261" s="1372" t="s">
        <v>288</v>
      </c>
      <c r="B261" s="435" t="s">
        <v>33</v>
      </c>
      <c r="C261" s="328">
        <f t="shared" si="77"/>
        <v>0</v>
      </c>
      <c r="D261" s="329">
        <f t="shared" ref="D261:D269" si="88">SUM(F261+H261+J261+L261+N261+P261+R261+T261+V261+X261+Z261+AB261+AD261+AF261+AH261+AJ261+AL261)</f>
        <v>0</v>
      </c>
      <c r="E261" s="330">
        <f t="shared" ref="E261:E269" si="89">SUM(G261+I261+K261+M261+O261+Q261+S261+U261+W261+Y261+AA261+AC261+AE261+AG261+AI261+AK261+AM261)</f>
        <v>0</v>
      </c>
      <c r="F261" s="448"/>
      <c r="G261" s="449"/>
      <c r="H261" s="450"/>
      <c r="I261" s="449"/>
      <c r="J261" s="450"/>
      <c r="K261" s="272"/>
      <c r="L261" s="451"/>
      <c r="M261" s="449"/>
      <c r="N261" s="450"/>
      <c r="O261" s="452"/>
      <c r="P261" s="448"/>
      <c r="Q261" s="449"/>
      <c r="R261" s="450"/>
      <c r="S261" s="452"/>
      <c r="T261" s="448"/>
      <c r="U261" s="449"/>
      <c r="V261" s="450"/>
      <c r="W261" s="452"/>
      <c r="X261" s="448"/>
      <c r="Y261" s="449"/>
      <c r="Z261" s="450"/>
      <c r="AA261" s="452"/>
      <c r="AB261" s="448"/>
      <c r="AC261" s="449"/>
      <c r="AD261" s="450"/>
      <c r="AE261" s="452"/>
      <c r="AF261" s="448"/>
      <c r="AG261" s="449"/>
      <c r="AH261" s="450"/>
      <c r="AI261" s="452"/>
      <c r="AJ261" s="448"/>
      <c r="AK261" s="449"/>
      <c r="AL261" s="450"/>
      <c r="AM261" s="453"/>
      <c r="AN261" s="1700"/>
      <c r="AO261" s="264"/>
      <c r="AP261" s="109"/>
      <c r="AQ261" s="106"/>
      <c r="AR261" s="109"/>
      <c r="AS261" s="57"/>
      <c r="AT261" s="57"/>
      <c r="AU261" s="109"/>
      <c r="AV261" s="30" t="str">
        <f t="shared" si="80"/>
        <v/>
      </c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12"/>
      <c r="BH261" s="12"/>
      <c r="BI261" s="12"/>
      <c r="CA261" s="32" t="str">
        <f t="shared" si="81"/>
        <v/>
      </c>
      <c r="CB261" s="32" t="str">
        <f t="shared" si="82"/>
        <v/>
      </c>
      <c r="CC261" s="438" t="str">
        <f t="shared" si="83"/>
        <v/>
      </c>
      <c r="CD261" s="32"/>
      <c r="CE261" s="32"/>
      <c r="CF261" s="32"/>
      <c r="CG261" s="33">
        <f t="shared" si="84"/>
        <v>0</v>
      </c>
      <c r="CH261" s="33">
        <f t="shared" si="85"/>
        <v>0</v>
      </c>
      <c r="CI261" s="33">
        <f t="shared" si="86"/>
        <v>0</v>
      </c>
      <c r="CJ261" s="33"/>
      <c r="CK261" s="33"/>
      <c r="CL261" s="33"/>
      <c r="CM261" s="14"/>
      <c r="CN261" s="14"/>
    </row>
    <row r="262" spans="1:104" ht="16.350000000000001" customHeight="1" x14ac:dyDescent="0.2">
      <c r="A262" s="1433"/>
      <c r="B262" s="439" t="s">
        <v>280</v>
      </c>
      <c r="C262" s="213">
        <f t="shared" si="77"/>
        <v>0</v>
      </c>
      <c r="D262" s="214">
        <f t="shared" si="88"/>
        <v>0</v>
      </c>
      <c r="E262" s="330">
        <f t="shared" si="89"/>
        <v>0</v>
      </c>
      <c r="F262" s="106"/>
      <c r="G262" s="272"/>
      <c r="H262" s="106"/>
      <c r="I262" s="272"/>
      <c r="J262" s="106"/>
      <c r="K262" s="272"/>
      <c r="L262" s="106"/>
      <c r="M262" s="272"/>
      <c r="N262" s="264"/>
      <c r="O262" s="454"/>
      <c r="P262" s="106"/>
      <c r="Q262" s="272"/>
      <c r="R262" s="264"/>
      <c r="S262" s="454"/>
      <c r="T262" s="106"/>
      <c r="U262" s="272"/>
      <c r="V262" s="264"/>
      <c r="W262" s="454"/>
      <c r="X262" s="106"/>
      <c r="Y262" s="272"/>
      <c r="Z262" s="264"/>
      <c r="AA262" s="454"/>
      <c r="AB262" s="106"/>
      <c r="AC262" s="272"/>
      <c r="AD262" s="264"/>
      <c r="AE262" s="454"/>
      <c r="AF262" s="106"/>
      <c r="AG262" s="272"/>
      <c r="AH262" s="264"/>
      <c r="AI262" s="454"/>
      <c r="AJ262" s="106"/>
      <c r="AK262" s="272"/>
      <c r="AL262" s="264"/>
      <c r="AM262" s="108"/>
      <c r="AN262" s="264"/>
      <c r="AO262" s="264"/>
      <c r="AP262" s="109"/>
      <c r="AQ262" s="106"/>
      <c r="AR262" s="109"/>
      <c r="AS262" s="57"/>
      <c r="AT262" s="57"/>
      <c r="AU262" s="109"/>
      <c r="AV262" s="30" t="str">
        <f t="shared" si="80"/>
        <v/>
      </c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12"/>
      <c r="BH262" s="12"/>
      <c r="BI262" s="12"/>
      <c r="CA262" s="32" t="str">
        <f t="shared" si="81"/>
        <v/>
      </c>
      <c r="CB262" s="32" t="str">
        <f t="shared" si="82"/>
        <v/>
      </c>
      <c r="CC262" s="438" t="str">
        <f t="shared" si="83"/>
        <v/>
      </c>
      <c r="CD262" s="32"/>
      <c r="CE262" s="32"/>
      <c r="CF262" s="32"/>
      <c r="CG262" s="33">
        <f t="shared" si="84"/>
        <v>0</v>
      </c>
      <c r="CH262" s="33">
        <f t="shared" si="85"/>
        <v>0</v>
      </c>
      <c r="CI262" s="33">
        <f t="shared" si="86"/>
        <v>0</v>
      </c>
      <c r="CJ262" s="33"/>
      <c r="CK262" s="33"/>
      <c r="CL262" s="33"/>
      <c r="CM262" s="14"/>
      <c r="CN262" s="14"/>
    </row>
    <row r="263" spans="1:104" ht="16.350000000000001" customHeight="1" x14ac:dyDescent="0.2">
      <c r="A263" s="1433"/>
      <c r="B263" s="443" t="s">
        <v>281</v>
      </c>
      <c r="C263" s="139">
        <f t="shared" si="77"/>
        <v>0</v>
      </c>
      <c r="D263" s="140">
        <f t="shared" si="88"/>
        <v>0</v>
      </c>
      <c r="E263" s="857">
        <f t="shared" si="89"/>
        <v>0</v>
      </c>
      <c r="F263" s="35"/>
      <c r="G263" s="40"/>
      <c r="H263" s="35"/>
      <c r="I263" s="40"/>
      <c r="J263" s="35"/>
      <c r="K263" s="40"/>
      <c r="L263" s="35"/>
      <c r="M263" s="40"/>
      <c r="N263" s="35"/>
      <c r="O263" s="37"/>
      <c r="P263" s="35"/>
      <c r="Q263" s="40"/>
      <c r="R263" s="143"/>
      <c r="S263" s="37"/>
      <c r="T263" s="35"/>
      <c r="U263" s="40"/>
      <c r="V263" s="143"/>
      <c r="W263" s="37"/>
      <c r="X263" s="35"/>
      <c r="Y263" s="40"/>
      <c r="Z263" s="143"/>
      <c r="AA263" s="37"/>
      <c r="AB263" s="35"/>
      <c r="AC263" s="40"/>
      <c r="AD263" s="143"/>
      <c r="AE263" s="37"/>
      <c r="AF263" s="35"/>
      <c r="AG263" s="40"/>
      <c r="AH263" s="143"/>
      <c r="AI263" s="37"/>
      <c r="AJ263" s="35"/>
      <c r="AK263" s="40"/>
      <c r="AL263" s="143"/>
      <c r="AM263" s="38"/>
      <c r="AN263" s="143"/>
      <c r="AO263" s="143"/>
      <c r="AP263" s="39"/>
      <c r="AQ263" s="35"/>
      <c r="AR263" s="39"/>
      <c r="AS263" s="58"/>
      <c r="AT263" s="58"/>
      <c r="AU263" s="39"/>
      <c r="AV263" s="30" t="str">
        <f t="shared" si="80"/>
        <v/>
      </c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12"/>
      <c r="BH263" s="12"/>
      <c r="BI263" s="12"/>
      <c r="CA263" s="32" t="str">
        <f t="shared" si="81"/>
        <v/>
      </c>
      <c r="CB263" s="32" t="str">
        <f t="shared" si="82"/>
        <v/>
      </c>
      <c r="CC263" s="438" t="str">
        <f t="shared" si="83"/>
        <v/>
      </c>
      <c r="CD263" s="32"/>
      <c r="CE263" s="32"/>
      <c r="CF263" s="32"/>
      <c r="CG263" s="33">
        <f t="shared" si="84"/>
        <v>0</v>
      </c>
      <c r="CH263" s="33">
        <f t="shared" si="85"/>
        <v>0</v>
      </c>
      <c r="CI263" s="33">
        <f t="shared" si="86"/>
        <v>0</v>
      </c>
      <c r="CJ263" s="33"/>
      <c r="CK263" s="33"/>
      <c r="CL263" s="33"/>
      <c r="CM263" s="14"/>
      <c r="CN263" s="14"/>
    </row>
    <row r="264" spans="1:104" ht="16.350000000000001" customHeight="1" x14ac:dyDescent="0.2">
      <c r="A264" s="1433"/>
      <c r="B264" s="443" t="s">
        <v>282</v>
      </c>
      <c r="C264" s="139">
        <f t="shared" si="77"/>
        <v>0</v>
      </c>
      <c r="D264" s="140">
        <f t="shared" si="88"/>
        <v>0</v>
      </c>
      <c r="E264" s="857">
        <f t="shared" si="89"/>
        <v>0</v>
      </c>
      <c r="F264" s="35"/>
      <c r="G264" s="40"/>
      <c r="H264" s="35"/>
      <c r="I264" s="40"/>
      <c r="J264" s="35"/>
      <c r="K264" s="40"/>
      <c r="L264" s="35"/>
      <c r="M264" s="40"/>
      <c r="N264" s="35"/>
      <c r="O264" s="37"/>
      <c r="P264" s="35"/>
      <c r="Q264" s="40"/>
      <c r="R264" s="143"/>
      <c r="S264" s="37"/>
      <c r="T264" s="35"/>
      <c r="U264" s="40"/>
      <c r="V264" s="143"/>
      <c r="W264" s="37"/>
      <c r="X264" s="35"/>
      <c r="Y264" s="40"/>
      <c r="Z264" s="143"/>
      <c r="AA264" s="37"/>
      <c r="AB264" s="35"/>
      <c r="AC264" s="40"/>
      <c r="AD264" s="143"/>
      <c r="AE264" s="37"/>
      <c r="AF264" s="35"/>
      <c r="AG264" s="40"/>
      <c r="AH264" s="143"/>
      <c r="AI264" s="37"/>
      <c r="AJ264" s="35"/>
      <c r="AK264" s="40"/>
      <c r="AL264" s="143"/>
      <c r="AM264" s="38"/>
      <c r="AN264" s="143"/>
      <c r="AO264" s="143"/>
      <c r="AP264" s="39"/>
      <c r="AQ264" s="35"/>
      <c r="AR264" s="39"/>
      <c r="AS264" s="58"/>
      <c r="AT264" s="58"/>
      <c r="AU264" s="39"/>
      <c r="AV264" s="30" t="str">
        <f t="shared" si="80"/>
        <v/>
      </c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12"/>
      <c r="BH264" s="12"/>
      <c r="BI264" s="12"/>
      <c r="CA264" s="32" t="str">
        <f t="shared" si="81"/>
        <v/>
      </c>
      <c r="CB264" s="32" t="str">
        <f t="shared" si="82"/>
        <v/>
      </c>
      <c r="CC264" s="438" t="str">
        <f t="shared" si="83"/>
        <v/>
      </c>
      <c r="CD264" s="32"/>
      <c r="CE264" s="32"/>
      <c r="CF264" s="32"/>
      <c r="CG264" s="33">
        <f t="shared" si="84"/>
        <v>0</v>
      </c>
      <c r="CH264" s="33">
        <f t="shared" si="85"/>
        <v>0</v>
      </c>
      <c r="CI264" s="33">
        <f t="shared" si="86"/>
        <v>0</v>
      </c>
      <c r="CJ264" s="33"/>
      <c r="CK264" s="33"/>
      <c r="CL264" s="33"/>
      <c r="CM264" s="14"/>
      <c r="CN264" s="14"/>
    </row>
    <row r="265" spans="1:104" ht="16.350000000000001" customHeight="1" x14ac:dyDescent="0.2">
      <c r="A265" s="1433"/>
      <c r="B265" s="443" t="s">
        <v>283</v>
      </c>
      <c r="C265" s="139">
        <f t="shared" si="77"/>
        <v>0</v>
      </c>
      <c r="D265" s="140">
        <f t="shared" si="88"/>
        <v>0</v>
      </c>
      <c r="E265" s="857">
        <f t="shared" si="89"/>
        <v>0</v>
      </c>
      <c r="F265" s="35"/>
      <c r="G265" s="40"/>
      <c r="H265" s="35"/>
      <c r="I265" s="40"/>
      <c r="J265" s="35"/>
      <c r="K265" s="40"/>
      <c r="L265" s="35"/>
      <c r="M265" s="40"/>
      <c r="N265" s="35"/>
      <c r="O265" s="37"/>
      <c r="P265" s="35"/>
      <c r="Q265" s="40"/>
      <c r="R265" s="143"/>
      <c r="S265" s="37"/>
      <c r="T265" s="35"/>
      <c r="U265" s="40"/>
      <c r="V265" s="143"/>
      <c r="W265" s="37"/>
      <c r="X265" s="35"/>
      <c r="Y265" s="40"/>
      <c r="Z265" s="143"/>
      <c r="AA265" s="37"/>
      <c r="AB265" s="35"/>
      <c r="AC265" s="40"/>
      <c r="AD265" s="143"/>
      <c r="AE265" s="37"/>
      <c r="AF265" s="35"/>
      <c r="AG265" s="40"/>
      <c r="AH265" s="143"/>
      <c r="AI265" s="37"/>
      <c r="AJ265" s="35"/>
      <c r="AK265" s="40"/>
      <c r="AL265" s="143"/>
      <c r="AM265" s="38"/>
      <c r="AN265" s="143"/>
      <c r="AO265" s="143"/>
      <c r="AP265" s="39"/>
      <c r="AQ265" s="35"/>
      <c r="AR265" s="39"/>
      <c r="AS265" s="58"/>
      <c r="AT265" s="58"/>
      <c r="AU265" s="39"/>
      <c r="AV265" s="30" t="str">
        <f t="shared" si="80"/>
        <v/>
      </c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12"/>
      <c r="BH265" s="12"/>
      <c r="BI265" s="12"/>
      <c r="CA265" s="32" t="str">
        <f t="shared" si="81"/>
        <v/>
      </c>
      <c r="CB265" s="32" t="str">
        <f t="shared" si="82"/>
        <v/>
      </c>
      <c r="CC265" s="438" t="str">
        <f t="shared" si="83"/>
        <v/>
      </c>
      <c r="CD265" s="32"/>
      <c r="CE265" s="32"/>
      <c r="CF265" s="32"/>
      <c r="CG265" s="33">
        <f t="shared" si="84"/>
        <v>0</v>
      </c>
      <c r="CH265" s="33">
        <f t="shared" si="85"/>
        <v>0</v>
      </c>
      <c r="CI265" s="33">
        <f t="shared" si="86"/>
        <v>0</v>
      </c>
      <c r="CJ265" s="33"/>
      <c r="CK265" s="33"/>
      <c r="CL265" s="33"/>
      <c r="CM265" s="14"/>
      <c r="CN265" s="14"/>
    </row>
    <row r="266" spans="1:104" ht="16.350000000000001" customHeight="1" x14ac:dyDescent="0.2">
      <c r="A266" s="1433"/>
      <c r="B266" s="443" t="s">
        <v>284</v>
      </c>
      <c r="C266" s="139">
        <f t="shared" si="77"/>
        <v>0</v>
      </c>
      <c r="D266" s="140">
        <f t="shared" si="88"/>
        <v>0</v>
      </c>
      <c r="E266" s="857">
        <f t="shared" si="89"/>
        <v>0</v>
      </c>
      <c r="F266" s="35"/>
      <c r="G266" s="40"/>
      <c r="H266" s="35"/>
      <c r="I266" s="40"/>
      <c r="J266" s="35"/>
      <c r="K266" s="40"/>
      <c r="L266" s="35"/>
      <c r="M266" s="40"/>
      <c r="N266" s="35"/>
      <c r="O266" s="37"/>
      <c r="P266" s="35"/>
      <c r="Q266" s="40"/>
      <c r="R266" s="143"/>
      <c r="S266" s="37"/>
      <c r="T266" s="35"/>
      <c r="U266" s="40"/>
      <c r="V266" s="143"/>
      <c r="W266" s="37"/>
      <c r="X266" s="35"/>
      <c r="Y266" s="40"/>
      <c r="Z266" s="143"/>
      <c r="AA266" s="37"/>
      <c r="AB266" s="35"/>
      <c r="AC266" s="40"/>
      <c r="AD266" s="143"/>
      <c r="AE266" s="37"/>
      <c r="AF266" s="35"/>
      <c r="AG266" s="40"/>
      <c r="AH266" s="143"/>
      <c r="AI266" s="37"/>
      <c r="AJ266" s="35"/>
      <c r="AK266" s="40"/>
      <c r="AL266" s="143"/>
      <c r="AM266" s="38"/>
      <c r="AN266" s="143"/>
      <c r="AO266" s="143"/>
      <c r="AP266" s="39"/>
      <c r="AQ266" s="35"/>
      <c r="AR266" s="39"/>
      <c r="AS266" s="58"/>
      <c r="AT266" s="58"/>
      <c r="AU266" s="39"/>
      <c r="AV266" s="30" t="str">
        <f t="shared" si="80"/>
        <v/>
      </c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12"/>
      <c r="BH266" s="12"/>
      <c r="BI266" s="12"/>
      <c r="CA266" s="32" t="str">
        <f t="shared" si="81"/>
        <v/>
      </c>
      <c r="CB266" s="32" t="str">
        <f t="shared" si="82"/>
        <v/>
      </c>
      <c r="CC266" s="438" t="str">
        <f t="shared" si="83"/>
        <v/>
      </c>
      <c r="CD266" s="32"/>
      <c r="CE266" s="32"/>
      <c r="CF266" s="32"/>
      <c r="CG266" s="33">
        <f t="shared" si="84"/>
        <v>0</v>
      </c>
      <c r="CH266" s="33">
        <f t="shared" si="85"/>
        <v>0</v>
      </c>
      <c r="CI266" s="33">
        <f t="shared" si="86"/>
        <v>0</v>
      </c>
      <c r="CJ266" s="33"/>
      <c r="CK266" s="33"/>
      <c r="CL266" s="33"/>
      <c r="CM266" s="14"/>
      <c r="CN266" s="14"/>
    </row>
    <row r="267" spans="1:104" ht="15.75" customHeight="1" x14ac:dyDescent="0.2">
      <c r="A267" s="1433"/>
      <c r="B267" s="443" t="s">
        <v>285</v>
      </c>
      <c r="C267" s="139">
        <f t="shared" si="77"/>
        <v>0</v>
      </c>
      <c r="D267" s="140">
        <f t="shared" si="88"/>
        <v>0</v>
      </c>
      <c r="E267" s="857">
        <f t="shared" si="89"/>
        <v>0</v>
      </c>
      <c r="F267" s="35"/>
      <c r="G267" s="40"/>
      <c r="H267" s="35"/>
      <c r="I267" s="40"/>
      <c r="J267" s="35"/>
      <c r="K267" s="40"/>
      <c r="L267" s="35"/>
      <c r="M267" s="40"/>
      <c r="N267" s="35"/>
      <c r="O267" s="37"/>
      <c r="P267" s="35"/>
      <c r="Q267" s="40"/>
      <c r="R267" s="143"/>
      <c r="S267" s="37"/>
      <c r="T267" s="35"/>
      <c r="U267" s="40"/>
      <c r="V267" s="143"/>
      <c r="W267" s="37"/>
      <c r="X267" s="35"/>
      <c r="Y267" s="40"/>
      <c r="Z267" s="143"/>
      <c r="AA267" s="37"/>
      <c r="AB267" s="35"/>
      <c r="AC267" s="40"/>
      <c r="AD267" s="143"/>
      <c r="AE267" s="37"/>
      <c r="AF267" s="35"/>
      <c r="AG267" s="40"/>
      <c r="AH267" s="143"/>
      <c r="AI267" s="37"/>
      <c r="AJ267" s="35"/>
      <c r="AK267" s="40"/>
      <c r="AL267" s="143"/>
      <c r="AM267" s="38"/>
      <c r="AN267" s="143"/>
      <c r="AO267" s="143"/>
      <c r="AP267" s="39"/>
      <c r="AQ267" s="35"/>
      <c r="AR267" s="39"/>
      <c r="AS267" s="58"/>
      <c r="AT267" s="58"/>
      <c r="AU267" s="39"/>
      <c r="AV267" s="30" t="str">
        <f t="shared" si="80"/>
        <v/>
      </c>
      <c r="AW267" s="13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Z267" s="2"/>
      <c r="CA267" s="32" t="str">
        <f t="shared" si="81"/>
        <v/>
      </c>
      <c r="CB267" s="32" t="str">
        <f t="shared" si="82"/>
        <v/>
      </c>
      <c r="CC267" s="438" t="str">
        <f t="shared" si="83"/>
        <v/>
      </c>
      <c r="CD267" s="32"/>
      <c r="CE267" s="32"/>
      <c r="CF267" s="32"/>
      <c r="CG267" s="33">
        <f t="shared" si="84"/>
        <v>0</v>
      </c>
      <c r="CH267" s="33">
        <f t="shared" si="85"/>
        <v>0</v>
      </c>
      <c r="CI267" s="33">
        <f t="shared" si="86"/>
        <v>0</v>
      </c>
      <c r="CJ267" s="33"/>
      <c r="CK267" s="33"/>
      <c r="CL267" s="33"/>
      <c r="CM267" s="14"/>
      <c r="CN267" s="14"/>
    </row>
    <row r="268" spans="1:104" ht="16.350000000000001" customHeight="1" x14ac:dyDescent="0.2">
      <c r="A268" s="1433"/>
      <c r="B268" s="443" t="s">
        <v>286</v>
      </c>
      <c r="C268" s="139">
        <f t="shared" si="77"/>
        <v>0</v>
      </c>
      <c r="D268" s="140">
        <f t="shared" si="88"/>
        <v>0</v>
      </c>
      <c r="E268" s="857">
        <f t="shared" si="89"/>
        <v>0</v>
      </c>
      <c r="F268" s="35"/>
      <c r="G268" s="40"/>
      <c r="H268" s="35"/>
      <c r="I268" s="40"/>
      <c r="J268" s="35"/>
      <c r="K268" s="40"/>
      <c r="L268" s="35"/>
      <c r="M268" s="40"/>
      <c r="N268" s="35"/>
      <c r="O268" s="37"/>
      <c r="P268" s="35"/>
      <c r="Q268" s="40"/>
      <c r="R268" s="143"/>
      <c r="S268" s="37"/>
      <c r="T268" s="35"/>
      <c r="U268" s="40"/>
      <c r="V268" s="143"/>
      <c r="W268" s="37"/>
      <c r="X268" s="35"/>
      <c r="Y268" s="40"/>
      <c r="Z268" s="143"/>
      <c r="AA268" s="37"/>
      <c r="AB268" s="35"/>
      <c r="AC268" s="40"/>
      <c r="AD268" s="143"/>
      <c r="AE268" s="37"/>
      <c r="AF268" s="35"/>
      <c r="AG268" s="40"/>
      <c r="AH268" s="143"/>
      <c r="AI268" s="37"/>
      <c r="AJ268" s="35"/>
      <c r="AK268" s="40"/>
      <c r="AL268" s="143"/>
      <c r="AM268" s="38"/>
      <c r="AN268" s="143"/>
      <c r="AO268" s="143"/>
      <c r="AP268" s="39"/>
      <c r="AQ268" s="35"/>
      <c r="AR268" s="39"/>
      <c r="AS268" s="58"/>
      <c r="AT268" s="58"/>
      <c r="AU268" s="39"/>
      <c r="AV268" s="30" t="str">
        <f t="shared" si="80"/>
        <v/>
      </c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Y268" s="3"/>
      <c r="BZ268" s="4"/>
      <c r="CA268" s="32" t="str">
        <f t="shared" si="81"/>
        <v/>
      </c>
      <c r="CB268" s="32" t="str">
        <f t="shared" si="82"/>
        <v/>
      </c>
      <c r="CC268" s="438" t="str">
        <f t="shared" si="83"/>
        <v/>
      </c>
      <c r="CD268" s="32"/>
      <c r="CE268" s="32"/>
      <c r="CF268" s="33"/>
      <c r="CG268" s="33">
        <f t="shared" si="84"/>
        <v>0</v>
      </c>
      <c r="CH268" s="33">
        <f t="shared" si="85"/>
        <v>0</v>
      </c>
      <c r="CI268" s="33">
        <f t="shared" si="86"/>
        <v>0</v>
      </c>
      <c r="CJ268" s="33"/>
      <c r="CK268" s="33"/>
      <c r="CL268" s="33"/>
      <c r="CM268" s="14"/>
      <c r="CZ268" s="3"/>
    </row>
    <row r="269" spans="1:104" ht="16.350000000000001" customHeight="1" x14ac:dyDescent="0.2">
      <c r="A269" s="1374"/>
      <c r="B269" s="444" t="s">
        <v>287</v>
      </c>
      <c r="C269" s="182">
        <f t="shared" si="77"/>
        <v>6</v>
      </c>
      <c r="D269" s="183">
        <f t="shared" si="88"/>
        <v>0</v>
      </c>
      <c r="E269" s="350">
        <f t="shared" si="89"/>
        <v>6</v>
      </c>
      <c r="F269" s="82"/>
      <c r="G269" s="185">
        <v>2</v>
      </c>
      <c r="H269" s="82"/>
      <c r="I269" s="185"/>
      <c r="J269" s="82"/>
      <c r="K269" s="185">
        <v>1</v>
      </c>
      <c r="L269" s="82"/>
      <c r="M269" s="185">
        <v>1</v>
      </c>
      <c r="N269" s="82"/>
      <c r="O269" s="455">
        <v>2</v>
      </c>
      <c r="P269" s="82"/>
      <c r="Q269" s="185"/>
      <c r="R269" s="149"/>
      <c r="S269" s="455"/>
      <c r="T269" s="82"/>
      <c r="U269" s="185"/>
      <c r="V269" s="149"/>
      <c r="W269" s="455"/>
      <c r="X269" s="82"/>
      <c r="Y269" s="185"/>
      <c r="Z269" s="149"/>
      <c r="AA269" s="455"/>
      <c r="AB269" s="82"/>
      <c r="AC269" s="185"/>
      <c r="AD269" s="149"/>
      <c r="AE269" s="455"/>
      <c r="AF269" s="82"/>
      <c r="AG269" s="185"/>
      <c r="AH269" s="149"/>
      <c r="AI269" s="455"/>
      <c r="AJ269" s="82"/>
      <c r="AK269" s="185"/>
      <c r="AL269" s="149"/>
      <c r="AM269" s="84"/>
      <c r="AN269" s="149">
        <v>6</v>
      </c>
      <c r="AO269" s="149">
        <v>6</v>
      </c>
      <c r="AP269" s="85"/>
      <c r="AQ269" s="82">
        <v>0</v>
      </c>
      <c r="AR269" s="85">
        <v>0</v>
      </c>
      <c r="AS269" s="59">
        <v>0</v>
      </c>
      <c r="AT269" s="85">
        <v>0</v>
      </c>
      <c r="AU269" s="85">
        <v>0</v>
      </c>
      <c r="AV269" s="30" t="str">
        <f t="shared" si="80"/>
        <v/>
      </c>
      <c r="AW269" s="162"/>
      <c r="AX269" s="1737"/>
      <c r="AY269" s="1710"/>
      <c r="AZ269" s="1710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Z269" s="4"/>
      <c r="CA269" s="32" t="str">
        <f t="shared" si="81"/>
        <v/>
      </c>
      <c r="CB269" s="32" t="str">
        <f t="shared" si="82"/>
        <v/>
      </c>
      <c r="CC269" s="438" t="str">
        <f t="shared" si="83"/>
        <v/>
      </c>
      <c r="CD269" s="32"/>
      <c r="CE269" s="32"/>
      <c r="CF269" s="33"/>
      <c r="CG269" s="33">
        <f t="shared" si="84"/>
        <v>0</v>
      </c>
      <c r="CH269" s="33">
        <f t="shared" si="85"/>
        <v>0</v>
      </c>
      <c r="CI269" s="33">
        <f t="shared" si="86"/>
        <v>0</v>
      </c>
      <c r="CJ269" s="33"/>
      <c r="CK269" s="33"/>
      <c r="CL269" s="33"/>
      <c r="CM269" s="14"/>
      <c r="CZ269" s="3"/>
    </row>
    <row r="270" spans="1:104" ht="21" customHeight="1" x14ac:dyDescent="0.2">
      <c r="A270" s="155" t="s">
        <v>289</v>
      </c>
      <c r="B270" s="122"/>
      <c r="AW270" s="118"/>
      <c r="AX270" s="1737"/>
      <c r="AY270" s="1710"/>
      <c r="AZ270" s="1710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Z270" s="4"/>
      <c r="CA270" s="32"/>
      <c r="CB270" s="32"/>
      <c r="CC270" s="32"/>
      <c r="CD270" s="32"/>
      <c r="CE270" s="32"/>
      <c r="CF270" s="33"/>
      <c r="CG270" s="33"/>
      <c r="CH270" s="33"/>
      <c r="CI270" s="33"/>
      <c r="CJ270" s="33"/>
      <c r="CK270" s="33"/>
      <c r="CL270" s="33"/>
      <c r="CM270" s="14"/>
      <c r="CZ270" s="3"/>
    </row>
    <row r="271" spans="1:104" ht="16.350000000000001" customHeight="1" x14ac:dyDescent="0.2">
      <c r="A271" s="1366" t="s">
        <v>62</v>
      </c>
      <c r="B271" s="1367"/>
      <c r="C271" s="1371" t="s">
        <v>269</v>
      </c>
      <c r="D271" s="1512"/>
      <c r="E271" s="1372"/>
      <c r="F271" s="1377" t="s">
        <v>290</v>
      </c>
      <c r="G271" s="1378"/>
      <c r="H271" s="1378"/>
      <c r="I271" s="1378"/>
      <c r="J271" s="1378"/>
      <c r="K271" s="1378"/>
      <c r="L271" s="1378"/>
      <c r="M271" s="1378"/>
      <c r="N271" s="1378"/>
      <c r="O271" s="1378"/>
      <c r="P271" s="1378"/>
      <c r="Q271" s="1378"/>
      <c r="R271" s="1378"/>
      <c r="S271" s="1378"/>
      <c r="T271" s="1378"/>
      <c r="U271" s="1378"/>
      <c r="V271" s="1378"/>
      <c r="W271" s="1378"/>
      <c r="X271" s="1378"/>
      <c r="Y271" s="1378"/>
      <c r="Z271" s="1378"/>
      <c r="AA271" s="1378"/>
      <c r="AB271" s="1378"/>
      <c r="AC271" s="1378"/>
      <c r="AD271" s="1378"/>
      <c r="AE271" s="1378"/>
      <c r="AF271" s="1378"/>
      <c r="AG271" s="1378"/>
      <c r="AH271" s="1378"/>
      <c r="AI271" s="1378"/>
      <c r="AJ271" s="1378"/>
      <c r="AK271" s="1378"/>
      <c r="AL271" s="1378"/>
      <c r="AM271" s="1378"/>
      <c r="AN271" s="1378"/>
      <c r="AO271" s="1378"/>
      <c r="AP271" s="1378"/>
      <c r="AQ271" s="1378"/>
      <c r="AR271" s="1378"/>
      <c r="AS271" s="1380"/>
      <c r="AT271" s="1403" t="s">
        <v>271</v>
      </c>
      <c r="AU271" s="1405"/>
      <c r="AV271" s="1375" t="s">
        <v>7</v>
      </c>
      <c r="AW271" s="1367" t="s">
        <v>8</v>
      </c>
      <c r="AX271" s="1367" t="s">
        <v>230</v>
      </c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12"/>
      <c r="BK271" s="12"/>
      <c r="BL271" s="1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3"/>
      <c r="CM271" s="14"/>
      <c r="CZ271" s="3"/>
    </row>
    <row r="272" spans="1:104" ht="16.350000000000001" customHeight="1" x14ac:dyDescent="0.2">
      <c r="A272" s="1399"/>
      <c r="B272" s="1400"/>
      <c r="C272" s="1373"/>
      <c r="D272" s="1513"/>
      <c r="E272" s="1374"/>
      <c r="F272" s="1406" t="s">
        <v>291</v>
      </c>
      <c r="G272" s="1408"/>
      <c r="H272" s="1406" t="s">
        <v>292</v>
      </c>
      <c r="I272" s="1408"/>
      <c r="J272" s="1406" t="s">
        <v>293</v>
      </c>
      <c r="K272" s="1408"/>
      <c r="L272" s="1406" t="s">
        <v>294</v>
      </c>
      <c r="M272" s="1408"/>
      <c r="N272" s="1406" t="s">
        <v>295</v>
      </c>
      <c r="O272" s="1408"/>
      <c r="P272" s="1406" t="s">
        <v>175</v>
      </c>
      <c r="Q272" s="1408"/>
      <c r="R272" s="1406" t="s">
        <v>110</v>
      </c>
      <c r="S272" s="1408"/>
      <c r="T272" s="1406" t="s">
        <v>11</v>
      </c>
      <c r="U272" s="1408"/>
      <c r="V272" s="1406" t="s">
        <v>112</v>
      </c>
      <c r="W272" s="1407"/>
      <c r="X272" s="1406" t="s">
        <v>113</v>
      </c>
      <c r="Y272" s="1407"/>
      <c r="Z272" s="1406" t="s">
        <v>114</v>
      </c>
      <c r="AA272" s="1407"/>
      <c r="AB272" s="1406" t="s">
        <v>115</v>
      </c>
      <c r="AC272" s="1407"/>
      <c r="AD272" s="1406" t="s">
        <v>116</v>
      </c>
      <c r="AE272" s="1407"/>
      <c r="AF272" s="1406" t="s">
        <v>117</v>
      </c>
      <c r="AG272" s="1407"/>
      <c r="AH272" s="1406" t="s">
        <v>118</v>
      </c>
      <c r="AI272" s="1407"/>
      <c r="AJ272" s="1406" t="s">
        <v>119</v>
      </c>
      <c r="AK272" s="1407"/>
      <c r="AL272" s="1406" t="s">
        <v>120</v>
      </c>
      <c r="AM272" s="1407"/>
      <c r="AN272" s="1406" t="s">
        <v>121</v>
      </c>
      <c r="AO272" s="1407"/>
      <c r="AP272" s="1406" t="s">
        <v>122</v>
      </c>
      <c r="AQ272" s="1407"/>
      <c r="AR272" s="1406" t="s">
        <v>123</v>
      </c>
      <c r="AS272" s="1407"/>
      <c r="AT272" s="1399" t="s">
        <v>277</v>
      </c>
      <c r="AU272" s="1400" t="s">
        <v>278</v>
      </c>
      <c r="AV272" s="1392"/>
      <c r="AW272" s="1400"/>
      <c r="AX272" s="1400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12"/>
      <c r="BK272" s="12"/>
      <c r="BL272" s="12"/>
      <c r="CA272" s="32"/>
      <c r="CB272" s="32"/>
      <c r="CC272" s="32"/>
      <c r="CD272" s="32"/>
      <c r="CE272" s="32"/>
      <c r="CF272" s="32"/>
      <c r="CG272" s="32"/>
      <c r="CH272" s="32"/>
      <c r="CI272" s="32"/>
      <c r="CJ272" s="32"/>
      <c r="CK272" s="32"/>
      <c r="CL272" s="33"/>
      <c r="CM272" s="14"/>
      <c r="CZ272" s="3"/>
    </row>
    <row r="273" spans="1:104" ht="32.25" customHeight="1" x14ac:dyDescent="0.2">
      <c r="A273" s="1368"/>
      <c r="B273" s="1369"/>
      <c r="C273" s="1661" t="s">
        <v>88</v>
      </c>
      <c r="D273" s="841" t="s">
        <v>54</v>
      </c>
      <c r="E273" s="844" t="s">
        <v>89</v>
      </c>
      <c r="F273" s="1661" t="s">
        <v>276</v>
      </c>
      <c r="G273" s="1686" t="s">
        <v>89</v>
      </c>
      <c r="H273" s="1661" t="s">
        <v>276</v>
      </c>
      <c r="I273" s="1686" t="s">
        <v>89</v>
      </c>
      <c r="J273" s="1661" t="s">
        <v>276</v>
      </c>
      <c r="K273" s="1686" t="s">
        <v>89</v>
      </c>
      <c r="L273" s="1661" t="s">
        <v>276</v>
      </c>
      <c r="M273" s="1686" t="s">
        <v>89</v>
      </c>
      <c r="N273" s="1661" t="s">
        <v>276</v>
      </c>
      <c r="O273" s="1686" t="s">
        <v>89</v>
      </c>
      <c r="P273" s="1661" t="s">
        <v>276</v>
      </c>
      <c r="Q273" s="1686" t="s">
        <v>89</v>
      </c>
      <c r="R273" s="1661" t="s">
        <v>276</v>
      </c>
      <c r="S273" s="1686" t="s">
        <v>89</v>
      </c>
      <c r="T273" s="1661" t="s">
        <v>276</v>
      </c>
      <c r="U273" s="1686" t="s">
        <v>89</v>
      </c>
      <c r="V273" s="1661" t="s">
        <v>276</v>
      </c>
      <c r="W273" s="1686" t="s">
        <v>89</v>
      </c>
      <c r="X273" s="1661" t="s">
        <v>276</v>
      </c>
      <c r="Y273" s="1686" t="s">
        <v>89</v>
      </c>
      <c r="Z273" s="1661" t="s">
        <v>276</v>
      </c>
      <c r="AA273" s="1686" t="s">
        <v>89</v>
      </c>
      <c r="AB273" s="1661" t="s">
        <v>276</v>
      </c>
      <c r="AC273" s="1686" t="s">
        <v>89</v>
      </c>
      <c r="AD273" s="1661" t="s">
        <v>276</v>
      </c>
      <c r="AE273" s="1686" t="s">
        <v>89</v>
      </c>
      <c r="AF273" s="1661" t="s">
        <v>276</v>
      </c>
      <c r="AG273" s="1686" t="s">
        <v>89</v>
      </c>
      <c r="AH273" s="1661" t="s">
        <v>276</v>
      </c>
      <c r="AI273" s="1686" t="s">
        <v>89</v>
      </c>
      <c r="AJ273" s="1661" t="s">
        <v>276</v>
      </c>
      <c r="AK273" s="1686" t="s">
        <v>89</v>
      </c>
      <c r="AL273" s="1661" t="s">
        <v>276</v>
      </c>
      <c r="AM273" s="1686" t="s">
        <v>89</v>
      </c>
      <c r="AN273" s="1661" t="s">
        <v>276</v>
      </c>
      <c r="AO273" s="1686" t="s">
        <v>89</v>
      </c>
      <c r="AP273" s="1661" t="s">
        <v>276</v>
      </c>
      <c r="AQ273" s="1686" t="s">
        <v>89</v>
      </c>
      <c r="AR273" s="1661" t="s">
        <v>276</v>
      </c>
      <c r="AS273" s="1686" t="s">
        <v>89</v>
      </c>
      <c r="AT273" s="1368"/>
      <c r="AU273" s="1369"/>
      <c r="AV273" s="1376"/>
      <c r="AW273" s="1369"/>
      <c r="AX273" s="1369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12"/>
      <c r="BK273" s="12"/>
      <c r="BL273" s="1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3"/>
      <c r="CM273" s="14"/>
      <c r="CZ273" s="3"/>
    </row>
    <row r="274" spans="1:104" ht="16.350000000000001" customHeight="1" x14ac:dyDescent="0.2">
      <c r="A274" s="1485" t="s">
        <v>181</v>
      </c>
      <c r="B274" s="1698" t="s">
        <v>176</v>
      </c>
      <c r="C274" s="213">
        <f t="shared" ref="C274:C281" si="90">SUM(D274+E274)</f>
        <v>0</v>
      </c>
      <c r="D274" s="1798"/>
      <c r="E274" s="1698">
        <f>+Q274+S274+U274+W274+Y274+AA274+AC274+AE274+AG274</f>
        <v>0</v>
      </c>
      <c r="F274" s="1799"/>
      <c r="G274" s="1799"/>
      <c r="H274" s="1800"/>
      <c r="I274" s="1799"/>
      <c r="J274" s="1800"/>
      <c r="K274" s="1801"/>
      <c r="L274" s="1800"/>
      <c r="M274" s="1802"/>
      <c r="N274" s="1800"/>
      <c r="O274" s="1801"/>
      <c r="P274" s="1800"/>
      <c r="Q274" s="1700"/>
      <c r="R274" s="1800"/>
      <c r="S274" s="1700"/>
      <c r="T274" s="1800"/>
      <c r="U274" s="1700"/>
      <c r="V274" s="1800"/>
      <c r="W274" s="1700"/>
      <c r="X274" s="1800"/>
      <c r="Y274" s="1700"/>
      <c r="Z274" s="1800"/>
      <c r="AA274" s="1700"/>
      <c r="AB274" s="1800"/>
      <c r="AC274" s="1700"/>
      <c r="AD274" s="1800"/>
      <c r="AE274" s="1700"/>
      <c r="AF274" s="1800"/>
      <c r="AG274" s="1700"/>
      <c r="AH274" s="1800"/>
      <c r="AI274" s="1799"/>
      <c r="AJ274" s="1800"/>
      <c r="AK274" s="1799"/>
      <c r="AL274" s="1800"/>
      <c r="AM274" s="1799"/>
      <c r="AN274" s="1800"/>
      <c r="AO274" s="1799"/>
      <c r="AP274" s="1800"/>
      <c r="AQ274" s="1799"/>
      <c r="AR274" s="1800"/>
      <c r="AS274" s="1801"/>
      <c r="AT274" s="1676"/>
      <c r="AU274" s="1679"/>
      <c r="AV274" s="1702"/>
      <c r="AW274" s="1679"/>
      <c r="AX274" s="1679"/>
      <c r="AY274" s="30" t="str">
        <f>CA274&amp;CB274&amp;CC274&amp;CD274&amp;CE274&amp;CF274</f>
        <v/>
      </c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12"/>
      <c r="BK274" s="12"/>
      <c r="BL274" s="12"/>
      <c r="BZ274" s="4"/>
      <c r="CA274" s="32" t="str">
        <f>IF(CG274=0,"","* La suma de Ingresos de pacientes TRANS NO DEBE superar el total de mujeres ingresadas. ")</f>
        <v/>
      </c>
      <c r="CB274" s="32" t="str">
        <f>IF(CH274=0,"","* El Total de Pueblo Originario Ingresado NO DEBE superar el total de mujeres ingresadas. ")</f>
        <v/>
      </c>
      <c r="CC274" s="32" t="str">
        <f>IF(CI274=0,"","* El total de Migrantes Ingresado NO DEBE superar el total de mujeres ingresadas. ")</f>
        <v/>
      </c>
      <c r="CD274" s="32" t="str">
        <f>IF(CJ274=0,"","* El total de Población SENAME Ingresado NO DEBE superar el total de mujeres ingresadas. ")</f>
        <v/>
      </c>
      <c r="CE274" s="32" t="str">
        <f>IF(CK274=0,"","* No olvide digitar los campos Trans y/o Pueblo Originario y/o Migrantes y/o Población SENAME (Digite CERO si no tiene). ")</f>
        <v/>
      </c>
      <c r="CF274" s="33"/>
      <c r="CG274" s="33">
        <f>IF(SUM(AT274,AU274)&gt;E274,1,0)</f>
        <v>0</v>
      </c>
      <c r="CH274" s="33">
        <f>IF(E274&lt;AV274,1,0)</f>
        <v>0</v>
      </c>
      <c r="CI274" s="33">
        <f>IF(E274&lt;AW274,1,0)</f>
        <v>0</v>
      </c>
      <c r="CJ274" s="33">
        <f>IF(C274&lt;AX274,1,0)</f>
        <v>0</v>
      </c>
      <c r="CK274" s="33">
        <f>IF(AND(E274&lt;&gt;0,OR(AT274="",AU274="",AV274="",AW274="",AX274="")),1,0)</f>
        <v>0</v>
      </c>
      <c r="CL274" s="33"/>
      <c r="CM274" s="14"/>
      <c r="CZ274" s="3"/>
    </row>
    <row r="275" spans="1:104" ht="16.350000000000001" customHeight="1" x14ac:dyDescent="0.2">
      <c r="A275" s="1486"/>
      <c r="B275" s="854" t="s">
        <v>288</v>
      </c>
      <c r="C275" s="280">
        <f t="shared" si="90"/>
        <v>4</v>
      </c>
      <c r="D275" s="281">
        <f t="shared" ref="D275:E277" si="91">SUM(F275+H275+J275+L275+N275+P275+R275+T275+V275+X275+Z275+AB275+AD275+AF275+AH275+AJ275+AL275+AN275+AP275+AR275)</f>
        <v>4</v>
      </c>
      <c r="E275" s="282">
        <f t="shared" si="91"/>
        <v>0</v>
      </c>
      <c r="F275" s="389"/>
      <c r="G275" s="389"/>
      <c r="H275" s="324"/>
      <c r="I275" s="389"/>
      <c r="J275" s="324"/>
      <c r="K275" s="305"/>
      <c r="L275" s="324"/>
      <c r="M275" s="285"/>
      <c r="N275" s="324"/>
      <c r="O275" s="305"/>
      <c r="P275" s="324"/>
      <c r="Q275" s="389"/>
      <c r="R275" s="324"/>
      <c r="S275" s="389"/>
      <c r="T275" s="324"/>
      <c r="U275" s="389"/>
      <c r="V275" s="324"/>
      <c r="W275" s="389"/>
      <c r="X275" s="324">
        <v>1</v>
      </c>
      <c r="Y275" s="389"/>
      <c r="Z275" s="324">
        <v>2</v>
      </c>
      <c r="AA275" s="389"/>
      <c r="AB275" s="324"/>
      <c r="AC275" s="389"/>
      <c r="AD275" s="324"/>
      <c r="AE275" s="389"/>
      <c r="AF275" s="324"/>
      <c r="AG275" s="389"/>
      <c r="AH275" s="324">
        <v>1</v>
      </c>
      <c r="AI275" s="389"/>
      <c r="AJ275" s="324"/>
      <c r="AK275" s="389"/>
      <c r="AL275" s="324"/>
      <c r="AM275" s="389"/>
      <c r="AN275" s="324"/>
      <c r="AO275" s="389"/>
      <c r="AP275" s="324"/>
      <c r="AQ275" s="389"/>
      <c r="AR275" s="324"/>
      <c r="AS275" s="305"/>
      <c r="AT275" s="324">
        <v>0</v>
      </c>
      <c r="AU275" s="305">
        <v>0</v>
      </c>
      <c r="AV275" s="306">
        <v>0</v>
      </c>
      <c r="AW275" s="305">
        <v>0</v>
      </c>
      <c r="AX275" s="305">
        <v>0</v>
      </c>
      <c r="AY275" s="30" t="str">
        <f t="shared" ref="AY275:AY281" si="92">CA275&amp;CB275&amp;CC275&amp;CD275&amp;CE275&amp;CF275</f>
        <v/>
      </c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12"/>
      <c r="BK275" s="12"/>
      <c r="BL275" s="12"/>
      <c r="BZ275" s="4"/>
      <c r="CA275" s="32" t="str">
        <f>IF(CG275=0,"","* La suma de Ingresos de pacientes Trans NO DEBE superar el total de pacientes ingresados. ")</f>
        <v/>
      </c>
      <c r="CB275" s="32" t="str">
        <f>IF(CH275=0,"","* El Total de Pueblo Originario Ingresado NO DEBE superar el total de pacientes ingresados. ")</f>
        <v/>
      </c>
      <c r="CC275" s="32" t="str">
        <f>IF(CI275=0,"","* El total de Migrantes Ingresado NO DEBE superar el total de pacientes ingresados. ")</f>
        <v/>
      </c>
      <c r="CD275" s="32" t="str">
        <f>IF(CJ275=0,"","* El total de Población SENAME Ingresado NO DEBE superar el total de pacientes ingresados. ")</f>
        <v/>
      </c>
      <c r="CE275" s="32" t="str">
        <f>IF(CK275=0,"","* No olvide digitar los campos Trans y/o Pueblo Originario y/o Migrantes y/o Población SENAME (Digite CERO si no tiene). ")</f>
        <v/>
      </c>
      <c r="CF275" s="33"/>
      <c r="CG275" s="33">
        <f t="shared" ref="CG275:CG281" si="93">IF(SUM(AT275,AU275)&gt;C275,1,0)</f>
        <v>0</v>
      </c>
      <c r="CH275" s="33">
        <f t="shared" ref="CH275:CH281" si="94">IF(C275&lt;AV275,1,0)</f>
        <v>0</v>
      </c>
      <c r="CI275" s="33">
        <f t="shared" ref="CI275:CI281" si="95">IF(C275&lt;AW275,1,0)</f>
        <v>0</v>
      </c>
      <c r="CJ275" s="33">
        <f t="shared" ref="CJ275:CJ281" si="96">IF(C275&lt;AX275,1,0)</f>
        <v>0</v>
      </c>
      <c r="CK275" s="33">
        <f>IF(AND(C275&lt;&gt;0,OR(AT275="",AU275="",AV275="",AW275="",AX275="")),1,0)</f>
        <v>0</v>
      </c>
      <c r="CL275" s="33"/>
      <c r="CM275" s="14"/>
      <c r="CZ275" s="3"/>
    </row>
    <row r="276" spans="1:104" ht="20.25" customHeight="1" thickBot="1" x14ac:dyDescent="0.25">
      <c r="A276" s="1508" t="s">
        <v>296</v>
      </c>
      <c r="B276" s="1509"/>
      <c r="C276" s="1803">
        <f t="shared" si="90"/>
        <v>2</v>
      </c>
      <c r="D276" s="1804">
        <f t="shared" si="91"/>
        <v>2</v>
      </c>
      <c r="E276" s="1805">
        <f t="shared" si="91"/>
        <v>0</v>
      </c>
      <c r="F276" s="468"/>
      <c r="G276" s="468"/>
      <c r="H276" s="397"/>
      <c r="I276" s="468"/>
      <c r="J276" s="397">
        <v>1</v>
      </c>
      <c r="K276" s="347"/>
      <c r="L276" s="397"/>
      <c r="M276" s="469"/>
      <c r="N276" s="397"/>
      <c r="O276" s="347"/>
      <c r="P276" s="397"/>
      <c r="Q276" s="468"/>
      <c r="R276" s="397"/>
      <c r="S276" s="468"/>
      <c r="T276" s="397"/>
      <c r="U276" s="468"/>
      <c r="V276" s="397"/>
      <c r="W276" s="468"/>
      <c r="X276" s="397"/>
      <c r="Y276" s="468"/>
      <c r="Z276" s="397"/>
      <c r="AA276" s="468"/>
      <c r="AB276" s="397"/>
      <c r="AC276" s="468"/>
      <c r="AD276" s="397"/>
      <c r="AE276" s="468"/>
      <c r="AF276" s="397"/>
      <c r="AG276" s="468"/>
      <c r="AH276" s="397"/>
      <c r="AI276" s="468"/>
      <c r="AJ276" s="397"/>
      <c r="AK276" s="468"/>
      <c r="AL276" s="397">
        <v>1</v>
      </c>
      <c r="AM276" s="468"/>
      <c r="AN276" s="397"/>
      <c r="AO276" s="468"/>
      <c r="AP276" s="397"/>
      <c r="AQ276" s="468"/>
      <c r="AR276" s="397"/>
      <c r="AS276" s="347"/>
      <c r="AT276" s="397">
        <v>0</v>
      </c>
      <c r="AU276" s="347">
        <v>0</v>
      </c>
      <c r="AV276" s="470">
        <v>0</v>
      </c>
      <c r="AW276" s="347">
        <v>0</v>
      </c>
      <c r="AX276" s="347">
        <v>0</v>
      </c>
      <c r="AY276" s="30" t="str">
        <f t="shared" si="92"/>
        <v/>
      </c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12"/>
      <c r="BK276" s="12"/>
      <c r="BL276" s="12"/>
      <c r="BZ276" s="4"/>
      <c r="CA276" s="32" t="str">
        <f t="shared" ref="CA276:CA281" si="97">IF(CG276=0,"","* La suma de Egresos de pacientes Trans NO DEBE superar el total de pacientes egresados. ")</f>
        <v/>
      </c>
      <c r="CB276" s="32" t="str">
        <f>IF(CH276=0,"","* El Total de Pueblo Originario Egresado NO DEBE superar el total de pacientes egresados. ")</f>
        <v/>
      </c>
      <c r="CC276" s="32" t="str">
        <f>IF(CI276=0,"","* El total de Migrantes Egresado NO DEBE superar el total de pacientes egresados. ")</f>
        <v/>
      </c>
      <c r="CD276" s="32" t="str">
        <f t="shared" ref="CD276:CD281" si="98">IF(CJ276=0,"","* El total de Población SENAME Ingresado NO DEBE superar el total de pacientes ingresados. ")</f>
        <v/>
      </c>
      <c r="CE276" s="32" t="str">
        <f t="shared" ref="CE276:CE281" si="99">IF(CK276=0,"","* No olvide digitar los campos Trans y/o Pueblo Originario y/o Migrantes y/o Población SENAME (Digite CERO si no tiene). ")</f>
        <v/>
      </c>
      <c r="CF276" s="33"/>
      <c r="CG276" s="33">
        <f t="shared" si="93"/>
        <v>0</v>
      </c>
      <c r="CH276" s="33">
        <f t="shared" si="94"/>
        <v>0</v>
      </c>
      <c r="CI276" s="33">
        <f t="shared" si="95"/>
        <v>0</v>
      </c>
      <c r="CJ276" s="33">
        <f t="shared" si="96"/>
        <v>0</v>
      </c>
      <c r="CK276" s="33">
        <f t="shared" ref="CK276:CK281" si="100">IF(AND(C276&lt;&gt;0,OR(AT276="",AU276="",AV276="",AW276="",AX276="")),1,0)</f>
        <v>0</v>
      </c>
      <c r="CL276" s="33"/>
      <c r="CM276" s="14"/>
      <c r="CZ276" s="3"/>
    </row>
    <row r="277" spans="1:104" ht="21" customHeight="1" thickTop="1" x14ac:dyDescent="0.2">
      <c r="A277" s="1510" t="s">
        <v>297</v>
      </c>
      <c r="B277" s="1511"/>
      <c r="C277" s="471">
        <f t="shared" si="90"/>
        <v>0</v>
      </c>
      <c r="D277" s="472">
        <f t="shared" si="91"/>
        <v>0</v>
      </c>
      <c r="E277" s="473">
        <f t="shared" si="91"/>
        <v>0</v>
      </c>
      <c r="F277" s="474"/>
      <c r="G277" s="474"/>
      <c r="H277" s="286"/>
      <c r="I277" s="474"/>
      <c r="J277" s="286"/>
      <c r="K277" s="475"/>
      <c r="L277" s="286"/>
      <c r="M277" s="476"/>
      <c r="N277" s="286"/>
      <c r="O277" s="475"/>
      <c r="P277" s="286"/>
      <c r="Q277" s="474"/>
      <c r="R277" s="286"/>
      <c r="S277" s="474"/>
      <c r="T277" s="286"/>
      <c r="U277" s="474"/>
      <c r="V277" s="286"/>
      <c r="W277" s="474"/>
      <c r="X277" s="286"/>
      <c r="Y277" s="474"/>
      <c r="Z277" s="286"/>
      <c r="AA277" s="474"/>
      <c r="AB277" s="286"/>
      <c r="AC277" s="474"/>
      <c r="AD277" s="286"/>
      <c r="AE277" s="474"/>
      <c r="AF277" s="286"/>
      <c r="AG277" s="474"/>
      <c r="AH277" s="286"/>
      <c r="AI277" s="474"/>
      <c r="AJ277" s="286"/>
      <c r="AK277" s="474"/>
      <c r="AL277" s="286"/>
      <c r="AM277" s="474"/>
      <c r="AN277" s="286"/>
      <c r="AO277" s="474"/>
      <c r="AP277" s="286"/>
      <c r="AQ277" s="474"/>
      <c r="AR277" s="286"/>
      <c r="AS277" s="475"/>
      <c r="AT277" s="286"/>
      <c r="AU277" s="475"/>
      <c r="AV277" s="477"/>
      <c r="AW277" s="475"/>
      <c r="AX277" s="475"/>
      <c r="AY277" s="30" t="str">
        <f t="shared" si="92"/>
        <v/>
      </c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12"/>
      <c r="BK277" s="12"/>
      <c r="BL277" s="12"/>
      <c r="BZ277" s="4"/>
      <c r="CA277" s="32" t="str">
        <f t="shared" si="97"/>
        <v/>
      </c>
      <c r="CB277" s="32" t="str">
        <f>IF(CH277=0,"","* El Total de Pueblo Originario Egresado NO DEBE superar el total de pacientes egresados. ")</f>
        <v/>
      </c>
      <c r="CC277" s="32" t="str">
        <f>IF(CI277=0,"","* El total de Migrantes Egresado NO DEBE superar el total de pacientes egresados. ")</f>
        <v/>
      </c>
      <c r="CD277" s="32" t="str">
        <f t="shared" si="98"/>
        <v/>
      </c>
      <c r="CE277" s="32" t="str">
        <f t="shared" si="99"/>
        <v/>
      </c>
      <c r="CF277" s="32" t="str">
        <f>IF(CL277=0,"","* El Total de egresos por fallecimiento NO DEBE superar el total de Egresos. ")</f>
        <v/>
      </c>
      <c r="CG277" s="33">
        <f t="shared" si="93"/>
        <v>0</v>
      </c>
      <c r="CH277" s="33">
        <f t="shared" si="94"/>
        <v>0</v>
      </c>
      <c r="CI277" s="33">
        <f t="shared" si="95"/>
        <v>0</v>
      </c>
      <c r="CJ277" s="33">
        <f t="shared" si="96"/>
        <v>0</v>
      </c>
      <c r="CK277" s="33">
        <f t="shared" si="100"/>
        <v>0</v>
      </c>
      <c r="CL277" s="33">
        <f>IF(C277&gt;C276,1,0)</f>
        <v>0</v>
      </c>
      <c r="CM277" s="14"/>
      <c r="CZ277" s="3"/>
    </row>
    <row r="278" spans="1:104" ht="21.75" customHeight="1" thickBot="1" x14ac:dyDescent="0.25">
      <c r="A278" s="1514" t="s">
        <v>298</v>
      </c>
      <c r="B278" s="1515"/>
      <c r="C278" s="275">
        <f t="shared" si="90"/>
        <v>1</v>
      </c>
      <c r="D278" s="276">
        <f>SUM(F278+H278+J278+L278)</f>
        <v>1</v>
      </c>
      <c r="E278" s="277">
        <f>SUM(G278+I278+K278+M278)</f>
        <v>0</v>
      </c>
      <c r="F278" s="478"/>
      <c r="G278" s="478"/>
      <c r="H278" s="100"/>
      <c r="I278" s="478"/>
      <c r="J278" s="100">
        <v>1</v>
      </c>
      <c r="K278" s="103"/>
      <c r="L278" s="100"/>
      <c r="M278" s="479"/>
      <c r="N278" s="480"/>
      <c r="O278" s="481"/>
      <c r="P278" s="480"/>
      <c r="Q278" s="481"/>
      <c r="R278" s="480"/>
      <c r="S278" s="481"/>
      <c r="T278" s="480"/>
      <c r="U278" s="481"/>
      <c r="V278" s="480"/>
      <c r="W278" s="481"/>
      <c r="X278" s="480"/>
      <c r="Y278" s="481"/>
      <c r="Z278" s="480"/>
      <c r="AA278" s="481"/>
      <c r="AB278" s="480"/>
      <c r="AC278" s="481"/>
      <c r="AD278" s="480"/>
      <c r="AE278" s="481"/>
      <c r="AF278" s="480"/>
      <c r="AG278" s="481"/>
      <c r="AH278" s="480"/>
      <c r="AI278" s="481"/>
      <c r="AJ278" s="480"/>
      <c r="AK278" s="481"/>
      <c r="AL278" s="480"/>
      <c r="AM278" s="481"/>
      <c r="AN278" s="480"/>
      <c r="AO278" s="481"/>
      <c r="AP278" s="480"/>
      <c r="AQ278" s="481"/>
      <c r="AR278" s="480"/>
      <c r="AS278" s="481"/>
      <c r="AT278" s="480"/>
      <c r="AU278" s="481"/>
      <c r="AV278" s="482">
        <v>0</v>
      </c>
      <c r="AW278" s="103">
        <v>0</v>
      </c>
      <c r="AX278" s="103">
        <v>0</v>
      </c>
      <c r="AY278" s="30" t="str">
        <f t="shared" si="92"/>
        <v/>
      </c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12"/>
      <c r="BK278" s="12"/>
      <c r="BL278" s="12"/>
      <c r="BZ278" s="4"/>
      <c r="CA278" s="32" t="str">
        <f t="shared" si="97"/>
        <v/>
      </c>
      <c r="CB278" s="32" t="str">
        <f>IF(CH278=0,"","* El Total de Pueblo Originario Egresado NO DEBE superar el total de pacientes egresados. ")</f>
        <v/>
      </c>
      <c r="CC278" s="32" t="str">
        <f>IF(CI278=0,"","* El total de Migrantes Egresado NO DEBE superar el total de pacientes egresados. ")</f>
        <v/>
      </c>
      <c r="CD278" s="32" t="str">
        <f t="shared" si="98"/>
        <v/>
      </c>
      <c r="CE278" s="32" t="str">
        <f>IF(CK278=0,"","* No olvide digitar los campos Pueblo Originario y/o Migrantes y/o Población SENAME (Digite CERO si no tiene). ")</f>
        <v/>
      </c>
      <c r="CF278" s="32" t="str">
        <f>IF(CL278=0,"","* El total de Egresos por Alta Hijo VIH NO DEBE superar el Total de Egresos. ")</f>
        <v/>
      </c>
      <c r="CG278" s="33">
        <f t="shared" si="93"/>
        <v>0</v>
      </c>
      <c r="CH278" s="33">
        <f t="shared" si="94"/>
        <v>0</v>
      </c>
      <c r="CI278" s="33">
        <f t="shared" si="95"/>
        <v>0</v>
      </c>
      <c r="CJ278" s="33">
        <f t="shared" si="96"/>
        <v>0</v>
      </c>
      <c r="CK278" s="33">
        <f>IF(AND(C278&lt;&gt;0,OR(AV278="",AW278="",AX278="")),1,0)</f>
        <v>0</v>
      </c>
      <c r="CL278" s="33">
        <f>IF(C278&gt;C276,1,0)</f>
        <v>0</v>
      </c>
      <c r="CM278" s="14"/>
      <c r="CZ278" s="3"/>
    </row>
    <row r="279" spans="1:104" ht="18" customHeight="1" thickTop="1" x14ac:dyDescent="0.2">
      <c r="A279" s="1516" t="s">
        <v>299</v>
      </c>
      <c r="B279" s="439" t="s">
        <v>300</v>
      </c>
      <c r="C279" s="471">
        <f t="shared" si="90"/>
        <v>0</v>
      </c>
      <c r="D279" s="472">
        <f t="shared" ref="D279:E281" si="101">SUM(F279+H279+J279+L279+N279+P279+R279+T279+V279+X279+Z279+AB279+AD279+AF279+AH279+AJ279+AL279+AN279+AP279+AR279)</f>
        <v>0</v>
      </c>
      <c r="E279" s="473">
        <f t="shared" si="101"/>
        <v>0</v>
      </c>
      <c r="F279" s="474"/>
      <c r="G279" s="474"/>
      <c r="H279" s="286"/>
      <c r="I279" s="474"/>
      <c r="J279" s="286"/>
      <c r="K279" s="475"/>
      <c r="L279" s="286"/>
      <c r="M279" s="476"/>
      <c r="N279" s="286"/>
      <c r="O279" s="475"/>
      <c r="P279" s="286"/>
      <c r="Q279" s="474"/>
      <c r="R279" s="286"/>
      <c r="S279" s="474"/>
      <c r="T279" s="286"/>
      <c r="U279" s="474"/>
      <c r="V279" s="286"/>
      <c r="W279" s="474"/>
      <c r="X279" s="286"/>
      <c r="Y279" s="474"/>
      <c r="Z279" s="286"/>
      <c r="AA279" s="474"/>
      <c r="AB279" s="286"/>
      <c r="AC279" s="474"/>
      <c r="AD279" s="286"/>
      <c r="AE279" s="474"/>
      <c r="AF279" s="286"/>
      <c r="AG279" s="474"/>
      <c r="AH279" s="286"/>
      <c r="AI279" s="474"/>
      <c r="AJ279" s="286"/>
      <c r="AK279" s="474"/>
      <c r="AL279" s="286"/>
      <c r="AM279" s="474"/>
      <c r="AN279" s="286"/>
      <c r="AO279" s="474"/>
      <c r="AP279" s="286"/>
      <c r="AQ279" s="474"/>
      <c r="AR279" s="286"/>
      <c r="AS279" s="475"/>
      <c r="AT279" s="286"/>
      <c r="AU279" s="475"/>
      <c r="AV279" s="477"/>
      <c r="AW279" s="475"/>
      <c r="AX279" s="475"/>
      <c r="AY279" s="30" t="str">
        <f t="shared" si="92"/>
        <v/>
      </c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Z279" s="4"/>
      <c r="CA279" s="32" t="str">
        <f t="shared" si="97"/>
        <v/>
      </c>
      <c r="CB279" s="32" t="str">
        <f>IF(CH279=0,"","* El Total de Pueblo Originario Egresado NO DEBE superar el total de pacientes egresados. ")</f>
        <v/>
      </c>
      <c r="CC279" s="32" t="str">
        <f>IF(CI279=0,"","* El total de Migrantes Egresado NO DEBE superar el total de pacientes egresados. ")</f>
        <v/>
      </c>
      <c r="CD279" s="32" t="str">
        <f t="shared" si="98"/>
        <v/>
      </c>
      <c r="CE279" s="32" t="str">
        <f t="shared" si="99"/>
        <v/>
      </c>
      <c r="CF279" s="33"/>
      <c r="CG279" s="33">
        <f t="shared" si="93"/>
        <v>0</v>
      </c>
      <c r="CH279" s="33">
        <f t="shared" si="94"/>
        <v>0</v>
      </c>
      <c r="CI279" s="33">
        <f t="shared" si="95"/>
        <v>0</v>
      </c>
      <c r="CJ279" s="33">
        <f t="shared" si="96"/>
        <v>0</v>
      </c>
      <c r="CK279" s="33">
        <f t="shared" si="100"/>
        <v>0</v>
      </c>
      <c r="CL279" s="33"/>
      <c r="CM279" s="14"/>
      <c r="CN279" s="14"/>
    </row>
    <row r="280" spans="1:104" ht="16.350000000000001" customHeight="1" x14ac:dyDescent="0.2">
      <c r="A280" s="1516"/>
      <c r="B280" s="443" t="s">
        <v>301</v>
      </c>
      <c r="C280" s="139">
        <f t="shared" si="90"/>
        <v>0</v>
      </c>
      <c r="D280" s="140">
        <f t="shared" si="101"/>
        <v>0</v>
      </c>
      <c r="E280" s="141">
        <f t="shared" si="101"/>
        <v>0</v>
      </c>
      <c r="F280" s="143"/>
      <c r="G280" s="143"/>
      <c r="H280" s="35"/>
      <c r="I280" s="143"/>
      <c r="J280" s="35"/>
      <c r="K280" s="39"/>
      <c r="L280" s="35"/>
      <c r="M280" s="239"/>
      <c r="N280" s="35"/>
      <c r="O280" s="39"/>
      <c r="P280" s="35"/>
      <c r="Q280" s="143"/>
      <c r="R280" s="35"/>
      <c r="S280" s="143"/>
      <c r="T280" s="35"/>
      <c r="U280" s="143"/>
      <c r="V280" s="35"/>
      <c r="W280" s="143"/>
      <c r="X280" s="35"/>
      <c r="Y280" s="143"/>
      <c r="Z280" s="35"/>
      <c r="AA280" s="143"/>
      <c r="AB280" s="35"/>
      <c r="AC280" s="143"/>
      <c r="AD280" s="35"/>
      <c r="AE280" s="143"/>
      <c r="AF280" s="35"/>
      <c r="AG280" s="143"/>
      <c r="AH280" s="35"/>
      <c r="AI280" s="143"/>
      <c r="AJ280" s="35"/>
      <c r="AK280" s="143"/>
      <c r="AL280" s="35"/>
      <c r="AM280" s="143"/>
      <c r="AN280" s="35"/>
      <c r="AO280" s="143"/>
      <c r="AP280" s="35"/>
      <c r="AQ280" s="143"/>
      <c r="AR280" s="35"/>
      <c r="AS280" s="39"/>
      <c r="AT280" s="35"/>
      <c r="AU280" s="39"/>
      <c r="AV280" s="58"/>
      <c r="AW280" s="39"/>
      <c r="AX280" s="39"/>
      <c r="AY280" s="30" t="str">
        <f t="shared" si="92"/>
        <v/>
      </c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Z280" s="4"/>
      <c r="CA280" s="32" t="str">
        <f t="shared" si="97"/>
        <v/>
      </c>
      <c r="CB280" s="32"/>
      <c r="CC280" s="32"/>
      <c r="CD280" s="32" t="str">
        <f t="shared" si="98"/>
        <v/>
      </c>
      <c r="CE280" s="32" t="str">
        <f t="shared" si="99"/>
        <v/>
      </c>
      <c r="CF280" s="33"/>
      <c r="CG280" s="33">
        <f t="shared" si="93"/>
        <v>0</v>
      </c>
      <c r="CH280" s="33">
        <f t="shared" si="94"/>
        <v>0</v>
      </c>
      <c r="CI280" s="33">
        <f t="shared" si="95"/>
        <v>0</v>
      </c>
      <c r="CJ280" s="33">
        <f t="shared" si="96"/>
        <v>0</v>
      </c>
      <c r="CK280" s="33">
        <f t="shared" si="100"/>
        <v>0</v>
      </c>
      <c r="CL280" s="33"/>
      <c r="CM280" s="14"/>
      <c r="CN280" s="14"/>
    </row>
    <row r="281" spans="1:104" ht="16.350000000000001" customHeight="1" x14ac:dyDescent="0.2">
      <c r="A281" s="1486"/>
      <c r="B281" s="444" t="s">
        <v>302</v>
      </c>
      <c r="C281" s="145">
        <f t="shared" si="90"/>
        <v>0</v>
      </c>
      <c r="D281" s="146">
        <f t="shared" si="101"/>
        <v>0</v>
      </c>
      <c r="E281" s="147">
        <f t="shared" si="101"/>
        <v>0</v>
      </c>
      <c r="F281" s="376"/>
      <c r="G281" s="376"/>
      <c r="H281" s="92"/>
      <c r="I281" s="376"/>
      <c r="J281" s="92"/>
      <c r="K281" s="95"/>
      <c r="L281" s="92"/>
      <c r="M281" s="318"/>
      <c r="N281" s="92"/>
      <c r="O281" s="95"/>
      <c r="P281" s="92"/>
      <c r="Q281" s="376"/>
      <c r="R281" s="92"/>
      <c r="S281" s="376"/>
      <c r="T281" s="92"/>
      <c r="U281" s="376"/>
      <c r="V281" s="92"/>
      <c r="W281" s="376"/>
      <c r="X281" s="92"/>
      <c r="Y281" s="376"/>
      <c r="Z281" s="92"/>
      <c r="AA281" s="376"/>
      <c r="AB281" s="92"/>
      <c r="AC281" s="376"/>
      <c r="AD281" s="92"/>
      <c r="AE281" s="376"/>
      <c r="AF281" s="92"/>
      <c r="AG281" s="376"/>
      <c r="AH281" s="92"/>
      <c r="AI281" s="376"/>
      <c r="AJ281" s="92"/>
      <c r="AK281" s="376"/>
      <c r="AL281" s="92"/>
      <c r="AM281" s="376"/>
      <c r="AN281" s="92"/>
      <c r="AO281" s="376"/>
      <c r="AP281" s="92"/>
      <c r="AQ281" s="376"/>
      <c r="AR281" s="92"/>
      <c r="AS281" s="95"/>
      <c r="AT281" s="92"/>
      <c r="AU281" s="95"/>
      <c r="AV281" s="206"/>
      <c r="AW281" s="95"/>
      <c r="AX281" s="95"/>
      <c r="AY281" s="30" t="str">
        <f t="shared" si="92"/>
        <v/>
      </c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Z281" s="4"/>
      <c r="CA281" s="32" t="str">
        <f t="shared" si="97"/>
        <v/>
      </c>
      <c r="CB281" s="32"/>
      <c r="CC281" s="32"/>
      <c r="CD281" s="32" t="str">
        <f t="shared" si="98"/>
        <v/>
      </c>
      <c r="CE281" s="32" t="str">
        <f t="shared" si="99"/>
        <v/>
      </c>
      <c r="CF281" s="33"/>
      <c r="CG281" s="33">
        <f t="shared" si="93"/>
        <v>0</v>
      </c>
      <c r="CH281" s="33">
        <f t="shared" si="94"/>
        <v>0</v>
      </c>
      <c r="CI281" s="33">
        <f t="shared" si="95"/>
        <v>0</v>
      </c>
      <c r="CJ281" s="33">
        <f t="shared" si="96"/>
        <v>0</v>
      </c>
      <c r="CK281" s="33">
        <f t="shared" si="100"/>
        <v>0</v>
      </c>
      <c r="CL281" s="33"/>
      <c r="CM281" s="14"/>
      <c r="CN281" s="14"/>
    </row>
    <row r="282" spans="1:104" ht="19.5" customHeight="1" x14ac:dyDescent="0.2">
      <c r="A282" s="155" t="s">
        <v>303</v>
      </c>
      <c r="B282" s="122"/>
      <c r="AL282" s="15"/>
      <c r="AM282" s="1710"/>
      <c r="AN282" s="1710"/>
      <c r="AO282" s="1710"/>
      <c r="AP282" s="1710"/>
      <c r="AQ282" s="1710"/>
      <c r="AR282" s="1710"/>
      <c r="AS282" s="1710"/>
      <c r="AT282" s="1710"/>
      <c r="AU282" s="1710"/>
      <c r="AV282" s="1737"/>
      <c r="AW282" s="1737"/>
      <c r="AX282" s="1737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CG282" s="14"/>
      <c r="CH282" s="14"/>
      <c r="CI282" s="14"/>
      <c r="CJ282" s="14"/>
      <c r="CK282" s="14"/>
      <c r="CL282" s="14"/>
      <c r="CM282" s="14"/>
      <c r="CN282" s="14"/>
    </row>
    <row r="283" spans="1:104" ht="16.350000000000001" customHeight="1" x14ac:dyDescent="0.2">
      <c r="A283" s="1366" t="s">
        <v>62</v>
      </c>
      <c r="B283" s="1367"/>
      <c r="C283" s="1806" t="s">
        <v>269</v>
      </c>
      <c r="D283" s="1806"/>
      <c r="E283" s="1806"/>
      <c r="F283" s="1377" t="s">
        <v>257</v>
      </c>
      <c r="G283" s="1378"/>
      <c r="H283" s="1378"/>
      <c r="I283" s="1378"/>
      <c r="J283" s="1378"/>
      <c r="K283" s="1378"/>
      <c r="L283" s="1378"/>
      <c r="M283" s="1378"/>
      <c r="N283" s="1378"/>
      <c r="O283" s="1378"/>
      <c r="P283" s="1378"/>
      <c r="Q283" s="1378"/>
      <c r="R283" s="1378"/>
      <c r="S283" s="1378"/>
      <c r="T283" s="1378"/>
      <c r="U283" s="1378"/>
      <c r="V283" s="1378"/>
      <c r="W283" s="1378"/>
      <c r="X283" s="1378"/>
      <c r="Y283" s="1378"/>
      <c r="Z283" s="1378"/>
      <c r="AA283" s="1378"/>
      <c r="AB283" s="1378"/>
      <c r="AC283" s="1378"/>
      <c r="AD283" s="1378"/>
      <c r="AE283" s="1378"/>
      <c r="AF283" s="1378"/>
      <c r="AG283" s="1379"/>
      <c r="AH283" s="1518" t="s">
        <v>271</v>
      </c>
      <c r="AI283" s="1500"/>
      <c r="AJ283" s="1520" t="s">
        <v>7</v>
      </c>
      <c r="AK283" s="1367" t="s">
        <v>8</v>
      </c>
      <c r="AL283" s="30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CB283" s="56"/>
      <c r="CC283" s="56"/>
      <c r="CG283" s="14"/>
      <c r="CH283" s="14"/>
      <c r="CI283" s="14"/>
      <c r="CJ283" s="14"/>
      <c r="CK283" s="14"/>
      <c r="CL283" s="14"/>
      <c r="CM283" s="14"/>
      <c r="CN283" s="14"/>
    </row>
    <row r="284" spans="1:104" ht="16.350000000000001" customHeight="1" x14ac:dyDescent="0.2">
      <c r="A284" s="1399"/>
      <c r="B284" s="1400"/>
      <c r="C284" s="1806"/>
      <c r="D284" s="1806"/>
      <c r="E284" s="1806"/>
      <c r="F284" s="1406" t="s">
        <v>110</v>
      </c>
      <c r="G284" s="1408"/>
      <c r="H284" s="1406" t="s">
        <v>11</v>
      </c>
      <c r="I284" s="1408"/>
      <c r="J284" s="1406" t="s">
        <v>112</v>
      </c>
      <c r="K284" s="1407"/>
      <c r="L284" s="1406" t="s">
        <v>113</v>
      </c>
      <c r="M284" s="1407"/>
      <c r="N284" s="1406" t="s">
        <v>114</v>
      </c>
      <c r="O284" s="1407"/>
      <c r="P284" s="1406" t="s">
        <v>115</v>
      </c>
      <c r="Q284" s="1407"/>
      <c r="R284" s="1406" t="s">
        <v>116</v>
      </c>
      <c r="S284" s="1407"/>
      <c r="T284" s="1406" t="s">
        <v>117</v>
      </c>
      <c r="U284" s="1407"/>
      <c r="V284" s="1406" t="s">
        <v>118</v>
      </c>
      <c r="W284" s="1407"/>
      <c r="X284" s="1406" t="s">
        <v>119</v>
      </c>
      <c r="Y284" s="1407"/>
      <c r="Z284" s="1406" t="s">
        <v>120</v>
      </c>
      <c r="AA284" s="1407"/>
      <c r="AB284" s="1406" t="s">
        <v>121</v>
      </c>
      <c r="AC284" s="1407"/>
      <c r="AD284" s="1406" t="s">
        <v>122</v>
      </c>
      <c r="AE284" s="1407"/>
      <c r="AF284" s="1406" t="s">
        <v>123</v>
      </c>
      <c r="AG284" s="1435"/>
      <c r="AH284" s="1519"/>
      <c r="AI284" s="1502"/>
      <c r="AJ284" s="1521"/>
      <c r="AK284" s="1400"/>
      <c r="AL284" s="30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CB284" s="56"/>
      <c r="CC284" s="56"/>
      <c r="CG284" s="14"/>
      <c r="CH284" s="14"/>
      <c r="CI284" s="14"/>
      <c r="CJ284" s="14"/>
      <c r="CK284" s="14"/>
      <c r="CL284" s="14"/>
      <c r="CM284" s="14"/>
      <c r="CN284" s="14"/>
    </row>
    <row r="285" spans="1:104" ht="16.350000000000001" customHeight="1" x14ac:dyDescent="0.2">
      <c r="A285" s="1368"/>
      <c r="B285" s="1369"/>
      <c r="C285" s="1807" t="s">
        <v>88</v>
      </c>
      <c r="D285" s="1808" t="s">
        <v>54</v>
      </c>
      <c r="E285" s="847" t="s">
        <v>89</v>
      </c>
      <c r="F285" s="1807" t="s">
        <v>276</v>
      </c>
      <c r="G285" s="1809" t="s">
        <v>89</v>
      </c>
      <c r="H285" s="1807" t="s">
        <v>276</v>
      </c>
      <c r="I285" s="1809" t="s">
        <v>89</v>
      </c>
      <c r="J285" s="1807" t="s">
        <v>276</v>
      </c>
      <c r="K285" s="1809" t="s">
        <v>89</v>
      </c>
      <c r="L285" s="1807" t="s">
        <v>276</v>
      </c>
      <c r="M285" s="1809" t="s">
        <v>89</v>
      </c>
      <c r="N285" s="1807" t="s">
        <v>276</v>
      </c>
      <c r="O285" s="1809" t="s">
        <v>89</v>
      </c>
      <c r="P285" s="1807" t="s">
        <v>276</v>
      </c>
      <c r="Q285" s="1809" t="s">
        <v>89</v>
      </c>
      <c r="R285" s="1807" t="s">
        <v>276</v>
      </c>
      <c r="S285" s="1809" t="s">
        <v>89</v>
      </c>
      <c r="T285" s="1807" t="s">
        <v>276</v>
      </c>
      <c r="U285" s="1809" t="s">
        <v>89</v>
      </c>
      <c r="V285" s="1807" t="s">
        <v>276</v>
      </c>
      <c r="W285" s="1809" t="s">
        <v>89</v>
      </c>
      <c r="X285" s="1807" t="s">
        <v>276</v>
      </c>
      <c r="Y285" s="1809" t="s">
        <v>89</v>
      </c>
      <c r="Z285" s="1807" t="s">
        <v>276</v>
      </c>
      <c r="AA285" s="1809" t="s">
        <v>89</v>
      </c>
      <c r="AB285" s="1807" t="s">
        <v>276</v>
      </c>
      <c r="AC285" s="1809" t="s">
        <v>89</v>
      </c>
      <c r="AD285" s="1807" t="s">
        <v>276</v>
      </c>
      <c r="AE285" s="1809" t="s">
        <v>89</v>
      </c>
      <c r="AF285" s="1807" t="s">
        <v>276</v>
      </c>
      <c r="AG285" s="1810" t="s">
        <v>89</v>
      </c>
      <c r="AH285" s="262" t="s">
        <v>277</v>
      </c>
      <c r="AI285" s="838" t="s">
        <v>278</v>
      </c>
      <c r="AJ285" s="1522"/>
      <c r="AK285" s="1369"/>
      <c r="AL285" s="30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CB285" s="56"/>
      <c r="CC285" s="56"/>
      <c r="CG285" s="14"/>
      <c r="CH285" s="14"/>
      <c r="CI285" s="14"/>
      <c r="CJ285" s="14"/>
      <c r="CK285" s="14"/>
      <c r="CL285" s="14"/>
      <c r="CM285" s="14"/>
      <c r="CN285" s="14"/>
    </row>
    <row r="286" spans="1:104" ht="20.25" customHeight="1" thickBot="1" x14ac:dyDescent="0.25">
      <c r="A286" s="1526" t="s">
        <v>181</v>
      </c>
      <c r="B286" s="1526"/>
      <c r="C286" s="488">
        <f>SUM(D286+E286)</f>
        <v>0</v>
      </c>
      <c r="D286" s="489">
        <f t="shared" ref="D286:E288" si="102">SUM(F286+H286+J286+L286+N286+P286+R286+T286+V286+X286+Z286+AB286+AD286+AF286)</f>
        <v>0</v>
      </c>
      <c r="E286" s="490">
        <f t="shared" si="102"/>
        <v>0</v>
      </c>
      <c r="F286" s="397"/>
      <c r="G286" s="468"/>
      <c r="H286" s="397"/>
      <c r="I286" s="468"/>
      <c r="J286" s="397"/>
      <c r="K286" s="468"/>
      <c r="L286" s="397"/>
      <c r="M286" s="468"/>
      <c r="N286" s="397"/>
      <c r="O286" s="468"/>
      <c r="P286" s="397"/>
      <c r="Q286" s="468"/>
      <c r="R286" s="397"/>
      <c r="S286" s="468"/>
      <c r="T286" s="397"/>
      <c r="U286" s="468"/>
      <c r="V286" s="397"/>
      <c r="W286" s="468"/>
      <c r="X286" s="397"/>
      <c r="Y286" s="468"/>
      <c r="Z286" s="397"/>
      <c r="AA286" s="468"/>
      <c r="AB286" s="397"/>
      <c r="AC286" s="468"/>
      <c r="AD286" s="397"/>
      <c r="AE286" s="468"/>
      <c r="AF286" s="397"/>
      <c r="AG286" s="491"/>
      <c r="AH286" s="468"/>
      <c r="AI286" s="492"/>
      <c r="AJ286" s="397"/>
      <c r="AK286" s="347"/>
      <c r="AL286" s="30"/>
      <c r="AM286" s="13"/>
      <c r="AN286" s="13"/>
      <c r="AO286" s="13"/>
      <c r="AP286" s="13"/>
      <c r="AQ286" s="13"/>
      <c r="AR286" s="1811"/>
      <c r="AS286" s="1811"/>
      <c r="AT286" s="1811"/>
      <c r="AU286" s="1811"/>
      <c r="AV286" s="1811"/>
      <c r="AW286" s="1811"/>
      <c r="AX286" s="1811"/>
      <c r="BZ286" s="2"/>
      <c r="CJ286" s="4">
        <v>0</v>
      </c>
    </row>
    <row r="287" spans="1:104" ht="22.5" customHeight="1" thickTop="1" thickBot="1" x14ac:dyDescent="0.25">
      <c r="A287" s="1527" t="s">
        <v>296</v>
      </c>
      <c r="B287" s="1527"/>
      <c r="C287" s="494">
        <f>SUM(D287+E287)</f>
        <v>0</v>
      </c>
      <c r="D287" s="495">
        <f t="shared" si="102"/>
        <v>0</v>
      </c>
      <c r="E287" s="496">
        <f t="shared" si="102"/>
        <v>0</v>
      </c>
      <c r="F287" s="497"/>
      <c r="G287" s="498"/>
      <c r="H287" s="497"/>
      <c r="I287" s="498"/>
      <c r="J287" s="497"/>
      <c r="K287" s="498"/>
      <c r="L287" s="497"/>
      <c r="M287" s="498"/>
      <c r="N287" s="497"/>
      <c r="O287" s="498"/>
      <c r="P287" s="497"/>
      <c r="Q287" s="498"/>
      <c r="R287" s="497"/>
      <c r="S287" s="498"/>
      <c r="T287" s="497"/>
      <c r="U287" s="498"/>
      <c r="V287" s="497"/>
      <c r="W287" s="498"/>
      <c r="X287" s="497"/>
      <c r="Y287" s="498"/>
      <c r="Z287" s="497"/>
      <c r="AA287" s="498"/>
      <c r="AB287" s="497"/>
      <c r="AC287" s="498"/>
      <c r="AD287" s="497"/>
      <c r="AE287" s="498"/>
      <c r="AF287" s="497"/>
      <c r="AG287" s="499"/>
      <c r="AH287" s="498"/>
      <c r="AI287" s="500"/>
      <c r="AJ287" s="497"/>
      <c r="AK287" s="500"/>
      <c r="AL287" s="30"/>
      <c r="AM287" s="13"/>
      <c r="AN287" s="13"/>
      <c r="AO287" s="13"/>
      <c r="AP287" s="13"/>
      <c r="AQ287" s="13"/>
      <c r="AR287" s="1811"/>
      <c r="AS287" s="1811"/>
      <c r="AT287" s="1811"/>
      <c r="AU287" s="1811"/>
      <c r="AV287" s="1811"/>
      <c r="AW287" s="1811"/>
      <c r="AX287" s="1811"/>
    </row>
    <row r="288" spans="1:104" ht="18.75" customHeight="1" thickTop="1" x14ac:dyDescent="0.2">
      <c r="A288" s="1528" t="s">
        <v>304</v>
      </c>
      <c r="B288" s="1528"/>
      <c r="C288" s="145">
        <f>SUM(D288+E288)</f>
        <v>0</v>
      </c>
      <c r="D288" s="146">
        <f t="shared" si="102"/>
        <v>0</v>
      </c>
      <c r="E288" s="317">
        <f t="shared" si="102"/>
        <v>0</v>
      </c>
      <c r="F288" s="501"/>
      <c r="G288" s="502"/>
      <c r="H288" s="501"/>
      <c r="I288" s="502"/>
      <c r="J288" s="501"/>
      <c r="K288" s="502"/>
      <c r="L288" s="501"/>
      <c r="M288" s="502"/>
      <c r="N288" s="501"/>
      <c r="O288" s="502"/>
      <c r="P288" s="501"/>
      <c r="Q288" s="502"/>
      <c r="R288" s="501"/>
      <c r="S288" s="502"/>
      <c r="T288" s="501"/>
      <c r="U288" s="502"/>
      <c r="V288" s="501"/>
      <c r="W288" s="502"/>
      <c r="X288" s="501"/>
      <c r="Y288" s="502"/>
      <c r="Z288" s="501"/>
      <c r="AA288" s="502"/>
      <c r="AB288" s="501"/>
      <c r="AC288" s="502"/>
      <c r="AD288" s="501"/>
      <c r="AE288" s="502"/>
      <c r="AF288" s="501"/>
      <c r="AG288" s="503"/>
      <c r="AH288" s="502"/>
      <c r="AI288" s="504"/>
      <c r="AJ288" s="501"/>
      <c r="AK288" s="504"/>
      <c r="AL288" s="30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</row>
    <row r="289" spans="1:104" ht="30" customHeight="1" x14ac:dyDescent="0.2">
      <c r="A289" s="1812" t="s">
        <v>305</v>
      </c>
      <c r="B289" s="1813"/>
      <c r="C289" s="1814"/>
      <c r="D289" s="1814"/>
      <c r="E289" s="1814"/>
      <c r="F289" s="1814"/>
      <c r="G289" s="1814"/>
      <c r="H289" s="1814"/>
      <c r="I289" s="1814"/>
      <c r="J289" s="1814"/>
      <c r="K289" s="1814"/>
      <c r="L289" s="1814"/>
      <c r="M289" s="1814"/>
      <c r="N289" s="1814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7"/>
      <c r="AI289" s="11"/>
      <c r="AJ289" s="11"/>
      <c r="AK289" s="11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</row>
    <row r="290" spans="1:104" ht="16.350000000000001" customHeight="1" x14ac:dyDescent="0.2">
      <c r="A290" s="1516" t="s">
        <v>306</v>
      </c>
      <c r="B290" s="1523" t="s">
        <v>307</v>
      </c>
      <c r="C290" s="1524"/>
      <c r="D290" s="1525"/>
      <c r="E290" s="1368" t="s">
        <v>308</v>
      </c>
      <c r="F290" s="1402"/>
      <c r="G290" s="1402"/>
      <c r="H290" s="1402"/>
      <c r="I290" s="1402"/>
      <c r="J290" s="1402"/>
      <c r="K290" s="1402"/>
      <c r="L290" s="1402"/>
      <c r="M290" s="1402"/>
      <c r="N290" s="508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7"/>
      <c r="AM290" s="120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</row>
    <row r="291" spans="1:104" ht="16.350000000000001" customHeight="1" x14ac:dyDescent="0.2">
      <c r="A291" s="1516"/>
      <c r="B291" s="1368"/>
      <c r="C291" s="1402"/>
      <c r="D291" s="1369"/>
      <c r="E291" s="1406" t="s">
        <v>173</v>
      </c>
      <c r="F291" s="1407"/>
      <c r="G291" s="1406" t="s">
        <v>174</v>
      </c>
      <c r="H291" s="1407"/>
      <c r="I291" s="1406" t="s">
        <v>175</v>
      </c>
      <c r="J291" s="1407"/>
      <c r="K291" s="1406" t="s">
        <v>110</v>
      </c>
      <c r="L291" s="1407"/>
      <c r="M291" s="1406" t="s">
        <v>11</v>
      </c>
      <c r="N291" s="1407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</row>
    <row r="292" spans="1:104" ht="19.5" customHeight="1" x14ac:dyDescent="0.2">
      <c r="A292" s="1486"/>
      <c r="B292" s="842" t="s">
        <v>88</v>
      </c>
      <c r="C292" s="510" t="s">
        <v>54</v>
      </c>
      <c r="D292" s="838" t="s">
        <v>89</v>
      </c>
      <c r="E292" s="1807" t="s">
        <v>54</v>
      </c>
      <c r="F292" s="834" t="s">
        <v>89</v>
      </c>
      <c r="G292" s="1807" t="s">
        <v>54</v>
      </c>
      <c r="H292" s="834" t="s">
        <v>89</v>
      </c>
      <c r="I292" s="1807" t="s">
        <v>54</v>
      </c>
      <c r="J292" s="834" t="s">
        <v>89</v>
      </c>
      <c r="K292" s="1807" t="s">
        <v>54</v>
      </c>
      <c r="L292" s="834" t="s">
        <v>89</v>
      </c>
      <c r="M292" s="1807" t="s">
        <v>54</v>
      </c>
      <c r="N292" s="834" t="s">
        <v>89</v>
      </c>
    </row>
    <row r="293" spans="1:104" ht="20.25" customHeight="1" x14ac:dyDescent="0.2">
      <c r="A293" s="1815" t="s">
        <v>64</v>
      </c>
      <c r="B293" s="1816">
        <f>SUM(C293+D293)</f>
        <v>0</v>
      </c>
      <c r="C293" s="1817">
        <f>SUM(E293+G293+I293+K293+M293)</f>
        <v>0</v>
      </c>
      <c r="D293" s="1818">
        <f>SUM(F293+H293+J293+L293+N293)</f>
        <v>0</v>
      </c>
      <c r="E293" s="1819"/>
      <c r="F293" s="1820"/>
      <c r="G293" s="1819"/>
      <c r="H293" s="1820"/>
      <c r="I293" s="1819"/>
      <c r="J293" s="1821"/>
      <c r="K293" s="1819"/>
      <c r="L293" s="1821"/>
      <c r="M293" s="1822"/>
      <c r="N293" s="1821"/>
      <c r="O293" s="3"/>
    </row>
    <row r="294" spans="1:104" ht="21.75" customHeight="1" x14ac:dyDescent="0.2">
      <c r="A294" s="835" t="s">
        <v>76</v>
      </c>
      <c r="B294" s="520">
        <f>SUM(C294+D294)</f>
        <v>0</v>
      </c>
      <c r="C294" s="521">
        <f>SUM(E294+G294+I294+K294+M294)</f>
        <v>0</v>
      </c>
      <c r="D294" s="258">
        <f>SUM(F294+H294+J294+L294+N294)</f>
        <v>0</v>
      </c>
      <c r="E294" s="92"/>
      <c r="F294" s="95"/>
      <c r="G294" s="92"/>
      <c r="H294" s="522"/>
      <c r="I294" s="92"/>
      <c r="J294" s="95"/>
      <c r="K294" s="92"/>
      <c r="L294" s="95"/>
      <c r="M294" s="318"/>
      <c r="N294" s="522"/>
      <c r="O294" s="3"/>
    </row>
    <row r="295" spans="1:104" ht="22.5" customHeight="1" x14ac:dyDescent="0.2">
      <c r="A295" s="523" t="s">
        <v>309</v>
      </c>
      <c r="B295" s="524"/>
      <c r="C295" s="162"/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162"/>
    </row>
    <row r="296" spans="1:104" ht="14.25" customHeight="1" x14ac:dyDescent="0.2">
      <c r="A296" s="1806" t="s">
        <v>306</v>
      </c>
      <c r="B296" s="1806" t="s">
        <v>95</v>
      </c>
      <c r="C296" s="1692" t="s">
        <v>307</v>
      </c>
      <c r="D296" s="1692"/>
      <c r="E296" s="1692"/>
      <c r="F296" s="1406" t="s">
        <v>308</v>
      </c>
      <c r="G296" s="1408"/>
      <c r="H296" s="1408"/>
      <c r="I296" s="1408"/>
      <c r="J296" s="1408"/>
      <c r="K296" s="1408"/>
      <c r="L296" s="1408"/>
      <c r="M296" s="1408"/>
      <c r="N296" s="1408"/>
      <c r="O296" s="1408"/>
      <c r="P296" s="1408"/>
      <c r="Q296" s="1408"/>
      <c r="R296" s="1408"/>
      <c r="S296" s="1408"/>
      <c r="T296" s="1408"/>
      <c r="U296" s="1408"/>
      <c r="V296" s="1408"/>
      <c r="W296" s="1408"/>
      <c r="X296" s="1408"/>
      <c r="Y296" s="1408"/>
      <c r="Z296" s="1408"/>
      <c r="AA296" s="1408"/>
      <c r="AB296" s="1408"/>
      <c r="AC296" s="1408"/>
      <c r="AD296" s="1408"/>
      <c r="AE296" s="1408"/>
      <c r="AF296" s="1408"/>
      <c r="AG296" s="1407"/>
      <c r="AH296" s="1520" t="s">
        <v>258</v>
      </c>
      <c r="AI296" s="1535" t="s">
        <v>8</v>
      </c>
      <c r="AJ296" s="1367" t="s">
        <v>7</v>
      </c>
      <c r="BT296" s="3"/>
      <c r="BU296" s="4"/>
      <c r="BV296" s="4"/>
      <c r="BW296" s="4"/>
      <c r="BX296" s="4"/>
      <c r="BY296" s="4"/>
      <c r="BZ296" s="4"/>
      <c r="CU296" s="2"/>
      <c r="CV296" s="2"/>
      <c r="CW296" s="2"/>
      <c r="CX296" s="2"/>
      <c r="CY296" s="2"/>
      <c r="CZ296" s="2"/>
    </row>
    <row r="297" spans="1:104" x14ac:dyDescent="0.2">
      <c r="A297" s="1806"/>
      <c r="B297" s="1806"/>
      <c r="C297" s="1692"/>
      <c r="D297" s="1692"/>
      <c r="E297" s="1692"/>
      <c r="F297" s="1406" t="s">
        <v>110</v>
      </c>
      <c r="G297" s="1407"/>
      <c r="H297" s="1406" t="s">
        <v>11</v>
      </c>
      <c r="I297" s="1407"/>
      <c r="J297" s="1406" t="s">
        <v>112</v>
      </c>
      <c r="K297" s="1407"/>
      <c r="L297" s="1406" t="s">
        <v>113</v>
      </c>
      <c r="M297" s="1407"/>
      <c r="N297" s="1406" t="s">
        <v>114</v>
      </c>
      <c r="O297" s="1407"/>
      <c r="P297" s="1406" t="s">
        <v>115</v>
      </c>
      <c r="Q297" s="1407"/>
      <c r="R297" s="1406" t="s">
        <v>116</v>
      </c>
      <c r="S297" s="1407"/>
      <c r="T297" s="1406" t="s">
        <v>117</v>
      </c>
      <c r="U297" s="1407"/>
      <c r="V297" s="1406" t="s">
        <v>118</v>
      </c>
      <c r="W297" s="1407"/>
      <c r="X297" s="1406" t="s">
        <v>119</v>
      </c>
      <c r="Y297" s="1407"/>
      <c r="Z297" s="1406" t="s">
        <v>120</v>
      </c>
      <c r="AA297" s="1407"/>
      <c r="AB297" s="1406" t="s">
        <v>121</v>
      </c>
      <c r="AC297" s="1407"/>
      <c r="AD297" s="1406" t="s">
        <v>122</v>
      </c>
      <c r="AE297" s="1407"/>
      <c r="AF297" s="1406" t="s">
        <v>123</v>
      </c>
      <c r="AG297" s="1407"/>
      <c r="AH297" s="1521"/>
      <c r="AI297" s="1536"/>
      <c r="AJ297" s="1400"/>
      <c r="BT297" s="3"/>
      <c r="BU297" s="4"/>
      <c r="BV297" s="4"/>
      <c r="BW297" s="4"/>
      <c r="BX297" s="4"/>
      <c r="BY297" s="4"/>
      <c r="BZ297" s="4"/>
      <c r="CU297" s="2"/>
      <c r="CV297" s="2"/>
      <c r="CW297" s="2"/>
      <c r="CX297" s="2"/>
      <c r="CY297" s="2"/>
      <c r="CZ297" s="2"/>
    </row>
    <row r="298" spans="1:104" x14ac:dyDescent="0.2">
      <c r="A298" s="1806"/>
      <c r="B298" s="1806"/>
      <c r="C298" s="1823" t="s">
        <v>88</v>
      </c>
      <c r="D298" s="1824" t="s">
        <v>54</v>
      </c>
      <c r="E298" s="834" t="s">
        <v>89</v>
      </c>
      <c r="F298" s="1807" t="s">
        <v>54</v>
      </c>
      <c r="G298" s="834" t="s">
        <v>89</v>
      </c>
      <c r="H298" s="1807" t="s">
        <v>54</v>
      </c>
      <c r="I298" s="834" t="s">
        <v>89</v>
      </c>
      <c r="J298" s="1807" t="s">
        <v>276</v>
      </c>
      <c r="K298" s="834" t="s">
        <v>89</v>
      </c>
      <c r="L298" s="1807" t="s">
        <v>276</v>
      </c>
      <c r="M298" s="834" t="s">
        <v>89</v>
      </c>
      <c r="N298" s="1807" t="s">
        <v>276</v>
      </c>
      <c r="O298" s="834" t="s">
        <v>89</v>
      </c>
      <c r="P298" s="1807" t="s">
        <v>276</v>
      </c>
      <c r="Q298" s="834" t="s">
        <v>89</v>
      </c>
      <c r="R298" s="1807" t="s">
        <v>276</v>
      </c>
      <c r="S298" s="834" t="s">
        <v>89</v>
      </c>
      <c r="T298" s="1807" t="s">
        <v>276</v>
      </c>
      <c r="U298" s="834" t="s">
        <v>89</v>
      </c>
      <c r="V298" s="1807" t="s">
        <v>276</v>
      </c>
      <c r="W298" s="834" t="s">
        <v>89</v>
      </c>
      <c r="X298" s="1807" t="s">
        <v>276</v>
      </c>
      <c r="Y298" s="834" t="s">
        <v>89</v>
      </c>
      <c r="Z298" s="1807" t="s">
        <v>276</v>
      </c>
      <c r="AA298" s="834" t="s">
        <v>89</v>
      </c>
      <c r="AB298" s="1807" t="s">
        <v>276</v>
      </c>
      <c r="AC298" s="834" t="s">
        <v>89</v>
      </c>
      <c r="AD298" s="1807" t="s">
        <v>276</v>
      </c>
      <c r="AE298" s="834" t="s">
        <v>89</v>
      </c>
      <c r="AF298" s="1807" t="s">
        <v>276</v>
      </c>
      <c r="AG298" s="834" t="s">
        <v>89</v>
      </c>
      <c r="AH298" s="1522"/>
      <c r="AI298" s="1537"/>
      <c r="AJ298" s="1369"/>
      <c r="BT298" s="3"/>
      <c r="BU298" s="4"/>
      <c r="BV298" s="4"/>
      <c r="BW298" s="4"/>
      <c r="BX298" s="4"/>
      <c r="BY298" s="4"/>
      <c r="BZ298" s="4"/>
      <c r="CU298" s="2"/>
      <c r="CV298" s="2"/>
      <c r="CW298" s="2"/>
      <c r="CX298" s="2"/>
      <c r="CY298" s="2"/>
      <c r="CZ298" s="2"/>
    </row>
    <row r="299" spans="1:104" x14ac:dyDescent="0.2">
      <c r="A299" s="1529" t="s">
        <v>64</v>
      </c>
      <c r="B299" s="1825" t="s">
        <v>310</v>
      </c>
      <c r="C299" s="1816">
        <f t="shared" ref="C299:C304" si="103">SUM(D299+E299)</f>
        <v>0</v>
      </c>
      <c r="D299" s="1826">
        <f>SUM(F299+H299+J299+L299+N299+P299+R299+T299+V299+X299+Z299+AB299+AD299+AF299)</f>
        <v>0</v>
      </c>
      <c r="E299" s="1827">
        <f t="shared" ref="D299:E304" si="104">SUM(G299+I299+K299+M299+O299+Q299+S299+U299+W299+Y299+AA299+AC299+AE299+AG299)</f>
        <v>0</v>
      </c>
      <c r="F299" s="1819"/>
      <c r="G299" s="1820"/>
      <c r="H299" s="1819"/>
      <c r="I299" s="1820"/>
      <c r="J299" s="1819"/>
      <c r="K299" s="1820"/>
      <c r="L299" s="1819"/>
      <c r="M299" s="1820"/>
      <c r="N299" s="1819"/>
      <c r="O299" s="1820"/>
      <c r="P299" s="1819"/>
      <c r="Q299" s="1820"/>
      <c r="R299" s="1819"/>
      <c r="S299" s="1820"/>
      <c r="T299" s="1819"/>
      <c r="U299" s="1820"/>
      <c r="V299" s="1819"/>
      <c r="W299" s="1820"/>
      <c r="X299" s="1819"/>
      <c r="Y299" s="1820"/>
      <c r="Z299" s="1819"/>
      <c r="AA299" s="1820"/>
      <c r="AB299" s="1819"/>
      <c r="AC299" s="1820"/>
      <c r="AD299" s="1819"/>
      <c r="AE299" s="1820"/>
      <c r="AF299" s="1819"/>
      <c r="AG299" s="1820"/>
      <c r="AH299" s="1819"/>
      <c r="AI299" s="1828"/>
      <c r="AJ299" s="1821"/>
      <c r="AK299" s="30"/>
      <c r="BT299" s="3"/>
      <c r="BU299" s="4"/>
      <c r="BV299" s="4"/>
      <c r="BW299" s="4"/>
      <c r="BX299" s="4"/>
      <c r="BY299" s="4"/>
      <c r="BZ299" s="4"/>
      <c r="CJ299" s="4">
        <v>0</v>
      </c>
      <c r="CU299" s="2"/>
      <c r="CV299" s="2"/>
      <c r="CW299" s="2"/>
      <c r="CX299" s="2"/>
      <c r="CY299" s="2"/>
      <c r="CZ299" s="2"/>
    </row>
    <row r="300" spans="1:104" x14ac:dyDescent="0.2">
      <c r="A300" s="1530"/>
      <c r="B300" s="105" t="s">
        <v>311</v>
      </c>
      <c r="C300" s="532">
        <f t="shared" si="103"/>
        <v>0</v>
      </c>
      <c r="D300" s="533">
        <f t="shared" si="104"/>
        <v>0</v>
      </c>
      <c r="E300" s="534">
        <f t="shared" si="104"/>
        <v>0</v>
      </c>
      <c r="F300" s="35"/>
      <c r="G300" s="39"/>
      <c r="H300" s="35"/>
      <c r="I300" s="39"/>
      <c r="J300" s="35"/>
      <c r="K300" s="39"/>
      <c r="L300" s="35"/>
      <c r="M300" s="39"/>
      <c r="N300" s="35"/>
      <c r="O300" s="39"/>
      <c r="P300" s="35"/>
      <c r="Q300" s="39"/>
      <c r="R300" s="35"/>
      <c r="S300" s="39"/>
      <c r="T300" s="35"/>
      <c r="U300" s="39"/>
      <c r="V300" s="35"/>
      <c r="W300" s="39"/>
      <c r="X300" s="35"/>
      <c r="Y300" s="39"/>
      <c r="Z300" s="35"/>
      <c r="AA300" s="39"/>
      <c r="AB300" s="35"/>
      <c r="AC300" s="39"/>
      <c r="AD300" s="35"/>
      <c r="AE300" s="39"/>
      <c r="AF300" s="35"/>
      <c r="AG300" s="39"/>
      <c r="AH300" s="35"/>
      <c r="AI300" s="36"/>
      <c r="AJ300" s="40"/>
      <c r="AK300" s="30"/>
      <c r="BT300" s="3"/>
      <c r="BU300" s="4"/>
      <c r="BV300" s="4"/>
      <c r="BW300" s="4"/>
      <c r="BX300" s="4"/>
      <c r="BY300" s="4"/>
      <c r="BZ300" s="4"/>
      <c r="CJ300" s="4">
        <v>0</v>
      </c>
      <c r="CU300" s="2"/>
      <c r="CV300" s="2"/>
      <c r="CW300" s="2"/>
      <c r="CX300" s="2"/>
      <c r="CY300" s="2"/>
      <c r="CZ300" s="2"/>
    </row>
    <row r="301" spans="1:104" x14ac:dyDescent="0.2">
      <c r="A301" s="1531"/>
      <c r="B301" s="91" t="s">
        <v>312</v>
      </c>
      <c r="C301" s="536">
        <f t="shared" si="103"/>
        <v>0</v>
      </c>
      <c r="D301" s="537">
        <f t="shared" si="104"/>
        <v>0</v>
      </c>
      <c r="E301" s="538">
        <f t="shared" si="104"/>
        <v>0</v>
      </c>
      <c r="F301" s="82"/>
      <c r="G301" s="85"/>
      <c r="H301" s="82"/>
      <c r="I301" s="85"/>
      <c r="J301" s="82"/>
      <c r="K301" s="85"/>
      <c r="L301" s="82"/>
      <c r="M301" s="85"/>
      <c r="N301" s="82"/>
      <c r="O301" s="85"/>
      <c r="P301" s="82"/>
      <c r="Q301" s="85"/>
      <c r="R301" s="82"/>
      <c r="S301" s="85"/>
      <c r="T301" s="82"/>
      <c r="U301" s="85"/>
      <c r="V301" s="82"/>
      <c r="W301" s="85"/>
      <c r="X301" s="82"/>
      <c r="Y301" s="85"/>
      <c r="Z301" s="82"/>
      <c r="AA301" s="85"/>
      <c r="AB301" s="82"/>
      <c r="AC301" s="85"/>
      <c r="AD301" s="82"/>
      <c r="AE301" s="85"/>
      <c r="AF301" s="82"/>
      <c r="AG301" s="85"/>
      <c r="AH301" s="82"/>
      <c r="AI301" s="83"/>
      <c r="AJ301" s="185"/>
      <c r="AK301" s="30"/>
      <c r="BT301" s="3"/>
      <c r="BU301" s="4"/>
      <c r="BV301" s="4"/>
      <c r="BW301" s="4"/>
      <c r="BX301" s="4"/>
      <c r="BY301" s="4"/>
      <c r="BZ301" s="4"/>
      <c r="CJ301" s="4">
        <v>0</v>
      </c>
      <c r="CU301" s="2"/>
      <c r="CV301" s="2"/>
      <c r="CW301" s="2"/>
      <c r="CX301" s="2"/>
      <c r="CY301" s="2"/>
      <c r="CZ301" s="2"/>
    </row>
    <row r="302" spans="1:104" x14ac:dyDescent="0.2">
      <c r="A302" s="1532" t="s">
        <v>313</v>
      </c>
      <c r="B302" s="1825" t="s">
        <v>310</v>
      </c>
      <c r="C302" s="1816">
        <f t="shared" si="103"/>
        <v>0</v>
      </c>
      <c r="D302" s="1826">
        <f t="shared" si="104"/>
        <v>0</v>
      </c>
      <c r="E302" s="539">
        <f t="shared" si="104"/>
        <v>0</v>
      </c>
      <c r="F302" s="106"/>
      <c r="G302" s="109"/>
      <c r="H302" s="106"/>
      <c r="I302" s="109"/>
      <c r="J302" s="106"/>
      <c r="K302" s="109"/>
      <c r="L302" s="106"/>
      <c r="M302" s="109"/>
      <c r="N302" s="106"/>
      <c r="O302" s="109"/>
      <c r="P302" s="106"/>
      <c r="Q302" s="109"/>
      <c r="R302" s="106"/>
      <c r="S302" s="109"/>
      <c r="T302" s="106"/>
      <c r="U302" s="109"/>
      <c r="V302" s="106"/>
      <c r="W302" s="109"/>
      <c r="X302" s="106"/>
      <c r="Y302" s="109"/>
      <c r="Z302" s="106"/>
      <c r="AA302" s="109"/>
      <c r="AB302" s="106"/>
      <c r="AC302" s="109"/>
      <c r="AD302" s="106"/>
      <c r="AE302" s="109"/>
      <c r="AF302" s="106"/>
      <c r="AG302" s="109"/>
      <c r="AH302" s="106"/>
      <c r="AI302" s="107"/>
      <c r="AJ302" s="272"/>
      <c r="AK302" s="30"/>
      <c r="BT302" s="3"/>
      <c r="BU302" s="4"/>
      <c r="BV302" s="4"/>
      <c r="BW302" s="4"/>
      <c r="BX302" s="4"/>
      <c r="BY302" s="4"/>
      <c r="BZ302" s="4"/>
      <c r="CJ302" s="4">
        <v>0</v>
      </c>
      <c r="CU302" s="2"/>
      <c r="CV302" s="2"/>
      <c r="CW302" s="2"/>
      <c r="CX302" s="2"/>
      <c r="CY302" s="2"/>
      <c r="CZ302" s="2"/>
    </row>
    <row r="303" spans="1:104" x14ac:dyDescent="0.2">
      <c r="A303" s="1533"/>
      <c r="B303" s="89" t="s">
        <v>311</v>
      </c>
      <c r="C303" s="532">
        <f t="shared" si="103"/>
        <v>0</v>
      </c>
      <c r="D303" s="533">
        <f t="shared" si="104"/>
        <v>0</v>
      </c>
      <c r="E303" s="534">
        <f>SUM(G303+I303+K303+M303+O303+Q303+S303+U303+W303+Y303+AA303+AC303+AE303+AG303)</f>
        <v>0</v>
      </c>
      <c r="F303" s="35"/>
      <c r="G303" s="39"/>
      <c r="H303" s="35"/>
      <c r="I303" s="39"/>
      <c r="J303" s="35"/>
      <c r="K303" s="39"/>
      <c r="L303" s="35"/>
      <c r="M303" s="39"/>
      <c r="N303" s="35"/>
      <c r="O303" s="39"/>
      <c r="P303" s="35"/>
      <c r="Q303" s="39"/>
      <c r="R303" s="35"/>
      <c r="S303" s="39"/>
      <c r="T303" s="35"/>
      <c r="U303" s="39"/>
      <c r="V303" s="35"/>
      <c r="W303" s="39"/>
      <c r="X303" s="35"/>
      <c r="Y303" s="39"/>
      <c r="Z303" s="35"/>
      <c r="AA303" s="39"/>
      <c r="AB303" s="35"/>
      <c r="AC303" s="39"/>
      <c r="AD303" s="35"/>
      <c r="AE303" s="39"/>
      <c r="AF303" s="35"/>
      <c r="AG303" s="39"/>
      <c r="AH303" s="35"/>
      <c r="AI303" s="36"/>
      <c r="AJ303" s="40"/>
      <c r="AK303" s="30"/>
      <c r="BT303" s="3"/>
      <c r="BU303" s="4"/>
      <c r="BV303" s="4"/>
      <c r="BW303" s="4"/>
      <c r="BX303" s="4"/>
      <c r="BY303" s="4"/>
      <c r="BZ303" s="4"/>
      <c r="CJ303" s="4">
        <v>0</v>
      </c>
      <c r="CU303" s="2"/>
      <c r="CV303" s="2"/>
      <c r="CW303" s="2"/>
      <c r="CX303" s="2"/>
      <c r="CY303" s="2"/>
      <c r="CZ303" s="2"/>
    </row>
    <row r="304" spans="1:104" x14ac:dyDescent="0.2">
      <c r="A304" s="1534"/>
      <c r="B304" s="91" t="s">
        <v>312</v>
      </c>
      <c r="C304" s="536">
        <f t="shared" si="103"/>
        <v>0</v>
      </c>
      <c r="D304" s="425">
        <f t="shared" si="104"/>
        <v>0</v>
      </c>
      <c r="E304" s="538">
        <f t="shared" si="104"/>
        <v>0</v>
      </c>
      <c r="F304" s="92"/>
      <c r="G304" s="95"/>
      <c r="H304" s="92"/>
      <c r="I304" s="95"/>
      <c r="J304" s="92"/>
      <c r="K304" s="95"/>
      <c r="L304" s="92"/>
      <c r="M304" s="95"/>
      <c r="N304" s="92"/>
      <c r="O304" s="95"/>
      <c r="P304" s="92"/>
      <c r="Q304" s="95"/>
      <c r="R304" s="92"/>
      <c r="S304" s="95"/>
      <c r="T304" s="92"/>
      <c r="U304" s="95"/>
      <c r="V304" s="92"/>
      <c r="W304" s="95"/>
      <c r="X304" s="92"/>
      <c r="Y304" s="95"/>
      <c r="Z304" s="92"/>
      <c r="AA304" s="95"/>
      <c r="AB304" s="92"/>
      <c r="AC304" s="95"/>
      <c r="AD304" s="92"/>
      <c r="AE304" s="95"/>
      <c r="AF304" s="92"/>
      <c r="AG304" s="95"/>
      <c r="AH304" s="82"/>
      <c r="AI304" s="83"/>
      <c r="AJ304" s="185"/>
      <c r="AK304" s="30"/>
      <c r="BT304" s="3"/>
      <c r="BU304" s="4"/>
      <c r="BV304" s="4"/>
      <c r="BW304" s="4"/>
      <c r="BX304" s="4"/>
      <c r="BY304" s="4"/>
      <c r="BZ304" s="4"/>
      <c r="CJ304" s="4">
        <v>0</v>
      </c>
      <c r="CU304" s="2"/>
      <c r="CV304" s="2"/>
      <c r="CW304" s="2"/>
      <c r="CX304" s="2"/>
      <c r="CY304" s="2"/>
      <c r="CZ304" s="2"/>
    </row>
    <row r="311" spans="1:104" ht="15.75" customHeight="1" x14ac:dyDescent="0.2"/>
    <row r="312" spans="1:104" s="540" customFormat="1" ht="18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3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</row>
    <row r="313" spans="1:104" ht="18.75" customHeight="1" x14ac:dyDescent="0.2"/>
    <row r="314" spans="1:104" ht="18" hidden="1" customHeight="1" x14ac:dyDescent="0.2"/>
    <row r="315" spans="1:104" hidden="1" x14ac:dyDescent="0.2">
      <c r="A315" s="540">
        <f>SUM(C11:C15,C19:C29,C33:C52,B55,C58,C63:C66,C71:C74,C79,C84:C89,C94:C99,C104:C108,C115,C120,C121,C128,C133,C134,C141,C142:C145,C151,C153:C189,C193,C195:C231,C235:C238,C243:C246,C251:C269,C274:C281,C286:C288,B293:B294,C299:C304)</f>
        <v>288</v>
      </c>
      <c r="B315" s="540">
        <f>SUM(CF8:CN304)</f>
        <v>0</v>
      </c>
    </row>
    <row r="316" spans="1:104" hidden="1" x14ac:dyDescent="0.2"/>
    <row r="317" spans="1:104" hidden="1" x14ac:dyDescent="0.2"/>
  </sheetData>
  <mergeCells count="441">
    <mergeCell ref="AF297:AG297"/>
    <mergeCell ref="A299:A301"/>
    <mergeCell ref="A302:A304"/>
    <mergeCell ref="AJ296:AJ298"/>
    <mergeCell ref="F297:G297"/>
    <mergeCell ref="H297:I297"/>
    <mergeCell ref="J297:K297"/>
    <mergeCell ref="L297:M297"/>
    <mergeCell ref="N297:O297"/>
    <mergeCell ref="P297:Q297"/>
    <mergeCell ref="R297:S297"/>
    <mergeCell ref="T297:U297"/>
    <mergeCell ref="V297:W297"/>
    <mergeCell ref="A296:A298"/>
    <mergeCell ref="B296:B298"/>
    <mergeCell ref="C296:E297"/>
    <mergeCell ref="F296:AG296"/>
    <mergeCell ref="AH296:AH298"/>
    <mergeCell ref="AI296:AI298"/>
    <mergeCell ref="X297:Y297"/>
    <mergeCell ref="Z297:AA297"/>
    <mergeCell ref="AB297:AC297"/>
    <mergeCell ref="AD297:AE297"/>
    <mergeCell ref="A290:A292"/>
    <mergeCell ref="B290:D291"/>
    <mergeCell ref="E290:M290"/>
    <mergeCell ref="E291:F291"/>
    <mergeCell ref="G291:H291"/>
    <mergeCell ref="I291:J291"/>
    <mergeCell ref="K291:L291"/>
    <mergeCell ref="M291:N291"/>
    <mergeCell ref="AB284:AC284"/>
    <mergeCell ref="A286:B286"/>
    <mergeCell ref="A287:B287"/>
    <mergeCell ref="A288:B288"/>
    <mergeCell ref="AH283:AI284"/>
    <mergeCell ref="AJ283:AJ285"/>
    <mergeCell ref="AK283:AK285"/>
    <mergeCell ref="F284:G284"/>
    <mergeCell ref="H284:I284"/>
    <mergeCell ref="J284:K284"/>
    <mergeCell ref="L284:M284"/>
    <mergeCell ref="N284:O284"/>
    <mergeCell ref="P284:Q284"/>
    <mergeCell ref="R284:S284"/>
    <mergeCell ref="A278:B278"/>
    <mergeCell ref="A279:A281"/>
    <mergeCell ref="A283:B285"/>
    <mergeCell ref="C283:E284"/>
    <mergeCell ref="F283:AG283"/>
    <mergeCell ref="T284:U284"/>
    <mergeCell ref="V284:W284"/>
    <mergeCell ref="X284:Y284"/>
    <mergeCell ref="Z284:AA284"/>
    <mergeCell ref="AD284:AE284"/>
    <mergeCell ref="AF284:AG284"/>
    <mergeCell ref="A274:A275"/>
    <mergeCell ref="A276:B276"/>
    <mergeCell ref="AD272:AE272"/>
    <mergeCell ref="AF272:AG272"/>
    <mergeCell ref="AH272:AI272"/>
    <mergeCell ref="AJ272:AK272"/>
    <mergeCell ref="AL272:AM272"/>
    <mergeCell ref="AN272:AO272"/>
    <mergeCell ref="A277:B277"/>
    <mergeCell ref="A271:B273"/>
    <mergeCell ref="C271:E272"/>
    <mergeCell ref="AW271:AW273"/>
    <mergeCell ref="AX271:AX273"/>
    <mergeCell ref="F272:G272"/>
    <mergeCell ref="H272:I272"/>
    <mergeCell ref="J272:K272"/>
    <mergeCell ref="L272:M272"/>
    <mergeCell ref="N272:O272"/>
    <mergeCell ref="P272:Q272"/>
    <mergeCell ref="R272:S272"/>
    <mergeCell ref="T272:U272"/>
    <mergeCell ref="AP272:AQ272"/>
    <mergeCell ref="AR272:AS272"/>
    <mergeCell ref="AT272:AT273"/>
    <mergeCell ref="AU272:AU273"/>
    <mergeCell ref="F271:AS271"/>
    <mergeCell ref="AT271:AU271"/>
    <mergeCell ref="AV271:AV273"/>
    <mergeCell ref="V272:W272"/>
    <mergeCell ref="X272:Y272"/>
    <mergeCell ref="Z272:AA272"/>
    <mergeCell ref="AB272:AC272"/>
    <mergeCell ref="A251:B251"/>
    <mergeCell ref="A252:A260"/>
    <mergeCell ref="Z249:AA249"/>
    <mergeCell ref="AB249:AC249"/>
    <mergeCell ref="AD249:AE249"/>
    <mergeCell ref="AF249:AG249"/>
    <mergeCell ref="AH249:AI249"/>
    <mergeCell ref="AJ249:AK249"/>
    <mergeCell ref="A261:A269"/>
    <mergeCell ref="AQ248:AR249"/>
    <mergeCell ref="AS248:AS250"/>
    <mergeCell ref="AT248:AT250"/>
    <mergeCell ref="AU248:AU250"/>
    <mergeCell ref="F249:G249"/>
    <mergeCell ref="H249:I249"/>
    <mergeCell ref="J249:K249"/>
    <mergeCell ref="L249:M249"/>
    <mergeCell ref="N249:O249"/>
    <mergeCell ref="P249:Q249"/>
    <mergeCell ref="AL249:AM249"/>
    <mergeCell ref="AN249:AN250"/>
    <mergeCell ref="AO249:AO250"/>
    <mergeCell ref="AP249:AP250"/>
    <mergeCell ref="A243:A244"/>
    <mergeCell ref="A245:A246"/>
    <mergeCell ref="A248:B250"/>
    <mergeCell ref="C248:E249"/>
    <mergeCell ref="F248:AM248"/>
    <mergeCell ref="AN248:AP248"/>
    <mergeCell ref="R249:S249"/>
    <mergeCell ref="T249:U249"/>
    <mergeCell ref="V249:W249"/>
    <mergeCell ref="X249:Y249"/>
    <mergeCell ref="A237:A238"/>
    <mergeCell ref="A240:A242"/>
    <mergeCell ref="B240:B242"/>
    <mergeCell ref="C240:E241"/>
    <mergeCell ref="F240:AK240"/>
    <mergeCell ref="AL240:AL242"/>
    <mergeCell ref="F241:G241"/>
    <mergeCell ref="H241:I241"/>
    <mergeCell ref="J241:K241"/>
    <mergeCell ref="L241:M241"/>
    <mergeCell ref="Z241:AA241"/>
    <mergeCell ref="AB241:AC241"/>
    <mergeCell ref="AD241:AE241"/>
    <mergeCell ref="AF241:AG241"/>
    <mergeCell ref="AH241:AI241"/>
    <mergeCell ref="AJ241:AK241"/>
    <mergeCell ref="N241:O241"/>
    <mergeCell ref="P241:Q241"/>
    <mergeCell ref="R241:S241"/>
    <mergeCell ref="T241:U241"/>
    <mergeCell ref="V241:W241"/>
    <mergeCell ref="X241:Y241"/>
    <mergeCell ref="AB233:AC233"/>
    <mergeCell ref="AD233:AE233"/>
    <mergeCell ref="AF233:AG233"/>
    <mergeCell ref="AH233:AI233"/>
    <mergeCell ref="AJ233:AK233"/>
    <mergeCell ref="A235:A236"/>
    <mergeCell ref="P233:Q233"/>
    <mergeCell ref="R233:S233"/>
    <mergeCell ref="T233:U233"/>
    <mergeCell ref="V233:W233"/>
    <mergeCell ref="X233:Y233"/>
    <mergeCell ref="Z233:AA233"/>
    <mergeCell ref="C233:E233"/>
    <mergeCell ref="F233:G233"/>
    <mergeCell ref="H233:I233"/>
    <mergeCell ref="J233:K233"/>
    <mergeCell ref="L233:M233"/>
    <mergeCell ref="N233:O233"/>
    <mergeCell ref="A227:B227"/>
    <mergeCell ref="A228:B228"/>
    <mergeCell ref="A229:B229"/>
    <mergeCell ref="A230:B230"/>
    <mergeCell ref="A231:B231"/>
    <mergeCell ref="A233:B234"/>
    <mergeCell ref="A209:A211"/>
    <mergeCell ref="A212:A215"/>
    <mergeCell ref="A216:A221"/>
    <mergeCell ref="A222:A224"/>
    <mergeCell ref="A225:B225"/>
    <mergeCell ref="A226:B226"/>
    <mergeCell ref="A193:B193"/>
    <mergeCell ref="A194:B194"/>
    <mergeCell ref="A195:A196"/>
    <mergeCell ref="A197:B197"/>
    <mergeCell ref="A198:A199"/>
    <mergeCell ref="A201:A208"/>
    <mergeCell ref="AN191:AP191"/>
    <mergeCell ref="AQ191:AQ192"/>
    <mergeCell ref="AR191:AR192"/>
    <mergeCell ref="P191:Q191"/>
    <mergeCell ref="R191:S191"/>
    <mergeCell ref="T191:U191"/>
    <mergeCell ref="V191:W191"/>
    <mergeCell ref="X191:Y191"/>
    <mergeCell ref="Z191:AA191"/>
    <mergeCell ref="C191:E191"/>
    <mergeCell ref="F191:G191"/>
    <mergeCell ref="H191:I191"/>
    <mergeCell ref="J191:K191"/>
    <mergeCell ref="L191:M191"/>
    <mergeCell ref="N191:O191"/>
    <mergeCell ref="AS191:AT191"/>
    <mergeCell ref="AU191:AU192"/>
    <mergeCell ref="AV191:AV192"/>
    <mergeCell ref="AB191:AC191"/>
    <mergeCell ref="AD191:AE191"/>
    <mergeCell ref="AF191:AG191"/>
    <mergeCell ref="AH191:AI191"/>
    <mergeCell ref="AJ191:AK191"/>
    <mergeCell ref="AL191:AM191"/>
    <mergeCell ref="A185:B185"/>
    <mergeCell ref="A186:B186"/>
    <mergeCell ref="A187:B187"/>
    <mergeCell ref="A188:B188"/>
    <mergeCell ref="A189:B189"/>
    <mergeCell ref="A191:B192"/>
    <mergeCell ref="A167:A169"/>
    <mergeCell ref="A170:A173"/>
    <mergeCell ref="A174:A179"/>
    <mergeCell ref="A180:A182"/>
    <mergeCell ref="A183:B183"/>
    <mergeCell ref="A184:B184"/>
    <mergeCell ref="A153:A154"/>
    <mergeCell ref="A155:B155"/>
    <mergeCell ref="A156:A157"/>
    <mergeCell ref="A159:A166"/>
    <mergeCell ref="AL149:AM149"/>
    <mergeCell ref="AN149:AN150"/>
    <mergeCell ref="AO149:AO150"/>
    <mergeCell ref="N149:O149"/>
    <mergeCell ref="P149:Q149"/>
    <mergeCell ref="R149:S149"/>
    <mergeCell ref="T149:U149"/>
    <mergeCell ref="V149:W149"/>
    <mergeCell ref="X149:Y149"/>
    <mergeCell ref="AS149:AS150"/>
    <mergeCell ref="Z149:AA149"/>
    <mergeCell ref="AB149:AC149"/>
    <mergeCell ref="AD149:AE149"/>
    <mergeCell ref="AF149:AG149"/>
    <mergeCell ref="AH149:AI149"/>
    <mergeCell ref="AJ149:AK149"/>
    <mergeCell ref="A151:B151"/>
    <mergeCell ref="A152:B152"/>
    <mergeCell ref="A142:A145"/>
    <mergeCell ref="A149:B150"/>
    <mergeCell ref="C149:E149"/>
    <mergeCell ref="F149:G149"/>
    <mergeCell ref="H149:I149"/>
    <mergeCell ref="J149:K149"/>
    <mergeCell ref="L149:M149"/>
    <mergeCell ref="AP149:AQ149"/>
    <mergeCell ref="AR149:AR150"/>
    <mergeCell ref="L123:M123"/>
    <mergeCell ref="N123:P123"/>
    <mergeCell ref="A125:A127"/>
    <mergeCell ref="A128:B128"/>
    <mergeCell ref="A129:A132"/>
    <mergeCell ref="A133:B133"/>
    <mergeCell ref="L136:M136"/>
    <mergeCell ref="N136:O136"/>
    <mergeCell ref="A138:A141"/>
    <mergeCell ref="A121:B121"/>
    <mergeCell ref="A123:B124"/>
    <mergeCell ref="C123:E123"/>
    <mergeCell ref="F123:G123"/>
    <mergeCell ref="H123:I123"/>
    <mergeCell ref="J123:K123"/>
    <mergeCell ref="A134:B134"/>
    <mergeCell ref="A136:B137"/>
    <mergeCell ref="C136:E136"/>
    <mergeCell ref="F136:G136"/>
    <mergeCell ref="H136:I136"/>
    <mergeCell ref="J136:K136"/>
    <mergeCell ref="A120:B120"/>
    <mergeCell ref="Q120:R120"/>
    <mergeCell ref="AJ102:AJ103"/>
    <mergeCell ref="A104:B104"/>
    <mergeCell ref="A105:B105"/>
    <mergeCell ref="A106:A107"/>
    <mergeCell ref="A108:B108"/>
    <mergeCell ref="A110:B111"/>
    <mergeCell ref="C110:E110"/>
    <mergeCell ref="F110:G110"/>
    <mergeCell ref="H110:I110"/>
    <mergeCell ref="J110:K110"/>
    <mergeCell ref="Z102:AA102"/>
    <mergeCell ref="AB102:AC102"/>
    <mergeCell ref="AD102:AE102"/>
    <mergeCell ref="AF102:AG102"/>
    <mergeCell ref="AH102:AH103"/>
    <mergeCell ref="AI102:AI103"/>
    <mergeCell ref="N102:O102"/>
    <mergeCell ref="P102:Q102"/>
    <mergeCell ref="S120:T120"/>
    <mergeCell ref="U120:V120"/>
    <mergeCell ref="W120:X120"/>
    <mergeCell ref="Y120:Z120"/>
    <mergeCell ref="A94:B94"/>
    <mergeCell ref="A95:A99"/>
    <mergeCell ref="A101:B103"/>
    <mergeCell ref="C101:E102"/>
    <mergeCell ref="F101:AG101"/>
    <mergeCell ref="L110:M110"/>
    <mergeCell ref="A112:A114"/>
    <mergeCell ref="A115:B115"/>
    <mergeCell ref="A116:A119"/>
    <mergeCell ref="AH101:AJ101"/>
    <mergeCell ref="F102:G102"/>
    <mergeCell ref="H102:I102"/>
    <mergeCell ref="J102:K102"/>
    <mergeCell ref="L102:M102"/>
    <mergeCell ref="AD92:AE92"/>
    <mergeCell ref="AF92:AG92"/>
    <mergeCell ref="AH92:AH93"/>
    <mergeCell ref="AI92:AI93"/>
    <mergeCell ref="AJ92:AJ93"/>
    <mergeCell ref="R102:S102"/>
    <mergeCell ref="T102:U102"/>
    <mergeCell ref="V102:W102"/>
    <mergeCell ref="X102:Y102"/>
    <mergeCell ref="AK92:AK93"/>
    <mergeCell ref="AH91:AK91"/>
    <mergeCell ref="F92:G92"/>
    <mergeCell ref="H92:I92"/>
    <mergeCell ref="J92:K92"/>
    <mergeCell ref="L92:M92"/>
    <mergeCell ref="N92:O92"/>
    <mergeCell ref="P92:Q92"/>
    <mergeCell ref="R92:S92"/>
    <mergeCell ref="T92:U92"/>
    <mergeCell ref="V92:W92"/>
    <mergeCell ref="A84:B84"/>
    <mergeCell ref="A85:A89"/>
    <mergeCell ref="A91:B93"/>
    <mergeCell ref="C91:E92"/>
    <mergeCell ref="F91:AG91"/>
    <mergeCell ref="X92:Y92"/>
    <mergeCell ref="Z92:AA92"/>
    <mergeCell ref="AB92:AC92"/>
    <mergeCell ref="R82:S82"/>
    <mergeCell ref="T82:U82"/>
    <mergeCell ref="V82:W82"/>
    <mergeCell ref="X82:Y82"/>
    <mergeCell ref="Z82:AA82"/>
    <mergeCell ref="AB82:AC82"/>
    <mergeCell ref="A79:B79"/>
    <mergeCell ref="A81:B83"/>
    <mergeCell ref="C81:E82"/>
    <mergeCell ref="F81:AG81"/>
    <mergeCell ref="F82:G82"/>
    <mergeCell ref="H82:I82"/>
    <mergeCell ref="J82:K82"/>
    <mergeCell ref="L82:M82"/>
    <mergeCell ref="N82:O82"/>
    <mergeCell ref="P82:Q82"/>
    <mergeCell ref="AD82:AE82"/>
    <mergeCell ref="AF82:AG82"/>
    <mergeCell ref="A76:B78"/>
    <mergeCell ref="C76:E77"/>
    <mergeCell ref="F76:O76"/>
    <mergeCell ref="F77:G77"/>
    <mergeCell ref="H77:I77"/>
    <mergeCell ref="J77:K77"/>
    <mergeCell ref="L77:M77"/>
    <mergeCell ref="N77:O77"/>
    <mergeCell ref="T69:T70"/>
    <mergeCell ref="A71:B71"/>
    <mergeCell ref="A72:B72"/>
    <mergeCell ref="A73:B73"/>
    <mergeCell ref="A74:B74"/>
    <mergeCell ref="H69:I69"/>
    <mergeCell ref="J69:K69"/>
    <mergeCell ref="L69:M69"/>
    <mergeCell ref="N69:O69"/>
    <mergeCell ref="P69:Q69"/>
    <mergeCell ref="A63:B63"/>
    <mergeCell ref="A64:B64"/>
    <mergeCell ref="A65:B65"/>
    <mergeCell ref="A66:B66"/>
    <mergeCell ref="A68:B70"/>
    <mergeCell ref="C68:E69"/>
    <mergeCell ref="F68:Q68"/>
    <mergeCell ref="R68:V68"/>
    <mergeCell ref="F69:G69"/>
    <mergeCell ref="U69:V69"/>
    <mergeCell ref="R69:S69"/>
    <mergeCell ref="V60:W60"/>
    <mergeCell ref="X60:X62"/>
    <mergeCell ref="Y60:Z61"/>
    <mergeCell ref="F61:G61"/>
    <mergeCell ref="H61:I61"/>
    <mergeCell ref="J61:K61"/>
    <mergeCell ref="L61:M61"/>
    <mergeCell ref="N61:O61"/>
    <mergeCell ref="P61:Q61"/>
    <mergeCell ref="R61:S61"/>
    <mergeCell ref="V61:W61"/>
    <mergeCell ref="A58:B58"/>
    <mergeCell ref="A60:B62"/>
    <mergeCell ref="C60:E61"/>
    <mergeCell ref="F60:Q60"/>
    <mergeCell ref="R60:S60"/>
    <mergeCell ref="T60:U60"/>
    <mergeCell ref="T61:U61"/>
    <mergeCell ref="A46:B46"/>
    <mergeCell ref="A47:B47"/>
    <mergeCell ref="A48:A49"/>
    <mergeCell ref="A50:A51"/>
    <mergeCell ref="A52:B52"/>
    <mergeCell ref="A57:B57"/>
    <mergeCell ref="A33:B33"/>
    <mergeCell ref="A34:B34"/>
    <mergeCell ref="A35:B35"/>
    <mergeCell ref="A36:A41"/>
    <mergeCell ref="A42:A43"/>
    <mergeCell ref="A44:A45"/>
    <mergeCell ref="A27:B27"/>
    <mergeCell ref="A28:B28"/>
    <mergeCell ref="A29:B29"/>
    <mergeCell ref="A31:B32"/>
    <mergeCell ref="C31:C32"/>
    <mergeCell ref="D31:N31"/>
    <mergeCell ref="A21:B21"/>
    <mergeCell ref="A22:B22"/>
    <mergeCell ref="A23:B23"/>
    <mergeCell ref="A24:B24"/>
    <mergeCell ref="A25:B25"/>
    <mergeCell ref="A26:B26"/>
    <mergeCell ref="C17:C18"/>
    <mergeCell ref="D17:D18"/>
    <mergeCell ref="E17:E18"/>
    <mergeCell ref="F17:F18"/>
    <mergeCell ref="A19:B19"/>
    <mergeCell ref="A20:B20"/>
    <mergeCell ref="A11:B11"/>
    <mergeCell ref="A12:B12"/>
    <mergeCell ref="A13:B13"/>
    <mergeCell ref="A14:B14"/>
    <mergeCell ref="A15:B15"/>
    <mergeCell ref="A17:B18"/>
    <mergeCell ref="A6:P6"/>
    <mergeCell ref="A9:B10"/>
    <mergeCell ref="C9:C10"/>
    <mergeCell ref="D9:M9"/>
    <mergeCell ref="N9:N10"/>
    <mergeCell ref="O9:O10"/>
    <mergeCell ref="P9:P10"/>
  </mergeCells>
  <dataValidations count="1">
    <dataValidation type="whole" allowBlank="1" showInputMessage="1" showErrorMessage="1" sqref="A1:AX1048576 AY282:XFD1048576 AY1:XFD273 AZ274:BZ281 CG274:XFD281">
      <formula1>0</formula1>
      <formula2>1E+30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15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7.140625" style="2" customWidth="1"/>
    <col min="2" max="2" width="44.42578125" style="2" customWidth="1"/>
    <col min="3" max="3" width="11.85546875" style="2" customWidth="1"/>
    <col min="4" max="4" width="12.42578125" style="2" customWidth="1"/>
    <col min="5" max="11" width="11.42578125" style="2"/>
    <col min="12" max="12" width="13.140625" style="2" customWidth="1"/>
    <col min="13" max="15" width="11.42578125" style="2" customWidth="1"/>
    <col min="16" max="17" width="11.42578125" style="2"/>
    <col min="18" max="18" width="12.85546875" style="2" customWidth="1"/>
    <col min="19" max="19" width="11.42578125" style="2"/>
    <col min="20" max="20" width="12.42578125" style="2" customWidth="1"/>
    <col min="21" max="21" width="11.42578125" style="2"/>
    <col min="22" max="22" width="12.42578125" style="2" customWidth="1"/>
    <col min="23" max="23" width="11.42578125" style="2"/>
    <col min="24" max="24" width="11.85546875" style="2" customWidth="1"/>
    <col min="25" max="33" width="11.42578125" style="2"/>
    <col min="34" max="34" width="13" style="2" customWidth="1"/>
    <col min="35" max="35" width="11.7109375" style="2" customWidth="1"/>
    <col min="36" max="36" width="13" style="2" customWidth="1"/>
    <col min="37" max="41" width="11.42578125" style="2"/>
    <col min="42" max="42" width="12.140625" style="2" customWidth="1"/>
    <col min="43" max="49" width="11.42578125" style="2"/>
    <col min="50" max="50" width="11.7109375" style="2" customWidth="1"/>
    <col min="51" max="66" width="11.42578125" style="2"/>
    <col min="67" max="72" width="11.42578125" style="2" customWidth="1"/>
    <col min="73" max="77" width="11.7109375" style="2" customWidth="1"/>
    <col min="78" max="78" width="11.140625" style="3" hidden="1" customWidth="1"/>
    <col min="79" max="104" width="11.140625" style="4" hidden="1" customWidth="1"/>
    <col min="105" max="129" width="11.42578125" style="2" hidden="1" customWidth="1"/>
    <col min="130" max="16384" width="11.42578125" style="2"/>
  </cols>
  <sheetData>
    <row r="1" spans="1:92" s="2" customFormat="1" x14ac:dyDescent="0.2">
      <c r="A1" s="1" t="s">
        <v>0</v>
      </c>
      <c r="B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</row>
    <row r="2" spans="1:92" s="2" customFormat="1" x14ac:dyDescent="0.2">
      <c r="A2" s="1" t="str">
        <f>CONCATENATE("COMUNA: ",[2]NOMBRE!B2," - ","( ",[2]NOMBRE!C2,[2]NOMBRE!D2,[2]NOMBRE!E2,[2]NOMBRE!F2,[2]NOMBRE!G2," )")</f>
        <v>COMUNA: LINARES - ( 07401 )</v>
      </c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</row>
    <row r="3" spans="1:92" s="2" customFormat="1" x14ac:dyDescent="0.2">
      <c r="A3" s="1" t="str">
        <f>CONCATENATE("ESTABLECIMIENTO/ESTRATEGIA: ",[2]NOMBRE!B3," - ","( ",[2]NOMBRE!C3,[2]NOMBRE!D3,[2]NOMBRE!E3,[2]NOMBRE!F3,[2]NOMBRE!G3,[2]NOMBRE!H3," )")</f>
        <v>ESTABLECIMIENTO/ESTRATEGIA: HOSPITAL PRESIDENTE CARLOS IBAÑEZ DEL CAMPO - ( 116108 )</v>
      </c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</row>
    <row r="4" spans="1:92" s="2" customFormat="1" x14ac:dyDescent="0.2">
      <c r="A4" s="1" t="str">
        <f>CONCATENATE("MES: ",[2]NOMBRE!B6," - ","( ",[2]NOMBRE!C6,[2]NOMBRE!D6," )")</f>
        <v>MES: ENERO - ( 01 )</v>
      </c>
      <c r="AE4" s="549"/>
      <c r="AF4" s="549"/>
      <c r="AG4" s="549"/>
      <c r="AH4" s="549"/>
      <c r="AI4" s="549"/>
      <c r="AJ4" s="549"/>
      <c r="AK4" s="549"/>
      <c r="AL4" s="549"/>
      <c r="AM4" s="549"/>
      <c r="AN4" s="549"/>
      <c r="AO4" s="549"/>
      <c r="AP4" s="549"/>
      <c r="AQ4" s="549"/>
      <c r="AR4" s="549"/>
      <c r="AS4" s="549"/>
      <c r="AT4" s="549"/>
      <c r="AU4" s="549"/>
      <c r="AV4" s="549"/>
      <c r="AW4" s="549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</row>
    <row r="5" spans="1:92" s="2" customFormat="1" x14ac:dyDescent="0.2">
      <c r="A5" s="1" t="str">
        <f>CONCATENATE("AÑO: ",[2]NOMBRE!B7)</f>
        <v>AÑO: 2020</v>
      </c>
      <c r="AE5" s="549"/>
      <c r="AF5" s="549"/>
      <c r="AG5" s="549"/>
      <c r="AH5" s="549"/>
      <c r="AI5" s="549"/>
      <c r="AJ5" s="549"/>
      <c r="AK5" s="549"/>
      <c r="AL5" s="549"/>
      <c r="AM5" s="549"/>
      <c r="AN5" s="549"/>
      <c r="AO5" s="549"/>
      <c r="AP5" s="549"/>
      <c r="AQ5" s="549"/>
      <c r="AR5" s="549"/>
      <c r="AS5" s="549"/>
      <c r="AT5" s="549"/>
      <c r="AU5" s="549"/>
      <c r="AV5" s="549"/>
      <c r="AW5" s="549"/>
      <c r="B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</row>
    <row r="6" spans="1:92" s="2" customFormat="1" ht="15" customHeight="1" x14ac:dyDescent="0.2">
      <c r="A6" s="1370" t="s">
        <v>1</v>
      </c>
      <c r="B6" s="1370"/>
      <c r="C6" s="1370"/>
      <c r="D6" s="1370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1370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550"/>
      <c r="AW6" s="549"/>
      <c r="BZ6" s="3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</row>
    <row r="7" spans="1:92" s="2" customFormat="1" ht="15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550"/>
      <c r="AW7" s="549"/>
      <c r="BZ7" s="3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</row>
    <row r="8" spans="1:92" s="2" customFormat="1" x14ac:dyDescent="0.2">
      <c r="A8" s="10" t="s">
        <v>2</v>
      </c>
      <c r="B8" s="11"/>
      <c r="C8" s="11"/>
      <c r="D8" s="11"/>
      <c r="E8" s="11"/>
      <c r="F8" s="11"/>
      <c r="G8" s="11"/>
      <c r="H8" s="11"/>
      <c r="I8" s="11"/>
      <c r="Q8" s="12"/>
      <c r="R8" s="12"/>
      <c r="S8" s="12"/>
      <c r="T8" s="12"/>
      <c r="U8" s="12"/>
      <c r="V8" s="12"/>
      <c r="W8" s="12"/>
      <c r="X8" s="13"/>
      <c r="Y8" s="13"/>
      <c r="Z8" s="13"/>
      <c r="AA8" s="13"/>
      <c r="AB8" s="13"/>
      <c r="AC8" s="13"/>
      <c r="AD8" s="7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550"/>
      <c r="AW8" s="549"/>
      <c r="CA8" s="4"/>
      <c r="CB8" s="4"/>
      <c r="CC8" s="4"/>
      <c r="CD8" s="4"/>
      <c r="CE8" s="4"/>
      <c r="CF8" s="4"/>
      <c r="CG8" s="14"/>
      <c r="CH8" s="14"/>
      <c r="CI8" s="14"/>
      <c r="CJ8" s="14"/>
      <c r="CK8" s="14"/>
      <c r="CL8" s="14"/>
      <c r="CM8" s="14"/>
      <c r="CN8" s="14"/>
    </row>
    <row r="9" spans="1:92" s="2" customFormat="1" ht="14.25" customHeight="1" x14ac:dyDescent="0.2">
      <c r="A9" s="1371" t="s">
        <v>3</v>
      </c>
      <c r="B9" s="1372"/>
      <c r="C9" s="1375" t="s">
        <v>4</v>
      </c>
      <c r="D9" s="1377" t="s">
        <v>5</v>
      </c>
      <c r="E9" s="1378"/>
      <c r="F9" s="1378"/>
      <c r="G9" s="1378"/>
      <c r="H9" s="1378"/>
      <c r="I9" s="1378"/>
      <c r="J9" s="1378"/>
      <c r="K9" s="1378"/>
      <c r="L9" s="1378"/>
      <c r="M9" s="1379"/>
      <c r="N9" s="1367" t="s">
        <v>6</v>
      </c>
      <c r="O9" s="1375" t="s">
        <v>7</v>
      </c>
      <c r="P9" s="1375" t="s">
        <v>8</v>
      </c>
      <c r="Q9" s="15"/>
      <c r="R9" s="15"/>
      <c r="S9" s="15"/>
      <c r="T9" s="15"/>
      <c r="U9" s="15"/>
      <c r="V9" s="15"/>
      <c r="W9" s="13"/>
      <c r="X9" s="13"/>
      <c r="Y9" s="13"/>
      <c r="Z9" s="13"/>
      <c r="AA9" s="13"/>
      <c r="AB9" s="13"/>
      <c r="AC9" s="13"/>
      <c r="AD9" s="7"/>
      <c r="AE9" s="7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1"/>
      <c r="AQ9" s="551"/>
      <c r="AR9" s="551"/>
      <c r="AS9" s="551"/>
      <c r="AT9" s="551"/>
      <c r="AU9" s="551"/>
      <c r="AV9" s="551"/>
      <c r="AW9" s="551"/>
      <c r="AX9" s="549"/>
      <c r="BZ9" s="3"/>
      <c r="CA9" s="4"/>
      <c r="CB9" s="4"/>
      <c r="CC9" s="4"/>
      <c r="CD9" s="4"/>
      <c r="CE9" s="4"/>
      <c r="CF9" s="4"/>
      <c r="CG9" s="14"/>
      <c r="CH9" s="14"/>
      <c r="CI9" s="14"/>
      <c r="CJ9" s="14"/>
      <c r="CK9" s="14"/>
      <c r="CL9" s="14"/>
      <c r="CM9" s="14"/>
      <c r="CN9" s="14"/>
    </row>
    <row r="10" spans="1:92" s="2" customFormat="1" ht="21" x14ac:dyDescent="0.2">
      <c r="A10" s="1373"/>
      <c r="B10" s="1374"/>
      <c r="C10" s="1376"/>
      <c r="D10" s="544" t="s">
        <v>9</v>
      </c>
      <c r="E10" s="552" t="s">
        <v>10</v>
      </c>
      <c r="F10" s="552" t="s">
        <v>11</v>
      </c>
      <c r="G10" s="552" t="s">
        <v>12</v>
      </c>
      <c r="H10" s="552" t="s">
        <v>13</v>
      </c>
      <c r="I10" s="552" t="s">
        <v>14</v>
      </c>
      <c r="J10" s="552" t="s">
        <v>15</v>
      </c>
      <c r="K10" s="552" t="s">
        <v>16</v>
      </c>
      <c r="L10" s="552" t="s">
        <v>17</v>
      </c>
      <c r="M10" s="553" t="s">
        <v>18</v>
      </c>
      <c r="N10" s="1369"/>
      <c r="O10" s="1376"/>
      <c r="P10" s="1376"/>
      <c r="Q10" s="12"/>
      <c r="R10" s="20"/>
      <c r="S10" s="20"/>
      <c r="T10" s="20"/>
      <c r="U10" s="20"/>
      <c r="V10" s="15"/>
      <c r="W10" s="15"/>
      <c r="X10" s="15"/>
      <c r="Y10" s="15"/>
      <c r="Z10" s="15"/>
      <c r="AA10" s="15"/>
      <c r="AB10" s="15"/>
      <c r="AC10" s="15"/>
      <c r="AD10" s="11"/>
      <c r="AE10" s="11"/>
      <c r="AF10" s="554"/>
      <c r="AG10" s="554"/>
      <c r="AH10" s="554"/>
      <c r="AI10" s="554"/>
      <c r="AJ10" s="554"/>
      <c r="AK10" s="554"/>
      <c r="AL10" s="554"/>
      <c r="AM10" s="554"/>
      <c r="AN10" s="554"/>
      <c r="AO10" s="555"/>
      <c r="AP10" s="555"/>
      <c r="AQ10" s="555"/>
      <c r="AR10" s="555"/>
      <c r="AS10" s="555"/>
      <c r="AT10" s="555"/>
      <c r="AU10" s="555"/>
      <c r="AV10" s="555"/>
      <c r="AW10" s="555"/>
      <c r="AX10" s="549"/>
      <c r="BZ10" s="3"/>
      <c r="CA10" s="4"/>
      <c r="CB10" s="4"/>
      <c r="CC10" s="4"/>
      <c r="CD10" s="4"/>
      <c r="CE10" s="4"/>
      <c r="CF10" s="4"/>
      <c r="CG10" s="14"/>
      <c r="CH10" s="14"/>
      <c r="CI10" s="14"/>
      <c r="CJ10" s="14"/>
      <c r="CK10" s="14"/>
      <c r="CL10" s="14"/>
      <c r="CM10" s="14"/>
      <c r="CN10" s="14"/>
    </row>
    <row r="11" spans="1:92" s="2" customFormat="1" x14ac:dyDescent="0.2">
      <c r="A11" s="1538" t="s">
        <v>19</v>
      </c>
      <c r="B11" s="1538"/>
      <c r="C11" s="556">
        <f>SUM(D11:M11)</f>
        <v>0</v>
      </c>
      <c r="D11" s="545"/>
      <c r="E11" s="548"/>
      <c r="F11" s="548"/>
      <c r="G11" s="548"/>
      <c r="H11" s="548"/>
      <c r="I11" s="548"/>
      <c r="J11" s="548"/>
      <c r="K11" s="548"/>
      <c r="L11" s="541"/>
      <c r="M11" s="542"/>
      <c r="N11" s="546"/>
      <c r="O11" s="547"/>
      <c r="P11" s="547"/>
      <c r="Q11" s="557" t="str">
        <f>CA11&amp;CB11&amp;CC11&amp;CD11</f>
        <v/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15"/>
      <c r="AD11" s="11"/>
      <c r="AE11" s="11"/>
      <c r="AF11" s="554"/>
      <c r="AG11" s="554"/>
      <c r="AH11" s="554"/>
      <c r="AI11" s="554"/>
      <c r="AJ11" s="554"/>
      <c r="AK11" s="555"/>
      <c r="AL11" s="555"/>
      <c r="AM11" s="555"/>
      <c r="AN11" s="555"/>
      <c r="AO11" s="555"/>
      <c r="AP11" s="555"/>
      <c r="AQ11" s="555"/>
      <c r="AR11" s="555"/>
      <c r="AS11" s="555"/>
      <c r="AT11" s="555"/>
      <c r="AU11" s="555"/>
      <c r="AV11" s="555"/>
      <c r="AW11" s="555"/>
      <c r="AX11" s="549"/>
      <c r="BZ11" s="3"/>
      <c r="CA11" s="32" t="str">
        <f>IF(CH11=1,"* El número de víctima de Violencia de Género NO DEBE ser diferente al Total. ","")</f>
        <v/>
      </c>
      <c r="CB11" s="32" t="str">
        <f>IF(AND(C11&lt;&gt;0,OR(O11="",P11="")),"* No olvide digitar los campos Pueblo Originario y/o Migrantes (Digite CEROS si no tiene). ","")</f>
        <v/>
      </c>
      <c r="CC11" s="32" t="str">
        <f>IF(CJ11=1,"* Pueblo Originario y/o Migrantes NO DEBEN ser Mayor al Total. ","")</f>
        <v/>
      </c>
      <c r="CD11" s="32" t="str">
        <f>IF(CK11=1,"* Total Gestantes Ingresadas a control prenatal debe ser Mayor o Igual que el Total de Evaluaciones a Gestantes de REM A03 Sección B2. ","")</f>
        <v/>
      </c>
      <c r="CE11" s="4"/>
      <c r="CF11" s="4"/>
      <c r="CG11" s="14"/>
      <c r="CH11" s="33">
        <f>IF(C11&lt;N11,1,0)</f>
        <v>0</v>
      </c>
      <c r="CI11" s="14"/>
      <c r="CJ11" s="33">
        <f>IF(OR(C11&lt;O11,C11&lt;P11),1,0)</f>
        <v>0</v>
      </c>
      <c r="CK11" s="33">
        <f>IF(C11&lt;[2]A03!C75,1,0)</f>
        <v>0</v>
      </c>
      <c r="CL11" s="14"/>
      <c r="CM11" s="14"/>
      <c r="CN11" s="14"/>
    </row>
    <row r="12" spans="1:92" s="2" customFormat="1" x14ac:dyDescent="0.2">
      <c r="A12" s="1359" t="s">
        <v>20</v>
      </c>
      <c r="B12" s="1359"/>
      <c r="C12" s="34">
        <f>SUM(D12:M12)</f>
        <v>0</v>
      </c>
      <c r="D12" s="35"/>
      <c r="E12" s="36"/>
      <c r="F12" s="36"/>
      <c r="G12" s="36"/>
      <c r="H12" s="36"/>
      <c r="I12" s="36"/>
      <c r="J12" s="36"/>
      <c r="K12" s="36"/>
      <c r="L12" s="37"/>
      <c r="M12" s="38"/>
      <c r="N12" s="39"/>
      <c r="O12" s="40"/>
      <c r="P12" s="40"/>
      <c r="Q12" s="557" t="str">
        <f>CA12&amp;CB12&amp;CC12&amp;CD12</f>
        <v/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15"/>
      <c r="AD12" s="11"/>
      <c r="AE12" s="11"/>
      <c r="AF12" s="554"/>
      <c r="AG12" s="554"/>
      <c r="AH12" s="554"/>
      <c r="AI12" s="554"/>
      <c r="AJ12" s="554"/>
      <c r="AK12" s="555"/>
      <c r="AL12" s="555"/>
      <c r="AM12" s="555"/>
      <c r="AN12" s="555"/>
      <c r="AO12" s="554"/>
      <c r="AP12" s="554"/>
      <c r="AQ12" s="555"/>
      <c r="AR12" s="555"/>
      <c r="AS12" s="555"/>
      <c r="AT12" s="555"/>
      <c r="AU12" s="555"/>
      <c r="AV12" s="555"/>
      <c r="AW12" s="555"/>
      <c r="AX12" s="549"/>
      <c r="BZ12" s="3"/>
      <c r="CA12" s="32" t="str">
        <f>IF(CH12=1,"* El número de víctima de Violencia de Género NO DEBE ser diferente al Total. ","")</f>
        <v/>
      </c>
      <c r="CB12" s="32" t="str">
        <f>IF(AND(C12&lt;&gt;0,OR(O12="",P12="")),"* No olvide digitar los campos Pueblo Originario y/o Migrantes (Digite CEROS si no tiene). ","")</f>
        <v/>
      </c>
      <c r="CC12" s="32" t="str">
        <f>IF(CJ12=1,"* Pueblo Originario y/o Migrantes NO DEBEN ser Mayor al Total. ","")</f>
        <v/>
      </c>
      <c r="CD12" s="32" t="str">
        <f>IF(CK12=1,"* Total Gestantes debe ser Mayor o Igual a "&amp;A12&amp;".","")</f>
        <v/>
      </c>
      <c r="CE12" s="4"/>
      <c r="CF12" s="4"/>
      <c r="CG12" s="14"/>
      <c r="CH12" s="33">
        <f>IF(C12&lt;N12,1,0)</f>
        <v>0</v>
      </c>
      <c r="CI12" s="14"/>
      <c r="CJ12" s="33">
        <f>IF(OR(C12&lt;O12,C12&lt;P12),1,0)</f>
        <v>0</v>
      </c>
      <c r="CK12" s="33">
        <f>IF($C$11&lt;C12,1,0)</f>
        <v>0</v>
      </c>
      <c r="CL12" s="14"/>
      <c r="CM12" s="14"/>
      <c r="CN12" s="14"/>
    </row>
    <row r="13" spans="1:92" s="2" customFormat="1" ht="14.25" customHeight="1" x14ac:dyDescent="0.2">
      <c r="A13" s="1360" t="s">
        <v>21</v>
      </c>
      <c r="B13" s="1361"/>
      <c r="C13" s="34">
        <f>SUM(D13:M13)</f>
        <v>0</v>
      </c>
      <c r="D13" s="35"/>
      <c r="E13" s="36"/>
      <c r="F13" s="36"/>
      <c r="G13" s="36"/>
      <c r="H13" s="36"/>
      <c r="I13" s="36"/>
      <c r="J13" s="36"/>
      <c r="K13" s="36"/>
      <c r="L13" s="37"/>
      <c r="M13" s="38"/>
      <c r="N13" s="39"/>
      <c r="O13" s="40"/>
      <c r="P13" s="40"/>
      <c r="Q13" s="557" t="str">
        <f>CA13&amp;CB13&amp;CC13&amp;CD13</f>
        <v/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15"/>
      <c r="AD13" s="11"/>
      <c r="AE13" s="11"/>
      <c r="AF13" s="554"/>
      <c r="AG13" s="554"/>
      <c r="AH13" s="554"/>
      <c r="AI13" s="554"/>
      <c r="AJ13" s="554"/>
      <c r="AK13" s="555"/>
      <c r="AL13" s="555"/>
      <c r="AM13" s="555"/>
      <c r="AN13" s="555"/>
      <c r="AO13" s="554"/>
      <c r="AP13" s="554"/>
      <c r="AQ13" s="554"/>
      <c r="AR13" s="555"/>
      <c r="AS13" s="555"/>
      <c r="AT13" s="555"/>
      <c r="AU13" s="555"/>
      <c r="AV13" s="555"/>
      <c r="AW13" s="555"/>
      <c r="AX13" s="549"/>
      <c r="BZ13" s="3"/>
      <c r="CA13" s="32" t="str">
        <f>IF(CH13=1,"* El número de víctima de Violencia de Género NO DEBE ser diferente al Total. ","")</f>
        <v/>
      </c>
      <c r="CB13" s="32" t="str">
        <f>IF(AND(C13&lt;&gt;0,OR(O13="",P13="")),"* No olvide digitar los campos Pueblo Originario y/o Migrantes (Digite CEROS si no tiene). ","")</f>
        <v/>
      </c>
      <c r="CC13" s="32" t="str">
        <f>IF(CJ13=1,"* Pueblo Originario y/o Migrantes NO DEBEN ser Mayor al Total. ","")</f>
        <v/>
      </c>
      <c r="CD13" s="32" t="str">
        <f>IF(CK13=1,"* Total Gestantes debe ser Mayor o Igual a "&amp;A13&amp;".","")</f>
        <v/>
      </c>
      <c r="CE13" s="4"/>
      <c r="CF13" s="4"/>
      <c r="CG13" s="14"/>
      <c r="CH13" s="33">
        <f>IF(C13&lt;N13,1,0)</f>
        <v>0</v>
      </c>
      <c r="CI13" s="14"/>
      <c r="CJ13" s="33">
        <f>IF(OR(C13&lt;O13,C13&lt;P13),1,0)</f>
        <v>0</v>
      </c>
      <c r="CK13" s="33">
        <f>IF($C$11&lt;C13,1,0)</f>
        <v>0</v>
      </c>
      <c r="CL13" s="14"/>
      <c r="CM13" s="14"/>
      <c r="CN13" s="14"/>
    </row>
    <row r="14" spans="1:92" s="2" customFormat="1" ht="14.25" customHeight="1" x14ac:dyDescent="0.2">
      <c r="A14" s="1362" t="s">
        <v>22</v>
      </c>
      <c r="B14" s="1363"/>
      <c r="C14" s="41">
        <f>SUM(D14:M14)</f>
        <v>0</v>
      </c>
      <c r="D14" s="42"/>
      <c r="E14" s="43"/>
      <c r="F14" s="43"/>
      <c r="G14" s="43"/>
      <c r="H14" s="43"/>
      <c r="I14" s="43"/>
      <c r="J14" s="43"/>
      <c r="K14" s="43"/>
      <c r="L14" s="44"/>
      <c r="M14" s="45"/>
      <c r="N14" s="46"/>
      <c r="O14" s="47"/>
      <c r="P14" s="47"/>
      <c r="Q14" s="557" t="str">
        <f>CA14&amp;CB14&amp;CC14&amp;CD14</f>
        <v/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15"/>
      <c r="AD14" s="11"/>
      <c r="AE14" s="11"/>
      <c r="AF14" s="554"/>
      <c r="AG14" s="554"/>
      <c r="AH14" s="554"/>
      <c r="AI14" s="554"/>
      <c r="AJ14" s="554"/>
      <c r="AK14" s="554"/>
      <c r="AL14" s="554"/>
      <c r="AM14" s="554"/>
      <c r="AN14" s="554"/>
      <c r="AO14" s="555"/>
      <c r="AP14" s="555"/>
      <c r="AQ14" s="555"/>
      <c r="AR14" s="555"/>
      <c r="AS14" s="555"/>
      <c r="AT14" s="555"/>
      <c r="AU14" s="555"/>
      <c r="AV14" s="555"/>
      <c r="AW14" s="555"/>
      <c r="AX14" s="549"/>
      <c r="BZ14" s="3"/>
      <c r="CA14" s="32" t="str">
        <f>IF(CH14=1,"* El número de víctima de Violencia de Género NO DEBE ser diferente al Total. ","")</f>
        <v/>
      </c>
      <c r="CB14" s="32" t="str">
        <f>IF(AND(C14&lt;&gt;0,OR(O14="",P14="")),"* No olvide digitar los campos Pueblo Originario y/o Migrantes (Digite CEROS si no tiene). ","")</f>
        <v/>
      </c>
      <c r="CC14" s="32" t="str">
        <f>IF(CJ14=1,"* Pueblo Originario y/o Migrantes NO DEBEN ser Mayor al Total. ","")</f>
        <v/>
      </c>
      <c r="CD14" s="32" t="str">
        <f>IF(CK14=1,"* Total Gestantes debe ser Mayor o Igual a "&amp;A14&amp;".","")</f>
        <v/>
      </c>
      <c r="CE14" s="4"/>
      <c r="CF14" s="4"/>
      <c r="CG14" s="14"/>
      <c r="CH14" s="33">
        <f>IF(C14&lt;N14,1,0)</f>
        <v>0</v>
      </c>
      <c r="CI14" s="14"/>
      <c r="CJ14" s="33">
        <f>IF(OR(C14&lt;O14,C14&lt;P14),1,0)</f>
        <v>0</v>
      </c>
      <c r="CK14" s="33">
        <f>IF($C$11&lt;C14,1,0)</f>
        <v>0</v>
      </c>
      <c r="CL14" s="14"/>
      <c r="CM14" s="14"/>
      <c r="CN14" s="14"/>
    </row>
    <row r="15" spans="1:92" s="2" customFormat="1" ht="14.25" customHeight="1" x14ac:dyDescent="0.2">
      <c r="A15" s="1364" t="s">
        <v>23</v>
      </c>
      <c r="B15" s="1365"/>
      <c r="C15" s="558">
        <f>SUM(D15:M15)</f>
        <v>0</v>
      </c>
      <c r="D15" s="559"/>
      <c r="E15" s="560"/>
      <c r="F15" s="560"/>
      <c r="G15" s="560"/>
      <c r="H15" s="560"/>
      <c r="I15" s="560"/>
      <c r="J15" s="560"/>
      <c r="K15" s="560"/>
      <c r="L15" s="543"/>
      <c r="M15" s="561"/>
      <c r="N15" s="53"/>
      <c r="O15" s="562"/>
      <c r="P15" s="562"/>
      <c r="Q15" s="557" t="str">
        <f>CA15&amp;CB15&amp;CC15&amp;CD15</f>
        <v/>
      </c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15"/>
      <c r="AD15" s="11"/>
      <c r="AE15" s="11"/>
      <c r="AF15" s="554"/>
      <c r="AG15" s="554"/>
      <c r="AH15" s="554"/>
      <c r="AI15" s="554"/>
      <c r="AJ15" s="554"/>
      <c r="AK15" s="554"/>
      <c r="AL15" s="554"/>
      <c r="AM15" s="554"/>
      <c r="AN15" s="554"/>
      <c r="AO15" s="555"/>
      <c r="AP15" s="555"/>
      <c r="AQ15" s="555"/>
      <c r="AR15" s="555"/>
      <c r="AS15" s="555"/>
      <c r="AT15" s="555"/>
      <c r="AU15" s="555"/>
      <c r="AV15" s="555"/>
      <c r="AW15" s="555"/>
      <c r="AX15" s="549"/>
      <c r="BZ15" s="3"/>
      <c r="CA15" s="32" t="str">
        <f>IF(CH15=1,"* El número de víctima de Violencia de Género NO DEBE ser diferente al Total. ","")</f>
        <v/>
      </c>
      <c r="CB15" s="32" t="str">
        <f>IF(AND(C15&lt;&gt;0,OR(O15="",P15="")),"* No olvide digitar los campos Pueblo Originario y/o Migrantes (Digite CEROS si no tiene). ","")</f>
        <v/>
      </c>
      <c r="CC15" s="32" t="str">
        <f>IF(CJ15=1,"* Pueblo Originario y/o Migrantes NO DEBEN ser Mayor al Total. ","")</f>
        <v/>
      </c>
      <c r="CD15" s="32" t="str">
        <f>IF(CK15=1,"* Total Gestantes debe ser Mayor o Igual a "&amp;A15&amp;".","")</f>
        <v/>
      </c>
      <c r="CE15" s="4"/>
      <c r="CF15" s="4"/>
      <c r="CG15" s="14"/>
      <c r="CH15" s="33">
        <f>IF(C15&lt;N15,1,0)</f>
        <v>0</v>
      </c>
      <c r="CI15" s="14"/>
      <c r="CJ15" s="33">
        <f>IF(OR(C15&lt;O15,C15&lt;P15),1,0)</f>
        <v>0</v>
      </c>
      <c r="CK15" s="33">
        <f>IF($C$11&lt;C15,1,0)</f>
        <v>0</v>
      </c>
      <c r="CL15" s="14"/>
      <c r="CM15" s="14"/>
      <c r="CN15" s="14"/>
    </row>
    <row r="16" spans="1:92" s="2" customFormat="1" x14ac:dyDescent="0.2">
      <c r="A16" s="10" t="s">
        <v>24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1"/>
      <c r="P16" s="11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1"/>
      <c r="AE16" s="554"/>
      <c r="AF16" s="554"/>
      <c r="AG16" s="554"/>
      <c r="AH16" s="554"/>
      <c r="AI16" s="554"/>
      <c r="AJ16" s="554"/>
      <c r="AK16" s="554"/>
      <c r="AL16" s="554"/>
      <c r="AM16" s="554"/>
      <c r="AN16" s="554"/>
      <c r="AO16" s="554"/>
      <c r="AP16" s="554"/>
      <c r="AQ16" s="554"/>
      <c r="AR16" s="554"/>
      <c r="AS16" s="554"/>
      <c r="AT16" s="554"/>
      <c r="AU16" s="554"/>
      <c r="AV16" s="554"/>
      <c r="AW16" s="549"/>
      <c r="CA16" s="4"/>
      <c r="CB16" s="4"/>
      <c r="CC16" s="4"/>
      <c r="CD16" s="4"/>
      <c r="CE16" s="4"/>
      <c r="CF16" s="4"/>
      <c r="CG16" s="14"/>
      <c r="CH16" s="14"/>
      <c r="CI16" s="14"/>
      <c r="CJ16" s="14"/>
      <c r="CK16" s="14"/>
      <c r="CL16" s="14"/>
      <c r="CM16" s="14"/>
      <c r="CN16" s="14"/>
    </row>
    <row r="17" spans="1:92" s="2" customFormat="1" ht="14.25" customHeight="1" x14ac:dyDescent="0.2">
      <c r="A17" s="1366" t="s">
        <v>25</v>
      </c>
      <c r="B17" s="1367"/>
      <c r="C17" s="1375" t="s">
        <v>26</v>
      </c>
      <c r="D17" s="1375" t="s">
        <v>27</v>
      </c>
      <c r="E17" s="1375" t="s">
        <v>7</v>
      </c>
      <c r="F17" s="1375" t="s">
        <v>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1"/>
      <c r="AE17" s="554"/>
      <c r="AF17" s="555"/>
      <c r="AG17" s="555"/>
      <c r="AH17" s="555"/>
      <c r="AI17" s="555"/>
      <c r="AJ17" s="555"/>
      <c r="AK17" s="555"/>
      <c r="AL17" s="555"/>
      <c r="AM17" s="555"/>
      <c r="AN17" s="555"/>
      <c r="AO17" s="555"/>
      <c r="AP17" s="555"/>
      <c r="AQ17" s="555"/>
      <c r="AR17" s="555"/>
      <c r="AS17" s="555"/>
      <c r="AT17" s="555"/>
      <c r="AU17" s="555"/>
      <c r="AV17" s="555"/>
      <c r="AW17" s="549"/>
      <c r="BZ17" s="3"/>
      <c r="CA17" s="4"/>
      <c r="CB17" s="4"/>
      <c r="CC17" s="4"/>
      <c r="CD17" s="4"/>
      <c r="CE17" s="4"/>
      <c r="CF17" s="4"/>
      <c r="CG17" s="14"/>
      <c r="CH17" s="14"/>
      <c r="CI17" s="14"/>
      <c r="CJ17" s="14"/>
      <c r="CK17" s="14"/>
      <c r="CL17" s="14"/>
      <c r="CM17" s="14"/>
      <c r="CN17" s="14"/>
    </row>
    <row r="18" spans="1:92" s="2" customFormat="1" x14ac:dyDescent="0.2">
      <c r="A18" s="1368"/>
      <c r="B18" s="1369"/>
      <c r="C18" s="1376"/>
      <c r="D18" s="1376"/>
      <c r="E18" s="1376"/>
      <c r="F18" s="1376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1"/>
      <c r="AE18" s="554"/>
      <c r="AF18" s="555"/>
      <c r="AG18" s="555"/>
      <c r="AH18" s="555"/>
      <c r="AI18" s="555"/>
      <c r="AJ18" s="555"/>
      <c r="AK18" s="555"/>
      <c r="AL18" s="555"/>
      <c r="AM18" s="555"/>
      <c r="AN18" s="555"/>
      <c r="AO18" s="555"/>
      <c r="AP18" s="555"/>
      <c r="AQ18" s="555"/>
      <c r="AR18" s="555"/>
      <c r="AS18" s="555"/>
      <c r="AT18" s="555"/>
      <c r="AU18" s="555"/>
      <c r="AV18" s="555"/>
      <c r="AW18" s="549"/>
      <c r="BZ18" s="3"/>
      <c r="CA18" s="4"/>
      <c r="CB18" s="4"/>
      <c r="CC18" s="4"/>
      <c r="CD18" s="4"/>
      <c r="CE18" s="4"/>
      <c r="CF18" s="4"/>
      <c r="CG18" s="14"/>
      <c r="CH18" s="14"/>
      <c r="CI18" s="14"/>
      <c r="CJ18" s="14"/>
      <c r="CK18" s="14"/>
      <c r="CL18" s="14"/>
      <c r="CM18" s="14"/>
      <c r="CN18" s="14"/>
    </row>
    <row r="19" spans="1:92" s="2" customFormat="1" x14ac:dyDescent="0.2">
      <c r="A19" s="1383" t="s">
        <v>28</v>
      </c>
      <c r="B19" s="1384"/>
      <c r="C19" s="563">
        <v>122</v>
      </c>
      <c r="D19" s="563">
        <v>0</v>
      </c>
      <c r="E19" s="563">
        <v>3</v>
      </c>
      <c r="F19" s="563">
        <v>7</v>
      </c>
      <c r="G19" s="557" t="str">
        <f t="shared" ref="G19:G29" si="0">CA19&amp;CB19&amp;CC19&amp;CD19</f>
        <v/>
      </c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1"/>
      <c r="AE19" s="564"/>
      <c r="AF19" s="565"/>
      <c r="AG19" s="565"/>
      <c r="AH19" s="565"/>
      <c r="AI19" s="565"/>
      <c r="AJ19" s="565"/>
      <c r="AK19" s="565"/>
      <c r="AL19" s="565"/>
      <c r="AM19" s="565"/>
      <c r="AN19" s="565"/>
      <c r="AO19" s="565"/>
      <c r="AP19" s="565"/>
      <c r="AQ19" s="565"/>
      <c r="AR19" s="565"/>
      <c r="AS19" s="565"/>
      <c r="AT19" s="565"/>
      <c r="AU19" s="565"/>
      <c r="AV19" s="565"/>
      <c r="AW19" s="566"/>
      <c r="BZ19" s="3"/>
      <c r="CA19" s="56"/>
      <c r="CB19" s="56"/>
      <c r="CC19" s="56"/>
      <c r="CD19" s="32" t="str">
        <f>IF(AND(SUM(C20:C29)&lt;&gt;0,C19=0),"* No olvide registrar número de gestantes ingresadas. ","")</f>
        <v/>
      </c>
      <c r="CE19" s="4"/>
      <c r="CF19" s="4"/>
      <c r="CG19" s="14">
        <v>0</v>
      </c>
      <c r="CH19" s="14"/>
      <c r="CI19" s="14">
        <v>0</v>
      </c>
      <c r="CJ19" s="14"/>
      <c r="CK19" s="14"/>
      <c r="CL19" s="14"/>
      <c r="CM19" s="14"/>
      <c r="CN19" s="14"/>
    </row>
    <row r="20" spans="1:92" s="2" customFormat="1" x14ac:dyDescent="0.2">
      <c r="A20" s="1539" t="s">
        <v>29</v>
      </c>
      <c r="B20" s="1540"/>
      <c r="C20" s="57"/>
      <c r="D20" s="57"/>
      <c r="E20" s="57"/>
      <c r="F20" s="57"/>
      <c r="G20" s="557" t="str">
        <f t="shared" si="0"/>
        <v/>
      </c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1"/>
      <c r="AE20" s="564"/>
      <c r="AF20" s="565"/>
      <c r="AG20" s="565"/>
      <c r="AH20" s="565"/>
      <c r="AI20" s="565"/>
      <c r="AJ20" s="565"/>
      <c r="AK20" s="565"/>
      <c r="AL20" s="565"/>
      <c r="AM20" s="565"/>
      <c r="AN20" s="565"/>
      <c r="AO20" s="565"/>
      <c r="AP20" s="565"/>
      <c r="AQ20" s="565"/>
      <c r="AR20" s="565"/>
      <c r="AS20" s="565"/>
      <c r="AT20" s="565"/>
      <c r="AU20" s="565"/>
      <c r="AV20" s="565"/>
      <c r="AW20" s="566"/>
      <c r="BZ20" s="3"/>
      <c r="CA20" s="4"/>
      <c r="CB20" s="4"/>
      <c r="CC20" s="4"/>
      <c r="CD20" s="4"/>
      <c r="CE20" s="4"/>
      <c r="CF20" s="4"/>
      <c r="CG20" s="14">
        <v>0</v>
      </c>
      <c r="CH20" s="14"/>
      <c r="CI20" s="14">
        <v>0</v>
      </c>
      <c r="CJ20" s="14"/>
      <c r="CK20" s="14"/>
      <c r="CL20" s="14"/>
      <c r="CM20" s="14"/>
      <c r="CN20" s="14"/>
    </row>
    <row r="21" spans="1:92" s="2" customFormat="1" ht="14.25" customHeight="1" x14ac:dyDescent="0.2">
      <c r="A21" s="1360" t="s">
        <v>30</v>
      </c>
      <c r="B21" s="1361"/>
      <c r="C21" s="58">
        <v>5</v>
      </c>
      <c r="D21" s="58">
        <v>0</v>
      </c>
      <c r="E21" s="58">
        <v>0</v>
      </c>
      <c r="F21" s="58">
        <v>0</v>
      </c>
      <c r="G21" s="557" t="str">
        <f t="shared" si="0"/>
        <v/>
      </c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1"/>
      <c r="AE21" s="564"/>
      <c r="AF21" s="565"/>
      <c r="AG21" s="565"/>
      <c r="AH21" s="565"/>
      <c r="AI21" s="565"/>
      <c r="AJ21" s="565"/>
      <c r="AK21" s="565"/>
      <c r="AL21" s="565"/>
      <c r="AM21" s="565"/>
      <c r="AN21" s="565"/>
      <c r="AO21" s="565"/>
      <c r="AP21" s="565"/>
      <c r="AQ21" s="565"/>
      <c r="AR21" s="565"/>
      <c r="AS21" s="565"/>
      <c r="AT21" s="565"/>
      <c r="AU21" s="565"/>
      <c r="AV21" s="565"/>
      <c r="AW21" s="566"/>
      <c r="BZ21" s="3"/>
      <c r="CA21" s="56"/>
      <c r="CB21" s="56"/>
      <c r="CC21" s="56"/>
      <c r="CD21" s="4"/>
      <c r="CE21" s="4"/>
      <c r="CF21" s="4"/>
      <c r="CG21" s="14">
        <v>0</v>
      </c>
      <c r="CH21" s="14"/>
      <c r="CI21" s="14">
        <v>0</v>
      </c>
      <c r="CJ21" s="14"/>
      <c r="CK21" s="14"/>
      <c r="CL21" s="14"/>
      <c r="CM21" s="14"/>
      <c r="CN21" s="14"/>
    </row>
    <row r="22" spans="1:92" s="2" customFormat="1" ht="14.25" customHeight="1" x14ac:dyDescent="0.2">
      <c r="A22" s="1360" t="s">
        <v>31</v>
      </c>
      <c r="B22" s="1361"/>
      <c r="C22" s="58">
        <v>10</v>
      </c>
      <c r="D22" s="58">
        <v>0</v>
      </c>
      <c r="E22" s="58">
        <v>0</v>
      </c>
      <c r="F22" s="58">
        <v>1</v>
      </c>
      <c r="G22" s="557" t="str">
        <f t="shared" si="0"/>
        <v/>
      </c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1"/>
      <c r="AE22" s="564"/>
      <c r="AF22" s="565"/>
      <c r="AG22" s="565"/>
      <c r="AH22" s="565"/>
      <c r="AI22" s="565"/>
      <c r="AJ22" s="565"/>
      <c r="AK22" s="565"/>
      <c r="AL22" s="565"/>
      <c r="AM22" s="565"/>
      <c r="AN22" s="565"/>
      <c r="AO22" s="565"/>
      <c r="AP22" s="565"/>
      <c r="AQ22" s="565"/>
      <c r="AR22" s="565"/>
      <c r="AS22" s="565"/>
      <c r="AT22" s="565"/>
      <c r="AU22" s="565"/>
      <c r="AV22" s="565"/>
      <c r="AW22" s="566"/>
      <c r="BZ22" s="3"/>
      <c r="CA22" s="4"/>
      <c r="CB22" s="4"/>
      <c r="CC22" s="4"/>
      <c r="CD22" s="4"/>
      <c r="CE22" s="4"/>
      <c r="CF22" s="4"/>
      <c r="CG22" s="14">
        <v>0</v>
      </c>
      <c r="CH22" s="14"/>
      <c r="CI22" s="14">
        <v>0</v>
      </c>
      <c r="CJ22" s="14"/>
      <c r="CK22" s="14"/>
      <c r="CL22" s="14"/>
      <c r="CM22" s="14"/>
      <c r="CN22" s="14"/>
    </row>
    <row r="23" spans="1:92" s="2" customFormat="1" ht="14.25" customHeight="1" x14ac:dyDescent="0.2">
      <c r="A23" s="1381" t="s">
        <v>32</v>
      </c>
      <c r="B23" s="1382"/>
      <c r="C23" s="58">
        <v>6</v>
      </c>
      <c r="D23" s="58">
        <v>0</v>
      </c>
      <c r="E23" s="58">
        <v>0</v>
      </c>
      <c r="F23" s="58">
        <v>0</v>
      </c>
      <c r="G23" s="557" t="str">
        <f t="shared" si="0"/>
        <v/>
      </c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1"/>
      <c r="AE23" s="564"/>
      <c r="AF23" s="565"/>
      <c r="AG23" s="565"/>
      <c r="AH23" s="565"/>
      <c r="AI23" s="565"/>
      <c r="AJ23" s="565"/>
      <c r="AK23" s="565"/>
      <c r="AL23" s="565"/>
      <c r="AM23" s="565"/>
      <c r="AN23" s="565"/>
      <c r="AO23" s="565"/>
      <c r="AP23" s="565"/>
      <c r="AQ23" s="565"/>
      <c r="AR23" s="565"/>
      <c r="AS23" s="565"/>
      <c r="AT23" s="565"/>
      <c r="AU23" s="565"/>
      <c r="AV23" s="565"/>
      <c r="AW23" s="566"/>
      <c r="BZ23" s="3"/>
      <c r="CA23" s="4"/>
      <c r="CB23" s="4"/>
      <c r="CC23" s="4"/>
      <c r="CD23" s="4"/>
      <c r="CE23" s="4"/>
      <c r="CF23" s="4"/>
      <c r="CG23" s="14">
        <v>0</v>
      </c>
      <c r="CH23" s="14"/>
      <c r="CI23" s="14">
        <v>0</v>
      </c>
      <c r="CJ23" s="14"/>
      <c r="CK23" s="14"/>
      <c r="CL23" s="14"/>
      <c r="CM23" s="14"/>
      <c r="CN23" s="14"/>
    </row>
    <row r="24" spans="1:92" s="2" customFormat="1" x14ac:dyDescent="0.2">
      <c r="A24" s="1381" t="s">
        <v>33</v>
      </c>
      <c r="B24" s="1382"/>
      <c r="C24" s="58">
        <v>1</v>
      </c>
      <c r="D24" s="58">
        <v>0</v>
      </c>
      <c r="E24" s="58">
        <v>0</v>
      </c>
      <c r="F24" s="58">
        <v>0</v>
      </c>
      <c r="G24" s="557" t="str">
        <f t="shared" si="0"/>
        <v/>
      </c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1"/>
      <c r="AE24" s="564"/>
      <c r="AF24" s="565"/>
      <c r="AG24" s="565"/>
      <c r="AH24" s="565"/>
      <c r="AI24" s="565"/>
      <c r="AJ24" s="565"/>
      <c r="AK24" s="565"/>
      <c r="AL24" s="565"/>
      <c r="AM24" s="565"/>
      <c r="AN24" s="565"/>
      <c r="AO24" s="565"/>
      <c r="AP24" s="565"/>
      <c r="AQ24" s="565"/>
      <c r="AR24" s="565"/>
      <c r="AS24" s="565"/>
      <c r="AT24" s="565"/>
      <c r="AU24" s="565"/>
      <c r="AV24" s="565"/>
      <c r="AW24" s="566"/>
      <c r="BZ24" s="3"/>
      <c r="CA24" s="4"/>
      <c r="CB24" s="4"/>
      <c r="CC24" s="4"/>
      <c r="CD24" s="4"/>
      <c r="CE24" s="4"/>
      <c r="CF24" s="4"/>
      <c r="CG24" s="14">
        <v>0</v>
      </c>
      <c r="CH24" s="14"/>
      <c r="CI24" s="14">
        <v>0</v>
      </c>
      <c r="CJ24" s="14"/>
      <c r="CK24" s="14"/>
      <c r="CL24" s="14"/>
      <c r="CM24" s="14"/>
      <c r="CN24" s="14"/>
    </row>
    <row r="25" spans="1:92" s="2" customFormat="1" x14ac:dyDescent="0.2">
      <c r="A25" s="1381" t="s">
        <v>34</v>
      </c>
      <c r="B25" s="1382"/>
      <c r="C25" s="58">
        <v>1</v>
      </c>
      <c r="D25" s="58">
        <v>0</v>
      </c>
      <c r="E25" s="58">
        <v>0</v>
      </c>
      <c r="F25" s="58">
        <v>0</v>
      </c>
      <c r="G25" s="557" t="str">
        <f t="shared" si="0"/>
        <v/>
      </c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1"/>
      <c r="AE25" s="564"/>
      <c r="AF25" s="565"/>
      <c r="AG25" s="565"/>
      <c r="AH25" s="565"/>
      <c r="AI25" s="565"/>
      <c r="AJ25" s="565"/>
      <c r="AK25" s="565"/>
      <c r="AL25" s="565"/>
      <c r="AM25" s="565"/>
      <c r="AN25" s="565"/>
      <c r="AO25" s="565"/>
      <c r="AP25" s="565"/>
      <c r="AQ25" s="565"/>
      <c r="AR25" s="565"/>
      <c r="AS25" s="565"/>
      <c r="AT25" s="565"/>
      <c r="AU25" s="565"/>
      <c r="AV25" s="565"/>
      <c r="AW25" s="566"/>
      <c r="BZ25" s="3"/>
      <c r="CA25" s="4"/>
      <c r="CB25" s="4"/>
      <c r="CC25" s="4"/>
      <c r="CD25" s="4"/>
      <c r="CE25" s="4"/>
      <c r="CF25" s="4"/>
      <c r="CG25" s="14">
        <v>0</v>
      </c>
      <c r="CH25" s="14"/>
      <c r="CI25" s="14">
        <v>0</v>
      </c>
      <c r="CJ25" s="14"/>
      <c r="CK25" s="14"/>
      <c r="CL25" s="14"/>
      <c r="CM25" s="14"/>
      <c r="CN25" s="14"/>
    </row>
    <row r="26" spans="1:92" s="2" customFormat="1" x14ac:dyDescent="0.2">
      <c r="A26" s="1381" t="s">
        <v>35</v>
      </c>
      <c r="B26" s="1382"/>
      <c r="C26" s="58">
        <v>20</v>
      </c>
      <c r="D26" s="58">
        <v>0</v>
      </c>
      <c r="E26" s="58">
        <v>0</v>
      </c>
      <c r="F26" s="58">
        <v>1</v>
      </c>
      <c r="G26" s="557" t="str">
        <f t="shared" si="0"/>
        <v/>
      </c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1"/>
      <c r="AE26" s="564"/>
      <c r="AF26" s="565"/>
      <c r="AG26" s="565"/>
      <c r="AH26" s="565"/>
      <c r="AI26" s="565"/>
      <c r="AJ26" s="565"/>
      <c r="AK26" s="565"/>
      <c r="AL26" s="565"/>
      <c r="AM26" s="565"/>
      <c r="AN26" s="565"/>
      <c r="AO26" s="565"/>
      <c r="AP26" s="565"/>
      <c r="AQ26" s="565"/>
      <c r="AR26" s="565"/>
      <c r="AS26" s="565"/>
      <c r="AT26" s="565"/>
      <c r="AU26" s="565"/>
      <c r="AV26" s="565"/>
      <c r="AW26" s="566"/>
      <c r="BZ26" s="3"/>
      <c r="CA26" s="4"/>
      <c r="CB26" s="4"/>
      <c r="CC26" s="4"/>
      <c r="CD26" s="4"/>
      <c r="CE26" s="4"/>
      <c r="CF26" s="4"/>
      <c r="CG26" s="14">
        <v>0</v>
      </c>
      <c r="CH26" s="14"/>
      <c r="CI26" s="14">
        <v>0</v>
      </c>
      <c r="CJ26" s="14"/>
      <c r="CK26" s="14"/>
      <c r="CL26" s="14"/>
      <c r="CM26" s="14"/>
      <c r="CN26" s="14"/>
    </row>
    <row r="27" spans="1:92" s="2" customFormat="1" x14ac:dyDescent="0.2">
      <c r="A27" s="1381" t="s">
        <v>36</v>
      </c>
      <c r="B27" s="1382"/>
      <c r="C27" s="58">
        <v>17</v>
      </c>
      <c r="D27" s="58">
        <v>0</v>
      </c>
      <c r="E27" s="58">
        <v>0</v>
      </c>
      <c r="F27" s="58">
        <v>0</v>
      </c>
      <c r="G27" s="557" t="str">
        <f t="shared" si="0"/>
        <v/>
      </c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1"/>
      <c r="AE27" s="564"/>
      <c r="AF27" s="565"/>
      <c r="AG27" s="565"/>
      <c r="AH27" s="565"/>
      <c r="AI27" s="565"/>
      <c r="AJ27" s="565"/>
      <c r="AK27" s="565"/>
      <c r="AL27" s="565"/>
      <c r="AM27" s="565"/>
      <c r="AN27" s="565"/>
      <c r="AO27" s="565"/>
      <c r="AP27" s="565"/>
      <c r="AQ27" s="565"/>
      <c r="AR27" s="565"/>
      <c r="AS27" s="565"/>
      <c r="AT27" s="565"/>
      <c r="AU27" s="565"/>
      <c r="AV27" s="565"/>
      <c r="AW27" s="566"/>
      <c r="BZ27" s="3"/>
      <c r="CA27" s="4"/>
      <c r="CB27" s="4"/>
      <c r="CC27" s="4"/>
      <c r="CD27" s="4"/>
      <c r="CE27" s="4"/>
      <c r="CF27" s="4"/>
      <c r="CG27" s="14">
        <v>0</v>
      </c>
      <c r="CH27" s="14"/>
      <c r="CI27" s="14">
        <v>0</v>
      </c>
      <c r="CJ27" s="14"/>
      <c r="CK27" s="14"/>
      <c r="CL27" s="14"/>
      <c r="CM27" s="14"/>
      <c r="CN27" s="14"/>
    </row>
    <row r="28" spans="1:92" s="2" customFormat="1" x14ac:dyDescent="0.2">
      <c r="A28" s="1381" t="s">
        <v>37</v>
      </c>
      <c r="B28" s="1382"/>
      <c r="C28" s="58">
        <v>1</v>
      </c>
      <c r="D28" s="58">
        <v>0</v>
      </c>
      <c r="E28" s="58">
        <v>0</v>
      </c>
      <c r="F28" s="58">
        <v>0</v>
      </c>
      <c r="G28" s="557" t="str">
        <f t="shared" si="0"/>
        <v/>
      </c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1"/>
      <c r="AE28" s="564"/>
      <c r="AF28" s="565"/>
      <c r="AG28" s="565"/>
      <c r="AH28" s="565"/>
      <c r="AI28" s="565"/>
      <c r="AJ28" s="565"/>
      <c r="AK28" s="565"/>
      <c r="AL28" s="565"/>
      <c r="AM28" s="565"/>
      <c r="AN28" s="565"/>
      <c r="AO28" s="565"/>
      <c r="AP28" s="565"/>
      <c r="AQ28" s="565"/>
      <c r="AR28" s="565"/>
      <c r="AS28" s="565"/>
      <c r="AT28" s="565"/>
      <c r="AU28" s="565"/>
      <c r="AV28" s="565"/>
      <c r="AW28" s="566"/>
      <c r="BZ28" s="3"/>
      <c r="CA28" s="4"/>
      <c r="CB28" s="4"/>
      <c r="CC28" s="4"/>
      <c r="CD28" s="4"/>
      <c r="CE28" s="4"/>
      <c r="CF28" s="4"/>
      <c r="CG28" s="14">
        <v>0</v>
      </c>
      <c r="CH28" s="14"/>
      <c r="CI28" s="14">
        <v>0</v>
      </c>
      <c r="CJ28" s="14"/>
      <c r="CK28" s="14"/>
      <c r="CL28" s="14"/>
      <c r="CM28" s="14"/>
      <c r="CN28" s="14"/>
    </row>
    <row r="29" spans="1:92" s="2" customFormat="1" x14ac:dyDescent="0.2">
      <c r="A29" s="1395" t="s">
        <v>38</v>
      </c>
      <c r="B29" s="1396"/>
      <c r="C29" s="59">
        <v>61</v>
      </c>
      <c r="D29" s="59">
        <v>0</v>
      </c>
      <c r="E29" s="59">
        <v>3</v>
      </c>
      <c r="F29" s="59">
        <v>5</v>
      </c>
      <c r="G29" s="557" t="str">
        <f t="shared" si="0"/>
        <v/>
      </c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15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7"/>
      <c r="AE29" s="567"/>
      <c r="AF29" s="567"/>
      <c r="AG29" s="567"/>
      <c r="AH29" s="568"/>
      <c r="AI29" s="567"/>
      <c r="AJ29" s="567"/>
      <c r="AK29" s="567"/>
      <c r="AL29" s="567"/>
      <c r="AM29" s="567"/>
      <c r="AN29" s="567"/>
      <c r="AO29" s="567"/>
      <c r="AP29" s="567"/>
      <c r="AQ29" s="567"/>
      <c r="AR29" s="567"/>
      <c r="AS29" s="567"/>
      <c r="AT29" s="567"/>
      <c r="AU29" s="567"/>
      <c r="AV29" s="567"/>
      <c r="AW29" s="569"/>
      <c r="BZ29" s="3"/>
      <c r="CA29" s="4"/>
      <c r="CB29" s="4"/>
      <c r="CC29" s="4"/>
      <c r="CD29" s="4"/>
      <c r="CE29" s="4"/>
      <c r="CF29" s="4"/>
      <c r="CG29" s="14">
        <v>0</v>
      </c>
      <c r="CH29" s="14"/>
      <c r="CI29" s="14">
        <v>0</v>
      </c>
      <c r="CJ29" s="14"/>
      <c r="CK29" s="14"/>
      <c r="CL29" s="14"/>
      <c r="CM29" s="14"/>
      <c r="CN29" s="14"/>
    </row>
    <row r="30" spans="1:92" s="2" customFormat="1" x14ac:dyDescent="0.2">
      <c r="A30" s="10" t="s">
        <v>39</v>
      </c>
      <c r="B30" s="62"/>
      <c r="C30" s="63"/>
      <c r="D30" s="11"/>
      <c r="E30" s="11"/>
      <c r="F30" s="1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7"/>
      <c r="AE30" s="567"/>
      <c r="AF30" s="567"/>
      <c r="AG30" s="567"/>
      <c r="AH30" s="568"/>
      <c r="AI30" s="567"/>
      <c r="AJ30" s="567"/>
      <c r="AK30" s="567"/>
      <c r="AL30" s="567"/>
      <c r="AM30" s="567"/>
      <c r="AN30" s="567"/>
      <c r="AO30" s="567"/>
      <c r="AP30" s="567"/>
      <c r="AQ30" s="567"/>
      <c r="AR30" s="567"/>
      <c r="AS30" s="567"/>
      <c r="AT30" s="567"/>
      <c r="AU30" s="567"/>
      <c r="AV30" s="567"/>
      <c r="AW30" s="569"/>
      <c r="CA30" s="4"/>
      <c r="CB30" s="4"/>
      <c r="CC30" s="4"/>
      <c r="CD30" s="4"/>
      <c r="CE30" s="4"/>
      <c r="CF30" s="4"/>
      <c r="CG30" s="14"/>
      <c r="CH30" s="14"/>
      <c r="CI30" s="14"/>
      <c r="CJ30" s="14"/>
      <c r="CK30" s="14"/>
      <c r="CL30" s="14"/>
      <c r="CM30" s="14"/>
      <c r="CN30" s="14"/>
    </row>
    <row r="31" spans="1:92" s="2" customFormat="1" x14ac:dyDescent="0.2">
      <c r="A31" s="1371" t="s">
        <v>40</v>
      </c>
      <c r="B31" s="1372"/>
      <c r="C31" s="1375" t="s">
        <v>4</v>
      </c>
      <c r="D31" s="1377" t="s">
        <v>5</v>
      </c>
      <c r="E31" s="1378"/>
      <c r="F31" s="1378"/>
      <c r="G31" s="1378"/>
      <c r="H31" s="1378"/>
      <c r="I31" s="1378"/>
      <c r="J31" s="1378"/>
      <c r="K31" s="1378"/>
      <c r="L31" s="1378"/>
      <c r="M31" s="1378"/>
      <c r="N31" s="1380"/>
      <c r="O31" s="11"/>
      <c r="P31" s="11"/>
      <c r="Q31" s="11"/>
      <c r="R31" s="11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567"/>
      <c r="AG31" s="567"/>
      <c r="AH31" s="567"/>
      <c r="AI31" s="568"/>
      <c r="AJ31" s="567"/>
      <c r="AK31" s="567"/>
      <c r="AL31" s="570"/>
      <c r="AM31" s="570"/>
      <c r="AN31" s="570"/>
      <c r="AO31" s="570"/>
      <c r="AP31" s="570"/>
      <c r="AQ31" s="570"/>
      <c r="AR31" s="570"/>
      <c r="AS31" s="570"/>
      <c r="AT31" s="570"/>
      <c r="AU31" s="570"/>
      <c r="AV31" s="570"/>
      <c r="AW31" s="570"/>
      <c r="AX31" s="569"/>
      <c r="CA31" s="4"/>
      <c r="CB31" s="4"/>
      <c r="CC31" s="4"/>
      <c r="CD31" s="4"/>
      <c r="CE31" s="4"/>
      <c r="CF31" s="4"/>
      <c r="CG31" s="14"/>
      <c r="CH31" s="14"/>
      <c r="CI31" s="14"/>
      <c r="CJ31" s="14"/>
      <c r="CK31" s="14"/>
      <c r="CL31" s="14"/>
      <c r="CM31" s="14"/>
      <c r="CN31" s="14"/>
    </row>
    <row r="32" spans="1:92" s="2" customFormat="1" ht="21" x14ac:dyDescent="0.2">
      <c r="A32" s="1373"/>
      <c r="B32" s="1374"/>
      <c r="C32" s="1376"/>
      <c r="D32" s="571" t="s">
        <v>9</v>
      </c>
      <c r="E32" s="572" t="s">
        <v>10</v>
      </c>
      <c r="F32" s="572" t="s">
        <v>11</v>
      </c>
      <c r="G32" s="572" t="s">
        <v>12</v>
      </c>
      <c r="H32" s="572" t="s">
        <v>13</v>
      </c>
      <c r="I32" s="572" t="s">
        <v>14</v>
      </c>
      <c r="J32" s="572" t="s">
        <v>15</v>
      </c>
      <c r="K32" s="572" t="s">
        <v>16</v>
      </c>
      <c r="L32" s="572" t="s">
        <v>17</v>
      </c>
      <c r="M32" s="573" t="s">
        <v>18</v>
      </c>
      <c r="N32" s="126" t="s">
        <v>41</v>
      </c>
      <c r="O32" s="65"/>
      <c r="P32" s="66"/>
      <c r="Q32" s="67"/>
      <c r="R32" s="68"/>
      <c r="S32" s="68"/>
      <c r="T32" s="67"/>
      <c r="U32" s="69"/>
      <c r="V32" s="66"/>
      <c r="W32" s="11"/>
      <c r="X32" s="11"/>
      <c r="Y32" s="11"/>
      <c r="Z32" s="11"/>
      <c r="AA32" s="11"/>
      <c r="AB32" s="11"/>
      <c r="AC32" s="11"/>
      <c r="AD32" s="11"/>
      <c r="AE32" s="11"/>
      <c r="AF32" s="564"/>
      <c r="AG32" s="564"/>
      <c r="AH32" s="564"/>
      <c r="AI32" s="574"/>
      <c r="AJ32" s="564"/>
      <c r="AK32" s="564"/>
      <c r="AL32" s="564"/>
      <c r="AM32" s="564"/>
      <c r="AN32" s="564"/>
      <c r="AO32" s="564"/>
      <c r="AP32" s="564"/>
      <c r="AQ32" s="565"/>
      <c r="AR32" s="565"/>
      <c r="AS32" s="565"/>
      <c r="AT32" s="565"/>
      <c r="AU32" s="565"/>
      <c r="AV32" s="565"/>
      <c r="AW32" s="565"/>
      <c r="AX32" s="569"/>
      <c r="CA32" s="4"/>
      <c r="CB32" s="4"/>
      <c r="CC32" s="4"/>
      <c r="CD32" s="4"/>
      <c r="CE32" s="4"/>
      <c r="CF32" s="4"/>
      <c r="CG32" s="14"/>
      <c r="CH32" s="14"/>
      <c r="CI32" s="14"/>
      <c r="CJ32" s="14"/>
      <c r="CK32" s="14"/>
      <c r="CL32" s="14"/>
      <c r="CM32" s="14"/>
      <c r="CN32" s="14"/>
    </row>
    <row r="33" spans="1:92" s="2" customFormat="1" x14ac:dyDescent="0.2">
      <c r="A33" s="1541" t="s">
        <v>42</v>
      </c>
      <c r="B33" s="1541"/>
      <c r="C33" s="575">
        <f t="shared" ref="C33:C52" si="1">SUM(D33:M33)</f>
        <v>0</v>
      </c>
      <c r="D33" s="576">
        <f t="shared" ref="D33:N33" si="2">SUM(D34:D45,D48:D49,D52)</f>
        <v>0</v>
      </c>
      <c r="E33" s="577">
        <f t="shared" si="2"/>
        <v>0</v>
      </c>
      <c r="F33" s="577">
        <f t="shared" si="2"/>
        <v>0</v>
      </c>
      <c r="G33" s="577">
        <f t="shared" si="2"/>
        <v>0</v>
      </c>
      <c r="H33" s="577">
        <f t="shared" si="2"/>
        <v>0</v>
      </c>
      <c r="I33" s="577">
        <f t="shared" si="2"/>
        <v>0</v>
      </c>
      <c r="J33" s="577">
        <f t="shared" si="2"/>
        <v>0</v>
      </c>
      <c r="K33" s="577">
        <f t="shared" si="2"/>
        <v>0</v>
      </c>
      <c r="L33" s="577">
        <f t="shared" si="2"/>
        <v>0</v>
      </c>
      <c r="M33" s="578">
        <f t="shared" si="2"/>
        <v>0</v>
      </c>
      <c r="N33" s="75">
        <f t="shared" si="2"/>
        <v>0</v>
      </c>
      <c r="O33" s="579"/>
      <c r="P33" s="580"/>
      <c r="Q33" s="581"/>
      <c r="R33" s="67"/>
      <c r="S33" s="67"/>
      <c r="T33" s="581"/>
      <c r="U33" s="581"/>
      <c r="V33" s="58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564"/>
      <c r="AK33" s="564"/>
      <c r="AL33" s="564"/>
      <c r="AM33" s="564"/>
      <c r="AN33" s="564"/>
      <c r="AO33" s="564"/>
      <c r="AP33" s="564"/>
      <c r="AQ33" s="565"/>
      <c r="AR33" s="565"/>
      <c r="AS33" s="565"/>
      <c r="AT33" s="565"/>
      <c r="AU33" s="565"/>
      <c r="AV33" s="565"/>
      <c r="AW33" s="565"/>
      <c r="CA33" s="4"/>
      <c r="CB33" s="4"/>
      <c r="CC33" s="4"/>
      <c r="CD33" s="4"/>
      <c r="CE33" s="4"/>
      <c r="CF33" s="4"/>
      <c r="CG33" s="14"/>
      <c r="CH33" s="14"/>
      <c r="CI33" s="14"/>
      <c r="CJ33" s="14"/>
      <c r="CK33" s="14"/>
      <c r="CL33" s="14"/>
      <c r="CM33" s="14"/>
      <c r="CN33" s="14"/>
    </row>
    <row r="34" spans="1:92" s="2" customFormat="1" x14ac:dyDescent="0.2">
      <c r="A34" s="1542" t="s">
        <v>43</v>
      </c>
      <c r="B34" s="1543"/>
      <c r="C34" s="582">
        <f t="shared" si="1"/>
        <v>0</v>
      </c>
      <c r="D34" s="583"/>
      <c r="E34" s="584"/>
      <c r="F34" s="584"/>
      <c r="G34" s="584"/>
      <c r="H34" s="584"/>
      <c r="I34" s="584"/>
      <c r="J34" s="584"/>
      <c r="K34" s="584"/>
      <c r="L34" s="584"/>
      <c r="M34" s="585"/>
      <c r="N34" s="586"/>
      <c r="O34" s="557" t="str">
        <f t="shared" ref="O34:O52" si="3">CA34</f>
        <v/>
      </c>
      <c r="P34" s="80"/>
      <c r="Q34" s="80"/>
      <c r="R34" s="80"/>
      <c r="S34" s="80"/>
      <c r="T34" s="80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564"/>
      <c r="AK34" s="565"/>
      <c r="AL34" s="565"/>
      <c r="AM34" s="565"/>
      <c r="AN34" s="565"/>
      <c r="AO34" s="565"/>
      <c r="AP34" s="565"/>
      <c r="AQ34" s="565"/>
      <c r="AR34" s="565"/>
      <c r="AS34" s="565"/>
      <c r="AT34" s="565"/>
      <c r="AU34" s="565"/>
      <c r="AV34" s="565"/>
      <c r="AW34" s="565"/>
      <c r="CA34" s="4" t="str">
        <f t="shared" ref="CA34:CA52" si="4">IF(CG34=1,"* No olvide digitar la columna Espacios Amigables (Digite Cero si no tiene). ","")</f>
        <v/>
      </c>
      <c r="CB34" s="4"/>
      <c r="CC34" s="4"/>
      <c r="CD34" s="4"/>
      <c r="CE34" s="4"/>
      <c r="CF34" s="4"/>
      <c r="CG34" s="14">
        <f t="shared" ref="CG34:CG52" si="5">IF(AND(C34&lt;&gt;0,N34=""),1,0)</f>
        <v>0</v>
      </c>
      <c r="CH34" s="14"/>
      <c r="CI34" s="14"/>
      <c r="CJ34" s="14"/>
      <c r="CK34" s="14"/>
      <c r="CL34" s="14"/>
      <c r="CM34" s="14"/>
      <c r="CN34" s="14"/>
    </row>
    <row r="35" spans="1:92" s="2" customFormat="1" x14ac:dyDescent="0.2">
      <c r="A35" s="1390" t="s">
        <v>44</v>
      </c>
      <c r="B35" s="1391"/>
      <c r="C35" s="81">
        <f t="shared" si="1"/>
        <v>0</v>
      </c>
      <c r="D35" s="82"/>
      <c r="E35" s="83"/>
      <c r="F35" s="83"/>
      <c r="G35" s="83"/>
      <c r="H35" s="83"/>
      <c r="I35" s="83"/>
      <c r="J35" s="83"/>
      <c r="K35" s="83"/>
      <c r="L35" s="83"/>
      <c r="M35" s="84"/>
      <c r="N35" s="85"/>
      <c r="O35" s="557" t="str">
        <f t="shared" si="3"/>
        <v/>
      </c>
      <c r="P35" s="86"/>
      <c r="Q35" s="86"/>
      <c r="R35" s="86"/>
      <c r="S35" s="86"/>
      <c r="T35" s="86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564"/>
      <c r="AK35" s="565"/>
      <c r="AL35" s="565"/>
      <c r="AM35" s="565"/>
      <c r="AN35" s="565"/>
      <c r="AO35" s="565"/>
      <c r="AP35" s="565"/>
      <c r="AQ35" s="565"/>
      <c r="AR35" s="565"/>
      <c r="AS35" s="565"/>
      <c r="AT35" s="565"/>
      <c r="AU35" s="565"/>
      <c r="AV35" s="565"/>
      <c r="AW35" s="565"/>
      <c r="CA35" s="4" t="str">
        <f t="shared" si="4"/>
        <v/>
      </c>
      <c r="CB35" s="4"/>
      <c r="CC35" s="4"/>
      <c r="CD35" s="4"/>
      <c r="CE35" s="4"/>
      <c r="CF35" s="4"/>
      <c r="CG35" s="14">
        <f t="shared" si="5"/>
        <v>0</v>
      </c>
      <c r="CH35" s="14"/>
      <c r="CI35" s="14"/>
      <c r="CJ35" s="14"/>
      <c r="CK35" s="14"/>
      <c r="CL35" s="14"/>
      <c r="CM35" s="14"/>
      <c r="CN35" s="14"/>
    </row>
    <row r="36" spans="1:92" s="2" customFormat="1" x14ac:dyDescent="0.2">
      <c r="A36" s="1375" t="s">
        <v>45</v>
      </c>
      <c r="B36" s="587" t="s">
        <v>46</v>
      </c>
      <c r="C36" s="582">
        <f t="shared" si="1"/>
        <v>0</v>
      </c>
      <c r="D36" s="583"/>
      <c r="E36" s="584"/>
      <c r="F36" s="584"/>
      <c r="G36" s="584"/>
      <c r="H36" s="584"/>
      <c r="I36" s="584"/>
      <c r="J36" s="584"/>
      <c r="K36" s="584"/>
      <c r="L36" s="584"/>
      <c r="M36" s="585"/>
      <c r="N36" s="586"/>
      <c r="O36" s="557" t="str">
        <f t="shared" si="3"/>
        <v/>
      </c>
      <c r="P36" s="80"/>
      <c r="Q36" s="80"/>
      <c r="R36" s="80"/>
      <c r="S36" s="80"/>
      <c r="T36" s="80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564"/>
      <c r="AK36" s="565"/>
      <c r="AL36" s="565"/>
      <c r="AM36" s="565"/>
      <c r="AN36" s="565"/>
      <c r="AO36" s="565"/>
      <c r="AP36" s="565"/>
      <c r="AQ36" s="565"/>
      <c r="AR36" s="565"/>
      <c r="AS36" s="565"/>
      <c r="AT36" s="565"/>
      <c r="AU36" s="565"/>
      <c r="AV36" s="565"/>
      <c r="AW36" s="565"/>
      <c r="CA36" s="4" t="str">
        <f t="shared" si="4"/>
        <v/>
      </c>
      <c r="CB36" s="4"/>
      <c r="CC36" s="4"/>
      <c r="CD36" s="4"/>
      <c r="CE36" s="4"/>
      <c r="CF36" s="4"/>
      <c r="CG36" s="14">
        <f t="shared" si="5"/>
        <v>0</v>
      </c>
      <c r="CH36" s="14"/>
      <c r="CI36" s="14"/>
      <c r="CJ36" s="14"/>
      <c r="CK36" s="14"/>
      <c r="CL36" s="14"/>
      <c r="CM36" s="14"/>
      <c r="CN36" s="14"/>
    </row>
    <row r="37" spans="1:92" s="2" customFormat="1" x14ac:dyDescent="0.2">
      <c r="A37" s="1392"/>
      <c r="B37" s="88" t="s">
        <v>47</v>
      </c>
      <c r="C37" s="89">
        <f t="shared" si="1"/>
        <v>0</v>
      </c>
      <c r="D37" s="35"/>
      <c r="E37" s="36"/>
      <c r="F37" s="36"/>
      <c r="G37" s="36"/>
      <c r="H37" s="36"/>
      <c r="I37" s="36"/>
      <c r="J37" s="36"/>
      <c r="K37" s="36"/>
      <c r="L37" s="36"/>
      <c r="M37" s="38"/>
      <c r="N37" s="39"/>
      <c r="O37" s="557" t="str">
        <f t="shared" si="3"/>
        <v/>
      </c>
      <c r="P37" s="80"/>
      <c r="Q37" s="80"/>
      <c r="R37" s="80"/>
      <c r="S37" s="80"/>
      <c r="T37" s="80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564"/>
      <c r="AK37" s="565"/>
      <c r="AL37" s="565"/>
      <c r="AM37" s="565"/>
      <c r="AN37" s="565"/>
      <c r="AO37" s="565"/>
      <c r="AP37" s="565"/>
      <c r="AQ37" s="565"/>
      <c r="AR37" s="565"/>
      <c r="AS37" s="565"/>
      <c r="AT37" s="565"/>
      <c r="AU37" s="565"/>
      <c r="AV37" s="565"/>
      <c r="AW37" s="565"/>
      <c r="CA37" s="4" t="str">
        <f t="shared" si="4"/>
        <v/>
      </c>
      <c r="CB37" s="4"/>
      <c r="CC37" s="4"/>
      <c r="CD37" s="4"/>
      <c r="CE37" s="4"/>
      <c r="CF37" s="4"/>
      <c r="CG37" s="14">
        <f t="shared" si="5"/>
        <v>0</v>
      </c>
      <c r="CH37" s="14"/>
      <c r="CI37" s="14"/>
      <c r="CJ37" s="14"/>
      <c r="CK37" s="14"/>
      <c r="CL37" s="14"/>
      <c r="CM37" s="14"/>
      <c r="CN37" s="14"/>
    </row>
    <row r="38" spans="1:92" s="2" customFormat="1" x14ac:dyDescent="0.2">
      <c r="A38" s="1392"/>
      <c r="B38" s="88" t="s">
        <v>48</v>
      </c>
      <c r="C38" s="89">
        <f t="shared" si="1"/>
        <v>0</v>
      </c>
      <c r="D38" s="35"/>
      <c r="E38" s="36"/>
      <c r="F38" s="36"/>
      <c r="G38" s="36"/>
      <c r="H38" s="36"/>
      <c r="I38" s="36"/>
      <c r="J38" s="36"/>
      <c r="K38" s="36"/>
      <c r="L38" s="36"/>
      <c r="M38" s="38"/>
      <c r="N38" s="39"/>
      <c r="O38" s="557" t="str">
        <f t="shared" si="3"/>
        <v/>
      </c>
      <c r="P38" s="80"/>
      <c r="Q38" s="80"/>
      <c r="R38" s="80"/>
      <c r="S38" s="80"/>
      <c r="T38" s="80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564"/>
      <c r="AK38" s="565"/>
      <c r="AL38" s="565"/>
      <c r="AM38" s="565"/>
      <c r="AN38" s="565"/>
      <c r="AO38" s="565"/>
      <c r="AP38" s="565"/>
      <c r="AQ38" s="565"/>
      <c r="AR38" s="565"/>
      <c r="AS38" s="565"/>
      <c r="AT38" s="565"/>
      <c r="AU38" s="565"/>
      <c r="AV38" s="565"/>
      <c r="AW38" s="565"/>
      <c r="CA38" s="4" t="str">
        <f t="shared" si="4"/>
        <v/>
      </c>
      <c r="CB38" s="4"/>
      <c r="CC38" s="4"/>
      <c r="CD38" s="4"/>
      <c r="CE38" s="4"/>
      <c r="CF38" s="4"/>
      <c r="CG38" s="14">
        <f t="shared" si="5"/>
        <v>0</v>
      </c>
      <c r="CH38" s="14"/>
      <c r="CI38" s="14"/>
      <c r="CJ38" s="14"/>
      <c r="CK38" s="14"/>
      <c r="CL38" s="14"/>
      <c r="CM38" s="14"/>
      <c r="CN38" s="14"/>
    </row>
    <row r="39" spans="1:92" s="2" customFormat="1" x14ac:dyDescent="0.2">
      <c r="A39" s="1392"/>
      <c r="B39" s="88" t="s">
        <v>49</v>
      </c>
      <c r="C39" s="89">
        <f t="shared" si="1"/>
        <v>0</v>
      </c>
      <c r="D39" s="35"/>
      <c r="E39" s="36"/>
      <c r="F39" s="36"/>
      <c r="G39" s="36"/>
      <c r="H39" s="36"/>
      <c r="I39" s="36"/>
      <c r="J39" s="36"/>
      <c r="K39" s="36"/>
      <c r="L39" s="36"/>
      <c r="M39" s="38"/>
      <c r="N39" s="39"/>
      <c r="O39" s="557" t="str">
        <f t="shared" si="3"/>
        <v/>
      </c>
      <c r="P39" s="80"/>
      <c r="Q39" s="80"/>
      <c r="R39" s="80"/>
      <c r="S39" s="80"/>
      <c r="T39" s="80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564"/>
      <c r="AK39" s="565"/>
      <c r="AL39" s="565"/>
      <c r="AM39" s="565"/>
      <c r="AN39" s="565"/>
      <c r="AO39" s="565"/>
      <c r="AP39" s="565"/>
      <c r="AQ39" s="565"/>
      <c r="AR39" s="565"/>
      <c r="AS39" s="565"/>
      <c r="AT39" s="565"/>
      <c r="AU39" s="565"/>
      <c r="AV39" s="565"/>
      <c r="AW39" s="565"/>
      <c r="CA39" s="4" t="str">
        <f t="shared" si="4"/>
        <v/>
      </c>
      <c r="CB39" s="4"/>
      <c r="CC39" s="4"/>
      <c r="CD39" s="4"/>
      <c r="CE39" s="4"/>
      <c r="CF39" s="4"/>
      <c r="CG39" s="14">
        <f t="shared" si="5"/>
        <v>0</v>
      </c>
      <c r="CH39" s="14"/>
      <c r="CI39" s="14"/>
      <c r="CJ39" s="14"/>
      <c r="CK39" s="14"/>
      <c r="CL39" s="14"/>
      <c r="CM39" s="14"/>
      <c r="CN39" s="14"/>
    </row>
    <row r="40" spans="1:92" s="2" customFormat="1" x14ac:dyDescent="0.2">
      <c r="A40" s="1392"/>
      <c r="B40" s="88" t="s">
        <v>50</v>
      </c>
      <c r="C40" s="89">
        <f t="shared" si="1"/>
        <v>0</v>
      </c>
      <c r="D40" s="35"/>
      <c r="E40" s="36"/>
      <c r="F40" s="36"/>
      <c r="G40" s="36"/>
      <c r="H40" s="36"/>
      <c r="I40" s="36"/>
      <c r="J40" s="36"/>
      <c r="K40" s="36"/>
      <c r="L40" s="36"/>
      <c r="M40" s="38"/>
      <c r="N40" s="39"/>
      <c r="O40" s="557" t="str">
        <f t="shared" si="3"/>
        <v/>
      </c>
      <c r="P40" s="80"/>
      <c r="Q40" s="80"/>
      <c r="R40" s="80"/>
      <c r="S40" s="80"/>
      <c r="T40" s="80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564"/>
      <c r="AK40" s="565"/>
      <c r="AL40" s="565"/>
      <c r="AM40" s="565"/>
      <c r="AN40" s="565"/>
      <c r="AO40" s="565"/>
      <c r="AP40" s="565"/>
      <c r="AQ40" s="565"/>
      <c r="AR40" s="565"/>
      <c r="AS40" s="565"/>
      <c r="AT40" s="565"/>
      <c r="AU40" s="565"/>
      <c r="AV40" s="565"/>
      <c r="AW40" s="565"/>
      <c r="CA40" s="4" t="str">
        <f t="shared" si="4"/>
        <v/>
      </c>
      <c r="CB40" s="4"/>
      <c r="CC40" s="4"/>
      <c r="CD40" s="4"/>
      <c r="CE40" s="4"/>
      <c r="CF40" s="4"/>
      <c r="CG40" s="14">
        <f t="shared" si="5"/>
        <v>0</v>
      </c>
      <c r="CH40" s="14"/>
      <c r="CI40" s="14"/>
      <c r="CJ40" s="14"/>
      <c r="CK40" s="14"/>
      <c r="CL40" s="14"/>
      <c r="CM40" s="14"/>
      <c r="CN40" s="14"/>
    </row>
    <row r="41" spans="1:92" s="2" customFormat="1" x14ac:dyDescent="0.2">
      <c r="A41" s="1376"/>
      <c r="B41" s="90" t="s">
        <v>51</v>
      </c>
      <c r="C41" s="91">
        <f t="shared" si="1"/>
        <v>0</v>
      </c>
      <c r="D41" s="92"/>
      <c r="E41" s="93"/>
      <c r="F41" s="93"/>
      <c r="G41" s="93"/>
      <c r="H41" s="93"/>
      <c r="I41" s="93"/>
      <c r="J41" s="93"/>
      <c r="K41" s="93"/>
      <c r="L41" s="93"/>
      <c r="M41" s="94"/>
      <c r="N41" s="95"/>
      <c r="O41" s="557" t="str">
        <f t="shared" si="3"/>
        <v/>
      </c>
      <c r="P41" s="80"/>
      <c r="Q41" s="80"/>
      <c r="R41" s="80"/>
      <c r="S41" s="80"/>
      <c r="T41" s="80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564"/>
      <c r="AK41" s="565"/>
      <c r="AL41" s="565"/>
      <c r="AM41" s="565"/>
      <c r="AN41" s="565"/>
      <c r="AO41" s="565"/>
      <c r="AP41" s="565"/>
      <c r="AQ41" s="565"/>
      <c r="AR41" s="565"/>
      <c r="AS41" s="565"/>
      <c r="AT41" s="565"/>
      <c r="AU41" s="565"/>
      <c r="AV41" s="565"/>
      <c r="AW41" s="565"/>
      <c r="CA41" s="4" t="str">
        <f t="shared" si="4"/>
        <v/>
      </c>
      <c r="CB41" s="4"/>
      <c r="CC41" s="4"/>
      <c r="CD41" s="4"/>
      <c r="CE41" s="4"/>
      <c r="CF41" s="4"/>
      <c r="CG41" s="14">
        <f t="shared" si="5"/>
        <v>0</v>
      </c>
      <c r="CH41" s="14"/>
      <c r="CI41" s="14"/>
      <c r="CJ41" s="14"/>
      <c r="CK41" s="14"/>
      <c r="CL41" s="14"/>
      <c r="CM41" s="14"/>
      <c r="CN41" s="14"/>
    </row>
    <row r="42" spans="1:92" s="2" customFormat="1" x14ac:dyDescent="0.2">
      <c r="A42" s="1375" t="s">
        <v>52</v>
      </c>
      <c r="B42" s="588" t="s">
        <v>53</v>
      </c>
      <c r="C42" s="582">
        <f t="shared" si="1"/>
        <v>0</v>
      </c>
      <c r="D42" s="583"/>
      <c r="E42" s="584"/>
      <c r="F42" s="584"/>
      <c r="G42" s="584"/>
      <c r="H42" s="584"/>
      <c r="I42" s="584"/>
      <c r="J42" s="584"/>
      <c r="K42" s="584"/>
      <c r="L42" s="584"/>
      <c r="M42" s="585"/>
      <c r="N42" s="586"/>
      <c r="O42" s="557" t="str">
        <f t="shared" si="3"/>
        <v/>
      </c>
      <c r="P42" s="80"/>
      <c r="Q42" s="80"/>
      <c r="R42" s="80"/>
      <c r="S42" s="80"/>
      <c r="T42" s="80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564"/>
      <c r="AK42" s="565"/>
      <c r="AL42" s="565"/>
      <c r="AM42" s="565"/>
      <c r="AN42" s="565"/>
      <c r="AO42" s="565"/>
      <c r="AP42" s="565"/>
      <c r="AQ42" s="565"/>
      <c r="AR42" s="565"/>
      <c r="AS42" s="565"/>
      <c r="AT42" s="565"/>
      <c r="AU42" s="565"/>
      <c r="AV42" s="565"/>
      <c r="AW42" s="565"/>
      <c r="CA42" s="4" t="str">
        <f t="shared" si="4"/>
        <v/>
      </c>
      <c r="CB42" s="4"/>
      <c r="CC42" s="4"/>
      <c r="CD42" s="4"/>
      <c r="CE42" s="4"/>
      <c r="CF42" s="4"/>
      <c r="CG42" s="14">
        <f t="shared" si="5"/>
        <v>0</v>
      </c>
      <c r="CH42" s="14"/>
      <c r="CI42" s="14"/>
      <c r="CJ42" s="14"/>
      <c r="CK42" s="14"/>
      <c r="CL42" s="14"/>
      <c r="CM42" s="14"/>
      <c r="CN42" s="14"/>
    </row>
    <row r="43" spans="1:92" s="2" customFormat="1" x14ac:dyDescent="0.2">
      <c r="A43" s="1376"/>
      <c r="B43" s="90" t="s">
        <v>54</v>
      </c>
      <c r="C43" s="81">
        <f t="shared" si="1"/>
        <v>0</v>
      </c>
      <c r="D43" s="82"/>
      <c r="E43" s="83"/>
      <c r="F43" s="83"/>
      <c r="G43" s="83"/>
      <c r="H43" s="83"/>
      <c r="I43" s="83"/>
      <c r="J43" s="83"/>
      <c r="K43" s="83"/>
      <c r="L43" s="83"/>
      <c r="M43" s="84"/>
      <c r="N43" s="85"/>
      <c r="O43" s="557" t="str">
        <f t="shared" si="3"/>
        <v/>
      </c>
      <c r="P43" s="80"/>
      <c r="Q43" s="80"/>
      <c r="R43" s="80"/>
      <c r="S43" s="80"/>
      <c r="T43" s="80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564"/>
      <c r="AK43" s="565"/>
      <c r="AL43" s="565"/>
      <c r="AM43" s="565"/>
      <c r="AN43" s="565"/>
      <c r="AO43" s="565"/>
      <c r="AP43" s="565"/>
      <c r="AQ43" s="565"/>
      <c r="AR43" s="565"/>
      <c r="AS43" s="565"/>
      <c r="AT43" s="565"/>
      <c r="AU43" s="565"/>
      <c r="AV43" s="565"/>
      <c r="AW43" s="565"/>
      <c r="CA43" s="4" t="str">
        <f t="shared" si="4"/>
        <v/>
      </c>
      <c r="CB43" s="4"/>
      <c r="CC43" s="4"/>
      <c r="CD43" s="4"/>
      <c r="CE43" s="4"/>
      <c r="CF43" s="4"/>
      <c r="CG43" s="14">
        <f t="shared" si="5"/>
        <v>0</v>
      </c>
      <c r="CH43" s="14"/>
      <c r="CI43" s="14"/>
      <c r="CJ43" s="14"/>
      <c r="CK43" s="14"/>
      <c r="CL43" s="14"/>
      <c r="CM43" s="14"/>
      <c r="CN43" s="14"/>
    </row>
    <row r="44" spans="1:92" s="2" customFormat="1" x14ac:dyDescent="0.2">
      <c r="A44" s="1544" t="s">
        <v>55</v>
      </c>
      <c r="B44" s="97" t="s">
        <v>53</v>
      </c>
      <c r="C44" s="582">
        <f t="shared" si="1"/>
        <v>0</v>
      </c>
      <c r="D44" s="583"/>
      <c r="E44" s="584"/>
      <c r="F44" s="584"/>
      <c r="G44" s="584"/>
      <c r="H44" s="584"/>
      <c r="I44" s="584"/>
      <c r="J44" s="584"/>
      <c r="K44" s="584"/>
      <c r="L44" s="584"/>
      <c r="M44" s="585"/>
      <c r="N44" s="586"/>
      <c r="O44" s="557" t="str">
        <f t="shared" si="3"/>
        <v/>
      </c>
      <c r="P44" s="80"/>
      <c r="Q44" s="80"/>
      <c r="R44" s="80"/>
      <c r="S44" s="80"/>
      <c r="T44" s="80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564"/>
      <c r="AK44" s="565"/>
      <c r="AL44" s="565"/>
      <c r="AM44" s="565"/>
      <c r="AN44" s="565"/>
      <c r="AO44" s="565"/>
      <c r="AP44" s="565"/>
      <c r="AQ44" s="565"/>
      <c r="AR44" s="565"/>
      <c r="AS44" s="565"/>
      <c r="AT44" s="565"/>
      <c r="AU44" s="565"/>
      <c r="AV44" s="565"/>
      <c r="AW44" s="565"/>
      <c r="CA44" s="4" t="str">
        <f t="shared" si="4"/>
        <v/>
      </c>
      <c r="CB44" s="4"/>
      <c r="CC44" s="4"/>
      <c r="CD44" s="4"/>
      <c r="CE44" s="4"/>
      <c r="CF44" s="4"/>
      <c r="CG44" s="14">
        <f t="shared" si="5"/>
        <v>0</v>
      </c>
      <c r="CH44" s="14"/>
      <c r="CI44" s="14"/>
      <c r="CJ44" s="14"/>
      <c r="CK44" s="14"/>
      <c r="CL44" s="14"/>
      <c r="CM44" s="14"/>
      <c r="CN44" s="14"/>
    </row>
    <row r="45" spans="1:92" s="2" customFormat="1" ht="15" thickBot="1" x14ac:dyDescent="0.25">
      <c r="A45" s="1394"/>
      <c r="B45" s="98" t="s">
        <v>54</v>
      </c>
      <c r="C45" s="99">
        <f t="shared" si="1"/>
        <v>0</v>
      </c>
      <c r="D45" s="100"/>
      <c r="E45" s="101"/>
      <c r="F45" s="101"/>
      <c r="G45" s="101"/>
      <c r="H45" s="101"/>
      <c r="I45" s="101"/>
      <c r="J45" s="101"/>
      <c r="K45" s="101"/>
      <c r="L45" s="101"/>
      <c r="M45" s="102"/>
      <c r="N45" s="103"/>
      <c r="O45" s="557" t="str">
        <f t="shared" si="3"/>
        <v/>
      </c>
      <c r="P45" s="80"/>
      <c r="Q45" s="80"/>
      <c r="R45" s="80"/>
      <c r="S45" s="80"/>
      <c r="T45" s="80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564"/>
      <c r="AK45" s="565"/>
      <c r="AL45" s="565"/>
      <c r="AM45" s="565"/>
      <c r="AN45" s="565"/>
      <c r="AO45" s="565"/>
      <c r="AP45" s="565"/>
      <c r="AQ45" s="565"/>
      <c r="AR45" s="565"/>
      <c r="AS45" s="565"/>
      <c r="AT45" s="565"/>
      <c r="AU45" s="565"/>
      <c r="AV45" s="565"/>
      <c r="AW45" s="104"/>
      <c r="CA45" s="4" t="str">
        <f t="shared" si="4"/>
        <v/>
      </c>
      <c r="CB45" s="4"/>
      <c r="CC45" s="4"/>
      <c r="CD45" s="4"/>
      <c r="CE45" s="4"/>
      <c r="CF45" s="4"/>
      <c r="CG45" s="14">
        <f t="shared" si="5"/>
        <v>0</v>
      </c>
      <c r="CH45" s="14"/>
      <c r="CI45" s="14"/>
      <c r="CJ45" s="14"/>
      <c r="CK45" s="14"/>
      <c r="CL45" s="14"/>
      <c r="CM45" s="14"/>
      <c r="CN45" s="14"/>
    </row>
    <row r="46" spans="1:92" s="2" customFormat="1" ht="15" thickTop="1" x14ac:dyDescent="0.2">
      <c r="A46" s="1409" t="s">
        <v>56</v>
      </c>
      <c r="B46" s="1410"/>
      <c r="C46" s="105">
        <f t="shared" si="1"/>
        <v>0</v>
      </c>
      <c r="D46" s="106"/>
      <c r="E46" s="107"/>
      <c r="F46" s="107"/>
      <c r="G46" s="107"/>
      <c r="H46" s="107"/>
      <c r="I46" s="107"/>
      <c r="J46" s="107"/>
      <c r="K46" s="107"/>
      <c r="L46" s="107"/>
      <c r="M46" s="108"/>
      <c r="N46" s="109"/>
      <c r="O46" s="557" t="str">
        <f t="shared" si="3"/>
        <v/>
      </c>
      <c r="P46" s="80"/>
      <c r="Q46" s="80"/>
      <c r="R46" s="80"/>
      <c r="S46" s="80"/>
      <c r="T46" s="80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564"/>
      <c r="AK46" s="565"/>
      <c r="AL46" s="565"/>
      <c r="AM46" s="565"/>
      <c r="AN46" s="565"/>
      <c r="AO46" s="565"/>
      <c r="AP46" s="565"/>
      <c r="AQ46" s="565"/>
      <c r="AR46" s="565"/>
      <c r="AS46" s="565"/>
      <c r="AT46" s="565"/>
      <c r="AU46" s="565"/>
      <c r="AV46" s="565"/>
      <c r="AW46" s="104"/>
      <c r="CA46" s="4" t="str">
        <f t="shared" si="4"/>
        <v/>
      </c>
      <c r="CB46" s="4"/>
      <c r="CC46" s="4"/>
      <c r="CD46" s="4"/>
      <c r="CE46" s="4"/>
      <c r="CF46" s="4"/>
      <c r="CG46" s="14">
        <f t="shared" si="5"/>
        <v>0</v>
      </c>
      <c r="CH46" s="14"/>
      <c r="CI46" s="14"/>
      <c r="CJ46" s="14"/>
      <c r="CK46" s="14"/>
      <c r="CL46" s="14"/>
      <c r="CM46" s="14"/>
      <c r="CN46" s="14"/>
    </row>
    <row r="47" spans="1:92" s="2" customFormat="1" x14ac:dyDescent="0.2">
      <c r="A47" s="1397" t="s">
        <v>57</v>
      </c>
      <c r="B47" s="1398"/>
      <c r="C47" s="91">
        <f t="shared" si="1"/>
        <v>0</v>
      </c>
      <c r="D47" s="92"/>
      <c r="E47" s="93"/>
      <c r="F47" s="93"/>
      <c r="G47" s="93"/>
      <c r="H47" s="93"/>
      <c r="I47" s="93"/>
      <c r="J47" s="93"/>
      <c r="K47" s="93"/>
      <c r="L47" s="93"/>
      <c r="M47" s="94"/>
      <c r="N47" s="95"/>
      <c r="O47" s="557" t="str">
        <f t="shared" si="3"/>
        <v/>
      </c>
      <c r="P47" s="80"/>
      <c r="Q47" s="80"/>
      <c r="R47" s="80"/>
      <c r="S47" s="80"/>
      <c r="T47" s="80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564"/>
      <c r="AK47" s="565"/>
      <c r="AL47" s="565"/>
      <c r="AM47" s="565"/>
      <c r="AN47" s="565"/>
      <c r="AO47" s="565"/>
      <c r="AP47" s="565"/>
      <c r="AQ47" s="565"/>
      <c r="AR47" s="565"/>
      <c r="AS47" s="565"/>
      <c r="AT47" s="565"/>
      <c r="AU47" s="565"/>
      <c r="AV47" s="565"/>
      <c r="AW47" s="104"/>
      <c r="CA47" s="4" t="str">
        <f t="shared" si="4"/>
        <v/>
      </c>
      <c r="CB47" s="4"/>
      <c r="CC47" s="4"/>
      <c r="CD47" s="4"/>
      <c r="CE47" s="4"/>
      <c r="CF47" s="4"/>
      <c r="CG47" s="14">
        <f t="shared" si="5"/>
        <v>0</v>
      </c>
      <c r="CH47" s="14"/>
      <c r="CI47" s="14"/>
      <c r="CJ47" s="14"/>
      <c r="CK47" s="14"/>
      <c r="CL47" s="14"/>
      <c r="CM47" s="14"/>
      <c r="CN47" s="14"/>
    </row>
    <row r="48" spans="1:92" s="2" customFormat="1" ht="14.25" customHeight="1" x14ac:dyDescent="0.2">
      <c r="A48" s="1411" t="s">
        <v>58</v>
      </c>
      <c r="B48" s="587" t="s">
        <v>53</v>
      </c>
      <c r="C48" s="582">
        <f t="shared" si="1"/>
        <v>0</v>
      </c>
      <c r="D48" s="583"/>
      <c r="E48" s="584"/>
      <c r="F48" s="584"/>
      <c r="G48" s="584"/>
      <c r="H48" s="584"/>
      <c r="I48" s="584"/>
      <c r="J48" s="584"/>
      <c r="K48" s="584"/>
      <c r="L48" s="584"/>
      <c r="M48" s="585"/>
      <c r="N48" s="586"/>
      <c r="O48" s="557" t="str">
        <f t="shared" si="3"/>
        <v/>
      </c>
      <c r="P48" s="80"/>
      <c r="Q48" s="80"/>
      <c r="R48" s="80"/>
      <c r="S48" s="80"/>
      <c r="T48" s="80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564"/>
      <c r="AK48" s="565"/>
      <c r="AL48" s="565"/>
      <c r="AM48" s="565"/>
      <c r="AN48" s="565"/>
      <c r="AO48" s="565"/>
      <c r="AP48" s="565"/>
      <c r="AQ48" s="565"/>
      <c r="AR48" s="565"/>
      <c r="AS48" s="565"/>
      <c r="AT48" s="565"/>
      <c r="AU48" s="565"/>
      <c r="AV48" s="565"/>
      <c r="AW48" s="104"/>
      <c r="CA48" s="4" t="str">
        <f t="shared" si="4"/>
        <v/>
      </c>
      <c r="CB48" s="4"/>
      <c r="CC48" s="4"/>
      <c r="CD48" s="4"/>
      <c r="CE48" s="4"/>
      <c r="CF48" s="4"/>
      <c r="CG48" s="14">
        <f t="shared" si="5"/>
        <v>0</v>
      </c>
      <c r="CH48" s="14"/>
      <c r="CI48" s="14"/>
      <c r="CJ48" s="14"/>
      <c r="CK48" s="14"/>
      <c r="CL48" s="14"/>
      <c r="CM48" s="14"/>
      <c r="CN48" s="14"/>
    </row>
    <row r="49" spans="1:96" s="2" customFormat="1" x14ac:dyDescent="0.2">
      <c r="A49" s="1412"/>
      <c r="B49" s="110" t="s">
        <v>54</v>
      </c>
      <c r="C49" s="91">
        <f t="shared" si="1"/>
        <v>0</v>
      </c>
      <c r="D49" s="92"/>
      <c r="E49" s="93"/>
      <c r="F49" s="93"/>
      <c r="G49" s="93"/>
      <c r="H49" s="93"/>
      <c r="I49" s="93"/>
      <c r="J49" s="93"/>
      <c r="K49" s="93"/>
      <c r="L49" s="93"/>
      <c r="M49" s="94"/>
      <c r="N49" s="95"/>
      <c r="O49" s="557" t="str">
        <f t="shared" si="3"/>
        <v/>
      </c>
      <c r="P49" s="80"/>
      <c r="Q49" s="80"/>
      <c r="R49" s="80"/>
      <c r="S49" s="80"/>
      <c r="T49" s="80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564"/>
      <c r="AK49" s="565"/>
      <c r="AL49" s="565"/>
      <c r="AM49" s="565"/>
      <c r="AN49" s="565"/>
      <c r="AO49" s="565"/>
      <c r="AP49" s="565"/>
      <c r="AQ49" s="565"/>
      <c r="AR49" s="565"/>
      <c r="AS49" s="565"/>
      <c r="AT49" s="565"/>
      <c r="AU49" s="565"/>
      <c r="AV49" s="565"/>
      <c r="AW49" s="104"/>
      <c r="CA49" s="4" t="str">
        <f t="shared" si="4"/>
        <v/>
      </c>
      <c r="CB49" s="4"/>
      <c r="CC49" s="4"/>
      <c r="CD49" s="4"/>
      <c r="CE49" s="4"/>
      <c r="CF49" s="4"/>
      <c r="CG49" s="14">
        <f t="shared" si="5"/>
        <v>0</v>
      </c>
      <c r="CH49" s="14"/>
      <c r="CI49" s="14"/>
      <c r="CJ49" s="14"/>
      <c r="CK49" s="14"/>
      <c r="CL49" s="14"/>
      <c r="CM49" s="14"/>
      <c r="CN49" s="14"/>
      <c r="CO49" s="4"/>
      <c r="CP49" s="4"/>
      <c r="CQ49" s="4"/>
      <c r="CR49" s="4"/>
    </row>
    <row r="50" spans="1:96" s="2" customFormat="1" x14ac:dyDescent="0.2">
      <c r="A50" s="1411" t="s">
        <v>59</v>
      </c>
      <c r="B50" s="587" t="s">
        <v>53</v>
      </c>
      <c r="C50" s="582">
        <f t="shared" si="1"/>
        <v>0</v>
      </c>
      <c r="D50" s="583"/>
      <c r="E50" s="584"/>
      <c r="F50" s="584"/>
      <c r="G50" s="584"/>
      <c r="H50" s="584"/>
      <c r="I50" s="584"/>
      <c r="J50" s="584"/>
      <c r="K50" s="584"/>
      <c r="L50" s="584"/>
      <c r="M50" s="585"/>
      <c r="N50" s="586"/>
      <c r="O50" s="557" t="str">
        <f t="shared" si="3"/>
        <v/>
      </c>
      <c r="P50" s="80"/>
      <c r="Q50" s="80"/>
      <c r="R50" s="80"/>
      <c r="S50" s="80"/>
      <c r="T50" s="80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564"/>
      <c r="AK50" s="565"/>
      <c r="AL50" s="565"/>
      <c r="AM50" s="565"/>
      <c r="AN50" s="565"/>
      <c r="AO50" s="565"/>
      <c r="AP50" s="565"/>
      <c r="AQ50" s="565"/>
      <c r="AR50" s="565"/>
      <c r="AS50" s="565"/>
      <c r="AT50" s="565"/>
      <c r="AU50" s="565"/>
      <c r="AV50" s="565"/>
      <c r="AW50" s="104"/>
      <c r="CA50" s="4" t="str">
        <f t="shared" si="4"/>
        <v/>
      </c>
      <c r="CB50" s="4"/>
      <c r="CC50" s="4"/>
      <c r="CD50" s="4"/>
      <c r="CE50" s="4"/>
      <c r="CF50" s="4"/>
      <c r="CG50" s="14">
        <f t="shared" si="5"/>
        <v>0</v>
      </c>
      <c r="CH50" s="14"/>
      <c r="CI50" s="14"/>
      <c r="CJ50" s="14"/>
      <c r="CK50" s="14"/>
      <c r="CL50" s="14"/>
      <c r="CM50" s="14"/>
      <c r="CN50" s="14"/>
      <c r="CO50" s="4"/>
      <c r="CP50" s="4"/>
      <c r="CQ50" s="4"/>
      <c r="CR50" s="4"/>
    </row>
    <row r="51" spans="1:96" s="2" customFormat="1" x14ac:dyDescent="0.2">
      <c r="A51" s="1412"/>
      <c r="B51" s="111" t="s">
        <v>54</v>
      </c>
      <c r="C51" s="91">
        <f t="shared" si="1"/>
        <v>0</v>
      </c>
      <c r="D51" s="92"/>
      <c r="E51" s="93"/>
      <c r="F51" s="93"/>
      <c r="G51" s="93"/>
      <c r="H51" s="93"/>
      <c r="I51" s="93"/>
      <c r="J51" s="93"/>
      <c r="K51" s="93"/>
      <c r="L51" s="93"/>
      <c r="M51" s="94"/>
      <c r="N51" s="95"/>
      <c r="O51" s="557" t="str">
        <f t="shared" si="3"/>
        <v/>
      </c>
      <c r="S51" s="11"/>
      <c r="T51" s="11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567"/>
      <c r="AJ51" s="567"/>
      <c r="AK51" s="567"/>
      <c r="AL51" s="567"/>
      <c r="AM51" s="567"/>
      <c r="AN51" s="567"/>
      <c r="AO51" s="567"/>
      <c r="AP51" s="567"/>
      <c r="AQ51" s="567"/>
      <c r="AR51" s="567"/>
      <c r="AS51" s="567"/>
      <c r="AT51" s="567"/>
      <c r="AU51" s="567"/>
      <c r="AV51" s="567"/>
      <c r="CA51" s="4" t="str">
        <f t="shared" si="4"/>
        <v/>
      </c>
      <c r="CB51" s="4"/>
      <c r="CC51" s="4"/>
      <c r="CD51" s="4"/>
      <c r="CE51" s="4"/>
      <c r="CF51" s="4"/>
      <c r="CG51" s="14">
        <f t="shared" si="5"/>
        <v>0</v>
      </c>
      <c r="CH51" s="14"/>
      <c r="CI51" s="14"/>
      <c r="CJ51" s="14"/>
      <c r="CK51" s="14"/>
      <c r="CL51" s="14"/>
      <c r="CM51" s="14"/>
      <c r="CN51" s="14"/>
      <c r="CO51" s="4"/>
      <c r="CP51" s="4"/>
      <c r="CQ51" s="4"/>
      <c r="CR51" s="4"/>
    </row>
    <row r="52" spans="1:96" s="2" customFormat="1" x14ac:dyDescent="0.2">
      <c r="A52" s="1413" t="s">
        <v>60</v>
      </c>
      <c r="B52" s="1414"/>
      <c r="C52" s="91">
        <f t="shared" si="1"/>
        <v>0</v>
      </c>
      <c r="D52" s="92"/>
      <c r="E52" s="93"/>
      <c r="F52" s="93"/>
      <c r="G52" s="93"/>
      <c r="H52" s="93"/>
      <c r="I52" s="93"/>
      <c r="J52" s="93"/>
      <c r="K52" s="93"/>
      <c r="L52" s="93"/>
      <c r="M52" s="94"/>
      <c r="N52" s="95"/>
      <c r="O52" s="557" t="str">
        <f t="shared" si="3"/>
        <v/>
      </c>
      <c r="P52" s="11"/>
      <c r="Q52" s="11"/>
      <c r="R52" s="11"/>
      <c r="S52" s="11"/>
      <c r="T52" s="11"/>
      <c r="U52" s="11"/>
      <c r="V52" s="11"/>
      <c r="W52" s="11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567"/>
      <c r="AJ52" s="567"/>
      <c r="AK52" s="567"/>
      <c r="AL52" s="567"/>
      <c r="AM52" s="567"/>
      <c r="AN52" s="567"/>
      <c r="AO52" s="567"/>
      <c r="AP52" s="567"/>
      <c r="AQ52" s="567"/>
      <c r="AR52" s="567"/>
      <c r="AS52" s="567"/>
      <c r="AT52" s="567"/>
      <c r="AU52" s="567"/>
      <c r="AV52" s="567"/>
      <c r="BZ52" s="3"/>
      <c r="CA52" s="4" t="str">
        <f t="shared" si="4"/>
        <v/>
      </c>
      <c r="CB52" s="4"/>
      <c r="CC52" s="4"/>
      <c r="CD52" s="4"/>
      <c r="CE52" s="4"/>
      <c r="CF52" s="4"/>
      <c r="CG52" s="14">
        <f t="shared" si="5"/>
        <v>0</v>
      </c>
      <c r="CH52" s="14"/>
      <c r="CI52" s="14"/>
      <c r="CJ52" s="14"/>
      <c r="CK52" s="14"/>
      <c r="CL52" s="14"/>
      <c r="CM52" s="14"/>
      <c r="CN52" s="14"/>
      <c r="CO52" s="4"/>
      <c r="CP52" s="4"/>
      <c r="CQ52" s="4"/>
      <c r="CR52" s="4"/>
    </row>
    <row r="53" spans="1:96" s="2" customFormat="1" x14ac:dyDescent="0.2">
      <c r="A53" s="112" t="s">
        <v>61</v>
      </c>
      <c r="C53" s="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567"/>
      <c r="AJ53" s="567"/>
      <c r="AK53" s="567"/>
      <c r="AL53" s="567"/>
      <c r="AM53" s="567"/>
      <c r="AN53" s="567"/>
      <c r="AO53" s="589"/>
      <c r="AP53" s="589"/>
      <c r="AQ53" s="589"/>
      <c r="AR53" s="589"/>
      <c r="AS53" s="589"/>
      <c r="AT53" s="589"/>
      <c r="AU53" s="589"/>
      <c r="AV53" s="589"/>
      <c r="BZ53" s="3"/>
      <c r="CA53" s="4" t="str">
        <f>IF(AND(([2]A01!$C18+[2]A01!$C19+[2]A01!$C20+[2]A01!$C21+[2]A01!$F31+[2]A01!$F32+[2]A01!$F33)&lt;&gt;0,D53=0,E53=""),"* Observacion : En A01 existen contoles no ingresados, Revisar. ","")</f>
        <v/>
      </c>
      <c r="CB53" s="4"/>
      <c r="CC53" s="4"/>
      <c r="CD53" s="4"/>
      <c r="CE53" s="4"/>
      <c r="CF53" s="4"/>
      <c r="CG53" s="14"/>
      <c r="CH53" s="14"/>
      <c r="CI53" s="14"/>
      <c r="CJ53" s="14"/>
      <c r="CK53" s="14"/>
      <c r="CL53" s="14"/>
      <c r="CM53" s="14"/>
      <c r="CN53" s="14"/>
      <c r="CO53" s="4"/>
      <c r="CP53" s="4"/>
      <c r="CQ53" s="4"/>
      <c r="CR53" s="4"/>
    </row>
    <row r="54" spans="1:96" s="2" customFormat="1" x14ac:dyDescent="0.2">
      <c r="A54" s="125" t="s">
        <v>62</v>
      </c>
      <c r="B54" s="590" t="s">
        <v>63</v>
      </c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567"/>
      <c r="AP54" s="567"/>
      <c r="AQ54" s="567"/>
      <c r="AR54" s="567"/>
      <c r="AS54" s="567"/>
      <c r="AT54" s="567"/>
      <c r="AU54" s="567"/>
      <c r="AV54" s="567"/>
      <c r="AW54" s="566"/>
      <c r="CA54" s="4"/>
      <c r="CB54" s="4"/>
      <c r="CC54" s="4"/>
      <c r="CD54" s="4"/>
      <c r="CE54" s="4"/>
      <c r="CF54" s="4"/>
      <c r="CG54" s="14">
        <v>0</v>
      </c>
      <c r="CH54" s="14">
        <v>0</v>
      </c>
      <c r="CI54" s="14"/>
      <c r="CJ54" s="14"/>
      <c r="CK54" s="14"/>
      <c r="CL54" s="14"/>
      <c r="CM54" s="14"/>
      <c r="CN54" s="14"/>
      <c r="CO54" s="4"/>
      <c r="CP54" s="4"/>
      <c r="CQ54" s="4"/>
      <c r="CR54" s="4"/>
    </row>
    <row r="55" spans="1:96" s="2" customFormat="1" x14ac:dyDescent="0.2">
      <c r="A55" s="116" t="s">
        <v>64</v>
      </c>
      <c r="B55" s="591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564"/>
      <c r="AP55" s="564"/>
      <c r="AQ55" s="564"/>
      <c r="AR55" s="564"/>
      <c r="AS55" s="564"/>
      <c r="AT55" s="564"/>
      <c r="AU55" s="564"/>
      <c r="AV55" s="564"/>
      <c r="AW55" s="566"/>
      <c r="BZ55" s="3"/>
      <c r="CA55" s="4"/>
      <c r="CB55" s="4"/>
      <c r="CC55" s="4"/>
      <c r="CD55" s="4"/>
      <c r="CE55" s="4"/>
      <c r="CF55" s="4"/>
      <c r="CG55" s="14">
        <v>0</v>
      </c>
      <c r="CH55" s="14">
        <v>0</v>
      </c>
      <c r="CI55" s="14"/>
      <c r="CJ55" s="14"/>
      <c r="CK55" s="14"/>
      <c r="CL55" s="14"/>
      <c r="CM55" s="14"/>
      <c r="CN55" s="14"/>
      <c r="CO55" s="4"/>
      <c r="CP55" s="4"/>
      <c r="CQ55" s="4"/>
      <c r="CR55" s="4"/>
    </row>
    <row r="56" spans="1:96" s="2" customFormat="1" x14ac:dyDescent="0.2">
      <c r="A56" s="117" t="s">
        <v>65</v>
      </c>
      <c r="B56" s="66"/>
      <c r="E56" s="118"/>
      <c r="F56" s="119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15"/>
      <c r="S56" s="15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20"/>
      <c r="AM56" s="120"/>
      <c r="AN56" s="120"/>
      <c r="AO56" s="565"/>
      <c r="AP56" s="565"/>
      <c r="AQ56" s="564"/>
      <c r="AR56" s="564"/>
      <c r="AS56" s="564"/>
      <c r="AT56" s="564"/>
      <c r="AU56" s="564"/>
      <c r="AV56" s="564"/>
      <c r="AW56" s="566"/>
      <c r="BZ56" s="3"/>
      <c r="CA56" s="4"/>
      <c r="CB56" s="4"/>
      <c r="CC56" s="4"/>
      <c r="CD56" s="4"/>
      <c r="CE56" s="4"/>
      <c r="CF56" s="4"/>
      <c r="CG56" s="14">
        <v>0</v>
      </c>
      <c r="CH56" s="14">
        <v>0</v>
      </c>
      <c r="CI56" s="14"/>
      <c r="CJ56" s="14"/>
      <c r="CK56" s="14"/>
      <c r="CL56" s="14"/>
      <c r="CM56" s="14"/>
      <c r="CN56" s="14"/>
      <c r="CO56" s="4"/>
      <c r="CP56" s="4"/>
      <c r="CQ56" s="4"/>
      <c r="CR56" s="4"/>
    </row>
    <row r="57" spans="1:96" s="2" customFormat="1" x14ac:dyDescent="0.2">
      <c r="A57" s="1377" t="s">
        <v>66</v>
      </c>
      <c r="B57" s="1380"/>
      <c r="C57" s="590" t="s">
        <v>63</v>
      </c>
      <c r="D57" s="571" t="s">
        <v>67</v>
      </c>
      <c r="E57" s="592" t="s">
        <v>68</v>
      </c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593"/>
      <c r="AT57" s="593"/>
      <c r="AU57" s="593"/>
      <c r="AV57" s="594"/>
      <c r="AW57" s="594"/>
      <c r="AX57" s="594"/>
      <c r="AY57" s="594"/>
      <c r="AZ57" s="594"/>
      <c r="BA57" s="566"/>
      <c r="CA57" s="3"/>
      <c r="CB57" s="3"/>
      <c r="CC57" s="3"/>
      <c r="CD57" s="3"/>
      <c r="CE57" s="4"/>
      <c r="CF57" s="4"/>
      <c r="CG57" s="4">
        <v>0</v>
      </c>
      <c r="CH57" s="4">
        <v>0</v>
      </c>
      <c r="CI57" s="4"/>
      <c r="CJ57" s="4"/>
      <c r="CK57" s="14"/>
      <c r="CL57" s="14"/>
      <c r="CM57" s="14"/>
      <c r="CN57" s="14"/>
      <c r="CO57" s="14"/>
      <c r="CP57" s="14"/>
      <c r="CQ57" s="14"/>
      <c r="CR57" s="14"/>
    </row>
    <row r="58" spans="1:96" s="2" customFormat="1" x14ac:dyDescent="0.2">
      <c r="A58" s="1397" t="s">
        <v>69</v>
      </c>
      <c r="B58" s="1398"/>
      <c r="C58" s="575">
        <f>SUM(D58:E58)</f>
        <v>0</v>
      </c>
      <c r="D58" s="595"/>
      <c r="E58" s="53"/>
      <c r="F58" s="30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593"/>
      <c r="AT58" s="593"/>
      <c r="AU58" s="593"/>
      <c r="AV58" s="594"/>
      <c r="AW58" s="594"/>
      <c r="AX58" s="594"/>
      <c r="AY58" s="594"/>
      <c r="AZ58" s="594"/>
      <c r="BA58" s="566"/>
      <c r="CA58" s="3" t="str">
        <f>IF(AND(([2]A01!$C18+[2]A01!$C19+[2]A01!$C20+[2]A01!$C21+[2]A01!$F31+[2]A01!$F32+[2]A01!$F33)&lt;&gt;0,D58=0,E58=""),"* Observacion : En A01 existen controles no ingresados, Revisar. ","")</f>
        <v/>
      </c>
      <c r="CB58" s="3"/>
      <c r="CC58" s="3"/>
      <c r="CD58" s="3"/>
      <c r="CE58" s="4"/>
      <c r="CF58" s="4"/>
      <c r="CG58" s="4">
        <v>0</v>
      </c>
      <c r="CH58" s="4">
        <v>0</v>
      </c>
      <c r="CI58" s="4"/>
      <c r="CJ58" s="4"/>
      <c r="CK58" s="14"/>
      <c r="CL58" s="14"/>
      <c r="CM58" s="14"/>
      <c r="CN58" s="14"/>
      <c r="CO58" s="14"/>
      <c r="CP58" s="14"/>
      <c r="CQ58" s="14"/>
      <c r="CR58" s="14"/>
    </row>
    <row r="59" spans="1:96" s="2" customFormat="1" x14ac:dyDescent="0.2">
      <c r="A59" s="117" t="s">
        <v>70</v>
      </c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593"/>
      <c r="AT59" s="593"/>
      <c r="AU59" s="593"/>
      <c r="AV59" s="594"/>
      <c r="AW59" s="594"/>
      <c r="AX59" s="594"/>
      <c r="AY59" s="594"/>
      <c r="AZ59" s="594"/>
      <c r="BA59" s="566"/>
      <c r="CA59" s="3" t="str">
        <f>IF(AND(([2]A01!$C18+[2]A01!$C19+[2]A01!$C20+[2]A01!$C21+[2]A01!$F31+[2]A01!$F32+[2]A01!$F33)&lt;&gt;0,D59=0,E59=""),"* Observacion : En A01 existen controles no ingresados, Revisar. ","")</f>
        <v/>
      </c>
      <c r="CB59" s="3"/>
      <c r="CC59" s="3"/>
      <c r="CD59" s="3"/>
      <c r="CE59" s="4"/>
      <c r="CF59" s="4"/>
      <c r="CG59" s="4"/>
      <c r="CH59" s="4"/>
      <c r="CI59" s="4"/>
      <c r="CJ59" s="4"/>
      <c r="CK59" s="14"/>
      <c r="CL59" s="14"/>
      <c r="CM59" s="14"/>
      <c r="CN59" s="14"/>
      <c r="CO59" s="14"/>
      <c r="CP59" s="14"/>
      <c r="CQ59" s="14"/>
      <c r="CR59" s="14"/>
    </row>
    <row r="60" spans="1:96" s="2" customFormat="1" ht="14.25" customHeight="1" x14ac:dyDescent="0.2">
      <c r="A60" s="1366" t="s">
        <v>71</v>
      </c>
      <c r="B60" s="1367"/>
      <c r="C60" s="1366" t="s">
        <v>72</v>
      </c>
      <c r="D60" s="1401"/>
      <c r="E60" s="1367"/>
      <c r="F60" s="1403" t="s">
        <v>73</v>
      </c>
      <c r="G60" s="1404"/>
      <c r="H60" s="1404"/>
      <c r="I60" s="1404"/>
      <c r="J60" s="1404"/>
      <c r="K60" s="1404"/>
      <c r="L60" s="1404"/>
      <c r="M60" s="1404"/>
      <c r="N60" s="1404"/>
      <c r="O60" s="1404"/>
      <c r="P60" s="1404"/>
      <c r="Q60" s="1405"/>
      <c r="R60" s="1406" t="s">
        <v>74</v>
      </c>
      <c r="S60" s="1407"/>
      <c r="T60" s="1406" t="s">
        <v>75</v>
      </c>
      <c r="U60" s="1408"/>
      <c r="V60" s="1545" t="s">
        <v>76</v>
      </c>
      <c r="W60" s="1545"/>
      <c r="X60" s="1546" t="s">
        <v>77</v>
      </c>
      <c r="Y60" s="1418" t="s">
        <v>78</v>
      </c>
      <c r="Z60" s="1419"/>
      <c r="AA60" s="127"/>
      <c r="AB60" s="122"/>
      <c r="AC60" s="122"/>
      <c r="AD60" s="122"/>
      <c r="AE60" s="122"/>
      <c r="AF60" s="122"/>
      <c r="AG60" s="122"/>
      <c r="AH60" s="11"/>
      <c r="AI60" s="11"/>
      <c r="AJ60" s="11"/>
      <c r="AK60" s="11"/>
      <c r="AL60" s="122"/>
      <c r="AM60" s="122"/>
      <c r="AN60" s="11"/>
      <c r="AO60" s="122"/>
      <c r="AP60" s="122"/>
      <c r="AQ60" s="122"/>
      <c r="AR60" s="122"/>
      <c r="AS60" s="593"/>
      <c r="AT60" s="593"/>
      <c r="AU60" s="593"/>
      <c r="AV60" s="594"/>
      <c r="AW60" s="594"/>
      <c r="AX60" s="594"/>
      <c r="AY60" s="594"/>
      <c r="AZ60" s="594"/>
      <c r="BA60" s="566"/>
      <c r="CA60" s="3"/>
      <c r="CB60" s="3"/>
      <c r="CC60" s="3"/>
      <c r="CD60" s="3"/>
      <c r="CE60" s="4"/>
      <c r="CF60" s="4"/>
      <c r="CG60" s="4"/>
      <c r="CH60" s="4"/>
      <c r="CI60" s="4"/>
      <c r="CJ60" s="4"/>
      <c r="CK60" s="14"/>
      <c r="CL60" s="14"/>
      <c r="CM60" s="14"/>
      <c r="CN60" s="14"/>
      <c r="CO60" s="14"/>
      <c r="CP60" s="14"/>
      <c r="CQ60" s="14"/>
      <c r="CR60" s="14"/>
    </row>
    <row r="61" spans="1:96" s="2" customFormat="1" ht="14.25" customHeight="1" x14ac:dyDescent="0.2">
      <c r="A61" s="1399"/>
      <c r="B61" s="1400"/>
      <c r="C61" s="1368"/>
      <c r="D61" s="1402"/>
      <c r="E61" s="1369"/>
      <c r="F61" s="1406" t="s">
        <v>79</v>
      </c>
      <c r="G61" s="1407"/>
      <c r="H61" s="1406" t="s">
        <v>80</v>
      </c>
      <c r="I61" s="1407"/>
      <c r="J61" s="1406" t="s">
        <v>81</v>
      </c>
      <c r="K61" s="1407"/>
      <c r="L61" s="1406" t="s">
        <v>82</v>
      </c>
      <c r="M61" s="1407"/>
      <c r="N61" s="1406" t="s">
        <v>83</v>
      </c>
      <c r="O61" s="1407"/>
      <c r="P61" s="1406" t="s">
        <v>84</v>
      </c>
      <c r="Q61" s="1407"/>
      <c r="R61" s="1406" t="s">
        <v>85</v>
      </c>
      <c r="S61" s="1407"/>
      <c r="T61" s="1406" t="s">
        <v>86</v>
      </c>
      <c r="U61" s="1408"/>
      <c r="V61" s="1546" t="s">
        <v>87</v>
      </c>
      <c r="W61" s="1546"/>
      <c r="X61" s="1546"/>
      <c r="Y61" s="1420"/>
      <c r="Z61" s="1421"/>
      <c r="AA61" s="127"/>
      <c r="AB61" s="122"/>
      <c r="AC61" s="122"/>
      <c r="AD61" s="122"/>
      <c r="AE61" s="122"/>
      <c r="AF61" s="122"/>
      <c r="AG61" s="122"/>
      <c r="AH61" s="11"/>
      <c r="AI61" s="11"/>
      <c r="AJ61" s="11"/>
      <c r="AK61" s="11"/>
      <c r="AL61" s="122"/>
      <c r="AM61" s="122"/>
      <c r="AN61" s="11"/>
      <c r="AO61" s="122"/>
      <c r="AP61" s="122"/>
      <c r="AQ61" s="122"/>
      <c r="AR61" s="122"/>
      <c r="AS61" s="593"/>
      <c r="AT61" s="593"/>
      <c r="AU61" s="593"/>
      <c r="AV61" s="594"/>
      <c r="AW61" s="594"/>
      <c r="AX61" s="594"/>
      <c r="AY61" s="594"/>
      <c r="AZ61" s="594"/>
      <c r="BA61" s="566"/>
      <c r="CA61" s="3"/>
      <c r="CB61" s="3"/>
      <c r="CC61" s="3"/>
      <c r="CD61" s="3"/>
      <c r="CE61" s="4"/>
      <c r="CF61" s="4"/>
      <c r="CG61" s="4"/>
      <c r="CH61" s="4"/>
      <c r="CI61" s="4"/>
      <c r="CJ61" s="4"/>
      <c r="CK61" s="14"/>
      <c r="CL61" s="14"/>
      <c r="CM61" s="14"/>
      <c r="CN61" s="14"/>
      <c r="CO61" s="14"/>
      <c r="CP61" s="14"/>
      <c r="CQ61" s="14"/>
      <c r="CR61" s="14"/>
    </row>
    <row r="62" spans="1:96" s="2" customFormat="1" ht="31.5" x14ac:dyDescent="0.2">
      <c r="A62" s="1368"/>
      <c r="B62" s="1369"/>
      <c r="C62" s="571" t="s">
        <v>88</v>
      </c>
      <c r="D62" s="596" t="s">
        <v>54</v>
      </c>
      <c r="E62" s="129" t="s">
        <v>89</v>
      </c>
      <c r="F62" s="483" t="s">
        <v>54</v>
      </c>
      <c r="G62" s="126" t="s">
        <v>89</v>
      </c>
      <c r="H62" s="483" t="s">
        <v>54</v>
      </c>
      <c r="I62" s="126" t="s">
        <v>89</v>
      </c>
      <c r="J62" s="483" t="s">
        <v>54</v>
      </c>
      <c r="K62" s="126" t="s">
        <v>89</v>
      </c>
      <c r="L62" s="483" t="s">
        <v>54</v>
      </c>
      <c r="M62" s="126" t="s">
        <v>89</v>
      </c>
      <c r="N62" s="483" t="s">
        <v>54</v>
      </c>
      <c r="O62" s="126" t="s">
        <v>89</v>
      </c>
      <c r="P62" s="483" t="s">
        <v>54</v>
      </c>
      <c r="Q62" s="126" t="s">
        <v>89</v>
      </c>
      <c r="R62" s="483" t="s">
        <v>54</v>
      </c>
      <c r="S62" s="126" t="s">
        <v>89</v>
      </c>
      <c r="T62" s="483" t="s">
        <v>54</v>
      </c>
      <c r="U62" s="131" t="s">
        <v>89</v>
      </c>
      <c r="V62" s="590" t="s">
        <v>90</v>
      </c>
      <c r="W62" s="590" t="s">
        <v>91</v>
      </c>
      <c r="X62" s="1547"/>
      <c r="Y62" s="590" t="s">
        <v>92</v>
      </c>
      <c r="Z62" s="590" t="s">
        <v>93</v>
      </c>
      <c r="AA62" s="127"/>
      <c r="AB62" s="122"/>
      <c r="AC62" s="122"/>
      <c r="AD62" s="122"/>
      <c r="AE62" s="122"/>
      <c r="AF62" s="122"/>
      <c r="AG62" s="122"/>
      <c r="AH62" s="11"/>
      <c r="AI62" s="11"/>
      <c r="AJ62" s="11"/>
      <c r="AK62" s="11"/>
      <c r="AL62" s="122"/>
      <c r="AM62" s="122"/>
      <c r="AN62" s="11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566"/>
      <c r="CA62" s="3"/>
      <c r="CB62" s="3"/>
      <c r="CC62" s="3"/>
      <c r="CD62" s="3"/>
      <c r="CE62" s="4"/>
      <c r="CF62" s="4"/>
      <c r="CG62" s="4"/>
      <c r="CH62" s="4"/>
      <c r="CI62" s="4"/>
      <c r="CJ62" s="4"/>
      <c r="CK62" s="14"/>
      <c r="CL62" s="14"/>
      <c r="CM62" s="14"/>
      <c r="CN62" s="14"/>
      <c r="CO62" s="14"/>
      <c r="CP62" s="14"/>
      <c r="CQ62" s="14"/>
      <c r="CR62" s="14"/>
    </row>
    <row r="63" spans="1:96" s="2" customFormat="1" x14ac:dyDescent="0.2">
      <c r="A63" s="1548" t="s">
        <v>94</v>
      </c>
      <c r="B63" s="1549"/>
      <c r="C63" s="597">
        <f>SUM(D63:E63)</f>
        <v>0</v>
      </c>
      <c r="D63" s="598">
        <f t="shared" ref="D63:E66" si="6">SUM(F63+H63+J63+L63+N63+P63)</f>
        <v>0</v>
      </c>
      <c r="E63" s="599">
        <f t="shared" si="6"/>
        <v>0</v>
      </c>
      <c r="F63" s="583"/>
      <c r="G63" s="586"/>
      <c r="H63" s="583"/>
      <c r="I63" s="586"/>
      <c r="J63" s="583"/>
      <c r="K63" s="586"/>
      <c r="L63" s="583"/>
      <c r="M63" s="586"/>
      <c r="N63" s="583"/>
      <c r="O63" s="586"/>
      <c r="P63" s="583"/>
      <c r="Q63" s="586"/>
      <c r="R63" s="583"/>
      <c r="S63" s="586"/>
      <c r="T63" s="583"/>
      <c r="U63" s="600"/>
      <c r="V63" s="601"/>
      <c r="W63" s="583"/>
      <c r="X63" s="602"/>
      <c r="Y63" s="602"/>
      <c r="Z63" s="603"/>
      <c r="AA63" s="30"/>
      <c r="AB63" s="122"/>
      <c r="AC63" s="122"/>
      <c r="AD63" s="122"/>
      <c r="AE63" s="122"/>
      <c r="AF63" s="122"/>
      <c r="AG63" s="122"/>
      <c r="AH63" s="11"/>
      <c r="AI63" s="11"/>
      <c r="AJ63" s="11"/>
      <c r="AK63" s="11"/>
      <c r="AL63" s="122"/>
      <c r="AM63" s="122"/>
      <c r="AN63" s="11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566"/>
      <c r="CA63" s="3"/>
      <c r="CB63" s="3"/>
      <c r="CC63" s="3"/>
      <c r="CD63" s="3"/>
      <c r="CE63" s="4"/>
      <c r="CF63" s="4"/>
      <c r="CG63" s="4">
        <v>0</v>
      </c>
      <c r="CH63" s="4">
        <v>0</v>
      </c>
      <c r="CI63" s="4"/>
      <c r="CJ63" s="4"/>
      <c r="CK63" s="14"/>
      <c r="CL63" s="14"/>
      <c r="CM63" s="14"/>
      <c r="CN63" s="14"/>
      <c r="CO63" s="14"/>
      <c r="CP63" s="14"/>
      <c r="CQ63" s="14"/>
      <c r="CR63" s="14"/>
    </row>
    <row r="64" spans="1:96" s="2" customFormat="1" x14ac:dyDescent="0.2">
      <c r="A64" s="1424" t="s">
        <v>95</v>
      </c>
      <c r="B64" s="1425"/>
      <c r="C64" s="139">
        <f>SUM(D64:E64)</f>
        <v>0</v>
      </c>
      <c r="D64" s="140">
        <f t="shared" si="6"/>
        <v>0</v>
      </c>
      <c r="E64" s="141">
        <f t="shared" si="6"/>
        <v>0</v>
      </c>
      <c r="F64" s="35"/>
      <c r="G64" s="39"/>
      <c r="H64" s="35"/>
      <c r="I64" s="39"/>
      <c r="J64" s="35"/>
      <c r="K64" s="39"/>
      <c r="L64" s="35"/>
      <c r="M64" s="39"/>
      <c r="N64" s="35"/>
      <c r="O64" s="39"/>
      <c r="P64" s="35"/>
      <c r="Q64" s="39"/>
      <c r="R64" s="35"/>
      <c r="S64" s="39"/>
      <c r="T64" s="35"/>
      <c r="U64" s="142"/>
      <c r="V64" s="143"/>
      <c r="W64" s="35"/>
      <c r="X64" s="144"/>
      <c r="Y64" s="144"/>
      <c r="Z64" s="58"/>
      <c r="AA64" s="30"/>
      <c r="AB64" s="122"/>
      <c r="AC64" s="122"/>
      <c r="AD64" s="122"/>
      <c r="AE64" s="122"/>
      <c r="AF64" s="122"/>
      <c r="AG64" s="122"/>
      <c r="AH64" s="11"/>
      <c r="AI64" s="11"/>
      <c r="AJ64" s="11"/>
      <c r="AK64" s="11"/>
      <c r="AL64" s="122"/>
      <c r="AM64" s="122"/>
      <c r="AN64" s="11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566"/>
      <c r="CA64" s="3"/>
      <c r="CB64" s="3"/>
      <c r="CC64" s="3"/>
      <c r="CD64" s="3"/>
      <c r="CE64" s="4"/>
      <c r="CF64" s="4"/>
      <c r="CG64" s="4"/>
      <c r="CH64" s="4"/>
      <c r="CI64" s="4"/>
      <c r="CJ64" s="4"/>
      <c r="CK64" s="14"/>
      <c r="CL64" s="14"/>
      <c r="CM64" s="14"/>
      <c r="CN64" s="14"/>
      <c r="CO64" s="14"/>
      <c r="CP64" s="14"/>
      <c r="CQ64" s="14"/>
      <c r="CR64" s="14"/>
    </row>
    <row r="65" spans="1:96" s="2" customFormat="1" x14ac:dyDescent="0.2">
      <c r="A65" s="1424" t="s">
        <v>96</v>
      </c>
      <c r="B65" s="1425"/>
      <c r="C65" s="139">
        <f>SUM(D65:E65)</f>
        <v>0</v>
      </c>
      <c r="D65" s="140">
        <f t="shared" si="6"/>
        <v>0</v>
      </c>
      <c r="E65" s="141">
        <f t="shared" si="6"/>
        <v>0</v>
      </c>
      <c r="F65" s="35"/>
      <c r="G65" s="39"/>
      <c r="H65" s="35"/>
      <c r="I65" s="39"/>
      <c r="J65" s="35"/>
      <c r="K65" s="39"/>
      <c r="L65" s="35"/>
      <c r="M65" s="39"/>
      <c r="N65" s="35"/>
      <c r="O65" s="39"/>
      <c r="P65" s="35"/>
      <c r="Q65" s="39"/>
      <c r="R65" s="35"/>
      <c r="S65" s="39"/>
      <c r="T65" s="35"/>
      <c r="U65" s="142"/>
      <c r="V65" s="143"/>
      <c r="W65" s="35"/>
      <c r="X65" s="144"/>
      <c r="Y65" s="144"/>
      <c r="Z65" s="58"/>
      <c r="AA65" s="30"/>
      <c r="AB65" s="122"/>
      <c r="AC65" s="122"/>
      <c r="AD65" s="122"/>
      <c r="AE65" s="122"/>
      <c r="AF65" s="122"/>
      <c r="AG65" s="122"/>
      <c r="AH65" s="11"/>
      <c r="AI65" s="11"/>
      <c r="AJ65" s="11"/>
      <c r="AK65" s="11"/>
      <c r="AL65" s="122"/>
      <c r="AM65" s="122"/>
      <c r="AN65" s="11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CA65" s="3"/>
      <c r="CB65" s="3"/>
      <c r="CC65" s="3"/>
      <c r="CD65" s="3"/>
      <c r="CE65" s="4"/>
      <c r="CF65" s="4"/>
      <c r="CG65" s="4"/>
      <c r="CH65" s="4"/>
      <c r="CI65" s="4"/>
      <c r="CJ65" s="4"/>
      <c r="CK65" s="14"/>
      <c r="CL65" s="14"/>
      <c r="CM65" s="14"/>
      <c r="CN65" s="14"/>
      <c r="CO65" s="14"/>
      <c r="CP65" s="14"/>
      <c r="CQ65" s="14"/>
      <c r="CR65" s="14"/>
    </row>
    <row r="66" spans="1:96" s="2" customFormat="1" x14ac:dyDescent="0.2">
      <c r="A66" s="1426" t="s">
        <v>97</v>
      </c>
      <c r="B66" s="1427"/>
      <c r="C66" s="145">
        <f>SUM(D66:E66)</f>
        <v>0</v>
      </c>
      <c r="D66" s="146">
        <f t="shared" si="6"/>
        <v>0</v>
      </c>
      <c r="E66" s="147">
        <f t="shared" si="6"/>
        <v>0</v>
      </c>
      <c r="F66" s="82"/>
      <c r="G66" s="85"/>
      <c r="H66" s="82"/>
      <c r="I66" s="85"/>
      <c r="J66" s="82"/>
      <c r="K66" s="85"/>
      <c r="L66" s="82"/>
      <c r="M66" s="85"/>
      <c r="N66" s="82"/>
      <c r="O66" s="85"/>
      <c r="P66" s="82"/>
      <c r="Q66" s="85"/>
      <c r="R66" s="82"/>
      <c r="S66" s="85"/>
      <c r="T66" s="82"/>
      <c r="U66" s="148"/>
      <c r="V66" s="149"/>
      <c r="W66" s="82"/>
      <c r="X66" s="150"/>
      <c r="Y66" s="151"/>
      <c r="Z66" s="151"/>
      <c r="AA66" s="30"/>
      <c r="AB66" s="122"/>
      <c r="AC66" s="122"/>
      <c r="AD66" s="11"/>
      <c r="AE66" s="11"/>
      <c r="AF66" s="11"/>
      <c r="AG66" s="11"/>
      <c r="AH66" s="122"/>
      <c r="AI66" s="122"/>
      <c r="AJ66" s="11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Z66" s="3"/>
      <c r="CA66" s="4"/>
      <c r="CB66" s="4"/>
      <c r="CC66" s="4"/>
      <c r="CD66" s="4"/>
      <c r="CE66" s="4"/>
      <c r="CF66" s="4"/>
      <c r="CG66" s="14"/>
      <c r="CH66" s="14"/>
      <c r="CI66" s="14"/>
      <c r="CJ66" s="14"/>
      <c r="CK66" s="14"/>
      <c r="CL66" s="14"/>
      <c r="CM66" s="14"/>
      <c r="CN66" s="14"/>
      <c r="CO66" s="4"/>
      <c r="CP66" s="4"/>
      <c r="CQ66" s="4"/>
      <c r="CR66" s="4"/>
    </row>
    <row r="67" spans="1:96" s="2" customFormat="1" x14ac:dyDescent="0.2">
      <c r="A67" s="117" t="s">
        <v>98</v>
      </c>
      <c r="W67" s="122"/>
      <c r="X67" s="122"/>
      <c r="Y67" s="122"/>
      <c r="Z67" s="122"/>
      <c r="AA67" s="11"/>
      <c r="AB67" s="122"/>
      <c r="AC67" s="122"/>
      <c r="AD67" s="11"/>
      <c r="AE67" s="11"/>
      <c r="AF67" s="11"/>
      <c r="AG67" s="11"/>
      <c r="AH67" s="122"/>
      <c r="AI67" s="122"/>
      <c r="AJ67" s="11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Z67" s="3"/>
      <c r="CA67" s="4"/>
      <c r="CB67" s="4"/>
      <c r="CC67" s="4"/>
      <c r="CD67" s="4"/>
      <c r="CE67" s="4"/>
      <c r="CF67" s="4"/>
      <c r="CG67" s="14"/>
      <c r="CH67" s="14"/>
      <c r="CI67" s="14"/>
      <c r="CJ67" s="14"/>
      <c r="CK67" s="14"/>
      <c r="CL67" s="14"/>
      <c r="CM67" s="14"/>
      <c r="CN67" s="14"/>
      <c r="CO67" s="4"/>
      <c r="CP67" s="4"/>
      <c r="CQ67" s="4"/>
      <c r="CR67" s="4"/>
    </row>
    <row r="68" spans="1:96" s="2" customFormat="1" ht="14.25" customHeight="1" x14ac:dyDescent="0.2">
      <c r="A68" s="1366" t="s">
        <v>71</v>
      </c>
      <c r="B68" s="1367"/>
      <c r="C68" s="1366" t="s">
        <v>72</v>
      </c>
      <c r="D68" s="1401"/>
      <c r="E68" s="1367"/>
      <c r="F68" s="1403" t="s">
        <v>99</v>
      </c>
      <c r="G68" s="1404"/>
      <c r="H68" s="1404"/>
      <c r="I68" s="1404"/>
      <c r="J68" s="1404"/>
      <c r="K68" s="1404"/>
      <c r="L68" s="1404"/>
      <c r="M68" s="1404"/>
      <c r="N68" s="1404"/>
      <c r="O68" s="1404"/>
      <c r="P68" s="1404"/>
      <c r="Q68" s="1428"/>
      <c r="R68" s="1550" t="s">
        <v>100</v>
      </c>
      <c r="S68" s="1430"/>
      <c r="T68" s="1430"/>
      <c r="U68" s="1430"/>
      <c r="V68" s="1431"/>
      <c r="W68" s="122"/>
      <c r="X68" s="122"/>
      <c r="Y68" s="122"/>
      <c r="Z68" s="122"/>
      <c r="AA68" s="122"/>
      <c r="AB68" s="122"/>
      <c r="AC68" s="122"/>
      <c r="AD68" s="11"/>
      <c r="AE68" s="11"/>
      <c r="AF68" s="11"/>
      <c r="AG68" s="11"/>
      <c r="AH68" s="122"/>
      <c r="AI68" s="122"/>
      <c r="AJ68" s="11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Z68" s="3"/>
      <c r="CA68" s="4"/>
      <c r="CB68" s="4"/>
      <c r="CC68" s="4"/>
      <c r="CD68" s="4"/>
      <c r="CE68" s="4"/>
      <c r="CF68" s="4"/>
      <c r="CG68" s="14"/>
      <c r="CH68" s="14"/>
      <c r="CI68" s="14"/>
      <c r="CJ68" s="14"/>
      <c r="CK68" s="14"/>
      <c r="CL68" s="14"/>
      <c r="CM68" s="14"/>
      <c r="CN68" s="14"/>
      <c r="CO68" s="4"/>
      <c r="CP68" s="4"/>
      <c r="CQ68" s="4"/>
      <c r="CR68" s="4"/>
    </row>
    <row r="69" spans="1:96" s="2" customFormat="1" ht="14.25" customHeight="1" x14ac:dyDescent="0.2">
      <c r="A69" s="1399"/>
      <c r="B69" s="1400"/>
      <c r="C69" s="1368"/>
      <c r="D69" s="1402"/>
      <c r="E69" s="1369"/>
      <c r="F69" s="1406" t="s">
        <v>79</v>
      </c>
      <c r="G69" s="1407"/>
      <c r="H69" s="1406" t="s">
        <v>80</v>
      </c>
      <c r="I69" s="1407"/>
      <c r="J69" s="1406" t="s">
        <v>81</v>
      </c>
      <c r="K69" s="1407"/>
      <c r="L69" s="1406" t="s">
        <v>82</v>
      </c>
      <c r="M69" s="1407"/>
      <c r="N69" s="1406" t="s">
        <v>83</v>
      </c>
      <c r="O69" s="1407"/>
      <c r="P69" s="1406" t="s">
        <v>84</v>
      </c>
      <c r="Q69" s="1435"/>
      <c r="R69" s="1408" t="s">
        <v>87</v>
      </c>
      <c r="S69" s="1407"/>
      <c r="T69" s="1375" t="s">
        <v>77</v>
      </c>
      <c r="U69" s="1406" t="s">
        <v>101</v>
      </c>
      <c r="V69" s="1407"/>
      <c r="W69" s="122"/>
      <c r="X69" s="122"/>
      <c r="Y69" s="122"/>
      <c r="Z69" s="122"/>
      <c r="AA69" s="122"/>
      <c r="AB69" s="122"/>
      <c r="AC69" s="122"/>
      <c r="AD69" s="11"/>
      <c r="AE69" s="11"/>
      <c r="AF69" s="11"/>
      <c r="AG69" s="11"/>
      <c r="AH69" s="122"/>
      <c r="AI69" s="122"/>
      <c r="AJ69" s="11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Z69" s="3"/>
      <c r="CA69" s="4"/>
      <c r="CB69" s="4"/>
      <c r="CC69" s="4"/>
      <c r="CD69" s="4"/>
      <c r="CE69" s="4"/>
      <c r="CF69" s="4"/>
      <c r="CG69" s="14"/>
      <c r="CH69" s="14"/>
      <c r="CI69" s="14"/>
      <c r="CJ69" s="14"/>
      <c r="CK69" s="14"/>
      <c r="CL69" s="14"/>
      <c r="CM69" s="14"/>
      <c r="CN69" s="14"/>
      <c r="CO69" s="4"/>
      <c r="CP69" s="4"/>
      <c r="CQ69" s="4"/>
      <c r="CR69" s="4"/>
    </row>
    <row r="70" spans="1:96" s="2" customFormat="1" ht="31.5" x14ac:dyDescent="0.2">
      <c r="A70" s="1368"/>
      <c r="B70" s="1369"/>
      <c r="C70" s="571" t="s">
        <v>88</v>
      </c>
      <c r="D70" s="596" t="s">
        <v>54</v>
      </c>
      <c r="E70" s="129" t="s">
        <v>89</v>
      </c>
      <c r="F70" s="483" t="s">
        <v>54</v>
      </c>
      <c r="G70" s="126" t="s">
        <v>89</v>
      </c>
      <c r="H70" s="483" t="s">
        <v>54</v>
      </c>
      <c r="I70" s="126" t="s">
        <v>89</v>
      </c>
      <c r="J70" s="483" t="s">
        <v>54</v>
      </c>
      <c r="K70" s="126" t="s">
        <v>89</v>
      </c>
      <c r="L70" s="483" t="s">
        <v>54</v>
      </c>
      <c r="M70" s="126" t="s">
        <v>89</v>
      </c>
      <c r="N70" s="483" t="s">
        <v>54</v>
      </c>
      <c r="O70" s="126" t="s">
        <v>89</v>
      </c>
      <c r="P70" s="483" t="s">
        <v>54</v>
      </c>
      <c r="Q70" s="152" t="s">
        <v>89</v>
      </c>
      <c r="R70" s="126" t="s">
        <v>90</v>
      </c>
      <c r="S70" s="590" t="s">
        <v>91</v>
      </c>
      <c r="T70" s="1376"/>
      <c r="U70" s="125" t="s">
        <v>92</v>
      </c>
      <c r="V70" s="590" t="s">
        <v>93</v>
      </c>
      <c r="W70" s="122"/>
      <c r="X70" s="122"/>
      <c r="Y70" s="122"/>
      <c r="Z70" s="122"/>
      <c r="AA70" s="122"/>
      <c r="AB70" s="122"/>
      <c r="AC70" s="122"/>
      <c r="AD70" s="11"/>
      <c r="AE70" s="11"/>
      <c r="AF70" s="11"/>
      <c r="AG70" s="11"/>
      <c r="AH70" s="122"/>
      <c r="AI70" s="122"/>
      <c r="AJ70" s="11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Z70" s="3"/>
      <c r="CA70" s="4"/>
      <c r="CB70" s="4"/>
      <c r="CC70" s="4"/>
      <c r="CD70" s="4"/>
      <c r="CE70" s="4"/>
      <c r="CF70" s="4"/>
      <c r="CG70" s="14"/>
      <c r="CH70" s="14"/>
      <c r="CI70" s="14"/>
      <c r="CJ70" s="14"/>
      <c r="CK70" s="14"/>
      <c r="CL70" s="14"/>
      <c r="CM70" s="14"/>
      <c r="CN70" s="14"/>
      <c r="CO70" s="4"/>
      <c r="CP70" s="4"/>
      <c r="CQ70" s="4"/>
      <c r="CR70" s="4"/>
    </row>
    <row r="71" spans="1:96" s="2" customFormat="1" x14ac:dyDescent="0.2">
      <c r="A71" s="1548" t="s">
        <v>94</v>
      </c>
      <c r="B71" s="1549"/>
      <c r="C71" s="597">
        <f>SUM(D71:E71)</f>
        <v>0</v>
      </c>
      <c r="D71" s="598">
        <f t="shared" ref="D71:E74" si="7">SUM(F71+H71+J71+L71+N71+P71)</f>
        <v>0</v>
      </c>
      <c r="E71" s="599">
        <f t="shared" si="7"/>
        <v>0</v>
      </c>
      <c r="F71" s="583"/>
      <c r="G71" s="586"/>
      <c r="H71" s="583"/>
      <c r="I71" s="586"/>
      <c r="J71" s="583"/>
      <c r="K71" s="586"/>
      <c r="L71" s="583"/>
      <c r="M71" s="586"/>
      <c r="N71" s="583"/>
      <c r="O71" s="586"/>
      <c r="P71" s="583"/>
      <c r="Q71" s="600"/>
      <c r="R71" s="601"/>
      <c r="S71" s="583"/>
      <c r="T71" s="602"/>
      <c r="U71" s="602"/>
      <c r="V71" s="603"/>
      <c r="W71" s="127"/>
      <c r="X71" s="122"/>
      <c r="Y71" s="122"/>
      <c r="Z71" s="122"/>
      <c r="AA71" s="122"/>
      <c r="AB71" s="122"/>
      <c r="AC71" s="122"/>
      <c r="AD71" s="11"/>
      <c r="AE71" s="11"/>
      <c r="AF71" s="11"/>
      <c r="AG71" s="11"/>
      <c r="AH71" s="122"/>
      <c r="AI71" s="122"/>
      <c r="AJ71" s="11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Z71" s="3"/>
      <c r="CA71" s="4"/>
      <c r="CB71" s="4"/>
      <c r="CC71" s="4"/>
      <c r="CD71" s="4"/>
      <c r="CE71" s="4"/>
      <c r="CF71" s="4"/>
      <c r="CG71" s="14"/>
      <c r="CH71" s="14"/>
      <c r="CI71" s="14"/>
      <c r="CJ71" s="14"/>
      <c r="CK71" s="14"/>
      <c r="CL71" s="14"/>
      <c r="CM71" s="14"/>
      <c r="CN71" s="14"/>
      <c r="CO71" s="4"/>
      <c r="CP71" s="4"/>
      <c r="CQ71" s="4"/>
      <c r="CR71" s="4"/>
    </row>
    <row r="72" spans="1:96" s="2" customFormat="1" x14ac:dyDescent="0.2">
      <c r="A72" s="1424" t="s">
        <v>95</v>
      </c>
      <c r="B72" s="1425"/>
      <c r="C72" s="139">
        <f>SUM(D72:E72)</f>
        <v>0</v>
      </c>
      <c r="D72" s="140">
        <f t="shared" si="7"/>
        <v>0</v>
      </c>
      <c r="E72" s="141">
        <f t="shared" si="7"/>
        <v>0</v>
      </c>
      <c r="F72" s="35"/>
      <c r="G72" s="39"/>
      <c r="H72" s="35"/>
      <c r="I72" s="39"/>
      <c r="J72" s="35"/>
      <c r="K72" s="39"/>
      <c r="L72" s="35"/>
      <c r="M72" s="39"/>
      <c r="N72" s="35"/>
      <c r="O72" s="39"/>
      <c r="P72" s="35"/>
      <c r="Q72" s="142"/>
      <c r="R72" s="143"/>
      <c r="S72" s="35"/>
      <c r="T72" s="144"/>
      <c r="U72" s="144"/>
      <c r="V72" s="58"/>
      <c r="W72" s="604"/>
      <c r="X72" s="605"/>
      <c r="Y72" s="605"/>
      <c r="Z72" s="566"/>
      <c r="AR72" s="122"/>
      <c r="AS72" s="122"/>
      <c r="AT72" s="122"/>
      <c r="AU72" s="122"/>
      <c r="AV72" s="122"/>
      <c r="AW72" s="122"/>
      <c r="AX72" s="122"/>
      <c r="AY72" s="122"/>
      <c r="AZ72" s="122"/>
      <c r="CA72" s="4"/>
      <c r="CB72" s="4"/>
      <c r="CC72" s="4"/>
      <c r="CD72" s="4"/>
      <c r="CE72" s="4"/>
      <c r="CF72" s="4"/>
      <c r="CG72" s="14"/>
      <c r="CH72" s="14"/>
      <c r="CI72" s="14"/>
      <c r="CJ72" s="14"/>
      <c r="CK72" s="14"/>
      <c r="CL72" s="14"/>
      <c r="CM72" s="14"/>
      <c r="CN72" s="14"/>
      <c r="CO72" s="4"/>
      <c r="CP72" s="4"/>
      <c r="CQ72" s="4"/>
      <c r="CR72" s="4"/>
    </row>
    <row r="73" spans="1:96" s="2" customFormat="1" x14ac:dyDescent="0.2">
      <c r="A73" s="1424" t="s">
        <v>96</v>
      </c>
      <c r="B73" s="1425"/>
      <c r="C73" s="139">
        <f>SUM(D73:E73)</f>
        <v>0</v>
      </c>
      <c r="D73" s="140">
        <f t="shared" si="7"/>
        <v>0</v>
      </c>
      <c r="E73" s="141">
        <f t="shared" si="7"/>
        <v>0</v>
      </c>
      <c r="F73" s="35"/>
      <c r="G73" s="39"/>
      <c r="H73" s="35"/>
      <c r="I73" s="39"/>
      <c r="J73" s="35"/>
      <c r="K73" s="39"/>
      <c r="L73" s="35"/>
      <c r="M73" s="39"/>
      <c r="N73" s="35"/>
      <c r="O73" s="39"/>
      <c r="P73" s="35"/>
      <c r="Q73" s="142"/>
      <c r="R73" s="143"/>
      <c r="S73" s="35"/>
      <c r="T73" s="144"/>
      <c r="U73" s="144"/>
      <c r="V73" s="58"/>
      <c r="W73" s="604"/>
      <c r="X73" s="605"/>
      <c r="Y73" s="605"/>
      <c r="Z73" s="566"/>
      <c r="AR73" s="122"/>
      <c r="AS73" s="122"/>
      <c r="AT73" s="122"/>
      <c r="AU73" s="122"/>
      <c r="AV73" s="122"/>
      <c r="AW73" s="122"/>
      <c r="AX73" s="122"/>
      <c r="AY73" s="122"/>
      <c r="AZ73" s="122"/>
      <c r="BZ73" s="3"/>
      <c r="CA73" s="4"/>
      <c r="CB73" s="4"/>
      <c r="CC73" s="4"/>
      <c r="CD73" s="4"/>
      <c r="CE73" s="4"/>
      <c r="CF73" s="4"/>
      <c r="CG73" s="14"/>
      <c r="CH73" s="14"/>
      <c r="CI73" s="14"/>
      <c r="CJ73" s="14"/>
      <c r="CK73" s="14"/>
      <c r="CL73" s="14"/>
      <c r="CM73" s="14"/>
      <c r="CN73" s="14"/>
      <c r="CO73" s="4"/>
      <c r="CP73" s="4"/>
      <c r="CQ73" s="4"/>
      <c r="CR73" s="4"/>
    </row>
    <row r="74" spans="1:96" s="2" customFormat="1" x14ac:dyDescent="0.2">
      <c r="A74" s="1426" t="s">
        <v>97</v>
      </c>
      <c r="B74" s="1427"/>
      <c r="C74" s="145">
        <f>SUM(D74:E74)</f>
        <v>0</v>
      </c>
      <c r="D74" s="146">
        <f t="shared" si="7"/>
        <v>0</v>
      </c>
      <c r="E74" s="147">
        <f t="shared" si="7"/>
        <v>0</v>
      </c>
      <c r="F74" s="82"/>
      <c r="G74" s="85"/>
      <c r="H74" s="82"/>
      <c r="I74" s="85"/>
      <c r="J74" s="82"/>
      <c r="K74" s="85"/>
      <c r="L74" s="82"/>
      <c r="M74" s="85"/>
      <c r="N74" s="82"/>
      <c r="O74" s="85"/>
      <c r="P74" s="82"/>
      <c r="Q74" s="148"/>
      <c r="R74" s="149"/>
      <c r="S74" s="82"/>
      <c r="T74" s="150"/>
      <c r="U74" s="151"/>
      <c r="V74" s="151"/>
      <c r="W74" s="604"/>
      <c r="X74" s="605"/>
      <c r="Y74" s="605"/>
      <c r="Z74" s="566"/>
      <c r="AR74" s="122"/>
      <c r="AS74" s="122"/>
      <c r="AT74" s="122"/>
      <c r="AU74" s="122"/>
      <c r="AV74" s="122"/>
      <c r="AW74" s="122"/>
      <c r="AX74" s="122"/>
      <c r="AY74" s="122"/>
      <c r="AZ74" s="122"/>
      <c r="BZ74" s="3"/>
      <c r="CA74" s="4"/>
      <c r="CB74" s="4"/>
      <c r="CC74" s="4"/>
      <c r="CD74" s="4"/>
      <c r="CE74" s="4"/>
      <c r="CF74" s="4"/>
      <c r="CG74" s="14"/>
      <c r="CH74" s="14"/>
      <c r="CI74" s="14"/>
      <c r="CJ74" s="14"/>
      <c r="CK74" s="14"/>
      <c r="CL74" s="14"/>
      <c r="CM74" s="14"/>
      <c r="CN74" s="14"/>
      <c r="CO74" s="4"/>
      <c r="CP74" s="4"/>
      <c r="CQ74" s="4"/>
      <c r="CR74" s="4"/>
    </row>
    <row r="75" spans="1:96" s="2" customFormat="1" x14ac:dyDescent="0.2">
      <c r="A75" s="155" t="s">
        <v>102</v>
      </c>
      <c r="B75" s="122"/>
      <c r="P75" s="122"/>
      <c r="Q75" s="122"/>
      <c r="R75" s="606"/>
      <c r="S75" s="606"/>
      <c r="T75" s="606"/>
      <c r="U75" s="605"/>
      <c r="V75" s="605"/>
      <c r="W75" s="605"/>
      <c r="X75" s="605"/>
      <c r="Y75" s="605"/>
      <c r="Z75" s="566"/>
      <c r="BZ75" s="3"/>
      <c r="CA75" s="4"/>
      <c r="CB75" s="4"/>
      <c r="CC75" s="4"/>
      <c r="CD75" s="4"/>
      <c r="CE75" s="4"/>
      <c r="CF75" s="4"/>
      <c r="CG75" s="14"/>
      <c r="CH75" s="14"/>
      <c r="CI75" s="14"/>
      <c r="CJ75" s="14"/>
      <c r="CK75" s="14"/>
      <c r="CL75" s="14"/>
      <c r="CM75" s="14"/>
      <c r="CN75" s="14"/>
      <c r="CO75" s="4"/>
      <c r="CP75" s="4"/>
      <c r="CQ75" s="4"/>
      <c r="CR75" s="4"/>
    </row>
    <row r="76" spans="1:96" s="2" customFormat="1" x14ac:dyDescent="0.2">
      <c r="A76" s="1371" t="s">
        <v>103</v>
      </c>
      <c r="B76" s="1372"/>
      <c r="C76" s="1366" t="s">
        <v>63</v>
      </c>
      <c r="D76" s="1401"/>
      <c r="E76" s="1367"/>
      <c r="F76" s="1406" t="s">
        <v>104</v>
      </c>
      <c r="G76" s="1408"/>
      <c r="H76" s="1408"/>
      <c r="I76" s="1408"/>
      <c r="J76" s="1408"/>
      <c r="K76" s="1408"/>
      <c r="L76" s="1408"/>
      <c r="M76" s="1408"/>
      <c r="N76" s="1408"/>
      <c r="O76" s="1407"/>
      <c r="P76" s="122"/>
      <c r="Q76" s="122"/>
      <c r="R76" s="606"/>
      <c r="S76" s="606"/>
      <c r="T76" s="606"/>
      <c r="U76" s="605"/>
      <c r="V76" s="605"/>
      <c r="W76" s="605"/>
      <c r="X76" s="605"/>
      <c r="Y76" s="605"/>
      <c r="Z76" s="566"/>
      <c r="BZ76" s="3"/>
      <c r="CA76" s="4"/>
      <c r="CB76" s="4"/>
      <c r="CC76" s="4"/>
      <c r="CD76" s="4"/>
      <c r="CE76" s="4"/>
      <c r="CF76" s="4"/>
      <c r="CG76" s="14"/>
      <c r="CH76" s="14"/>
      <c r="CI76" s="14"/>
      <c r="CJ76" s="14"/>
      <c r="CK76" s="14"/>
      <c r="CL76" s="14"/>
      <c r="CM76" s="14"/>
      <c r="CN76" s="14"/>
      <c r="CO76" s="4"/>
      <c r="CP76" s="4"/>
      <c r="CQ76" s="4"/>
      <c r="CR76" s="4"/>
    </row>
    <row r="77" spans="1:96" s="2" customFormat="1" x14ac:dyDescent="0.2">
      <c r="A77" s="1432"/>
      <c r="B77" s="1433"/>
      <c r="C77" s="1399"/>
      <c r="D77" s="1434"/>
      <c r="E77" s="1400"/>
      <c r="F77" s="1406" t="s">
        <v>105</v>
      </c>
      <c r="G77" s="1407"/>
      <c r="H77" s="1406" t="s">
        <v>106</v>
      </c>
      <c r="I77" s="1407"/>
      <c r="J77" s="1406" t="s">
        <v>107</v>
      </c>
      <c r="K77" s="1407"/>
      <c r="L77" s="1406" t="s">
        <v>108</v>
      </c>
      <c r="M77" s="1407"/>
      <c r="N77" s="1377" t="s">
        <v>11</v>
      </c>
      <c r="O77" s="1380"/>
      <c r="P77" s="157"/>
      <c r="Q77" s="157"/>
      <c r="R77" s="157"/>
      <c r="S77" s="157"/>
      <c r="T77" s="122"/>
      <c r="U77" s="122"/>
      <c r="V77" s="122"/>
      <c r="W77" s="122"/>
      <c r="X77" s="11"/>
      <c r="Y77" s="11"/>
      <c r="Z77" s="11"/>
      <c r="AA77" s="11"/>
      <c r="AB77" s="122"/>
      <c r="AC77" s="122"/>
      <c r="AD77" s="11"/>
      <c r="AE77" s="122"/>
      <c r="AF77" s="122"/>
      <c r="AG77" s="122"/>
      <c r="AH77" s="122"/>
      <c r="AI77" s="122"/>
      <c r="AJ77" s="122"/>
      <c r="AK77" s="122"/>
      <c r="AL77" s="158"/>
      <c r="AM77" s="159"/>
      <c r="AN77" s="160"/>
      <c r="AO77" s="605"/>
      <c r="AP77" s="605"/>
      <c r="AQ77" s="605"/>
      <c r="AR77" s="605"/>
      <c r="AS77" s="605"/>
      <c r="AT77" s="605"/>
      <c r="AU77" s="605"/>
      <c r="AV77" s="605"/>
      <c r="AW77" s="566"/>
      <c r="CA77" s="4"/>
      <c r="CB77" s="4"/>
      <c r="CC77" s="4"/>
      <c r="CD77" s="4"/>
      <c r="CE77" s="4"/>
      <c r="CF77" s="4"/>
      <c r="CG77" s="14"/>
      <c r="CH77" s="14"/>
      <c r="CI77" s="14"/>
      <c r="CJ77" s="14"/>
      <c r="CK77" s="14"/>
      <c r="CL77" s="14"/>
      <c r="CM77" s="14"/>
      <c r="CN77" s="14"/>
      <c r="CO77" s="4"/>
      <c r="CP77" s="4"/>
      <c r="CQ77" s="4"/>
      <c r="CR77" s="4"/>
    </row>
    <row r="78" spans="1:96" s="2" customFormat="1" x14ac:dyDescent="0.2">
      <c r="A78" s="1373"/>
      <c r="B78" s="1374"/>
      <c r="C78" s="161" t="s">
        <v>88</v>
      </c>
      <c r="D78" s="596" t="s">
        <v>54</v>
      </c>
      <c r="E78" s="126" t="s">
        <v>89</v>
      </c>
      <c r="F78" s="571" t="s">
        <v>54</v>
      </c>
      <c r="G78" s="126" t="s">
        <v>89</v>
      </c>
      <c r="H78" s="571" t="s">
        <v>54</v>
      </c>
      <c r="I78" s="126" t="s">
        <v>89</v>
      </c>
      <c r="J78" s="571" t="s">
        <v>54</v>
      </c>
      <c r="K78" s="126" t="s">
        <v>89</v>
      </c>
      <c r="L78" s="571" t="s">
        <v>54</v>
      </c>
      <c r="M78" s="126" t="s">
        <v>89</v>
      </c>
      <c r="N78" s="571" t="s">
        <v>54</v>
      </c>
      <c r="O78" s="126" t="s">
        <v>89</v>
      </c>
      <c r="AG78" s="162"/>
      <c r="AH78" s="163"/>
      <c r="AI78" s="11"/>
      <c r="AJ78" s="11"/>
      <c r="AK78" s="11"/>
      <c r="AL78" s="564"/>
      <c r="AM78" s="564"/>
      <c r="AN78" s="564"/>
      <c r="AO78" s="564"/>
      <c r="AP78" s="564"/>
      <c r="AQ78" s="564"/>
      <c r="AR78" s="564"/>
      <c r="AS78" s="564"/>
      <c r="AT78" s="564"/>
      <c r="AU78" s="569"/>
      <c r="BZ78" s="3"/>
      <c r="CA78" s="4"/>
      <c r="CB78" s="4"/>
      <c r="CC78" s="4"/>
      <c r="CD78" s="4"/>
      <c r="CE78" s="4"/>
      <c r="CF78" s="4"/>
      <c r="CG78" s="14"/>
      <c r="CH78" s="14"/>
      <c r="CI78" s="14"/>
      <c r="CJ78" s="14"/>
      <c r="CK78" s="14"/>
      <c r="CL78" s="14"/>
      <c r="CM78" s="14"/>
      <c r="CN78" s="14"/>
      <c r="CO78" s="4"/>
      <c r="CP78" s="4"/>
      <c r="CQ78" s="4"/>
      <c r="CR78" s="4"/>
    </row>
    <row r="79" spans="1:96" s="2" customFormat="1" x14ac:dyDescent="0.2">
      <c r="A79" s="1406" t="s">
        <v>64</v>
      </c>
      <c r="B79" s="1407"/>
      <c r="C79" s="607">
        <f>SUM(D79:E79)</f>
        <v>0</v>
      </c>
      <c r="D79" s="608">
        <f>SUM(F79+H79+J79+L79+N79)</f>
        <v>0</v>
      </c>
      <c r="E79" s="166">
        <f>SUM(G79+I79+K79+M79+O79)</f>
        <v>0</v>
      </c>
      <c r="F79" s="595"/>
      <c r="G79" s="53"/>
      <c r="H79" s="595"/>
      <c r="I79" s="53"/>
      <c r="J79" s="595"/>
      <c r="K79" s="609"/>
      <c r="L79" s="595"/>
      <c r="M79" s="609"/>
      <c r="N79" s="595"/>
      <c r="O79" s="609"/>
      <c r="AH79" s="11"/>
      <c r="AI79" s="11"/>
      <c r="AJ79" s="11"/>
      <c r="AK79" s="11"/>
      <c r="AL79" s="564"/>
      <c r="AM79" s="564"/>
      <c r="AN79" s="564"/>
      <c r="AO79" s="564"/>
      <c r="AP79" s="564"/>
      <c r="AQ79" s="564"/>
      <c r="AR79" s="564"/>
      <c r="AS79" s="564"/>
      <c r="AT79" s="564"/>
      <c r="AU79" s="569"/>
      <c r="BZ79" s="3"/>
      <c r="CA79" s="4"/>
      <c r="CB79" s="4"/>
      <c r="CC79" s="4"/>
      <c r="CD79" s="4"/>
      <c r="CE79" s="4"/>
      <c r="CF79" s="4"/>
      <c r="CG79" s="14"/>
      <c r="CH79" s="14"/>
      <c r="CI79" s="14"/>
      <c r="CJ79" s="14"/>
      <c r="CK79" s="14"/>
      <c r="CL79" s="14"/>
      <c r="CM79" s="14"/>
      <c r="CN79" s="14"/>
      <c r="CO79" s="4"/>
      <c r="CP79" s="4"/>
      <c r="CQ79" s="4"/>
      <c r="CR79" s="4"/>
    </row>
    <row r="80" spans="1:96" s="2" customFormat="1" x14ac:dyDescent="0.2">
      <c r="A80" s="112" t="s">
        <v>109</v>
      </c>
      <c r="B80" s="167"/>
      <c r="AH80" s="11"/>
      <c r="AI80" s="11"/>
      <c r="AJ80" s="11"/>
      <c r="AK80" s="15"/>
      <c r="AL80" s="610"/>
      <c r="AM80" s="610"/>
      <c r="AN80" s="610"/>
      <c r="AO80" s="610"/>
      <c r="AP80" s="610"/>
      <c r="AQ80" s="610"/>
      <c r="AR80" s="610"/>
      <c r="AS80" s="610"/>
      <c r="AT80" s="610"/>
      <c r="AU80" s="611"/>
      <c r="AV80" s="12"/>
      <c r="AW80" s="12"/>
      <c r="AX80" s="12"/>
      <c r="AY80" s="12"/>
      <c r="BZ80" s="3"/>
      <c r="CA80" s="4"/>
      <c r="CB80" s="4"/>
      <c r="CC80" s="4"/>
      <c r="CD80" s="4"/>
      <c r="CE80" s="4"/>
      <c r="CF80" s="4"/>
      <c r="CG80" s="14"/>
      <c r="CH80" s="14"/>
      <c r="CI80" s="14"/>
      <c r="CJ80" s="14"/>
      <c r="CK80" s="14"/>
      <c r="CL80" s="14"/>
      <c r="CM80" s="14"/>
      <c r="CN80" s="14"/>
      <c r="CO80" s="4"/>
      <c r="CP80" s="4"/>
      <c r="CQ80" s="4"/>
      <c r="CR80" s="4"/>
    </row>
    <row r="81" spans="1:92" s="2" customFormat="1" x14ac:dyDescent="0.2">
      <c r="A81" s="1366" t="s">
        <v>62</v>
      </c>
      <c r="B81" s="1367"/>
      <c r="C81" s="1366" t="s">
        <v>63</v>
      </c>
      <c r="D81" s="1401"/>
      <c r="E81" s="1367"/>
      <c r="F81" s="1406" t="s">
        <v>64</v>
      </c>
      <c r="G81" s="1408"/>
      <c r="H81" s="1408"/>
      <c r="I81" s="1408"/>
      <c r="J81" s="1408"/>
      <c r="K81" s="1408"/>
      <c r="L81" s="1408"/>
      <c r="M81" s="1408"/>
      <c r="N81" s="1408"/>
      <c r="O81" s="1408"/>
      <c r="P81" s="1408"/>
      <c r="Q81" s="1408"/>
      <c r="R81" s="1408"/>
      <c r="S81" s="1408"/>
      <c r="T81" s="1408"/>
      <c r="U81" s="1408"/>
      <c r="V81" s="1408"/>
      <c r="W81" s="1408"/>
      <c r="X81" s="1408"/>
      <c r="Y81" s="1408"/>
      <c r="Z81" s="1408"/>
      <c r="AA81" s="1408"/>
      <c r="AB81" s="1408"/>
      <c r="AC81" s="1408"/>
      <c r="AD81" s="1408"/>
      <c r="AE81" s="1408"/>
      <c r="AF81" s="1408"/>
      <c r="AG81" s="1407"/>
      <c r="AH81" s="11"/>
      <c r="AI81" s="11"/>
      <c r="AJ81" s="11"/>
      <c r="AK81" s="15"/>
      <c r="AL81" s="610"/>
      <c r="AM81" s="610"/>
      <c r="AN81" s="610"/>
      <c r="AO81" s="610"/>
      <c r="AP81" s="610"/>
      <c r="AQ81" s="610"/>
      <c r="AR81" s="610"/>
      <c r="AS81" s="610"/>
      <c r="AT81" s="610"/>
      <c r="AU81" s="611"/>
      <c r="AV81" s="12"/>
      <c r="AW81" s="12"/>
      <c r="AX81" s="12"/>
      <c r="AY81" s="12"/>
      <c r="BZ81" s="3"/>
      <c r="CA81" s="4"/>
      <c r="CB81" s="4"/>
      <c r="CC81" s="4"/>
      <c r="CD81" s="4"/>
      <c r="CE81" s="4"/>
      <c r="CF81" s="4"/>
      <c r="CG81" s="14"/>
      <c r="CH81" s="14"/>
      <c r="CI81" s="14"/>
      <c r="CJ81" s="14"/>
      <c r="CK81" s="14"/>
      <c r="CL81" s="14"/>
      <c r="CM81" s="14"/>
      <c r="CN81" s="14"/>
    </row>
    <row r="82" spans="1:92" s="2" customFormat="1" x14ac:dyDescent="0.2">
      <c r="A82" s="1399"/>
      <c r="B82" s="1400"/>
      <c r="C82" s="1399"/>
      <c r="D82" s="1434"/>
      <c r="E82" s="1400"/>
      <c r="F82" s="1541" t="s">
        <v>110</v>
      </c>
      <c r="G82" s="1541"/>
      <c r="H82" s="1541" t="s">
        <v>111</v>
      </c>
      <c r="I82" s="1541"/>
      <c r="J82" s="1541" t="s">
        <v>112</v>
      </c>
      <c r="K82" s="1541"/>
      <c r="L82" s="1541" t="s">
        <v>113</v>
      </c>
      <c r="M82" s="1541"/>
      <c r="N82" s="1541" t="s">
        <v>114</v>
      </c>
      <c r="O82" s="1541"/>
      <c r="P82" s="1541" t="s">
        <v>115</v>
      </c>
      <c r="Q82" s="1541"/>
      <c r="R82" s="1541" t="s">
        <v>116</v>
      </c>
      <c r="S82" s="1541"/>
      <c r="T82" s="1541" t="s">
        <v>117</v>
      </c>
      <c r="U82" s="1541"/>
      <c r="V82" s="1541" t="s">
        <v>118</v>
      </c>
      <c r="W82" s="1541"/>
      <c r="X82" s="1541" t="s">
        <v>119</v>
      </c>
      <c r="Y82" s="1541"/>
      <c r="Z82" s="1406" t="s">
        <v>120</v>
      </c>
      <c r="AA82" s="1407"/>
      <c r="AB82" s="1406" t="s">
        <v>121</v>
      </c>
      <c r="AC82" s="1407"/>
      <c r="AD82" s="1406" t="s">
        <v>122</v>
      </c>
      <c r="AE82" s="1407"/>
      <c r="AF82" s="1406" t="s">
        <v>123</v>
      </c>
      <c r="AG82" s="1407"/>
      <c r="AH82" s="11"/>
      <c r="AI82" s="11"/>
      <c r="AJ82" s="120"/>
      <c r="AK82" s="612"/>
      <c r="AL82" s="610"/>
      <c r="AM82" s="610"/>
      <c r="AN82" s="610"/>
      <c r="AO82" s="610"/>
      <c r="AP82" s="610"/>
      <c r="AQ82" s="610"/>
      <c r="AR82" s="610"/>
      <c r="AS82" s="610"/>
      <c r="AT82" s="610"/>
      <c r="AU82" s="611"/>
      <c r="AV82" s="12"/>
      <c r="AW82" s="12"/>
      <c r="AX82" s="12"/>
      <c r="AY82" s="12"/>
      <c r="BZ82" s="3"/>
      <c r="CA82" s="4"/>
      <c r="CB82" s="4"/>
      <c r="CC82" s="4"/>
      <c r="CD82" s="4"/>
      <c r="CE82" s="4"/>
      <c r="CF82" s="4"/>
      <c r="CG82" s="14"/>
      <c r="CH82" s="14"/>
      <c r="CI82" s="14"/>
      <c r="CJ82" s="14"/>
      <c r="CK82" s="14"/>
      <c r="CL82" s="14"/>
      <c r="CM82" s="14"/>
      <c r="CN82" s="14"/>
    </row>
    <row r="83" spans="1:92" s="2" customFormat="1" ht="21" x14ac:dyDescent="0.2">
      <c r="A83" s="1399"/>
      <c r="B83" s="1400"/>
      <c r="C83" s="571" t="s">
        <v>88</v>
      </c>
      <c r="D83" s="596" t="s">
        <v>54</v>
      </c>
      <c r="E83" s="126" t="s">
        <v>89</v>
      </c>
      <c r="F83" s="483" t="s">
        <v>54</v>
      </c>
      <c r="G83" s="171" t="s">
        <v>89</v>
      </c>
      <c r="H83" s="483" t="s">
        <v>54</v>
      </c>
      <c r="I83" s="171" t="s">
        <v>89</v>
      </c>
      <c r="J83" s="483" t="s">
        <v>54</v>
      </c>
      <c r="K83" s="171" t="s">
        <v>89</v>
      </c>
      <c r="L83" s="483" t="s">
        <v>54</v>
      </c>
      <c r="M83" s="171" t="s">
        <v>89</v>
      </c>
      <c r="N83" s="483" t="s">
        <v>54</v>
      </c>
      <c r="O83" s="171" t="s">
        <v>89</v>
      </c>
      <c r="P83" s="483" t="s">
        <v>54</v>
      </c>
      <c r="Q83" s="171" t="s">
        <v>89</v>
      </c>
      <c r="R83" s="483" t="s">
        <v>54</v>
      </c>
      <c r="S83" s="171" t="s">
        <v>89</v>
      </c>
      <c r="T83" s="483" t="s">
        <v>54</v>
      </c>
      <c r="U83" s="171" t="s">
        <v>89</v>
      </c>
      <c r="V83" s="483" t="s">
        <v>54</v>
      </c>
      <c r="W83" s="171" t="s">
        <v>89</v>
      </c>
      <c r="X83" s="483" t="s">
        <v>54</v>
      </c>
      <c r="Y83" s="171" t="s">
        <v>89</v>
      </c>
      <c r="Z83" s="483" t="s">
        <v>54</v>
      </c>
      <c r="AA83" s="171" t="s">
        <v>89</v>
      </c>
      <c r="AB83" s="483" t="s">
        <v>54</v>
      </c>
      <c r="AC83" s="171" t="s">
        <v>89</v>
      </c>
      <c r="AD83" s="483" t="s">
        <v>54</v>
      </c>
      <c r="AE83" s="171" t="s">
        <v>89</v>
      </c>
      <c r="AF83" s="483" t="s">
        <v>54</v>
      </c>
      <c r="AG83" s="171" t="s">
        <v>89</v>
      </c>
      <c r="AH83" s="122"/>
      <c r="AI83" s="11"/>
      <c r="AJ83" s="613"/>
      <c r="AK83" s="610"/>
      <c r="AL83" s="610"/>
      <c r="AM83" s="610"/>
      <c r="AN83" s="610"/>
      <c r="AO83" s="610"/>
      <c r="AP83" s="610"/>
      <c r="AQ83" s="610"/>
      <c r="AR83" s="610"/>
      <c r="AS83" s="610"/>
      <c r="AT83" s="610"/>
      <c r="AU83" s="611"/>
      <c r="AV83" s="12"/>
      <c r="AW83" s="12"/>
      <c r="AX83" s="12"/>
      <c r="AY83" s="12"/>
      <c r="BZ83" s="3"/>
      <c r="CA83" s="4"/>
      <c r="CB83" s="4"/>
      <c r="CC83" s="4"/>
      <c r="CD83" s="4"/>
      <c r="CE83" s="4"/>
      <c r="CF83" s="4"/>
      <c r="CG83" s="14"/>
      <c r="CH83" s="14"/>
      <c r="CI83" s="14"/>
      <c r="CJ83" s="14"/>
      <c r="CK83" s="14"/>
      <c r="CL83" s="14"/>
      <c r="CM83" s="14"/>
      <c r="CN83" s="14"/>
    </row>
    <row r="84" spans="1:92" s="2" customFormat="1" x14ac:dyDescent="0.2">
      <c r="A84" s="1397" t="s">
        <v>124</v>
      </c>
      <c r="B84" s="1398"/>
      <c r="C84" s="576">
        <f t="shared" ref="C84:C89" si="8">SUM(D84:E84)</f>
        <v>2</v>
      </c>
      <c r="D84" s="577">
        <f t="shared" ref="D84:E89" si="9">SUM(F84+H84+J84+L84+N84+P84+R84+T84+V84+X84+Z84+AB84+AD84+AF84)</f>
        <v>0</v>
      </c>
      <c r="E84" s="75">
        <f t="shared" si="9"/>
        <v>2</v>
      </c>
      <c r="F84" s="583"/>
      <c r="G84" s="601"/>
      <c r="H84" s="583"/>
      <c r="I84" s="601"/>
      <c r="J84" s="583"/>
      <c r="K84" s="601"/>
      <c r="L84" s="583"/>
      <c r="M84" s="601"/>
      <c r="N84" s="583"/>
      <c r="O84" s="601"/>
      <c r="P84" s="583"/>
      <c r="Q84" s="601"/>
      <c r="R84" s="583"/>
      <c r="S84" s="601">
        <v>1</v>
      </c>
      <c r="T84" s="583"/>
      <c r="U84" s="601"/>
      <c r="V84" s="583"/>
      <c r="W84" s="601"/>
      <c r="X84" s="583"/>
      <c r="Y84" s="601"/>
      <c r="Z84" s="583"/>
      <c r="AA84" s="601">
        <v>1</v>
      </c>
      <c r="AB84" s="583"/>
      <c r="AC84" s="601"/>
      <c r="AD84" s="583"/>
      <c r="AE84" s="601"/>
      <c r="AF84" s="583"/>
      <c r="AG84" s="614"/>
      <c r="AH84" s="173"/>
      <c r="AI84" s="11"/>
      <c r="AJ84" s="615"/>
      <c r="AK84" s="15"/>
      <c r="AL84" s="610"/>
      <c r="AM84" s="610"/>
      <c r="AN84" s="610"/>
      <c r="AO84" s="610"/>
      <c r="AP84" s="610"/>
      <c r="AQ84" s="610"/>
      <c r="AR84" s="610"/>
      <c r="AS84" s="610"/>
      <c r="AT84" s="610"/>
      <c r="AU84" s="611"/>
      <c r="AV84" s="12"/>
      <c r="AW84" s="12"/>
      <c r="AX84" s="12"/>
      <c r="AY84" s="12"/>
      <c r="BZ84" s="3"/>
      <c r="CA84" s="4"/>
      <c r="CB84" s="4"/>
      <c r="CC84" s="4"/>
      <c r="CD84" s="4"/>
      <c r="CE84" s="4"/>
      <c r="CF84" s="4"/>
      <c r="CG84" s="14"/>
      <c r="CH84" s="14"/>
      <c r="CI84" s="14"/>
      <c r="CJ84" s="14"/>
      <c r="CK84" s="14"/>
      <c r="CL84" s="14"/>
      <c r="CM84" s="14"/>
      <c r="CN84" s="14"/>
    </row>
    <row r="85" spans="1:92" s="2" customFormat="1" x14ac:dyDescent="0.2">
      <c r="A85" s="1401" t="s">
        <v>125</v>
      </c>
      <c r="B85" s="616" t="s">
        <v>126</v>
      </c>
      <c r="C85" s="597">
        <f t="shared" si="8"/>
        <v>0</v>
      </c>
      <c r="D85" s="598">
        <f t="shared" si="9"/>
        <v>0</v>
      </c>
      <c r="E85" s="599">
        <f t="shared" si="9"/>
        <v>0</v>
      </c>
      <c r="F85" s="583"/>
      <c r="G85" s="586"/>
      <c r="H85" s="583"/>
      <c r="I85" s="586"/>
      <c r="J85" s="583"/>
      <c r="K85" s="586"/>
      <c r="L85" s="583"/>
      <c r="M85" s="586"/>
      <c r="N85" s="583"/>
      <c r="O85" s="586"/>
      <c r="P85" s="583"/>
      <c r="Q85" s="586"/>
      <c r="R85" s="583"/>
      <c r="S85" s="586"/>
      <c r="T85" s="583"/>
      <c r="U85" s="586"/>
      <c r="V85" s="583"/>
      <c r="W85" s="586"/>
      <c r="X85" s="583"/>
      <c r="Y85" s="586"/>
      <c r="Z85" s="583"/>
      <c r="AA85" s="586"/>
      <c r="AB85" s="583"/>
      <c r="AC85" s="586"/>
      <c r="AD85" s="583"/>
      <c r="AE85" s="586"/>
      <c r="AF85" s="583"/>
      <c r="AG85" s="614"/>
      <c r="AH85" s="173"/>
      <c r="AI85" s="11"/>
      <c r="AJ85" s="617"/>
      <c r="AK85" s="612"/>
      <c r="AL85" s="610"/>
      <c r="AM85" s="610"/>
      <c r="AN85" s="610"/>
      <c r="AO85" s="610"/>
      <c r="AP85" s="610"/>
      <c r="AQ85" s="610"/>
      <c r="AR85" s="610"/>
      <c r="AS85" s="610"/>
      <c r="AT85" s="610"/>
      <c r="AU85" s="611"/>
      <c r="AV85" s="12"/>
      <c r="AW85" s="12"/>
      <c r="AX85" s="12"/>
      <c r="AY85" s="12"/>
      <c r="BZ85" s="3"/>
      <c r="CA85" s="4"/>
      <c r="CB85" s="4"/>
      <c r="CC85" s="4"/>
      <c r="CD85" s="4"/>
      <c r="CE85" s="4"/>
      <c r="CF85" s="4"/>
      <c r="CG85" s="14">
        <v>0</v>
      </c>
      <c r="CH85" s="14"/>
      <c r="CI85" s="14"/>
      <c r="CJ85" s="14"/>
      <c r="CK85" s="14"/>
      <c r="CL85" s="14"/>
      <c r="CM85" s="14"/>
      <c r="CN85" s="14"/>
    </row>
    <row r="86" spans="1:92" s="2" customFormat="1" x14ac:dyDescent="0.2">
      <c r="A86" s="1434"/>
      <c r="B86" s="177" t="s">
        <v>127</v>
      </c>
      <c r="C86" s="139">
        <f t="shared" si="8"/>
        <v>2</v>
      </c>
      <c r="D86" s="140">
        <f t="shared" si="9"/>
        <v>0</v>
      </c>
      <c r="E86" s="141">
        <f t="shared" si="9"/>
        <v>2</v>
      </c>
      <c r="F86" s="35"/>
      <c r="G86" s="39"/>
      <c r="H86" s="35"/>
      <c r="I86" s="39"/>
      <c r="J86" s="35"/>
      <c r="K86" s="39"/>
      <c r="L86" s="35"/>
      <c r="M86" s="39"/>
      <c r="N86" s="35"/>
      <c r="O86" s="39"/>
      <c r="P86" s="35"/>
      <c r="Q86" s="39"/>
      <c r="R86" s="35"/>
      <c r="S86" s="39">
        <v>1</v>
      </c>
      <c r="T86" s="35"/>
      <c r="U86" s="39"/>
      <c r="V86" s="35"/>
      <c r="W86" s="39"/>
      <c r="X86" s="35"/>
      <c r="Y86" s="39"/>
      <c r="Z86" s="35"/>
      <c r="AA86" s="39">
        <v>1</v>
      </c>
      <c r="AB86" s="35"/>
      <c r="AC86" s="39"/>
      <c r="AD86" s="35"/>
      <c r="AE86" s="39"/>
      <c r="AF86" s="35"/>
      <c r="AG86" s="40"/>
      <c r="AH86" s="173"/>
      <c r="AI86" s="11"/>
      <c r="AJ86" s="615"/>
      <c r="AK86" s="618"/>
      <c r="AL86" s="610"/>
      <c r="AM86" s="610"/>
      <c r="AN86" s="610"/>
      <c r="AO86" s="610"/>
      <c r="AP86" s="610"/>
      <c r="AQ86" s="610"/>
      <c r="AR86" s="610"/>
      <c r="AS86" s="610"/>
      <c r="AT86" s="610"/>
      <c r="AU86" s="611"/>
      <c r="AV86" s="12"/>
      <c r="AW86" s="12"/>
      <c r="AX86" s="12"/>
      <c r="AY86" s="12"/>
      <c r="BZ86" s="3"/>
      <c r="CA86" s="4"/>
      <c r="CB86" s="4"/>
      <c r="CC86" s="4"/>
      <c r="CD86" s="4"/>
      <c r="CE86" s="4"/>
      <c r="CF86" s="4"/>
      <c r="CG86" s="14">
        <v>0</v>
      </c>
      <c r="CH86" s="14"/>
      <c r="CI86" s="14"/>
      <c r="CJ86" s="14"/>
      <c r="CK86" s="14"/>
      <c r="CL86" s="14"/>
      <c r="CM86" s="14"/>
      <c r="CN86" s="14"/>
    </row>
    <row r="87" spans="1:92" s="2" customFormat="1" x14ac:dyDescent="0.2">
      <c r="A87" s="1434"/>
      <c r="B87" s="177" t="s">
        <v>128</v>
      </c>
      <c r="C87" s="139">
        <f t="shared" si="8"/>
        <v>0</v>
      </c>
      <c r="D87" s="140">
        <f t="shared" si="9"/>
        <v>0</v>
      </c>
      <c r="E87" s="141">
        <f t="shared" si="9"/>
        <v>0</v>
      </c>
      <c r="F87" s="35"/>
      <c r="G87" s="39"/>
      <c r="H87" s="35"/>
      <c r="I87" s="39"/>
      <c r="J87" s="35"/>
      <c r="K87" s="39"/>
      <c r="L87" s="35"/>
      <c r="M87" s="39"/>
      <c r="N87" s="35"/>
      <c r="O87" s="39"/>
      <c r="P87" s="35"/>
      <c r="Q87" s="39"/>
      <c r="R87" s="35"/>
      <c r="S87" s="39"/>
      <c r="T87" s="35"/>
      <c r="U87" s="39"/>
      <c r="V87" s="35"/>
      <c r="W87" s="39"/>
      <c r="X87" s="35"/>
      <c r="Y87" s="39"/>
      <c r="Z87" s="35"/>
      <c r="AA87" s="39"/>
      <c r="AB87" s="35"/>
      <c r="AC87" s="39"/>
      <c r="AD87" s="35"/>
      <c r="AE87" s="39"/>
      <c r="AF87" s="35"/>
      <c r="AG87" s="40"/>
      <c r="AH87" s="173"/>
      <c r="AI87" s="11"/>
      <c r="AJ87" s="7"/>
      <c r="AK87" s="13"/>
      <c r="AL87" s="13"/>
      <c r="AM87" s="13"/>
      <c r="AN87" s="619"/>
      <c r="AO87" s="619"/>
      <c r="AP87" s="619"/>
      <c r="AQ87" s="619"/>
      <c r="AR87" s="619"/>
      <c r="AS87" s="619"/>
      <c r="AT87" s="619"/>
      <c r="AU87" s="619"/>
      <c r="AV87" s="619"/>
      <c r="AW87" s="611"/>
      <c r="AX87" s="12"/>
      <c r="AY87" s="12"/>
      <c r="CA87" s="4"/>
      <c r="CB87" s="4"/>
      <c r="CC87" s="4"/>
      <c r="CD87" s="4"/>
      <c r="CE87" s="4"/>
      <c r="CF87" s="4"/>
      <c r="CG87" s="14">
        <v>0</v>
      </c>
      <c r="CH87" s="14"/>
      <c r="CI87" s="14"/>
      <c r="CJ87" s="14"/>
      <c r="CK87" s="14"/>
      <c r="CL87" s="14"/>
      <c r="CM87" s="14"/>
      <c r="CN87" s="14"/>
    </row>
    <row r="88" spans="1:92" s="2" customFormat="1" ht="21.75" x14ac:dyDescent="0.2">
      <c r="A88" s="1434"/>
      <c r="B88" s="180" t="s">
        <v>129</v>
      </c>
      <c r="C88" s="139">
        <f t="shared" si="8"/>
        <v>0</v>
      </c>
      <c r="D88" s="140">
        <f t="shared" si="9"/>
        <v>0</v>
      </c>
      <c r="E88" s="141">
        <f t="shared" si="9"/>
        <v>0</v>
      </c>
      <c r="F88" s="35"/>
      <c r="G88" s="39"/>
      <c r="H88" s="35"/>
      <c r="I88" s="39"/>
      <c r="J88" s="35"/>
      <c r="K88" s="39"/>
      <c r="L88" s="35"/>
      <c r="M88" s="39"/>
      <c r="N88" s="35"/>
      <c r="O88" s="39"/>
      <c r="P88" s="35"/>
      <c r="Q88" s="39"/>
      <c r="R88" s="35"/>
      <c r="S88" s="39"/>
      <c r="T88" s="35"/>
      <c r="U88" s="39"/>
      <c r="V88" s="35"/>
      <c r="W88" s="39"/>
      <c r="X88" s="35"/>
      <c r="Y88" s="39"/>
      <c r="Z88" s="35"/>
      <c r="AA88" s="39"/>
      <c r="AB88" s="35"/>
      <c r="AC88" s="39"/>
      <c r="AD88" s="35"/>
      <c r="AE88" s="39"/>
      <c r="AF88" s="35"/>
      <c r="AG88" s="40"/>
      <c r="AH88" s="3"/>
      <c r="AL88" s="610"/>
      <c r="AM88" s="610"/>
      <c r="AN88" s="610"/>
      <c r="AO88" s="610"/>
      <c r="AP88" s="610"/>
      <c r="AQ88" s="610"/>
      <c r="AR88" s="610"/>
      <c r="AS88" s="610"/>
      <c r="AT88" s="610"/>
      <c r="AU88" s="611"/>
      <c r="AV88" s="12"/>
      <c r="AW88" s="12"/>
      <c r="AX88" s="12"/>
      <c r="AY88" s="12"/>
      <c r="BZ88" s="3"/>
      <c r="CA88" s="4"/>
      <c r="CB88" s="4"/>
      <c r="CC88" s="4"/>
      <c r="CD88" s="4"/>
      <c r="CE88" s="4"/>
      <c r="CF88" s="4"/>
      <c r="CG88" s="14">
        <v>0</v>
      </c>
      <c r="CH88" s="14"/>
      <c r="CI88" s="14"/>
      <c r="CJ88" s="14"/>
      <c r="CK88" s="14"/>
      <c r="CL88" s="14"/>
      <c r="CM88" s="14"/>
      <c r="CN88" s="14"/>
    </row>
    <row r="89" spans="1:92" s="2" customFormat="1" x14ac:dyDescent="0.2">
      <c r="A89" s="1402"/>
      <c r="B89" s="181" t="s">
        <v>130</v>
      </c>
      <c r="C89" s="182">
        <f t="shared" si="8"/>
        <v>0</v>
      </c>
      <c r="D89" s="183">
        <f t="shared" si="9"/>
        <v>0</v>
      </c>
      <c r="E89" s="184">
        <f t="shared" si="9"/>
        <v>0</v>
      </c>
      <c r="F89" s="82"/>
      <c r="G89" s="85"/>
      <c r="H89" s="82"/>
      <c r="I89" s="85"/>
      <c r="J89" s="82"/>
      <c r="K89" s="85"/>
      <c r="L89" s="82"/>
      <c r="M89" s="85"/>
      <c r="N89" s="82"/>
      <c r="O89" s="85"/>
      <c r="P89" s="82"/>
      <c r="Q89" s="85"/>
      <c r="R89" s="82"/>
      <c r="S89" s="85"/>
      <c r="T89" s="82"/>
      <c r="U89" s="85"/>
      <c r="V89" s="82"/>
      <c r="W89" s="85"/>
      <c r="X89" s="82"/>
      <c r="Y89" s="85"/>
      <c r="Z89" s="82"/>
      <c r="AA89" s="85"/>
      <c r="AB89" s="82"/>
      <c r="AC89" s="85"/>
      <c r="AD89" s="82"/>
      <c r="AE89" s="85"/>
      <c r="AF89" s="82"/>
      <c r="AG89" s="185"/>
      <c r="AH89" s="3"/>
      <c r="AL89" s="610"/>
      <c r="AM89" s="610"/>
      <c r="AN89" s="610"/>
      <c r="AO89" s="610"/>
      <c r="AP89" s="610"/>
      <c r="AQ89" s="610"/>
      <c r="AR89" s="610"/>
      <c r="AS89" s="610"/>
      <c r="AT89" s="610"/>
      <c r="AU89" s="611"/>
      <c r="AV89" s="12"/>
      <c r="AW89" s="12"/>
      <c r="AX89" s="12"/>
      <c r="AY89" s="12"/>
      <c r="BZ89" s="3"/>
      <c r="CA89" s="4"/>
      <c r="CB89" s="4"/>
      <c r="CC89" s="4"/>
      <c r="CD89" s="4"/>
      <c r="CE89" s="4"/>
      <c r="CF89" s="4"/>
      <c r="CG89" s="14">
        <v>0</v>
      </c>
      <c r="CH89" s="14"/>
      <c r="CI89" s="14"/>
      <c r="CJ89" s="14"/>
      <c r="CK89" s="14"/>
      <c r="CL89" s="14"/>
      <c r="CM89" s="14"/>
      <c r="CN89" s="14"/>
    </row>
    <row r="90" spans="1:92" s="2" customFormat="1" x14ac:dyDescent="0.2">
      <c r="A90" s="112" t="s">
        <v>131</v>
      </c>
      <c r="B90" s="112"/>
      <c r="AL90" s="610"/>
      <c r="AM90" s="610"/>
      <c r="AN90" s="610"/>
      <c r="AO90" s="610"/>
      <c r="AP90" s="610"/>
      <c r="AQ90" s="610"/>
      <c r="AR90" s="610"/>
      <c r="AS90" s="610"/>
      <c r="AT90" s="610"/>
      <c r="AU90" s="611"/>
      <c r="AV90" s="12"/>
      <c r="AW90" s="12"/>
      <c r="AX90" s="12"/>
      <c r="AY90" s="12"/>
      <c r="BZ90" s="3"/>
      <c r="CA90" s="4"/>
      <c r="CB90" s="4"/>
      <c r="CC90" s="4"/>
      <c r="CD90" s="4"/>
      <c r="CE90" s="4"/>
      <c r="CF90" s="4"/>
      <c r="CG90" s="14">
        <v>0</v>
      </c>
      <c r="CH90" s="14"/>
      <c r="CI90" s="14"/>
      <c r="CJ90" s="14"/>
      <c r="CK90" s="14"/>
      <c r="CL90" s="14"/>
      <c r="CM90" s="14"/>
      <c r="CN90" s="14"/>
    </row>
    <row r="91" spans="1:92" s="2" customFormat="1" x14ac:dyDescent="0.2">
      <c r="A91" s="1366" t="s">
        <v>62</v>
      </c>
      <c r="B91" s="1367"/>
      <c r="C91" s="1375" t="s">
        <v>63</v>
      </c>
      <c r="D91" s="1375"/>
      <c r="E91" s="1375"/>
      <c r="F91" s="1547" t="s">
        <v>76</v>
      </c>
      <c r="G91" s="1547"/>
      <c r="H91" s="1547"/>
      <c r="I91" s="1547"/>
      <c r="J91" s="1547"/>
      <c r="K91" s="1547"/>
      <c r="L91" s="1547"/>
      <c r="M91" s="1547"/>
      <c r="N91" s="1547"/>
      <c r="O91" s="1547"/>
      <c r="P91" s="1547"/>
      <c r="Q91" s="1547"/>
      <c r="R91" s="1547"/>
      <c r="S91" s="1547"/>
      <c r="T91" s="1547"/>
      <c r="U91" s="1547"/>
      <c r="V91" s="1547"/>
      <c r="W91" s="1547"/>
      <c r="X91" s="1547"/>
      <c r="Y91" s="1547"/>
      <c r="Z91" s="1547"/>
      <c r="AA91" s="1547"/>
      <c r="AB91" s="1547"/>
      <c r="AC91" s="1547"/>
      <c r="AD91" s="1547"/>
      <c r="AE91" s="1547"/>
      <c r="AF91" s="1547"/>
      <c r="AG91" s="1551"/>
      <c r="AH91" s="1552" t="s">
        <v>132</v>
      </c>
      <c r="AI91" s="1438"/>
      <c r="AJ91" s="1438"/>
      <c r="AK91" s="1439"/>
      <c r="AL91" s="186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12"/>
      <c r="AX91" s="12"/>
      <c r="AY91" s="12"/>
      <c r="BZ91" s="3"/>
      <c r="CA91" s="4"/>
      <c r="CB91" s="4"/>
      <c r="CC91" s="4"/>
      <c r="CD91" s="4"/>
      <c r="CE91" s="4"/>
      <c r="CF91" s="4"/>
      <c r="CG91" s="14">
        <v>0</v>
      </c>
      <c r="CH91" s="14"/>
      <c r="CI91" s="14"/>
      <c r="CJ91" s="14"/>
      <c r="CK91" s="14"/>
      <c r="CL91" s="14"/>
      <c r="CM91" s="14"/>
      <c r="CN91" s="14"/>
    </row>
    <row r="92" spans="1:92" s="2" customFormat="1" ht="14.25" customHeight="1" x14ac:dyDescent="0.2">
      <c r="A92" s="1399"/>
      <c r="B92" s="1400"/>
      <c r="C92" s="1392"/>
      <c r="D92" s="1392"/>
      <c r="E92" s="1392"/>
      <c r="F92" s="1541" t="s">
        <v>110</v>
      </c>
      <c r="G92" s="1541"/>
      <c r="H92" s="1541" t="s">
        <v>111</v>
      </c>
      <c r="I92" s="1541"/>
      <c r="J92" s="1547" t="s">
        <v>112</v>
      </c>
      <c r="K92" s="1547"/>
      <c r="L92" s="1547" t="s">
        <v>113</v>
      </c>
      <c r="M92" s="1547"/>
      <c r="N92" s="1547" t="s">
        <v>114</v>
      </c>
      <c r="O92" s="1547"/>
      <c r="P92" s="1547" t="s">
        <v>115</v>
      </c>
      <c r="Q92" s="1547"/>
      <c r="R92" s="1541" t="s">
        <v>116</v>
      </c>
      <c r="S92" s="1541"/>
      <c r="T92" s="1547" t="s">
        <v>117</v>
      </c>
      <c r="U92" s="1547"/>
      <c r="V92" s="1547" t="s">
        <v>118</v>
      </c>
      <c r="W92" s="1547"/>
      <c r="X92" s="1547" t="s">
        <v>119</v>
      </c>
      <c r="Y92" s="1547"/>
      <c r="Z92" s="1547" t="s">
        <v>120</v>
      </c>
      <c r="AA92" s="1547"/>
      <c r="AB92" s="1547" t="s">
        <v>121</v>
      </c>
      <c r="AC92" s="1547"/>
      <c r="AD92" s="1547" t="s">
        <v>122</v>
      </c>
      <c r="AE92" s="1547"/>
      <c r="AF92" s="1547" t="s">
        <v>123</v>
      </c>
      <c r="AG92" s="1551"/>
      <c r="AH92" s="1367" t="s">
        <v>133</v>
      </c>
      <c r="AI92" s="1375" t="s">
        <v>134</v>
      </c>
      <c r="AJ92" s="1375" t="s">
        <v>135</v>
      </c>
      <c r="AK92" s="1375" t="s">
        <v>136</v>
      </c>
      <c r="AL92" s="186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12"/>
      <c r="AX92" s="12"/>
      <c r="AY92" s="12"/>
      <c r="BZ92" s="3"/>
      <c r="CA92" s="4"/>
      <c r="CB92" s="4"/>
      <c r="CC92" s="4"/>
      <c r="CD92" s="4"/>
      <c r="CE92" s="4"/>
      <c r="CF92" s="4"/>
      <c r="CG92" s="14">
        <v>0</v>
      </c>
      <c r="CH92" s="14"/>
      <c r="CI92" s="14"/>
      <c r="CJ92" s="14"/>
      <c r="CK92" s="14"/>
      <c r="CL92" s="14"/>
      <c r="CM92" s="14"/>
      <c r="CN92" s="14"/>
    </row>
    <row r="93" spans="1:92" s="2" customFormat="1" ht="21" x14ac:dyDescent="0.2">
      <c r="A93" s="1399"/>
      <c r="B93" s="1400"/>
      <c r="C93" s="571" t="s">
        <v>88</v>
      </c>
      <c r="D93" s="596" t="s">
        <v>54</v>
      </c>
      <c r="E93" s="126" t="s">
        <v>89</v>
      </c>
      <c r="F93" s="483" t="s">
        <v>54</v>
      </c>
      <c r="G93" s="187" t="s">
        <v>89</v>
      </c>
      <c r="H93" s="483" t="s">
        <v>54</v>
      </c>
      <c r="I93" s="187" t="s">
        <v>89</v>
      </c>
      <c r="J93" s="483" t="s">
        <v>54</v>
      </c>
      <c r="K93" s="187" t="s">
        <v>89</v>
      </c>
      <c r="L93" s="483" t="s">
        <v>54</v>
      </c>
      <c r="M93" s="187" t="s">
        <v>89</v>
      </c>
      <c r="N93" s="483" t="s">
        <v>54</v>
      </c>
      <c r="O93" s="187" t="s">
        <v>89</v>
      </c>
      <c r="P93" s="483" t="s">
        <v>54</v>
      </c>
      <c r="Q93" s="187" t="s">
        <v>89</v>
      </c>
      <c r="R93" s="483" t="s">
        <v>54</v>
      </c>
      <c r="S93" s="187" t="s">
        <v>89</v>
      </c>
      <c r="T93" s="483" t="s">
        <v>54</v>
      </c>
      <c r="U93" s="187" t="s">
        <v>89</v>
      </c>
      <c r="V93" s="483" t="s">
        <v>54</v>
      </c>
      <c r="W93" s="187" t="s">
        <v>89</v>
      </c>
      <c r="X93" s="483" t="s">
        <v>54</v>
      </c>
      <c r="Y93" s="187" t="s">
        <v>89</v>
      </c>
      <c r="Z93" s="483" t="s">
        <v>54</v>
      </c>
      <c r="AA93" s="187" t="s">
        <v>89</v>
      </c>
      <c r="AB93" s="483" t="s">
        <v>54</v>
      </c>
      <c r="AC93" s="187" t="s">
        <v>89</v>
      </c>
      <c r="AD93" s="483" t="s">
        <v>54</v>
      </c>
      <c r="AE93" s="187" t="s">
        <v>89</v>
      </c>
      <c r="AF93" s="483" t="s">
        <v>54</v>
      </c>
      <c r="AG93" s="188" t="s">
        <v>89</v>
      </c>
      <c r="AH93" s="1369"/>
      <c r="AI93" s="1376"/>
      <c r="AJ93" s="1376"/>
      <c r="AK93" s="1376"/>
      <c r="AL93" s="186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12"/>
      <c r="AX93" s="12"/>
      <c r="AY93" s="12"/>
      <c r="BZ93" s="3"/>
      <c r="CA93" s="4"/>
      <c r="CB93" s="4"/>
      <c r="CC93" s="4"/>
      <c r="CD93" s="4"/>
      <c r="CE93" s="4"/>
      <c r="CF93" s="4"/>
      <c r="CG93" s="14">
        <v>0</v>
      </c>
      <c r="CH93" s="14"/>
      <c r="CI93" s="14"/>
      <c r="CJ93" s="14"/>
      <c r="CK93" s="14"/>
      <c r="CL93" s="14"/>
      <c r="CM93" s="14"/>
      <c r="CN93" s="14"/>
    </row>
    <row r="94" spans="1:92" s="2" customFormat="1" x14ac:dyDescent="0.2">
      <c r="A94" s="1397" t="s">
        <v>137</v>
      </c>
      <c r="B94" s="1398"/>
      <c r="C94" s="576">
        <f t="shared" ref="C94:C99" si="10">SUM(D94:E94)</f>
        <v>1</v>
      </c>
      <c r="D94" s="577">
        <f t="shared" ref="D94:E99" si="11">SUM(F94+H94+J94+L94+N94+P94+R94+T94+V94+X94+Z94+AB94+AD94+AF94)</f>
        <v>0</v>
      </c>
      <c r="E94" s="75">
        <f t="shared" si="11"/>
        <v>1</v>
      </c>
      <c r="F94" s="583"/>
      <c r="G94" s="586"/>
      <c r="H94" s="583"/>
      <c r="I94" s="586"/>
      <c r="J94" s="583"/>
      <c r="K94" s="586"/>
      <c r="L94" s="583"/>
      <c r="M94" s="586"/>
      <c r="N94" s="583"/>
      <c r="O94" s="586"/>
      <c r="P94" s="583"/>
      <c r="Q94" s="586"/>
      <c r="R94" s="583"/>
      <c r="S94" s="586"/>
      <c r="T94" s="583"/>
      <c r="U94" s="586"/>
      <c r="V94" s="583"/>
      <c r="W94" s="586"/>
      <c r="X94" s="583"/>
      <c r="Y94" s="586"/>
      <c r="Z94" s="583"/>
      <c r="AA94" s="586"/>
      <c r="AB94" s="583"/>
      <c r="AC94" s="586"/>
      <c r="AD94" s="583"/>
      <c r="AE94" s="586">
        <v>1</v>
      </c>
      <c r="AF94" s="583"/>
      <c r="AG94" s="600"/>
      <c r="AH94" s="586"/>
      <c r="AI94" s="603">
        <v>1</v>
      </c>
      <c r="AJ94" s="603"/>
      <c r="AK94" s="603"/>
      <c r="AL94" s="186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12"/>
      <c r="AX94" s="12"/>
      <c r="AY94" s="12"/>
      <c r="BZ94" s="3"/>
      <c r="CA94" s="4"/>
      <c r="CB94" s="4"/>
      <c r="CC94" s="4"/>
      <c r="CD94" s="4"/>
      <c r="CE94" s="4"/>
      <c r="CF94" s="4"/>
      <c r="CG94" s="14">
        <v>0</v>
      </c>
      <c r="CH94" s="14"/>
      <c r="CI94" s="14"/>
      <c r="CJ94" s="14"/>
      <c r="CK94" s="14"/>
      <c r="CL94" s="14"/>
      <c r="CM94" s="14"/>
      <c r="CN94" s="14"/>
    </row>
    <row r="95" spans="1:92" s="2" customFormat="1" x14ac:dyDescent="0.2">
      <c r="A95" s="1401" t="s">
        <v>125</v>
      </c>
      <c r="B95" s="616" t="s">
        <v>126</v>
      </c>
      <c r="C95" s="597">
        <f t="shared" si="10"/>
        <v>0</v>
      </c>
      <c r="D95" s="598">
        <f t="shared" si="11"/>
        <v>0</v>
      </c>
      <c r="E95" s="599">
        <f t="shared" si="11"/>
        <v>0</v>
      </c>
      <c r="F95" s="583"/>
      <c r="G95" s="586"/>
      <c r="H95" s="583"/>
      <c r="I95" s="586"/>
      <c r="J95" s="583"/>
      <c r="K95" s="586"/>
      <c r="L95" s="583"/>
      <c r="M95" s="586"/>
      <c r="N95" s="583"/>
      <c r="O95" s="586"/>
      <c r="P95" s="583"/>
      <c r="Q95" s="586"/>
      <c r="R95" s="583"/>
      <c r="S95" s="586"/>
      <c r="T95" s="583"/>
      <c r="U95" s="586"/>
      <c r="V95" s="583"/>
      <c r="W95" s="586"/>
      <c r="X95" s="583"/>
      <c r="Y95" s="586"/>
      <c r="Z95" s="583"/>
      <c r="AA95" s="586"/>
      <c r="AB95" s="583"/>
      <c r="AC95" s="586"/>
      <c r="AD95" s="583"/>
      <c r="AE95" s="586"/>
      <c r="AF95" s="583"/>
      <c r="AG95" s="600"/>
      <c r="AH95" s="586"/>
      <c r="AI95" s="603"/>
      <c r="AJ95" s="603"/>
      <c r="AK95" s="603"/>
      <c r="AL95" s="186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12"/>
      <c r="AX95" s="12"/>
      <c r="AY95" s="12"/>
      <c r="BZ95" s="3"/>
      <c r="CA95" s="4"/>
      <c r="CB95" s="4"/>
      <c r="CC95" s="4"/>
      <c r="CD95" s="4"/>
      <c r="CE95" s="4"/>
      <c r="CF95" s="4"/>
      <c r="CG95" s="14">
        <v>0</v>
      </c>
      <c r="CH95" s="14"/>
      <c r="CI95" s="14"/>
      <c r="CJ95" s="14"/>
      <c r="CK95" s="14"/>
      <c r="CL95" s="14"/>
      <c r="CM95" s="14"/>
      <c r="CN95" s="14"/>
    </row>
    <row r="96" spans="1:92" s="2" customFormat="1" x14ac:dyDescent="0.2">
      <c r="A96" s="1434"/>
      <c r="B96" s="177" t="s">
        <v>127</v>
      </c>
      <c r="C96" s="139">
        <f t="shared" si="10"/>
        <v>1</v>
      </c>
      <c r="D96" s="140">
        <f t="shared" si="11"/>
        <v>0</v>
      </c>
      <c r="E96" s="141">
        <f t="shared" si="11"/>
        <v>1</v>
      </c>
      <c r="F96" s="35"/>
      <c r="G96" s="39"/>
      <c r="H96" s="35"/>
      <c r="I96" s="39"/>
      <c r="J96" s="35"/>
      <c r="K96" s="39"/>
      <c r="L96" s="35"/>
      <c r="M96" s="39"/>
      <c r="N96" s="35"/>
      <c r="O96" s="39"/>
      <c r="P96" s="35"/>
      <c r="Q96" s="39"/>
      <c r="R96" s="35"/>
      <c r="S96" s="39"/>
      <c r="T96" s="35"/>
      <c r="U96" s="39"/>
      <c r="V96" s="35"/>
      <c r="W96" s="39"/>
      <c r="X96" s="35"/>
      <c r="Y96" s="39"/>
      <c r="Z96" s="35"/>
      <c r="AA96" s="39"/>
      <c r="AB96" s="35"/>
      <c r="AC96" s="39"/>
      <c r="AD96" s="35"/>
      <c r="AE96" s="39">
        <v>1</v>
      </c>
      <c r="AF96" s="35"/>
      <c r="AG96" s="142"/>
      <c r="AH96" s="39"/>
      <c r="AI96" s="58">
        <v>1</v>
      </c>
      <c r="AJ96" s="58"/>
      <c r="AK96" s="58"/>
      <c r="AL96" s="186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12"/>
      <c r="AX96" s="12"/>
      <c r="AY96" s="12"/>
      <c r="BZ96" s="3"/>
      <c r="CA96" s="4"/>
      <c r="CB96" s="4"/>
      <c r="CC96" s="4"/>
      <c r="CD96" s="4"/>
      <c r="CE96" s="4"/>
      <c r="CF96" s="4"/>
      <c r="CG96" s="14">
        <v>0</v>
      </c>
      <c r="CH96" s="14"/>
      <c r="CI96" s="14"/>
      <c r="CJ96" s="14"/>
      <c r="CK96" s="14"/>
      <c r="CL96" s="14"/>
      <c r="CM96" s="14"/>
      <c r="CN96" s="14"/>
    </row>
    <row r="97" spans="1:92" s="2" customFormat="1" x14ac:dyDescent="0.2">
      <c r="A97" s="1434"/>
      <c r="B97" s="177" t="s">
        <v>128</v>
      </c>
      <c r="C97" s="139">
        <f t="shared" si="10"/>
        <v>0</v>
      </c>
      <c r="D97" s="140">
        <f t="shared" si="11"/>
        <v>0</v>
      </c>
      <c r="E97" s="141">
        <f t="shared" si="11"/>
        <v>0</v>
      </c>
      <c r="F97" s="35"/>
      <c r="G97" s="39"/>
      <c r="H97" s="35"/>
      <c r="I97" s="39"/>
      <c r="J97" s="35"/>
      <c r="K97" s="39"/>
      <c r="L97" s="35"/>
      <c r="M97" s="39"/>
      <c r="N97" s="35"/>
      <c r="O97" s="39"/>
      <c r="P97" s="35"/>
      <c r="Q97" s="39"/>
      <c r="R97" s="35"/>
      <c r="S97" s="39"/>
      <c r="T97" s="35"/>
      <c r="U97" s="39"/>
      <c r="V97" s="35"/>
      <c r="W97" s="39"/>
      <c r="X97" s="35"/>
      <c r="Y97" s="39"/>
      <c r="Z97" s="35"/>
      <c r="AA97" s="39"/>
      <c r="AB97" s="35"/>
      <c r="AC97" s="39"/>
      <c r="AD97" s="35"/>
      <c r="AE97" s="39"/>
      <c r="AF97" s="35"/>
      <c r="AG97" s="142"/>
      <c r="AH97" s="39"/>
      <c r="AI97" s="58"/>
      <c r="AJ97" s="58"/>
      <c r="AK97" s="58"/>
      <c r="AL97" s="189"/>
      <c r="AM97" s="13"/>
      <c r="AN97" s="619"/>
      <c r="AO97" s="619"/>
      <c r="AP97" s="619"/>
      <c r="AQ97" s="619"/>
      <c r="AR97" s="619"/>
      <c r="AS97" s="619"/>
      <c r="AT97" s="619"/>
      <c r="AU97" s="620"/>
      <c r="AV97" s="620"/>
      <c r="AW97" s="12"/>
      <c r="AX97" s="12"/>
      <c r="AY97" s="12"/>
      <c r="CA97" s="4"/>
      <c r="CB97" s="4"/>
      <c r="CC97" s="4"/>
      <c r="CD97" s="4"/>
      <c r="CE97" s="4"/>
      <c r="CF97" s="4"/>
      <c r="CG97" s="14"/>
      <c r="CH97" s="14"/>
      <c r="CI97" s="14"/>
      <c r="CJ97" s="14"/>
      <c r="CK97" s="14"/>
      <c r="CL97" s="14"/>
      <c r="CM97" s="14"/>
      <c r="CN97" s="14"/>
    </row>
    <row r="98" spans="1:92" s="2" customFormat="1" ht="21.75" x14ac:dyDescent="0.2">
      <c r="A98" s="1434"/>
      <c r="B98" s="180" t="s">
        <v>129</v>
      </c>
      <c r="C98" s="139">
        <f t="shared" si="10"/>
        <v>0</v>
      </c>
      <c r="D98" s="140">
        <f t="shared" si="11"/>
        <v>0</v>
      </c>
      <c r="E98" s="141">
        <f t="shared" si="11"/>
        <v>0</v>
      </c>
      <c r="F98" s="35"/>
      <c r="G98" s="39"/>
      <c r="H98" s="35"/>
      <c r="I98" s="39"/>
      <c r="J98" s="35"/>
      <c r="K98" s="39"/>
      <c r="L98" s="35"/>
      <c r="M98" s="39"/>
      <c r="N98" s="35"/>
      <c r="O98" s="39"/>
      <c r="P98" s="35"/>
      <c r="Q98" s="39"/>
      <c r="R98" s="35"/>
      <c r="S98" s="39"/>
      <c r="T98" s="35"/>
      <c r="U98" s="39"/>
      <c r="V98" s="35"/>
      <c r="W98" s="39"/>
      <c r="X98" s="35"/>
      <c r="Y98" s="39"/>
      <c r="Z98" s="35"/>
      <c r="AA98" s="39"/>
      <c r="AB98" s="35"/>
      <c r="AC98" s="39"/>
      <c r="AD98" s="35"/>
      <c r="AE98" s="39"/>
      <c r="AF98" s="35"/>
      <c r="AG98" s="142"/>
      <c r="AH98" s="39"/>
      <c r="AI98" s="58"/>
      <c r="AJ98" s="58"/>
      <c r="AK98" s="58"/>
      <c r="AL98" s="621"/>
      <c r="AM98" s="619"/>
      <c r="AN98" s="619"/>
      <c r="AO98" s="619"/>
      <c r="AP98" s="619"/>
      <c r="AQ98" s="619"/>
      <c r="AR98" s="622"/>
      <c r="AS98" s="619"/>
      <c r="AT98" s="619"/>
      <c r="AU98" s="623"/>
      <c r="AV98" s="12"/>
      <c r="AW98" s="12"/>
      <c r="AX98" s="12"/>
      <c r="AY98" s="12"/>
      <c r="BZ98" s="3"/>
      <c r="CA98" s="4"/>
      <c r="CB98" s="4"/>
      <c r="CC98" s="4"/>
      <c r="CD98" s="4"/>
      <c r="CE98" s="4"/>
      <c r="CF98" s="4"/>
      <c r="CG98" s="14"/>
      <c r="CH98" s="14"/>
      <c r="CI98" s="14"/>
      <c r="CJ98" s="14"/>
      <c r="CK98" s="14"/>
      <c r="CL98" s="14"/>
      <c r="CM98" s="14"/>
      <c r="CN98" s="14"/>
    </row>
    <row r="99" spans="1:92" s="2" customFormat="1" x14ac:dyDescent="0.2">
      <c r="A99" s="1402"/>
      <c r="B99" s="181" t="s">
        <v>130</v>
      </c>
      <c r="C99" s="182">
        <f t="shared" si="10"/>
        <v>0</v>
      </c>
      <c r="D99" s="183">
        <f t="shared" si="11"/>
        <v>0</v>
      </c>
      <c r="E99" s="184">
        <f t="shared" si="11"/>
        <v>0</v>
      </c>
      <c r="F99" s="82"/>
      <c r="G99" s="85"/>
      <c r="H99" s="82"/>
      <c r="I99" s="85"/>
      <c r="J99" s="82"/>
      <c r="K99" s="85"/>
      <c r="L99" s="82"/>
      <c r="M99" s="85"/>
      <c r="N99" s="82"/>
      <c r="O99" s="85"/>
      <c r="P99" s="82"/>
      <c r="Q99" s="85"/>
      <c r="R99" s="82"/>
      <c r="S99" s="85"/>
      <c r="T99" s="82"/>
      <c r="U99" s="85"/>
      <c r="V99" s="82"/>
      <c r="W99" s="85"/>
      <c r="X99" s="82"/>
      <c r="Y99" s="85"/>
      <c r="Z99" s="82"/>
      <c r="AA99" s="85"/>
      <c r="AB99" s="82"/>
      <c r="AC99" s="85"/>
      <c r="AD99" s="82"/>
      <c r="AE99" s="85"/>
      <c r="AF99" s="82"/>
      <c r="AG99" s="148"/>
      <c r="AH99" s="85"/>
      <c r="AI99" s="59"/>
      <c r="AJ99" s="59"/>
      <c r="AK99" s="59"/>
      <c r="AL99" s="624"/>
      <c r="AM99" s="610"/>
      <c r="AN99" s="610"/>
      <c r="AO99" s="610"/>
      <c r="AP99" s="610"/>
      <c r="AQ99" s="610"/>
      <c r="AR99" s="625"/>
      <c r="AS99" s="610"/>
      <c r="AT99" s="610"/>
      <c r="AU99" s="623"/>
      <c r="AV99" s="12"/>
      <c r="AW99" s="12"/>
      <c r="AX99" s="12"/>
      <c r="AY99" s="12"/>
      <c r="BZ99" s="3"/>
      <c r="CA99" s="4" t="str">
        <f>IF(C99&gt;C98+C97,"* Los Ingresos de pacientes dependientes severos con escaras DEBEN estar incluidos en los Ingresos de pacientes dependientes severos Oncológicos o No Oncológicos. ","")</f>
        <v/>
      </c>
      <c r="CB99" s="4"/>
      <c r="CC99" s="4"/>
      <c r="CD99" s="4"/>
      <c r="CE99" s="4"/>
      <c r="CF99" s="4"/>
      <c r="CG99" s="14"/>
      <c r="CH99" s="14"/>
      <c r="CI99" s="14"/>
      <c r="CJ99" s="14"/>
      <c r="CK99" s="14"/>
      <c r="CL99" s="14"/>
      <c r="CM99" s="14"/>
      <c r="CN99" s="14"/>
    </row>
    <row r="100" spans="1:92" s="2" customFormat="1" x14ac:dyDescent="0.2">
      <c r="A100" s="112" t="s">
        <v>138</v>
      </c>
      <c r="B100" s="112"/>
      <c r="AK100" s="15"/>
      <c r="AL100" s="15"/>
      <c r="AM100" s="15"/>
      <c r="AN100" s="15"/>
      <c r="AO100" s="15"/>
      <c r="AP100" s="15"/>
      <c r="AQ100" s="15"/>
      <c r="AR100" s="15"/>
      <c r="AS100" s="610"/>
      <c r="AT100" s="610"/>
      <c r="AU100" s="623"/>
      <c r="AV100" s="12"/>
      <c r="AW100" s="12"/>
      <c r="AX100" s="12"/>
      <c r="AY100" s="12"/>
      <c r="BZ100" s="3"/>
      <c r="CA100" s="4"/>
      <c r="CB100" s="4"/>
      <c r="CC100" s="4"/>
      <c r="CD100" s="4"/>
      <c r="CE100" s="4"/>
      <c r="CF100" s="4"/>
      <c r="CG100" s="14"/>
      <c r="CH100" s="14"/>
      <c r="CI100" s="14"/>
      <c r="CJ100" s="14"/>
      <c r="CK100" s="14"/>
      <c r="CL100" s="14"/>
      <c r="CM100" s="14"/>
      <c r="CN100" s="14"/>
    </row>
    <row r="101" spans="1:92" s="2" customFormat="1" ht="15" x14ac:dyDescent="0.25">
      <c r="A101" s="1401" t="s">
        <v>62</v>
      </c>
      <c r="B101" s="1401"/>
      <c r="C101" s="1366" t="s">
        <v>63</v>
      </c>
      <c r="D101" s="1401"/>
      <c r="E101" s="1367"/>
      <c r="F101" s="1406" t="s">
        <v>64</v>
      </c>
      <c r="G101" s="1408"/>
      <c r="H101" s="1408"/>
      <c r="I101" s="1408"/>
      <c r="J101" s="1408"/>
      <c r="K101" s="1408"/>
      <c r="L101" s="1408"/>
      <c r="M101" s="1408"/>
      <c r="N101" s="1408"/>
      <c r="O101" s="1408"/>
      <c r="P101" s="1408"/>
      <c r="Q101" s="1408"/>
      <c r="R101" s="1408"/>
      <c r="S101" s="1408"/>
      <c r="T101" s="1408"/>
      <c r="U101" s="1408"/>
      <c r="V101" s="1408"/>
      <c r="W101" s="1408"/>
      <c r="X101" s="1408"/>
      <c r="Y101" s="1408"/>
      <c r="Z101" s="1408"/>
      <c r="AA101" s="1408"/>
      <c r="AB101" s="1408"/>
      <c r="AC101" s="1408"/>
      <c r="AD101" s="1408"/>
      <c r="AE101" s="1408"/>
      <c r="AF101" s="1408"/>
      <c r="AG101" s="1435"/>
      <c r="AH101" s="1439" t="s">
        <v>132</v>
      </c>
      <c r="AI101" s="1553"/>
      <c r="AJ101" s="1553"/>
      <c r="AK101" s="196"/>
      <c r="AL101" s="15"/>
      <c r="AM101" s="15"/>
      <c r="AN101" s="15"/>
      <c r="AO101" s="15"/>
      <c r="AP101" s="15"/>
      <c r="AQ101" s="15"/>
      <c r="AR101" s="15"/>
      <c r="AS101" s="610"/>
      <c r="AT101" s="610"/>
      <c r="AU101" s="623"/>
      <c r="AV101" s="12"/>
      <c r="AW101" s="12"/>
      <c r="AX101" s="12"/>
      <c r="AY101" s="12"/>
      <c r="BZ101" s="3"/>
      <c r="CA101" s="4"/>
      <c r="CB101" s="4"/>
      <c r="CC101" s="4"/>
      <c r="CD101" s="4"/>
      <c r="CE101" s="4"/>
      <c r="CF101" s="4"/>
      <c r="CG101" s="14"/>
      <c r="CH101" s="14"/>
      <c r="CI101" s="14"/>
      <c r="CJ101" s="14"/>
      <c r="CK101" s="14"/>
      <c r="CL101" s="14"/>
      <c r="CM101" s="14"/>
      <c r="CN101" s="14"/>
    </row>
    <row r="102" spans="1:92" s="2" customFormat="1" ht="14.25" customHeight="1" x14ac:dyDescent="0.2">
      <c r="A102" s="1434"/>
      <c r="B102" s="1434"/>
      <c r="C102" s="1399"/>
      <c r="D102" s="1434"/>
      <c r="E102" s="1400"/>
      <c r="F102" s="1377" t="s">
        <v>139</v>
      </c>
      <c r="G102" s="1380"/>
      <c r="H102" s="1377" t="s">
        <v>111</v>
      </c>
      <c r="I102" s="1380"/>
      <c r="J102" s="1377" t="s">
        <v>112</v>
      </c>
      <c r="K102" s="1380"/>
      <c r="L102" s="1377" t="s">
        <v>113</v>
      </c>
      <c r="M102" s="1380"/>
      <c r="N102" s="1377" t="s">
        <v>114</v>
      </c>
      <c r="O102" s="1380"/>
      <c r="P102" s="1377" t="s">
        <v>115</v>
      </c>
      <c r="Q102" s="1380"/>
      <c r="R102" s="1377" t="s">
        <v>116</v>
      </c>
      <c r="S102" s="1380"/>
      <c r="T102" s="1377" t="s">
        <v>117</v>
      </c>
      <c r="U102" s="1380"/>
      <c r="V102" s="1377" t="s">
        <v>118</v>
      </c>
      <c r="W102" s="1380"/>
      <c r="X102" s="1377" t="s">
        <v>119</v>
      </c>
      <c r="Y102" s="1380"/>
      <c r="Z102" s="1406" t="s">
        <v>120</v>
      </c>
      <c r="AA102" s="1407"/>
      <c r="AB102" s="1406" t="s">
        <v>121</v>
      </c>
      <c r="AC102" s="1407"/>
      <c r="AD102" s="1406" t="s">
        <v>122</v>
      </c>
      <c r="AE102" s="1407"/>
      <c r="AF102" s="1406" t="s">
        <v>123</v>
      </c>
      <c r="AG102" s="1435"/>
      <c r="AH102" s="1367" t="s">
        <v>140</v>
      </c>
      <c r="AI102" s="1375" t="s">
        <v>141</v>
      </c>
      <c r="AJ102" s="1375" t="s">
        <v>135</v>
      </c>
      <c r="AK102" s="197"/>
      <c r="AL102" s="15"/>
      <c r="AM102" s="15"/>
      <c r="AN102" s="15"/>
      <c r="AO102" s="15"/>
      <c r="AP102" s="15"/>
      <c r="AQ102" s="15"/>
      <c r="AR102" s="15"/>
      <c r="AS102" s="610"/>
      <c r="AT102" s="610"/>
      <c r="AU102" s="623"/>
      <c r="AV102" s="12"/>
      <c r="AW102" s="12"/>
      <c r="AX102" s="12"/>
      <c r="AY102" s="12"/>
      <c r="BZ102" s="3"/>
      <c r="CA102" s="4"/>
      <c r="CB102" s="4"/>
      <c r="CC102" s="4"/>
      <c r="CD102" s="4"/>
      <c r="CE102" s="4"/>
      <c r="CF102" s="4"/>
      <c r="CG102" s="14"/>
      <c r="CH102" s="14"/>
      <c r="CI102" s="14"/>
      <c r="CJ102" s="14"/>
      <c r="CK102" s="14"/>
      <c r="CL102" s="14"/>
      <c r="CM102" s="14"/>
      <c r="CN102" s="14"/>
    </row>
    <row r="103" spans="1:92" s="2" customFormat="1" ht="21" x14ac:dyDescent="0.2">
      <c r="A103" s="1402"/>
      <c r="B103" s="1402"/>
      <c r="C103" s="571" t="s">
        <v>88</v>
      </c>
      <c r="D103" s="596" t="s">
        <v>54</v>
      </c>
      <c r="E103" s="126" t="s">
        <v>89</v>
      </c>
      <c r="F103" s="483" t="s">
        <v>54</v>
      </c>
      <c r="G103" s="187" t="s">
        <v>89</v>
      </c>
      <c r="H103" s="483" t="s">
        <v>54</v>
      </c>
      <c r="I103" s="187" t="s">
        <v>89</v>
      </c>
      <c r="J103" s="483" t="s">
        <v>54</v>
      </c>
      <c r="K103" s="187" t="s">
        <v>89</v>
      </c>
      <c r="L103" s="483" t="s">
        <v>54</v>
      </c>
      <c r="M103" s="187" t="s">
        <v>89</v>
      </c>
      <c r="N103" s="483" t="s">
        <v>54</v>
      </c>
      <c r="O103" s="187" t="s">
        <v>89</v>
      </c>
      <c r="P103" s="483" t="s">
        <v>54</v>
      </c>
      <c r="Q103" s="187" t="s">
        <v>89</v>
      </c>
      <c r="R103" s="483" t="s">
        <v>54</v>
      </c>
      <c r="S103" s="187" t="s">
        <v>89</v>
      </c>
      <c r="T103" s="483" t="s">
        <v>54</v>
      </c>
      <c r="U103" s="187" t="s">
        <v>89</v>
      </c>
      <c r="V103" s="483" t="s">
        <v>54</v>
      </c>
      <c r="W103" s="187" t="s">
        <v>89</v>
      </c>
      <c r="X103" s="483" t="s">
        <v>54</v>
      </c>
      <c r="Y103" s="187" t="s">
        <v>89</v>
      </c>
      <c r="Z103" s="483" t="s">
        <v>54</v>
      </c>
      <c r="AA103" s="187" t="s">
        <v>89</v>
      </c>
      <c r="AB103" s="483" t="s">
        <v>54</v>
      </c>
      <c r="AC103" s="187" t="s">
        <v>89</v>
      </c>
      <c r="AD103" s="483" t="s">
        <v>54</v>
      </c>
      <c r="AE103" s="187" t="s">
        <v>89</v>
      </c>
      <c r="AF103" s="483" t="s">
        <v>54</v>
      </c>
      <c r="AG103" s="188" t="s">
        <v>89</v>
      </c>
      <c r="AH103" s="1369"/>
      <c r="AI103" s="1376"/>
      <c r="AJ103" s="1376"/>
      <c r="AK103" s="197"/>
      <c r="AL103" s="15"/>
      <c r="AM103" s="15"/>
      <c r="AN103" s="15"/>
      <c r="AO103" s="15"/>
      <c r="AP103" s="15"/>
      <c r="AQ103" s="15"/>
      <c r="AR103" s="15"/>
      <c r="AS103" s="610"/>
      <c r="AT103" s="610"/>
      <c r="AU103" s="623"/>
      <c r="AV103" s="12"/>
      <c r="AW103" s="12"/>
      <c r="AX103" s="12"/>
      <c r="AY103" s="12"/>
      <c r="BZ103" s="3"/>
      <c r="CA103" s="4"/>
      <c r="CB103" s="4"/>
      <c r="CC103" s="4"/>
      <c r="CD103" s="4"/>
      <c r="CE103" s="4"/>
      <c r="CF103" s="4"/>
      <c r="CG103" s="14"/>
      <c r="CH103" s="14"/>
      <c r="CI103" s="14"/>
      <c r="CJ103" s="14"/>
      <c r="CK103" s="14"/>
      <c r="CL103" s="14"/>
      <c r="CM103" s="14"/>
      <c r="CN103" s="14"/>
    </row>
    <row r="104" spans="1:92" s="2" customFormat="1" x14ac:dyDescent="0.2">
      <c r="A104" s="1555" t="s">
        <v>142</v>
      </c>
      <c r="B104" s="1556"/>
      <c r="C104" s="597">
        <f>SUM(D104:E104)</f>
        <v>0</v>
      </c>
      <c r="D104" s="598">
        <f t="shared" ref="D104:E108" si="12">SUM(F104+H104+J104+L104+N104+P104+R104+T104+V104+X104+Z104+AB104+AD104+AF104)</f>
        <v>0</v>
      </c>
      <c r="E104" s="599">
        <f t="shared" si="12"/>
        <v>0</v>
      </c>
      <c r="F104" s="583"/>
      <c r="G104" s="586"/>
      <c r="H104" s="583"/>
      <c r="I104" s="586"/>
      <c r="J104" s="583"/>
      <c r="K104" s="586"/>
      <c r="L104" s="583"/>
      <c r="M104" s="586"/>
      <c r="N104" s="583"/>
      <c r="O104" s="586"/>
      <c r="P104" s="583"/>
      <c r="Q104" s="586"/>
      <c r="R104" s="583"/>
      <c r="S104" s="586"/>
      <c r="T104" s="583"/>
      <c r="U104" s="586"/>
      <c r="V104" s="583"/>
      <c r="W104" s="586"/>
      <c r="X104" s="583"/>
      <c r="Y104" s="586"/>
      <c r="Z104" s="583"/>
      <c r="AA104" s="586"/>
      <c r="AB104" s="583"/>
      <c r="AC104" s="586"/>
      <c r="AD104" s="583"/>
      <c r="AE104" s="586"/>
      <c r="AF104" s="583"/>
      <c r="AG104" s="600"/>
      <c r="AH104" s="586"/>
      <c r="AI104" s="603"/>
      <c r="AJ104" s="603"/>
      <c r="AK104" s="197"/>
      <c r="AL104" s="15"/>
      <c r="AM104" s="15"/>
      <c r="AN104" s="15"/>
      <c r="AO104" s="15"/>
      <c r="AP104" s="15"/>
      <c r="AQ104" s="15"/>
      <c r="AR104" s="15"/>
      <c r="AS104" s="612"/>
      <c r="AT104" s="612"/>
      <c r="AU104" s="623"/>
      <c r="AV104" s="12"/>
      <c r="AW104" s="12"/>
      <c r="AX104" s="12"/>
      <c r="AY104" s="12"/>
      <c r="BZ104" s="3"/>
      <c r="CA104" s="4"/>
      <c r="CB104" s="4"/>
      <c r="CC104" s="4"/>
      <c r="CD104" s="4"/>
      <c r="CE104" s="4"/>
      <c r="CF104" s="4"/>
      <c r="CG104" s="14"/>
      <c r="CH104" s="14"/>
      <c r="CI104" s="14"/>
      <c r="CJ104" s="14"/>
      <c r="CK104" s="14"/>
      <c r="CL104" s="14"/>
      <c r="CM104" s="14"/>
      <c r="CN104" s="14"/>
    </row>
    <row r="105" spans="1:92" s="2" customFormat="1" x14ac:dyDescent="0.2">
      <c r="A105" s="1449" t="s">
        <v>143</v>
      </c>
      <c r="B105" s="1450"/>
      <c r="C105" s="198">
        <f>SUM(D105:E105)</f>
        <v>0</v>
      </c>
      <c r="D105" s="199">
        <f t="shared" si="12"/>
        <v>0</v>
      </c>
      <c r="E105" s="200">
        <f t="shared" si="12"/>
        <v>0</v>
      </c>
      <c r="F105" s="42"/>
      <c r="G105" s="46"/>
      <c r="H105" s="42"/>
      <c r="I105" s="46"/>
      <c r="J105" s="42"/>
      <c r="K105" s="46"/>
      <c r="L105" s="42"/>
      <c r="M105" s="46"/>
      <c r="N105" s="42"/>
      <c r="O105" s="46"/>
      <c r="P105" s="42"/>
      <c r="Q105" s="46"/>
      <c r="R105" s="42"/>
      <c r="S105" s="46"/>
      <c r="T105" s="42"/>
      <c r="U105" s="46"/>
      <c r="V105" s="42"/>
      <c r="W105" s="46"/>
      <c r="X105" s="42"/>
      <c r="Y105" s="46"/>
      <c r="Z105" s="42"/>
      <c r="AA105" s="46"/>
      <c r="AB105" s="42"/>
      <c r="AC105" s="46"/>
      <c r="AD105" s="42"/>
      <c r="AE105" s="46"/>
      <c r="AF105" s="42"/>
      <c r="AG105" s="201"/>
      <c r="AH105" s="46"/>
      <c r="AI105" s="202"/>
      <c r="AJ105" s="202"/>
      <c r="AK105" s="30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12"/>
      <c r="AX105" s="12"/>
      <c r="AY105" s="12"/>
      <c r="BZ105" s="3"/>
      <c r="CA105" s="4" t="str">
        <f>IF(C108&gt;C107+C106,"* Los Ingresos de pacientes dependientes severos con escaras DEBEN estar incluidos en los Ingresos de pacientes dependientes severos Oncológicos o No Oncológicos. ","")</f>
        <v/>
      </c>
      <c r="CB105" s="4"/>
      <c r="CC105" s="4"/>
      <c r="CD105" s="4"/>
      <c r="CE105" s="4"/>
      <c r="CF105" s="4"/>
      <c r="CG105" s="14"/>
      <c r="CH105" s="14"/>
      <c r="CI105" s="14"/>
      <c r="CJ105" s="14"/>
      <c r="CK105" s="14"/>
      <c r="CL105" s="14"/>
      <c r="CM105" s="14"/>
      <c r="CN105" s="14"/>
    </row>
    <row r="106" spans="1:92" s="2" customFormat="1" x14ac:dyDescent="0.2">
      <c r="A106" s="1451" t="s">
        <v>144</v>
      </c>
      <c r="B106" s="616" t="s">
        <v>145</v>
      </c>
      <c r="C106" s="597">
        <f>SUM(D106:E106)</f>
        <v>0</v>
      </c>
      <c r="D106" s="598">
        <f t="shared" si="12"/>
        <v>0</v>
      </c>
      <c r="E106" s="599">
        <f t="shared" si="12"/>
        <v>0</v>
      </c>
      <c r="F106" s="583"/>
      <c r="G106" s="586"/>
      <c r="H106" s="583"/>
      <c r="I106" s="586"/>
      <c r="J106" s="583"/>
      <c r="K106" s="586"/>
      <c r="L106" s="583"/>
      <c r="M106" s="586"/>
      <c r="N106" s="583"/>
      <c r="O106" s="586"/>
      <c r="P106" s="583"/>
      <c r="Q106" s="586"/>
      <c r="R106" s="583"/>
      <c r="S106" s="586"/>
      <c r="T106" s="583"/>
      <c r="U106" s="586"/>
      <c r="V106" s="583"/>
      <c r="W106" s="586"/>
      <c r="X106" s="583"/>
      <c r="Y106" s="586"/>
      <c r="Z106" s="583"/>
      <c r="AA106" s="586"/>
      <c r="AB106" s="583"/>
      <c r="AC106" s="586"/>
      <c r="AD106" s="583"/>
      <c r="AE106" s="586"/>
      <c r="AF106" s="583"/>
      <c r="AG106" s="600"/>
      <c r="AH106" s="586"/>
      <c r="AI106" s="603"/>
      <c r="AJ106" s="603"/>
      <c r="AK106" s="189"/>
      <c r="AL106" s="203"/>
      <c r="AM106" s="13"/>
      <c r="AN106" s="619"/>
      <c r="AO106" s="619"/>
      <c r="AP106" s="619"/>
      <c r="AQ106" s="619"/>
      <c r="AR106" s="619"/>
      <c r="AS106" s="619"/>
      <c r="AT106" s="619"/>
      <c r="AU106" s="619"/>
      <c r="AV106" s="619"/>
      <c r="AW106" s="611"/>
      <c r="AX106" s="12"/>
      <c r="AY106" s="12"/>
      <c r="CA106" s="4"/>
      <c r="CB106" s="4"/>
      <c r="CC106" s="4"/>
      <c r="CD106" s="4"/>
      <c r="CE106" s="4"/>
      <c r="CF106" s="4"/>
      <c r="CG106" s="14"/>
      <c r="CH106" s="14"/>
      <c r="CI106" s="14"/>
      <c r="CJ106" s="14"/>
      <c r="CK106" s="14"/>
      <c r="CL106" s="14"/>
      <c r="CM106" s="14"/>
      <c r="CN106" s="14"/>
    </row>
    <row r="107" spans="1:92" s="2" customFormat="1" x14ac:dyDescent="0.2">
      <c r="A107" s="1452"/>
      <c r="B107" s="181" t="s">
        <v>146</v>
      </c>
      <c r="C107" s="182">
        <f>SUM(D107:E107)</f>
        <v>0</v>
      </c>
      <c r="D107" s="183">
        <f t="shared" si="12"/>
        <v>0</v>
      </c>
      <c r="E107" s="184">
        <f t="shared" si="12"/>
        <v>0</v>
      </c>
      <c r="F107" s="82"/>
      <c r="G107" s="85"/>
      <c r="H107" s="82"/>
      <c r="I107" s="85"/>
      <c r="J107" s="82"/>
      <c r="K107" s="85"/>
      <c r="L107" s="82"/>
      <c r="M107" s="85"/>
      <c r="N107" s="82"/>
      <c r="O107" s="85"/>
      <c r="P107" s="82"/>
      <c r="Q107" s="85"/>
      <c r="R107" s="82"/>
      <c r="S107" s="85"/>
      <c r="T107" s="82"/>
      <c r="U107" s="85"/>
      <c r="V107" s="82"/>
      <c r="W107" s="85"/>
      <c r="X107" s="82"/>
      <c r="Y107" s="85"/>
      <c r="Z107" s="82"/>
      <c r="AA107" s="85"/>
      <c r="AB107" s="82"/>
      <c r="AC107" s="85"/>
      <c r="AD107" s="82"/>
      <c r="AE107" s="85"/>
      <c r="AF107" s="82"/>
      <c r="AG107" s="148"/>
      <c r="AH107" s="85"/>
      <c r="AI107" s="59"/>
      <c r="AJ107" s="59"/>
      <c r="AK107" s="204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BZ107" s="3"/>
      <c r="CA107" s="4"/>
      <c r="CB107" s="4"/>
      <c r="CC107" s="4"/>
      <c r="CD107" s="4"/>
      <c r="CE107" s="4"/>
      <c r="CF107" s="4"/>
      <c r="CG107" s="14"/>
      <c r="CH107" s="14"/>
      <c r="CI107" s="14"/>
      <c r="CJ107" s="14"/>
      <c r="CK107" s="14"/>
      <c r="CL107" s="14"/>
      <c r="CM107" s="14"/>
      <c r="CN107" s="14"/>
    </row>
    <row r="108" spans="1:92" s="2" customFormat="1" x14ac:dyDescent="0.2">
      <c r="A108" s="1453" t="s">
        <v>147</v>
      </c>
      <c r="B108" s="1454"/>
      <c r="C108" s="145">
        <f>SUM(D108:E108)</f>
        <v>0</v>
      </c>
      <c r="D108" s="146">
        <f t="shared" si="12"/>
        <v>0</v>
      </c>
      <c r="E108" s="147">
        <f t="shared" si="12"/>
        <v>0</v>
      </c>
      <c r="F108" s="92"/>
      <c r="G108" s="95"/>
      <c r="H108" s="92"/>
      <c r="I108" s="95"/>
      <c r="J108" s="92"/>
      <c r="K108" s="95"/>
      <c r="L108" s="92"/>
      <c r="M108" s="95"/>
      <c r="N108" s="92"/>
      <c r="O108" s="95"/>
      <c r="P108" s="92"/>
      <c r="Q108" s="95"/>
      <c r="R108" s="92"/>
      <c r="S108" s="95"/>
      <c r="T108" s="92"/>
      <c r="U108" s="95"/>
      <c r="V108" s="92"/>
      <c r="W108" s="95"/>
      <c r="X108" s="92"/>
      <c r="Y108" s="95"/>
      <c r="Z108" s="92"/>
      <c r="AA108" s="95"/>
      <c r="AB108" s="92"/>
      <c r="AC108" s="95"/>
      <c r="AD108" s="92"/>
      <c r="AE108" s="95"/>
      <c r="AF108" s="92"/>
      <c r="AG108" s="205"/>
      <c r="AH108" s="95"/>
      <c r="AI108" s="206"/>
      <c r="AJ108" s="206"/>
      <c r="AK108" s="204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BZ108" s="3"/>
      <c r="CA108" s="4"/>
      <c r="CB108" s="4"/>
      <c r="CC108" s="4"/>
      <c r="CD108" s="4"/>
      <c r="CE108" s="4"/>
      <c r="CF108" s="4"/>
      <c r="CG108" s="14"/>
      <c r="CH108" s="14"/>
      <c r="CI108" s="14"/>
      <c r="CJ108" s="14"/>
      <c r="CK108" s="14"/>
      <c r="CL108" s="14"/>
      <c r="CM108" s="14"/>
      <c r="CN108" s="14"/>
    </row>
    <row r="109" spans="1:92" s="2" customFormat="1" x14ac:dyDescent="0.2">
      <c r="A109" s="117" t="s">
        <v>148</v>
      </c>
      <c r="B109" s="117"/>
      <c r="M109" s="207"/>
      <c r="N109" s="626"/>
      <c r="O109" s="565"/>
      <c r="P109" s="565"/>
      <c r="Q109" s="565"/>
      <c r="R109" s="565"/>
      <c r="S109" s="565"/>
      <c r="T109" s="565"/>
      <c r="U109" s="565"/>
      <c r="V109" s="626"/>
      <c r="W109" s="565"/>
      <c r="X109" s="565"/>
      <c r="Y109" s="565"/>
      <c r="Z109" s="570"/>
      <c r="AA109" s="570"/>
      <c r="AB109" s="566"/>
      <c r="AC109" s="566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BZ109" s="3"/>
      <c r="CA109" s="4"/>
      <c r="CB109" s="4"/>
      <c r="CC109" s="4"/>
      <c r="CD109" s="4"/>
      <c r="CE109" s="4"/>
      <c r="CF109" s="4"/>
      <c r="CG109" s="14"/>
      <c r="CH109" s="14"/>
      <c r="CI109" s="14"/>
      <c r="CJ109" s="14"/>
      <c r="CK109" s="14"/>
      <c r="CL109" s="14"/>
      <c r="CM109" s="14"/>
      <c r="CN109" s="14"/>
    </row>
    <row r="110" spans="1:92" s="2" customFormat="1" x14ac:dyDescent="0.2">
      <c r="A110" s="1366" t="s">
        <v>3</v>
      </c>
      <c r="B110" s="1367"/>
      <c r="C110" s="1406" t="s">
        <v>63</v>
      </c>
      <c r="D110" s="1408"/>
      <c r="E110" s="1407"/>
      <c r="F110" s="1406" t="s">
        <v>120</v>
      </c>
      <c r="G110" s="1407"/>
      <c r="H110" s="1406" t="s">
        <v>121</v>
      </c>
      <c r="I110" s="1407"/>
      <c r="J110" s="1406" t="s">
        <v>122</v>
      </c>
      <c r="K110" s="1407"/>
      <c r="L110" s="1406" t="s">
        <v>123</v>
      </c>
      <c r="M110" s="1407"/>
      <c r="N110" s="627"/>
      <c r="O110" s="565"/>
      <c r="P110" s="565"/>
      <c r="Q110" s="565"/>
      <c r="R110" s="565"/>
      <c r="S110" s="565"/>
      <c r="T110" s="565"/>
      <c r="U110" s="565"/>
      <c r="V110" s="626"/>
      <c r="W110" s="565"/>
      <c r="X110" s="565"/>
      <c r="Y110" s="565"/>
      <c r="Z110" s="570"/>
      <c r="AA110" s="570"/>
      <c r="AB110" s="566"/>
      <c r="AC110" s="566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BZ110" s="3"/>
      <c r="CA110" s="4"/>
      <c r="CB110" s="4"/>
      <c r="CC110" s="4"/>
      <c r="CD110" s="4"/>
      <c r="CE110" s="4"/>
      <c r="CF110" s="4"/>
      <c r="CG110" s="14"/>
      <c r="CH110" s="14"/>
      <c r="CI110" s="14"/>
      <c r="CJ110" s="14"/>
      <c r="CK110" s="14"/>
      <c r="CL110" s="14"/>
      <c r="CM110" s="14"/>
      <c r="CN110" s="14"/>
    </row>
    <row r="111" spans="1:92" s="2" customFormat="1" ht="21" x14ac:dyDescent="0.2">
      <c r="A111" s="1368"/>
      <c r="B111" s="1369"/>
      <c r="C111" s="571" t="s">
        <v>88</v>
      </c>
      <c r="D111" s="596" t="s">
        <v>54</v>
      </c>
      <c r="E111" s="126" t="s">
        <v>89</v>
      </c>
      <c r="F111" s="571" t="s">
        <v>54</v>
      </c>
      <c r="G111" s="126" t="s">
        <v>89</v>
      </c>
      <c r="H111" s="571" t="s">
        <v>54</v>
      </c>
      <c r="I111" s="126" t="s">
        <v>89</v>
      </c>
      <c r="J111" s="571" t="s">
        <v>54</v>
      </c>
      <c r="K111" s="126" t="s">
        <v>89</v>
      </c>
      <c r="L111" s="571" t="s">
        <v>54</v>
      </c>
      <c r="M111" s="126" t="s">
        <v>89</v>
      </c>
      <c r="N111" s="627"/>
      <c r="O111" s="565"/>
      <c r="P111" s="565"/>
      <c r="Q111" s="565"/>
      <c r="R111" s="565"/>
      <c r="S111" s="565"/>
      <c r="T111" s="565"/>
      <c r="U111" s="565"/>
      <c r="V111" s="626"/>
      <c r="W111" s="565"/>
      <c r="X111" s="565"/>
      <c r="Y111" s="565"/>
      <c r="Z111" s="570"/>
      <c r="AA111" s="570"/>
      <c r="AB111" s="566"/>
      <c r="AC111" s="566"/>
      <c r="BZ111" s="3"/>
      <c r="CA111" s="4"/>
      <c r="CB111" s="4"/>
      <c r="CC111" s="4"/>
      <c r="CD111" s="4"/>
      <c r="CE111" s="4"/>
      <c r="CF111" s="4"/>
      <c r="CG111" s="14"/>
      <c r="CH111" s="14"/>
      <c r="CI111" s="14"/>
      <c r="CJ111" s="14"/>
      <c r="CK111" s="14"/>
      <c r="CL111" s="14"/>
      <c r="CM111" s="14"/>
      <c r="CN111" s="14"/>
    </row>
    <row r="112" spans="1:92" s="2" customFormat="1" x14ac:dyDescent="0.2">
      <c r="A112" s="1441" t="s">
        <v>149</v>
      </c>
      <c r="B112" s="582" t="s">
        <v>150</v>
      </c>
      <c r="C112" s="597">
        <f>SUM(D112:E112)</f>
        <v>0</v>
      </c>
      <c r="D112" s="598">
        <f t="shared" ref="D112:E114" si="13">SUM(F112+H112+J112+L112)</f>
        <v>0</v>
      </c>
      <c r="E112" s="599">
        <f t="shared" si="13"/>
        <v>0</v>
      </c>
      <c r="F112" s="106"/>
      <c r="G112" s="109"/>
      <c r="H112" s="106"/>
      <c r="I112" s="109"/>
      <c r="J112" s="106"/>
      <c r="K112" s="109"/>
      <c r="L112" s="106"/>
      <c r="M112" s="109"/>
      <c r="N112" s="628"/>
      <c r="O112" s="565"/>
      <c r="P112" s="565"/>
      <c r="Q112" s="565"/>
      <c r="R112" s="565"/>
      <c r="S112" s="565"/>
      <c r="T112" s="565"/>
      <c r="U112" s="565"/>
      <c r="V112" s="626"/>
      <c r="W112" s="565"/>
      <c r="X112" s="565"/>
      <c r="Y112" s="565"/>
      <c r="Z112" s="570"/>
      <c r="AA112" s="570"/>
      <c r="AB112" s="566"/>
      <c r="AC112" s="566"/>
      <c r="BZ112" s="3"/>
      <c r="CA112" s="4"/>
      <c r="CB112" s="4"/>
      <c r="CC112" s="4"/>
      <c r="CD112" s="4"/>
      <c r="CE112" s="4"/>
      <c r="CF112" s="4"/>
      <c r="CG112" s="14"/>
      <c r="CH112" s="14"/>
      <c r="CI112" s="14"/>
      <c r="CJ112" s="14"/>
      <c r="CK112" s="14"/>
      <c r="CL112" s="14"/>
      <c r="CM112" s="14"/>
      <c r="CN112" s="14"/>
    </row>
    <row r="113" spans="1:92" s="2" customFormat="1" x14ac:dyDescent="0.2">
      <c r="A113" s="1442"/>
      <c r="B113" s="89" t="s">
        <v>151</v>
      </c>
      <c r="C113" s="139">
        <f>SUM(D113:E113)</f>
        <v>0</v>
      </c>
      <c r="D113" s="140">
        <f t="shared" si="13"/>
        <v>0</v>
      </c>
      <c r="E113" s="141">
        <f t="shared" si="13"/>
        <v>0</v>
      </c>
      <c r="F113" s="106"/>
      <c r="G113" s="109"/>
      <c r="H113" s="106"/>
      <c r="I113" s="109"/>
      <c r="J113" s="106"/>
      <c r="K113" s="109"/>
      <c r="L113" s="106"/>
      <c r="M113" s="109"/>
      <c r="N113" s="628"/>
      <c r="O113" s="565"/>
      <c r="P113" s="565"/>
      <c r="Q113" s="565"/>
      <c r="R113" s="565"/>
      <c r="S113" s="565"/>
      <c r="T113" s="565"/>
      <c r="U113" s="565"/>
      <c r="V113" s="626"/>
      <c r="W113" s="565"/>
      <c r="X113" s="570"/>
      <c r="Y113" s="570"/>
      <c r="Z113" s="570"/>
      <c r="AA113" s="570"/>
      <c r="AB113" s="566"/>
      <c r="AC113" s="566"/>
      <c r="BZ113" s="3"/>
      <c r="CA113" s="4"/>
      <c r="CB113" s="4"/>
      <c r="CC113" s="4"/>
      <c r="CD113" s="4"/>
      <c r="CE113" s="4"/>
      <c r="CF113" s="4"/>
      <c r="CG113" s="14"/>
      <c r="CH113" s="14"/>
      <c r="CI113" s="14"/>
      <c r="CJ113" s="14"/>
      <c r="CK113" s="14"/>
      <c r="CL113" s="14"/>
      <c r="CM113" s="14"/>
      <c r="CN113" s="14"/>
    </row>
    <row r="114" spans="1:92" s="2" customFormat="1" x14ac:dyDescent="0.2">
      <c r="A114" s="1443"/>
      <c r="B114" s="211" t="s">
        <v>152</v>
      </c>
      <c r="C114" s="198">
        <f>SUM(D114:E114)</f>
        <v>0</v>
      </c>
      <c r="D114" s="199">
        <f t="shared" si="13"/>
        <v>0</v>
      </c>
      <c r="E114" s="200">
        <f t="shared" si="13"/>
        <v>0</v>
      </c>
      <c r="F114" s="106"/>
      <c r="G114" s="109"/>
      <c r="H114" s="106"/>
      <c r="I114" s="109"/>
      <c r="J114" s="106"/>
      <c r="K114" s="109"/>
      <c r="L114" s="106"/>
      <c r="M114" s="109"/>
      <c r="N114" s="212"/>
      <c r="O114" s="11"/>
      <c r="P114" s="11"/>
      <c r="Q114" s="11"/>
      <c r="R114" s="11"/>
      <c r="S114" s="11"/>
      <c r="T114" s="11"/>
      <c r="U114" s="626"/>
      <c r="V114" s="565"/>
      <c r="W114" s="565"/>
      <c r="X114" s="565"/>
      <c r="Y114" s="565"/>
      <c r="Z114" s="565"/>
      <c r="AA114" s="565"/>
      <c r="AB114" s="565"/>
      <c r="AC114" s="565"/>
      <c r="AD114" s="565"/>
      <c r="AE114" s="565"/>
      <c r="AF114" s="565"/>
      <c r="AG114" s="565"/>
      <c r="AH114" s="626"/>
      <c r="AI114" s="565"/>
      <c r="AJ114" s="570"/>
      <c r="AK114" s="570"/>
      <c r="AL114" s="570"/>
      <c r="AM114" s="570"/>
      <c r="AN114" s="566"/>
      <c r="AO114" s="566"/>
      <c r="BZ114" s="3"/>
      <c r="CA114" s="4"/>
      <c r="CB114" s="4"/>
      <c r="CC114" s="4"/>
      <c r="CD114" s="4"/>
      <c r="CE114" s="4"/>
      <c r="CF114" s="4"/>
      <c r="CG114" s="14"/>
      <c r="CH114" s="14"/>
      <c r="CI114" s="14"/>
      <c r="CJ114" s="14"/>
      <c r="CK114" s="14"/>
      <c r="CL114" s="14"/>
      <c r="CM114" s="14"/>
      <c r="CN114" s="14"/>
    </row>
    <row r="115" spans="1:92" s="2" customFormat="1" x14ac:dyDescent="0.2">
      <c r="A115" s="1554" t="s">
        <v>153</v>
      </c>
      <c r="B115" s="1554"/>
      <c r="C115" s="576">
        <f t="shared" ref="C115:M115" si="14">SUM(C112:C114)</f>
        <v>0</v>
      </c>
      <c r="D115" s="577">
        <f t="shared" si="14"/>
        <v>0</v>
      </c>
      <c r="E115" s="75">
        <f t="shared" si="14"/>
        <v>0</v>
      </c>
      <c r="F115" s="576">
        <f t="shared" si="14"/>
        <v>0</v>
      </c>
      <c r="G115" s="75">
        <f t="shared" si="14"/>
        <v>0</v>
      </c>
      <c r="H115" s="576">
        <f t="shared" si="14"/>
        <v>0</v>
      </c>
      <c r="I115" s="75">
        <f t="shared" si="14"/>
        <v>0</v>
      </c>
      <c r="J115" s="576">
        <f t="shared" si="14"/>
        <v>0</v>
      </c>
      <c r="K115" s="75">
        <f t="shared" si="14"/>
        <v>0</v>
      </c>
      <c r="L115" s="576">
        <f t="shared" si="14"/>
        <v>0</v>
      </c>
      <c r="M115" s="75">
        <f t="shared" si="14"/>
        <v>0</v>
      </c>
      <c r="N115" s="212"/>
      <c r="O115" s="11"/>
      <c r="P115" s="11"/>
      <c r="Q115" s="11"/>
      <c r="R115" s="11"/>
      <c r="S115" s="11"/>
      <c r="T115" s="11"/>
      <c r="U115" s="626"/>
      <c r="V115" s="565"/>
      <c r="W115" s="565"/>
      <c r="X115" s="565"/>
      <c r="Y115" s="565"/>
      <c r="Z115" s="565"/>
      <c r="AA115" s="565"/>
      <c r="AB115" s="565"/>
      <c r="AC115" s="565"/>
      <c r="AD115" s="565"/>
      <c r="AE115" s="565"/>
      <c r="AF115" s="565"/>
      <c r="AG115" s="565"/>
      <c r="AH115" s="626"/>
      <c r="AI115" s="565"/>
      <c r="AJ115" s="570"/>
      <c r="AK115" s="570"/>
      <c r="AL115" s="570"/>
      <c r="AM115" s="570"/>
      <c r="AN115" s="566"/>
      <c r="AO115" s="566"/>
      <c r="BZ115" s="3"/>
      <c r="CA115" s="4"/>
      <c r="CB115" s="4"/>
      <c r="CC115" s="4"/>
      <c r="CD115" s="4"/>
      <c r="CE115" s="4"/>
      <c r="CF115" s="4"/>
      <c r="CG115" s="14"/>
      <c r="CH115" s="14"/>
      <c r="CI115" s="14"/>
      <c r="CJ115" s="14"/>
      <c r="CK115" s="14"/>
      <c r="CL115" s="14"/>
      <c r="CM115" s="14"/>
      <c r="CN115" s="14"/>
    </row>
    <row r="116" spans="1:92" s="2" customFormat="1" x14ac:dyDescent="0.2">
      <c r="A116" s="1441" t="s">
        <v>154</v>
      </c>
      <c r="B116" s="105" t="s">
        <v>155</v>
      </c>
      <c r="C116" s="213">
        <f>SUM(D116:E116)</f>
        <v>0</v>
      </c>
      <c r="D116" s="214">
        <f t="shared" ref="D116:E119" si="15">SUM(F116+H116+J116+L116)</f>
        <v>0</v>
      </c>
      <c r="E116" s="215">
        <f t="shared" si="15"/>
        <v>0</v>
      </c>
      <c r="F116" s="106"/>
      <c r="G116" s="109"/>
      <c r="H116" s="106"/>
      <c r="I116" s="109"/>
      <c r="J116" s="106"/>
      <c r="K116" s="109"/>
      <c r="L116" s="106"/>
      <c r="M116" s="109"/>
      <c r="N116" s="212"/>
      <c r="O116" s="11"/>
      <c r="P116" s="11"/>
      <c r="Q116" s="11"/>
      <c r="R116" s="11"/>
      <c r="S116" s="11"/>
      <c r="T116" s="11"/>
      <c r="U116" s="120"/>
      <c r="V116" s="565"/>
      <c r="W116" s="565"/>
      <c r="X116" s="565"/>
      <c r="Y116" s="565"/>
      <c r="Z116" s="565"/>
      <c r="AA116" s="565"/>
      <c r="AB116" s="565"/>
      <c r="AC116" s="565"/>
      <c r="AD116" s="565"/>
      <c r="AE116" s="565"/>
      <c r="AF116" s="565"/>
      <c r="AG116" s="565"/>
      <c r="AH116" s="626"/>
      <c r="AI116" s="565"/>
      <c r="AJ116" s="570"/>
      <c r="AK116" s="570"/>
      <c r="AL116" s="570"/>
      <c r="AM116" s="570"/>
      <c r="AN116" s="566"/>
      <c r="AO116" s="566"/>
      <c r="BZ116" s="3"/>
      <c r="CA116" s="4"/>
      <c r="CB116" s="4"/>
      <c r="CC116" s="4"/>
      <c r="CD116" s="4"/>
      <c r="CE116" s="4"/>
      <c r="CF116" s="4"/>
      <c r="CG116" s="14"/>
      <c r="CH116" s="14"/>
      <c r="CI116" s="14"/>
      <c r="CJ116" s="14"/>
      <c r="CK116" s="14"/>
      <c r="CL116" s="14"/>
      <c r="CM116" s="14"/>
      <c r="CN116" s="14"/>
    </row>
    <row r="117" spans="1:92" s="2" customFormat="1" x14ac:dyDescent="0.2">
      <c r="A117" s="1442"/>
      <c r="B117" s="89" t="s">
        <v>156</v>
      </c>
      <c r="C117" s="139">
        <f>SUM(D117:E117)</f>
        <v>0</v>
      </c>
      <c r="D117" s="140">
        <f t="shared" si="15"/>
        <v>0</v>
      </c>
      <c r="E117" s="141">
        <f t="shared" si="15"/>
        <v>0</v>
      </c>
      <c r="F117" s="35"/>
      <c r="G117" s="39"/>
      <c r="H117" s="35"/>
      <c r="I117" s="39"/>
      <c r="J117" s="35"/>
      <c r="K117" s="39"/>
      <c r="L117" s="35"/>
      <c r="M117" s="39"/>
      <c r="N117" s="212"/>
      <c r="O117" s="11"/>
      <c r="P117" s="11"/>
      <c r="Q117" s="11"/>
      <c r="R117" s="11"/>
      <c r="S117" s="11"/>
      <c r="T117" s="11"/>
      <c r="U117" s="615"/>
      <c r="V117" s="565"/>
      <c r="W117" s="565"/>
      <c r="X117" s="565"/>
      <c r="Y117" s="565"/>
      <c r="Z117" s="565"/>
      <c r="AA117" s="565"/>
      <c r="AB117" s="565"/>
      <c r="AC117" s="565"/>
      <c r="AD117" s="565"/>
      <c r="AE117" s="565"/>
      <c r="AF117" s="565"/>
      <c r="AG117" s="565"/>
      <c r="AH117" s="626"/>
      <c r="AI117" s="565"/>
      <c r="AJ117" s="570"/>
      <c r="AK117" s="570"/>
      <c r="AL117" s="570"/>
      <c r="AM117" s="570"/>
      <c r="AN117" s="566"/>
      <c r="AO117" s="566"/>
      <c r="BZ117" s="3"/>
      <c r="CA117" s="4"/>
      <c r="CB117" s="4"/>
      <c r="CC117" s="4"/>
      <c r="CD117" s="4"/>
      <c r="CE117" s="4"/>
      <c r="CF117" s="4"/>
      <c r="CG117" s="14"/>
      <c r="CH117" s="14"/>
      <c r="CI117" s="14"/>
      <c r="CJ117" s="14"/>
      <c r="CK117" s="14"/>
      <c r="CL117" s="14"/>
      <c r="CM117" s="14"/>
      <c r="CN117" s="14"/>
    </row>
    <row r="118" spans="1:92" s="2" customFormat="1" x14ac:dyDescent="0.2">
      <c r="A118" s="1442"/>
      <c r="B118" s="89" t="s">
        <v>157</v>
      </c>
      <c r="C118" s="139">
        <f>SUM(D118:E118)</f>
        <v>0</v>
      </c>
      <c r="D118" s="140">
        <f t="shared" si="15"/>
        <v>0</v>
      </c>
      <c r="E118" s="141">
        <f t="shared" si="15"/>
        <v>0</v>
      </c>
      <c r="F118" s="35"/>
      <c r="G118" s="39"/>
      <c r="H118" s="35"/>
      <c r="I118" s="39"/>
      <c r="J118" s="35"/>
      <c r="K118" s="39"/>
      <c r="L118" s="35"/>
      <c r="M118" s="39"/>
      <c r="N118" s="3"/>
      <c r="O118" s="11"/>
      <c r="P118" s="11"/>
      <c r="Q118" s="11"/>
      <c r="R118" s="11"/>
      <c r="S118" s="11"/>
      <c r="T118" s="11"/>
      <c r="U118" s="615"/>
      <c r="V118" s="565"/>
      <c r="W118" s="565"/>
      <c r="X118" s="565"/>
      <c r="Y118" s="565"/>
      <c r="Z118" s="565"/>
      <c r="AA118" s="565"/>
      <c r="AB118" s="565"/>
      <c r="AC118" s="565"/>
      <c r="AD118" s="565"/>
      <c r="AE118" s="565"/>
      <c r="AF118" s="565"/>
      <c r="AG118" s="565"/>
      <c r="AH118" s="626"/>
      <c r="AI118" s="565"/>
      <c r="AJ118" s="570"/>
      <c r="AK118" s="570"/>
      <c r="AL118" s="570"/>
      <c r="AM118" s="570"/>
      <c r="AN118" s="566"/>
      <c r="AO118" s="566"/>
      <c r="BZ118" s="3"/>
      <c r="CA118" s="4"/>
      <c r="CB118" s="4"/>
      <c r="CC118" s="4"/>
      <c r="CD118" s="4"/>
      <c r="CE118" s="4"/>
      <c r="CF118" s="4"/>
      <c r="CG118" s="14"/>
      <c r="CH118" s="14"/>
      <c r="CI118" s="14"/>
      <c r="CJ118" s="14"/>
      <c r="CK118" s="14"/>
      <c r="CL118" s="14"/>
      <c r="CM118" s="14"/>
      <c r="CN118" s="14"/>
    </row>
    <row r="119" spans="1:92" s="2" customFormat="1" x14ac:dyDescent="0.2">
      <c r="A119" s="1443"/>
      <c r="B119" s="216" t="s">
        <v>158</v>
      </c>
      <c r="C119" s="198">
        <f>SUM(D119:E119)</f>
        <v>0</v>
      </c>
      <c r="D119" s="199">
        <f t="shared" si="15"/>
        <v>0</v>
      </c>
      <c r="E119" s="200">
        <f t="shared" si="15"/>
        <v>0</v>
      </c>
      <c r="F119" s="42"/>
      <c r="G119" s="46"/>
      <c r="H119" s="42"/>
      <c r="I119" s="46"/>
      <c r="J119" s="42"/>
      <c r="K119" s="46"/>
      <c r="L119" s="42"/>
      <c r="M119" s="46"/>
      <c r="N119" s="217"/>
      <c r="O119" s="157"/>
      <c r="P119" s="157"/>
      <c r="Q119" s="218"/>
      <c r="R119" s="218"/>
      <c r="S119" s="13"/>
      <c r="T119" s="219"/>
      <c r="U119" s="13"/>
      <c r="V119" s="13"/>
      <c r="W119" s="13"/>
      <c r="X119" s="619"/>
      <c r="Y119" s="619"/>
      <c r="Z119" s="619"/>
      <c r="AA119" s="619"/>
      <c r="AB119" s="619"/>
      <c r="AC119" s="619"/>
      <c r="AD119" s="619"/>
      <c r="AE119" s="619"/>
      <c r="AF119" s="567"/>
      <c r="AG119" s="570"/>
      <c r="AH119" s="570"/>
      <c r="AI119" s="570"/>
      <c r="AJ119" s="629"/>
      <c r="AK119" s="570"/>
      <c r="AL119" s="570"/>
      <c r="AM119" s="570"/>
      <c r="AN119" s="570"/>
      <c r="AO119" s="570"/>
      <c r="AP119" s="570"/>
      <c r="AQ119" s="570"/>
      <c r="CA119" s="4"/>
      <c r="CB119" s="4"/>
      <c r="CC119" s="4"/>
      <c r="CD119" s="4"/>
      <c r="CE119" s="4"/>
      <c r="CF119" s="4"/>
      <c r="CG119" s="14">
        <v>0</v>
      </c>
      <c r="CH119" s="14"/>
      <c r="CI119" s="14"/>
      <c r="CJ119" s="14"/>
      <c r="CK119" s="14"/>
      <c r="CL119" s="14"/>
      <c r="CM119" s="14"/>
      <c r="CN119" s="14"/>
    </row>
    <row r="120" spans="1:92" s="2" customFormat="1" x14ac:dyDescent="0.2">
      <c r="A120" s="1554" t="s">
        <v>153</v>
      </c>
      <c r="B120" s="1554"/>
      <c r="C120" s="576">
        <f t="shared" ref="C120:M120" si="16">SUM(C116:C119)</f>
        <v>0</v>
      </c>
      <c r="D120" s="577">
        <f t="shared" si="16"/>
        <v>0</v>
      </c>
      <c r="E120" s="75">
        <f t="shared" si="16"/>
        <v>0</v>
      </c>
      <c r="F120" s="576">
        <f t="shared" si="16"/>
        <v>0</v>
      </c>
      <c r="G120" s="75">
        <f t="shared" si="16"/>
        <v>0</v>
      </c>
      <c r="H120" s="576">
        <f t="shared" si="16"/>
        <v>0</v>
      </c>
      <c r="I120" s="75">
        <f t="shared" si="16"/>
        <v>0</v>
      </c>
      <c r="J120" s="576">
        <f t="shared" si="16"/>
        <v>0</v>
      </c>
      <c r="K120" s="75">
        <f t="shared" si="16"/>
        <v>0</v>
      </c>
      <c r="L120" s="576">
        <f t="shared" si="16"/>
        <v>0</v>
      </c>
      <c r="M120" s="75">
        <f t="shared" si="16"/>
        <v>0</v>
      </c>
      <c r="N120" s="3"/>
      <c r="P120" s="162"/>
      <c r="Q120" s="1445"/>
      <c r="R120" s="1446"/>
      <c r="S120" s="1557"/>
      <c r="T120" s="1557"/>
      <c r="U120" s="1557"/>
      <c r="V120" s="1557"/>
      <c r="W120" s="1557"/>
      <c r="X120" s="1557"/>
      <c r="Y120" s="1557"/>
      <c r="Z120" s="1557"/>
      <c r="AA120" s="630"/>
      <c r="AB120" s="610"/>
      <c r="AC120" s="610"/>
      <c r="AD120" s="610"/>
      <c r="AE120" s="619"/>
      <c r="AF120" s="570"/>
      <c r="AG120" s="570"/>
      <c r="AH120" s="570"/>
      <c r="AI120" s="564"/>
      <c r="AJ120" s="564"/>
      <c r="AK120" s="564"/>
      <c r="AL120" s="564"/>
      <c r="AM120" s="631"/>
      <c r="AN120" s="565"/>
      <c r="AO120" s="565"/>
      <c r="AP120" s="565"/>
      <c r="AQ120" s="565"/>
      <c r="AR120" s="565"/>
      <c r="AS120" s="565"/>
      <c r="AT120" s="565"/>
      <c r="BZ120" s="3"/>
      <c r="CA120" s="4"/>
      <c r="CB120" s="4"/>
      <c r="CC120" s="4"/>
      <c r="CD120" s="4"/>
      <c r="CE120" s="4"/>
      <c r="CF120" s="4"/>
      <c r="CG120" s="14"/>
      <c r="CH120" s="14"/>
      <c r="CI120" s="14"/>
      <c r="CJ120" s="14"/>
      <c r="CK120" s="14"/>
      <c r="CL120" s="14"/>
      <c r="CM120" s="14"/>
      <c r="CN120" s="14"/>
    </row>
    <row r="121" spans="1:92" s="2" customFormat="1" x14ac:dyDescent="0.2">
      <c r="A121" s="1456" t="s">
        <v>159</v>
      </c>
      <c r="B121" s="1456"/>
      <c r="C121" s="145">
        <f t="shared" ref="C121:M121" si="17">SUM(C115+C120)</f>
        <v>0</v>
      </c>
      <c r="D121" s="146">
        <f t="shared" si="17"/>
        <v>0</v>
      </c>
      <c r="E121" s="147">
        <f t="shared" si="17"/>
        <v>0</v>
      </c>
      <c r="F121" s="145">
        <f t="shared" si="17"/>
        <v>0</v>
      </c>
      <c r="G121" s="147">
        <f t="shared" si="17"/>
        <v>0</v>
      </c>
      <c r="H121" s="145">
        <f t="shared" si="17"/>
        <v>0</v>
      </c>
      <c r="I121" s="147">
        <f t="shared" si="17"/>
        <v>0</v>
      </c>
      <c r="J121" s="145">
        <f t="shared" si="17"/>
        <v>0</v>
      </c>
      <c r="K121" s="147">
        <f t="shared" si="17"/>
        <v>0</v>
      </c>
      <c r="L121" s="145">
        <f t="shared" si="17"/>
        <v>0</v>
      </c>
      <c r="M121" s="147">
        <f t="shared" si="17"/>
        <v>0</v>
      </c>
      <c r="N121" s="3"/>
      <c r="Q121" s="632"/>
      <c r="R121" s="633"/>
      <c r="S121" s="633"/>
      <c r="T121" s="633"/>
      <c r="U121" s="633"/>
      <c r="V121" s="633"/>
      <c r="W121" s="633"/>
      <c r="X121" s="633"/>
      <c r="Y121" s="633"/>
      <c r="Z121" s="633"/>
      <c r="AA121" s="630"/>
      <c r="AB121" s="610"/>
      <c r="AC121" s="610"/>
      <c r="AD121" s="610"/>
      <c r="AE121" s="619"/>
      <c r="AF121" s="570"/>
      <c r="AG121" s="570"/>
      <c r="AH121" s="570"/>
      <c r="AI121" s="564"/>
      <c r="AJ121" s="564"/>
      <c r="AK121" s="564"/>
      <c r="AL121" s="564"/>
      <c r="AM121" s="631"/>
      <c r="AN121" s="565"/>
      <c r="AO121" s="565"/>
      <c r="AP121" s="565"/>
      <c r="AQ121" s="565"/>
      <c r="AR121" s="565"/>
      <c r="AS121" s="565"/>
      <c r="AT121" s="565"/>
      <c r="BZ121" s="3"/>
      <c r="CA121" s="4"/>
      <c r="CB121" s="4"/>
      <c r="CC121" s="4"/>
      <c r="CD121" s="4"/>
      <c r="CE121" s="4"/>
      <c r="CF121" s="4"/>
      <c r="CG121" s="14"/>
      <c r="CH121" s="14"/>
      <c r="CI121" s="14"/>
      <c r="CJ121" s="14"/>
      <c r="CK121" s="14"/>
      <c r="CL121" s="14"/>
      <c r="CM121" s="14"/>
      <c r="CN121" s="14"/>
    </row>
    <row r="122" spans="1:92" s="2" customFormat="1" x14ac:dyDescent="0.2">
      <c r="A122" s="117" t="s">
        <v>160</v>
      </c>
      <c r="B122" s="117"/>
      <c r="Q122" s="630"/>
      <c r="R122" s="610"/>
      <c r="S122" s="610"/>
      <c r="T122" s="610"/>
      <c r="U122" s="610"/>
      <c r="V122" s="610"/>
      <c r="W122" s="610"/>
      <c r="X122" s="610"/>
      <c r="Y122" s="624"/>
      <c r="Z122" s="624"/>
      <c r="AA122" s="630"/>
      <c r="AB122" s="610"/>
      <c r="AC122" s="610"/>
      <c r="AD122" s="610"/>
      <c r="AE122" s="619"/>
      <c r="AF122" s="570"/>
      <c r="AG122" s="570"/>
      <c r="AH122" s="570"/>
      <c r="AI122" s="564"/>
      <c r="AJ122" s="564"/>
      <c r="AK122" s="564"/>
      <c r="AL122" s="564"/>
      <c r="AM122" s="564"/>
      <c r="AN122" s="565"/>
      <c r="AO122" s="565"/>
      <c r="AP122" s="565"/>
      <c r="AQ122" s="565"/>
      <c r="AR122" s="565"/>
      <c r="AS122" s="565"/>
      <c r="AT122" s="565"/>
      <c r="BZ122" s="3"/>
      <c r="CA122" s="4"/>
      <c r="CB122" s="4"/>
      <c r="CC122" s="4"/>
      <c r="CD122" s="4"/>
      <c r="CE122" s="4"/>
      <c r="CF122" s="4"/>
      <c r="CG122" s="14"/>
      <c r="CH122" s="14"/>
      <c r="CI122" s="14"/>
      <c r="CJ122" s="14"/>
      <c r="CK122" s="14"/>
      <c r="CL122" s="14"/>
      <c r="CM122" s="14"/>
      <c r="CN122" s="14"/>
    </row>
    <row r="123" spans="1:92" s="2" customFormat="1" ht="14.25" customHeight="1" x14ac:dyDescent="0.2">
      <c r="A123" s="1366" t="s">
        <v>3</v>
      </c>
      <c r="B123" s="1367"/>
      <c r="C123" s="1406" t="s">
        <v>63</v>
      </c>
      <c r="D123" s="1408"/>
      <c r="E123" s="1407"/>
      <c r="F123" s="1406" t="s">
        <v>120</v>
      </c>
      <c r="G123" s="1407"/>
      <c r="H123" s="1406" t="s">
        <v>121</v>
      </c>
      <c r="I123" s="1407"/>
      <c r="J123" s="1406" t="s">
        <v>122</v>
      </c>
      <c r="K123" s="1407"/>
      <c r="L123" s="1406" t="s">
        <v>123</v>
      </c>
      <c r="M123" s="1408"/>
      <c r="N123" s="1558" t="s">
        <v>132</v>
      </c>
      <c r="O123" s="1408"/>
      <c r="P123" s="1407"/>
      <c r="Q123" s="630"/>
      <c r="R123" s="610"/>
      <c r="S123" s="610"/>
      <c r="T123" s="610"/>
      <c r="U123" s="610"/>
      <c r="V123" s="610"/>
      <c r="W123" s="610"/>
      <c r="X123" s="610"/>
      <c r="Y123" s="624"/>
      <c r="Z123" s="634"/>
      <c r="AA123" s="618"/>
      <c r="AB123" s="612"/>
      <c r="AC123" s="612"/>
      <c r="AD123" s="612"/>
      <c r="AE123" s="620"/>
      <c r="AF123" s="635"/>
      <c r="AG123" s="635"/>
      <c r="AH123" s="635"/>
      <c r="AI123" s="636"/>
      <c r="AJ123" s="636"/>
      <c r="AK123" s="636"/>
      <c r="AL123" s="636"/>
      <c r="AM123" s="564"/>
      <c r="AN123" s="565"/>
      <c r="AO123" s="565"/>
      <c r="AP123" s="565"/>
      <c r="AQ123" s="565"/>
      <c r="AR123" s="565"/>
      <c r="AS123" s="565"/>
      <c r="AT123" s="565"/>
      <c r="BZ123" s="3"/>
      <c r="CA123" s="4"/>
      <c r="CB123" s="4"/>
      <c r="CC123" s="4"/>
      <c r="CD123" s="4"/>
      <c r="CE123" s="4"/>
      <c r="CF123" s="4"/>
      <c r="CG123" s="14"/>
      <c r="CH123" s="14"/>
      <c r="CI123" s="14"/>
      <c r="CJ123" s="14"/>
      <c r="CK123" s="14"/>
      <c r="CL123" s="14"/>
      <c r="CM123" s="14"/>
      <c r="CN123" s="14"/>
    </row>
    <row r="124" spans="1:92" s="2" customFormat="1" ht="21" x14ac:dyDescent="0.2">
      <c r="A124" s="1368"/>
      <c r="B124" s="1369"/>
      <c r="C124" s="571" t="s">
        <v>88</v>
      </c>
      <c r="D124" s="596" t="s">
        <v>54</v>
      </c>
      <c r="E124" s="126" t="s">
        <v>89</v>
      </c>
      <c r="F124" s="571" t="s">
        <v>54</v>
      </c>
      <c r="G124" s="126" t="s">
        <v>89</v>
      </c>
      <c r="H124" s="571" t="s">
        <v>54</v>
      </c>
      <c r="I124" s="126" t="s">
        <v>89</v>
      </c>
      <c r="J124" s="571" t="s">
        <v>54</v>
      </c>
      <c r="K124" s="126" t="s">
        <v>89</v>
      </c>
      <c r="L124" s="571" t="s">
        <v>54</v>
      </c>
      <c r="M124" s="131" t="s">
        <v>89</v>
      </c>
      <c r="N124" s="637" t="s">
        <v>133</v>
      </c>
      <c r="O124" s="596" t="s">
        <v>134</v>
      </c>
      <c r="P124" s="126" t="s">
        <v>135</v>
      </c>
      <c r="Q124" s="630"/>
      <c r="R124" s="610"/>
      <c r="S124" s="610"/>
      <c r="T124" s="610"/>
      <c r="U124" s="610"/>
      <c r="V124" s="610"/>
      <c r="W124" s="610"/>
      <c r="X124" s="610"/>
      <c r="Y124" s="638"/>
      <c r="Z124" s="624"/>
      <c r="AA124" s="610"/>
      <c r="AB124" s="610"/>
      <c r="AC124" s="610"/>
      <c r="AD124" s="610"/>
      <c r="AE124" s="619"/>
      <c r="AF124" s="570"/>
      <c r="AG124" s="570"/>
      <c r="AH124" s="570"/>
      <c r="AI124" s="564"/>
      <c r="AJ124" s="564"/>
      <c r="AK124" s="564"/>
      <c r="AL124" s="564"/>
      <c r="AM124" s="564"/>
      <c r="AN124" s="565"/>
      <c r="AO124" s="565"/>
      <c r="AP124" s="565"/>
      <c r="AQ124" s="565"/>
      <c r="AR124" s="565"/>
      <c r="AS124" s="565"/>
      <c r="AT124" s="565"/>
      <c r="BZ124" s="3"/>
      <c r="CA124" s="4"/>
      <c r="CB124" s="4"/>
      <c r="CC124" s="4"/>
      <c r="CD124" s="4"/>
      <c r="CE124" s="4"/>
      <c r="CF124" s="4"/>
      <c r="CG124" s="14">
        <v>0</v>
      </c>
      <c r="CH124" s="14"/>
      <c r="CI124" s="14"/>
      <c r="CJ124" s="14"/>
      <c r="CK124" s="14"/>
      <c r="CL124" s="14"/>
      <c r="CM124" s="14"/>
      <c r="CN124" s="14"/>
    </row>
    <row r="125" spans="1:92" s="2" customFormat="1" x14ac:dyDescent="0.2">
      <c r="A125" s="1441" t="s">
        <v>149</v>
      </c>
      <c r="B125" s="582" t="s">
        <v>150</v>
      </c>
      <c r="C125" s="639">
        <f>SUM(D125:E125)</f>
        <v>0</v>
      </c>
      <c r="D125" s="640">
        <f t="shared" ref="D125:E127" si="18">SUM(F125+H125+J125+L125)</f>
        <v>0</v>
      </c>
      <c r="E125" s="641">
        <f t="shared" si="18"/>
        <v>0</v>
      </c>
      <c r="F125" s="583"/>
      <c r="G125" s="586"/>
      <c r="H125" s="583"/>
      <c r="I125" s="586"/>
      <c r="J125" s="583"/>
      <c r="K125" s="586"/>
      <c r="L125" s="583"/>
      <c r="M125" s="642"/>
      <c r="N125" s="643"/>
      <c r="O125" s="584"/>
      <c r="P125" s="586"/>
      <c r="Q125" s="30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610"/>
      <c r="AD125" s="610"/>
      <c r="AE125" s="619"/>
      <c r="AF125" s="570"/>
      <c r="AG125" s="570"/>
      <c r="AH125" s="570"/>
      <c r="AI125" s="564"/>
      <c r="AJ125" s="564"/>
      <c r="AK125" s="564"/>
      <c r="AL125" s="564"/>
      <c r="AM125" s="564"/>
      <c r="AN125" s="565"/>
      <c r="AO125" s="565"/>
      <c r="AP125" s="565"/>
      <c r="AQ125" s="565"/>
      <c r="AR125" s="565"/>
      <c r="AS125" s="565"/>
      <c r="AT125" s="565"/>
      <c r="BZ125" s="3"/>
      <c r="CA125" s="4"/>
      <c r="CB125" s="4"/>
      <c r="CC125" s="4"/>
      <c r="CD125" s="4"/>
      <c r="CE125" s="4"/>
      <c r="CF125" s="4"/>
      <c r="CG125" s="14">
        <v>0</v>
      </c>
      <c r="CH125" s="14"/>
      <c r="CI125" s="14"/>
      <c r="CJ125" s="14"/>
      <c r="CK125" s="14"/>
      <c r="CL125" s="14"/>
      <c r="CM125" s="14"/>
      <c r="CN125" s="14"/>
    </row>
    <row r="126" spans="1:92" s="2" customFormat="1" x14ac:dyDescent="0.2">
      <c r="A126" s="1442"/>
      <c r="B126" s="89" t="s">
        <v>151</v>
      </c>
      <c r="C126" s="236">
        <f>SUM(D126:E126)</f>
        <v>0</v>
      </c>
      <c r="D126" s="237">
        <f t="shared" si="18"/>
        <v>0</v>
      </c>
      <c r="E126" s="238">
        <f t="shared" si="18"/>
        <v>0</v>
      </c>
      <c r="F126" s="35"/>
      <c r="G126" s="39"/>
      <c r="H126" s="35"/>
      <c r="I126" s="39"/>
      <c r="J126" s="35"/>
      <c r="K126" s="39"/>
      <c r="L126" s="35"/>
      <c r="M126" s="239"/>
      <c r="N126" s="240"/>
      <c r="O126" s="36"/>
      <c r="P126" s="39"/>
      <c r="Q126" s="644"/>
      <c r="R126" s="610"/>
      <c r="S126" s="610"/>
      <c r="T126" s="610"/>
      <c r="U126" s="610"/>
      <c r="V126" s="610"/>
      <c r="W126" s="610"/>
      <c r="X126" s="610"/>
      <c r="Y126" s="625"/>
      <c r="Z126" s="610"/>
      <c r="AA126" s="610"/>
      <c r="AB126" s="610"/>
      <c r="AC126" s="610"/>
      <c r="AD126" s="610"/>
      <c r="AE126" s="610"/>
      <c r="AF126" s="565"/>
      <c r="AG126" s="565"/>
      <c r="AH126" s="565"/>
      <c r="AI126" s="565"/>
      <c r="AJ126" s="565"/>
      <c r="AK126" s="565"/>
      <c r="AL126" s="565"/>
      <c r="AM126" s="565"/>
      <c r="AN126" s="565"/>
      <c r="AO126" s="570"/>
      <c r="AP126" s="570"/>
      <c r="AQ126" s="570"/>
      <c r="AR126" s="570"/>
      <c r="AS126" s="564"/>
      <c r="AT126" s="564"/>
      <c r="BZ126" s="3"/>
      <c r="CA126" s="4"/>
      <c r="CB126" s="4"/>
      <c r="CC126" s="4"/>
      <c r="CD126" s="4"/>
      <c r="CE126" s="4"/>
      <c r="CF126" s="4"/>
      <c r="CG126" s="14"/>
      <c r="CH126" s="14"/>
      <c r="CI126" s="14"/>
      <c r="CJ126" s="14"/>
      <c r="CK126" s="14"/>
      <c r="CL126" s="14"/>
      <c r="CM126" s="14"/>
      <c r="CN126" s="14"/>
    </row>
    <row r="127" spans="1:92" s="2" customFormat="1" x14ac:dyDescent="0.2">
      <c r="A127" s="1443"/>
      <c r="B127" s="211" t="s">
        <v>152</v>
      </c>
      <c r="C127" s="241">
        <f>SUM(D127:E127)</f>
        <v>0</v>
      </c>
      <c r="D127" s="242">
        <f t="shared" si="18"/>
        <v>0</v>
      </c>
      <c r="E127" s="243">
        <f t="shared" si="18"/>
        <v>0</v>
      </c>
      <c r="F127" s="42"/>
      <c r="G127" s="46"/>
      <c r="H127" s="42"/>
      <c r="I127" s="46"/>
      <c r="J127" s="42"/>
      <c r="K127" s="46"/>
      <c r="L127" s="42"/>
      <c r="M127" s="244"/>
      <c r="N127" s="245"/>
      <c r="O127" s="43"/>
      <c r="P127" s="46"/>
      <c r="Q127" s="197"/>
      <c r="R127" s="15"/>
      <c r="S127" s="15"/>
      <c r="T127" s="15"/>
      <c r="U127" s="15"/>
      <c r="V127" s="15"/>
      <c r="W127" s="15"/>
      <c r="X127" s="15"/>
      <c r="Y127" s="15"/>
      <c r="Z127" s="610"/>
      <c r="AA127" s="610"/>
      <c r="AB127" s="610"/>
      <c r="AC127" s="610"/>
      <c r="AD127" s="610"/>
      <c r="AE127" s="610"/>
      <c r="AF127" s="565"/>
      <c r="AG127" s="565"/>
      <c r="AH127" s="565"/>
      <c r="AI127" s="565"/>
      <c r="AJ127" s="565"/>
      <c r="AK127" s="565"/>
      <c r="AL127" s="565"/>
      <c r="AM127" s="565"/>
      <c r="AN127" s="565"/>
      <c r="AO127" s="570"/>
      <c r="AP127" s="570"/>
      <c r="AQ127" s="570"/>
      <c r="AR127" s="570"/>
      <c r="AS127" s="564"/>
      <c r="AT127" s="564"/>
      <c r="BZ127" s="3"/>
      <c r="CA127" s="4"/>
      <c r="CB127" s="4"/>
      <c r="CC127" s="4"/>
      <c r="CD127" s="4"/>
      <c r="CE127" s="4"/>
      <c r="CF127" s="4"/>
      <c r="CG127" s="14"/>
      <c r="CH127" s="14"/>
      <c r="CI127" s="14"/>
      <c r="CJ127" s="14"/>
      <c r="CK127" s="14"/>
      <c r="CL127" s="14"/>
      <c r="CM127" s="14"/>
      <c r="CN127" s="14"/>
    </row>
    <row r="128" spans="1:92" s="2" customFormat="1" x14ac:dyDescent="0.2">
      <c r="A128" s="1554" t="s">
        <v>153</v>
      </c>
      <c r="B128" s="1554"/>
      <c r="C128" s="645">
        <f t="shared" ref="C128:P128" si="19">SUM(C125:C127)</f>
        <v>0</v>
      </c>
      <c r="D128" s="646">
        <f t="shared" si="19"/>
        <v>0</v>
      </c>
      <c r="E128" s="248">
        <f t="shared" si="19"/>
        <v>0</v>
      </c>
      <c r="F128" s="645">
        <f t="shared" si="19"/>
        <v>0</v>
      </c>
      <c r="G128" s="248">
        <f t="shared" si="19"/>
        <v>0</v>
      </c>
      <c r="H128" s="645">
        <f t="shared" si="19"/>
        <v>0</v>
      </c>
      <c r="I128" s="248">
        <f t="shared" si="19"/>
        <v>0</v>
      </c>
      <c r="J128" s="645">
        <f t="shared" si="19"/>
        <v>0</v>
      </c>
      <c r="K128" s="248">
        <f t="shared" si="19"/>
        <v>0</v>
      </c>
      <c r="L128" s="645">
        <f t="shared" si="19"/>
        <v>0</v>
      </c>
      <c r="M128" s="249">
        <f t="shared" si="19"/>
        <v>0</v>
      </c>
      <c r="N128" s="647">
        <f t="shared" si="19"/>
        <v>0</v>
      </c>
      <c r="O128" s="646">
        <f t="shared" si="19"/>
        <v>0</v>
      </c>
      <c r="P128" s="248">
        <f t="shared" si="19"/>
        <v>0</v>
      </c>
      <c r="Q128" s="197"/>
      <c r="R128" s="15"/>
      <c r="S128" s="15"/>
      <c r="T128" s="15"/>
      <c r="U128" s="15"/>
      <c r="V128" s="15"/>
      <c r="W128" s="15"/>
      <c r="X128" s="15"/>
      <c r="Y128" s="15"/>
      <c r="Z128" s="610"/>
      <c r="AA128" s="610"/>
      <c r="AB128" s="610"/>
      <c r="AC128" s="610"/>
      <c r="AD128" s="610"/>
      <c r="AE128" s="610"/>
      <c r="AF128" s="565"/>
      <c r="AG128" s="565"/>
      <c r="AH128" s="565"/>
      <c r="AI128" s="565"/>
      <c r="AJ128" s="565"/>
      <c r="AK128" s="565"/>
      <c r="AL128" s="565"/>
      <c r="AM128" s="565"/>
      <c r="AN128" s="565"/>
      <c r="AO128" s="570"/>
      <c r="AP128" s="570"/>
      <c r="AQ128" s="570"/>
      <c r="AR128" s="570"/>
      <c r="AS128" s="564"/>
      <c r="AT128" s="564"/>
      <c r="BZ128" s="3"/>
      <c r="CA128" s="4"/>
      <c r="CB128" s="4"/>
      <c r="CC128" s="4"/>
      <c r="CD128" s="4"/>
      <c r="CE128" s="4"/>
      <c r="CF128" s="4"/>
      <c r="CG128" s="14"/>
      <c r="CH128" s="14"/>
      <c r="CI128" s="14"/>
      <c r="CJ128" s="14"/>
      <c r="CK128" s="14"/>
      <c r="CL128" s="14"/>
      <c r="CM128" s="14"/>
      <c r="CN128" s="14"/>
    </row>
    <row r="129" spans="1:104" x14ac:dyDescent="0.2">
      <c r="A129" s="1441" t="s">
        <v>154</v>
      </c>
      <c r="B129" s="105" t="s">
        <v>155</v>
      </c>
      <c r="C129" s="251">
        <f>SUM(D129:E129)</f>
        <v>0</v>
      </c>
      <c r="D129" s="252">
        <f t="shared" ref="D129:E132" si="20">SUM(F129+H129+J129+L129)</f>
        <v>0</v>
      </c>
      <c r="E129" s="253">
        <f t="shared" si="20"/>
        <v>0</v>
      </c>
      <c r="F129" s="106"/>
      <c r="G129" s="109"/>
      <c r="H129" s="106"/>
      <c r="I129" s="109"/>
      <c r="J129" s="106"/>
      <c r="K129" s="109"/>
      <c r="L129" s="106"/>
      <c r="M129" s="254"/>
      <c r="N129" s="255"/>
      <c r="O129" s="107"/>
      <c r="P129" s="109"/>
      <c r="Q129" s="197"/>
      <c r="R129" s="15"/>
      <c r="S129" s="15"/>
      <c r="T129" s="15"/>
      <c r="U129" s="15"/>
      <c r="V129" s="15"/>
      <c r="W129" s="15"/>
      <c r="X129" s="15"/>
      <c r="Y129" s="15"/>
      <c r="Z129" s="610"/>
      <c r="AA129" s="610"/>
      <c r="AB129" s="610"/>
      <c r="AC129" s="610"/>
      <c r="AD129" s="610"/>
      <c r="AE129" s="610"/>
      <c r="AF129" s="565"/>
      <c r="AG129" s="565"/>
      <c r="AH129" s="565"/>
      <c r="AI129" s="565"/>
      <c r="AJ129" s="565"/>
      <c r="AK129" s="565"/>
      <c r="AL129" s="565"/>
      <c r="AM129" s="565"/>
      <c r="AN129" s="565"/>
      <c r="AO129" s="570"/>
      <c r="AP129" s="570"/>
      <c r="AQ129" s="570"/>
      <c r="AR129" s="570"/>
      <c r="AS129" s="564"/>
      <c r="AT129" s="564"/>
      <c r="CG129" s="14"/>
      <c r="CH129" s="14"/>
      <c r="CI129" s="14"/>
      <c r="CJ129" s="14"/>
      <c r="CK129" s="14"/>
      <c r="CL129" s="14"/>
      <c r="CM129" s="14"/>
      <c r="CN129" s="14"/>
    </row>
    <row r="130" spans="1:104" x14ac:dyDescent="0.2">
      <c r="A130" s="1442"/>
      <c r="B130" s="89" t="s">
        <v>156</v>
      </c>
      <c r="C130" s="236">
        <f>SUM(D130:E130)</f>
        <v>0</v>
      </c>
      <c r="D130" s="237">
        <f t="shared" si="20"/>
        <v>0</v>
      </c>
      <c r="E130" s="238">
        <f t="shared" si="20"/>
        <v>0</v>
      </c>
      <c r="F130" s="35"/>
      <c r="G130" s="39"/>
      <c r="H130" s="35"/>
      <c r="I130" s="39"/>
      <c r="J130" s="35"/>
      <c r="K130" s="39"/>
      <c r="L130" s="35"/>
      <c r="M130" s="239"/>
      <c r="N130" s="240"/>
      <c r="O130" s="36"/>
      <c r="P130" s="39"/>
      <c r="Q130" s="30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610"/>
      <c r="AD130" s="610"/>
      <c r="AE130" s="610"/>
      <c r="AF130" s="565"/>
      <c r="AG130" s="565"/>
      <c r="AH130" s="565"/>
      <c r="AI130" s="565"/>
      <c r="AJ130" s="565"/>
      <c r="AK130" s="565"/>
      <c r="AL130" s="565"/>
      <c r="AM130" s="565"/>
      <c r="AN130" s="565"/>
      <c r="AO130" s="570"/>
      <c r="AP130" s="570"/>
      <c r="AQ130" s="570"/>
      <c r="AR130" s="570"/>
      <c r="AS130" s="564"/>
      <c r="AT130" s="564"/>
      <c r="CG130" s="14">
        <v>0</v>
      </c>
      <c r="CH130" s="14"/>
      <c r="CI130" s="14"/>
      <c r="CJ130" s="14"/>
      <c r="CK130" s="14"/>
      <c r="CL130" s="14"/>
      <c r="CM130" s="14"/>
      <c r="CN130" s="14"/>
    </row>
    <row r="131" spans="1:104" x14ac:dyDescent="0.2">
      <c r="A131" s="1442"/>
      <c r="B131" s="89" t="s">
        <v>157</v>
      </c>
      <c r="C131" s="236">
        <f>SUM(D131:E131)</f>
        <v>0</v>
      </c>
      <c r="D131" s="237">
        <f t="shared" si="20"/>
        <v>0</v>
      </c>
      <c r="E131" s="238">
        <f t="shared" si="20"/>
        <v>0</v>
      </c>
      <c r="F131" s="35"/>
      <c r="G131" s="39"/>
      <c r="H131" s="35"/>
      <c r="I131" s="39"/>
      <c r="J131" s="35"/>
      <c r="K131" s="39"/>
      <c r="L131" s="35"/>
      <c r="M131" s="239"/>
      <c r="N131" s="240"/>
      <c r="O131" s="36"/>
      <c r="P131" s="39"/>
      <c r="Q131" s="197"/>
      <c r="R131" s="15"/>
      <c r="S131" s="15"/>
      <c r="T131" s="15"/>
      <c r="U131" s="15"/>
      <c r="V131" s="15"/>
      <c r="W131" s="15"/>
      <c r="X131" s="15"/>
      <c r="Y131" s="15"/>
      <c r="Z131" s="610"/>
      <c r="AA131" s="610"/>
      <c r="AB131" s="610"/>
      <c r="AC131" s="610"/>
      <c r="AD131" s="610"/>
      <c r="AE131" s="610"/>
      <c r="AF131" s="565"/>
      <c r="AG131" s="565"/>
      <c r="AH131" s="565"/>
      <c r="AI131" s="565"/>
      <c r="AJ131" s="565"/>
      <c r="AK131" s="565"/>
      <c r="AL131" s="565"/>
      <c r="AM131" s="565"/>
      <c r="AN131" s="565"/>
      <c r="AO131" s="565"/>
      <c r="AP131" s="565"/>
      <c r="AQ131" s="565"/>
      <c r="AR131" s="565"/>
      <c r="AS131" s="565"/>
      <c r="AT131" s="565"/>
      <c r="CG131" s="14"/>
      <c r="CH131" s="14"/>
      <c r="CI131" s="14"/>
      <c r="CJ131" s="14"/>
      <c r="CK131" s="14"/>
      <c r="CL131" s="14"/>
      <c r="CM131" s="14"/>
      <c r="CN131" s="14"/>
    </row>
    <row r="132" spans="1:104" x14ac:dyDescent="0.2">
      <c r="A132" s="1443"/>
      <c r="B132" s="216" t="s">
        <v>158</v>
      </c>
      <c r="C132" s="241">
        <f>SUM(D132:E132)</f>
        <v>0</v>
      </c>
      <c r="D132" s="242">
        <f t="shared" si="20"/>
        <v>0</v>
      </c>
      <c r="E132" s="243">
        <f t="shared" si="20"/>
        <v>0</v>
      </c>
      <c r="F132" s="42"/>
      <c r="G132" s="46"/>
      <c r="H132" s="42"/>
      <c r="I132" s="46"/>
      <c r="J132" s="42"/>
      <c r="K132" s="46"/>
      <c r="L132" s="42"/>
      <c r="M132" s="244"/>
      <c r="N132" s="245"/>
      <c r="O132" s="43"/>
      <c r="P132" s="46"/>
      <c r="Q132" s="197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610"/>
      <c r="AC132" s="610"/>
      <c r="AD132" s="610"/>
      <c r="AE132" s="610"/>
      <c r="AF132" s="565"/>
      <c r="AG132" s="565"/>
      <c r="AH132" s="565"/>
      <c r="AI132" s="565"/>
      <c r="AJ132" s="565"/>
      <c r="AK132" s="565"/>
      <c r="AL132" s="565"/>
      <c r="AM132" s="565"/>
      <c r="AN132" s="565"/>
      <c r="AO132" s="565"/>
      <c r="AP132" s="565"/>
      <c r="AQ132" s="565"/>
      <c r="AR132" s="565"/>
      <c r="AS132" s="565"/>
      <c r="AT132" s="565"/>
      <c r="AU132" s="565"/>
      <c r="AV132" s="565"/>
      <c r="BZ132" s="2"/>
      <c r="CG132" s="14"/>
      <c r="CH132" s="14"/>
      <c r="CI132" s="14"/>
      <c r="CJ132" s="14"/>
      <c r="CK132" s="14"/>
      <c r="CL132" s="14"/>
      <c r="CM132" s="14"/>
      <c r="CN132" s="14"/>
    </row>
    <row r="133" spans="1:104" x14ac:dyDescent="0.2">
      <c r="A133" s="1554" t="s">
        <v>153</v>
      </c>
      <c r="B133" s="1554"/>
      <c r="C133" s="645">
        <f t="shared" ref="C133:P133" si="21">SUM(C129:C132)</f>
        <v>0</v>
      </c>
      <c r="D133" s="646">
        <f t="shared" si="21"/>
        <v>0</v>
      </c>
      <c r="E133" s="248">
        <f t="shared" si="21"/>
        <v>0</v>
      </c>
      <c r="F133" s="645">
        <f t="shared" si="21"/>
        <v>0</v>
      </c>
      <c r="G133" s="248">
        <f t="shared" si="21"/>
        <v>0</v>
      </c>
      <c r="H133" s="645">
        <f t="shared" si="21"/>
        <v>0</v>
      </c>
      <c r="I133" s="248">
        <f t="shared" si="21"/>
        <v>0</v>
      </c>
      <c r="J133" s="645">
        <f t="shared" si="21"/>
        <v>0</v>
      </c>
      <c r="K133" s="248">
        <f t="shared" si="21"/>
        <v>0</v>
      </c>
      <c r="L133" s="645">
        <f t="shared" si="21"/>
        <v>0</v>
      </c>
      <c r="M133" s="249">
        <f t="shared" si="21"/>
        <v>0</v>
      </c>
      <c r="N133" s="647">
        <f t="shared" si="21"/>
        <v>0</v>
      </c>
      <c r="O133" s="646">
        <f t="shared" si="21"/>
        <v>0</v>
      </c>
      <c r="P133" s="248">
        <f t="shared" si="21"/>
        <v>0</v>
      </c>
      <c r="Q133" s="197"/>
      <c r="R133" s="15"/>
      <c r="S133" s="15"/>
      <c r="T133" s="15"/>
      <c r="U133" s="15"/>
      <c r="V133" s="15"/>
      <c r="W133" s="610"/>
      <c r="X133" s="610"/>
      <c r="Y133" s="610"/>
      <c r="Z133" s="610"/>
      <c r="AA133" s="610"/>
      <c r="AB133" s="610"/>
      <c r="AC133" s="610"/>
      <c r="AD133" s="610"/>
      <c r="AE133" s="610"/>
      <c r="AF133" s="565"/>
      <c r="AG133" s="565"/>
      <c r="AH133" s="565"/>
      <c r="AI133" s="565"/>
      <c r="AJ133" s="565"/>
      <c r="AK133" s="565"/>
      <c r="AL133" s="565"/>
      <c r="AM133" s="565"/>
      <c r="AN133" s="565"/>
      <c r="AO133" s="565"/>
      <c r="AP133" s="565"/>
      <c r="AQ133" s="565"/>
      <c r="CG133" s="14"/>
      <c r="CH133" s="14"/>
      <c r="CI133" s="14"/>
      <c r="CJ133" s="14"/>
      <c r="CK133" s="14"/>
      <c r="CL133" s="14"/>
      <c r="CM133" s="14"/>
      <c r="CN133" s="14"/>
    </row>
    <row r="134" spans="1:104" x14ac:dyDescent="0.2">
      <c r="A134" s="1456" t="s">
        <v>159</v>
      </c>
      <c r="B134" s="1456"/>
      <c r="C134" s="256">
        <f t="shared" ref="C134:P134" si="22">SUM(C128+C133)</f>
        <v>0</v>
      </c>
      <c r="D134" s="257">
        <f t="shared" si="22"/>
        <v>0</v>
      </c>
      <c r="E134" s="258">
        <f t="shared" si="22"/>
        <v>0</v>
      </c>
      <c r="F134" s="256">
        <f t="shared" si="22"/>
        <v>0</v>
      </c>
      <c r="G134" s="258">
        <f t="shared" si="22"/>
        <v>0</v>
      </c>
      <c r="H134" s="256">
        <f t="shared" si="22"/>
        <v>0</v>
      </c>
      <c r="I134" s="258">
        <f t="shared" si="22"/>
        <v>0</v>
      </c>
      <c r="J134" s="256">
        <f t="shared" si="22"/>
        <v>0</v>
      </c>
      <c r="K134" s="258">
        <f t="shared" si="22"/>
        <v>0</v>
      </c>
      <c r="L134" s="256">
        <f t="shared" si="22"/>
        <v>0</v>
      </c>
      <c r="M134" s="259">
        <f t="shared" si="22"/>
        <v>0</v>
      </c>
      <c r="N134" s="260">
        <f t="shared" si="22"/>
        <v>0</v>
      </c>
      <c r="O134" s="257">
        <f t="shared" si="22"/>
        <v>0</v>
      </c>
      <c r="P134" s="258">
        <f t="shared" si="22"/>
        <v>0</v>
      </c>
      <c r="Q134" s="197"/>
      <c r="R134" s="15"/>
      <c r="S134" s="15"/>
      <c r="T134" s="15"/>
      <c r="U134" s="15"/>
      <c r="V134" s="15"/>
      <c r="W134" s="610"/>
      <c r="X134" s="610"/>
      <c r="Y134" s="610"/>
      <c r="Z134" s="610"/>
      <c r="AA134" s="610"/>
      <c r="AB134" s="610"/>
      <c r="AC134" s="610"/>
      <c r="AD134" s="610"/>
      <c r="AE134" s="610"/>
      <c r="AF134" s="565"/>
      <c r="AG134" s="565"/>
      <c r="AH134" s="565"/>
      <c r="AI134" s="565"/>
      <c r="AJ134" s="565"/>
      <c r="AK134" s="565"/>
      <c r="AL134" s="565"/>
      <c r="AM134" s="565"/>
      <c r="AN134" s="565"/>
      <c r="AO134" s="565"/>
      <c r="AP134" s="565"/>
      <c r="AQ134" s="565"/>
      <c r="CG134" s="14"/>
      <c r="CH134" s="14"/>
      <c r="CI134" s="14"/>
      <c r="CJ134" s="14"/>
      <c r="CK134" s="14"/>
      <c r="CL134" s="14"/>
      <c r="CM134" s="14"/>
      <c r="CN134" s="14"/>
    </row>
    <row r="135" spans="1:104" x14ac:dyDescent="0.2">
      <c r="A135" s="117" t="s">
        <v>161</v>
      </c>
      <c r="B135" s="117"/>
      <c r="P135" s="15"/>
      <c r="Q135" s="15"/>
      <c r="R135" s="15"/>
      <c r="S135" s="15"/>
      <c r="T135" s="15"/>
      <c r="U135" s="15"/>
      <c r="V135" s="15"/>
      <c r="W135" s="610"/>
      <c r="X135" s="610"/>
      <c r="Y135" s="610"/>
      <c r="Z135" s="610"/>
      <c r="AA135" s="610"/>
      <c r="AB135" s="610"/>
      <c r="AC135" s="610"/>
      <c r="AD135" s="610"/>
      <c r="AE135" s="610"/>
      <c r="AF135" s="565"/>
      <c r="AG135" s="565"/>
      <c r="AH135" s="565"/>
      <c r="AI135" s="565"/>
      <c r="AJ135" s="565"/>
      <c r="AK135" s="565"/>
      <c r="AL135" s="565"/>
      <c r="AM135" s="565"/>
      <c r="AN135" s="565"/>
      <c r="AO135" s="565"/>
      <c r="AP135" s="565"/>
      <c r="AQ135" s="565"/>
      <c r="CG135" s="14">
        <v>0</v>
      </c>
      <c r="CH135" s="14"/>
      <c r="CI135" s="14"/>
      <c r="CJ135" s="14"/>
      <c r="CK135" s="14"/>
      <c r="CL135" s="14"/>
      <c r="CM135" s="14"/>
      <c r="CN135" s="14"/>
    </row>
    <row r="136" spans="1:104" x14ac:dyDescent="0.2">
      <c r="A136" s="1366" t="s">
        <v>3</v>
      </c>
      <c r="B136" s="1367"/>
      <c r="C136" s="1408" t="s">
        <v>63</v>
      </c>
      <c r="D136" s="1408"/>
      <c r="E136" s="1407"/>
      <c r="F136" s="1406" t="s">
        <v>119</v>
      </c>
      <c r="G136" s="1407"/>
      <c r="H136" s="1406" t="s">
        <v>120</v>
      </c>
      <c r="I136" s="1407"/>
      <c r="J136" s="1406" t="s">
        <v>121</v>
      </c>
      <c r="K136" s="1407"/>
      <c r="L136" s="1406" t="s">
        <v>122</v>
      </c>
      <c r="M136" s="1407"/>
      <c r="N136" s="1406" t="s">
        <v>123</v>
      </c>
      <c r="O136" s="1407"/>
      <c r="P136" s="15"/>
      <c r="Q136" s="15"/>
      <c r="R136" s="15"/>
      <c r="S136" s="15"/>
      <c r="T136" s="15"/>
      <c r="U136" s="15"/>
      <c r="V136" s="15"/>
      <c r="W136" s="610"/>
      <c r="X136" s="610"/>
      <c r="Y136" s="610"/>
      <c r="Z136" s="610"/>
      <c r="AA136" s="610"/>
      <c r="AB136" s="610"/>
      <c r="AC136" s="610"/>
      <c r="AD136" s="610"/>
      <c r="AE136" s="610"/>
      <c r="AF136" s="565"/>
      <c r="AG136" s="565"/>
      <c r="AH136" s="565"/>
      <c r="AI136" s="565"/>
      <c r="AJ136" s="565"/>
      <c r="AK136" s="565"/>
      <c r="AL136" s="565"/>
      <c r="AM136" s="565"/>
      <c r="AN136" s="565"/>
      <c r="AO136" s="565"/>
      <c r="AP136" s="565"/>
      <c r="AQ136" s="648"/>
      <c r="AR136" s="566"/>
      <c r="AS136" s="566"/>
      <c r="AT136" s="566"/>
      <c r="AU136" s="566"/>
      <c r="AV136" s="566"/>
      <c r="AW136" s="566"/>
      <c r="AX136" s="566"/>
      <c r="AY136" s="566"/>
      <c r="AZ136" s="566"/>
      <c r="BA136" s="566"/>
      <c r="BB136" s="566"/>
      <c r="BC136" s="566"/>
      <c r="CG136" s="14"/>
      <c r="CH136" s="14"/>
      <c r="CI136" s="14"/>
      <c r="CJ136" s="14"/>
      <c r="CK136" s="14"/>
      <c r="CL136" s="14"/>
      <c r="CM136" s="14"/>
      <c r="CN136" s="14"/>
    </row>
    <row r="137" spans="1:104" ht="21" x14ac:dyDescent="0.2">
      <c r="A137" s="1368"/>
      <c r="B137" s="1369"/>
      <c r="C137" s="571" t="s">
        <v>88</v>
      </c>
      <c r="D137" s="596" t="s">
        <v>54</v>
      </c>
      <c r="E137" s="126" t="s">
        <v>89</v>
      </c>
      <c r="F137" s="571" t="s">
        <v>54</v>
      </c>
      <c r="G137" s="126" t="s">
        <v>89</v>
      </c>
      <c r="H137" s="571" t="s">
        <v>54</v>
      </c>
      <c r="I137" s="126" t="s">
        <v>89</v>
      </c>
      <c r="J137" s="571" t="s">
        <v>54</v>
      </c>
      <c r="K137" s="126" t="s">
        <v>89</v>
      </c>
      <c r="L137" s="571" t="s">
        <v>54</v>
      </c>
      <c r="M137" s="126" t="s">
        <v>89</v>
      </c>
      <c r="N137" s="262" t="s">
        <v>54</v>
      </c>
      <c r="O137" s="592" t="s">
        <v>89</v>
      </c>
      <c r="P137" s="15"/>
      <c r="Q137" s="15"/>
      <c r="R137" s="15"/>
      <c r="S137" s="15"/>
      <c r="T137" s="15"/>
      <c r="U137" s="15"/>
      <c r="V137" s="15"/>
      <c r="W137" s="610"/>
      <c r="X137" s="610"/>
      <c r="Y137" s="610"/>
      <c r="Z137" s="610"/>
      <c r="AA137" s="610"/>
      <c r="AB137" s="610"/>
      <c r="AC137" s="610"/>
      <c r="AD137" s="610"/>
      <c r="AE137" s="610"/>
      <c r="AF137" s="565"/>
      <c r="AG137" s="565"/>
      <c r="AH137" s="565"/>
      <c r="AI137" s="565"/>
      <c r="AJ137" s="565"/>
      <c r="AK137" s="565"/>
      <c r="AL137" s="565"/>
      <c r="AM137" s="565"/>
      <c r="AN137" s="565"/>
      <c r="AO137" s="565"/>
      <c r="AP137" s="565"/>
      <c r="AQ137" s="613"/>
      <c r="AR137" s="566"/>
      <c r="AS137" s="566"/>
      <c r="AT137" s="566"/>
      <c r="AU137" s="566"/>
      <c r="AV137" s="566"/>
      <c r="AW137" s="566"/>
      <c r="AX137" s="566"/>
      <c r="AY137" s="566"/>
      <c r="AZ137" s="566"/>
      <c r="BA137" s="566"/>
      <c r="BB137" s="566"/>
      <c r="BC137" s="566"/>
      <c r="CG137" s="14"/>
      <c r="CH137" s="14"/>
      <c r="CI137" s="14"/>
      <c r="CJ137" s="14"/>
      <c r="CK137" s="14"/>
      <c r="CL137" s="14"/>
      <c r="CM137" s="14"/>
      <c r="CN137" s="14"/>
    </row>
    <row r="138" spans="1:104" s="66" customFormat="1" x14ac:dyDescent="0.2">
      <c r="A138" s="1372" t="s">
        <v>162</v>
      </c>
      <c r="B138" s="263" t="s">
        <v>150</v>
      </c>
      <c r="C138" s="213">
        <f>SUM(D138+E138)</f>
        <v>0</v>
      </c>
      <c r="D138" s="214">
        <f>SUM(F138+H138+J138+L138+N138)</f>
        <v>0</v>
      </c>
      <c r="E138" s="215">
        <f>SUM(G138+I138+K138+M138+O138)</f>
        <v>0</v>
      </c>
      <c r="F138" s="583"/>
      <c r="G138" s="586"/>
      <c r="H138" s="583"/>
      <c r="I138" s="109"/>
      <c r="J138" s="106"/>
      <c r="K138" s="109"/>
      <c r="L138" s="106"/>
      <c r="M138" s="109"/>
      <c r="N138" s="264"/>
      <c r="O138" s="614"/>
      <c r="P138" s="638"/>
      <c r="Q138" s="610"/>
      <c r="R138" s="610"/>
      <c r="S138" s="610"/>
      <c r="T138" s="610"/>
      <c r="U138" s="610"/>
      <c r="V138" s="610"/>
      <c r="W138" s="610"/>
      <c r="X138" s="610"/>
      <c r="Y138" s="610"/>
      <c r="Z138" s="610"/>
      <c r="AA138" s="610"/>
      <c r="AB138" s="610"/>
      <c r="AC138" s="610"/>
      <c r="AD138" s="565"/>
      <c r="AE138" s="565"/>
      <c r="AF138" s="565"/>
      <c r="AG138" s="565"/>
      <c r="AH138" s="565"/>
      <c r="AI138" s="626"/>
      <c r="AJ138" s="649"/>
      <c r="AK138" s="649"/>
      <c r="AL138" s="649"/>
      <c r="AM138" s="649"/>
      <c r="AN138" s="649"/>
      <c r="AO138" s="649"/>
      <c r="AP138" s="649"/>
      <c r="AQ138" s="649"/>
      <c r="AR138" s="649"/>
      <c r="AS138" s="649"/>
      <c r="AT138" s="649"/>
      <c r="AU138" s="649"/>
      <c r="AV138" s="649"/>
      <c r="AW138" s="649"/>
      <c r="AX138" s="649"/>
      <c r="AY138" s="649"/>
      <c r="AZ138" s="649"/>
      <c r="BA138" s="649"/>
      <c r="BB138" s="649"/>
      <c r="BC138" s="649"/>
      <c r="BD138" s="649"/>
      <c r="BE138" s="649"/>
      <c r="BF138" s="649"/>
      <c r="BG138" s="649"/>
      <c r="BH138" s="649"/>
      <c r="BI138" s="649"/>
      <c r="BJ138" s="649"/>
      <c r="BK138" s="649"/>
      <c r="BL138" s="649"/>
      <c r="BM138" s="649"/>
      <c r="BN138" s="649"/>
      <c r="BO138" s="649"/>
      <c r="BP138" s="649"/>
      <c r="BQ138" s="649"/>
      <c r="BR138" s="649"/>
      <c r="BS138" s="649"/>
      <c r="BT138" s="649"/>
      <c r="BU138" s="649"/>
      <c r="BV138" s="649"/>
      <c r="BW138" s="649"/>
      <c r="BX138" s="649"/>
      <c r="BY138" s="649"/>
      <c r="BZ138" s="650"/>
      <c r="CA138" s="651"/>
      <c r="CB138" s="651"/>
      <c r="CC138" s="651"/>
      <c r="CD138" s="651"/>
      <c r="CE138" s="651"/>
      <c r="CF138" s="651"/>
      <c r="CG138" s="652"/>
      <c r="CH138" s="652"/>
      <c r="CI138" s="652"/>
      <c r="CJ138" s="652"/>
      <c r="CK138" s="652"/>
      <c r="CL138" s="652"/>
      <c r="CM138" s="652"/>
      <c r="CN138" s="652"/>
      <c r="CO138" s="651"/>
      <c r="CP138" s="651"/>
      <c r="CQ138" s="651"/>
      <c r="CR138" s="651"/>
      <c r="CS138" s="651"/>
      <c r="CT138" s="651"/>
      <c r="CU138" s="651"/>
      <c r="CV138" s="651"/>
      <c r="CW138" s="651"/>
      <c r="CX138" s="651"/>
      <c r="CY138" s="651"/>
      <c r="CZ138" s="651"/>
    </row>
    <row r="139" spans="1:104" s="66" customFormat="1" x14ac:dyDescent="0.2">
      <c r="A139" s="1433"/>
      <c r="B139" s="269" t="s">
        <v>151</v>
      </c>
      <c r="C139" s="139">
        <f>SUM(D139+E139)</f>
        <v>0</v>
      </c>
      <c r="D139" s="140">
        <f>SUM(H139+J139+L139+N139)</f>
        <v>0</v>
      </c>
      <c r="E139" s="141">
        <f>SUM(I139+K139+M139+O139)</f>
        <v>0</v>
      </c>
      <c r="F139" s="270"/>
      <c r="G139" s="271"/>
      <c r="H139" s="106"/>
      <c r="I139" s="109"/>
      <c r="J139" s="106"/>
      <c r="K139" s="109"/>
      <c r="L139" s="106"/>
      <c r="M139" s="109"/>
      <c r="N139" s="264"/>
      <c r="O139" s="272"/>
      <c r="P139" s="197"/>
      <c r="Q139" s="610"/>
      <c r="R139" s="610"/>
      <c r="S139" s="610"/>
      <c r="T139" s="610"/>
      <c r="U139" s="610"/>
      <c r="V139" s="610"/>
      <c r="W139" s="610"/>
      <c r="X139" s="610"/>
      <c r="Y139" s="610"/>
      <c r="Z139" s="610"/>
      <c r="AA139" s="610"/>
      <c r="AB139" s="610"/>
      <c r="AC139" s="610"/>
      <c r="AD139" s="565"/>
      <c r="AE139" s="565"/>
      <c r="AF139" s="565"/>
      <c r="AG139" s="565"/>
      <c r="AH139" s="565"/>
      <c r="AI139" s="626"/>
      <c r="AJ139" s="649"/>
      <c r="AK139" s="649"/>
      <c r="AL139" s="649"/>
      <c r="AM139" s="649"/>
      <c r="AN139" s="649"/>
      <c r="AO139" s="649"/>
      <c r="AP139" s="649"/>
      <c r="AQ139" s="649"/>
      <c r="AR139" s="649"/>
      <c r="AS139" s="649"/>
      <c r="AT139" s="649"/>
      <c r="AU139" s="649"/>
      <c r="AV139" s="649"/>
      <c r="AW139" s="649"/>
      <c r="AX139" s="649"/>
      <c r="AY139" s="649"/>
      <c r="AZ139" s="649"/>
      <c r="BA139" s="649"/>
      <c r="BB139" s="649"/>
      <c r="BC139" s="649"/>
      <c r="BD139" s="649"/>
      <c r="BE139" s="649"/>
      <c r="BF139" s="649"/>
      <c r="BG139" s="649"/>
      <c r="BH139" s="649"/>
      <c r="BI139" s="649"/>
      <c r="BJ139" s="649"/>
      <c r="BK139" s="649"/>
      <c r="BL139" s="649"/>
      <c r="BM139" s="649"/>
      <c r="BN139" s="649"/>
      <c r="BO139" s="649"/>
      <c r="BP139" s="649"/>
      <c r="BQ139" s="649"/>
      <c r="BR139" s="649"/>
      <c r="BS139" s="649"/>
      <c r="BT139" s="649"/>
      <c r="BU139" s="649"/>
      <c r="BV139" s="649"/>
      <c r="BW139" s="649"/>
      <c r="BX139" s="649"/>
      <c r="BY139" s="649"/>
      <c r="BZ139" s="650"/>
      <c r="CA139" s="651"/>
      <c r="CB139" s="651"/>
      <c r="CC139" s="651"/>
      <c r="CD139" s="651"/>
      <c r="CE139" s="651"/>
      <c r="CF139" s="651"/>
      <c r="CG139" s="652"/>
      <c r="CH139" s="652"/>
      <c r="CI139" s="652"/>
      <c r="CJ139" s="652"/>
      <c r="CK139" s="652"/>
      <c r="CL139" s="652"/>
      <c r="CM139" s="652"/>
      <c r="CN139" s="652"/>
      <c r="CO139" s="651"/>
      <c r="CP139" s="651"/>
      <c r="CQ139" s="651"/>
      <c r="CR139" s="651"/>
      <c r="CS139" s="651"/>
      <c r="CT139" s="651"/>
      <c r="CU139" s="651"/>
      <c r="CV139" s="651"/>
      <c r="CW139" s="651"/>
      <c r="CX139" s="651"/>
      <c r="CY139" s="651"/>
      <c r="CZ139" s="651"/>
    </row>
    <row r="140" spans="1:104" x14ac:dyDescent="0.2">
      <c r="A140" s="1433"/>
      <c r="B140" s="91" t="s">
        <v>152</v>
      </c>
      <c r="C140" s="182">
        <f>SUM(D140+E140)</f>
        <v>0</v>
      </c>
      <c r="D140" s="183">
        <f>SUM(H140+J140+L140+N140)</f>
        <v>0</v>
      </c>
      <c r="E140" s="184">
        <f>SUM(I140+K140+M140+O140)</f>
        <v>0</v>
      </c>
      <c r="F140" s="273"/>
      <c r="G140" s="274"/>
      <c r="H140" s="82"/>
      <c r="I140" s="85"/>
      <c r="J140" s="82"/>
      <c r="K140" s="85"/>
      <c r="L140" s="82"/>
      <c r="M140" s="85"/>
      <c r="N140" s="149"/>
      <c r="O140" s="185"/>
      <c r="P140" s="197"/>
      <c r="Q140" s="610"/>
      <c r="R140" s="610"/>
      <c r="S140" s="610"/>
      <c r="T140" s="610"/>
      <c r="U140" s="610"/>
      <c r="V140" s="610"/>
      <c r="W140" s="610"/>
      <c r="X140" s="610"/>
      <c r="Y140" s="610"/>
      <c r="Z140" s="610"/>
      <c r="AA140" s="610"/>
      <c r="AB140" s="610"/>
      <c r="AC140" s="610"/>
      <c r="AD140" s="565"/>
      <c r="AE140" s="565"/>
      <c r="AF140" s="565"/>
      <c r="AG140" s="565"/>
      <c r="AH140" s="565"/>
      <c r="AI140" s="626"/>
      <c r="AJ140" s="566"/>
      <c r="AK140" s="566"/>
      <c r="AL140" s="566"/>
      <c r="AM140" s="566"/>
      <c r="AN140" s="566"/>
      <c r="AO140" s="566"/>
      <c r="AP140" s="566"/>
      <c r="AQ140" s="566"/>
      <c r="AR140" s="566"/>
      <c r="AS140" s="566"/>
      <c r="AT140" s="566"/>
      <c r="AU140" s="566"/>
      <c r="CG140" s="14"/>
      <c r="CH140" s="14"/>
      <c r="CI140" s="14"/>
      <c r="CJ140" s="14"/>
      <c r="CK140" s="14"/>
      <c r="CL140" s="14"/>
      <c r="CM140" s="14"/>
      <c r="CN140" s="14"/>
    </row>
    <row r="141" spans="1:104" ht="15" thickBot="1" x14ac:dyDescent="0.25">
      <c r="A141" s="1458"/>
      <c r="B141" s="99" t="s">
        <v>163</v>
      </c>
      <c r="C141" s="275">
        <f t="shared" ref="C141:O141" si="23">SUM(C138:C140)</f>
        <v>0</v>
      </c>
      <c r="D141" s="276">
        <f t="shared" si="23"/>
        <v>0</v>
      </c>
      <c r="E141" s="277">
        <f t="shared" si="23"/>
        <v>0</v>
      </c>
      <c r="F141" s="275">
        <f t="shared" si="23"/>
        <v>0</v>
      </c>
      <c r="G141" s="277">
        <f t="shared" si="23"/>
        <v>0</v>
      </c>
      <c r="H141" s="275">
        <f t="shared" si="23"/>
        <v>0</v>
      </c>
      <c r="I141" s="277">
        <f t="shared" si="23"/>
        <v>0</v>
      </c>
      <c r="J141" s="275">
        <f t="shared" si="23"/>
        <v>0</v>
      </c>
      <c r="K141" s="277">
        <f t="shared" si="23"/>
        <v>0</v>
      </c>
      <c r="L141" s="275">
        <f t="shared" si="23"/>
        <v>0</v>
      </c>
      <c r="M141" s="277">
        <f t="shared" si="23"/>
        <v>0</v>
      </c>
      <c r="N141" s="278">
        <f t="shared" si="23"/>
        <v>0</v>
      </c>
      <c r="O141" s="279">
        <f t="shared" si="23"/>
        <v>0</v>
      </c>
      <c r="P141" s="197"/>
      <c r="Q141" s="15"/>
      <c r="R141" s="15"/>
      <c r="S141" s="15"/>
      <c r="T141" s="15"/>
      <c r="U141" s="15"/>
      <c r="V141" s="15"/>
      <c r="W141" s="15"/>
      <c r="X141" s="15"/>
      <c r="Y141" s="610"/>
      <c r="Z141" s="610"/>
      <c r="AA141" s="610"/>
      <c r="AB141" s="610"/>
      <c r="AC141" s="610"/>
      <c r="AD141" s="565"/>
      <c r="AE141" s="565"/>
      <c r="AF141" s="565"/>
      <c r="AG141" s="565"/>
      <c r="AH141" s="565"/>
      <c r="AI141" s="565"/>
      <c r="AJ141" s="565"/>
      <c r="AK141" s="565"/>
      <c r="AL141" s="565"/>
      <c r="AM141" s="565"/>
      <c r="AN141" s="565"/>
      <c r="AO141" s="648"/>
      <c r="AP141" s="565"/>
      <c r="AQ141" s="565"/>
      <c r="AR141" s="569"/>
      <c r="AS141" s="566"/>
      <c r="AT141" s="623"/>
      <c r="AU141" s="623"/>
      <c r="AV141" s="623"/>
      <c r="AW141" s="623"/>
      <c r="AX141" s="623"/>
      <c r="AY141" s="623"/>
      <c r="AZ141" s="623"/>
      <c r="BA141" s="623"/>
      <c r="BB141" s="623"/>
      <c r="BC141" s="623"/>
      <c r="BD141" s="12"/>
      <c r="BE141" s="12"/>
      <c r="CG141" s="14"/>
      <c r="CH141" s="14"/>
      <c r="CI141" s="14"/>
      <c r="CJ141" s="14"/>
      <c r="CK141" s="14"/>
      <c r="CL141" s="14"/>
      <c r="CM141" s="14"/>
      <c r="CN141" s="14"/>
    </row>
    <row r="142" spans="1:104" ht="15" thickTop="1" x14ac:dyDescent="0.2">
      <c r="A142" s="1459" t="s">
        <v>164</v>
      </c>
      <c r="B142" s="269" t="s">
        <v>165</v>
      </c>
      <c r="C142" s="280">
        <f>SUM(D142+E142)</f>
        <v>0</v>
      </c>
      <c r="D142" s="281">
        <f t="shared" ref="D142:E145" si="24">SUM(F142+H142+J142+L142+N142)</f>
        <v>0</v>
      </c>
      <c r="E142" s="282">
        <f t="shared" si="24"/>
        <v>0</v>
      </c>
      <c r="F142" s="283"/>
      <c r="G142" s="284"/>
      <c r="H142" s="285"/>
      <c r="I142" s="284"/>
      <c r="J142" s="286"/>
      <c r="K142" s="109"/>
      <c r="L142" s="286"/>
      <c r="M142" s="109"/>
      <c r="N142" s="285"/>
      <c r="O142" s="284"/>
      <c r="P142" s="197"/>
      <c r="Q142" s="15"/>
      <c r="R142" s="15"/>
      <c r="S142" s="15"/>
      <c r="T142" s="15"/>
      <c r="U142" s="15"/>
      <c r="V142" s="15"/>
      <c r="W142" s="15"/>
      <c r="X142" s="15"/>
      <c r="Y142" s="618"/>
      <c r="Z142" s="612"/>
      <c r="AA142" s="15"/>
      <c r="AB142" s="653"/>
      <c r="AC142" s="612"/>
      <c r="AD142" s="120"/>
      <c r="AE142" s="654"/>
      <c r="AF142" s="654"/>
      <c r="AG142" s="654"/>
      <c r="AH142" s="565"/>
      <c r="AI142" s="120"/>
      <c r="AJ142" s="648"/>
      <c r="AK142" s="648"/>
      <c r="AL142" s="648"/>
      <c r="AM142" s="565"/>
      <c r="AN142" s="120"/>
      <c r="AO142" s="648"/>
      <c r="AP142" s="565"/>
      <c r="AQ142" s="565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CG142" s="14"/>
      <c r="CH142" s="14"/>
      <c r="CI142" s="14"/>
      <c r="CJ142" s="14"/>
      <c r="CK142" s="14"/>
      <c r="CL142" s="14"/>
      <c r="CM142" s="14"/>
      <c r="CN142" s="14"/>
    </row>
    <row r="143" spans="1:104" x14ac:dyDescent="0.2">
      <c r="A143" s="1433"/>
      <c r="B143" s="105" t="s">
        <v>166</v>
      </c>
      <c r="C143" s="289">
        <f>SUM(D143+E143)</f>
        <v>0</v>
      </c>
      <c r="D143" s="252">
        <f t="shared" si="24"/>
        <v>0</v>
      </c>
      <c r="E143" s="253">
        <f t="shared" si="24"/>
        <v>0</v>
      </c>
      <c r="F143" s="106"/>
      <c r="G143" s="109"/>
      <c r="H143" s="35"/>
      <c r="I143" s="109"/>
      <c r="J143" s="35"/>
      <c r="K143" s="109"/>
      <c r="L143" s="106"/>
      <c r="M143" s="109"/>
      <c r="N143" s="35"/>
      <c r="O143" s="272"/>
      <c r="P143" s="3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CG143" s="14"/>
      <c r="CH143" s="14"/>
      <c r="CI143" s="14"/>
      <c r="CJ143" s="14"/>
      <c r="CK143" s="14"/>
      <c r="CL143" s="14"/>
      <c r="CM143" s="14"/>
      <c r="CN143" s="14"/>
    </row>
    <row r="144" spans="1:104" x14ac:dyDescent="0.2">
      <c r="A144" s="1433"/>
      <c r="B144" s="89" t="s">
        <v>167</v>
      </c>
      <c r="C144" s="236">
        <f>SUM(D144+E144)</f>
        <v>0</v>
      </c>
      <c r="D144" s="237">
        <f t="shared" si="24"/>
        <v>0</v>
      </c>
      <c r="E144" s="238">
        <f t="shared" si="24"/>
        <v>0</v>
      </c>
      <c r="F144" s="35"/>
      <c r="G144" s="39"/>
      <c r="H144" s="35"/>
      <c r="I144" s="39"/>
      <c r="J144" s="35"/>
      <c r="K144" s="39"/>
      <c r="L144" s="35"/>
      <c r="M144" s="39"/>
      <c r="N144" s="143"/>
      <c r="O144" s="40"/>
      <c r="P144" s="3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CG144" s="14"/>
      <c r="CH144" s="14"/>
      <c r="CI144" s="14"/>
      <c r="CJ144" s="14"/>
      <c r="CK144" s="14"/>
      <c r="CL144" s="14"/>
      <c r="CM144" s="14"/>
      <c r="CN144" s="14"/>
    </row>
    <row r="145" spans="1:104" x14ac:dyDescent="0.2">
      <c r="A145" s="1374"/>
      <c r="B145" s="81" t="s">
        <v>168</v>
      </c>
      <c r="C145" s="290">
        <f>SUM(D145+E145)</f>
        <v>0</v>
      </c>
      <c r="D145" s="291">
        <f t="shared" si="24"/>
        <v>0</v>
      </c>
      <c r="E145" s="292">
        <f t="shared" si="24"/>
        <v>0</v>
      </c>
      <c r="F145" s="82"/>
      <c r="G145" s="85"/>
      <c r="H145" s="82"/>
      <c r="I145" s="85"/>
      <c r="J145" s="82"/>
      <c r="K145" s="85"/>
      <c r="L145" s="82"/>
      <c r="M145" s="85"/>
      <c r="N145" s="149"/>
      <c r="O145" s="185"/>
      <c r="P145" s="293"/>
      <c r="Q145" s="11"/>
      <c r="R145" s="11"/>
      <c r="S145" s="11"/>
      <c r="T145" s="11"/>
      <c r="U145" s="11"/>
      <c r="V145" s="80"/>
      <c r="W145" s="11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655"/>
      <c r="AM145" s="656"/>
      <c r="AN145" s="656"/>
      <c r="AO145" s="296"/>
      <c r="AP145" s="656"/>
      <c r="AQ145" s="296"/>
      <c r="AR145" s="297"/>
      <c r="AS145" s="298"/>
      <c r="AT145" s="619"/>
      <c r="AU145" s="610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Z145" s="2"/>
      <c r="CG145" s="14"/>
      <c r="CH145" s="14"/>
      <c r="CI145" s="14"/>
      <c r="CJ145" s="14"/>
      <c r="CK145" s="14"/>
      <c r="CL145" s="14"/>
      <c r="CM145" s="14"/>
      <c r="CN145" s="14"/>
    </row>
    <row r="146" spans="1:104" x14ac:dyDescent="0.2">
      <c r="A146" s="11" t="s">
        <v>169</v>
      </c>
      <c r="B146" s="11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Y146" s="3"/>
      <c r="BZ146" s="4"/>
      <c r="CF146" s="14"/>
      <c r="CG146" s="14"/>
      <c r="CH146" s="14"/>
      <c r="CI146" s="14"/>
      <c r="CJ146" s="14"/>
      <c r="CK146" s="14"/>
      <c r="CL146" s="14"/>
      <c r="CM146" s="14"/>
      <c r="CZ146" s="2"/>
    </row>
    <row r="147" spans="1:104" x14ac:dyDescent="0.2">
      <c r="A147" s="11" t="s">
        <v>170</v>
      </c>
      <c r="B147" s="11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Y147" s="3"/>
      <c r="BZ147" s="4"/>
      <c r="CF147" s="14"/>
      <c r="CG147" s="14"/>
      <c r="CH147" s="14"/>
      <c r="CI147" s="14"/>
      <c r="CJ147" s="14"/>
      <c r="CK147" s="14"/>
      <c r="CL147" s="14"/>
      <c r="CM147" s="14"/>
      <c r="CZ147" s="2"/>
    </row>
    <row r="148" spans="1:104" x14ac:dyDescent="0.2">
      <c r="A148" s="117" t="s">
        <v>171</v>
      </c>
      <c r="B148" s="117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12"/>
      <c r="BF148" s="12"/>
      <c r="BY148" s="3"/>
      <c r="CZ148" s="2"/>
    </row>
    <row r="149" spans="1:104" ht="14.25" customHeight="1" x14ac:dyDescent="0.2">
      <c r="A149" s="1371" t="s">
        <v>172</v>
      </c>
      <c r="B149" s="1372"/>
      <c r="C149" s="1541" t="s">
        <v>63</v>
      </c>
      <c r="D149" s="1541"/>
      <c r="E149" s="1541"/>
      <c r="F149" s="1541" t="s">
        <v>173</v>
      </c>
      <c r="G149" s="1541"/>
      <c r="H149" s="1541" t="s">
        <v>174</v>
      </c>
      <c r="I149" s="1541"/>
      <c r="J149" s="1541" t="s">
        <v>175</v>
      </c>
      <c r="K149" s="1541"/>
      <c r="L149" s="1541" t="s">
        <v>110</v>
      </c>
      <c r="M149" s="1541"/>
      <c r="N149" s="1377" t="s">
        <v>11</v>
      </c>
      <c r="O149" s="1380"/>
      <c r="P149" s="1547" t="s">
        <v>112</v>
      </c>
      <c r="Q149" s="1547"/>
      <c r="R149" s="1547" t="s">
        <v>113</v>
      </c>
      <c r="S149" s="1547"/>
      <c r="T149" s="1547" t="s">
        <v>114</v>
      </c>
      <c r="U149" s="1547"/>
      <c r="V149" s="1547" t="s">
        <v>115</v>
      </c>
      <c r="W149" s="1547"/>
      <c r="X149" s="1547" t="s">
        <v>116</v>
      </c>
      <c r="Y149" s="1547"/>
      <c r="Z149" s="1547" t="s">
        <v>117</v>
      </c>
      <c r="AA149" s="1547"/>
      <c r="AB149" s="1547" t="s">
        <v>118</v>
      </c>
      <c r="AC149" s="1547"/>
      <c r="AD149" s="1547" t="s">
        <v>119</v>
      </c>
      <c r="AE149" s="1547"/>
      <c r="AF149" s="1547" t="s">
        <v>120</v>
      </c>
      <c r="AG149" s="1547"/>
      <c r="AH149" s="1547" t="s">
        <v>121</v>
      </c>
      <c r="AI149" s="1547"/>
      <c r="AJ149" s="1547" t="s">
        <v>122</v>
      </c>
      <c r="AK149" s="1547"/>
      <c r="AL149" s="1547" t="s">
        <v>123</v>
      </c>
      <c r="AM149" s="1406"/>
      <c r="AN149" s="1560" t="s">
        <v>176</v>
      </c>
      <c r="AO149" s="1561" t="s">
        <v>177</v>
      </c>
      <c r="AP149" s="1406" t="s">
        <v>178</v>
      </c>
      <c r="AQ149" s="1407"/>
      <c r="AR149" s="1375" t="s">
        <v>179</v>
      </c>
      <c r="AS149" s="1375" t="s">
        <v>180</v>
      </c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Y149" s="3"/>
      <c r="CZ149" s="2"/>
    </row>
    <row r="150" spans="1:104" x14ac:dyDescent="0.2">
      <c r="A150" s="1373"/>
      <c r="B150" s="1374"/>
      <c r="C150" s="657" t="s">
        <v>88</v>
      </c>
      <c r="D150" s="572" t="s">
        <v>54</v>
      </c>
      <c r="E150" s="300" t="s">
        <v>89</v>
      </c>
      <c r="F150" s="657" t="s">
        <v>54</v>
      </c>
      <c r="G150" s="300" t="s">
        <v>89</v>
      </c>
      <c r="H150" s="657" t="s">
        <v>54</v>
      </c>
      <c r="I150" s="300" t="s">
        <v>89</v>
      </c>
      <c r="J150" s="657" t="s">
        <v>54</v>
      </c>
      <c r="K150" s="300" t="s">
        <v>89</v>
      </c>
      <c r="L150" s="657" t="s">
        <v>54</v>
      </c>
      <c r="M150" s="300" t="s">
        <v>89</v>
      </c>
      <c r="N150" s="657" t="s">
        <v>54</v>
      </c>
      <c r="O150" s="300" t="s">
        <v>89</v>
      </c>
      <c r="P150" s="657" t="s">
        <v>54</v>
      </c>
      <c r="Q150" s="300" t="s">
        <v>89</v>
      </c>
      <c r="R150" s="657" t="s">
        <v>54</v>
      </c>
      <c r="S150" s="300" t="s">
        <v>89</v>
      </c>
      <c r="T150" s="657" t="s">
        <v>54</v>
      </c>
      <c r="U150" s="300" t="s">
        <v>89</v>
      </c>
      <c r="V150" s="657" t="s">
        <v>54</v>
      </c>
      <c r="W150" s="300" t="s">
        <v>89</v>
      </c>
      <c r="X150" s="657" t="s">
        <v>54</v>
      </c>
      <c r="Y150" s="300" t="s">
        <v>89</v>
      </c>
      <c r="Z150" s="657" t="s">
        <v>54</v>
      </c>
      <c r="AA150" s="300" t="s">
        <v>89</v>
      </c>
      <c r="AB150" s="657" t="s">
        <v>54</v>
      </c>
      <c r="AC150" s="300" t="s">
        <v>89</v>
      </c>
      <c r="AD150" s="657" t="s">
        <v>54</v>
      </c>
      <c r="AE150" s="300" t="s">
        <v>89</v>
      </c>
      <c r="AF150" s="657" t="s">
        <v>54</v>
      </c>
      <c r="AG150" s="300" t="s">
        <v>89</v>
      </c>
      <c r="AH150" s="657" t="s">
        <v>54</v>
      </c>
      <c r="AI150" s="300" t="s">
        <v>89</v>
      </c>
      <c r="AJ150" s="657" t="s">
        <v>54</v>
      </c>
      <c r="AK150" s="300" t="s">
        <v>89</v>
      </c>
      <c r="AL150" s="657" t="s">
        <v>54</v>
      </c>
      <c r="AM150" s="456" t="s">
        <v>89</v>
      </c>
      <c r="AN150" s="1469"/>
      <c r="AO150" s="1471"/>
      <c r="AP150" s="657" t="s">
        <v>54</v>
      </c>
      <c r="AQ150" s="300" t="s">
        <v>89</v>
      </c>
      <c r="AR150" s="1376"/>
      <c r="AS150" s="1376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12"/>
      <c r="BF150" s="12"/>
      <c r="BY150" s="3"/>
      <c r="CZ150" s="2"/>
    </row>
    <row r="151" spans="1:104" x14ac:dyDescent="0.2">
      <c r="A151" s="1460" t="s">
        <v>181</v>
      </c>
      <c r="B151" s="1461"/>
      <c r="C151" s="658">
        <f>SUM(D151+E151)</f>
        <v>41</v>
      </c>
      <c r="D151" s="659">
        <f>SUM(F151+H151+J151+L151+N151+P151+R151+T151+V151+X151+Z151+AB151+AD151+AF151+AH151+AJ151+AL151)</f>
        <v>17</v>
      </c>
      <c r="E151" s="304">
        <f>SUM(G151+I151+K151+M151+O151+Q151+S151+U151+W151+Y151+AA151+AC151+AE151+AG151+AI151+AK151+AM151)</f>
        <v>24</v>
      </c>
      <c r="F151" s="595">
        <v>3</v>
      </c>
      <c r="G151" s="305">
        <v>0</v>
      </c>
      <c r="H151" s="595">
        <v>3</v>
      </c>
      <c r="I151" s="305">
        <v>2</v>
      </c>
      <c r="J151" s="595">
        <v>2</v>
      </c>
      <c r="K151" s="305">
        <v>0</v>
      </c>
      <c r="L151" s="595">
        <v>0</v>
      </c>
      <c r="M151" s="305">
        <v>0</v>
      </c>
      <c r="N151" s="595">
        <v>0</v>
      </c>
      <c r="O151" s="305">
        <v>1</v>
      </c>
      <c r="P151" s="595">
        <v>2</v>
      </c>
      <c r="Q151" s="305">
        <v>1</v>
      </c>
      <c r="R151" s="595">
        <v>0</v>
      </c>
      <c r="S151" s="305">
        <v>0</v>
      </c>
      <c r="T151" s="595">
        <v>0</v>
      </c>
      <c r="U151" s="305">
        <v>2</v>
      </c>
      <c r="V151" s="595">
        <v>2</v>
      </c>
      <c r="W151" s="305">
        <v>1</v>
      </c>
      <c r="X151" s="595">
        <v>1</v>
      </c>
      <c r="Y151" s="305">
        <v>6</v>
      </c>
      <c r="Z151" s="595">
        <v>2</v>
      </c>
      <c r="AA151" s="305">
        <v>4</v>
      </c>
      <c r="AB151" s="595">
        <v>0</v>
      </c>
      <c r="AC151" s="305">
        <v>4</v>
      </c>
      <c r="AD151" s="92">
        <v>0</v>
      </c>
      <c r="AE151" s="305">
        <v>0</v>
      </c>
      <c r="AF151" s="92">
        <v>0</v>
      </c>
      <c r="AG151" s="305">
        <v>2</v>
      </c>
      <c r="AH151" s="92">
        <v>2</v>
      </c>
      <c r="AI151" s="305">
        <v>1</v>
      </c>
      <c r="AJ151" s="92">
        <v>0</v>
      </c>
      <c r="AK151" s="305">
        <v>0</v>
      </c>
      <c r="AL151" s="92">
        <v>0</v>
      </c>
      <c r="AM151" s="285">
        <v>0</v>
      </c>
      <c r="AN151" s="660">
        <v>0</v>
      </c>
      <c r="AO151" s="306">
        <v>0</v>
      </c>
      <c r="AP151" s="92">
        <v>0</v>
      </c>
      <c r="AQ151" s="305">
        <v>1</v>
      </c>
      <c r="AR151" s="53">
        <v>1</v>
      </c>
      <c r="AS151" s="53">
        <v>0</v>
      </c>
      <c r="AT151" s="661" t="str">
        <f>CA151&amp;CB151&amp;CC151&amp;CD151&amp;CE151&amp;CF151&amp;CN151</f>
        <v/>
      </c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12"/>
      <c r="BF151" s="12"/>
      <c r="BY151" s="3"/>
      <c r="CA151" s="32" t="str">
        <f>IF(CG151=0,"","* Las gestantes ingresadas al Programa NO debe ser mayor al Total de Mujeres ingresadas. ")</f>
        <v/>
      </c>
      <c r="CB151" s="32" t="str">
        <f>IF(CH151=0,"","* Las madres de hijos menor de 5 años NO DEBE ser mayor al Total de Mujeres ingresadas al Programa. ")</f>
        <v/>
      </c>
      <c r="CC151" s="32" t="str">
        <f>IF(CI151=0,"","* Los ingresos de Pueblos Originarios NO DEBE ser mayor al Total de ingresos del Programa.")</f>
        <v/>
      </c>
      <c r="CD151" s="32" t="str">
        <f>IF(CJ151=0,"","* Los Niños, Niñas, Adolescentes y Jóvenes de Programas SENAME NO DEBE ser mayor al Total de ingresos del Programa. ")</f>
        <v/>
      </c>
      <c r="CE151" s="32" t="str">
        <f>IF(CK151=0,"","* Los Migrantes NO DEBEN ser mayor al Total de ingresos del Programa. ")</f>
        <v/>
      </c>
      <c r="CF151" s="32" t="str">
        <f>IF(CL151=0,"","* No olvide escribir los campos Gestante y/o Madre de Hijo menor de 5 años y/o Pueblos Originarios y/o Niños, Niñas, Adolescentes y Jóvenes de Programas SENAME y/o Migrante (Digite CERO si no tiene). ")</f>
        <v/>
      </c>
      <c r="CG151" s="33">
        <f>IF(E151&lt;AN151,1,0)</f>
        <v>0</v>
      </c>
      <c r="CH151" s="33">
        <f>IF(C151&lt;AO151,1,0)</f>
        <v>0</v>
      </c>
      <c r="CI151" s="33">
        <f>IF(C151&lt;SUM(AP151,AQ151),1,0)</f>
        <v>0</v>
      </c>
      <c r="CJ151" s="33">
        <f>IF(C151&lt;AR151,1,0)</f>
        <v>0</v>
      </c>
      <c r="CK151" s="33">
        <f>IF(C151&lt;AS151,1,0)</f>
        <v>0</v>
      </c>
      <c r="CL151" s="33">
        <f>IF(AND(C151&lt;&gt;0,OR(AN151="",AO151="",AP151="",AQ151="",AR151="",AS151="")),1,0)</f>
        <v>0</v>
      </c>
      <c r="CM151" s="33">
        <f>IF(AND(C151=0,OR(C153&gt;0,C154&gt;0,C155&gt;0,C156&gt;0,C157&gt;0)),1,0)</f>
        <v>0</v>
      </c>
      <c r="CN151" s="32" t="str">
        <f>IF(AND(C151=0,OR(C153&gt;0,C154&gt;0,C155&gt;0,C156&gt;0,C157&gt;0)),"* No olvide registrar al menos un ingreso y una persona con diagnóstico. ","")</f>
        <v/>
      </c>
      <c r="CZ151" s="2"/>
    </row>
    <row r="152" spans="1:104" ht="14.25" customHeight="1" x14ac:dyDescent="0.2">
      <c r="A152" s="1462" t="s">
        <v>182</v>
      </c>
      <c r="B152" s="1463"/>
      <c r="C152" s="307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/>
      <c r="Q152" s="308"/>
      <c r="R152" s="308"/>
      <c r="S152" s="308"/>
      <c r="T152" s="308"/>
      <c r="U152" s="308"/>
      <c r="V152" s="308"/>
      <c r="W152" s="308"/>
      <c r="X152" s="308"/>
      <c r="Y152" s="308"/>
      <c r="Z152" s="308"/>
      <c r="AA152" s="308"/>
      <c r="AB152" s="308"/>
      <c r="AC152" s="308"/>
      <c r="AD152" s="308"/>
      <c r="AE152" s="308"/>
      <c r="AF152" s="308"/>
      <c r="AG152" s="308"/>
      <c r="AH152" s="308"/>
      <c r="AI152" s="308"/>
      <c r="AJ152" s="308"/>
      <c r="AK152" s="308"/>
      <c r="AL152" s="308"/>
      <c r="AM152" s="308"/>
      <c r="AN152" s="308"/>
      <c r="AO152" s="308"/>
      <c r="AP152" s="308"/>
      <c r="AQ152" s="308"/>
      <c r="AR152" s="308"/>
      <c r="AS152" s="309"/>
      <c r="AT152" s="66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12"/>
      <c r="BF152" s="12"/>
      <c r="BY152" s="3"/>
      <c r="CA152" s="32"/>
      <c r="CB152" s="32"/>
      <c r="CC152" s="32"/>
      <c r="CD152" s="32"/>
      <c r="CE152" s="32"/>
      <c r="CF152" s="32"/>
      <c r="CG152" s="33"/>
      <c r="CH152" s="33"/>
      <c r="CI152" s="33"/>
      <c r="CJ152" s="33"/>
      <c r="CK152" s="33"/>
      <c r="CL152" s="33"/>
      <c r="CM152" s="33"/>
      <c r="CN152" s="33"/>
      <c r="CZ152" s="2"/>
    </row>
    <row r="153" spans="1:104" x14ac:dyDescent="0.2">
      <c r="A153" s="1559" t="s">
        <v>183</v>
      </c>
      <c r="B153" s="662" t="s">
        <v>184</v>
      </c>
      <c r="C153" s="663">
        <f>SUM(D153+E153)</f>
        <v>0</v>
      </c>
      <c r="D153" s="664">
        <f t="shared" ref="D153:D161" si="25">SUM(F153+H153+J153+L153+N153+P153+R153+T153+V153+X153+Z153+AB153+AD153+AF153+AH153+AJ153+AL153)</f>
        <v>0</v>
      </c>
      <c r="E153" s="665">
        <f t="shared" ref="E153:E161" si="26">SUM(G153+I153+K153+M153+O153+Q153+S153+U153+W153+Y153+AA153+AC153+AE153+AG153+AI153+AK153+AM153)</f>
        <v>0</v>
      </c>
      <c r="F153" s="583"/>
      <c r="G153" s="586"/>
      <c r="H153" s="583"/>
      <c r="I153" s="586"/>
      <c r="J153" s="583"/>
      <c r="K153" s="586"/>
      <c r="L153" s="583"/>
      <c r="M153" s="586"/>
      <c r="N153" s="583"/>
      <c r="O153" s="586"/>
      <c r="P153" s="583"/>
      <c r="Q153" s="586"/>
      <c r="R153" s="583"/>
      <c r="S153" s="586"/>
      <c r="T153" s="583"/>
      <c r="U153" s="586"/>
      <c r="V153" s="583"/>
      <c r="W153" s="586"/>
      <c r="X153" s="583"/>
      <c r="Y153" s="586"/>
      <c r="Z153" s="583"/>
      <c r="AA153" s="586"/>
      <c r="AB153" s="583"/>
      <c r="AC153" s="586"/>
      <c r="AD153" s="583"/>
      <c r="AE153" s="586"/>
      <c r="AF153" s="583"/>
      <c r="AG153" s="586"/>
      <c r="AH153" s="583"/>
      <c r="AI153" s="586"/>
      <c r="AJ153" s="583"/>
      <c r="AK153" s="586"/>
      <c r="AL153" s="583"/>
      <c r="AM153" s="642"/>
      <c r="AN153" s="666"/>
      <c r="AO153" s="603"/>
      <c r="AP153" s="583"/>
      <c r="AQ153" s="586"/>
      <c r="AR153" s="586"/>
      <c r="AS153" s="586"/>
      <c r="AT153" s="661" t="str">
        <f>CA153&amp;CB153&amp;CC153&amp;CD153&amp;CE153&amp;CF153</f>
        <v/>
      </c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12"/>
      <c r="BF153" s="12"/>
      <c r="BY153" s="3"/>
      <c r="CA153" s="32" t="str">
        <f t="shared" ref="CA153:CA179" si="27">IF(CG153=0,"","* Las gestantes ingresadas al Programa NO debe ser mayor al Total de Mujeres ingresadas. ")</f>
        <v/>
      </c>
      <c r="CB153" s="32" t="str">
        <f t="shared" ref="CB153:CB169" si="28">IF(CH153=0,"","* Las madres de hijos menor de 5 años NO DEBE ser mayor al Total de Mujeres ingresadas al Programa. ")</f>
        <v/>
      </c>
      <c r="CC153" s="32" t="str">
        <f t="shared" ref="CC153:CC189" si="29">IF(CI153=0,"","* Los ingresos de Pueblos Originarios NO DEBE ser mayor al Total de ingresos del Programa.")</f>
        <v/>
      </c>
      <c r="CD153" s="32" t="str">
        <f t="shared" ref="CD153:CD189" si="30">IF(CJ153=0,"","* Los Niños, Niñas, Adolescentes y Jóvenes de Programas SENAME NO DEBE ser mayor al Total de ingresos del Programa. ")</f>
        <v/>
      </c>
      <c r="CE153" s="32" t="str">
        <f t="shared" ref="CE153:CE189" si="31">IF(CK153=0,"","* Los Migrantes NO DEBEN ser mayor al Total de ingresos del Programa. ")</f>
        <v/>
      </c>
      <c r="CF153" s="32" t="str">
        <f t="shared" ref="CF153:CF189" si="32">IF(CL153=0,"","* No olvide escribir los campos Gestante y/o Madre de Hijo menor de 5 años y/o Pueblos Originarios y/o Niños, Niñas, Adolescentes y Jóvenes de Programas SENAME y/o Migrante (Digite CERO si no tiene). ")</f>
        <v/>
      </c>
      <c r="CG153" s="33">
        <f t="shared" ref="CG153:CG179" si="33">IF(E153&lt;AN153,1,0)</f>
        <v>0</v>
      </c>
      <c r="CH153" s="33">
        <f t="shared" ref="CH153:CH169" si="34">IF(C153&lt;AO153,1,0)</f>
        <v>0</v>
      </c>
      <c r="CI153" s="33">
        <f t="shared" ref="CI153:CI189" si="35">IF(C153&lt;SUM(AP153,AQ153),1,0)</f>
        <v>0</v>
      </c>
      <c r="CJ153" s="33">
        <f t="shared" ref="CJ153:CJ189" si="36">IF(C153&lt;AR153,1,0)</f>
        <v>0</v>
      </c>
      <c r="CK153" s="33">
        <f t="shared" ref="CK153:CK189" si="37">IF(C153&lt;AS153,1,0)</f>
        <v>0</v>
      </c>
      <c r="CL153" s="33">
        <f t="shared" ref="CL153:CL189" si="38">IF(AND(C153&lt;&gt;0,OR(AN153="",AO153="",AP153="",AQ153="",AR153="",AS153="")),1,0)</f>
        <v>0</v>
      </c>
      <c r="CM153" s="33"/>
      <c r="CN153" s="33"/>
      <c r="CZ153" s="2"/>
    </row>
    <row r="154" spans="1:104" x14ac:dyDescent="0.2">
      <c r="A154" s="1465"/>
      <c r="B154" s="314" t="s">
        <v>185</v>
      </c>
      <c r="C154" s="315">
        <f>SUM(D154+E154)</f>
        <v>0</v>
      </c>
      <c r="D154" s="316">
        <f t="shared" si="25"/>
        <v>0</v>
      </c>
      <c r="E154" s="317">
        <f t="shared" si="26"/>
        <v>0</v>
      </c>
      <c r="F154" s="92"/>
      <c r="G154" s="95"/>
      <c r="H154" s="92"/>
      <c r="I154" s="95"/>
      <c r="J154" s="92"/>
      <c r="K154" s="95"/>
      <c r="L154" s="92"/>
      <c r="M154" s="95"/>
      <c r="N154" s="92"/>
      <c r="O154" s="95"/>
      <c r="P154" s="92"/>
      <c r="Q154" s="95"/>
      <c r="R154" s="92"/>
      <c r="S154" s="95"/>
      <c r="T154" s="92"/>
      <c r="U154" s="95"/>
      <c r="V154" s="92"/>
      <c r="W154" s="95"/>
      <c r="X154" s="92"/>
      <c r="Y154" s="95"/>
      <c r="Z154" s="92"/>
      <c r="AA154" s="95"/>
      <c r="AB154" s="92"/>
      <c r="AC154" s="95"/>
      <c r="AD154" s="92"/>
      <c r="AE154" s="95"/>
      <c r="AF154" s="92"/>
      <c r="AG154" s="95"/>
      <c r="AH154" s="92"/>
      <c r="AI154" s="95"/>
      <c r="AJ154" s="92"/>
      <c r="AK154" s="95"/>
      <c r="AL154" s="92"/>
      <c r="AM154" s="318"/>
      <c r="AN154" s="319"/>
      <c r="AO154" s="206"/>
      <c r="AP154" s="92"/>
      <c r="AQ154" s="95"/>
      <c r="AR154" s="95"/>
      <c r="AS154" s="95"/>
      <c r="AT154" s="661" t="str">
        <f>CA154&amp;CB154&amp;CC154&amp;CD154&amp;CE154&amp;CF154</f>
        <v/>
      </c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12"/>
      <c r="BF154" s="12"/>
      <c r="BY154" s="3"/>
      <c r="CA154" s="32" t="str">
        <f t="shared" si="27"/>
        <v/>
      </c>
      <c r="CB154" s="32" t="str">
        <f t="shared" si="28"/>
        <v/>
      </c>
      <c r="CC154" s="32" t="str">
        <f t="shared" si="29"/>
        <v/>
      </c>
      <c r="CD154" s="32" t="str">
        <f t="shared" si="30"/>
        <v/>
      </c>
      <c r="CE154" s="32" t="str">
        <f t="shared" si="31"/>
        <v/>
      </c>
      <c r="CF154" s="32" t="str">
        <f t="shared" si="32"/>
        <v/>
      </c>
      <c r="CG154" s="33">
        <f t="shared" si="33"/>
        <v>0</v>
      </c>
      <c r="CH154" s="33">
        <f t="shared" si="34"/>
        <v>0</v>
      </c>
      <c r="CI154" s="33">
        <f t="shared" si="35"/>
        <v>0</v>
      </c>
      <c r="CJ154" s="33">
        <f t="shared" si="36"/>
        <v>0</v>
      </c>
      <c r="CK154" s="33">
        <f t="shared" si="37"/>
        <v>0</v>
      </c>
      <c r="CL154" s="33">
        <f t="shared" si="38"/>
        <v>0</v>
      </c>
      <c r="CM154" s="33"/>
      <c r="CN154" s="33"/>
      <c r="CZ154" s="2"/>
    </row>
    <row r="155" spans="1:104" x14ac:dyDescent="0.2">
      <c r="A155" s="1466" t="s">
        <v>186</v>
      </c>
      <c r="B155" s="1467"/>
      <c r="C155" s="658">
        <f>SUM(D155+E155)</f>
        <v>0</v>
      </c>
      <c r="D155" s="659">
        <f t="shared" si="25"/>
        <v>0</v>
      </c>
      <c r="E155" s="320">
        <f t="shared" si="26"/>
        <v>0</v>
      </c>
      <c r="F155" s="595"/>
      <c r="G155" s="53"/>
      <c r="H155" s="595"/>
      <c r="I155" s="53"/>
      <c r="J155" s="595"/>
      <c r="K155" s="53"/>
      <c r="L155" s="595"/>
      <c r="M155" s="53"/>
      <c r="N155" s="595"/>
      <c r="O155" s="53"/>
      <c r="P155" s="595"/>
      <c r="Q155" s="53"/>
      <c r="R155" s="595"/>
      <c r="S155" s="53"/>
      <c r="T155" s="595"/>
      <c r="U155" s="53"/>
      <c r="V155" s="595"/>
      <c r="W155" s="53"/>
      <c r="X155" s="595"/>
      <c r="Y155" s="53"/>
      <c r="Z155" s="595"/>
      <c r="AA155" s="53"/>
      <c r="AB155" s="595"/>
      <c r="AC155" s="53"/>
      <c r="AD155" s="595"/>
      <c r="AE155" s="53"/>
      <c r="AF155" s="595"/>
      <c r="AG155" s="53"/>
      <c r="AH155" s="595"/>
      <c r="AI155" s="53"/>
      <c r="AJ155" s="595"/>
      <c r="AK155" s="53"/>
      <c r="AL155" s="595"/>
      <c r="AM155" s="321"/>
      <c r="AN155" s="660"/>
      <c r="AO155" s="591"/>
      <c r="AP155" s="595"/>
      <c r="AQ155" s="53"/>
      <c r="AR155" s="53"/>
      <c r="AS155" s="53"/>
      <c r="AT155" s="661" t="str">
        <f>CA155&amp;CB155&amp;CC155&amp;CD155&amp;CE155&amp;CF155</f>
        <v/>
      </c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12"/>
      <c r="BF155" s="12"/>
      <c r="BY155" s="3"/>
      <c r="CA155" s="32" t="str">
        <f t="shared" si="27"/>
        <v/>
      </c>
      <c r="CB155" s="32" t="str">
        <f t="shared" si="28"/>
        <v/>
      </c>
      <c r="CC155" s="32" t="str">
        <f t="shared" si="29"/>
        <v/>
      </c>
      <c r="CD155" s="32" t="str">
        <f t="shared" si="30"/>
        <v/>
      </c>
      <c r="CE155" s="32" t="str">
        <f t="shared" si="31"/>
        <v/>
      </c>
      <c r="CF155" s="32" t="str">
        <f t="shared" si="32"/>
        <v/>
      </c>
      <c r="CG155" s="33">
        <f t="shared" si="33"/>
        <v>0</v>
      </c>
      <c r="CH155" s="33">
        <f t="shared" si="34"/>
        <v>0</v>
      </c>
      <c r="CI155" s="33">
        <f t="shared" si="35"/>
        <v>0</v>
      </c>
      <c r="CJ155" s="33">
        <f t="shared" si="36"/>
        <v>0</v>
      </c>
      <c r="CK155" s="33">
        <f t="shared" si="37"/>
        <v>0</v>
      </c>
      <c r="CL155" s="33">
        <f t="shared" si="38"/>
        <v>0</v>
      </c>
      <c r="CM155" s="33"/>
      <c r="CN155" s="33"/>
      <c r="CZ155" s="2"/>
    </row>
    <row r="156" spans="1:104" x14ac:dyDescent="0.2">
      <c r="A156" s="1559" t="s">
        <v>187</v>
      </c>
      <c r="B156" s="662" t="s">
        <v>188</v>
      </c>
      <c r="C156" s="663">
        <f>+D156+E156</f>
        <v>0</v>
      </c>
      <c r="D156" s="664">
        <f t="shared" si="25"/>
        <v>0</v>
      </c>
      <c r="E156" s="665">
        <f t="shared" si="26"/>
        <v>0</v>
      </c>
      <c r="F156" s="583"/>
      <c r="G156" s="586"/>
      <c r="H156" s="583"/>
      <c r="I156" s="586"/>
      <c r="J156" s="583"/>
      <c r="K156" s="586"/>
      <c r="L156" s="583"/>
      <c r="M156" s="586"/>
      <c r="N156" s="583"/>
      <c r="O156" s="586"/>
      <c r="P156" s="583"/>
      <c r="Q156" s="586"/>
      <c r="R156" s="583"/>
      <c r="S156" s="586"/>
      <c r="T156" s="583"/>
      <c r="U156" s="586"/>
      <c r="V156" s="583"/>
      <c r="W156" s="586"/>
      <c r="X156" s="583"/>
      <c r="Y156" s="586"/>
      <c r="Z156" s="583"/>
      <c r="AA156" s="586"/>
      <c r="AB156" s="583"/>
      <c r="AC156" s="586"/>
      <c r="AD156" s="583"/>
      <c r="AE156" s="586"/>
      <c r="AF156" s="583"/>
      <c r="AG156" s="586"/>
      <c r="AH156" s="583"/>
      <c r="AI156" s="586"/>
      <c r="AJ156" s="583"/>
      <c r="AK156" s="586"/>
      <c r="AL156" s="583"/>
      <c r="AM156" s="642"/>
      <c r="AN156" s="666"/>
      <c r="AO156" s="603"/>
      <c r="AP156" s="583"/>
      <c r="AQ156" s="586"/>
      <c r="AR156" s="586"/>
      <c r="AS156" s="586"/>
      <c r="AT156" s="661" t="str">
        <f>CA156&amp;CB156&amp;CC156&amp;CD156&amp;CE156&amp;CF156</f>
        <v/>
      </c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12"/>
      <c r="BF156" s="12"/>
      <c r="BY156" s="3"/>
      <c r="CA156" s="32" t="str">
        <f t="shared" si="27"/>
        <v/>
      </c>
      <c r="CB156" s="32" t="str">
        <f t="shared" si="28"/>
        <v/>
      </c>
      <c r="CC156" s="32" t="str">
        <f t="shared" si="29"/>
        <v/>
      </c>
      <c r="CD156" s="32" t="str">
        <f t="shared" si="30"/>
        <v/>
      </c>
      <c r="CE156" s="32" t="str">
        <f t="shared" si="31"/>
        <v/>
      </c>
      <c r="CF156" s="32" t="str">
        <f t="shared" si="32"/>
        <v/>
      </c>
      <c r="CG156" s="33">
        <f t="shared" si="33"/>
        <v>0</v>
      </c>
      <c r="CH156" s="33">
        <f t="shared" si="34"/>
        <v>0</v>
      </c>
      <c r="CI156" s="33">
        <f t="shared" si="35"/>
        <v>0</v>
      </c>
      <c r="CJ156" s="33">
        <f t="shared" si="36"/>
        <v>0</v>
      </c>
      <c r="CK156" s="33">
        <f t="shared" si="37"/>
        <v>0</v>
      </c>
      <c r="CL156" s="33">
        <f t="shared" si="38"/>
        <v>0</v>
      </c>
      <c r="CM156" s="33"/>
      <c r="CN156" s="33"/>
      <c r="CZ156" s="2"/>
    </row>
    <row r="157" spans="1:104" x14ac:dyDescent="0.2">
      <c r="A157" s="1465"/>
      <c r="B157" s="314" t="s">
        <v>189</v>
      </c>
      <c r="C157" s="322">
        <f>+D157+E157</f>
        <v>0</v>
      </c>
      <c r="D157" s="323">
        <f t="shared" si="25"/>
        <v>0</v>
      </c>
      <c r="E157" s="304">
        <f t="shared" si="26"/>
        <v>0</v>
      </c>
      <c r="F157" s="324"/>
      <c r="G157" s="305"/>
      <c r="H157" s="324"/>
      <c r="I157" s="305"/>
      <c r="J157" s="324"/>
      <c r="K157" s="305"/>
      <c r="L157" s="92"/>
      <c r="M157" s="95"/>
      <c r="N157" s="324"/>
      <c r="O157" s="305"/>
      <c r="P157" s="324"/>
      <c r="Q157" s="305"/>
      <c r="R157" s="324"/>
      <c r="S157" s="305"/>
      <c r="T157" s="324"/>
      <c r="U157" s="305"/>
      <c r="V157" s="324"/>
      <c r="W157" s="305"/>
      <c r="X157" s="324"/>
      <c r="Y157" s="305"/>
      <c r="Z157" s="324"/>
      <c r="AA157" s="305"/>
      <c r="AB157" s="324"/>
      <c r="AC157" s="305"/>
      <c r="AD157" s="324"/>
      <c r="AE157" s="305"/>
      <c r="AF157" s="324"/>
      <c r="AG157" s="305"/>
      <c r="AH157" s="324"/>
      <c r="AI157" s="305"/>
      <c r="AJ157" s="324"/>
      <c r="AK157" s="305"/>
      <c r="AL157" s="324"/>
      <c r="AM157" s="285"/>
      <c r="AN157" s="319"/>
      <c r="AO157" s="206"/>
      <c r="AP157" s="92"/>
      <c r="AQ157" s="95"/>
      <c r="AR157" s="95"/>
      <c r="AS157" s="95"/>
      <c r="AT157" s="661" t="str">
        <f>CA157&amp;CB157&amp;CC157&amp;CD157&amp;CE157&amp;CF157</f>
        <v/>
      </c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12"/>
      <c r="BF157" s="12"/>
      <c r="BY157" s="3"/>
      <c r="CA157" s="32" t="str">
        <f t="shared" si="27"/>
        <v/>
      </c>
      <c r="CB157" s="32" t="str">
        <f t="shared" si="28"/>
        <v/>
      </c>
      <c r="CC157" s="32" t="str">
        <f t="shared" si="29"/>
        <v/>
      </c>
      <c r="CD157" s="32" t="str">
        <f t="shared" si="30"/>
        <v/>
      </c>
      <c r="CE157" s="32" t="str">
        <f t="shared" si="31"/>
        <v/>
      </c>
      <c r="CF157" s="32" t="str">
        <f t="shared" si="32"/>
        <v/>
      </c>
      <c r="CG157" s="33">
        <f t="shared" si="33"/>
        <v>0</v>
      </c>
      <c r="CH157" s="33">
        <f t="shared" si="34"/>
        <v>0</v>
      </c>
      <c r="CI157" s="33">
        <f t="shared" si="35"/>
        <v>0</v>
      </c>
      <c r="CJ157" s="33">
        <f t="shared" si="36"/>
        <v>0</v>
      </c>
      <c r="CK157" s="33">
        <f t="shared" si="37"/>
        <v>0</v>
      </c>
      <c r="CL157" s="33">
        <f t="shared" si="38"/>
        <v>0</v>
      </c>
      <c r="CM157" s="33"/>
      <c r="CN157" s="33"/>
      <c r="CZ157" s="2"/>
    </row>
    <row r="158" spans="1:104" x14ac:dyDescent="0.2">
      <c r="A158" s="374" t="s">
        <v>190</v>
      </c>
      <c r="B158" s="326"/>
      <c r="C158" s="576">
        <f t="shared" ref="C158:C189" si="39">SUM(D158+E158)</f>
        <v>41</v>
      </c>
      <c r="D158" s="577">
        <f t="shared" si="25"/>
        <v>17</v>
      </c>
      <c r="E158" s="75">
        <f t="shared" si="26"/>
        <v>24</v>
      </c>
      <c r="F158" s="595">
        <v>3</v>
      </c>
      <c r="G158" s="53">
        <v>0</v>
      </c>
      <c r="H158" s="595">
        <v>3</v>
      </c>
      <c r="I158" s="53">
        <v>2</v>
      </c>
      <c r="J158" s="595">
        <v>2</v>
      </c>
      <c r="K158" s="53">
        <v>0</v>
      </c>
      <c r="L158" s="595">
        <v>0</v>
      </c>
      <c r="M158" s="53">
        <v>0</v>
      </c>
      <c r="N158" s="595">
        <v>0</v>
      </c>
      <c r="O158" s="53">
        <v>1</v>
      </c>
      <c r="P158" s="595">
        <v>2</v>
      </c>
      <c r="Q158" s="53">
        <v>1</v>
      </c>
      <c r="R158" s="595">
        <v>0</v>
      </c>
      <c r="S158" s="53">
        <v>0</v>
      </c>
      <c r="T158" s="595">
        <v>0</v>
      </c>
      <c r="U158" s="53">
        <v>2</v>
      </c>
      <c r="V158" s="595">
        <v>2</v>
      </c>
      <c r="W158" s="53">
        <v>1</v>
      </c>
      <c r="X158" s="595">
        <v>1</v>
      </c>
      <c r="Y158" s="53">
        <v>6</v>
      </c>
      <c r="Z158" s="595">
        <v>2</v>
      </c>
      <c r="AA158" s="53">
        <v>4</v>
      </c>
      <c r="AB158" s="595">
        <v>0</v>
      </c>
      <c r="AC158" s="53">
        <v>4</v>
      </c>
      <c r="AD158" s="595">
        <v>0</v>
      </c>
      <c r="AE158" s="53">
        <v>0</v>
      </c>
      <c r="AF158" s="595">
        <v>0</v>
      </c>
      <c r="AG158" s="53">
        <v>2</v>
      </c>
      <c r="AH158" s="595">
        <v>2</v>
      </c>
      <c r="AI158" s="53">
        <v>1</v>
      </c>
      <c r="AJ158" s="595">
        <v>0</v>
      </c>
      <c r="AK158" s="53">
        <v>0</v>
      </c>
      <c r="AL158" s="595">
        <v>0</v>
      </c>
      <c r="AM158" s="321">
        <v>0</v>
      </c>
      <c r="AN158" s="660">
        <v>0</v>
      </c>
      <c r="AO158" s="591">
        <v>0</v>
      </c>
      <c r="AP158" s="92">
        <v>0</v>
      </c>
      <c r="AQ158" s="53">
        <v>1</v>
      </c>
      <c r="AR158" s="53">
        <v>1</v>
      </c>
      <c r="AS158" s="53">
        <v>0</v>
      </c>
      <c r="AT158" s="661" t="str">
        <f>CA158&amp;CB158&amp;CC158&amp;CD158&amp;CE158&amp;CF158&amp;CO158</f>
        <v/>
      </c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12"/>
      <c r="BF158" s="12"/>
      <c r="BY158" s="3"/>
      <c r="CA158" s="32" t="str">
        <f t="shared" si="27"/>
        <v/>
      </c>
      <c r="CB158" s="32" t="str">
        <f t="shared" si="28"/>
        <v/>
      </c>
      <c r="CC158" s="32" t="str">
        <f t="shared" si="29"/>
        <v/>
      </c>
      <c r="CD158" s="32" t="str">
        <f t="shared" si="30"/>
        <v/>
      </c>
      <c r="CE158" s="32" t="str">
        <f t="shared" si="31"/>
        <v/>
      </c>
      <c r="CF158" s="32" t="str">
        <f t="shared" si="32"/>
        <v/>
      </c>
      <c r="CG158" s="33">
        <f t="shared" si="33"/>
        <v>0</v>
      </c>
      <c r="CH158" s="33">
        <f t="shared" si="34"/>
        <v>0</v>
      </c>
      <c r="CI158" s="33">
        <f t="shared" si="35"/>
        <v>0</v>
      </c>
      <c r="CJ158" s="33">
        <f t="shared" si="36"/>
        <v>0</v>
      </c>
      <c r="CK158" s="33">
        <f t="shared" si="37"/>
        <v>0</v>
      </c>
      <c r="CL158" s="33">
        <f t="shared" si="38"/>
        <v>0</v>
      </c>
      <c r="CM158" s="14">
        <v>0</v>
      </c>
      <c r="CN158" s="14"/>
      <c r="CZ158" s="2"/>
    </row>
    <row r="159" spans="1:104" ht="14.25" customHeight="1" x14ac:dyDescent="0.2">
      <c r="A159" s="1375" t="s">
        <v>191</v>
      </c>
      <c r="B159" s="327" t="s">
        <v>192</v>
      </c>
      <c r="C159" s="328">
        <f t="shared" si="39"/>
        <v>1</v>
      </c>
      <c r="D159" s="329">
        <f t="shared" si="25"/>
        <v>0</v>
      </c>
      <c r="E159" s="330">
        <f t="shared" si="26"/>
        <v>1</v>
      </c>
      <c r="F159" s="106"/>
      <c r="G159" s="109"/>
      <c r="H159" s="106"/>
      <c r="I159" s="109"/>
      <c r="J159" s="106"/>
      <c r="K159" s="109"/>
      <c r="L159" s="106"/>
      <c r="M159" s="109"/>
      <c r="N159" s="106"/>
      <c r="O159" s="109"/>
      <c r="P159" s="106"/>
      <c r="Q159" s="109"/>
      <c r="R159" s="106"/>
      <c r="S159" s="109"/>
      <c r="T159" s="106"/>
      <c r="U159" s="109"/>
      <c r="V159" s="106"/>
      <c r="W159" s="109"/>
      <c r="X159" s="106"/>
      <c r="Y159" s="109"/>
      <c r="Z159" s="106"/>
      <c r="AA159" s="109"/>
      <c r="AB159" s="106"/>
      <c r="AC159" s="109">
        <v>1</v>
      </c>
      <c r="AD159" s="106"/>
      <c r="AE159" s="109"/>
      <c r="AF159" s="106"/>
      <c r="AG159" s="109"/>
      <c r="AH159" s="106"/>
      <c r="AI159" s="109"/>
      <c r="AJ159" s="106"/>
      <c r="AK159" s="109"/>
      <c r="AL159" s="106"/>
      <c r="AM159" s="254"/>
      <c r="AN159" s="331">
        <v>0</v>
      </c>
      <c r="AO159" s="57">
        <v>0</v>
      </c>
      <c r="AP159" s="106">
        <v>0</v>
      </c>
      <c r="AQ159" s="305">
        <v>0</v>
      </c>
      <c r="AR159" s="305">
        <v>0</v>
      </c>
      <c r="AS159" s="305">
        <v>0</v>
      </c>
      <c r="AT159" s="661" t="str">
        <f t="shared" ref="AT159:AT189" si="40">CA159&amp;CB159&amp;CC159&amp;CD159&amp;CE159&amp;CF159</f>
        <v/>
      </c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12"/>
      <c r="BF159" s="12"/>
      <c r="BY159" s="3"/>
      <c r="CA159" s="32" t="str">
        <f t="shared" si="27"/>
        <v/>
      </c>
      <c r="CB159" s="32" t="str">
        <f t="shared" si="28"/>
        <v/>
      </c>
      <c r="CC159" s="32" t="str">
        <f t="shared" si="29"/>
        <v/>
      </c>
      <c r="CD159" s="32" t="str">
        <f t="shared" si="30"/>
        <v/>
      </c>
      <c r="CE159" s="32" t="str">
        <f t="shared" si="31"/>
        <v/>
      </c>
      <c r="CF159" s="32" t="str">
        <f t="shared" si="32"/>
        <v/>
      </c>
      <c r="CG159" s="33">
        <f t="shared" si="33"/>
        <v>0</v>
      </c>
      <c r="CH159" s="33">
        <f t="shared" si="34"/>
        <v>0</v>
      </c>
      <c r="CI159" s="33">
        <f t="shared" si="35"/>
        <v>0</v>
      </c>
      <c r="CJ159" s="33">
        <f t="shared" si="36"/>
        <v>0</v>
      </c>
      <c r="CK159" s="33">
        <f t="shared" si="37"/>
        <v>0</v>
      </c>
      <c r="CL159" s="33">
        <f t="shared" si="38"/>
        <v>0</v>
      </c>
      <c r="CM159" s="33"/>
      <c r="CN159" s="33"/>
      <c r="CZ159" s="2"/>
    </row>
    <row r="160" spans="1:104" x14ac:dyDescent="0.2">
      <c r="A160" s="1392"/>
      <c r="B160" s="332" t="s">
        <v>193</v>
      </c>
      <c r="C160" s="333">
        <f t="shared" si="39"/>
        <v>1</v>
      </c>
      <c r="D160" s="334">
        <f t="shared" si="25"/>
        <v>0</v>
      </c>
      <c r="E160" s="335">
        <f t="shared" si="26"/>
        <v>1</v>
      </c>
      <c r="F160" s="35"/>
      <c r="G160" s="39"/>
      <c r="H160" s="35"/>
      <c r="I160" s="39"/>
      <c r="J160" s="35"/>
      <c r="K160" s="39"/>
      <c r="L160" s="35"/>
      <c r="M160" s="39"/>
      <c r="N160" s="35"/>
      <c r="O160" s="39"/>
      <c r="P160" s="35"/>
      <c r="Q160" s="39"/>
      <c r="R160" s="35"/>
      <c r="S160" s="39"/>
      <c r="T160" s="35"/>
      <c r="U160" s="39"/>
      <c r="V160" s="35"/>
      <c r="W160" s="39"/>
      <c r="X160" s="35"/>
      <c r="Y160" s="39"/>
      <c r="Z160" s="35"/>
      <c r="AA160" s="39"/>
      <c r="AB160" s="35"/>
      <c r="AC160" s="39">
        <v>1</v>
      </c>
      <c r="AD160" s="35"/>
      <c r="AE160" s="39"/>
      <c r="AF160" s="35"/>
      <c r="AG160" s="39"/>
      <c r="AH160" s="35"/>
      <c r="AI160" s="39"/>
      <c r="AJ160" s="35"/>
      <c r="AK160" s="39"/>
      <c r="AL160" s="35"/>
      <c r="AM160" s="239"/>
      <c r="AN160" s="336">
        <v>0</v>
      </c>
      <c r="AO160" s="58">
        <v>0</v>
      </c>
      <c r="AP160" s="35">
        <v>0</v>
      </c>
      <c r="AQ160" s="46">
        <v>0</v>
      </c>
      <c r="AR160" s="46">
        <v>0</v>
      </c>
      <c r="AS160" s="46">
        <v>0</v>
      </c>
      <c r="AT160" s="661" t="str">
        <f t="shared" si="40"/>
        <v/>
      </c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12"/>
      <c r="BF160" s="12"/>
      <c r="BY160" s="3"/>
      <c r="CA160" s="32" t="str">
        <f t="shared" si="27"/>
        <v/>
      </c>
      <c r="CB160" s="32" t="str">
        <f t="shared" si="28"/>
        <v/>
      </c>
      <c r="CC160" s="32" t="str">
        <f t="shared" si="29"/>
        <v/>
      </c>
      <c r="CD160" s="32" t="str">
        <f t="shared" si="30"/>
        <v/>
      </c>
      <c r="CE160" s="32" t="str">
        <f t="shared" si="31"/>
        <v/>
      </c>
      <c r="CF160" s="32" t="str">
        <f t="shared" si="32"/>
        <v/>
      </c>
      <c r="CG160" s="33">
        <f t="shared" si="33"/>
        <v>0</v>
      </c>
      <c r="CH160" s="33">
        <f t="shared" si="34"/>
        <v>0</v>
      </c>
      <c r="CI160" s="33">
        <f t="shared" si="35"/>
        <v>0</v>
      </c>
      <c r="CJ160" s="33">
        <f t="shared" si="36"/>
        <v>0</v>
      </c>
      <c r="CK160" s="33">
        <f t="shared" si="37"/>
        <v>0</v>
      </c>
      <c r="CL160" s="33">
        <f t="shared" si="38"/>
        <v>0</v>
      </c>
      <c r="CM160" s="33"/>
      <c r="CN160" s="33"/>
      <c r="CZ160" s="2"/>
    </row>
    <row r="161" spans="1:104" x14ac:dyDescent="0.2">
      <c r="A161" s="1392"/>
      <c r="B161" s="332" t="s">
        <v>194</v>
      </c>
      <c r="C161" s="333">
        <f t="shared" si="39"/>
        <v>10</v>
      </c>
      <c r="D161" s="337">
        <f t="shared" si="25"/>
        <v>3</v>
      </c>
      <c r="E161" s="335">
        <f t="shared" si="26"/>
        <v>7</v>
      </c>
      <c r="F161" s="42"/>
      <c r="G161" s="46"/>
      <c r="H161" s="42"/>
      <c r="I161" s="46"/>
      <c r="J161" s="42"/>
      <c r="K161" s="46"/>
      <c r="L161" s="42"/>
      <c r="M161" s="46"/>
      <c r="N161" s="42"/>
      <c r="O161" s="46">
        <v>1</v>
      </c>
      <c r="P161" s="42"/>
      <c r="Q161" s="46">
        <v>1</v>
      </c>
      <c r="R161" s="42"/>
      <c r="S161" s="46"/>
      <c r="T161" s="42"/>
      <c r="U161" s="46"/>
      <c r="V161" s="42"/>
      <c r="W161" s="46">
        <v>1</v>
      </c>
      <c r="X161" s="42"/>
      <c r="Y161" s="46"/>
      <c r="Z161" s="42">
        <v>1</v>
      </c>
      <c r="AA161" s="46"/>
      <c r="AB161" s="42"/>
      <c r="AC161" s="46">
        <v>1</v>
      </c>
      <c r="AD161" s="42"/>
      <c r="AE161" s="46"/>
      <c r="AF161" s="42"/>
      <c r="AG161" s="46">
        <v>2</v>
      </c>
      <c r="AH161" s="42">
        <v>2</v>
      </c>
      <c r="AI161" s="46">
        <v>1</v>
      </c>
      <c r="AJ161" s="42"/>
      <c r="AK161" s="46"/>
      <c r="AL161" s="42"/>
      <c r="AM161" s="244"/>
      <c r="AN161" s="338">
        <v>0</v>
      </c>
      <c r="AO161" s="202">
        <v>0</v>
      </c>
      <c r="AP161" s="42">
        <v>0</v>
      </c>
      <c r="AQ161" s="46">
        <v>0</v>
      </c>
      <c r="AR161" s="46">
        <v>0</v>
      </c>
      <c r="AS161" s="46">
        <v>0</v>
      </c>
      <c r="AT161" s="661" t="str">
        <f t="shared" si="40"/>
        <v/>
      </c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12"/>
      <c r="BF161" s="12"/>
      <c r="BY161" s="3"/>
      <c r="CA161" s="32" t="str">
        <f t="shared" si="27"/>
        <v/>
      </c>
      <c r="CB161" s="32" t="str">
        <f t="shared" si="28"/>
        <v/>
      </c>
      <c r="CC161" s="32" t="str">
        <f t="shared" si="29"/>
        <v/>
      </c>
      <c r="CD161" s="32" t="str">
        <f t="shared" si="30"/>
        <v/>
      </c>
      <c r="CE161" s="32" t="str">
        <f t="shared" si="31"/>
        <v/>
      </c>
      <c r="CF161" s="32" t="str">
        <f t="shared" si="32"/>
        <v/>
      </c>
      <c r="CG161" s="33">
        <f t="shared" si="33"/>
        <v>0</v>
      </c>
      <c r="CH161" s="33">
        <f t="shared" si="34"/>
        <v>0</v>
      </c>
      <c r="CI161" s="33">
        <f t="shared" si="35"/>
        <v>0</v>
      </c>
      <c r="CJ161" s="33">
        <f t="shared" si="36"/>
        <v>0</v>
      </c>
      <c r="CK161" s="33">
        <f t="shared" si="37"/>
        <v>0</v>
      </c>
      <c r="CL161" s="33">
        <f t="shared" si="38"/>
        <v>0</v>
      </c>
      <c r="CM161" s="33"/>
      <c r="CN161" s="33"/>
      <c r="CZ161" s="2"/>
    </row>
    <row r="162" spans="1:104" x14ac:dyDescent="0.2">
      <c r="A162" s="1392"/>
      <c r="B162" s="339" t="s">
        <v>195</v>
      </c>
      <c r="C162" s="333">
        <f t="shared" si="39"/>
        <v>0</v>
      </c>
      <c r="D162" s="340"/>
      <c r="E162" s="335">
        <f>SUM(K162+M162+O162+Q162+S162+U162+W162+Y162+AA162+AC162+AE162+AG162+AI162+AK162+AM162)</f>
        <v>0</v>
      </c>
      <c r="F162" s="270"/>
      <c r="G162" s="271"/>
      <c r="H162" s="270"/>
      <c r="I162" s="271"/>
      <c r="J162" s="270"/>
      <c r="K162" s="39"/>
      <c r="L162" s="270"/>
      <c r="M162" s="39"/>
      <c r="N162" s="270"/>
      <c r="O162" s="39"/>
      <c r="P162" s="270"/>
      <c r="Q162" s="39"/>
      <c r="R162" s="270"/>
      <c r="S162" s="39"/>
      <c r="T162" s="270"/>
      <c r="U162" s="39"/>
      <c r="V162" s="270"/>
      <c r="W162" s="39"/>
      <c r="X162" s="270"/>
      <c r="Y162" s="39"/>
      <c r="Z162" s="270"/>
      <c r="AA162" s="39"/>
      <c r="AB162" s="270"/>
      <c r="AC162" s="39"/>
      <c r="AD162" s="270"/>
      <c r="AE162" s="39"/>
      <c r="AF162" s="270"/>
      <c r="AG162" s="39"/>
      <c r="AH162" s="270"/>
      <c r="AI162" s="39"/>
      <c r="AJ162" s="270"/>
      <c r="AK162" s="39"/>
      <c r="AL162" s="270"/>
      <c r="AM162" s="239"/>
      <c r="AN162" s="336"/>
      <c r="AO162" s="58"/>
      <c r="AP162" s="270"/>
      <c r="AQ162" s="39"/>
      <c r="AR162" s="39"/>
      <c r="AS162" s="39"/>
      <c r="AT162" s="661" t="str">
        <f t="shared" si="40"/>
        <v/>
      </c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12"/>
      <c r="BF162" s="12"/>
      <c r="BY162" s="3"/>
      <c r="CA162" s="32" t="str">
        <f t="shared" si="27"/>
        <v/>
      </c>
      <c r="CB162" s="32" t="str">
        <f t="shared" si="28"/>
        <v/>
      </c>
      <c r="CC162" s="32" t="str">
        <f t="shared" si="29"/>
        <v/>
      </c>
      <c r="CD162" s="32" t="str">
        <f t="shared" si="30"/>
        <v/>
      </c>
      <c r="CE162" s="32" t="str">
        <f t="shared" si="31"/>
        <v/>
      </c>
      <c r="CF162" s="32" t="str">
        <f t="shared" si="32"/>
        <v/>
      </c>
      <c r="CG162" s="33">
        <f t="shared" si="33"/>
        <v>0</v>
      </c>
      <c r="CH162" s="33">
        <f t="shared" si="34"/>
        <v>0</v>
      </c>
      <c r="CI162" s="33">
        <f t="shared" si="35"/>
        <v>0</v>
      </c>
      <c r="CJ162" s="33">
        <f t="shared" si="36"/>
        <v>0</v>
      </c>
      <c r="CK162" s="33">
        <f t="shared" si="37"/>
        <v>0</v>
      </c>
      <c r="CL162" s="33">
        <f>IF(AND(C162&lt;&gt;0,OR(AN162="",AO162="",AQ162="",AR162="",AS162="")),1,0)</f>
        <v>0</v>
      </c>
      <c r="CM162" s="33"/>
      <c r="CN162" s="33"/>
      <c r="CZ162" s="2"/>
    </row>
    <row r="163" spans="1:104" x14ac:dyDescent="0.2">
      <c r="A163" s="1392"/>
      <c r="B163" s="332" t="s">
        <v>196</v>
      </c>
      <c r="C163" s="333">
        <f t="shared" si="39"/>
        <v>4</v>
      </c>
      <c r="D163" s="329">
        <f t="shared" ref="D163:E169" si="41">SUM(F163+H163+J163+L163+N163+P163+R163+T163+V163+X163+Z163+AB163+AD163+AF163+AH163+AJ163+AL163)</f>
        <v>0</v>
      </c>
      <c r="E163" s="335">
        <f t="shared" si="41"/>
        <v>4</v>
      </c>
      <c r="F163" s="106"/>
      <c r="G163" s="109"/>
      <c r="H163" s="106"/>
      <c r="I163" s="109"/>
      <c r="J163" s="106"/>
      <c r="K163" s="109"/>
      <c r="L163" s="106"/>
      <c r="M163" s="109"/>
      <c r="N163" s="106"/>
      <c r="O163" s="109"/>
      <c r="P163" s="106"/>
      <c r="Q163" s="109"/>
      <c r="R163" s="106"/>
      <c r="S163" s="109"/>
      <c r="T163" s="106"/>
      <c r="U163" s="109"/>
      <c r="V163" s="106"/>
      <c r="W163" s="109"/>
      <c r="X163" s="106"/>
      <c r="Y163" s="109">
        <v>2</v>
      </c>
      <c r="Z163" s="106"/>
      <c r="AA163" s="109">
        <v>2</v>
      </c>
      <c r="AB163" s="106"/>
      <c r="AC163" s="109"/>
      <c r="AD163" s="106"/>
      <c r="AE163" s="109"/>
      <c r="AF163" s="106"/>
      <c r="AG163" s="109"/>
      <c r="AH163" s="106"/>
      <c r="AI163" s="109"/>
      <c r="AJ163" s="106"/>
      <c r="AK163" s="109"/>
      <c r="AL163" s="106"/>
      <c r="AM163" s="254"/>
      <c r="AN163" s="331">
        <v>0</v>
      </c>
      <c r="AO163" s="57">
        <v>0</v>
      </c>
      <c r="AP163" s="106">
        <v>0</v>
      </c>
      <c r="AQ163" s="109">
        <v>0</v>
      </c>
      <c r="AR163" s="109">
        <v>0</v>
      </c>
      <c r="AS163" s="109">
        <v>0</v>
      </c>
      <c r="AT163" s="661" t="str">
        <f t="shared" si="40"/>
        <v/>
      </c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12"/>
      <c r="BF163" s="12"/>
      <c r="BY163" s="3"/>
      <c r="CA163" s="32" t="str">
        <f t="shared" si="27"/>
        <v/>
      </c>
      <c r="CB163" s="32" t="str">
        <f t="shared" si="28"/>
        <v/>
      </c>
      <c r="CC163" s="32" t="str">
        <f t="shared" si="29"/>
        <v/>
      </c>
      <c r="CD163" s="32" t="str">
        <f t="shared" si="30"/>
        <v/>
      </c>
      <c r="CE163" s="32" t="str">
        <f t="shared" si="31"/>
        <v/>
      </c>
      <c r="CF163" s="32" t="str">
        <f t="shared" si="32"/>
        <v/>
      </c>
      <c r="CG163" s="33">
        <f t="shared" si="33"/>
        <v>0</v>
      </c>
      <c r="CH163" s="33">
        <f t="shared" si="34"/>
        <v>0</v>
      </c>
      <c r="CI163" s="33">
        <f t="shared" si="35"/>
        <v>0</v>
      </c>
      <c r="CJ163" s="33">
        <f t="shared" si="36"/>
        <v>0</v>
      </c>
      <c r="CK163" s="33">
        <f t="shared" si="37"/>
        <v>0</v>
      </c>
      <c r="CL163" s="33">
        <f t="shared" si="38"/>
        <v>0</v>
      </c>
      <c r="CM163" s="33"/>
      <c r="CN163" s="33"/>
      <c r="CZ163" s="2"/>
    </row>
    <row r="164" spans="1:104" x14ac:dyDescent="0.2">
      <c r="A164" s="1392"/>
      <c r="B164" s="341" t="s">
        <v>197</v>
      </c>
      <c r="C164" s="333">
        <f t="shared" si="39"/>
        <v>2</v>
      </c>
      <c r="D164" s="334">
        <f t="shared" si="41"/>
        <v>1</v>
      </c>
      <c r="E164" s="335">
        <f t="shared" si="41"/>
        <v>1</v>
      </c>
      <c r="F164" s="35"/>
      <c r="G164" s="39"/>
      <c r="H164" s="35"/>
      <c r="I164" s="39"/>
      <c r="J164" s="35"/>
      <c r="K164" s="39"/>
      <c r="L164" s="35"/>
      <c r="M164" s="39"/>
      <c r="N164" s="35"/>
      <c r="O164" s="39"/>
      <c r="P164" s="35"/>
      <c r="Q164" s="39"/>
      <c r="R164" s="35"/>
      <c r="S164" s="39"/>
      <c r="T164" s="35"/>
      <c r="U164" s="39"/>
      <c r="V164" s="35"/>
      <c r="W164" s="39"/>
      <c r="X164" s="35">
        <v>1</v>
      </c>
      <c r="Y164" s="39">
        <v>1</v>
      </c>
      <c r="Z164" s="35"/>
      <c r="AA164" s="39"/>
      <c r="AB164" s="35"/>
      <c r="AC164" s="39"/>
      <c r="AD164" s="35"/>
      <c r="AE164" s="39"/>
      <c r="AF164" s="35"/>
      <c r="AG164" s="39"/>
      <c r="AH164" s="35"/>
      <c r="AI164" s="39"/>
      <c r="AJ164" s="35"/>
      <c r="AK164" s="39"/>
      <c r="AL164" s="35"/>
      <c r="AM164" s="239"/>
      <c r="AN164" s="336">
        <v>0</v>
      </c>
      <c r="AO164" s="58">
        <v>0</v>
      </c>
      <c r="AP164" s="35">
        <v>0</v>
      </c>
      <c r="AQ164" s="305">
        <v>0</v>
      </c>
      <c r="AR164" s="305">
        <v>0</v>
      </c>
      <c r="AS164" s="305">
        <v>0</v>
      </c>
      <c r="AT164" s="661" t="str">
        <f t="shared" si="40"/>
        <v/>
      </c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12"/>
      <c r="BF164" s="12"/>
      <c r="BY164" s="3"/>
      <c r="CA164" s="32" t="str">
        <f t="shared" si="27"/>
        <v/>
      </c>
      <c r="CB164" s="32" t="str">
        <f t="shared" si="28"/>
        <v/>
      </c>
      <c r="CC164" s="32" t="str">
        <f t="shared" si="29"/>
        <v/>
      </c>
      <c r="CD164" s="32" t="str">
        <f t="shared" si="30"/>
        <v/>
      </c>
      <c r="CE164" s="32" t="str">
        <f t="shared" si="31"/>
        <v/>
      </c>
      <c r="CF164" s="32" t="str">
        <f t="shared" si="32"/>
        <v/>
      </c>
      <c r="CG164" s="33">
        <f t="shared" si="33"/>
        <v>0</v>
      </c>
      <c r="CH164" s="33">
        <f t="shared" si="34"/>
        <v>0</v>
      </c>
      <c r="CI164" s="33">
        <f t="shared" si="35"/>
        <v>0</v>
      </c>
      <c r="CJ164" s="33">
        <f t="shared" si="36"/>
        <v>0</v>
      </c>
      <c r="CK164" s="33">
        <f t="shared" si="37"/>
        <v>0</v>
      </c>
      <c r="CL164" s="33">
        <f t="shared" si="38"/>
        <v>0</v>
      </c>
      <c r="CM164" s="33"/>
      <c r="CN164" s="33"/>
      <c r="CZ164" s="2"/>
    </row>
    <row r="165" spans="1:104" x14ac:dyDescent="0.2">
      <c r="A165" s="1392"/>
      <c r="B165" s="342" t="s">
        <v>198</v>
      </c>
      <c r="C165" s="333">
        <f t="shared" si="39"/>
        <v>0</v>
      </c>
      <c r="D165" s="334">
        <f t="shared" si="41"/>
        <v>0</v>
      </c>
      <c r="E165" s="335">
        <f t="shared" si="41"/>
        <v>0</v>
      </c>
      <c r="F165" s="35"/>
      <c r="G165" s="39"/>
      <c r="H165" s="35"/>
      <c r="I165" s="39"/>
      <c r="J165" s="35"/>
      <c r="K165" s="39"/>
      <c r="L165" s="35"/>
      <c r="M165" s="39"/>
      <c r="N165" s="35"/>
      <c r="O165" s="39"/>
      <c r="P165" s="35"/>
      <c r="Q165" s="39"/>
      <c r="R165" s="35"/>
      <c r="S165" s="39"/>
      <c r="T165" s="35"/>
      <c r="U165" s="39"/>
      <c r="V165" s="35"/>
      <c r="W165" s="39"/>
      <c r="X165" s="35"/>
      <c r="Y165" s="39"/>
      <c r="Z165" s="35"/>
      <c r="AA165" s="39"/>
      <c r="AB165" s="35"/>
      <c r="AC165" s="39"/>
      <c r="AD165" s="35"/>
      <c r="AE165" s="39"/>
      <c r="AF165" s="35"/>
      <c r="AG165" s="39"/>
      <c r="AH165" s="35"/>
      <c r="AI165" s="39"/>
      <c r="AJ165" s="35"/>
      <c r="AK165" s="39"/>
      <c r="AL165" s="35"/>
      <c r="AM165" s="239"/>
      <c r="AN165" s="336"/>
      <c r="AO165" s="58"/>
      <c r="AP165" s="35"/>
      <c r="AQ165" s="46"/>
      <c r="AR165" s="46"/>
      <c r="AS165" s="46"/>
      <c r="AT165" s="661" t="str">
        <f t="shared" si="40"/>
        <v/>
      </c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12"/>
      <c r="BF165" s="12"/>
      <c r="BY165" s="3"/>
      <c r="CA165" s="32" t="str">
        <f t="shared" si="27"/>
        <v/>
      </c>
      <c r="CB165" s="32" t="str">
        <f t="shared" si="28"/>
        <v/>
      </c>
      <c r="CC165" s="32" t="str">
        <f t="shared" si="29"/>
        <v/>
      </c>
      <c r="CD165" s="32" t="str">
        <f t="shared" si="30"/>
        <v/>
      </c>
      <c r="CE165" s="32" t="str">
        <f t="shared" si="31"/>
        <v/>
      </c>
      <c r="CF165" s="32" t="str">
        <f t="shared" si="32"/>
        <v/>
      </c>
      <c r="CG165" s="33">
        <f t="shared" si="33"/>
        <v>0</v>
      </c>
      <c r="CH165" s="33">
        <f t="shared" si="34"/>
        <v>0</v>
      </c>
      <c r="CI165" s="33">
        <f t="shared" si="35"/>
        <v>0</v>
      </c>
      <c r="CJ165" s="33">
        <f t="shared" si="36"/>
        <v>0</v>
      </c>
      <c r="CK165" s="33">
        <f t="shared" si="37"/>
        <v>0</v>
      </c>
      <c r="CL165" s="33">
        <f t="shared" si="38"/>
        <v>0</v>
      </c>
      <c r="CM165" s="33"/>
      <c r="CN165" s="33"/>
      <c r="CZ165" s="2"/>
    </row>
    <row r="166" spans="1:104" x14ac:dyDescent="0.2">
      <c r="A166" s="1376"/>
      <c r="B166" s="343" t="s">
        <v>199</v>
      </c>
      <c r="C166" s="344">
        <f t="shared" si="39"/>
        <v>0</v>
      </c>
      <c r="D166" s="337">
        <f t="shared" si="41"/>
        <v>0</v>
      </c>
      <c r="E166" s="345">
        <f t="shared" si="41"/>
        <v>0</v>
      </c>
      <c r="F166" s="42"/>
      <c r="G166" s="46"/>
      <c r="H166" s="42"/>
      <c r="I166" s="46"/>
      <c r="J166" s="42"/>
      <c r="K166" s="46"/>
      <c r="L166" s="42"/>
      <c r="M166" s="46"/>
      <c r="N166" s="42"/>
      <c r="O166" s="46"/>
      <c r="P166" s="42"/>
      <c r="Q166" s="46"/>
      <c r="R166" s="42"/>
      <c r="S166" s="46"/>
      <c r="T166" s="42"/>
      <c r="U166" s="46"/>
      <c r="V166" s="42"/>
      <c r="W166" s="46"/>
      <c r="X166" s="42"/>
      <c r="Y166" s="46"/>
      <c r="Z166" s="42"/>
      <c r="AA166" s="46"/>
      <c r="AB166" s="42"/>
      <c r="AC166" s="46"/>
      <c r="AD166" s="42"/>
      <c r="AE166" s="46"/>
      <c r="AF166" s="42"/>
      <c r="AG166" s="46"/>
      <c r="AH166" s="42"/>
      <c r="AI166" s="46"/>
      <c r="AJ166" s="42"/>
      <c r="AK166" s="46"/>
      <c r="AL166" s="42"/>
      <c r="AM166" s="244"/>
      <c r="AN166" s="338"/>
      <c r="AO166" s="202"/>
      <c r="AP166" s="42"/>
      <c r="AQ166" s="85"/>
      <c r="AR166" s="85"/>
      <c r="AS166" s="85"/>
      <c r="AT166" s="661" t="str">
        <f t="shared" si="40"/>
        <v/>
      </c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12"/>
      <c r="BF166" s="12"/>
      <c r="BY166" s="3"/>
      <c r="CA166" s="32" t="str">
        <f t="shared" si="27"/>
        <v/>
      </c>
      <c r="CB166" s="32" t="str">
        <f t="shared" si="28"/>
        <v/>
      </c>
      <c r="CC166" s="32" t="str">
        <f t="shared" si="29"/>
        <v/>
      </c>
      <c r="CD166" s="32" t="str">
        <f t="shared" si="30"/>
        <v/>
      </c>
      <c r="CE166" s="32" t="str">
        <f t="shared" si="31"/>
        <v/>
      </c>
      <c r="CF166" s="32" t="str">
        <f t="shared" si="32"/>
        <v/>
      </c>
      <c r="CG166" s="33">
        <f t="shared" si="33"/>
        <v>0</v>
      </c>
      <c r="CH166" s="33">
        <f t="shared" si="34"/>
        <v>0</v>
      </c>
      <c r="CI166" s="33">
        <f t="shared" si="35"/>
        <v>0</v>
      </c>
      <c r="CJ166" s="33">
        <f t="shared" si="36"/>
        <v>0</v>
      </c>
      <c r="CK166" s="33">
        <f t="shared" si="37"/>
        <v>0</v>
      </c>
      <c r="CL166" s="33">
        <f t="shared" si="38"/>
        <v>0</v>
      </c>
      <c r="CM166" s="33"/>
      <c r="CN166" s="33"/>
      <c r="CZ166" s="2"/>
    </row>
    <row r="167" spans="1:104" ht="21" customHeight="1" x14ac:dyDescent="0.2">
      <c r="A167" s="1375" t="s">
        <v>200</v>
      </c>
      <c r="B167" s="667" t="s">
        <v>201</v>
      </c>
      <c r="C167" s="663">
        <f t="shared" si="39"/>
        <v>0</v>
      </c>
      <c r="D167" s="664">
        <f t="shared" si="41"/>
        <v>0</v>
      </c>
      <c r="E167" s="665">
        <f t="shared" si="41"/>
        <v>0</v>
      </c>
      <c r="F167" s="583"/>
      <c r="G167" s="586"/>
      <c r="H167" s="583"/>
      <c r="I167" s="586"/>
      <c r="J167" s="583"/>
      <c r="K167" s="586"/>
      <c r="L167" s="583"/>
      <c r="M167" s="586"/>
      <c r="N167" s="583"/>
      <c r="O167" s="586"/>
      <c r="P167" s="583"/>
      <c r="Q167" s="586"/>
      <c r="R167" s="583"/>
      <c r="S167" s="586"/>
      <c r="T167" s="583"/>
      <c r="U167" s="586"/>
      <c r="V167" s="583"/>
      <c r="W167" s="586"/>
      <c r="X167" s="583"/>
      <c r="Y167" s="586"/>
      <c r="Z167" s="583"/>
      <c r="AA167" s="586"/>
      <c r="AB167" s="583"/>
      <c r="AC167" s="586"/>
      <c r="AD167" s="583"/>
      <c r="AE167" s="586"/>
      <c r="AF167" s="583"/>
      <c r="AG167" s="586"/>
      <c r="AH167" s="583"/>
      <c r="AI167" s="586"/>
      <c r="AJ167" s="583"/>
      <c r="AK167" s="586"/>
      <c r="AL167" s="583"/>
      <c r="AM167" s="642"/>
      <c r="AN167" s="666"/>
      <c r="AO167" s="603"/>
      <c r="AP167" s="583"/>
      <c r="AQ167" s="347"/>
      <c r="AR167" s="347"/>
      <c r="AS167" s="347"/>
      <c r="AT167" s="661" t="str">
        <f t="shared" si="40"/>
        <v/>
      </c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12"/>
      <c r="BF167" s="12"/>
      <c r="BY167" s="3"/>
      <c r="CA167" s="32" t="str">
        <f t="shared" si="27"/>
        <v/>
      </c>
      <c r="CB167" s="32" t="str">
        <f t="shared" si="28"/>
        <v/>
      </c>
      <c r="CC167" s="32" t="str">
        <f t="shared" si="29"/>
        <v/>
      </c>
      <c r="CD167" s="32" t="str">
        <f t="shared" si="30"/>
        <v/>
      </c>
      <c r="CE167" s="32" t="str">
        <f t="shared" si="31"/>
        <v/>
      </c>
      <c r="CF167" s="32" t="str">
        <f t="shared" si="32"/>
        <v/>
      </c>
      <c r="CG167" s="33">
        <f t="shared" si="33"/>
        <v>0</v>
      </c>
      <c r="CH167" s="33">
        <f t="shared" si="34"/>
        <v>0</v>
      </c>
      <c r="CI167" s="33">
        <f t="shared" si="35"/>
        <v>0</v>
      </c>
      <c r="CJ167" s="33">
        <f t="shared" si="36"/>
        <v>0</v>
      </c>
      <c r="CK167" s="33">
        <f t="shared" si="37"/>
        <v>0</v>
      </c>
      <c r="CL167" s="33">
        <f t="shared" si="38"/>
        <v>0</v>
      </c>
      <c r="CM167" s="33"/>
      <c r="CN167" s="33"/>
      <c r="CZ167" s="2"/>
    </row>
    <row r="168" spans="1:104" ht="21" x14ac:dyDescent="0.2">
      <c r="A168" s="1392"/>
      <c r="B168" s="332" t="s">
        <v>202</v>
      </c>
      <c r="C168" s="333">
        <f t="shared" si="39"/>
        <v>0</v>
      </c>
      <c r="D168" s="334">
        <f t="shared" si="41"/>
        <v>0</v>
      </c>
      <c r="E168" s="335">
        <f t="shared" si="41"/>
        <v>0</v>
      </c>
      <c r="F168" s="35"/>
      <c r="G168" s="39"/>
      <c r="H168" s="35"/>
      <c r="I168" s="39"/>
      <c r="J168" s="35"/>
      <c r="K168" s="39"/>
      <c r="L168" s="35"/>
      <c r="M168" s="39"/>
      <c r="N168" s="35"/>
      <c r="O168" s="39"/>
      <c r="P168" s="35"/>
      <c r="Q168" s="39"/>
      <c r="R168" s="35"/>
      <c r="S168" s="39"/>
      <c r="T168" s="35"/>
      <c r="U168" s="39"/>
      <c r="V168" s="35"/>
      <c r="W168" s="39"/>
      <c r="X168" s="35"/>
      <c r="Y168" s="39"/>
      <c r="Z168" s="35"/>
      <c r="AA168" s="39"/>
      <c r="AB168" s="35"/>
      <c r="AC168" s="39"/>
      <c r="AD168" s="35"/>
      <c r="AE168" s="39"/>
      <c r="AF168" s="35"/>
      <c r="AG168" s="39"/>
      <c r="AH168" s="35"/>
      <c r="AI168" s="39"/>
      <c r="AJ168" s="35"/>
      <c r="AK168" s="39"/>
      <c r="AL168" s="35"/>
      <c r="AM168" s="239"/>
      <c r="AN168" s="336"/>
      <c r="AO168" s="58"/>
      <c r="AP168" s="35"/>
      <c r="AQ168" s="46"/>
      <c r="AR168" s="46"/>
      <c r="AS168" s="46"/>
      <c r="AT168" s="661" t="str">
        <f t="shared" si="40"/>
        <v/>
      </c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12"/>
      <c r="BF168" s="12"/>
      <c r="BY168" s="3"/>
      <c r="CA168" s="32" t="str">
        <f t="shared" si="27"/>
        <v/>
      </c>
      <c r="CB168" s="32" t="str">
        <f t="shared" si="28"/>
        <v/>
      </c>
      <c r="CC168" s="32" t="str">
        <f t="shared" si="29"/>
        <v/>
      </c>
      <c r="CD168" s="32" t="str">
        <f t="shared" si="30"/>
        <v/>
      </c>
      <c r="CE168" s="32" t="str">
        <f t="shared" si="31"/>
        <v/>
      </c>
      <c r="CF168" s="32" t="str">
        <f t="shared" si="32"/>
        <v/>
      </c>
      <c r="CG168" s="33">
        <f t="shared" si="33"/>
        <v>0</v>
      </c>
      <c r="CH168" s="33">
        <f t="shared" si="34"/>
        <v>0</v>
      </c>
      <c r="CI168" s="33">
        <f t="shared" si="35"/>
        <v>0</v>
      </c>
      <c r="CJ168" s="33">
        <f t="shared" si="36"/>
        <v>0</v>
      </c>
      <c r="CK168" s="33">
        <f t="shared" si="37"/>
        <v>0</v>
      </c>
      <c r="CL168" s="33">
        <f t="shared" si="38"/>
        <v>0</v>
      </c>
      <c r="CM168" s="33"/>
      <c r="CN168" s="33"/>
      <c r="CZ168" s="2"/>
    </row>
    <row r="169" spans="1:104" x14ac:dyDescent="0.2">
      <c r="A169" s="1376"/>
      <c r="B169" s="314" t="s">
        <v>203</v>
      </c>
      <c r="C169" s="348">
        <f t="shared" si="39"/>
        <v>0</v>
      </c>
      <c r="D169" s="349">
        <f t="shared" si="41"/>
        <v>0</v>
      </c>
      <c r="E169" s="350">
        <f t="shared" si="41"/>
        <v>0</v>
      </c>
      <c r="F169" s="82"/>
      <c r="G169" s="85"/>
      <c r="H169" s="82"/>
      <c r="I169" s="85"/>
      <c r="J169" s="82"/>
      <c r="K169" s="85"/>
      <c r="L169" s="82"/>
      <c r="M169" s="85"/>
      <c r="N169" s="82"/>
      <c r="O169" s="85"/>
      <c r="P169" s="82"/>
      <c r="Q169" s="85"/>
      <c r="R169" s="82"/>
      <c r="S169" s="85"/>
      <c r="T169" s="82"/>
      <c r="U169" s="85"/>
      <c r="V169" s="82"/>
      <c r="W169" s="85"/>
      <c r="X169" s="82"/>
      <c r="Y169" s="85"/>
      <c r="Z169" s="82"/>
      <c r="AA169" s="85"/>
      <c r="AB169" s="82"/>
      <c r="AC169" s="85"/>
      <c r="AD169" s="82"/>
      <c r="AE169" s="85"/>
      <c r="AF169" s="82"/>
      <c r="AG169" s="85"/>
      <c r="AH169" s="82"/>
      <c r="AI169" s="85"/>
      <c r="AJ169" s="82"/>
      <c r="AK169" s="85"/>
      <c r="AL169" s="82"/>
      <c r="AM169" s="351"/>
      <c r="AN169" s="352"/>
      <c r="AO169" s="59"/>
      <c r="AP169" s="82"/>
      <c r="AQ169" s="85"/>
      <c r="AR169" s="85"/>
      <c r="AS169" s="85"/>
      <c r="AT169" s="661" t="str">
        <f t="shared" si="40"/>
        <v/>
      </c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12"/>
      <c r="BF169" s="12"/>
      <c r="BY169" s="3"/>
      <c r="CA169" s="32" t="str">
        <f t="shared" si="27"/>
        <v/>
      </c>
      <c r="CB169" s="32" t="str">
        <f t="shared" si="28"/>
        <v/>
      </c>
      <c r="CC169" s="32" t="str">
        <f t="shared" si="29"/>
        <v/>
      </c>
      <c r="CD169" s="32" t="str">
        <f t="shared" si="30"/>
        <v/>
      </c>
      <c r="CE169" s="32" t="str">
        <f t="shared" si="31"/>
        <v/>
      </c>
      <c r="CF169" s="32" t="str">
        <f t="shared" si="32"/>
        <v/>
      </c>
      <c r="CG169" s="33">
        <f t="shared" si="33"/>
        <v>0</v>
      </c>
      <c r="CH169" s="33">
        <f t="shared" si="34"/>
        <v>0</v>
      </c>
      <c r="CI169" s="33">
        <f t="shared" si="35"/>
        <v>0</v>
      </c>
      <c r="CJ169" s="33">
        <f t="shared" si="36"/>
        <v>0</v>
      </c>
      <c r="CK169" s="33">
        <f t="shared" si="37"/>
        <v>0</v>
      </c>
      <c r="CL169" s="33">
        <f t="shared" si="38"/>
        <v>0</v>
      </c>
      <c r="CM169" s="33"/>
      <c r="CN169" s="33"/>
      <c r="CZ169" s="2"/>
    </row>
    <row r="170" spans="1:104" ht="14.25" customHeight="1" x14ac:dyDescent="0.2">
      <c r="A170" s="1375" t="s">
        <v>204</v>
      </c>
      <c r="B170" s="662" t="s">
        <v>205</v>
      </c>
      <c r="C170" s="663">
        <f t="shared" si="39"/>
        <v>2</v>
      </c>
      <c r="D170" s="664">
        <f t="shared" ref="D170:E173" si="42">SUM(F170+H170+J170+L170+N170)</f>
        <v>1</v>
      </c>
      <c r="E170" s="665">
        <f t="shared" si="42"/>
        <v>1</v>
      </c>
      <c r="F170" s="583"/>
      <c r="G170" s="586"/>
      <c r="H170" s="583"/>
      <c r="I170" s="586">
        <v>1</v>
      </c>
      <c r="J170" s="583">
        <v>1</v>
      </c>
      <c r="K170" s="586"/>
      <c r="L170" s="583"/>
      <c r="M170" s="586"/>
      <c r="N170" s="583"/>
      <c r="O170" s="586"/>
      <c r="P170" s="668"/>
      <c r="Q170" s="669"/>
      <c r="R170" s="668"/>
      <c r="S170" s="669"/>
      <c r="T170" s="668"/>
      <c r="U170" s="669"/>
      <c r="V170" s="668"/>
      <c r="W170" s="669"/>
      <c r="X170" s="668"/>
      <c r="Y170" s="669"/>
      <c r="Z170" s="668"/>
      <c r="AA170" s="669"/>
      <c r="AB170" s="668"/>
      <c r="AC170" s="669"/>
      <c r="AD170" s="668"/>
      <c r="AE170" s="669"/>
      <c r="AF170" s="668"/>
      <c r="AG170" s="669"/>
      <c r="AH170" s="668"/>
      <c r="AI170" s="669"/>
      <c r="AJ170" s="668"/>
      <c r="AK170" s="669"/>
      <c r="AL170" s="668"/>
      <c r="AM170" s="670"/>
      <c r="AN170" s="666">
        <v>0</v>
      </c>
      <c r="AO170" s="671"/>
      <c r="AP170" s="583">
        <v>0</v>
      </c>
      <c r="AQ170" s="347">
        <v>0</v>
      </c>
      <c r="AR170" s="347">
        <v>0</v>
      </c>
      <c r="AS170" s="347">
        <v>0</v>
      </c>
      <c r="AT170" s="661" t="str">
        <f t="shared" si="40"/>
        <v/>
      </c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12"/>
      <c r="BF170" s="12"/>
      <c r="BY170" s="3"/>
      <c r="CA170" s="32" t="str">
        <f t="shared" si="27"/>
        <v/>
      </c>
      <c r="CB170" s="32"/>
      <c r="CC170" s="32" t="str">
        <f t="shared" si="29"/>
        <v/>
      </c>
      <c r="CD170" s="32" t="str">
        <f t="shared" si="30"/>
        <v/>
      </c>
      <c r="CE170" s="32" t="str">
        <f t="shared" si="31"/>
        <v/>
      </c>
      <c r="CF170" s="32" t="str">
        <f t="shared" si="32"/>
        <v/>
      </c>
      <c r="CG170" s="33">
        <f t="shared" si="33"/>
        <v>0</v>
      </c>
      <c r="CH170" s="33"/>
      <c r="CI170" s="33">
        <f t="shared" si="35"/>
        <v>0</v>
      </c>
      <c r="CJ170" s="33">
        <f t="shared" si="36"/>
        <v>0</v>
      </c>
      <c r="CK170" s="33">
        <f t="shared" si="37"/>
        <v>0</v>
      </c>
      <c r="CL170" s="33">
        <f>IF(AND(C170&lt;&gt;0,OR(AN170="",AP170="",AQ170="",AR170="",AS170="")),1,0)</f>
        <v>0</v>
      </c>
      <c r="CM170" s="33"/>
      <c r="CN170" s="33"/>
      <c r="CZ170" s="2"/>
    </row>
    <row r="171" spans="1:104" ht="21" x14ac:dyDescent="0.2">
      <c r="A171" s="1392"/>
      <c r="B171" s="332" t="s">
        <v>206</v>
      </c>
      <c r="C171" s="333">
        <f t="shared" si="39"/>
        <v>0</v>
      </c>
      <c r="D171" s="334">
        <f t="shared" si="42"/>
        <v>0</v>
      </c>
      <c r="E171" s="335">
        <f t="shared" si="42"/>
        <v>0</v>
      </c>
      <c r="F171" s="35"/>
      <c r="G171" s="39"/>
      <c r="H171" s="35"/>
      <c r="I171" s="39"/>
      <c r="J171" s="35"/>
      <c r="K171" s="39"/>
      <c r="L171" s="35"/>
      <c r="M171" s="39"/>
      <c r="N171" s="35"/>
      <c r="O171" s="39"/>
      <c r="P171" s="270"/>
      <c r="Q171" s="271"/>
      <c r="R171" s="270"/>
      <c r="S171" s="271"/>
      <c r="T171" s="270"/>
      <c r="U171" s="271"/>
      <c r="V171" s="270"/>
      <c r="W171" s="271"/>
      <c r="X171" s="270"/>
      <c r="Y171" s="271"/>
      <c r="Z171" s="270"/>
      <c r="AA171" s="271"/>
      <c r="AB171" s="270"/>
      <c r="AC171" s="271"/>
      <c r="AD171" s="270"/>
      <c r="AE171" s="271"/>
      <c r="AF171" s="270"/>
      <c r="AG171" s="271"/>
      <c r="AH171" s="270"/>
      <c r="AI171" s="271"/>
      <c r="AJ171" s="270"/>
      <c r="AK171" s="271"/>
      <c r="AL171" s="270"/>
      <c r="AM171" s="357"/>
      <c r="AN171" s="336"/>
      <c r="AO171" s="358"/>
      <c r="AP171" s="35"/>
      <c r="AQ171" s="46"/>
      <c r="AR171" s="46"/>
      <c r="AS171" s="46"/>
      <c r="AT171" s="661" t="str">
        <f t="shared" si="40"/>
        <v/>
      </c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12"/>
      <c r="BF171" s="12"/>
      <c r="BY171" s="3"/>
      <c r="CA171" s="32" t="str">
        <f t="shared" si="27"/>
        <v/>
      </c>
      <c r="CB171" s="32"/>
      <c r="CC171" s="32" t="str">
        <f t="shared" si="29"/>
        <v/>
      </c>
      <c r="CD171" s="32" t="str">
        <f t="shared" si="30"/>
        <v/>
      </c>
      <c r="CE171" s="32" t="str">
        <f t="shared" si="31"/>
        <v/>
      </c>
      <c r="CF171" s="32" t="str">
        <f t="shared" si="32"/>
        <v/>
      </c>
      <c r="CG171" s="33">
        <f t="shared" si="33"/>
        <v>0</v>
      </c>
      <c r="CH171" s="33"/>
      <c r="CI171" s="33">
        <f t="shared" si="35"/>
        <v>0</v>
      </c>
      <c r="CJ171" s="33">
        <f t="shared" si="36"/>
        <v>0</v>
      </c>
      <c r="CK171" s="33">
        <f t="shared" si="37"/>
        <v>0</v>
      </c>
      <c r="CL171" s="33">
        <f t="shared" ref="CL171:CL173" si="43">IF(AND(C171&lt;&gt;0,OR(AN171="",AP171="",AQ171="",AR171="",AS171="")),1,0)</f>
        <v>0</v>
      </c>
      <c r="CM171" s="33"/>
      <c r="CN171" s="33"/>
      <c r="CZ171" s="2"/>
    </row>
    <row r="172" spans="1:104" ht="21" x14ac:dyDescent="0.2">
      <c r="A172" s="1392"/>
      <c r="B172" s="332" t="s">
        <v>207</v>
      </c>
      <c r="C172" s="333">
        <f t="shared" si="39"/>
        <v>0</v>
      </c>
      <c r="D172" s="334">
        <f t="shared" si="42"/>
        <v>0</v>
      </c>
      <c r="E172" s="335">
        <f t="shared" si="42"/>
        <v>0</v>
      </c>
      <c r="F172" s="35"/>
      <c r="G172" s="39"/>
      <c r="H172" s="35"/>
      <c r="I172" s="39"/>
      <c r="J172" s="35"/>
      <c r="K172" s="39"/>
      <c r="L172" s="35"/>
      <c r="M172" s="39"/>
      <c r="N172" s="35"/>
      <c r="O172" s="39"/>
      <c r="P172" s="270"/>
      <c r="Q172" s="271"/>
      <c r="R172" s="270"/>
      <c r="S172" s="271"/>
      <c r="T172" s="270"/>
      <c r="U172" s="271"/>
      <c r="V172" s="270"/>
      <c r="W172" s="271"/>
      <c r="X172" s="270"/>
      <c r="Y172" s="271"/>
      <c r="Z172" s="270"/>
      <c r="AA172" s="271"/>
      <c r="AB172" s="270"/>
      <c r="AC172" s="271"/>
      <c r="AD172" s="270"/>
      <c r="AE172" s="271"/>
      <c r="AF172" s="270"/>
      <c r="AG172" s="271"/>
      <c r="AH172" s="270"/>
      <c r="AI172" s="271"/>
      <c r="AJ172" s="270"/>
      <c r="AK172" s="271"/>
      <c r="AL172" s="270"/>
      <c r="AM172" s="357"/>
      <c r="AN172" s="336"/>
      <c r="AO172" s="359"/>
      <c r="AP172" s="35"/>
      <c r="AQ172" s="46"/>
      <c r="AR172" s="46"/>
      <c r="AS172" s="46"/>
      <c r="AT172" s="661" t="str">
        <f t="shared" si="40"/>
        <v/>
      </c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12"/>
      <c r="BF172" s="12"/>
      <c r="BY172" s="3"/>
      <c r="CA172" s="32" t="str">
        <f t="shared" si="27"/>
        <v/>
      </c>
      <c r="CB172" s="32"/>
      <c r="CC172" s="32" t="str">
        <f t="shared" si="29"/>
        <v/>
      </c>
      <c r="CD172" s="32" t="str">
        <f t="shared" si="30"/>
        <v/>
      </c>
      <c r="CE172" s="32" t="str">
        <f t="shared" si="31"/>
        <v/>
      </c>
      <c r="CF172" s="32" t="str">
        <f t="shared" si="32"/>
        <v/>
      </c>
      <c r="CG172" s="33">
        <f t="shared" si="33"/>
        <v>0</v>
      </c>
      <c r="CH172" s="33"/>
      <c r="CI172" s="33">
        <f t="shared" si="35"/>
        <v>0</v>
      </c>
      <c r="CJ172" s="33">
        <f t="shared" si="36"/>
        <v>0</v>
      </c>
      <c r="CK172" s="33">
        <f t="shared" si="37"/>
        <v>0</v>
      </c>
      <c r="CL172" s="33">
        <f t="shared" si="43"/>
        <v>0</v>
      </c>
      <c r="CM172" s="33"/>
      <c r="CN172" s="33"/>
      <c r="CZ172" s="2"/>
    </row>
    <row r="173" spans="1:104" ht="31.5" x14ac:dyDescent="0.2">
      <c r="A173" s="1376"/>
      <c r="B173" s="314" t="s">
        <v>208</v>
      </c>
      <c r="C173" s="348">
        <f t="shared" si="39"/>
        <v>6</v>
      </c>
      <c r="D173" s="349">
        <f t="shared" si="42"/>
        <v>5</v>
      </c>
      <c r="E173" s="350">
        <f t="shared" si="42"/>
        <v>1</v>
      </c>
      <c r="F173" s="82">
        <v>1</v>
      </c>
      <c r="G173" s="85"/>
      <c r="H173" s="82">
        <v>3</v>
      </c>
      <c r="I173" s="85">
        <v>1</v>
      </c>
      <c r="J173" s="82">
        <v>1</v>
      </c>
      <c r="K173" s="85"/>
      <c r="L173" s="82"/>
      <c r="M173" s="85"/>
      <c r="N173" s="82"/>
      <c r="O173" s="85"/>
      <c r="P173" s="360"/>
      <c r="Q173" s="361"/>
      <c r="R173" s="360"/>
      <c r="S173" s="361"/>
      <c r="T173" s="360"/>
      <c r="U173" s="361"/>
      <c r="V173" s="360"/>
      <c r="W173" s="361"/>
      <c r="X173" s="360"/>
      <c r="Y173" s="361"/>
      <c r="Z173" s="360"/>
      <c r="AA173" s="361"/>
      <c r="AB173" s="360"/>
      <c r="AC173" s="361"/>
      <c r="AD173" s="360"/>
      <c r="AE173" s="361"/>
      <c r="AF173" s="360"/>
      <c r="AG173" s="361"/>
      <c r="AH173" s="360"/>
      <c r="AI173" s="361"/>
      <c r="AJ173" s="360"/>
      <c r="AK173" s="361"/>
      <c r="AL173" s="360"/>
      <c r="AM173" s="361"/>
      <c r="AN173" s="352">
        <v>0</v>
      </c>
      <c r="AO173" s="274"/>
      <c r="AP173" s="82">
        <v>0</v>
      </c>
      <c r="AQ173" s="85">
        <v>1</v>
      </c>
      <c r="AR173" s="85">
        <v>1</v>
      </c>
      <c r="AS173" s="85">
        <v>0</v>
      </c>
      <c r="AT173" s="661" t="str">
        <f t="shared" si="40"/>
        <v/>
      </c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12"/>
      <c r="BF173" s="12"/>
      <c r="BY173" s="3"/>
      <c r="CA173" s="32" t="str">
        <f t="shared" si="27"/>
        <v/>
      </c>
      <c r="CB173" s="32"/>
      <c r="CC173" s="32" t="str">
        <f t="shared" si="29"/>
        <v/>
      </c>
      <c r="CD173" s="32" t="str">
        <f t="shared" si="30"/>
        <v/>
      </c>
      <c r="CE173" s="32" t="str">
        <f t="shared" si="31"/>
        <v/>
      </c>
      <c r="CF173" s="32" t="str">
        <f t="shared" si="32"/>
        <v/>
      </c>
      <c r="CG173" s="33">
        <f t="shared" si="33"/>
        <v>0</v>
      </c>
      <c r="CH173" s="33"/>
      <c r="CI173" s="33">
        <f t="shared" si="35"/>
        <v>0</v>
      </c>
      <c r="CJ173" s="33">
        <f t="shared" si="36"/>
        <v>0</v>
      </c>
      <c r="CK173" s="33">
        <f t="shared" si="37"/>
        <v>0</v>
      </c>
      <c r="CL173" s="33">
        <f t="shared" si="43"/>
        <v>0</v>
      </c>
      <c r="CM173" s="33"/>
      <c r="CN173" s="33"/>
      <c r="CZ173" s="2"/>
    </row>
    <row r="174" spans="1:104" x14ac:dyDescent="0.2">
      <c r="A174" s="1375" t="s">
        <v>209</v>
      </c>
      <c r="B174" s="362" t="s">
        <v>210</v>
      </c>
      <c r="C174" s="328">
        <f t="shared" si="39"/>
        <v>0</v>
      </c>
      <c r="D174" s="329">
        <f t="shared" ref="D174:E189" si="44">SUM(F174+H174+J174+L174+N174+P174+R174+T174+V174+X174+Z174+AB174+AD174+AF174+AH174+AJ174+AL174)</f>
        <v>0</v>
      </c>
      <c r="E174" s="330">
        <f t="shared" si="44"/>
        <v>0</v>
      </c>
      <c r="F174" s="106"/>
      <c r="G174" s="109"/>
      <c r="H174" s="106"/>
      <c r="I174" s="109"/>
      <c r="J174" s="106"/>
      <c r="K174" s="109"/>
      <c r="L174" s="106"/>
      <c r="M174" s="109"/>
      <c r="N174" s="106"/>
      <c r="O174" s="109"/>
      <c r="P174" s="106"/>
      <c r="Q174" s="109"/>
      <c r="R174" s="106"/>
      <c r="S174" s="109"/>
      <c r="T174" s="106"/>
      <c r="U174" s="109"/>
      <c r="V174" s="106"/>
      <c r="W174" s="109"/>
      <c r="X174" s="106"/>
      <c r="Y174" s="109"/>
      <c r="Z174" s="106"/>
      <c r="AA174" s="109"/>
      <c r="AB174" s="106"/>
      <c r="AC174" s="109"/>
      <c r="AD174" s="106"/>
      <c r="AE174" s="109"/>
      <c r="AF174" s="106"/>
      <c r="AG174" s="109"/>
      <c r="AH174" s="106"/>
      <c r="AI174" s="109"/>
      <c r="AJ174" s="106"/>
      <c r="AK174" s="109"/>
      <c r="AL174" s="106"/>
      <c r="AM174" s="108"/>
      <c r="AN174" s="109"/>
      <c r="AO174" s="603"/>
      <c r="AP174" s="601"/>
      <c r="AQ174" s="109"/>
      <c r="AR174" s="109"/>
      <c r="AS174" s="57"/>
      <c r="AT174" s="661" t="str">
        <f t="shared" si="40"/>
        <v/>
      </c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12"/>
      <c r="BF174" s="12"/>
      <c r="BY174" s="3"/>
      <c r="CA174" s="32" t="str">
        <f t="shared" si="27"/>
        <v/>
      </c>
      <c r="CB174" s="32" t="str">
        <f t="shared" ref="CB174:CB179" si="45">IF(CH174=0,"","* Las madres de hijos menor de 5 años NO DEBE ser mayor al Total de Mujeres ingresadas al Programa. ")</f>
        <v/>
      </c>
      <c r="CC174" s="32" t="str">
        <f t="shared" si="29"/>
        <v/>
      </c>
      <c r="CD174" s="32" t="str">
        <f t="shared" si="30"/>
        <v/>
      </c>
      <c r="CE174" s="32" t="str">
        <f t="shared" si="31"/>
        <v/>
      </c>
      <c r="CF174" s="32" t="str">
        <f t="shared" si="32"/>
        <v/>
      </c>
      <c r="CG174" s="33">
        <f t="shared" si="33"/>
        <v>0</v>
      </c>
      <c r="CH174" s="33">
        <f t="shared" ref="CH174:CH179" si="46">IF(C174&lt;AO174,1,0)</f>
        <v>0</v>
      </c>
      <c r="CI174" s="33">
        <f t="shared" si="35"/>
        <v>0</v>
      </c>
      <c r="CJ174" s="33">
        <f t="shared" si="36"/>
        <v>0</v>
      </c>
      <c r="CK174" s="33">
        <f t="shared" si="37"/>
        <v>0</v>
      </c>
      <c r="CL174" s="33">
        <f t="shared" si="38"/>
        <v>0</v>
      </c>
      <c r="CM174" s="33"/>
      <c r="CN174" s="33"/>
      <c r="CZ174" s="2"/>
    </row>
    <row r="175" spans="1:104" x14ac:dyDescent="0.2">
      <c r="A175" s="1392"/>
      <c r="B175" s="363" t="s">
        <v>211</v>
      </c>
      <c r="C175" s="333">
        <f t="shared" si="39"/>
        <v>0</v>
      </c>
      <c r="D175" s="334">
        <f t="shared" si="44"/>
        <v>0</v>
      </c>
      <c r="E175" s="335">
        <f t="shared" si="44"/>
        <v>0</v>
      </c>
      <c r="F175" s="35"/>
      <c r="G175" s="39"/>
      <c r="H175" s="35"/>
      <c r="I175" s="39"/>
      <c r="J175" s="35"/>
      <c r="K175" s="39"/>
      <c r="L175" s="35"/>
      <c r="M175" s="39"/>
      <c r="N175" s="35"/>
      <c r="O175" s="39"/>
      <c r="P175" s="35"/>
      <c r="Q175" s="39"/>
      <c r="R175" s="35"/>
      <c r="S175" s="39"/>
      <c r="T175" s="35"/>
      <c r="U175" s="39"/>
      <c r="V175" s="35"/>
      <c r="W175" s="39"/>
      <c r="X175" s="35"/>
      <c r="Y175" s="39"/>
      <c r="Z175" s="35"/>
      <c r="AA175" s="39"/>
      <c r="AB175" s="35"/>
      <c r="AC175" s="39"/>
      <c r="AD175" s="35"/>
      <c r="AE175" s="39"/>
      <c r="AF175" s="35"/>
      <c r="AG175" s="39"/>
      <c r="AH175" s="35"/>
      <c r="AI175" s="39"/>
      <c r="AJ175" s="35"/>
      <c r="AK175" s="39"/>
      <c r="AL175" s="35"/>
      <c r="AM175" s="38"/>
      <c r="AN175" s="39"/>
      <c r="AO175" s="58"/>
      <c r="AP175" s="143"/>
      <c r="AQ175" s="39"/>
      <c r="AR175" s="39"/>
      <c r="AS175" s="58"/>
      <c r="AT175" s="661" t="str">
        <f t="shared" si="40"/>
        <v/>
      </c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12"/>
      <c r="BF175" s="12"/>
      <c r="BY175" s="3"/>
      <c r="CA175" s="32" t="str">
        <f t="shared" si="27"/>
        <v/>
      </c>
      <c r="CB175" s="32" t="str">
        <f t="shared" si="45"/>
        <v/>
      </c>
      <c r="CC175" s="32" t="str">
        <f t="shared" si="29"/>
        <v/>
      </c>
      <c r="CD175" s="32" t="str">
        <f t="shared" si="30"/>
        <v/>
      </c>
      <c r="CE175" s="32" t="str">
        <f t="shared" si="31"/>
        <v/>
      </c>
      <c r="CF175" s="32" t="str">
        <f t="shared" si="32"/>
        <v/>
      </c>
      <c r="CG175" s="33">
        <f t="shared" si="33"/>
        <v>0</v>
      </c>
      <c r="CH175" s="33">
        <f t="shared" si="46"/>
        <v>0</v>
      </c>
      <c r="CI175" s="33">
        <f t="shared" si="35"/>
        <v>0</v>
      </c>
      <c r="CJ175" s="33">
        <f t="shared" si="36"/>
        <v>0</v>
      </c>
      <c r="CK175" s="33">
        <f t="shared" si="37"/>
        <v>0</v>
      </c>
      <c r="CL175" s="33">
        <f t="shared" si="38"/>
        <v>0</v>
      </c>
      <c r="CM175" s="33"/>
      <c r="CN175" s="33"/>
      <c r="CZ175" s="2"/>
    </row>
    <row r="176" spans="1:104" x14ac:dyDescent="0.2">
      <c r="A176" s="1392"/>
      <c r="B176" s="339" t="s">
        <v>212</v>
      </c>
      <c r="C176" s="333">
        <f t="shared" si="39"/>
        <v>0</v>
      </c>
      <c r="D176" s="334">
        <f t="shared" si="44"/>
        <v>0</v>
      </c>
      <c r="E176" s="335">
        <f t="shared" si="44"/>
        <v>0</v>
      </c>
      <c r="F176" s="35"/>
      <c r="G176" s="39"/>
      <c r="H176" s="35"/>
      <c r="I176" s="39"/>
      <c r="J176" s="35"/>
      <c r="K176" s="39"/>
      <c r="L176" s="35"/>
      <c r="M176" s="39"/>
      <c r="N176" s="35"/>
      <c r="O176" s="39"/>
      <c r="P176" s="35"/>
      <c r="Q176" s="39"/>
      <c r="R176" s="35"/>
      <c r="S176" s="39"/>
      <c r="T176" s="35"/>
      <c r="U176" s="39"/>
      <c r="V176" s="35"/>
      <c r="W176" s="39"/>
      <c r="X176" s="35"/>
      <c r="Y176" s="39"/>
      <c r="Z176" s="35"/>
      <c r="AA176" s="39"/>
      <c r="AB176" s="35"/>
      <c r="AC176" s="39"/>
      <c r="AD176" s="35"/>
      <c r="AE176" s="39"/>
      <c r="AF176" s="35"/>
      <c r="AG176" s="39"/>
      <c r="AH176" s="35"/>
      <c r="AI176" s="39"/>
      <c r="AJ176" s="35"/>
      <c r="AK176" s="39"/>
      <c r="AL176" s="35"/>
      <c r="AM176" s="38"/>
      <c r="AN176" s="39"/>
      <c r="AO176" s="58"/>
      <c r="AP176" s="143"/>
      <c r="AQ176" s="39"/>
      <c r="AR176" s="39"/>
      <c r="AS176" s="58"/>
      <c r="AT176" s="661" t="str">
        <f t="shared" si="40"/>
        <v/>
      </c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12"/>
      <c r="BF176" s="12"/>
      <c r="BY176" s="3"/>
      <c r="CA176" s="32" t="str">
        <f t="shared" si="27"/>
        <v/>
      </c>
      <c r="CB176" s="32" t="str">
        <f t="shared" si="45"/>
        <v/>
      </c>
      <c r="CC176" s="32" t="str">
        <f t="shared" si="29"/>
        <v/>
      </c>
      <c r="CD176" s="32" t="str">
        <f t="shared" si="30"/>
        <v/>
      </c>
      <c r="CE176" s="32" t="str">
        <f t="shared" si="31"/>
        <v/>
      </c>
      <c r="CF176" s="32" t="str">
        <f t="shared" si="32"/>
        <v/>
      </c>
      <c r="CG176" s="33">
        <f t="shared" si="33"/>
        <v>0</v>
      </c>
      <c r="CH176" s="33">
        <f t="shared" si="46"/>
        <v>0</v>
      </c>
      <c r="CI176" s="33">
        <f t="shared" si="35"/>
        <v>0</v>
      </c>
      <c r="CJ176" s="33">
        <f t="shared" si="36"/>
        <v>0</v>
      </c>
      <c r="CK176" s="33">
        <f t="shared" si="37"/>
        <v>0</v>
      </c>
      <c r="CL176" s="33">
        <f t="shared" si="38"/>
        <v>0</v>
      </c>
      <c r="CM176" s="33"/>
      <c r="CN176" s="33"/>
      <c r="CZ176" s="2"/>
    </row>
    <row r="177" spans="1:104" x14ac:dyDescent="0.2">
      <c r="A177" s="1392"/>
      <c r="B177" s="339" t="s">
        <v>213</v>
      </c>
      <c r="C177" s="333">
        <f t="shared" si="39"/>
        <v>0</v>
      </c>
      <c r="D177" s="334">
        <f t="shared" si="44"/>
        <v>0</v>
      </c>
      <c r="E177" s="335">
        <f t="shared" si="44"/>
        <v>0</v>
      </c>
      <c r="F177" s="35"/>
      <c r="G177" s="39"/>
      <c r="H177" s="35"/>
      <c r="I177" s="39"/>
      <c r="J177" s="35"/>
      <c r="K177" s="39"/>
      <c r="L177" s="35"/>
      <c r="M177" s="39"/>
      <c r="N177" s="35"/>
      <c r="O177" s="39"/>
      <c r="P177" s="35"/>
      <c r="Q177" s="39"/>
      <c r="R177" s="35"/>
      <c r="S177" s="39"/>
      <c r="T177" s="35"/>
      <c r="U177" s="39"/>
      <c r="V177" s="35"/>
      <c r="W177" s="39"/>
      <c r="X177" s="35"/>
      <c r="Y177" s="39"/>
      <c r="Z177" s="35"/>
      <c r="AA177" s="39"/>
      <c r="AB177" s="35"/>
      <c r="AC177" s="39"/>
      <c r="AD177" s="35"/>
      <c r="AE177" s="39"/>
      <c r="AF177" s="35"/>
      <c r="AG177" s="39"/>
      <c r="AH177" s="35"/>
      <c r="AI177" s="39"/>
      <c r="AJ177" s="35"/>
      <c r="AK177" s="39"/>
      <c r="AL177" s="35"/>
      <c r="AM177" s="38"/>
      <c r="AN177" s="39"/>
      <c r="AO177" s="58"/>
      <c r="AP177" s="143"/>
      <c r="AQ177" s="39"/>
      <c r="AR177" s="39"/>
      <c r="AS177" s="58"/>
      <c r="AT177" s="661" t="str">
        <f t="shared" si="40"/>
        <v/>
      </c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12"/>
      <c r="BF177" s="12"/>
      <c r="BY177" s="3"/>
      <c r="CA177" s="32" t="str">
        <f t="shared" si="27"/>
        <v/>
      </c>
      <c r="CB177" s="32" t="str">
        <f t="shared" si="45"/>
        <v/>
      </c>
      <c r="CC177" s="32" t="str">
        <f t="shared" si="29"/>
        <v/>
      </c>
      <c r="CD177" s="32" t="str">
        <f t="shared" si="30"/>
        <v/>
      </c>
      <c r="CE177" s="32" t="str">
        <f t="shared" si="31"/>
        <v/>
      </c>
      <c r="CF177" s="32" t="str">
        <f t="shared" si="32"/>
        <v/>
      </c>
      <c r="CG177" s="33">
        <f t="shared" si="33"/>
        <v>0</v>
      </c>
      <c r="CH177" s="33">
        <f t="shared" si="46"/>
        <v>0</v>
      </c>
      <c r="CI177" s="33">
        <f t="shared" si="35"/>
        <v>0</v>
      </c>
      <c r="CJ177" s="33">
        <f t="shared" si="36"/>
        <v>0</v>
      </c>
      <c r="CK177" s="33">
        <f t="shared" si="37"/>
        <v>0</v>
      </c>
      <c r="CL177" s="33">
        <f t="shared" si="38"/>
        <v>0</v>
      </c>
      <c r="CM177" s="33"/>
      <c r="CN177" s="33"/>
      <c r="CZ177" s="2"/>
    </row>
    <row r="178" spans="1:104" x14ac:dyDescent="0.2">
      <c r="A178" s="1392"/>
      <c r="B178" s="339" t="s">
        <v>214</v>
      </c>
      <c r="C178" s="333">
        <f t="shared" si="39"/>
        <v>0</v>
      </c>
      <c r="D178" s="334">
        <f t="shared" si="44"/>
        <v>0</v>
      </c>
      <c r="E178" s="335">
        <f t="shared" si="44"/>
        <v>0</v>
      </c>
      <c r="F178" s="35"/>
      <c r="G178" s="39"/>
      <c r="H178" s="35"/>
      <c r="I178" s="39"/>
      <c r="J178" s="35"/>
      <c r="K178" s="39"/>
      <c r="L178" s="35"/>
      <c r="M178" s="39"/>
      <c r="N178" s="35"/>
      <c r="O178" s="39"/>
      <c r="P178" s="35"/>
      <c r="Q178" s="39"/>
      <c r="R178" s="35"/>
      <c r="S178" s="39"/>
      <c r="T178" s="35"/>
      <c r="U178" s="39"/>
      <c r="V178" s="35"/>
      <c r="W178" s="39"/>
      <c r="X178" s="35"/>
      <c r="Y178" s="39"/>
      <c r="Z178" s="35"/>
      <c r="AA178" s="39"/>
      <c r="AB178" s="35"/>
      <c r="AC178" s="39"/>
      <c r="AD178" s="35"/>
      <c r="AE178" s="39"/>
      <c r="AF178" s="35"/>
      <c r="AG178" s="39"/>
      <c r="AH178" s="35"/>
      <c r="AI178" s="39"/>
      <c r="AJ178" s="35"/>
      <c r="AK178" s="39"/>
      <c r="AL178" s="35"/>
      <c r="AM178" s="38"/>
      <c r="AN178" s="39"/>
      <c r="AO178" s="58"/>
      <c r="AP178" s="143"/>
      <c r="AQ178" s="39"/>
      <c r="AR178" s="39"/>
      <c r="AS178" s="58"/>
      <c r="AT178" s="661" t="str">
        <f t="shared" si="40"/>
        <v/>
      </c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12"/>
      <c r="BF178" s="12"/>
      <c r="BY178" s="3"/>
      <c r="CA178" s="32" t="str">
        <f t="shared" si="27"/>
        <v/>
      </c>
      <c r="CB178" s="32" t="str">
        <f t="shared" si="45"/>
        <v/>
      </c>
      <c r="CC178" s="32" t="str">
        <f t="shared" si="29"/>
        <v/>
      </c>
      <c r="CD178" s="32" t="str">
        <f t="shared" si="30"/>
        <v/>
      </c>
      <c r="CE178" s="32" t="str">
        <f t="shared" si="31"/>
        <v/>
      </c>
      <c r="CF178" s="32" t="str">
        <f t="shared" si="32"/>
        <v/>
      </c>
      <c r="CG178" s="33">
        <f t="shared" si="33"/>
        <v>0</v>
      </c>
      <c r="CH178" s="33">
        <f t="shared" si="46"/>
        <v>0</v>
      </c>
      <c r="CI178" s="33">
        <f t="shared" si="35"/>
        <v>0</v>
      </c>
      <c r="CJ178" s="33">
        <f t="shared" si="36"/>
        <v>0</v>
      </c>
      <c r="CK178" s="33">
        <f t="shared" si="37"/>
        <v>0</v>
      </c>
      <c r="CL178" s="33">
        <f t="shared" si="38"/>
        <v>0</v>
      </c>
      <c r="CM178" s="33"/>
      <c r="CN178" s="33"/>
      <c r="CZ178" s="2"/>
    </row>
    <row r="179" spans="1:104" x14ac:dyDescent="0.2">
      <c r="A179" s="1376"/>
      <c r="B179" s="364" t="s">
        <v>215</v>
      </c>
      <c r="C179" s="322">
        <f t="shared" si="39"/>
        <v>6</v>
      </c>
      <c r="D179" s="323">
        <f t="shared" si="44"/>
        <v>1</v>
      </c>
      <c r="E179" s="304">
        <f t="shared" si="44"/>
        <v>5</v>
      </c>
      <c r="F179" s="35"/>
      <c r="G179" s="39"/>
      <c r="H179" s="35"/>
      <c r="I179" s="39"/>
      <c r="J179" s="35"/>
      <c r="K179" s="39"/>
      <c r="L179" s="35"/>
      <c r="M179" s="39"/>
      <c r="N179" s="35"/>
      <c r="O179" s="39"/>
      <c r="P179" s="35"/>
      <c r="Q179" s="39"/>
      <c r="R179" s="35"/>
      <c r="S179" s="39"/>
      <c r="T179" s="35"/>
      <c r="U179" s="39">
        <v>2</v>
      </c>
      <c r="V179" s="35"/>
      <c r="W179" s="39"/>
      <c r="X179" s="35"/>
      <c r="Y179" s="39">
        <v>2</v>
      </c>
      <c r="Z179" s="35">
        <v>1</v>
      </c>
      <c r="AA179" s="39">
        <v>1</v>
      </c>
      <c r="AB179" s="35"/>
      <c r="AC179" s="39"/>
      <c r="AD179" s="35"/>
      <c r="AE179" s="39"/>
      <c r="AF179" s="35"/>
      <c r="AG179" s="39"/>
      <c r="AH179" s="35"/>
      <c r="AI179" s="39"/>
      <c r="AJ179" s="35"/>
      <c r="AK179" s="39"/>
      <c r="AL179" s="82"/>
      <c r="AM179" s="84"/>
      <c r="AN179" s="85">
        <v>0</v>
      </c>
      <c r="AO179" s="59">
        <v>0</v>
      </c>
      <c r="AP179" s="149">
        <v>0</v>
      </c>
      <c r="AQ179" s="85">
        <v>0</v>
      </c>
      <c r="AR179" s="85">
        <v>0</v>
      </c>
      <c r="AS179" s="59">
        <v>0</v>
      </c>
      <c r="AT179" s="661" t="str">
        <f t="shared" si="40"/>
        <v/>
      </c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12"/>
      <c r="BF179" s="12"/>
      <c r="BY179" s="3"/>
      <c r="CA179" s="32" t="str">
        <f t="shared" si="27"/>
        <v/>
      </c>
      <c r="CB179" s="32" t="str">
        <f t="shared" si="45"/>
        <v/>
      </c>
      <c r="CC179" s="32" t="str">
        <f t="shared" si="29"/>
        <v/>
      </c>
      <c r="CD179" s="32" t="str">
        <f t="shared" si="30"/>
        <v/>
      </c>
      <c r="CE179" s="32" t="str">
        <f t="shared" si="31"/>
        <v/>
      </c>
      <c r="CF179" s="32" t="str">
        <f t="shared" si="32"/>
        <v/>
      </c>
      <c r="CG179" s="33">
        <f t="shared" si="33"/>
        <v>0</v>
      </c>
      <c r="CH179" s="33">
        <f t="shared" si="46"/>
        <v>0</v>
      </c>
      <c r="CI179" s="33">
        <f t="shared" si="35"/>
        <v>0</v>
      </c>
      <c r="CJ179" s="33">
        <f t="shared" si="36"/>
        <v>0</v>
      </c>
      <c r="CK179" s="33">
        <f t="shared" si="37"/>
        <v>0</v>
      </c>
      <c r="CL179" s="33">
        <f t="shared" si="38"/>
        <v>0</v>
      </c>
      <c r="CM179" s="33"/>
      <c r="CN179" s="33"/>
      <c r="CZ179" s="2"/>
    </row>
    <row r="180" spans="1:104" x14ac:dyDescent="0.2">
      <c r="A180" s="1375" t="s">
        <v>216</v>
      </c>
      <c r="B180" s="667" t="s">
        <v>217</v>
      </c>
      <c r="C180" s="663">
        <f t="shared" si="39"/>
        <v>0</v>
      </c>
      <c r="D180" s="664">
        <f t="shared" si="44"/>
        <v>0</v>
      </c>
      <c r="E180" s="665">
        <f t="shared" si="44"/>
        <v>0</v>
      </c>
      <c r="F180" s="583"/>
      <c r="G180" s="586"/>
      <c r="H180" s="583"/>
      <c r="I180" s="586"/>
      <c r="J180" s="583"/>
      <c r="K180" s="586"/>
      <c r="L180" s="583"/>
      <c r="M180" s="586"/>
      <c r="N180" s="583"/>
      <c r="O180" s="586"/>
      <c r="P180" s="583"/>
      <c r="Q180" s="586"/>
      <c r="R180" s="583"/>
      <c r="S180" s="586"/>
      <c r="T180" s="583"/>
      <c r="U180" s="586"/>
      <c r="V180" s="583"/>
      <c r="W180" s="586"/>
      <c r="X180" s="583"/>
      <c r="Y180" s="586"/>
      <c r="Z180" s="583"/>
      <c r="AA180" s="586"/>
      <c r="AB180" s="583"/>
      <c r="AC180" s="586"/>
      <c r="AD180" s="583"/>
      <c r="AE180" s="586"/>
      <c r="AF180" s="583"/>
      <c r="AG180" s="586"/>
      <c r="AH180" s="583"/>
      <c r="AI180" s="586"/>
      <c r="AJ180" s="583"/>
      <c r="AK180" s="586"/>
      <c r="AL180" s="583"/>
      <c r="AM180" s="585"/>
      <c r="AN180" s="365"/>
      <c r="AO180" s="671"/>
      <c r="AP180" s="601"/>
      <c r="AQ180" s="347"/>
      <c r="AR180" s="347"/>
      <c r="AS180" s="347"/>
      <c r="AT180" s="661" t="str">
        <f t="shared" si="40"/>
        <v/>
      </c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12"/>
      <c r="BF180" s="12"/>
      <c r="BY180" s="3"/>
      <c r="CA180" s="32"/>
      <c r="CB180" s="32"/>
      <c r="CC180" s="32" t="str">
        <f t="shared" si="29"/>
        <v/>
      </c>
      <c r="CD180" s="32" t="str">
        <f t="shared" si="30"/>
        <v/>
      </c>
      <c r="CE180" s="32" t="str">
        <f t="shared" si="31"/>
        <v/>
      </c>
      <c r="CF180" s="32" t="str">
        <f t="shared" si="32"/>
        <v/>
      </c>
      <c r="CG180" s="33"/>
      <c r="CH180" s="33"/>
      <c r="CI180" s="33">
        <f t="shared" si="35"/>
        <v>0</v>
      </c>
      <c r="CJ180" s="33">
        <f t="shared" si="36"/>
        <v>0</v>
      </c>
      <c r="CK180" s="33">
        <f t="shared" si="37"/>
        <v>0</v>
      </c>
      <c r="CL180" s="33">
        <f t="shared" ref="CL180:CL181" si="47">IF(AND(C180&lt;&gt;0,OR(AP180="",AQ180="",AR180="",AS180="")),1,0)</f>
        <v>0</v>
      </c>
      <c r="CM180" s="33"/>
      <c r="CN180" s="33"/>
      <c r="CZ180" s="2"/>
    </row>
    <row r="181" spans="1:104" x14ac:dyDescent="0.2">
      <c r="A181" s="1392"/>
      <c r="B181" s="339" t="s">
        <v>218</v>
      </c>
      <c r="C181" s="333">
        <f t="shared" si="39"/>
        <v>0</v>
      </c>
      <c r="D181" s="334">
        <f t="shared" si="44"/>
        <v>0</v>
      </c>
      <c r="E181" s="335">
        <f t="shared" si="44"/>
        <v>0</v>
      </c>
      <c r="F181" s="35"/>
      <c r="G181" s="39"/>
      <c r="H181" s="35"/>
      <c r="I181" s="39"/>
      <c r="J181" s="35"/>
      <c r="K181" s="39"/>
      <c r="L181" s="35"/>
      <c r="M181" s="39"/>
      <c r="N181" s="35"/>
      <c r="O181" s="39"/>
      <c r="P181" s="35"/>
      <c r="Q181" s="39"/>
      <c r="R181" s="35"/>
      <c r="S181" s="39"/>
      <c r="T181" s="35"/>
      <c r="U181" s="39"/>
      <c r="V181" s="35"/>
      <c r="W181" s="39"/>
      <c r="X181" s="35"/>
      <c r="Y181" s="39"/>
      <c r="Z181" s="35"/>
      <c r="AA181" s="39"/>
      <c r="AB181" s="35"/>
      <c r="AC181" s="39"/>
      <c r="AD181" s="35"/>
      <c r="AE181" s="39"/>
      <c r="AF181" s="35"/>
      <c r="AG181" s="39"/>
      <c r="AH181" s="35"/>
      <c r="AI181" s="39"/>
      <c r="AJ181" s="35"/>
      <c r="AK181" s="39"/>
      <c r="AL181" s="35"/>
      <c r="AM181" s="38"/>
      <c r="AN181" s="359"/>
      <c r="AO181" s="366"/>
      <c r="AP181" s="35"/>
      <c r="AQ181" s="46"/>
      <c r="AR181" s="46"/>
      <c r="AS181" s="46"/>
      <c r="AT181" s="661" t="str">
        <f t="shared" si="40"/>
        <v/>
      </c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12"/>
      <c r="BF181" s="12"/>
      <c r="BY181" s="3"/>
      <c r="CA181" s="32"/>
      <c r="CB181" s="32"/>
      <c r="CC181" s="32" t="str">
        <f t="shared" si="29"/>
        <v/>
      </c>
      <c r="CD181" s="32" t="str">
        <f t="shared" si="30"/>
        <v/>
      </c>
      <c r="CE181" s="32" t="str">
        <f t="shared" si="31"/>
        <v/>
      </c>
      <c r="CF181" s="32" t="str">
        <f t="shared" si="32"/>
        <v/>
      </c>
      <c r="CG181" s="33"/>
      <c r="CH181" s="33"/>
      <c r="CI181" s="33">
        <f t="shared" si="35"/>
        <v>0</v>
      </c>
      <c r="CJ181" s="33">
        <f t="shared" si="36"/>
        <v>0</v>
      </c>
      <c r="CK181" s="33">
        <f t="shared" si="37"/>
        <v>0</v>
      </c>
      <c r="CL181" s="33">
        <f t="shared" si="47"/>
        <v>0</v>
      </c>
      <c r="CM181" s="33"/>
      <c r="CN181" s="33"/>
      <c r="CZ181" s="2"/>
    </row>
    <row r="182" spans="1:104" x14ac:dyDescent="0.2">
      <c r="A182" s="1376"/>
      <c r="B182" s="367" t="s">
        <v>219</v>
      </c>
      <c r="C182" s="348">
        <f t="shared" si="39"/>
        <v>0</v>
      </c>
      <c r="D182" s="349">
        <f t="shared" si="44"/>
        <v>0</v>
      </c>
      <c r="E182" s="350">
        <f t="shared" si="44"/>
        <v>0</v>
      </c>
      <c r="F182" s="82"/>
      <c r="G182" s="85"/>
      <c r="H182" s="82"/>
      <c r="I182" s="85"/>
      <c r="J182" s="82"/>
      <c r="K182" s="85"/>
      <c r="L182" s="82"/>
      <c r="M182" s="85"/>
      <c r="N182" s="82"/>
      <c r="O182" s="85"/>
      <c r="P182" s="82"/>
      <c r="Q182" s="85"/>
      <c r="R182" s="82"/>
      <c r="S182" s="85"/>
      <c r="T182" s="82"/>
      <c r="U182" s="85"/>
      <c r="V182" s="82"/>
      <c r="W182" s="85"/>
      <c r="X182" s="82"/>
      <c r="Y182" s="85"/>
      <c r="Z182" s="82"/>
      <c r="AA182" s="85"/>
      <c r="AB182" s="82"/>
      <c r="AC182" s="85"/>
      <c r="AD182" s="82"/>
      <c r="AE182" s="85"/>
      <c r="AF182" s="82"/>
      <c r="AG182" s="85"/>
      <c r="AH182" s="82"/>
      <c r="AI182" s="85"/>
      <c r="AJ182" s="82"/>
      <c r="AK182" s="85"/>
      <c r="AL182" s="82"/>
      <c r="AM182" s="84"/>
      <c r="AN182" s="274"/>
      <c r="AO182" s="274"/>
      <c r="AP182" s="82"/>
      <c r="AQ182" s="85"/>
      <c r="AR182" s="85"/>
      <c r="AS182" s="85"/>
      <c r="AT182" s="661" t="str">
        <f t="shared" si="40"/>
        <v/>
      </c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12"/>
      <c r="BF182" s="12"/>
      <c r="BY182" s="3"/>
      <c r="CA182" s="32"/>
      <c r="CB182" s="32"/>
      <c r="CC182" s="32" t="str">
        <f t="shared" si="29"/>
        <v/>
      </c>
      <c r="CD182" s="32" t="str">
        <f t="shared" si="30"/>
        <v/>
      </c>
      <c r="CE182" s="32" t="str">
        <f t="shared" si="31"/>
        <v/>
      </c>
      <c r="CF182" s="32" t="str">
        <f t="shared" si="32"/>
        <v/>
      </c>
      <c r="CG182" s="33"/>
      <c r="CH182" s="33"/>
      <c r="CI182" s="33">
        <f t="shared" si="35"/>
        <v>0</v>
      </c>
      <c r="CJ182" s="33">
        <f t="shared" si="36"/>
        <v>0</v>
      </c>
      <c r="CK182" s="33">
        <f t="shared" si="37"/>
        <v>0</v>
      </c>
      <c r="CL182" s="33">
        <f>IF(AND(C182&lt;&gt;0,OR(AP182="",AQ182="",AR182="",AS182="")),1,0)</f>
        <v>0</v>
      </c>
      <c r="CM182" s="33"/>
      <c r="CN182" s="33"/>
      <c r="CZ182" s="2"/>
    </row>
    <row r="183" spans="1:104" x14ac:dyDescent="0.2">
      <c r="A183" s="1562" t="s">
        <v>220</v>
      </c>
      <c r="B183" s="1563"/>
      <c r="C183" s="328">
        <f t="shared" si="39"/>
        <v>4</v>
      </c>
      <c r="D183" s="329">
        <f t="shared" si="44"/>
        <v>3</v>
      </c>
      <c r="E183" s="330">
        <f t="shared" si="44"/>
        <v>1</v>
      </c>
      <c r="F183" s="106"/>
      <c r="G183" s="109"/>
      <c r="H183" s="106"/>
      <c r="I183" s="109"/>
      <c r="J183" s="106"/>
      <c r="K183" s="109"/>
      <c r="L183" s="106"/>
      <c r="M183" s="109"/>
      <c r="N183" s="106"/>
      <c r="O183" s="109"/>
      <c r="P183" s="106">
        <v>1</v>
      </c>
      <c r="Q183" s="109"/>
      <c r="R183" s="106"/>
      <c r="S183" s="109"/>
      <c r="T183" s="106"/>
      <c r="U183" s="109"/>
      <c r="V183" s="106">
        <v>2</v>
      </c>
      <c r="W183" s="109"/>
      <c r="X183" s="106"/>
      <c r="Y183" s="109">
        <v>1</v>
      </c>
      <c r="Z183" s="106"/>
      <c r="AA183" s="109"/>
      <c r="AB183" s="106"/>
      <c r="AC183" s="109"/>
      <c r="AD183" s="106"/>
      <c r="AE183" s="109"/>
      <c r="AF183" s="106"/>
      <c r="AG183" s="109"/>
      <c r="AH183" s="106"/>
      <c r="AI183" s="109"/>
      <c r="AJ183" s="106"/>
      <c r="AK183" s="109"/>
      <c r="AL183" s="106"/>
      <c r="AM183" s="254"/>
      <c r="AN183" s="331">
        <v>0</v>
      </c>
      <c r="AO183" s="57">
        <v>0</v>
      </c>
      <c r="AP183" s="106">
        <v>0</v>
      </c>
      <c r="AQ183" s="109">
        <v>0</v>
      </c>
      <c r="AR183" s="109">
        <v>0</v>
      </c>
      <c r="AS183" s="109">
        <v>0</v>
      </c>
      <c r="AT183" s="661" t="str">
        <f t="shared" si="40"/>
        <v/>
      </c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12"/>
      <c r="BF183" s="12"/>
      <c r="BY183" s="3"/>
      <c r="CA183" s="32" t="str">
        <f t="shared" ref="CA183:CA189" si="48">IF(CG183=0,"","* Las gestantes ingresadas al Programa NO debe ser mayor al Total de Mujeres ingresadas. ")</f>
        <v/>
      </c>
      <c r="CB183" s="32" t="str">
        <f t="shared" ref="CB183:CB189" si="49">IF(CH183=0,"","* Las madres de hijos menor de 5 años NO DEBE ser mayor al Total de Mujeres ingresadas al Programa. ")</f>
        <v/>
      </c>
      <c r="CC183" s="32" t="str">
        <f t="shared" si="29"/>
        <v/>
      </c>
      <c r="CD183" s="32" t="str">
        <f t="shared" si="30"/>
        <v/>
      </c>
      <c r="CE183" s="32" t="str">
        <f t="shared" si="31"/>
        <v/>
      </c>
      <c r="CF183" s="32" t="str">
        <f t="shared" si="32"/>
        <v/>
      </c>
      <c r="CG183" s="33">
        <f t="shared" ref="CG183:CG189" si="50">IF(E183&lt;AN183,1,0)</f>
        <v>0</v>
      </c>
      <c r="CH183" s="33">
        <f t="shared" ref="CH183:CH189" si="51">IF(C183&lt;AO183,1,0)</f>
        <v>0</v>
      </c>
      <c r="CI183" s="33">
        <f t="shared" si="35"/>
        <v>0</v>
      </c>
      <c r="CJ183" s="33">
        <f t="shared" si="36"/>
        <v>0</v>
      </c>
      <c r="CK183" s="33">
        <f t="shared" si="37"/>
        <v>0</v>
      </c>
      <c r="CL183" s="33">
        <f t="shared" si="38"/>
        <v>0</v>
      </c>
      <c r="CM183" s="33"/>
      <c r="CN183" s="33"/>
      <c r="CZ183" s="2"/>
    </row>
    <row r="184" spans="1:104" ht="14.25" customHeight="1" x14ac:dyDescent="0.2">
      <c r="A184" s="1472" t="s">
        <v>221</v>
      </c>
      <c r="B184" s="1473"/>
      <c r="C184" s="333">
        <f t="shared" si="39"/>
        <v>0</v>
      </c>
      <c r="D184" s="334">
        <f t="shared" si="44"/>
        <v>0</v>
      </c>
      <c r="E184" s="335">
        <f t="shared" si="44"/>
        <v>0</v>
      </c>
      <c r="F184" s="35"/>
      <c r="G184" s="39"/>
      <c r="H184" s="35"/>
      <c r="I184" s="39"/>
      <c r="J184" s="35"/>
      <c r="K184" s="39"/>
      <c r="L184" s="35"/>
      <c r="M184" s="39"/>
      <c r="N184" s="35"/>
      <c r="O184" s="39"/>
      <c r="P184" s="35"/>
      <c r="Q184" s="39"/>
      <c r="R184" s="35"/>
      <c r="S184" s="39"/>
      <c r="T184" s="35"/>
      <c r="U184" s="39"/>
      <c r="V184" s="35"/>
      <c r="W184" s="39"/>
      <c r="X184" s="35"/>
      <c r="Y184" s="39"/>
      <c r="Z184" s="35"/>
      <c r="AA184" s="39"/>
      <c r="AB184" s="35"/>
      <c r="AC184" s="39"/>
      <c r="AD184" s="35"/>
      <c r="AE184" s="39"/>
      <c r="AF184" s="35"/>
      <c r="AG184" s="39"/>
      <c r="AH184" s="35"/>
      <c r="AI184" s="39"/>
      <c r="AJ184" s="35"/>
      <c r="AK184" s="39"/>
      <c r="AL184" s="35"/>
      <c r="AM184" s="239"/>
      <c r="AN184" s="336"/>
      <c r="AO184" s="58"/>
      <c r="AP184" s="35"/>
      <c r="AQ184" s="305"/>
      <c r="AR184" s="305"/>
      <c r="AS184" s="305"/>
      <c r="AT184" s="661" t="str">
        <f t="shared" si="40"/>
        <v/>
      </c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12"/>
      <c r="BF184" s="12"/>
      <c r="BG184" s="12"/>
      <c r="BH184" s="12"/>
      <c r="BI184" s="12"/>
      <c r="BY184" s="3"/>
      <c r="CA184" s="32" t="str">
        <f t="shared" si="48"/>
        <v/>
      </c>
      <c r="CB184" s="32" t="str">
        <f t="shared" si="49"/>
        <v/>
      </c>
      <c r="CC184" s="32" t="str">
        <f t="shared" si="29"/>
        <v/>
      </c>
      <c r="CD184" s="32" t="str">
        <f t="shared" si="30"/>
        <v/>
      </c>
      <c r="CE184" s="32" t="str">
        <f t="shared" si="31"/>
        <v/>
      </c>
      <c r="CF184" s="32" t="str">
        <f t="shared" si="32"/>
        <v/>
      </c>
      <c r="CG184" s="33">
        <f t="shared" si="50"/>
        <v>0</v>
      </c>
      <c r="CH184" s="33">
        <f t="shared" si="51"/>
        <v>0</v>
      </c>
      <c r="CI184" s="33">
        <f t="shared" si="35"/>
        <v>0</v>
      </c>
      <c r="CJ184" s="33">
        <f t="shared" si="36"/>
        <v>0</v>
      </c>
      <c r="CK184" s="33">
        <f t="shared" si="37"/>
        <v>0</v>
      </c>
      <c r="CL184" s="33">
        <f t="shared" si="38"/>
        <v>0</v>
      </c>
      <c r="CM184" s="33"/>
      <c r="CN184" s="33"/>
      <c r="CZ184" s="2"/>
    </row>
    <row r="185" spans="1:104" x14ac:dyDescent="0.2">
      <c r="A185" s="1472" t="s">
        <v>222</v>
      </c>
      <c r="B185" s="1473"/>
      <c r="C185" s="333">
        <f t="shared" si="39"/>
        <v>0</v>
      </c>
      <c r="D185" s="334">
        <f t="shared" si="44"/>
        <v>0</v>
      </c>
      <c r="E185" s="335">
        <f t="shared" si="44"/>
        <v>0</v>
      </c>
      <c r="F185" s="35"/>
      <c r="G185" s="39"/>
      <c r="H185" s="35"/>
      <c r="I185" s="39"/>
      <c r="J185" s="35"/>
      <c r="K185" s="39"/>
      <c r="L185" s="35"/>
      <c r="M185" s="39"/>
      <c r="N185" s="35"/>
      <c r="O185" s="39"/>
      <c r="P185" s="35"/>
      <c r="Q185" s="39"/>
      <c r="R185" s="35"/>
      <c r="S185" s="39"/>
      <c r="T185" s="35"/>
      <c r="U185" s="39"/>
      <c r="V185" s="35"/>
      <c r="W185" s="39"/>
      <c r="X185" s="35"/>
      <c r="Y185" s="39"/>
      <c r="Z185" s="35"/>
      <c r="AA185" s="39"/>
      <c r="AB185" s="35"/>
      <c r="AC185" s="39"/>
      <c r="AD185" s="35"/>
      <c r="AE185" s="39"/>
      <c r="AF185" s="35"/>
      <c r="AG185" s="39"/>
      <c r="AH185" s="35"/>
      <c r="AI185" s="39"/>
      <c r="AJ185" s="35"/>
      <c r="AK185" s="39"/>
      <c r="AL185" s="35"/>
      <c r="AM185" s="239"/>
      <c r="AN185" s="336"/>
      <c r="AO185" s="58"/>
      <c r="AP185" s="35"/>
      <c r="AQ185" s="46"/>
      <c r="AR185" s="46"/>
      <c r="AS185" s="46"/>
      <c r="AT185" s="661" t="str">
        <f t="shared" si="40"/>
        <v/>
      </c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12"/>
      <c r="BF185" s="12"/>
      <c r="BG185" s="12"/>
      <c r="BH185" s="12"/>
      <c r="BI185" s="12"/>
      <c r="BY185" s="3"/>
      <c r="CA185" s="32" t="str">
        <f t="shared" si="48"/>
        <v/>
      </c>
      <c r="CB185" s="32" t="str">
        <f t="shared" si="49"/>
        <v/>
      </c>
      <c r="CC185" s="32" t="str">
        <f t="shared" si="29"/>
        <v/>
      </c>
      <c r="CD185" s="32" t="str">
        <f t="shared" si="30"/>
        <v/>
      </c>
      <c r="CE185" s="32" t="str">
        <f t="shared" si="31"/>
        <v/>
      </c>
      <c r="CF185" s="32" t="str">
        <f t="shared" si="32"/>
        <v/>
      </c>
      <c r="CG185" s="33">
        <f t="shared" si="50"/>
        <v>0</v>
      </c>
      <c r="CH185" s="33">
        <f t="shared" si="51"/>
        <v>0</v>
      </c>
      <c r="CI185" s="33">
        <f t="shared" si="35"/>
        <v>0</v>
      </c>
      <c r="CJ185" s="33">
        <f t="shared" si="36"/>
        <v>0</v>
      </c>
      <c r="CK185" s="33">
        <f t="shared" si="37"/>
        <v>0</v>
      </c>
      <c r="CL185" s="33">
        <f t="shared" si="38"/>
        <v>0</v>
      </c>
      <c r="CM185" s="33"/>
      <c r="CN185" s="33"/>
      <c r="CZ185" s="2"/>
    </row>
    <row r="186" spans="1:104" x14ac:dyDescent="0.2">
      <c r="A186" s="1472" t="s">
        <v>223</v>
      </c>
      <c r="B186" s="1473"/>
      <c r="C186" s="333">
        <f t="shared" si="39"/>
        <v>3</v>
      </c>
      <c r="D186" s="334">
        <f t="shared" si="44"/>
        <v>1</v>
      </c>
      <c r="E186" s="335">
        <f t="shared" si="44"/>
        <v>2</v>
      </c>
      <c r="F186" s="35"/>
      <c r="G186" s="39"/>
      <c r="H186" s="35"/>
      <c r="I186" s="39"/>
      <c r="J186" s="35"/>
      <c r="K186" s="39"/>
      <c r="L186" s="35"/>
      <c r="M186" s="39"/>
      <c r="N186" s="35"/>
      <c r="O186" s="39"/>
      <c r="P186" s="35">
        <v>1</v>
      </c>
      <c r="Q186" s="39"/>
      <c r="R186" s="35"/>
      <c r="S186" s="39"/>
      <c r="T186" s="35"/>
      <c r="U186" s="39"/>
      <c r="V186" s="35"/>
      <c r="W186" s="39"/>
      <c r="X186" s="35"/>
      <c r="Y186" s="39"/>
      <c r="Z186" s="35"/>
      <c r="AA186" s="39">
        <v>1</v>
      </c>
      <c r="AB186" s="35"/>
      <c r="AC186" s="39">
        <v>1</v>
      </c>
      <c r="AD186" s="35"/>
      <c r="AE186" s="39"/>
      <c r="AF186" s="35"/>
      <c r="AG186" s="39"/>
      <c r="AH186" s="35"/>
      <c r="AI186" s="39"/>
      <c r="AJ186" s="35"/>
      <c r="AK186" s="39"/>
      <c r="AL186" s="35"/>
      <c r="AM186" s="239"/>
      <c r="AN186" s="336">
        <v>0</v>
      </c>
      <c r="AO186" s="58">
        <v>0</v>
      </c>
      <c r="AP186" s="35">
        <v>0</v>
      </c>
      <c r="AQ186" s="46">
        <v>0</v>
      </c>
      <c r="AR186" s="46">
        <v>0</v>
      </c>
      <c r="AS186" s="46">
        <v>0</v>
      </c>
      <c r="AT186" s="661" t="str">
        <f t="shared" si="40"/>
        <v/>
      </c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12"/>
      <c r="BF186" s="12"/>
      <c r="BG186" s="12"/>
      <c r="BH186" s="12"/>
      <c r="BI186" s="12"/>
      <c r="BY186" s="3"/>
      <c r="CA186" s="32" t="str">
        <f t="shared" si="48"/>
        <v/>
      </c>
      <c r="CB186" s="32" t="str">
        <f t="shared" si="49"/>
        <v/>
      </c>
      <c r="CC186" s="32" t="str">
        <f t="shared" si="29"/>
        <v/>
      </c>
      <c r="CD186" s="32" t="str">
        <f t="shared" si="30"/>
        <v/>
      </c>
      <c r="CE186" s="32" t="str">
        <f t="shared" si="31"/>
        <v/>
      </c>
      <c r="CF186" s="32" t="str">
        <f t="shared" si="32"/>
        <v/>
      </c>
      <c r="CG186" s="33">
        <f t="shared" si="50"/>
        <v>0</v>
      </c>
      <c r="CH186" s="33">
        <f t="shared" si="51"/>
        <v>0</v>
      </c>
      <c r="CI186" s="33">
        <f t="shared" si="35"/>
        <v>0</v>
      </c>
      <c r="CJ186" s="33">
        <f t="shared" si="36"/>
        <v>0</v>
      </c>
      <c r="CK186" s="33">
        <f t="shared" si="37"/>
        <v>0</v>
      </c>
      <c r="CL186" s="33">
        <f t="shared" si="38"/>
        <v>0</v>
      </c>
      <c r="CM186" s="33"/>
      <c r="CN186" s="33"/>
      <c r="CZ186" s="2"/>
    </row>
    <row r="187" spans="1:104" ht="14.25" customHeight="1" x14ac:dyDescent="0.2">
      <c r="A187" s="1472" t="s">
        <v>224</v>
      </c>
      <c r="B187" s="1473"/>
      <c r="C187" s="344">
        <f t="shared" si="39"/>
        <v>1</v>
      </c>
      <c r="D187" s="337">
        <f t="shared" si="44"/>
        <v>1</v>
      </c>
      <c r="E187" s="345">
        <f t="shared" si="44"/>
        <v>0</v>
      </c>
      <c r="F187" s="42">
        <v>1</v>
      </c>
      <c r="G187" s="46"/>
      <c r="H187" s="42"/>
      <c r="I187" s="46"/>
      <c r="J187" s="42"/>
      <c r="K187" s="46"/>
      <c r="L187" s="42"/>
      <c r="M187" s="46"/>
      <c r="N187" s="42"/>
      <c r="O187" s="46"/>
      <c r="P187" s="42"/>
      <c r="Q187" s="46"/>
      <c r="R187" s="42"/>
      <c r="S187" s="46"/>
      <c r="T187" s="42"/>
      <c r="U187" s="46"/>
      <c r="V187" s="42"/>
      <c r="W187" s="46"/>
      <c r="X187" s="42"/>
      <c r="Y187" s="46"/>
      <c r="Z187" s="42"/>
      <c r="AA187" s="46"/>
      <c r="AB187" s="42"/>
      <c r="AC187" s="46"/>
      <c r="AD187" s="42"/>
      <c r="AE187" s="46"/>
      <c r="AF187" s="42"/>
      <c r="AG187" s="46"/>
      <c r="AH187" s="42"/>
      <c r="AI187" s="46"/>
      <c r="AJ187" s="42"/>
      <c r="AK187" s="46"/>
      <c r="AL187" s="42"/>
      <c r="AM187" s="244"/>
      <c r="AN187" s="338">
        <v>0</v>
      </c>
      <c r="AO187" s="202">
        <v>0</v>
      </c>
      <c r="AP187" s="42">
        <v>0</v>
      </c>
      <c r="AQ187" s="46">
        <v>0</v>
      </c>
      <c r="AR187" s="46">
        <v>0</v>
      </c>
      <c r="AS187" s="46">
        <v>0</v>
      </c>
      <c r="AT187" s="661" t="str">
        <f t="shared" si="40"/>
        <v/>
      </c>
      <c r="AU187" s="13"/>
      <c r="AV187" s="13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CA187" s="32" t="str">
        <f t="shared" si="48"/>
        <v/>
      </c>
      <c r="CB187" s="32" t="str">
        <f t="shared" si="49"/>
        <v/>
      </c>
      <c r="CC187" s="32" t="str">
        <f t="shared" si="29"/>
        <v/>
      </c>
      <c r="CD187" s="32" t="str">
        <f t="shared" si="30"/>
        <v/>
      </c>
      <c r="CE187" s="32" t="str">
        <f t="shared" si="31"/>
        <v/>
      </c>
      <c r="CF187" s="32" t="str">
        <f t="shared" si="32"/>
        <v/>
      </c>
      <c r="CG187" s="33">
        <f t="shared" si="50"/>
        <v>0</v>
      </c>
      <c r="CH187" s="33">
        <f t="shared" si="51"/>
        <v>0</v>
      </c>
      <c r="CI187" s="33">
        <f t="shared" si="35"/>
        <v>0</v>
      </c>
      <c r="CJ187" s="33">
        <f t="shared" si="36"/>
        <v>0</v>
      </c>
      <c r="CK187" s="33">
        <f t="shared" si="37"/>
        <v>0</v>
      </c>
      <c r="CL187" s="33">
        <f t="shared" si="38"/>
        <v>0</v>
      </c>
      <c r="CM187" s="33"/>
      <c r="CN187" s="33"/>
    </row>
    <row r="188" spans="1:104" x14ac:dyDescent="0.2">
      <c r="A188" s="1472" t="s">
        <v>225</v>
      </c>
      <c r="B188" s="1473"/>
      <c r="C188" s="344">
        <f t="shared" si="39"/>
        <v>0</v>
      </c>
      <c r="D188" s="337">
        <f t="shared" si="44"/>
        <v>0</v>
      </c>
      <c r="E188" s="345">
        <f t="shared" si="44"/>
        <v>0</v>
      </c>
      <c r="F188" s="42"/>
      <c r="G188" s="46"/>
      <c r="H188" s="42"/>
      <c r="I188" s="46"/>
      <c r="J188" s="42"/>
      <c r="K188" s="46"/>
      <c r="L188" s="42"/>
      <c r="M188" s="46"/>
      <c r="N188" s="42"/>
      <c r="O188" s="46"/>
      <c r="P188" s="42"/>
      <c r="Q188" s="46"/>
      <c r="R188" s="42"/>
      <c r="S188" s="46"/>
      <c r="T188" s="42"/>
      <c r="U188" s="46"/>
      <c r="V188" s="42"/>
      <c r="W188" s="46"/>
      <c r="X188" s="42"/>
      <c r="Y188" s="46"/>
      <c r="Z188" s="42"/>
      <c r="AA188" s="46"/>
      <c r="AB188" s="42"/>
      <c r="AC188" s="46"/>
      <c r="AD188" s="42"/>
      <c r="AE188" s="46"/>
      <c r="AF188" s="42"/>
      <c r="AG188" s="46"/>
      <c r="AH188" s="42"/>
      <c r="AI188" s="46"/>
      <c r="AJ188" s="42"/>
      <c r="AK188" s="46"/>
      <c r="AL188" s="42"/>
      <c r="AM188" s="244"/>
      <c r="AN188" s="338"/>
      <c r="AO188" s="202"/>
      <c r="AP188" s="42"/>
      <c r="AQ188" s="46"/>
      <c r="AR188" s="46"/>
      <c r="AS188" s="46"/>
      <c r="AT188" s="661" t="str">
        <f t="shared" si="40"/>
        <v/>
      </c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CA188" s="32" t="str">
        <f t="shared" si="48"/>
        <v/>
      </c>
      <c r="CB188" s="32" t="str">
        <f t="shared" si="49"/>
        <v/>
      </c>
      <c r="CC188" s="32" t="str">
        <f t="shared" si="29"/>
        <v/>
      </c>
      <c r="CD188" s="32" t="str">
        <f t="shared" si="30"/>
        <v/>
      </c>
      <c r="CE188" s="32" t="str">
        <f t="shared" si="31"/>
        <v/>
      </c>
      <c r="CF188" s="32" t="str">
        <f t="shared" si="32"/>
        <v/>
      </c>
      <c r="CG188" s="33">
        <f t="shared" si="50"/>
        <v>0</v>
      </c>
      <c r="CH188" s="33">
        <f t="shared" si="51"/>
        <v>0</v>
      </c>
      <c r="CI188" s="33">
        <f t="shared" si="35"/>
        <v>0</v>
      </c>
      <c r="CJ188" s="33">
        <f t="shared" si="36"/>
        <v>0</v>
      </c>
      <c r="CK188" s="33">
        <f t="shared" si="37"/>
        <v>0</v>
      </c>
      <c r="CL188" s="33">
        <f t="shared" si="38"/>
        <v>0</v>
      </c>
      <c r="CM188" s="33"/>
      <c r="CN188" s="33"/>
    </row>
    <row r="189" spans="1:104" x14ac:dyDescent="0.2">
      <c r="A189" s="1474" t="s">
        <v>226</v>
      </c>
      <c r="B189" s="1475"/>
      <c r="C189" s="348">
        <f t="shared" si="39"/>
        <v>1</v>
      </c>
      <c r="D189" s="349">
        <f t="shared" si="44"/>
        <v>1</v>
      </c>
      <c r="E189" s="350">
        <f t="shared" si="44"/>
        <v>0</v>
      </c>
      <c r="F189" s="82">
        <v>1</v>
      </c>
      <c r="G189" s="85"/>
      <c r="H189" s="82"/>
      <c r="I189" s="85"/>
      <c r="J189" s="82"/>
      <c r="K189" s="85"/>
      <c r="L189" s="82"/>
      <c r="M189" s="85"/>
      <c r="N189" s="82"/>
      <c r="O189" s="85"/>
      <c r="P189" s="82"/>
      <c r="Q189" s="85"/>
      <c r="R189" s="82"/>
      <c r="S189" s="85"/>
      <c r="T189" s="82"/>
      <c r="U189" s="85"/>
      <c r="V189" s="82"/>
      <c r="W189" s="85"/>
      <c r="X189" s="82"/>
      <c r="Y189" s="85"/>
      <c r="Z189" s="82"/>
      <c r="AA189" s="85"/>
      <c r="AB189" s="82"/>
      <c r="AC189" s="85"/>
      <c r="AD189" s="82"/>
      <c r="AE189" s="85"/>
      <c r="AF189" s="82"/>
      <c r="AG189" s="85"/>
      <c r="AH189" s="82"/>
      <c r="AI189" s="85"/>
      <c r="AJ189" s="82"/>
      <c r="AK189" s="85"/>
      <c r="AL189" s="82"/>
      <c r="AM189" s="351"/>
      <c r="AN189" s="368">
        <v>0</v>
      </c>
      <c r="AO189" s="369">
        <v>0</v>
      </c>
      <c r="AP189" s="82">
        <v>0</v>
      </c>
      <c r="AQ189" s="85">
        <v>0</v>
      </c>
      <c r="AR189" s="85">
        <v>0</v>
      </c>
      <c r="AS189" s="85">
        <v>0</v>
      </c>
      <c r="AT189" s="661" t="str">
        <f t="shared" si="40"/>
        <v/>
      </c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CA189" s="32" t="str">
        <f t="shared" si="48"/>
        <v/>
      </c>
      <c r="CB189" s="32" t="str">
        <f t="shared" si="49"/>
        <v/>
      </c>
      <c r="CC189" s="32" t="str">
        <f t="shared" si="29"/>
        <v/>
      </c>
      <c r="CD189" s="32" t="str">
        <f t="shared" si="30"/>
        <v/>
      </c>
      <c r="CE189" s="32" t="str">
        <f t="shared" si="31"/>
        <v/>
      </c>
      <c r="CF189" s="32" t="str">
        <f t="shared" si="32"/>
        <v/>
      </c>
      <c r="CG189" s="33">
        <f t="shared" si="50"/>
        <v>0</v>
      </c>
      <c r="CH189" s="33">
        <f t="shared" si="51"/>
        <v>0</v>
      </c>
      <c r="CI189" s="33">
        <f t="shared" si="35"/>
        <v>0</v>
      </c>
      <c r="CJ189" s="33">
        <f t="shared" si="36"/>
        <v>0</v>
      </c>
      <c r="CK189" s="33">
        <f t="shared" si="37"/>
        <v>0</v>
      </c>
      <c r="CL189" s="33">
        <f t="shared" si="38"/>
        <v>0</v>
      </c>
      <c r="CM189" s="33"/>
      <c r="CN189" s="33"/>
    </row>
    <row r="190" spans="1:104" x14ac:dyDescent="0.2">
      <c r="A190" s="117" t="s">
        <v>227</v>
      </c>
      <c r="B190" s="117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12"/>
      <c r="BJ190" s="12"/>
      <c r="CG190" s="14"/>
      <c r="CH190" s="14"/>
      <c r="CI190" s="14"/>
      <c r="CJ190" s="14"/>
      <c r="CK190" s="14"/>
      <c r="CL190" s="14"/>
      <c r="CM190" s="14"/>
      <c r="CN190" s="14"/>
    </row>
    <row r="191" spans="1:104" ht="14.25" customHeight="1" x14ac:dyDescent="0.2">
      <c r="A191" s="1371" t="s">
        <v>228</v>
      </c>
      <c r="B191" s="1372"/>
      <c r="C191" s="1541" t="s">
        <v>63</v>
      </c>
      <c r="D191" s="1541"/>
      <c r="E191" s="1541"/>
      <c r="F191" s="1541" t="s">
        <v>173</v>
      </c>
      <c r="G191" s="1541"/>
      <c r="H191" s="1541" t="s">
        <v>174</v>
      </c>
      <c r="I191" s="1541"/>
      <c r="J191" s="1541" t="s">
        <v>175</v>
      </c>
      <c r="K191" s="1541"/>
      <c r="L191" s="1541" t="s">
        <v>110</v>
      </c>
      <c r="M191" s="1541"/>
      <c r="N191" s="1377" t="s">
        <v>11</v>
      </c>
      <c r="O191" s="1380"/>
      <c r="P191" s="1547" t="s">
        <v>112</v>
      </c>
      <c r="Q191" s="1547"/>
      <c r="R191" s="1547" t="s">
        <v>113</v>
      </c>
      <c r="S191" s="1547"/>
      <c r="T191" s="1547" t="s">
        <v>114</v>
      </c>
      <c r="U191" s="1547"/>
      <c r="V191" s="1547" t="s">
        <v>115</v>
      </c>
      <c r="W191" s="1547"/>
      <c r="X191" s="1547" t="s">
        <v>116</v>
      </c>
      <c r="Y191" s="1547"/>
      <c r="Z191" s="1547" t="s">
        <v>117</v>
      </c>
      <c r="AA191" s="1547"/>
      <c r="AB191" s="1547" t="s">
        <v>118</v>
      </c>
      <c r="AC191" s="1547"/>
      <c r="AD191" s="1547" t="s">
        <v>119</v>
      </c>
      <c r="AE191" s="1547"/>
      <c r="AF191" s="1547" t="s">
        <v>120</v>
      </c>
      <c r="AG191" s="1547"/>
      <c r="AH191" s="1547" t="s">
        <v>121</v>
      </c>
      <c r="AI191" s="1547"/>
      <c r="AJ191" s="1547" t="s">
        <v>122</v>
      </c>
      <c r="AK191" s="1547"/>
      <c r="AL191" s="1547" t="s">
        <v>123</v>
      </c>
      <c r="AM191" s="1406"/>
      <c r="AN191" s="1564" t="s">
        <v>76</v>
      </c>
      <c r="AO191" s="1480"/>
      <c r="AP191" s="1481"/>
      <c r="AQ191" s="1565" t="s">
        <v>176</v>
      </c>
      <c r="AR191" s="1561" t="s">
        <v>229</v>
      </c>
      <c r="AS191" s="1547" t="s">
        <v>178</v>
      </c>
      <c r="AT191" s="1547"/>
      <c r="AU191" s="1375" t="s">
        <v>230</v>
      </c>
      <c r="AV191" s="1375" t="s">
        <v>180</v>
      </c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Y191" s="3"/>
      <c r="CG191" s="14"/>
      <c r="CH191" s="14"/>
      <c r="CI191" s="14"/>
      <c r="CJ191" s="14"/>
      <c r="CK191" s="14"/>
      <c r="CL191" s="14"/>
      <c r="CM191" s="14"/>
      <c r="CN191" s="14"/>
      <c r="CZ191" s="2"/>
    </row>
    <row r="192" spans="1:104" ht="21" x14ac:dyDescent="0.2">
      <c r="A192" s="1373"/>
      <c r="B192" s="1374"/>
      <c r="C192" s="571" t="s">
        <v>88</v>
      </c>
      <c r="D192" s="370" t="s">
        <v>54</v>
      </c>
      <c r="E192" s="300" t="s">
        <v>89</v>
      </c>
      <c r="F192" s="657" t="s">
        <v>54</v>
      </c>
      <c r="G192" s="300" t="s">
        <v>89</v>
      </c>
      <c r="H192" s="657" t="s">
        <v>54</v>
      </c>
      <c r="I192" s="300" t="s">
        <v>89</v>
      </c>
      <c r="J192" s="657" t="s">
        <v>54</v>
      </c>
      <c r="K192" s="300" t="s">
        <v>89</v>
      </c>
      <c r="L192" s="657" t="s">
        <v>54</v>
      </c>
      <c r="M192" s="300" t="s">
        <v>89</v>
      </c>
      <c r="N192" s="657" t="s">
        <v>54</v>
      </c>
      <c r="O192" s="300" t="s">
        <v>89</v>
      </c>
      <c r="P192" s="657" t="s">
        <v>54</v>
      </c>
      <c r="Q192" s="300" t="s">
        <v>89</v>
      </c>
      <c r="R192" s="657" t="s">
        <v>54</v>
      </c>
      <c r="S192" s="300" t="s">
        <v>89</v>
      </c>
      <c r="T192" s="657" t="s">
        <v>54</v>
      </c>
      <c r="U192" s="300" t="s">
        <v>89</v>
      </c>
      <c r="V192" s="657" t="s">
        <v>54</v>
      </c>
      <c r="W192" s="300" t="s">
        <v>89</v>
      </c>
      <c r="X192" s="657" t="s">
        <v>54</v>
      </c>
      <c r="Y192" s="300" t="s">
        <v>89</v>
      </c>
      <c r="Z192" s="657" t="s">
        <v>54</v>
      </c>
      <c r="AA192" s="300" t="s">
        <v>89</v>
      </c>
      <c r="AB192" s="657" t="s">
        <v>54</v>
      </c>
      <c r="AC192" s="300" t="s">
        <v>89</v>
      </c>
      <c r="AD192" s="657" t="s">
        <v>54</v>
      </c>
      <c r="AE192" s="300" t="s">
        <v>89</v>
      </c>
      <c r="AF192" s="657" t="s">
        <v>54</v>
      </c>
      <c r="AG192" s="300" t="s">
        <v>89</v>
      </c>
      <c r="AH192" s="657" t="s">
        <v>54</v>
      </c>
      <c r="AI192" s="300" t="s">
        <v>89</v>
      </c>
      <c r="AJ192" s="657" t="s">
        <v>54</v>
      </c>
      <c r="AK192" s="300" t="s">
        <v>89</v>
      </c>
      <c r="AL192" s="657" t="s">
        <v>54</v>
      </c>
      <c r="AM192" s="456" t="s">
        <v>89</v>
      </c>
      <c r="AN192" s="672" t="s">
        <v>133</v>
      </c>
      <c r="AO192" s="372" t="s">
        <v>135</v>
      </c>
      <c r="AP192" s="373" t="s">
        <v>134</v>
      </c>
      <c r="AQ192" s="1483"/>
      <c r="AR192" s="1471"/>
      <c r="AS192" s="657" t="s">
        <v>54</v>
      </c>
      <c r="AT192" s="300" t="s">
        <v>89</v>
      </c>
      <c r="AU192" s="1376"/>
      <c r="AV192" s="1376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12"/>
      <c r="BI192" s="12"/>
      <c r="BY192" s="3"/>
      <c r="CG192" s="14"/>
      <c r="CH192" s="14"/>
      <c r="CI192" s="14"/>
      <c r="CJ192" s="14"/>
      <c r="CK192" s="14"/>
      <c r="CL192" s="14"/>
      <c r="CM192" s="14"/>
      <c r="CZ192" s="2"/>
    </row>
    <row r="193" spans="1:104" x14ac:dyDescent="0.2">
      <c r="A193" s="1478" t="s">
        <v>231</v>
      </c>
      <c r="B193" s="1461"/>
      <c r="C193" s="658">
        <f>SUM(D193+E193)</f>
        <v>13</v>
      </c>
      <c r="D193" s="659">
        <f>SUM(F193+H193+J193+L193+N193+P193+R193+T193+V193+X193+Z193+AB193+AD193+AF193+AH193+AJ193+AL193)</f>
        <v>5</v>
      </c>
      <c r="E193" s="304">
        <f>SUM(G193+I193+K193+M193+O193+Q193+S193+U193+W193+Y193+AA193+AC193+AE193+AG193+AI193+AK193+AM193)</f>
        <v>8</v>
      </c>
      <c r="F193" s="595">
        <v>1</v>
      </c>
      <c r="G193" s="53">
        <v>2</v>
      </c>
      <c r="H193" s="595">
        <v>0</v>
      </c>
      <c r="I193" s="53">
        <v>2</v>
      </c>
      <c r="J193" s="595">
        <v>3</v>
      </c>
      <c r="K193" s="53">
        <v>0</v>
      </c>
      <c r="L193" s="595">
        <v>0</v>
      </c>
      <c r="M193" s="53">
        <v>2</v>
      </c>
      <c r="N193" s="595">
        <v>1</v>
      </c>
      <c r="O193" s="53">
        <v>0</v>
      </c>
      <c r="P193" s="595">
        <v>0</v>
      </c>
      <c r="Q193" s="53">
        <v>0</v>
      </c>
      <c r="R193" s="595">
        <v>0</v>
      </c>
      <c r="S193" s="53">
        <v>0</v>
      </c>
      <c r="T193" s="595">
        <v>0</v>
      </c>
      <c r="U193" s="53">
        <v>0</v>
      </c>
      <c r="V193" s="595">
        <v>0</v>
      </c>
      <c r="W193" s="53">
        <v>0</v>
      </c>
      <c r="X193" s="595">
        <v>0</v>
      </c>
      <c r="Y193" s="53">
        <v>0</v>
      </c>
      <c r="Z193" s="595">
        <v>0</v>
      </c>
      <c r="AA193" s="53">
        <v>1</v>
      </c>
      <c r="AB193" s="595">
        <v>0</v>
      </c>
      <c r="AC193" s="53">
        <v>0</v>
      </c>
      <c r="AD193" s="595">
        <v>0</v>
      </c>
      <c r="AE193" s="53">
        <v>1</v>
      </c>
      <c r="AF193" s="595">
        <v>0</v>
      </c>
      <c r="AG193" s="53">
        <v>0</v>
      </c>
      <c r="AH193" s="595">
        <v>0</v>
      </c>
      <c r="AI193" s="53">
        <v>0</v>
      </c>
      <c r="AJ193" s="595">
        <v>0</v>
      </c>
      <c r="AK193" s="53">
        <v>0</v>
      </c>
      <c r="AL193" s="595">
        <v>0</v>
      </c>
      <c r="AM193" s="321">
        <v>0</v>
      </c>
      <c r="AN193" s="375">
        <v>5</v>
      </c>
      <c r="AO193" s="376">
        <v>0</v>
      </c>
      <c r="AP193" s="85">
        <v>0</v>
      </c>
      <c r="AQ193" s="53">
        <v>0</v>
      </c>
      <c r="AR193" s="591">
        <v>0</v>
      </c>
      <c r="AS193" s="595">
        <v>0</v>
      </c>
      <c r="AT193" s="53">
        <v>0</v>
      </c>
      <c r="AU193" s="53">
        <v>0</v>
      </c>
      <c r="AV193" s="53">
        <v>0</v>
      </c>
      <c r="AW193" s="661" t="str">
        <f>CA193&amp;CB193&amp;CC193&amp;CD193&amp;CE193&amp;CF193&amp;CN193</f>
        <v/>
      </c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12"/>
      <c r="BI193" s="12"/>
      <c r="BY193" s="3"/>
      <c r="CA193" s="32" t="str">
        <f t="shared" ref="CA193:CA231" si="52">IF(CG193=0,"","* Las gestantes egresadas del Programa NO debe ser mayor al Total de Mujeres egresadas. ")</f>
        <v/>
      </c>
      <c r="CB193" s="32" t="str">
        <f t="shared" ref="CB193:CB231" si="53">IF(CH193=0,"","* Las madres de hijos menor de 5 años NO DEBE ser mayor al Total de Mujeres Egresadas al Programa. ")</f>
        <v/>
      </c>
      <c r="CC193" s="32" t="str">
        <f t="shared" ref="CC193:CC231" si="54">IF(CI193=0,"","* Los egresos de Pueblos Originarios NO DEBE ser mayor al Total de egresos del Programa.")</f>
        <v/>
      </c>
      <c r="CD193" s="32" t="str">
        <f t="shared" ref="CD193:CD231" si="55">IF(CJ193=0,"","* Los Niños, Niñas, Adolescentes y Jóvenes de Programas SENAME NO DEBE ser mayor al Total de egresos del Programa. ")</f>
        <v/>
      </c>
      <c r="CE193" s="32" t="str">
        <f t="shared" ref="CE193:CE231" si="56">IF(CK193=0,"","* Los Migrantes NO DEBEN ser mayor al Total de ingresos del Programa. ")</f>
        <v/>
      </c>
      <c r="CF193" s="32" t="str">
        <f t="shared" ref="CF193:CF231" si="57">IF(CL193=0,"","* No olvide escribir los campos Gestante y/o Madre de Hijo menor de 5 años y/o Pueblos Originarios y/o Niños, Niñas, Adolescentes y Jóvenes de Programas SENAME (Digite CERO si no tiene). ")</f>
        <v/>
      </c>
      <c r="CG193" s="33">
        <f>IF(E193&lt;AQ193,1,0)</f>
        <v>0</v>
      </c>
      <c r="CH193" s="33">
        <f>IF(E193&lt;AR193,1,0)</f>
        <v>0</v>
      </c>
      <c r="CI193" s="33">
        <f>IF(C193&lt;SUM(AS193,AT193),1,0)</f>
        <v>0</v>
      </c>
      <c r="CJ193" s="33">
        <f>IF(C193&lt;AU193,1,0)</f>
        <v>0</v>
      </c>
      <c r="CK193" s="33">
        <f>IF(C193&lt;AV193,1,0)</f>
        <v>0</v>
      </c>
      <c r="CL193" s="33">
        <f>IF(AND(C193&lt;&gt;0,OR(AQ193="",AR193="",AS193="",AT193="",AU193="",AV193="")),1,0)</f>
        <v>0</v>
      </c>
      <c r="CM193" s="33">
        <f>IF(AND(C193=0,OR(C195&gt;0,C196&gt;0,C197&gt;0,C198&gt;0,C199&gt;0)),1,0)</f>
        <v>0</v>
      </c>
      <c r="CN193" s="32" t="str">
        <f>IF(CM193=1,"* No olvide registrar al menos un ingreso y una persona con diagnóstico. ","")</f>
        <v/>
      </c>
      <c r="CO193" s="32"/>
      <c r="CZ193" s="2"/>
    </row>
    <row r="194" spans="1:104" ht="14.25" customHeight="1" x14ac:dyDescent="0.2">
      <c r="A194" s="1462" t="s">
        <v>182</v>
      </c>
      <c r="B194" s="1463"/>
      <c r="C194" s="377"/>
      <c r="D194" s="378"/>
      <c r="E194" s="378"/>
      <c r="F194" s="378"/>
      <c r="G194" s="378"/>
      <c r="H194" s="378"/>
      <c r="I194" s="378"/>
      <c r="J194" s="378"/>
      <c r="K194" s="378"/>
      <c r="L194" s="378"/>
      <c r="M194" s="378"/>
      <c r="N194" s="378"/>
      <c r="O194" s="378"/>
      <c r="P194" s="378"/>
      <c r="Q194" s="378"/>
      <c r="R194" s="378"/>
      <c r="S194" s="378"/>
      <c r="T194" s="378"/>
      <c r="U194" s="378"/>
      <c r="V194" s="378"/>
      <c r="W194" s="378"/>
      <c r="X194" s="378"/>
      <c r="Y194" s="378"/>
      <c r="Z194" s="378"/>
      <c r="AA194" s="378"/>
      <c r="AB194" s="378"/>
      <c r="AC194" s="378"/>
      <c r="AD194" s="378"/>
      <c r="AE194" s="378"/>
      <c r="AF194" s="378"/>
      <c r="AG194" s="378"/>
      <c r="AH194" s="378"/>
      <c r="AI194" s="378"/>
      <c r="AJ194" s="378"/>
      <c r="AK194" s="378"/>
      <c r="AL194" s="378"/>
      <c r="AM194" s="378"/>
      <c r="AN194" s="379"/>
      <c r="AO194" s="380"/>
      <c r="AP194" s="381"/>
      <c r="AQ194" s="378"/>
      <c r="AR194" s="378"/>
      <c r="AS194" s="378"/>
      <c r="AT194" s="381"/>
      <c r="AU194" s="381"/>
      <c r="AV194" s="381"/>
      <c r="AW194" s="66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12"/>
      <c r="BI194" s="12"/>
      <c r="BY194" s="3"/>
      <c r="CA194" s="32"/>
      <c r="CB194" s="32"/>
      <c r="CC194" s="32"/>
      <c r="CD194" s="32"/>
      <c r="CE194" s="32"/>
      <c r="CF194" s="32"/>
      <c r="CG194" s="33"/>
      <c r="CH194" s="33"/>
      <c r="CI194" s="33"/>
      <c r="CJ194" s="33"/>
      <c r="CK194" s="33"/>
      <c r="CL194" s="33"/>
      <c r="CM194" s="33"/>
      <c r="CN194" s="32"/>
      <c r="CO194" s="32"/>
      <c r="CZ194" s="2"/>
    </row>
    <row r="195" spans="1:104" x14ac:dyDescent="0.2">
      <c r="A195" s="1559" t="s">
        <v>232</v>
      </c>
      <c r="B195" s="673" t="s">
        <v>233</v>
      </c>
      <c r="C195" s="663">
        <f>SUM(D195+E195)</f>
        <v>0</v>
      </c>
      <c r="D195" s="664">
        <f t="shared" ref="D195:D203" si="58">SUM(F195+H195+J195+L195+N195+P195+R195+T195+V195+X195+Z195+AB195+AD195+AF195+AH195+AJ195+AL195)</f>
        <v>0</v>
      </c>
      <c r="E195" s="665">
        <f t="shared" ref="E195:E203" si="59">SUM(G195+I195+K195+M195+O195+Q195+S195+U195+W195+Y195+AA195+AC195+AE195+AG195+AI195+AK195+AM195)</f>
        <v>0</v>
      </c>
      <c r="F195" s="583"/>
      <c r="G195" s="586"/>
      <c r="H195" s="583"/>
      <c r="I195" s="586"/>
      <c r="J195" s="583"/>
      <c r="K195" s="586"/>
      <c r="L195" s="583"/>
      <c r="M195" s="586"/>
      <c r="N195" s="583"/>
      <c r="O195" s="586"/>
      <c r="P195" s="583"/>
      <c r="Q195" s="586"/>
      <c r="R195" s="583"/>
      <c r="S195" s="586"/>
      <c r="T195" s="583"/>
      <c r="U195" s="586"/>
      <c r="V195" s="583"/>
      <c r="W195" s="586"/>
      <c r="X195" s="583"/>
      <c r="Y195" s="586"/>
      <c r="Z195" s="583"/>
      <c r="AA195" s="586"/>
      <c r="AB195" s="583"/>
      <c r="AC195" s="586"/>
      <c r="AD195" s="583"/>
      <c r="AE195" s="586"/>
      <c r="AF195" s="583"/>
      <c r="AG195" s="586"/>
      <c r="AH195" s="583"/>
      <c r="AI195" s="586"/>
      <c r="AJ195" s="583"/>
      <c r="AK195" s="586"/>
      <c r="AL195" s="583"/>
      <c r="AM195" s="642"/>
      <c r="AN195" s="643"/>
      <c r="AO195" s="601"/>
      <c r="AP195" s="586"/>
      <c r="AQ195" s="586"/>
      <c r="AR195" s="603"/>
      <c r="AS195" s="583"/>
      <c r="AT195" s="586"/>
      <c r="AU195" s="586"/>
      <c r="AV195" s="586"/>
      <c r="AW195" s="661" t="str">
        <f t="shared" ref="AW195:AW231" si="60">CA195&amp;CB195&amp;CC195&amp;CD195&amp;CE195&amp;CF195</f>
        <v/>
      </c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12"/>
      <c r="BI195" s="12"/>
      <c r="BY195" s="3"/>
      <c r="CA195" s="32" t="str">
        <f t="shared" si="52"/>
        <v/>
      </c>
      <c r="CB195" s="32" t="str">
        <f t="shared" si="53"/>
        <v/>
      </c>
      <c r="CC195" s="32" t="str">
        <f t="shared" si="54"/>
        <v/>
      </c>
      <c r="CD195" s="32" t="str">
        <f t="shared" si="55"/>
        <v/>
      </c>
      <c r="CE195" s="32" t="str">
        <f t="shared" si="56"/>
        <v/>
      </c>
      <c r="CF195" s="32" t="str">
        <f t="shared" si="57"/>
        <v/>
      </c>
      <c r="CG195" s="33">
        <f t="shared" ref="CG195:CG231" si="61">IF(E195&lt;AQ195,1,0)</f>
        <v>0</v>
      </c>
      <c r="CH195" s="33">
        <f t="shared" ref="CH195:CH231" si="62">IF(E195&lt;AR195,1,0)</f>
        <v>0</v>
      </c>
      <c r="CI195" s="33">
        <f t="shared" ref="CI195:CI231" si="63">IF(C195&lt;SUM(AS195,AT195),1,0)</f>
        <v>0</v>
      </c>
      <c r="CJ195" s="33">
        <f t="shared" ref="CJ195:CJ231" si="64">IF(C195&lt;AU195,1,0)</f>
        <v>0</v>
      </c>
      <c r="CK195" s="33">
        <f t="shared" ref="CK195:CK231" si="65">IF(C195&lt;AV195,1,0)</f>
        <v>0</v>
      </c>
      <c r="CL195" s="33">
        <f t="shared" ref="CL195:CL231" si="66">IF(AND(C195&lt;&gt;0,OR(AQ195="",AR195="",AS195="",AT195="",AU195="",AV195="")),1,0)</f>
        <v>0</v>
      </c>
      <c r="CM195" s="33"/>
      <c r="CN195" s="32"/>
      <c r="CO195" s="32"/>
      <c r="CZ195" s="2"/>
    </row>
    <row r="196" spans="1:104" x14ac:dyDescent="0.2">
      <c r="A196" s="1465"/>
      <c r="B196" s="383" t="s">
        <v>185</v>
      </c>
      <c r="C196" s="348">
        <f>SUM(D196+E196)</f>
        <v>0</v>
      </c>
      <c r="D196" s="349">
        <f t="shared" si="58"/>
        <v>0</v>
      </c>
      <c r="E196" s="350">
        <f t="shared" si="59"/>
        <v>0</v>
      </c>
      <c r="F196" s="82"/>
      <c r="G196" s="85"/>
      <c r="H196" s="82"/>
      <c r="I196" s="85"/>
      <c r="J196" s="82"/>
      <c r="K196" s="85"/>
      <c r="L196" s="82"/>
      <c r="M196" s="85"/>
      <c r="N196" s="82"/>
      <c r="O196" s="85"/>
      <c r="P196" s="82"/>
      <c r="Q196" s="85"/>
      <c r="R196" s="82"/>
      <c r="S196" s="85"/>
      <c r="T196" s="82"/>
      <c r="U196" s="85"/>
      <c r="V196" s="82"/>
      <c r="W196" s="85"/>
      <c r="X196" s="82"/>
      <c r="Y196" s="85"/>
      <c r="Z196" s="82"/>
      <c r="AA196" s="85"/>
      <c r="AB196" s="82"/>
      <c r="AC196" s="85"/>
      <c r="AD196" s="82"/>
      <c r="AE196" s="85"/>
      <c r="AF196" s="82"/>
      <c r="AG196" s="85"/>
      <c r="AH196" s="82"/>
      <c r="AI196" s="85"/>
      <c r="AJ196" s="42"/>
      <c r="AK196" s="46"/>
      <c r="AL196" s="82"/>
      <c r="AM196" s="351"/>
      <c r="AN196" s="384"/>
      <c r="AO196" s="149"/>
      <c r="AP196" s="85"/>
      <c r="AQ196" s="85"/>
      <c r="AR196" s="59"/>
      <c r="AS196" s="82"/>
      <c r="AT196" s="85"/>
      <c r="AU196" s="85"/>
      <c r="AV196" s="85"/>
      <c r="AW196" s="661" t="str">
        <f t="shared" si="60"/>
        <v/>
      </c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12"/>
      <c r="BI196" s="12"/>
      <c r="BY196" s="3"/>
      <c r="CA196" s="32" t="str">
        <f t="shared" si="52"/>
        <v/>
      </c>
      <c r="CB196" s="32" t="str">
        <f t="shared" si="53"/>
        <v/>
      </c>
      <c r="CC196" s="32" t="str">
        <f t="shared" si="54"/>
        <v/>
      </c>
      <c r="CD196" s="32" t="str">
        <f t="shared" si="55"/>
        <v/>
      </c>
      <c r="CE196" s="32" t="str">
        <f t="shared" si="56"/>
        <v/>
      </c>
      <c r="CF196" s="32" t="str">
        <f t="shared" si="57"/>
        <v/>
      </c>
      <c r="CG196" s="33">
        <f t="shared" si="61"/>
        <v>0</v>
      </c>
      <c r="CH196" s="33">
        <f t="shared" si="62"/>
        <v>0</v>
      </c>
      <c r="CI196" s="33">
        <f t="shared" si="63"/>
        <v>0</v>
      </c>
      <c r="CJ196" s="33">
        <f t="shared" si="64"/>
        <v>0</v>
      </c>
      <c r="CK196" s="33">
        <f t="shared" si="65"/>
        <v>0</v>
      </c>
      <c r="CL196" s="33">
        <f t="shared" si="66"/>
        <v>0</v>
      </c>
      <c r="CM196" s="33"/>
      <c r="CN196" s="32"/>
      <c r="CO196" s="32"/>
      <c r="CZ196" s="2"/>
    </row>
    <row r="197" spans="1:104" x14ac:dyDescent="0.2">
      <c r="A197" s="1466" t="s">
        <v>186</v>
      </c>
      <c r="B197" s="1467"/>
      <c r="C197" s="385">
        <f>SUM(D197+E197)</f>
        <v>0</v>
      </c>
      <c r="D197" s="659">
        <f t="shared" si="58"/>
        <v>0</v>
      </c>
      <c r="E197" s="320">
        <f t="shared" si="59"/>
        <v>0</v>
      </c>
      <c r="F197" s="595"/>
      <c r="G197" s="53"/>
      <c r="H197" s="595"/>
      <c r="I197" s="53"/>
      <c r="J197" s="595"/>
      <c r="K197" s="53"/>
      <c r="L197" s="595"/>
      <c r="M197" s="53"/>
      <c r="N197" s="595"/>
      <c r="O197" s="53"/>
      <c r="P197" s="595"/>
      <c r="Q197" s="53"/>
      <c r="R197" s="595"/>
      <c r="S197" s="53"/>
      <c r="T197" s="595"/>
      <c r="U197" s="53"/>
      <c r="V197" s="595"/>
      <c r="W197" s="53"/>
      <c r="X197" s="595"/>
      <c r="Y197" s="53"/>
      <c r="Z197" s="595"/>
      <c r="AA197" s="53"/>
      <c r="AB197" s="595"/>
      <c r="AC197" s="53"/>
      <c r="AD197" s="595"/>
      <c r="AE197" s="53"/>
      <c r="AF197" s="595"/>
      <c r="AG197" s="53"/>
      <c r="AH197" s="595"/>
      <c r="AI197" s="53"/>
      <c r="AJ197" s="595"/>
      <c r="AK197" s="53"/>
      <c r="AL197" s="595"/>
      <c r="AM197" s="321"/>
      <c r="AN197" s="674"/>
      <c r="AO197" s="386"/>
      <c r="AP197" s="53"/>
      <c r="AQ197" s="53"/>
      <c r="AR197" s="591"/>
      <c r="AS197" s="595"/>
      <c r="AT197" s="53"/>
      <c r="AU197" s="53"/>
      <c r="AV197" s="53"/>
      <c r="AW197" s="661" t="str">
        <f t="shared" si="60"/>
        <v/>
      </c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12"/>
      <c r="BI197" s="12"/>
      <c r="BY197" s="3"/>
      <c r="CA197" s="32" t="str">
        <f t="shared" si="52"/>
        <v/>
      </c>
      <c r="CB197" s="32" t="str">
        <f t="shared" si="53"/>
        <v/>
      </c>
      <c r="CC197" s="32" t="str">
        <f t="shared" si="54"/>
        <v/>
      </c>
      <c r="CD197" s="32" t="str">
        <f t="shared" si="55"/>
        <v/>
      </c>
      <c r="CE197" s="32" t="str">
        <f t="shared" si="56"/>
        <v/>
      </c>
      <c r="CF197" s="32" t="str">
        <f t="shared" si="57"/>
        <v/>
      </c>
      <c r="CG197" s="33">
        <f t="shared" si="61"/>
        <v>0</v>
      </c>
      <c r="CH197" s="33">
        <f t="shared" si="62"/>
        <v>0</v>
      </c>
      <c r="CI197" s="33">
        <f t="shared" si="63"/>
        <v>0</v>
      </c>
      <c r="CJ197" s="33">
        <f t="shared" si="64"/>
        <v>0</v>
      </c>
      <c r="CK197" s="33">
        <f t="shared" si="65"/>
        <v>0</v>
      </c>
      <c r="CL197" s="33">
        <f t="shared" si="66"/>
        <v>0</v>
      </c>
      <c r="CM197" s="33"/>
      <c r="CN197" s="32"/>
      <c r="CO197" s="32"/>
      <c r="CZ197" s="2"/>
    </row>
    <row r="198" spans="1:104" x14ac:dyDescent="0.2">
      <c r="A198" s="1559" t="s">
        <v>187</v>
      </c>
      <c r="B198" s="662" t="s">
        <v>188</v>
      </c>
      <c r="C198" s="663">
        <f>+D198+E198</f>
        <v>0</v>
      </c>
      <c r="D198" s="664">
        <f t="shared" si="58"/>
        <v>0</v>
      </c>
      <c r="E198" s="665">
        <f t="shared" si="59"/>
        <v>0</v>
      </c>
      <c r="F198" s="583"/>
      <c r="G198" s="586"/>
      <c r="H198" s="583"/>
      <c r="I198" s="586"/>
      <c r="J198" s="583"/>
      <c r="K198" s="586"/>
      <c r="L198" s="583"/>
      <c r="M198" s="586"/>
      <c r="N198" s="583"/>
      <c r="O198" s="586"/>
      <c r="P198" s="583"/>
      <c r="Q198" s="586"/>
      <c r="R198" s="583"/>
      <c r="S198" s="586"/>
      <c r="T198" s="583"/>
      <c r="U198" s="586"/>
      <c r="V198" s="583"/>
      <c r="W198" s="586"/>
      <c r="X198" s="583"/>
      <c r="Y198" s="586"/>
      <c r="Z198" s="583"/>
      <c r="AA198" s="586"/>
      <c r="AB198" s="583"/>
      <c r="AC198" s="586"/>
      <c r="AD198" s="583"/>
      <c r="AE198" s="586"/>
      <c r="AF198" s="583"/>
      <c r="AG198" s="586"/>
      <c r="AH198" s="583"/>
      <c r="AI198" s="586"/>
      <c r="AJ198" s="583"/>
      <c r="AK198" s="586"/>
      <c r="AL198" s="583"/>
      <c r="AM198" s="642"/>
      <c r="AN198" s="643"/>
      <c r="AO198" s="601"/>
      <c r="AP198" s="586"/>
      <c r="AQ198" s="586"/>
      <c r="AR198" s="603"/>
      <c r="AS198" s="583"/>
      <c r="AT198" s="586"/>
      <c r="AU198" s="586"/>
      <c r="AV198" s="586"/>
      <c r="AW198" s="661" t="str">
        <f t="shared" si="60"/>
        <v/>
      </c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12"/>
      <c r="BI198" s="12"/>
      <c r="BY198" s="3"/>
      <c r="CA198" s="32" t="str">
        <f t="shared" si="52"/>
        <v/>
      </c>
      <c r="CB198" s="32" t="str">
        <f t="shared" si="53"/>
        <v/>
      </c>
      <c r="CC198" s="32" t="str">
        <f t="shared" si="54"/>
        <v/>
      </c>
      <c r="CD198" s="32" t="str">
        <f t="shared" si="55"/>
        <v/>
      </c>
      <c r="CE198" s="32" t="str">
        <f t="shared" si="56"/>
        <v/>
      </c>
      <c r="CF198" s="32" t="str">
        <f t="shared" si="57"/>
        <v/>
      </c>
      <c r="CG198" s="33">
        <f t="shared" si="61"/>
        <v>0</v>
      </c>
      <c r="CH198" s="33">
        <f t="shared" si="62"/>
        <v>0</v>
      </c>
      <c r="CI198" s="33">
        <f t="shared" si="63"/>
        <v>0</v>
      </c>
      <c r="CJ198" s="33">
        <f t="shared" si="64"/>
        <v>0</v>
      </c>
      <c r="CK198" s="33">
        <f t="shared" si="65"/>
        <v>0</v>
      </c>
      <c r="CL198" s="33">
        <f t="shared" si="66"/>
        <v>0</v>
      </c>
      <c r="CM198" s="33"/>
      <c r="CN198" s="32"/>
      <c r="CO198" s="32"/>
      <c r="CZ198" s="2"/>
    </row>
    <row r="199" spans="1:104" x14ac:dyDescent="0.2">
      <c r="A199" s="1465"/>
      <c r="B199" s="387" t="s">
        <v>189</v>
      </c>
      <c r="C199" s="322">
        <f>+D199+E199</f>
        <v>0</v>
      </c>
      <c r="D199" s="323">
        <f t="shared" si="58"/>
        <v>0</v>
      </c>
      <c r="E199" s="304">
        <f t="shared" si="59"/>
        <v>0</v>
      </c>
      <c r="F199" s="324"/>
      <c r="G199" s="305"/>
      <c r="H199" s="324"/>
      <c r="I199" s="305"/>
      <c r="J199" s="324"/>
      <c r="K199" s="305"/>
      <c r="L199" s="324"/>
      <c r="M199" s="305"/>
      <c r="N199" s="324"/>
      <c r="O199" s="305"/>
      <c r="P199" s="324"/>
      <c r="Q199" s="305"/>
      <c r="R199" s="324"/>
      <c r="S199" s="305"/>
      <c r="T199" s="324"/>
      <c r="U199" s="305"/>
      <c r="V199" s="324"/>
      <c r="W199" s="305"/>
      <c r="X199" s="324"/>
      <c r="Y199" s="305"/>
      <c r="Z199" s="324"/>
      <c r="AA199" s="305"/>
      <c r="AB199" s="324"/>
      <c r="AC199" s="305"/>
      <c r="AD199" s="324"/>
      <c r="AE199" s="305"/>
      <c r="AF199" s="324"/>
      <c r="AG199" s="305"/>
      <c r="AH199" s="324"/>
      <c r="AI199" s="305"/>
      <c r="AJ199" s="92"/>
      <c r="AK199" s="95"/>
      <c r="AL199" s="324"/>
      <c r="AM199" s="285"/>
      <c r="AN199" s="388"/>
      <c r="AO199" s="389"/>
      <c r="AP199" s="95"/>
      <c r="AQ199" s="305"/>
      <c r="AR199" s="306"/>
      <c r="AS199" s="324"/>
      <c r="AT199" s="305"/>
      <c r="AU199" s="305"/>
      <c r="AV199" s="305"/>
      <c r="AW199" s="661" t="str">
        <f t="shared" si="60"/>
        <v/>
      </c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12"/>
      <c r="BI199" s="12"/>
      <c r="BY199" s="3"/>
      <c r="CA199" s="32" t="str">
        <f t="shared" si="52"/>
        <v/>
      </c>
      <c r="CB199" s="32" t="str">
        <f t="shared" si="53"/>
        <v/>
      </c>
      <c r="CC199" s="32" t="str">
        <f t="shared" si="54"/>
        <v/>
      </c>
      <c r="CD199" s="32" t="str">
        <f t="shared" si="55"/>
        <v/>
      </c>
      <c r="CE199" s="32" t="str">
        <f t="shared" si="56"/>
        <v/>
      </c>
      <c r="CF199" s="32" t="str">
        <f t="shared" si="57"/>
        <v/>
      </c>
      <c r="CG199" s="33">
        <f t="shared" si="61"/>
        <v>0</v>
      </c>
      <c r="CH199" s="33">
        <f t="shared" si="62"/>
        <v>0</v>
      </c>
      <c r="CI199" s="33">
        <f t="shared" si="63"/>
        <v>0</v>
      </c>
      <c r="CJ199" s="33">
        <f t="shared" si="64"/>
        <v>0</v>
      </c>
      <c r="CK199" s="33">
        <f t="shared" si="65"/>
        <v>0</v>
      </c>
      <c r="CL199" s="33">
        <f t="shared" si="66"/>
        <v>0</v>
      </c>
      <c r="CM199" s="33"/>
      <c r="CN199" s="32"/>
      <c r="CO199" s="32"/>
      <c r="CZ199" s="2"/>
    </row>
    <row r="200" spans="1:104" x14ac:dyDescent="0.2">
      <c r="A200" s="374" t="s">
        <v>190</v>
      </c>
      <c r="B200" s="326"/>
      <c r="C200" s="576">
        <f t="shared" ref="C200:C215" si="67">SUM(D200+E200)</f>
        <v>13</v>
      </c>
      <c r="D200" s="577">
        <f t="shared" si="58"/>
        <v>5</v>
      </c>
      <c r="E200" s="75">
        <f t="shared" si="59"/>
        <v>8</v>
      </c>
      <c r="F200" s="595">
        <v>1</v>
      </c>
      <c r="G200" s="53">
        <v>2</v>
      </c>
      <c r="H200" s="595">
        <v>0</v>
      </c>
      <c r="I200" s="53">
        <v>2</v>
      </c>
      <c r="J200" s="595">
        <v>3</v>
      </c>
      <c r="K200" s="53">
        <v>0</v>
      </c>
      <c r="L200" s="595">
        <v>0</v>
      </c>
      <c r="M200" s="53">
        <v>2</v>
      </c>
      <c r="N200" s="595">
        <v>1</v>
      </c>
      <c r="O200" s="53">
        <v>0</v>
      </c>
      <c r="P200" s="595">
        <v>0</v>
      </c>
      <c r="Q200" s="53">
        <v>0</v>
      </c>
      <c r="R200" s="595">
        <v>0</v>
      </c>
      <c r="S200" s="53">
        <v>0</v>
      </c>
      <c r="T200" s="595">
        <v>0</v>
      </c>
      <c r="U200" s="53">
        <v>0</v>
      </c>
      <c r="V200" s="595">
        <v>0</v>
      </c>
      <c r="W200" s="53">
        <v>0</v>
      </c>
      <c r="X200" s="595">
        <v>0</v>
      </c>
      <c r="Y200" s="53">
        <v>0</v>
      </c>
      <c r="Z200" s="595">
        <v>0</v>
      </c>
      <c r="AA200" s="53">
        <v>1</v>
      </c>
      <c r="AB200" s="595">
        <v>0</v>
      </c>
      <c r="AC200" s="53">
        <v>0</v>
      </c>
      <c r="AD200" s="595">
        <v>0</v>
      </c>
      <c r="AE200" s="53">
        <v>1</v>
      </c>
      <c r="AF200" s="595">
        <v>0</v>
      </c>
      <c r="AG200" s="53">
        <v>0</v>
      </c>
      <c r="AH200" s="595">
        <v>0</v>
      </c>
      <c r="AI200" s="53">
        <v>0</v>
      </c>
      <c r="AJ200" s="595">
        <v>0</v>
      </c>
      <c r="AK200" s="53">
        <v>0</v>
      </c>
      <c r="AL200" s="595">
        <v>0</v>
      </c>
      <c r="AM200" s="321">
        <v>0</v>
      </c>
      <c r="AN200" s="674">
        <v>5</v>
      </c>
      <c r="AO200" s="386">
        <v>0</v>
      </c>
      <c r="AP200" s="53">
        <v>0</v>
      </c>
      <c r="AQ200" s="53">
        <v>0</v>
      </c>
      <c r="AR200" s="591">
        <v>0</v>
      </c>
      <c r="AS200" s="595">
        <v>0</v>
      </c>
      <c r="AT200" s="53">
        <v>0</v>
      </c>
      <c r="AU200" s="53">
        <v>0</v>
      </c>
      <c r="AV200" s="53">
        <v>0</v>
      </c>
      <c r="AW200" s="661" t="str">
        <f>CA200&amp;CB200&amp;CC200&amp;CD200&amp;CE200&amp;CF200&amp;CO200</f>
        <v/>
      </c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12"/>
      <c r="BI200" s="12"/>
      <c r="BY200" s="3"/>
      <c r="CA200" s="32" t="str">
        <f t="shared" si="52"/>
        <v/>
      </c>
      <c r="CB200" s="32" t="str">
        <f t="shared" si="53"/>
        <v/>
      </c>
      <c r="CC200" s="32" t="str">
        <f t="shared" si="54"/>
        <v/>
      </c>
      <c r="CD200" s="32" t="str">
        <f t="shared" si="55"/>
        <v/>
      </c>
      <c r="CE200" s="32" t="str">
        <f t="shared" si="56"/>
        <v/>
      </c>
      <c r="CF200" s="32" t="str">
        <f t="shared" si="57"/>
        <v/>
      </c>
      <c r="CG200" s="33">
        <f t="shared" si="61"/>
        <v>0</v>
      </c>
      <c r="CH200" s="33">
        <f t="shared" si="62"/>
        <v>0</v>
      </c>
      <c r="CI200" s="33">
        <f t="shared" si="63"/>
        <v>0</v>
      </c>
      <c r="CJ200" s="33">
        <f t="shared" si="64"/>
        <v>0</v>
      </c>
      <c r="CK200" s="33">
        <f t="shared" si="65"/>
        <v>0</v>
      </c>
      <c r="CL200" s="33">
        <f t="shared" si="66"/>
        <v>0</v>
      </c>
      <c r="CM200" s="14">
        <v>0</v>
      </c>
      <c r="CZ200" s="2"/>
    </row>
    <row r="201" spans="1:104" ht="14.25" customHeight="1" x14ac:dyDescent="0.2">
      <c r="A201" s="1375" t="s">
        <v>191</v>
      </c>
      <c r="B201" s="390" t="s">
        <v>192</v>
      </c>
      <c r="C201" s="328">
        <f t="shared" si="67"/>
        <v>0</v>
      </c>
      <c r="D201" s="329">
        <f t="shared" si="58"/>
        <v>0</v>
      </c>
      <c r="E201" s="330">
        <f t="shared" si="59"/>
        <v>0</v>
      </c>
      <c r="F201" s="106"/>
      <c r="G201" s="109"/>
      <c r="H201" s="106"/>
      <c r="I201" s="109"/>
      <c r="J201" s="106"/>
      <c r="K201" s="109"/>
      <c r="L201" s="106"/>
      <c r="M201" s="109"/>
      <c r="N201" s="106"/>
      <c r="O201" s="109"/>
      <c r="P201" s="106"/>
      <c r="Q201" s="109"/>
      <c r="R201" s="106"/>
      <c r="S201" s="109"/>
      <c r="T201" s="106"/>
      <c r="U201" s="109"/>
      <c r="V201" s="106"/>
      <c r="W201" s="109"/>
      <c r="X201" s="106"/>
      <c r="Y201" s="109"/>
      <c r="Z201" s="106"/>
      <c r="AA201" s="109"/>
      <c r="AB201" s="106"/>
      <c r="AC201" s="109"/>
      <c r="AD201" s="106"/>
      <c r="AE201" s="109"/>
      <c r="AF201" s="106"/>
      <c r="AG201" s="109"/>
      <c r="AH201" s="106"/>
      <c r="AI201" s="109"/>
      <c r="AJ201" s="106"/>
      <c r="AK201" s="109"/>
      <c r="AL201" s="106"/>
      <c r="AM201" s="254"/>
      <c r="AN201" s="255"/>
      <c r="AO201" s="264"/>
      <c r="AP201" s="109"/>
      <c r="AQ201" s="109"/>
      <c r="AR201" s="57"/>
      <c r="AS201" s="106"/>
      <c r="AT201" s="109"/>
      <c r="AU201" s="109"/>
      <c r="AV201" s="109"/>
      <c r="AW201" s="661" t="str">
        <f t="shared" si="60"/>
        <v/>
      </c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12"/>
      <c r="BI201" s="12"/>
      <c r="BY201" s="3"/>
      <c r="CA201" s="32" t="str">
        <f t="shared" si="52"/>
        <v/>
      </c>
      <c r="CB201" s="32" t="str">
        <f t="shared" si="53"/>
        <v/>
      </c>
      <c r="CC201" s="32" t="str">
        <f t="shared" si="54"/>
        <v/>
      </c>
      <c r="CD201" s="32" t="str">
        <f t="shared" si="55"/>
        <v/>
      </c>
      <c r="CE201" s="32" t="str">
        <f t="shared" si="56"/>
        <v/>
      </c>
      <c r="CF201" s="32" t="str">
        <f t="shared" si="57"/>
        <v/>
      </c>
      <c r="CG201" s="33">
        <f t="shared" si="61"/>
        <v>0</v>
      </c>
      <c r="CH201" s="33">
        <f t="shared" si="62"/>
        <v>0</v>
      </c>
      <c r="CI201" s="33">
        <f t="shared" si="63"/>
        <v>0</v>
      </c>
      <c r="CJ201" s="33">
        <f t="shared" si="64"/>
        <v>0</v>
      </c>
      <c r="CK201" s="33">
        <f t="shared" si="65"/>
        <v>0</v>
      </c>
      <c r="CL201" s="33">
        <f t="shared" si="66"/>
        <v>0</v>
      </c>
      <c r="CM201" s="33"/>
      <c r="CZ201" s="2"/>
    </row>
    <row r="202" spans="1:104" x14ac:dyDescent="0.2">
      <c r="A202" s="1392"/>
      <c r="B202" s="391" t="s">
        <v>193</v>
      </c>
      <c r="C202" s="333">
        <f t="shared" si="67"/>
        <v>0</v>
      </c>
      <c r="D202" s="334">
        <f t="shared" si="58"/>
        <v>0</v>
      </c>
      <c r="E202" s="335">
        <f t="shared" si="59"/>
        <v>0</v>
      </c>
      <c r="F202" s="35"/>
      <c r="G202" s="39"/>
      <c r="H202" s="35"/>
      <c r="I202" s="39"/>
      <c r="J202" s="35"/>
      <c r="K202" s="39"/>
      <c r="L202" s="35"/>
      <c r="M202" s="39"/>
      <c r="N202" s="35"/>
      <c r="O202" s="39"/>
      <c r="P202" s="35"/>
      <c r="Q202" s="39"/>
      <c r="R202" s="35"/>
      <c r="S202" s="39"/>
      <c r="T202" s="35"/>
      <c r="U202" s="39"/>
      <c r="V202" s="35"/>
      <c r="W202" s="39"/>
      <c r="X202" s="35"/>
      <c r="Y202" s="39"/>
      <c r="Z202" s="35"/>
      <c r="AA202" s="39"/>
      <c r="AB202" s="35"/>
      <c r="AC202" s="39"/>
      <c r="AD202" s="35"/>
      <c r="AE202" s="39"/>
      <c r="AF202" s="35"/>
      <c r="AG202" s="39"/>
      <c r="AH202" s="35"/>
      <c r="AI202" s="39"/>
      <c r="AJ202" s="35"/>
      <c r="AK202" s="39"/>
      <c r="AL202" s="35"/>
      <c r="AM202" s="239"/>
      <c r="AN202" s="255"/>
      <c r="AO202" s="264"/>
      <c r="AP202" s="109"/>
      <c r="AQ202" s="39"/>
      <c r="AR202" s="58"/>
      <c r="AS202" s="35"/>
      <c r="AT202" s="39"/>
      <c r="AU202" s="39"/>
      <c r="AV202" s="39"/>
      <c r="AW202" s="661" t="str">
        <f t="shared" si="60"/>
        <v/>
      </c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12"/>
      <c r="BI202" s="12"/>
      <c r="BY202" s="3"/>
      <c r="CA202" s="32" t="str">
        <f t="shared" si="52"/>
        <v/>
      </c>
      <c r="CB202" s="32" t="str">
        <f t="shared" si="53"/>
        <v/>
      </c>
      <c r="CC202" s="32" t="str">
        <f t="shared" si="54"/>
        <v/>
      </c>
      <c r="CD202" s="32" t="str">
        <f t="shared" si="55"/>
        <v/>
      </c>
      <c r="CE202" s="32" t="str">
        <f t="shared" si="56"/>
        <v/>
      </c>
      <c r="CF202" s="32" t="str">
        <f t="shared" si="57"/>
        <v/>
      </c>
      <c r="CG202" s="33">
        <f t="shared" si="61"/>
        <v>0</v>
      </c>
      <c r="CH202" s="33">
        <f t="shared" si="62"/>
        <v>0</v>
      </c>
      <c r="CI202" s="33">
        <f t="shared" si="63"/>
        <v>0</v>
      </c>
      <c r="CJ202" s="33">
        <f t="shared" si="64"/>
        <v>0</v>
      </c>
      <c r="CK202" s="33">
        <f t="shared" si="65"/>
        <v>0</v>
      </c>
      <c r="CL202" s="33">
        <f t="shared" si="66"/>
        <v>0</v>
      </c>
      <c r="CM202" s="33"/>
      <c r="CZ202" s="2"/>
    </row>
    <row r="203" spans="1:104" x14ac:dyDescent="0.2">
      <c r="A203" s="1392"/>
      <c r="B203" s="391" t="s">
        <v>194</v>
      </c>
      <c r="C203" s="333">
        <f t="shared" si="67"/>
        <v>0</v>
      </c>
      <c r="D203" s="334">
        <f t="shared" si="58"/>
        <v>0</v>
      </c>
      <c r="E203" s="335">
        <f t="shared" si="59"/>
        <v>0</v>
      </c>
      <c r="F203" s="35"/>
      <c r="G203" s="39"/>
      <c r="H203" s="35"/>
      <c r="I203" s="39"/>
      <c r="J203" s="35"/>
      <c r="K203" s="39"/>
      <c r="L203" s="35"/>
      <c r="M203" s="39"/>
      <c r="N203" s="35"/>
      <c r="O203" s="39"/>
      <c r="P203" s="35"/>
      <c r="Q203" s="39"/>
      <c r="R203" s="35"/>
      <c r="S203" s="39"/>
      <c r="T203" s="35"/>
      <c r="U203" s="39"/>
      <c r="V203" s="35"/>
      <c r="W203" s="39"/>
      <c r="X203" s="35"/>
      <c r="Y203" s="39"/>
      <c r="Z203" s="35"/>
      <c r="AA203" s="39"/>
      <c r="AB203" s="35"/>
      <c r="AC203" s="39"/>
      <c r="AD203" s="35"/>
      <c r="AE203" s="39"/>
      <c r="AF203" s="35"/>
      <c r="AG203" s="39"/>
      <c r="AH203" s="35"/>
      <c r="AI203" s="39"/>
      <c r="AJ203" s="35"/>
      <c r="AK203" s="39"/>
      <c r="AL203" s="35"/>
      <c r="AM203" s="239"/>
      <c r="AN203" s="255"/>
      <c r="AO203" s="264"/>
      <c r="AP203" s="109"/>
      <c r="AQ203" s="39"/>
      <c r="AR203" s="58"/>
      <c r="AS203" s="35"/>
      <c r="AT203" s="39"/>
      <c r="AU203" s="39"/>
      <c r="AV203" s="39"/>
      <c r="AW203" s="661" t="str">
        <f t="shared" si="60"/>
        <v/>
      </c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12"/>
      <c r="BI203" s="12"/>
      <c r="BY203" s="3"/>
      <c r="CA203" s="32" t="str">
        <f t="shared" si="52"/>
        <v/>
      </c>
      <c r="CB203" s="32" t="str">
        <f t="shared" si="53"/>
        <v/>
      </c>
      <c r="CC203" s="32" t="str">
        <f t="shared" si="54"/>
        <v/>
      </c>
      <c r="CD203" s="32" t="str">
        <f t="shared" si="55"/>
        <v/>
      </c>
      <c r="CE203" s="32" t="str">
        <f t="shared" si="56"/>
        <v/>
      </c>
      <c r="CF203" s="32" t="str">
        <f t="shared" si="57"/>
        <v/>
      </c>
      <c r="CG203" s="33">
        <f t="shared" si="61"/>
        <v>0</v>
      </c>
      <c r="CH203" s="33">
        <f t="shared" si="62"/>
        <v>0</v>
      </c>
      <c r="CI203" s="33">
        <f t="shared" si="63"/>
        <v>0</v>
      </c>
      <c r="CJ203" s="33">
        <f t="shared" si="64"/>
        <v>0</v>
      </c>
      <c r="CK203" s="33">
        <f t="shared" si="65"/>
        <v>0</v>
      </c>
      <c r="CL203" s="33">
        <f t="shared" si="66"/>
        <v>0</v>
      </c>
      <c r="CM203" s="33"/>
      <c r="CZ203" s="2"/>
    </row>
    <row r="204" spans="1:104" x14ac:dyDescent="0.2">
      <c r="A204" s="1392"/>
      <c r="B204" s="392" t="s">
        <v>195</v>
      </c>
      <c r="C204" s="333">
        <f t="shared" si="67"/>
        <v>0</v>
      </c>
      <c r="D204" s="393"/>
      <c r="E204" s="335">
        <f>SUM(K204+M204+O204+Q204+S204+U204+W204+Y204+AA204+AC204+AE204+AG204+AI204+AK204+AM204)</f>
        <v>0</v>
      </c>
      <c r="F204" s="270"/>
      <c r="G204" s="271"/>
      <c r="H204" s="270"/>
      <c r="I204" s="271"/>
      <c r="J204" s="270"/>
      <c r="K204" s="39"/>
      <c r="L204" s="270"/>
      <c r="M204" s="39"/>
      <c r="N204" s="270"/>
      <c r="O204" s="39"/>
      <c r="P204" s="270"/>
      <c r="Q204" s="39"/>
      <c r="R204" s="270"/>
      <c r="S204" s="39"/>
      <c r="T204" s="270"/>
      <c r="U204" s="39"/>
      <c r="V204" s="270"/>
      <c r="W204" s="39"/>
      <c r="X204" s="270"/>
      <c r="Y204" s="39"/>
      <c r="Z204" s="270"/>
      <c r="AA204" s="39"/>
      <c r="AB204" s="270"/>
      <c r="AC204" s="39"/>
      <c r="AD204" s="270"/>
      <c r="AE204" s="39"/>
      <c r="AF204" s="270"/>
      <c r="AG204" s="39"/>
      <c r="AH204" s="270"/>
      <c r="AI204" s="39"/>
      <c r="AJ204" s="270"/>
      <c r="AK204" s="39"/>
      <c r="AL204" s="270"/>
      <c r="AM204" s="239"/>
      <c r="AN204" s="255"/>
      <c r="AO204" s="264"/>
      <c r="AP204" s="109"/>
      <c r="AQ204" s="39"/>
      <c r="AR204" s="58"/>
      <c r="AS204" s="270"/>
      <c r="AT204" s="39"/>
      <c r="AU204" s="39"/>
      <c r="AV204" s="39"/>
      <c r="AW204" s="661" t="str">
        <f t="shared" si="60"/>
        <v/>
      </c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12"/>
      <c r="BI204" s="12"/>
      <c r="BY204" s="3"/>
      <c r="CA204" s="32" t="str">
        <f t="shared" si="52"/>
        <v/>
      </c>
      <c r="CB204" s="32" t="str">
        <f t="shared" si="53"/>
        <v/>
      </c>
      <c r="CC204" s="32" t="str">
        <f t="shared" si="54"/>
        <v/>
      </c>
      <c r="CD204" s="32" t="str">
        <f t="shared" si="55"/>
        <v/>
      </c>
      <c r="CE204" s="32" t="str">
        <f t="shared" si="56"/>
        <v/>
      </c>
      <c r="CF204" s="32" t="str">
        <f t="shared" si="57"/>
        <v/>
      </c>
      <c r="CG204" s="33">
        <f t="shared" si="61"/>
        <v>0</v>
      </c>
      <c r="CH204" s="33">
        <f t="shared" si="62"/>
        <v>0</v>
      </c>
      <c r="CI204" s="33">
        <f t="shared" si="63"/>
        <v>0</v>
      </c>
      <c r="CJ204" s="33">
        <f t="shared" si="64"/>
        <v>0</v>
      </c>
      <c r="CK204" s="33">
        <f t="shared" si="65"/>
        <v>0</v>
      </c>
      <c r="CL204" s="33">
        <f>IF(AND(C204&lt;&gt;0,OR(AQ204="",AR204="",AT204="",AU204="",AV204="")),1,0)</f>
        <v>0</v>
      </c>
      <c r="CM204" s="33"/>
      <c r="CZ204" s="2"/>
    </row>
    <row r="205" spans="1:104" x14ac:dyDescent="0.2">
      <c r="A205" s="1392"/>
      <c r="B205" s="391" t="s">
        <v>196</v>
      </c>
      <c r="C205" s="333">
        <f t="shared" si="67"/>
        <v>1</v>
      </c>
      <c r="D205" s="334">
        <f t="shared" ref="D205:E211" si="68">SUM(F205+H205+J205+L205+N205+P205+R205+T205+V205+X205+Z205+AB205+AD205+AF205+AH205+AJ205+AL205)</f>
        <v>0</v>
      </c>
      <c r="E205" s="335">
        <f t="shared" si="68"/>
        <v>1</v>
      </c>
      <c r="F205" s="35"/>
      <c r="G205" s="39"/>
      <c r="H205" s="35"/>
      <c r="I205" s="39"/>
      <c r="J205" s="35"/>
      <c r="K205" s="39"/>
      <c r="L205" s="35"/>
      <c r="M205" s="39"/>
      <c r="N205" s="35"/>
      <c r="O205" s="39"/>
      <c r="P205" s="35"/>
      <c r="Q205" s="39"/>
      <c r="R205" s="35"/>
      <c r="S205" s="39"/>
      <c r="T205" s="35"/>
      <c r="U205" s="39"/>
      <c r="V205" s="35"/>
      <c r="W205" s="39"/>
      <c r="X205" s="35"/>
      <c r="Y205" s="39"/>
      <c r="Z205" s="35"/>
      <c r="AA205" s="39">
        <v>1</v>
      </c>
      <c r="AB205" s="35"/>
      <c r="AC205" s="39"/>
      <c r="AD205" s="35"/>
      <c r="AE205" s="39"/>
      <c r="AF205" s="35"/>
      <c r="AG205" s="39"/>
      <c r="AH205" s="35"/>
      <c r="AI205" s="39"/>
      <c r="AJ205" s="35"/>
      <c r="AK205" s="39"/>
      <c r="AL205" s="35"/>
      <c r="AM205" s="239"/>
      <c r="AN205" s="255"/>
      <c r="AO205" s="264"/>
      <c r="AP205" s="109"/>
      <c r="AQ205" s="39">
        <v>0</v>
      </c>
      <c r="AR205" s="58">
        <v>0</v>
      </c>
      <c r="AS205" s="35">
        <v>0</v>
      </c>
      <c r="AT205" s="39">
        <v>0</v>
      </c>
      <c r="AU205" s="39">
        <v>0</v>
      </c>
      <c r="AV205" s="39">
        <v>0</v>
      </c>
      <c r="AW205" s="661" t="str">
        <f t="shared" si="60"/>
        <v/>
      </c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12"/>
      <c r="BI205" s="12"/>
      <c r="BY205" s="3"/>
      <c r="CA205" s="32" t="str">
        <f t="shared" si="52"/>
        <v/>
      </c>
      <c r="CB205" s="32" t="str">
        <f t="shared" si="53"/>
        <v/>
      </c>
      <c r="CC205" s="32" t="str">
        <f t="shared" si="54"/>
        <v/>
      </c>
      <c r="CD205" s="32" t="str">
        <f t="shared" si="55"/>
        <v/>
      </c>
      <c r="CE205" s="32" t="str">
        <f t="shared" si="56"/>
        <v/>
      </c>
      <c r="CF205" s="32" t="str">
        <f t="shared" si="57"/>
        <v/>
      </c>
      <c r="CG205" s="33">
        <f t="shared" si="61"/>
        <v>0</v>
      </c>
      <c r="CH205" s="33">
        <f t="shared" si="62"/>
        <v>0</v>
      </c>
      <c r="CI205" s="33">
        <f t="shared" si="63"/>
        <v>0</v>
      </c>
      <c r="CJ205" s="33">
        <f t="shared" si="64"/>
        <v>0</v>
      </c>
      <c r="CK205" s="33">
        <f t="shared" si="65"/>
        <v>0</v>
      </c>
      <c r="CL205" s="33">
        <f t="shared" si="66"/>
        <v>0</v>
      </c>
      <c r="CM205" s="33"/>
      <c r="CZ205" s="2"/>
    </row>
    <row r="206" spans="1:104" x14ac:dyDescent="0.2">
      <c r="A206" s="1392"/>
      <c r="B206" s="394" t="s">
        <v>197</v>
      </c>
      <c r="C206" s="333">
        <f t="shared" si="67"/>
        <v>1</v>
      </c>
      <c r="D206" s="334">
        <f t="shared" si="68"/>
        <v>0</v>
      </c>
      <c r="E206" s="335">
        <f t="shared" si="68"/>
        <v>1</v>
      </c>
      <c r="F206" s="35"/>
      <c r="G206" s="39"/>
      <c r="H206" s="35"/>
      <c r="I206" s="39"/>
      <c r="J206" s="35"/>
      <c r="K206" s="39"/>
      <c r="L206" s="35"/>
      <c r="M206" s="39"/>
      <c r="N206" s="35"/>
      <c r="O206" s="39"/>
      <c r="P206" s="35"/>
      <c r="Q206" s="39"/>
      <c r="R206" s="35"/>
      <c r="S206" s="39"/>
      <c r="T206" s="35"/>
      <c r="U206" s="39"/>
      <c r="V206" s="35"/>
      <c r="W206" s="39"/>
      <c r="X206" s="35"/>
      <c r="Y206" s="39"/>
      <c r="Z206" s="35"/>
      <c r="AA206" s="39"/>
      <c r="AB206" s="35"/>
      <c r="AC206" s="39"/>
      <c r="AD206" s="35"/>
      <c r="AE206" s="39">
        <v>1</v>
      </c>
      <c r="AF206" s="35"/>
      <c r="AG206" s="39"/>
      <c r="AH206" s="35"/>
      <c r="AI206" s="39"/>
      <c r="AJ206" s="35"/>
      <c r="AK206" s="39"/>
      <c r="AL206" s="35"/>
      <c r="AM206" s="239"/>
      <c r="AN206" s="255"/>
      <c r="AO206" s="264"/>
      <c r="AP206" s="109"/>
      <c r="AQ206" s="39">
        <v>0</v>
      </c>
      <c r="AR206" s="58">
        <v>0</v>
      </c>
      <c r="AS206" s="35">
        <v>0</v>
      </c>
      <c r="AT206" s="39">
        <v>0</v>
      </c>
      <c r="AU206" s="39">
        <v>0</v>
      </c>
      <c r="AV206" s="39">
        <v>0</v>
      </c>
      <c r="AW206" s="661" t="str">
        <f t="shared" si="60"/>
        <v/>
      </c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12"/>
      <c r="BI206" s="12"/>
      <c r="BY206" s="3"/>
      <c r="CA206" s="32" t="str">
        <f t="shared" si="52"/>
        <v/>
      </c>
      <c r="CB206" s="32" t="str">
        <f t="shared" si="53"/>
        <v/>
      </c>
      <c r="CC206" s="32" t="str">
        <f t="shared" si="54"/>
        <v/>
      </c>
      <c r="CD206" s="32" t="str">
        <f t="shared" si="55"/>
        <v/>
      </c>
      <c r="CE206" s="32" t="str">
        <f t="shared" si="56"/>
        <v/>
      </c>
      <c r="CF206" s="32" t="str">
        <f t="shared" si="57"/>
        <v/>
      </c>
      <c r="CG206" s="33">
        <f t="shared" si="61"/>
        <v>0</v>
      </c>
      <c r="CH206" s="33">
        <f t="shared" si="62"/>
        <v>0</v>
      </c>
      <c r="CI206" s="33">
        <f t="shared" si="63"/>
        <v>0</v>
      </c>
      <c r="CJ206" s="33">
        <f t="shared" si="64"/>
        <v>0</v>
      </c>
      <c r="CK206" s="33">
        <f t="shared" si="65"/>
        <v>0</v>
      </c>
      <c r="CL206" s="33">
        <f t="shared" si="66"/>
        <v>0</v>
      </c>
      <c r="CM206" s="33"/>
      <c r="CZ206" s="2"/>
    </row>
    <row r="207" spans="1:104" x14ac:dyDescent="0.2">
      <c r="A207" s="1392"/>
      <c r="B207" s="394" t="s">
        <v>198</v>
      </c>
      <c r="C207" s="333">
        <f t="shared" si="67"/>
        <v>0</v>
      </c>
      <c r="D207" s="334">
        <f t="shared" si="68"/>
        <v>0</v>
      </c>
      <c r="E207" s="335">
        <f t="shared" si="68"/>
        <v>0</v>
      </c>
      <c r="F207" s="35"/>
      <c r="G207" s="39"/>
      <c r="H207" s="35"/>
      <c r="I207" s="39"/>
      <c r="J207" s="35"/>
      <c r="K207" s="39"/>
      <c r="L207" s="35"/>
      <c r="M207" s="39"/>
      <c r="N207" s="35"/>
      <c r="O207" s="39"/>
      <c r="P207" s="35"/>
      <c r="Q207" s="39"/>
      <c r="R207" s="35"/>
      <c r="S207" s="39"/>
      <c r="T207" s="35"/>
      <c r="U207" s="39"/>
      <c r="V207" s="35"/>
      <c r="W207" s="39"/>
      <c r="X207" s="35"/>
      <c r="Y207" s="39"/>
      <c r="Z207" s="35"/>
      <c r="AA207" s="39"/>
      <c r="AB207" s="35"/>
      <c r="AC207" s="39"/>
      <c r="AD207" s="35"/>
      <c r="AE207" s="39"/>
      <c r="AF207" s="35"/>
      <c r="AG207" s="39"/>
      <c r="AH207" s="35"/>
      <c r="AI207" s="39"/>
      <c r="AJ207" s="35"/>
      <c r="AK207" s="39"/>
      <c r="AL207" s="35"/>
      <c r="AM207" s="239"/>
      <c r="AN207" s="255"/>
      <c r="AO207" s="264"/>
      <c r="AP207" s="109"/>
      <c r="AQ207" s="39"/>
      <c r="AR207" s="58"/>
      <c r="AS207" s="35"/>
      <c r="AT207" s="39"/>
      <c r="AU207" s="39"/>
      <c r="AV207" s="39"/>
      <c r="AW207" s="661" t="str">
        <f t="shared" si="60"/>
        <v/>
      </c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12"/>
      <c r="BI207" s="12"/>
      <c r="BY207" s="3"/>
      <c r="CA207" s="32" t="str">
        <f t="shared" si="52"/>
        <v/>
      </c>
      <c r="CB207" s="32" t="str">
        <f t="shared" si="53"/>
        <v/>
      </c>
      <c r="CC207" s="32" t="str">
        <f t="shared" si="54"/>
        <v/>
      </c>
      <c r="CD207" s="32" t="str">
        <f t="shared" si="55"/>
        <v/>
      </c>
      <c r="CE207" s="32" t="str">
        <f t="shared" si="56"/>
        <v/>
      </c>
      <c r="CF207" s="32" t="str">
        <f t="shared" si="57"/>
        <v/>
      </c>
      <c r="CG207" s="33">
        <f t="shared" si="61"/>
        <v>0</v>
      </c>
      <c r="CH207" s="33">
        <f t="shared" si="62"/>
        <v>0</v>
      </c>
      <c r="CI207" s="33">
        <f t="shared" si="63"/>
        <v>0</v>
      </c>
      <c r="CJ207" s="33">
        <f t="shared" si="64"/>
        <v>0</v>
      </c>
      <c r="CK207" s="33">
        <f t="shared" si="65"/>
        <v>0</v>
      </c>
      <c r="CL207" s="33">
        <f t="shared" si="66"/>
        <v>0</v>
      </c>
      <c r="CM207" s="33"/>
      <c r="CZ207" s="2"/>
    </row>
    <row r="208" spans="1:104" x14ac:dyDescent="0.2">
      <c r="A208" s="1376"/>
      <c r="B208" s="395" t="s">
        <v>199</v>
      </c>
      <c r="C208" s="344">
        <f t="shared" si="67"/>
        <v>0</v>
      </c>
      <c r="D208" s="337">
        <f t="shared" si="68"/>
        <v>0</v>
      </c>
      <c r="E208" s="345">
        <f t="shared" si="68"/>
        <v>0</v>
      </c>
      <c r="F208" s="42"/>
      <c r="G208" s="46"/>
      <c r="H208" s="42"/>
      <c r="I208" s="46"/>
      <c r="J208" s="42"/>
      <c r="K208" s="46"/>
      <c r="L208" s="42"/>
      <c r="M208" s="46"/>
      <c r="N208" s="42"/>
      <c r="O208" s="46"/>
      <c r="P208" s="42"/>
      <c r="Q208" s="46"/>
      <c r="R208" s="42"/>
      <c r="S208" s="46"/>
      <c r="T208" s="42"/>
      <c r="U208" s="46"/>
      <c r="V208" s="42"/>
      <c r="W208" s="46"/>
      <c r="X208" s="42"/>
      <c r="Y208" s="46"/>
      <c r="Z208" s="42"/>
      <c r="AA208" s="46"/>
      <c r="AB208" s="42"/>
      <c r="AC208" s="46"/>
      <c r="AD208" s="42"/>
      <c r="AE208" s="46"/>
      <c r="AF208" s="42"/>
      <c r="AG208" s="46"/>
      <c r="AH208" s="42"/>
      <c r="AI208" s="46"/>
      <c r="AJ208" s="42"/>
      <c r="AK208" s="46"/>
      <c r="AL208" s="42"/>
      <c r="AM208" s="244"/>
      <c r="AN208" s="384"/>
      <c r="AO208" s="149"/>
      <c r="AP208" s="85"/>
      <c r="AQ208" s="46"/>
      <c r="AR208" s="202"/>
      <c r="AS208" s="42"/>
      <c r="AT208" s="46"/>
      <c r="AU208" s="46"/>
      <c r="AV208" s="46"/>
      <c r="AW208" s="661" t="str">
        <f t="shared" si="60"/>
        <v/>
      </c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12"/>
      <c r="BI208" s="12"/>
      <c r="BY208" s="3"/>
      <c r="CA208" s="32" t="str">
        <f t="shared" si="52"/>
        <v/>
      </c>
      <c r="CB208" s="32" t="str">
        <f t="shared" si="53"/>
        <v/>
      </c>
      <c r="CC208" s="32" t="str">
        <f t="shared" si="54"/>
        <v/>
      </c>
      <c r="CD208" s="32" t="str">
        <f t="shared" si="55"/>
        <v/>
      </c>
      <c r="CE208" s="32" t="str">
        <f t="shared" si="56"/>
        <v/>
      </c>
      <c r="CF208" s="32" t="str">
        <f t="shared" si="57"/>
        <v/>
      </c>
      <c r="CG208" s="33">
        <f t="shared" si="61"/>
        <v>0</v>
      </c>
      <c r="CH208" s="33">
        <f t="shared" si="62"/>
        <v>0</v>
      </c>
      <c r="CI208" s="33">
        <f t="shared" si="63"/>
        <v>0</v>
      </c>
      <c r="CJ208" s="33">
        <f t="shared" si="64"/>
        <v>0</v>
      </c>
      <c r="CK208" s="33">
        <f t="shared" si="65"/>
        <v>0</v>
      </c>
      <c r="CL208" s="33">
        <f t="shared" si="66"/>
        <v>0</v>
      </c>
      <c r="CM208" s="33"/>
      <c r="CZ208" s="2"/>
    </row>
    <row r="209" spans="1:104" ht="21" customHeight="1" x14ac:dyDescent="0.2">
      <c r="A209" s="1561" t="s">
        <v>200</v>
      </c>
      <c r="B209" s="675" t="s">
        <v>201</v>
      </c>
      <c r="C209" s="663">
        <f t="shared" si="67"/>
        <v>0</v>
      </c>
      <c r="D209" s="664">
        <f t="shared" si="68"/>
        <v>0</v>
      </c>
      <c r="E209" s="665">
        <f t="shared" si="68"/>
        <v>0</v>
      </c>
      <c r="F209" s="583"/>
      <c r="G209" s="586"/>
      <c r="H209" s="583"/>
      <c r="I209" s="586"/>
      <c r="J209" s="583"/>
      <c r="K209" s="586"/>
      <c r="L209" s="583"/>
      <c r="M209" s="586"/>
      <c r="N209" s="583"/>
      <c r="O209" s="586"/>
      <c r="P209" s="583"/>
      <c r="Q209" s="586"/>
      <c r="R209" s="583"/>
      <c r="S209" s="586"/>
      <c r="T209" s="583"/>
      <c r="U209" s="586"/>
      <c r="V209" s="583"/>
      <c r="W209" s="586"/>
      <c r="X209" s="583"/>
      <c r="Y209" s="586"/>
      <c r="Z209" s="583"/>
      <c r="AA209" s="586"/>
      <c r="AB209" s="583"/>
      <c r="AC209" s="586"/>
      <c r="AD209" s="583"/>
      <c r="AE209" s="586"/>
      <c r="AF209" s="583"/>
      <c r="AG209" s="586"/>
      <c r="AH209" s="583"/>
      <c r="AI209" s="586"/>
      <c r="AJ209" s="397"/>
      <c r="AK209" s="347"/>
      <c r="AL209" s="583"/>
      <c r="AM209" s="642"/>
      <c r="AN209" s="255"/>
      <c r="AO209" s="264"/>
      <c r="AP209" s="109"/>
      <c r="AQ209" s="586"/>
      <c r="AR209" s="603"/>
      <c r="AS209" s="583"/>
      <c r="AT209" s="586"/>
      <c r="AU209" s="586"/>
      <c r="AV209" s="586"/>
      <c r="AW209" s="661" t="str">
        <f t="shared" si="60"/>
        <v/>
      </c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12"/>
      <c r="BI209" s="12"/>
      <c r="BY209" s="3"/>
      <c r="CA209" s="32" t="str">
        <f t="shared" si="52"/>
        <v/>
      </c>
      <c r="CB209" s="32" t="str">
        <f t="shared" si="53"/>
        <v/>
      </c>
      <c r="CC209" s="32" t="str">
        <f t="shared" si="54"/>
        <v/>
      </c>
      <c r="CD209" s="32" t="str">
        <f t="shared" si="55"/>
        <v/>
      </c>
      <c r="CE209" s="32" t="str">
        <f t="shared" si="56"/>
        <v/>
      </c>
      <c r="CF209" s="32" t="str">
        <f t="shared" si="57"/>
        <v/>
      </c>
      <c r="CG209" s="33">
        <f t="shared" si="61"/>
        <v>0</v>
      </c>
      <c r="CH209" s="33">
        <f t="shared" si="62"/>
        <v>0</v>
      </c>
      <c r="CI209" s="33">
        <f t="shared" si="63"/>
        <v>0</v>
      </c>
      <c r="CJ209" s="33">
        <f t="shared" si="64"/>
        <v>0</v>
      </c>
      <c r="CK209" s="33">
        <f t="shared" si="65"/>
        <v>0</v>
      </c>
      <c r="CL209" s="33">
        <f t="shared" si="66"/>
        <v>0</v>
      </c>
      <c r="CM209" s="33"/>
      <c r="CZ209" s="2"/>
    </row>
    <row r="210" spans="1:104" ht="21" x14ac:dyDescent="0.2">
      <c r="A210" s="1484"/>
      <c r="B210" s="398" t="s">
        <v>202</v>
      </c>
      <c r="C210" s="333">
        <f t="shared" si="67"/>
        <v>0</v>
      </c>
      <c r="D210" s="334">
        <f t="shared" si="68"/>
        <v>0</v>
      </c>
      <c r="E210" s="335">
        <f t="shared" si="68"/>
        <v>0</v>
      </c>
      <c r="F210" s="35"/>
      <c r="G210" s="39"/>
      <c r="H210" s="35"/>
      <c r="I210" s="39"/>
      <c r="J210" s="35"/>
      <c r="K210" s="39"/>
      <c r="L210" s="35"/>
      <c r="M210" s="39"/>
      <c r="N210" s="35"/>
      <c r="O210" s="39"/>
      <c r="P210" s="35"/>
      <c r="Q210" s="39"/>
      <c r="R210" s="35"/>
      <c r="S210" s="39"/>
      <c r="T210" s="35"/>
      <c r="U210" s="39"/>
      <c r="V210" s="35"/>
      <c r="W210" s="39"/>
      <c r="X210" s="35"/>
      <c r="Y210" s="39"/>
      <c r="Z210" s="35"/>
      <c r="AA210" s="39"/>
      <c r="AB210" s="35"/>
      <c r="AC210" s="39"/>
      <c r="AD210" s="35"/>
      <c r="AE210" s="39"/>
      <c r="AF210" s="35"/>
      <c r="AG210" s="39"/>
      <c r="AH210" s="35"/>
      <c r="AI210" s="39"/>
      <c r="AJ210" s="42"/>
      <c r="AK210" s="46"/>
      <c r="AL210" s="35"/>
      <c r="AM210" s="239"/>
      <c r="AN210" s="255"/>
      <c r="AO210" s="264"/>
      <c r="AP210" s="109"/>
      <c r="AQ210" s="39"/>
      <c r="AR210" s="58"/>
      <c r="AS210" s="35"/>
      <c r="AT210" s="39"/>
      <c r="AU210" s="39"/>
      <c r="AV210" s="39"/>
      <c r="AW210" s="661" t="str">
        <f t="shared" si="60"/>
        <v/>
      </c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12"/>
      <c r="BI210" s="12"/>
      <c r="BY210" s="3"/>
      <c r="CA210" s="32" t="str">
        <f t="shared" si="52"/>
        <v/>
      </c>
      <c r="CB210" s="32" t="str">
        <f t="shared" si="53"/>
        <v/>
      </c>
      <c r="CC210" s="32" t="str">
        <f t="shared" si="54"/>
        <v/>
      </c>
      <c r="CD210" s="32" t="str">
        <f t="shared" si="55"/>
        <v/>
      </c>
      <c r="CE210" s="32" t="str">
        <f t="shared" si="56"/>
        <v/>
      </c>
      <c r="CF210" s="32" t="str">
        <f t="shared" si="57"/>
        <v/>
      </c>
      <c r="CG210" s="33">
        <f t="shared" si="61"/>
        <v>0</v>
      </c>
      <c r="CH210" s="33">
        <f t="shared" si="62"/>
        <v>0</v>
      </c>
      <c r="CI210" s="33">
        <f t="shared" si="63"/>
        <v>0</v>
      </c>
      <c r="CJ210" s="33">
        <f t="shared" si="64"/>
        <v>0</v>
      </c>
      <c r="CK210" s="33">
        <f t="shared" si="65"/>
        <v>0</v>
      </c>
      <c r="CL210" s="33">
        <f t="shared" si="66"/>
        <v>0</v>
      </c>
      <c r="CM210" s="33"/>
      <c r="CZ210" s="2"/>
    </row>
    <row r="211" spans="1:104" x14ac:dyDescent="0.2">
      <c r="A211" s="1471"/>
      <c r="B211" s="383" t="s">
        <v>203</v>
      </c>
      <c r="C211" s="348">
        <f t="shared" si="67"/>
        <v>0</v>
      </c>
      <c r="D211" s="349">
        <f t="shared" si="68"/>
        <v>0</v>
      </c>
      <c r="E211" s="350">
        <f t="shared" si="68"/>
        <v>0</v>
      </c>
      <c r="F211" s="82"/>
      <c r="G211" s="85"/>
      <c r="H211" s="82"/>
      <c r="I211" s="85"/>
      <c r="J211" s="82"/>
      <c r="K211" s="85"/>
      <c r="L211" s="82"/>
      <c r="M211" s="85"/>
      <c r="N211" s="82"/>
      <c r="O211" s="85"/>
      <c r="P211" s="82"/>
      <c r="Q211" s="85"/>
      <c r="R211" s="82"/>
      <c r="S211" s="85"/>
      <c r="T211" s="82"/>
      <c r="U211" s="85"/>
      <c r="V211" s="82"/>
      <c r="W211" s="85"/>
      <c r="X211" s="82"/>
      <c r="Y211" s="85"/>
      <c r="Z211" s="82"/>
      <c r="AA211" s="85"/>
      <c r="AB211" s="82"/>
      <c r="AC211" s="85"/>
      <c r="AD211" s="82"/>
      <c r="AE211" s="85"/>
      <c r="AF211" s="82"/>
      <c r="AG211" s="85"/>
      <c r="AH211" s="82"/>
      <c r="AI211" s="85"/>
      <c r="AJ211" s="82"/>
      <c r="AK211" s="85"/>
      <c r="AL211" s="82"/>
      <c r="AM211" s="351"/>
      <c r="AN211" s="384"/>
      <c r="AO211" s="149"/>
      <c r="AP211" s="85"/>
      <c r="AQ211" s="85"/>
      <c r="AR211" s="59"/>
      <c r="AS211" s="82"/>
      <c r="AT211" s="85"/>
      <c r="AU211" s="85"/>
      <c r="AV211" s="85"/>
      <c r="AW211" s="661" t="str">
        <f t="shared" si="60"/>
        <v/>
      </c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12"/>
      <c r="BI211" s="12"/>
      <c r="BY211" s="3"/>
      <c r="CA211" s="32" t="str">
        <f t="shared" si="52"/>
        <v/>
      </c>
      <c r="CB211" s="32" t="str">
        <f t="shared" si="53"/>
        <v/>
      </c>
      <c r="CC211" s="32" t="str">
        <f t="shared" si="54"/>
        <v/>
      </c>
      <c r="CD211" s="32" t="str">
        <f t="shared" si="55"/>
        <v/>
      </c>
      <c r="CE211" s="32" t="str">
        <f t="shared" si="56"/>
        <v/>
      </c>
      <c r="CF211" s="32" t="str">
        <f t="shared" si="57"/>
        <v/>
      </c>
      <c r="CG211" s="33">
        <f t="shared" si="61"/>
        <v>0</v>
      </c>
      <c r="CH211" s="33">
        <f t="shared" si="62"/>
        <v>0</v>
      </c>
      <c r="CI211" s="33">
        <f t="shared" si="63"/>
        <v>0</v>
      </c>
      <c r="CJ211" s="33">
        <f t="shared" si="64"/>
        <v>0</v>
      </c>
      <c r="CK211" s="33">
        <f t="shared" si="65"/>
        <v>0</v>
      </c>
      <c r="CL211" s="33">
        <f t="shared" si="66"/>
        <v>0</v>
      </c>
      <c r="CM211" s="33"/>
      <c r="CZ211" s="2"/>
    </row>
    <row r="212" spans="1:104" ht="14.25" customHeight="1" x14ac:dyDescent="0.2">
      <c r="A212" s="1561" t="s">
        <v>204</v>
      </c>
      <c r="B212" s="673" t="s">
        <v>205</v>
      </c>
      <c r="C212" s="663">
        <f t="shared" si="67"/>
        <v>0</v>
      </c>
      <c r="D212" s="664">
        <f t="shared" ref="D212:E215" si="69">SUM(F212+H212+J212+L212+N212)</f>
        <v>0</v>
      </c>
      <c r="E212" s="665">
        <f t="shared" si="69"/>
        <v>0</v>
      </c>
      <c r="F212" s="583"/>
      <c r="G212" s="586"/>
      <c r="H212" s="583"/>
      <c r="I212" s="586"/>
      <c r="J212" s="583"/>
      <c r="K212" s="586"/>
      <c r="L212" s="583"/>
      <c r="M212" s="586"/>
      <c r="N212" s="583"/>
      <c r="O212" s="586"/>
      <c r="P212" s="668"/>
      <c r="Q212" s="669"/>
      <c r="R212" s="668"/>
      <c r="S212" s="669"/>
      <c r="T212" s="668"/>
      <c r="U212" s="669"/>
      <c r="V212" s="668"/>
      <c r="W212" s="669"/>
      <c r="X212" s="668"/>
      <c r="Y212" s="669"/>
      <c r="Z212" s="668"/>
      <c r="AA212" s="669"/>
      <c r="AB212" s="668"/>
      <c r="AC212" s="669"/>
      <c r="AD212" s="668"/>
      <c r="AE212" s="669"/>
      <c r="AF212" s="668"/>
      <c r="AG212" s="669"/>
      <c r="AH212" s="668"/>
      <c r="AI212" s="669"/>
      <c r="AJ212" s="668"/>
      <c r="AK212" s="669"/>
      <c r="AL212" s="668"/>
      <c r="AM212" s="676"/>
      <c r="AN212" s="643"/>
      <c r="AO212" s="601"/>
      <c r="AP212" s="586"/>
      <c r="AQ212" s="586"/>
      <c r="AR212" s="671"/>
      <c r="AS212" s="583"/>
      <c r="AT212" s="586"/>
      <c r="AU212" s="586"/>
      <c r="AV212" s="586"/>
      <c r="AW212" s="661" t="str">
        <f t="shared" si="60"/>
        <v/>
      </c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12"/>
      <c r="BI212" s="12"/>
      <c r="BY212" s="3"/>
      <c r="CA212" s="32" t="str">
        <f t="shared" si="52"/>
        <v/>
      </c>
      <c r="CB212" s="32"/>
      <c r="CC212" s="32" t="str">
        <f t="shared" si="54"/>
        <v/>
      </c>
      <c r="CD212" s="32" t="str">
        <f t="shared" si="55"/>
        <v/>
      </c>
      <c r="CE212" s="32" t="str">
        <f t="shared" si="56"/>
        <v/>
      </c>
      <c r="CF212" s="32" t="str">
        <f t="shared" si="57"/>
        <v/>
      </c>
      <c r="CG212" s="33">
        <f t="shared" si="61"/>
        <v>0</v>
      </c>
      <c r="CH212" s="33"/>
      <c r="CI212" s="33">
        <f t="shared" si="63"/>
        <v>0</v>
      </c>
      <c r="CJ212" s="33">
        <f t="shared" si="64"/>
        <v>0</v>
      </c>
      <c r="CK212" s="33">
        <f t="shared" si="65"/>
        <v>0</v>
      </c>
      <c r="CL212" s="33">
        <f t="shared" ref="CL212:CL214" si="70">IF(AND(C212&lt;&gt;0,OR(AQ212="",AS212="",AT212="",AU212="",AV212="")),1,0)</f>
        <v>0</v>
      </c>
      <c r="CM212" s="33"/>
      <c r="CZ212" s="2"/>
    </row>
    <row r="213" spans="1:104" ht="21" x14ac:dyDescent="0.2">
      <c r="A213" s="1484"/>
      <c r="B213" s="400" t="s">
        <v>206</v>
      </c>
      <c r="C213" s="333">
        <f t="shared" si="67"/>
        <v>0</v>
      </c>
      <c r="D213" s="334">
        <f t="shared" si="69"/>
        <v>0</v>
      </c>
      <c r="E213" s="335">
        <f t="shared" si="69"/>
        <v>0</v>
      </c>
      <c r="F213" s="35"/>
      <c r="G213" s="39"/>
      <c r="H213" s="35"/>
      <c r="I213" s="39"/>
      <c r="J213" s="35"/>
      <c r="K213" s="39"/>
      <c r="L213" s="35"/>
      <c r="M213" s="39"/>
      <c r="N213" s="35"/>
      <c r="O213" s="39"/>
      <c r="P213" s="270"/>
      <c r="Q213" s="271"/>
      <c r="R213" s="270"/>
      <c r="S213" s="271"/>
      <c r="T213" s="270"/>
      <c r="U213" s="271"/>
      <c r="V213" s="270"/>
      <c r="W213" s="271"/>
      <c r="X213" s="270"/>
      <c r="Y213" s="271"/>
      <c r="Z213" s="270"/>
      <c r="AA213" s="271"/>
      <c r="AB213" s="270"/>
      <c r="AC213" s="271"/>
      <c r="AD213" s="270"/>
      <c r="AE213" s="271"/>
      <c r="AF213" s="270"/>
      <c r="AG213" s="271"/>
      <c r="AH213" s="270"/>
      <c r="AI213" s="271"/>
      <c r="AJ213" s="270"/>
      <c r="AK213" s="271"/>
      <c r="AL213" s="270"/>
      <c r="AM213" s="401"/>
      <c r="AN213" s="255"/>
      <c r="AO213" s="264"/>
      <c r="AP213" s="109"/>
      <c r="AQ213" s="39"/>
      <c r="AR213" s="402"/>
      <c r="AS213" s="35"/>
      <c r="AT213" s="39"/>
      <c r="AU213" s="39"/>
      <c r="AV213" s="39"/>
      <c r="AW213" s="661" t="str">
        <f t="shared" si="60"/>
        <v/>
      </c>
      <c r="AX213" s="31"/>
      <c r="AY213" s="31"/>
      <c r="AZ213" s="31"/>
      <c r="BA213" s="31"/>
      <c r="BB213" s="31"/>
      <c r="BC213" s="31"/>
      <c r="BD213" s="31"/>
      <c r="BE213" s="12"/>
      <c r="BF213" s="12"/>
      <c r="BY213" s="3"/>
      <c r="CA213" s="32" t="str">
        <f t="shared" si="52"/>
        <v/>
      </c>
      <c r="CB213" s="32"/>
      <c r="CC213" s="32" t="str">
        <f t="shared" si="54"/>
        <v/>
      </c>
      <c r="CD213" s="32" t="str">
        <f t="shared" si="55"/>
        <v/>
      </c>
      <c r="CE213" s="32" t="str">
        <f t="shared" si="56"/>
        <v/>
      </c>
      <c r="CF213" s="32" t="str">
        <f t="shared" si="57"/>
        <v/>
      </c>
      <c r="CG213" s="33">
        <f t="shared" si="61"/>
        <v>0</v>
      </c>
      <c r="CH213" s="33"/>
      <c r="CI213" s="33">
        <f t="shared" si="63"/>
        <v>0</v>
      </c>
      <c r="CJ213" s="33">
        <f t="shared" si="64"/>
        <v>0</v>
      </c>
      <c r="CK213" s="33">
        <f t="shared" si="65"/>
        <v>0</v>
      </c>
      <c r="CL213" s="33">
        <f t="shared" si="70"/>
        <v>0</v>
      </c>
      <c r="CM213" s="33"/>
      <c r="CZ213" s="2"/>
    </row>
    <row r="214" spans="1:104" ht="21" x14ac:dyDescent="0.2">
      <c r="A214" s="1484"/>
      <c r="B214" s="400" t="s">
        <v>207</v>
      </c>
      <c r="C214" s="333">
        <f t="shared" si="67"/>
        <v>0</v>
      </c>
      <c r="D214" s="334">
        <f t="shared" si="69"/>
        <v>0</v>
      </c>
      <c r="E214" s="335">
        <f t="shared" si="69"/>
        <v>0</v>
      </c>
      <c r="F214" s="35"/>
      <c r="G214" s="39"/>
      <c r="H214" s="35"/>
      <c r="I214" s="39"/>
      <c r="J214" s="35"/>
      <c r="K214" s="39"/>
      <c r="L214" s="35"/>
      <c r="M214" s="39"/>
      <c r="N214" s="35"/>
      <c r="O214" s="39"/>
      <c r="P214" s="270"/>
      <c r="Q214" s="271"/>
      <c r="R214" s="270"/>
      <c r="S214" s="271"/>
      <c r="T214" s="270"/>
      <c r="U214" s="271"/>
      <c r="V214" s="270"/>
      <c r="W214" s="271"/>
      <c r="X214" s="270"/>
      <c r="Y214" s="271"/>
      <c r="Z214" s="270"/>
      <c r="AA214" s="271"/>
      <c r="AB214" s="270"/>
      <c r="AC214" s="271"/>
      <c r="AD214" s="270"/>
      <c r="AE214" s="271"/>
      <c r="AF214" s="270"/>
      <c r="AG214" s="271"/>
      <c r="AH214" s="270"/>
      <c r="AI214" s="271"/>
      <c r="AJ214" s="270"/>
      <c r="AK214" s="271"/>
      <c r="AL214" s="270"/>
      <c r="AM214" s="401"/>
      <c r="AN214" s="255"/>
      <c r="AO214" s="264"/>
      <c r="AP214" s="109"/>
      <c r="AQ214" s="39"/>
      <c r="AR214" s="402"/>
      <c r="AS214" s="35"/>
      <c r="AT214" s="39"/>
      <c r="AU214" s="39"/>
      <c r="AV214" s="39"/>
      <c r="AW214" s="661" t="str">
        <f t="shared" si="60"/>
        <v/>
      </c>
      <c r="AX214" s="31"/>
      <c r="AY214" s="31"/>
      <c r="AZ214" s="31"/>
      <c r="BA214" s="31"/>
      <c r="BB214" s="31"/>
      <c r="BC214" s="31"/>
      <c r="BD214" s="31"/>
      <c r="BE214" s="12"/>
      <c r="BF214" s="12"/>
      <c r="BY214" s="3"/>
      <c r="CA214" s="32" t="str">
        <f t="shared" si="52"/>
        <v/>
      </c>
      <c r="CB214" s="32"/>
      <c r="CC214" s="32" t="str">
        <f t="shared" si="54"/>
        <v/>
      </c>
      <c r="CD214" s="32" t="str">
        <f t="shared" si="55"/>
        <v/>
      </c>
      <c r="CE214" s="32" t="str">
        <f t="shared" si="56"/>
        <v/>
      </c>
      <c r="CF214" s="32" t="str">
        <f t="shared" si="57"/>
        <v/>
      </c>
      <c r="CG214" s="33">
        <f t="shared" si="61"/>
        <v>0</v>
      </c>
      <c r="CH214" s="33"/>
      <c r="CI214" s="33">
        <f t="shared" si="63"/>
        <v>0</v>
      </c>
      <c r="CJ214" s="33">
        <f t="shared" si="64"/>
        <v>0</v>
      </c>
      <c r="CK214" s="33">
        <f t="shared" si="65"/>
        <v>0</v>
      </c>
      <c r="CL214" s="33">
        <f t="shared" si="70"/>
        <v>0</v>
      </c>
      <c r="CM214" s="33"/>
      <c r="CZ214" s="2"/>
    </row>
    <row r="215" spans="1:104" ht="31.5" x14ac:dyDescent="0.2">
      <c r="A215" s="1471"/>
      <c r="B215" s="383" t="s">
        <v>208</v>
      </c>
      <c r="C215" s="348">
        <f t="shared" si="67"/>
        <v>10</v>
      </c>
      <c r="D215" s="349">
        <f t="shared" si="69"/>
        <v>4</v>
      </c>
      <c r="E215" s="350">
        <f t="shared" si="69"/>
        <v>6</v>
      </c>
      <c r="F215" s="82">
        <v>1</v>
      </c>
      <c r="G215" s="85">
        <v>2</v>
      </c>
      <c r="H215" s="82"/>
      <c r="I215" s="85">
        <v>2</v>
      </c>
      <c r="J215" s="82">
        <v>3</v>
      </c>
      <c r="K215" s="85"/>
      <c r="L215" s="82"/>
      <c r="M215" s="85">
        <v>2</v>
      </c>
      <c r="N215" s="82"/>
      <c r="O215" s="85"/>
      <c r="P215" s="273"/>
      <c r="Q215" s="274"/>
      <c r="R215" s="273"/>
      <c r="S215" s="274"/>
      <c r="T215" s="273"/>
      <c r="U215" s="274"/>
      <c r="V215" s="273"/>
      <c r="W215" s="274"/>
      <c r="X215" s="273"/>
      <c r="Y215" s="274"/>
      <c r="Z215" s="273"/>
      <c r="AA215" s="274"/>
      <c r="AB215" s="273"/>
      <c r="AC215" s="274"/>
      <c r="AD215" s="273"/>
      <c r="AE215" s="274"/>
      <c r="AF215" s="273"/>
      <c r="AG215" s="274"/>
      <c r="AH215" s="273"/>
      <c r="AI215" s="274"/>
      <c r="AJ215" s="273"/>
      <c r="AK215" s="274"/>
      <c r="AL215" s="273"/>
      <c r="AM215" s="403"/>
      <c r="AN215" s="255">
        <v>5</v>
      </c>
      <c r="AO215" s="264">
        <v>0</v>
      </c>
      <c r="AP215" s="185">
        <v>0</v>
      </c>
      <c r="AQ215" s="82">
        <v>0</v>
      </c>
      <c r="AR215" s="404"/>
      <c r="AS215" s="82">
        <v>0</v>
      </c>
      <c r="AT215" s="85">
        <v>0</v>
      </c>
      <c r="AU215" s="85">
        <v>0</v>
      </c>
      <c r="AV215" s="85">
        <v>0</v>
      </c>
      <c r="AW215" s="661" t="str">
        <f t="shared" si="60"/>
        <v/>
      </c>
      <c r="AX215" s="31"/>
      <c r="AY215" s="31"/>
      <c r="AZ215" s="31"/>
      <c r="BA215" s="31"/>
      <c r="BB215" s="31"/>
      <c r="BC215" s="31"/>
      <c r="BD215" s="31"/>
      <c r="BE215" s="12"/>
      <c r="BF215" s="12"/>
      <c r="BY215" s="3"/>
      <c r="CA215" s="32" t="str">
        <f t="shared" si="52"/>
        <v/>
      </c>
      <c r="CB215" s="32"/>
      <c r="CC215" s="32" t="str">
        <f t="shared" si="54"/>
        <v/>
      </c>
      <c r="CD215" s="32" t="str">
        <f t="shared" si="55"/>
        <v/>
      </c>
      <c r="CE215" s="32" t="str">
        <f t="shared" si="56"/>
        <v/>
      </c>
      <c r="CF215" s="32" t="str">
        <f t="shared" si="57"/>
        <v/>
      </c>
      <c r="CG215" s="33">
        <f t="shared" si="61"/>
        <v>0</v>
      </c>
      <c r="CH215" s="33"/>
      <c r="CI215" s="33">
        <f t="shared" si="63"/>
        <v>0</v>
      </c>
      <c r="CJ215" s="33">
        <f t="shared" si="64"/>
        <v>0</v>
      </c>
      <c r="CK215" s="33">
        <f t="shared" si="65"/>
        <v>0</v>
      </c>
      <c r="CL215" s="33">
        <f>IF(AND(C215&lt;&gt;0,OR(AQ215="",AS215="",AT215="",AU215="",AV215="")),1,0)</f>
        <v>0</v>
      </c>
      <c r="CM215" s="33"/>
      <c r="CZ215" s="2"/>
    </row>
    <row r="216" spans="1:104" x14ac:dyDescent="0.2">
      <c r="A216" s="1392" t="s">
        <v>209</v>
      </c>
      <c r="B216" s="677" t="s">
        <v>234</v>
      </c>
      <c r="C216" s="328">
        <f t="shared" ref="C216:C221" si="71">+D216+E216</f>
        <v>0</v>
      </c>
      <c r="D216" s="329">
        <f t="shared" ref="D216:E231" si="72">SUM(F216+H216+J216+L216+N216+P216+R216+T216+V216+X216+Z216+AB216+AD216+AF216+AH216+AJ216+AL216)</f>
        <v>0</v>
      </c>
      <c r="E216" s="330">
        <f t="shared" si="72"/>
        <v>0</v>
      </c>
      <c r="F216" s="106"/>
      <c r="G216" s="109"/>
      <c r="H216" s="106"/>
      <c r="I216" s="109"/>
      <c r="J216" s="106"/>
      <c r="K216" s="109"/>
      <c r="L216" s="106"/>
      <c r="M216" s="109"/>
      <c r="N216" s="106"/>
      <c r="O216" s="109"/>
      <c r="P216" s="106"/>
      <c r="Q216" s="109"/>
      <c r="R216" s="106"/>
      <c r="S216" s="109"/>
      <c r="T216" s="106"/>
      <c r="U216" s="109"/>
      <c r="V216" s="106"/>
      <c r="W216" s="109"/>
      <c r="X216" s="106"/>
      <c r="Y216" s="109"/>
      <c r="Z216" s="106"/>
      <c r="AA216" s="109"/>
      <c r="AB216" s="106"/>
      <c r="AC216" s="109"/>
      <c r="AD216" s="106"/>
      <c r="AE216" s="109"/>
      <c r="AF216" s="106"/>
      <c r="AG216" s="109"/>
      <c r="AH216" s="106"/>
      <c r="AI216" s="109"/>
      <c r="AJ216" s="106"/>
      <c r="AK216" s="109"/>
      <c r="AL216" s="106"/>
      <c r="AM216" s="585"/>
      <c r="AN216" s="601"/>
      <c r="AO216" s="584"/>
      <c r="AP216" s="614"/>
      <c r="AQ216" s="109"/>
      <c r="AR216" s="109"/>
      <c r="AS216" s="583"/>
      <c r="AT216" s="39"/>
      <c r="AU216" s="39"/>
      <c r="AV216" s="39"/>
      <c r="AW216" s="661" t="str">
        <f t="shared" si="60"/>
        <v/>
      </c>
      <c r="AX216" s="31"/>
      <c r="AY216" s="31"/>
      <c r="AZ216" s="31"/>
      <c r="BA216" s="31"/>
      <c r="BB216" s="31"/>
      <c r="BC216" s="31"/>
      <c r="BD216" s="31"/>
      <c r="BE216" s="12"/>
      <c r="BF216" s="12"/>
      <c r="BY216" s="3"/>
      <c r="CA216" s="32" t="str">
        <f t="shared" si="52"/>
        <v/>
      </c>
      <c r="CB216" s="32" t="str">
        <f t="shared" si="53"/>
        <v/>
      </c>
      <c r="CC216" s="32" t="str">
        <f t="shared" si="54"/>
        <v/>
      </c>
      <c r="CD216" s="32" t="str">
        <f t="shared" si="55"/>
        <v/>
      </c>
      <c r="CE216" s="32" t="str">
        <f t="shared" si="56"/>
        <v/>
      </c>
      <c r="CF216" s="32" t="str">
        <f t="shared" si="57"/>
        <v/>
      </c>
      <c r="CG216" s="33">
        <f t="shared" si="61"/>
        <v>0</v>
      </c>
      <c r="CH216" s="33">
        <f t="shared" si="62"/>
        <v>0</v>
      </c>
      <c r="CI216" s="33">
        <f t="shared" si="63"/>
        <v>0</v>
      </c>
      <c r="CJ216" s="33">
        <f t="shared" si="64"/>
        <v>0</v>
      </c>
      <c r="CK216" s="33">
        <f t="shared" si="65"/>
        <v>0</v>
      </c>
      <c r="CL216" s="33">
        <f t="shared" si="66"/>
        <v>0</v>
      </c>
      <c r="CM216" s="33"/>
      <c r="CZ216" s="2"/>
    </row>
    <row r="217" spans="1:104" x14ac:dyDescent="0.2">
      <c r="A217" s="1392"/>
      <c r="B217" s="406" t="s">
        <v>211</v>
      </c>
      <c r="C217" s="333">
        <f t="shared" si="71"/>
        <v>0</v>
      </c>
      <c r="D217" s="334">
        <f t="shared" si="72"/>
        <v>0</v>
      </c>
      <c r="E217" s="335">
        <f t="shared" si="72"/>
        <v>0</v>
      </c>
      <c r="F217" s="35"/>
      <c r="G217" s="39"/>
      <c r="H217" s="35"/>
      <c r="I217" s="39"/>
      <c r="J217" s="35"/>
      <c r="K217" s="39"/>
      <c r="L217" s="35"/>
      <c r="M217" s="39"/>
      <c r="N217" s="35"/>
      <c r="O217" s="39"/>
      <c r="P217" s="35"/>
      <c r="Q217" s="39"/>
      <c r="R217" s="35"/>
      <c r="S217" s="39"/>
      <c r="T217" s="35"/>
      <c r="U217" s="39"/>
      <c r="V217" s="35"/>
      <c r="W217" s="39"/>
      <c r="X217" s="35"/>
      <c r="Y217" s="39"/>
      <c r="Z217" s="35"/>
      <c r="AA217" s="39"/>
      <c r="AB217" s="35"/>
      <c r="AC217" s="39"/>
      <c r="AD217" s="35"/>
      <c r="AE217" s="39"/>
      <c r="AF217" s="35"/>
      <c r="AG217" s="39"/>
      <c r="AH217" s="35"/>
      <c r="AI217" s="39"/>
      <c r="AJ217" s="35"/>
      <c r="AK217" s="39"/>
      <c r="AL217" s="35"/>
      <c r="AM217" s="38"/>
      <c r="AN217" s="143"/>
      <c r="AO217" s="36"/>
      <c r="AP217" s="40"/>
      <c r="AQ217" s="39"/>
      <c r="AR217" s="39"/>
      <c r="AS217" s="35"/>
      <c r="AT217" s="39"/>
      <c r="AU217" s="39"/>
      <c r="AV217" s="39"/>
      <c r="AW217" s="661" t="str">
        <f t="shared" si="60"/>
        <v/>
      </c>
      <c r="AX217" s="31"/>
      <c r="AY217" s="31"/>
      <c r="AZ217" s="31"/>
      <c r="BA217" s="31"/>
      <c r="BB217" s="31"/>
      <c r="BC217" s="31"/>
      <c r="BD217" s="31"/>
      <c r="BE217" s="12"/>
      <c r="BF217" s="12"/>
      <c r="BY217" s="3"/>
      <c r="CA217" s="32" t="str">
        <f t="shared" si="52"/>
        <v/>
      </c>
      <c r="CB217" s="32" t="str">
        <f t="shared" si="53"/>
        <v/>
      </c>
      <c r="CC217" s="32" t="str">
        <f t="shared" si="54"/>
        <v/>
      </c>
      <c r="CD217" s="32" t="str">
        <f t="shared" si="55"/>
        <v/>
      </c>
      <c r="CE217" s="32" t="str">
        <f t="shared" si="56"/>
        <v/>
      </c>
      <c r="CF217" s="32" t="str">
        <f t="shared" si="57"/>
        <v/>
      </c>
      <c r="CG217" s="33">
        <f t="shared" si="61"/>
        <v>0</v>
      </c>
      <c r="CH217" s="33">
        <f t="shared" si="62"/>
        <v>0</v>
      </c>
      <c r="CI217" s="33">
        <f t="shared" si="63"/>
        <v>0</v>
      </c>
      <c r="CJ217" s="33">
        <f t="shared" si="64"/>
        <v>0</v>
      </c>
      <c r="CK217" s="33">
        <f t="shared" si="65"/>
        <v>0</v>
      </c>
      <c r="CL217" s="33">
        <f t="shared" si="66"/>
        <v>0</v>
      </c>
      <c r="CM217" s="33"/>
      <c r="CZ217" s="2"/>
    </row>
    <row r="218" spans="1:104" x14ac:dyDescent="0.2">
      <c r="A218" s="1392"/>
      <c r="B218" s="406" t="s">
        <v>212</v>
      </c>
      <c r="C218" s="333">
        <f t="shared" si="71"/>
        <v>0</v>
      </c>
      <c r="D218" s="334">
        <f t="shared" si="72"/>
        <v>0</v>
      </c>
      <c r="E218" s="335">
        <f t="shared" si="72"/>
        <v>0</v>
      </c>
      <c r="F218" s="35"/>
      <c r="G218" s="39"/>
      <c r="H218" s="35"/>
      <c r="I218" s="39"/>
      <c r="J218" s="35"/>
      <c r="K218" s="39"/>
      <c r="L218" s="35"/>
      <c r="M218" s="39"/>
      <c r="N218" s="35"/>
      <c r="O218" s="39"/>
      <c r="P218" s="35"/>
      <c r="Q218" s="39"/>
      <c r="R218" s="35"/>
      <c r="S218" s="39"/>
      <c r="T218" s="35"/>
      <c r="U218" s="39"/>
      <c r="V218" s="35"/>
      <c r="W218" s="39"/>
      <c r="X218" s="35"/>
      <c r="Y218" s="39"/>
      <c r="Z218" s="35"/>
      <c r="AA218" s="39"/>
      <c r="AB218" s="35"/>
      <c r="AC218" s="39"/>
      <c r="AD218" s="35"/>
      <c r="AE218" s="39"/>
      <c r="AF218" s="35"/>
      <c r="AG218" s="39"/>
      <c r="AH218" s="35"/>
      <c r="AI218" s="39"/>
      <c r="AJ218" s="35"/>
      <c r="AK218" s="39"/>
      <c r="AL218" s="35"/>
      <c r="AM218" s="38"/>
      <c r="AN218" s="143"/>
      <c r="AO218" s="36"/>
      <c r="AP218" s="40"/>
      <c r="AQ218" s="39"/>
      <c r="AR218" s="39"/>
      <c r="AS218" s="35"/>
      <c r="AT218" s="39"/>
      <c r="AU218" s="39"/>
      <c r="AV218" s="39"/>
      <c r="AW218" s="661" t="str">
        <f t="shared" si="60"/>
        <v/>
      </c>
      <c r="AX218" s="31"/>
      <c r="AY218" s="31"/>
      <c r="AZ218" s="31"/>
      <c r="BA218" s="31"/>
      <c r="BB218" s="31"/>
      <c r="BC218" s="31"/>
      <c r="BD218" s="31"/>
      <c r="BE218" s="12"/>
      <c r="BF218" s="12"/>
      <c r="BY218" s="3"/>
      <c r="CA218" s="32" t="str">
        <f t="shared" si="52"/>
        <v/>
      </c>
      <c r="CB218" s="32" t="str">
        <f t="shared" si="53"/>
        <v/>
      </c>
      <c r="CC218" s="32" t="str">
        <f t="shared" si="54"/>
        <v/>
      </c>
      <c r="CD218" s="32" t="str">
        <f t="shared" si="55"/>
        <v/>
      </c>
      <c r="CE218" s="32" t="str">
        <f t="shared" si="56"/>
        <v/>
      </c>
      <c r="CF218" s="32" t="str">
        <f t="shared" si="57"/>
        <v/>
      </c>
      <c r="CG218" s="33">
        <f t="shared" si="61"/>
        <v>0</v>
      </c>
      <c r="CH218" s="33">
        <f t="shared" si="62"/>
        <v>0</v>
      </c>
      <c r="CI218" s="33">
        <f t="shared" si="63"/>
        <v>0</v>
      </c>
      <c r="CJ218" s="33">
        <f t="shared" si="64"/>
        <v>0</v>
      </c>
      <c r="CK218" s="33">
        <f t="shared" si="65"/>
        <v>0</v>
      </c>
      <c r="CL218" s="33">
        <f t="shared" si="66"/>
        <v>0</v>
      </c>
      <c r="CM218" s="33"/>
      <c r="CZ218" s="2"/>
    </row>
    <row r="219" spans="1:104" x14ac:dyDescent="0.2">
      <c r="A219" s="1392"/>
      <c r="B219" s="406" t="s">
        <v>213</v>
      </c>
      <c r="C219" s="333">
        <f t="shared" si="71"/>
        <v>0</v>
      </c>
      <c r="D219" s="334">
        <f t="shared" si="72"/>
        <v>0</v>
      </c>
      <c r="E219" s="335">
        <f t="shared" si="72"/>
        <v>0</v>
      </c>
      <c r="F219" s="35"/>
      <c r="G219" s="39"/>
      <c r="H219" s="35"/>
      <c r="I219" s="39"/>
      <c r="J219" s="35"/>
      <c r="K219" s="39"/>
      <c r="L219" s="35"/>
      <c r="M219" s="39"/>
      <c r="N219" s="35"/>
      <c r="O219" s="39"/>
      <c r="P219" s="35"/>
      <c r="Q219" s="39"/>
      <c r="R219" s="35"/>
      <c r="S219" s="39"/>
      <c r="T219" s="35"/>
      <c r="U219" s="39"/>
      <c r="V219" s="35"/>
      <c r="W219" s="39"/>
      <c r="X219" s="35"/>
      <c r="Y219" s="39"/>
      <c r="Z219" s="35"/>
      <c r="AA219" s="39"/>
      <c r="AB219" s="35"/>
      <c r="AC219" s="39"/>
      <c r="AD219" s="35"/>
      <c r="AE219" s="39"/>
      <c r="AF219" s="35"/>
      <c r="AG219" s="39"/>
      <c r="AH219" s="35"/>
      <c r="AI219" s="39"/>
      <c r="AJ219" s="35"/>
      <c r="AK219" s="39"/>
      <c r="AL219" s="35"/>
      <c r="AM219" s="38"/>
      <c r="AN219" s="143"/>
      <c r="AO219" s="36"/>
      <c r="AP219" s="40"/>
      <c r="AQ219" s="39"/>
      <c r="AR219" s="39"/>
      <c r="AS219" s="35"/>
      <c r="AT219" s="39"/>
      <c r="AU219" s="39"/>
      <c r="AV219" s="39"/>
      <c r="AW219" s="661" t="str">
        <f t="shared" si="60"/>
        <v/>
      </c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12"/>
      <c r="BI219" s="12"/>
      <c r="BY219" s="3"/>
      <c r="CA219" s="32" t="str">
        <f t="shared" si="52"/>
        <v/>
      </c>
      <c r="CB219" s="32" t="str">
        <f t="shared" si="53"/>
        <v/>
      </c>
      <c r="CC219" s="32" t="str">
        <f t="shared" si="54"/>
        <v/>
      </c>
      <c r="CD219" s="32" t="str">
        <f t="shared" si="55"/>
        <v/>
      </c>
      <c r="CE219" s="32" t="str">
        <f t="shared" si="56"/>
        <v/>
      </c>
      <c r="CF219" s="32" t="str">
        <f t="shared" si="57"/>
        <v/>
      </c>
      <c r="CG219" s="33">
        <f t="shared" si="61"/>
        <v>0</v>
      </c>
      <c r="CH219" s="33">
        <f t="shared" si="62"/>
        <v>0</v>
      </c>
      <c r="CI219" s="33">
        <f t="shared" si="63"/>
        <v>0</v>
      </c>
      <c r="CJ219" s="33">
        <f t="shared" si="64"/>
        <v>0</v>
      </c>
      <c r="CK219" s="33">
        <f t="shared" si="65"/>
        <v>0</v>
      </c>
      <c r="CL219" s="33">
        <f t="shared" si="66"/>
        <v>0</v>
      </c>
      <c r="CM219" s="33"/>
      <c r="CZ219" s="2"/>
    </row>
    <row r="220" spans="1:104" x14ac:dyDescent="0.2">
      <c r="A220" s="1392"/>
      <c r="B220" s="406" t="s">
        <v>214</v>
      </c>
      <c r="C220" s="328">
        <f t="shared" si="71"/>
        <v>0</v>
      </c>
      <c r="D220" s="329">
        <f t="shared" si="72"/>
        <v>0</v>
      </c>
      <c r="E220" s="330">
        <f t="shared" si="72"/>
        <v>0</v>
      </c>
      <c r="F220" s="35"/>
      <c r="G220" s="39"/>
      <c r="H220" s="35"/>
      <c r="I220" s="39"/>
      <c r="J220" s="35"/>
      <c r="K220" s="39"/>
      <c r="L220" s="35"/>
      <c r="M220" s="39"/>
      <c r="N220" s="35"/>
      <c r="O220" s="39"/>
      <c r="P220" s="35"/>
      <c r="Q220" s="39"/>
      <c r="R220" s="35"/>
      <c r="S220" s="39"/>
      <c r="T220" s="35"/>
      <c r="U220" s="39"/>
      <c r="V220" s="35"/>
      <c r="W220" s="39"/>
      <c r="X220" s="35"/>
      <c r="Y220" s="39"/>
      <c r="Z220" s="35"/>
      <c r="AA220" s="39"/>
      <c r="AB220" s="35"/>
      <c r="AC220" s="39"/>
      <c r="AD220" s="35"/>
      <c r="AE220" s="39"/>
      <c r="AF220" s="35"/>
      <c r="AG220" s="39"/>
      <c r="AH220" s="35"/>
      <c r="AI220" s="39"/>
      <c r="AJ220" s="35"/>
      <c r="AK220" s="39"/>
      <c r="AL220" s="35"/>
      <c r="AM220" s="38"/>
      <c r="AN220" s="143"/>
      <c r="AO220" s="36"/>
      <c r="AP220" s="40"/>
      <c r="AQ220" s="39"/>
      <c r="AR220" s="39"/>
      <c r="AS220" s="35"/>
      <c r="AT220" s="39"/>
      <c r="AU220" s="39"/>
      <c r="AV220" s="39"/>
      <c r="AW220" s="661" t="str">
        <f t="shared" si="60"/>
        <v/>
      </c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12"/>
      <c r="BI220" s="12"/>
      <c r="BY220" s="3"/>
      <c r="CA220" s="32" t="str">
        <f t="shared" si="52"/>
        <v/>
      </c>
      <c r="CB220" s="32" t="str">
        <f t="shared" si="53"/>
        <v/>
      </c>
      <c r="CC220" s="32" t="str">
        <f t="shared" si="54"/>
        <v/>
      </c>
      <c r="CD220" s="32" t="str">
        <f t="shared" si="55"/>
        <v/>
      </c>
      <c r="CE220" s="32" t="str">
        <f t="shared" si="56"/>
        <v/>
      </c>
      <c r="CF220" s="32" t="str">
        <f t="shared" si="57"/>
        <v/>
      </c>
      <c r="CG220" s="33">
        <f t="shared" si="61"/>
        <v>0</v>
      </c>
      <c r="CH220" s="33">
        <f t="shared" si="62"/>
        <v>0</v>
      </c>
      <c r="CI220" s="33">
        <f t="shared" si="63"/>
        <v>0</v>
      </c>
      <c r="CJ220" s="33">
        <f t="shared" si="64"/>
        <v>0</v>
      </c>
      <c r="CK220" s="33">
        <f t="shared" si="65"/>
        <v>0</v>
      </c>
      <c r="CL220" s="33">
        <f t="shared" si="66"/>
        <v>0</v>
      </c>
      <c r="CM220" s="33"/>
      <c r="CZ220" s="2"/>
    </row>
    <row r="221" spans="1:104" x14ac:dyDescent="0.2">
      <c r="A221" s="1376"/>
      <c r="B221" s="364" t="s">
        <v>215</v>
      </c>
      <c r="C221" s="322">
        <f t="shared" si="71"/>
        <v>0</v>
      </c>
      <c r="D221" s="323">
        <f t="shared" si="72"/>
        <v>0</v>
      </c>
      <c r="E221" s="304">
        <f t="shared" si="72"/>
        <v>0</v>
      </c>
      <c r="F221" s="35"/>
      <c r="G221" s="39"/>
      <c r="H221" s="35"/>
      <c r="I221" s="39"/>
      <c r="J221" s="35"/>
      <c r="K221" s="39"/>
      <c r="L221" s="35"/>
      <c r="M221" s="39"/>
      <c r="N221" s="35"/>
      <c r="O221" s="39"/>
      <c r="P221" s="35"/>
      <c r="Q221" s="39"/>
      <c r="R221" s="35"/>
      <c r="S221" s="39"/>
      <c r="T221" s="35"/>
      <c r="U221" s="39"/>
      <c r="V221" s="35"/>
      <c r="W221" s="39"/>
      <c r="X221" s="35"/>
      <c r="Y221" s="39"/>
      <c r="Z221" s="35"/>
      <c r="AA221" s="39"/>
      <c r="AB221" s="35"/>
      <c r="AC221" s="39"/>
      <c r="AD221" s="35"/>
      <c r="AE221" s="39"/>
      <c r="AF221" s="35"/>
      <c r="AG221" s="39"/>
      <c r="AH221" s="35"/>
      <c r="AI221" s="39"/>
      <c r="AJ221" s="35"/>
      <c r="AK221" s="39"/>
      <c r="AL221" s="82"/>
      <c r="AM221" s="84"/>
      <c r="AN221" s="149"/>
      <c r="AO221" s="83"/>
      <c r="AP221" s="185"/>
      <c r="AQ221" s="85"/>
      <c r="AR221" s="85"/>
      <c r="AS221" s="35"/>
      <c r="AT221" s="39"/>
      <c r="AU221" s="39"/>
      <c r="AV221" s="39"/>
      <c r="AW221" s="661" t="str">
        <f t="shared" si="60"/>
        <v/>
      </c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12"/>
      <c r="BI221" s="12"/>
      <c r="BY221" s="3"/>
      <c r="CA221" s="32" t="str">
        <f t="shared" si="52"/>
        <v/>
      </c>
      <c r="CB221" s="32" t="str">
        <f t="shared" si="53"/>
        <v/>
      </c>
      <c r="CC221" s="32" t="str">
        <f t="shared" si="54"/>
        <v/>
      </c>
      <c r="CD221" s="32" t="str">
        <f t="shared" si="55"/>
        <v/>
      </c>
      <c r="CE221" s="32" t="str">
        <f t="shared" si="56"/>
        <v/>
      </c>
      <c r="CF221" s="32" t="str">
        <f t="shared" si="57"/>
        <v/>
      </c>
      <c r="CG221" s="33">
        <f t="shared" si="61"/>
        <v>0</v>
      </c>
      <c r="CH221" s="33">
        <f t="shared" si="62"/>
        <v>0</v>
      </c>
      <c r="CI221" s="33">
        <f t="shared" si="63"/>
        <v>0</v>
      </c>
      <c r="CJ221" s="33">
        <f t="shared" si="64"/>
        <v>0</v>
      </c>
      <c r="CK221" s="33">
        <f t="shared" si="65"/>
        <v>0</v>
      </c>
      <c r="CL221" s="33">
        <f t="shared" si="66"/>
        <v>0</v>
      </c>
      <c r="CM221" s="33"/>
      <c r="CZ221" s="2"/>
    </row>
    <row r="222" spans="1:104" x14ac:dyDescent="0.2">
      <c r="A222" s="1375" t="s">
        <v>216</v>
      </c>
      <c r="B222" s="677" t="s">
        <v>217</v>
      </c>
      <c r="C222" s="663">
        <f t="shared" ref="C222:C231" si="73">SUM(D222+E222)</f>
        <v>0</v>
      </c>
      <c r="D222" s="664">
        <f t="shared" si="72"/>
        <v>0</v>
      </c>
      <c r="E222" s="665">
        <f t="shared" si="72"/>
        <v>0</v>
      </c>
      <c r="F222" s="583"/>
      <c r="G222" s="586"/>
      <c r="H222" s="583"/>
      <c r="I222" s="586"/>
      <c r="J222" s="583"/>
      <c r="K222" s="586"/>
      <c r="L222" s="583"/>
      <c r="M222" s="586"/>
      <c r="N222" s="583"/>
      <c r="O222" s="586"/>
      <c r="P222" s="583"/>
      <c r="Q222" s="586"/>
      <c r="R222" s="583"/>
      <c r="S222" s="586"/>
      <c r="T222" s="583"/>
      <c r="U222" s="586"/>
      <c r="V222" s="583"/>
      <c r="W222" s="586"/>
      <c r="X222" s="583"/>
      <c r="Y222" s="586"/>
      <c r="Z222" s="583"/>
      <c r="AA222" s="586"/>
      <c r="AB222" s="583"/>
      <c r="AC222" s="586"/>
      <c r="AD222" s="583"/>
      <c r="AE222" s="586"/>
      <c r="AF222" s="583"/>
      <c r="AG222" s="586"/>
      <c r="AH222" s="583"/>
      <c r="AI222" s="586"/>
      <c r="AJ222" s="583"/>
      <c r="AK222" s="586"/>
      <c r="AL222" s="583"/>
      <c r="AM222" s="642"/>
      <c r="AN222" s="255"/>
      <c r="AO222" s="264"/>
      <c r="AP222" s="109"/>
      <c r="AQ222" s="407"/>
      <c r="AR222" s="408"/>
      <c r="AS222" s="583"/>
      <c r="AT222" s="586"/>
      <c r="AU222" s="586"/>
      <c r="AV222" s="586"/>
      <c r="AW222" s="661" t="str">
        <f t="shared" si="60"/>
        <v/>
      </c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12"/>
      <c r="BI222" s="12"/>
      <c r="BY222" s="3"/>
      <c r="CA222" s="32"/>
      <c r="CB222" s="32"/>
      <c r="CC222" s="32" t="str">
        <f t="shared" si="54"/>
        <v/>
      </c>
      <c r="CD222" s="32" t="str">
        <f t="shared" si="55"/>
        <v/>
      </c>
      <c r="CE222" s="32" t="str">
        <f t="shared" si="56"/>
        <v/>
      </c>
      <c r="CF222" s="32" t="str">
        <f t="shared" si="57"/>
        <v/>
      </c>
      <c r="CG222" s="33"/>
      <c r="CH222" s="33"/>
      <c r="CI222" s="33">
        <f t="shared" si="63"/>
        <v>0</v>
      </c>
      <c r="CJ222" s="33">
        <f t="shared" si="64"/>
        <v>0</v>
      </c>
      <c r="CK222" s="33">
        <f t="shared" si="65"/>
        <v>0</v>
      </c>
      <c r="CL222" s="33">
        <f t="shared" ref="CL222:CL223" si="74">IF(AND(C222&lt;&gt;0,OR(AS222="",AT222="",AU222="",AV222="")),1,0)</f>
        <v>0</v>
      </c>
      <c r="CM222" s="33"/>
      <c r="CZ222" s="2"/>
    </row>
    <row r="223" spans="1:104" x14ac:dyDescent="0.2">
      <c r="A223" s="1392"/>
      <c r="B223" s="409" t="s">
        <v>218</v>
      </c>
      <c r="C223" s="328">
        <f t="shared" si="73"/>
        <v>0</v>
      </c>
      <c r="D223" s="329">
        <f t="shared" si="72"/>
        <v>0</v>
      </c>
      <c r="E223" s="330">
        <f t="shared" si="72"/>
        <v>0</v>
      </c>
      <c r="F223" s="106"/>
      <c r="G223" s="109"/>
      <c r="H223" s="106"/>
      <c r="I223" s="109"/>
      <c r="J223" s="106"/>
      <c r="K223" s="109"/>
      <c r="L223" s="106"/>
      <c r="M223" s="109"/>
      <c r="N223" s="106"/>
      <c r="O223" s="109"/>
      <c r="P223" s="106"/>
      <c r="Q223" s="109"/>
      <c r="R223" s="106"/>
      <c r="S223" s="109"/>
      <c r="T223" s="106"/>
      <c r="U223" s="109"/>
      <c r="V223" s="106"/>
      <c r="W223" s="109"/>
      <c r="X223" s="106"/>
      <c r="Y223" s="109"/>
      <c r="Z223" s="106"/>
      <c r="AA223" s="109"/>
      <c r="AB223" s="106"/>
      <c r="AC223" s="109"/>
      <c r="AD223" s="106"/>
      <c r="AE223" s="109"/>
      <c r="AF223" s="106"/>
      <c r="AG223" s="109"/>
      <c r="AH223" s="106"/>
      <c r="AI223" s="109"/>
      <c r="AJ223" s="106"/>
      <c r="AK223" s="109"/>
      <c r="AL223" s="106"/>
      <c r="AM223" s="254"/>
      <c r="AN223" s="255"/>
      <c r="AO223" s="264"/>
      <c r="AP223" s="109"/>
      <c r="AQ223" s="271"/>
      <c r="AR223" s="402"/>
      <c r="AS223" s="106"/>
      <c r="AT223" s="109"/>
      <c r="AU223" s="109"/>
      <c r="AV223" s="109"/>
      <c r="AW223" s="661" t="str">
        <f t="shared" si="60"/>
        <v/>
      </c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12"/>
      <c r="BI223" s="12"/>
      <c r="BY223" s="3"/>
      <c r="CA223" s="32"/>
      <c r="CB223" s="32"/>
      <c r="CC223" s="32" t="str">
        <f t="shared" si="54"/>
        <v/>
      </c>
      <c r="CD223" s="32" t="str">
        <f t="shared" si="55"/>
        <v/>
      </c>
      <c r="CE223" s="32" t="str">
        <f t="shared" si="56"/>
        <v/>
      </c>
      <c r="CF223" s="32" t="str">
        <f t="shared" si="57"/>
        <v/>
      </c>
      <c r="CG223" s="33"/>
      <c r="CH223" s="33"/>
      <c r="CI223" s="33">
        <f t="shared" si="63"/>
        <v>0</v>
      </c>
      <c r="CJ223" s="33">
        <f t="shared" si="64"/>
        <v>0</v>
      </c>
      <c r="CK223" s="33">
        <f t="shared" si="65"/>
        <v>0</v>
      </c>
      <c r="CL223" s="33">
        <f t="shared" si="74"/>
        <v>0</v>
      </c>
      <c r="CM223" s="33"/>
      <c r="CZ223" s="2"/>
    </row>
    <row r="224" spans="1:104" x14ac:dyDescent="0.2">
      <c r="A224" s="1376"/>
      <c r="B224" s="410" t="s">
        <v>219</v>
      </c>
      <c r="C224" s="315">
        <f t="shared" si="73"/>
        <v>0</v>
      </c>
      <c r="D224" s="316">
        <f t="shared" si="72"/>
        <v>0</v>
      </c>
      <c r="E224" s="317">
        <f t="shared" si="72"/>
        <v>0</v>
      </c>
      <c r="F224" s="92"/>
      <c r="G224" s="95"/>
      <c r="H224" s="92"/>
      <c r="I224" s="95"/>
      <c r="J224" s="92"/>
      <c r="K224" s="95"/>
      <c r="L224" s="92"/>
      <c r="M224" s="95"/>
      <c r="N224" s="92"/>
      <c r="O224" s="95"/>
      <c r="P224" s="92"/>
      <c r="Q224" s="95"/>
      <c r="R224" s="92"/>
      <c r="S224" s="95"/>
      <c r="T224" s="92"/>
      <c r="U224" s="95"/>
      <c r="V224" s="92"/>
      <c r="W224" s="95"/>
      <c r="X224" s="92"/>
      <c r="Y224" s="95"/>
      <c r="Z224" s="92"/>
      <c r="AA224" s="95"/>
      <c r="AB224" s="92"/>
      <c r="AC224" s="95"/>
      <c r="AD224" s="92"/>
      <c r="AE224" s="95"/>
      <c r="AF224" s="92"/>
      <c r="AG224" s="95"/>
      <c r="AH224" s="92"/>
      <c r="AI224" s="95"/>
      <c r="AJ224" s="92"/>
      <c r="AK224" s="95"/>
      <c r="AL224" s="92"/>
      <c r="AM224" s="318"/>
      <c r="AN224" s="375"/>
      <c r="AO224" s="376"/>
      <c r="AP224" s="95"/>
      <c r="AQ224" s="274"/>
      <c r="AR224" s="404"/>
      <c r="AS224" s="92"/>
      <c r="AT224" s="95"/>
      <c r="AU224" s="95"/>
      <c r="AV224" s="95"/>
      <c r="AW224" s="661" t="str">
        <f t="shared" si="60"/>
        <v/>
      </c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12"/>
      <c r="BI224" s="12"/>
      <c r="BY224" s="3"/>
      <c r="CA224" s="32"/>
      <c r="CB224" s="32"/>
      <c r="CC224" s="32" t="str">
        <f t="shared" si="54"/>
        <v/>
      </c>
      <c r="CD224" s="32" t="str">
        <f t="shared" si="55"/>
        <v/>
      </c>
      <c r="CE224" s="32" t="str">
        <f t="shared" si="56"/>
        <v/>
      </c>
      <c r="CF224" s="32" t="str">
        <f t="shared" si="57"/>
        <v/>
      </c>
      <c r="CG224" s="33"/>
      <c r="CH224" s="33"/>
      <c r="CI224" s="33">
        <f t="shared" si="63"/>
        <v>0</v>
      </c>
      <c r="CJ224" s="33">
        <f t="shared" si="64"/>
        <v>0</v>
      </c>
      <c r="CK224" s="33">
        <f t="shared" si="65"/>
        <v>0</v>
      </c>
      <c r="CL224" s="33">
        <f>IF(AND(C224&lt;&gt;0,OR(AS224="",AT224="",AU224="",AV224="")),1,0)</f>
        <v>0</v>
      </c>
      <c r="CM224" s="33"/>
      <c r="CZ224" s="2"/>
    </row>
    <row r="225" spans="1:104" x14ac:dyDescent="0.2">
      <c r="A225" s="1562" t="s">
        <v>220</v>
      </c>
      <c r="B225" s="1563"/>
      <c r="C225" s="328">
        <f t="shared" si="73"/>
        <v>0</v>
      </c>
      <c r="D225" s="329">
        <f t="shared" si="72"/>
        <v>0</v>
      </c>
      <c r="E225" s="330">
        <f t="shared" si="72"/>
        <v>0</v>
      </c>
      <c r="F225" s="106"/>
      <c r="G225" s="109"/>
      <c r="H225" s="106"/>
      <c r="I225" s="109"/>
      <c r="J225" s="106"/>
      <c r="K225" s="109"/>
      <c r="L225" s="106"/>
      <c r="M225" s="109"/>
      <c r="N225" s="106"/>
      <c r="O225" s="109"/>
      <c r="P225" s="106"/>
      <c r="Q225" s="109"/>
      <c r="R225" s="106"/>
      <c r="S225" s="109"/>
      <c r="T225" s="106"/>
      <c r="U225" s="109"/>
      <c r="V225" s="106"/>
      <c r="W225" s="109"/>
      <c r="X225" s="106"/>
      <c r="Y225" s="109"/>
      <c r="Z225" s="106"/>
      <c r="AA225" s="109"/>
      <c r="AB225" s="106"/>
      <c r="AC225" s="109"/>
      <c r="AD225" s="106"/>
      <c r="AE225" s="109"/>
      <c r="AF225" s="106"/>
      <c r="AG225" s="109"/>
      <c r="AH225" s="106"/>
      <c r="AI225" s="109"/>
      <c r="AJ225" s="106"/>
      <c r="AK225" s="109"/>
      <c r="AL225" s="106"/>
      <c r="AM225" s="254"/>
      <c r="AN225" s="255"/>
      <c r="AO225" s="264"/>
      <c r="AP225" s="109"/>
      <c r="AQ225" s="109"/>
      <c r="AR225" s="57"/>
      <c r="AS225" s="106"/>
      <c r="AT225" s="109"/>
      <c r="AU225" s="109"/>
      <c r="AV225" s="109"/>
      <c r="AW225" s="661" t="str">
        <f t="shared" si="60"/>
        <v/>
      </c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12"/>
      <c r="BI225" s="12"/>
      <c r="BY225" s="3"/>
      <c r="CA225" s="32" t="str">
        <f t="shared" si="52"/>
        <v/>
      </c>
      <c r="CB225" s="32" t="str">
        <f t="shared" si="53"/>
        <v/>
      </c>
      <c r="CC225" s="32" t="str">
        <f t="shared" si="54"/>
        <v/>
      </c>
      <c r="CD225" s="32" t="str">
        <f t="shared" si="55"/>
        <v/>
      </c>
      <c r="CE225" s="32" t="str">
        <f t="shared" si="56"/>
        <v/>
      </c>
      <c r="CF225" s="32" t="str">
        <f t="shared" si="57"/>
        <v/>
      </c>
      <c r="CG225" s="33">
        <f t="shared" si="61"/>
        <v>0</v>
      </c>
      <c r="CH225" s="33">
        <f t="shared" si="62"/>
        <v>0</v>
      </c>
      <c r="CI225" s="33">
        <f t="shared" si="63"/>
        <v>0</v>
      </c>
      <c r="CJ225" s="33">
        <f t="shared" si="64"/>
        <v>0</v>
      </c>
      <c r="CK225" s="33">
        <f t="shared" si="65"/>
        <v>0</v>
      </c>
      <c r="CL225" s="33">
        <f t="shared" si="66"/>
        <v>0</v>
      </c>
      <c r="CM225" s="33"/>
      <c r="CZ225" s="2"/>
    </row>
    <row r="226" spans="1:104" ht="14.25" customHeight="1" x14ac:dyDescent="0.2">
      <c r="A226" s="1472" t="s">
        <v>221</v>
      </c>
      <c r="B226" s="1473"/>
      <c r="C226" s="333">
        <f t="shared" si="73"/>
        <v>0</v>
      </c>
      <c r="D226" s="334">
        <f t="shared" si="72"/>
        <v>0</v>
      </c>
      <c r="E226" s="335">
        <f t="shared" si="72"/>
        <v>0</v>
      </c>
      <c r="F226" s="35"/>
      <c r="G226" s="39"/>
      <c r="H226" s="35"/>
      <c r="I226" s="39"/>
      <c r="J226" s="35"/>
      <c r="K226" s="39"/>
      <c r="L226" s="35"/>
      <c r="M226" s="39"/>
      <c r="N226" s="35"/>
      <c r="O226" s="39"/>
      <c r="P226" s="35"/>
      <c r="Q226" s="39"/>
      <c r="R226" s="35"/>
      <c r="S226" s="39"/>
      <c r="T226" s="35"/>
      <c r="U226" s="39"/>
      <c r="V226" s="35"/>
      <c r="W226" s="39"/>
      <c r="X226" s="35"/>
      <c r="Y226" s="39"/>
      <c r="Z226" s="35"/>
      <c r="AA226" s="39"/>
      <c r="AB226" s="35"/>
      <c r="AC226" s="39"/>
      <c r="AD226" s="35"/>
      <c r="AE226" s="39"/>
      <c r="AF226" s="35"/>
      <c r="AG226" s="39"/>
      <c r="AH226" s="35"/>
      <c r="AI226" s="39"/>
      <c r="AJ226" s="35"/>
      <c r="AK226" s="39"/>
      <c r="AL226" s="35"/>
      <c r="AM226" s="239"/>
      <c r="AN226" s="255"/>
      <c r="AO226" s="264"/>
      <c r="AP226" s="109"/>
      <c r="AQ226" s="39"/>
      <c r="AR226" s="58"/>
      <c r="AS226" s="35"/>
      <c r="AT226" s="39"/>
      <c r="AU226" s="39"/>
      <c r="AV226" s="39"/>
      <c r="AW226" s="661" t="str">
        <f t="shared" si="60"/>
        <v/>
      </c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12"/>
      <c r="BI226" s="12"/>
      <c r="BY226" s="3"/>
      <c r="CA226" s="32" t="str">
        <f t="shared" si="52"/>
        <v/>
      </c>
      <c r="CB226" s="32" t="str">
        <f t="shared" si="53"/>
        <v/>
      </c>
      <c r="CC226" s="32" t="str">
        <f t="shared" si="54"/>
        <v/>
      </c>
      <c r="CD226" s="32" t="str">
        <f t="shared" si="55"/>
        <v/>
      </c>
      <c r="CE226" s="32" t="str">
        <f t="shared" si="56"/>
        <v/>
      </c>
      <c r="CF226" s="32" t="str">
        <f t="shared" si="57"/>
        <v/>
      </c>
      <c r="CG226" s="33">
        <f t="shared" si="61"/>
        <v>0</v>
      </c>
      <c r="CH226" s="33">
        <f t="shared" si="62"/>
        <v>0</v>
      </c>
      <c r="CI226" s="33">
        <f t="shared" si="63"/>
        <v>0</v>
      </c>
      <c r="CJ226" s="33">
        <f t="shared" si="64"/>
        <v>0</v>
      </c>
      <c r="CK226" s="33">
        <f t="shared" si="65"/>
        <v>0</v>
      </c>
      <c r="CL226" s="33">
        <f t="shared" si="66"/>
        <v>0</v>
      </c>
      <c r="CM226" s="33"/>
      <c r="CZ226" s="2"/>
    </row>
    <row r="227" spans="1:104" x14ac:dyDescent="0.2">
      <c r="A227" s="1472" t="s">
        <v>222</v>
      </c>
      <c r="B227" s="1473"/>
      <c r="C227" s="333">
        <f t="shared" si="73"/>
        <v>0</v>
      </c>
      <c r="D227" s="334">
        <f t="shared" si="72"/>
        <v>0</v>
      </c>
      <c r="E227" s="335">
        <f t="shared" si="72"/>
        <v>0</v>
      </c>
      <c r="F227" s="35"/>
      <c r="G227" s="39"/>
      <c r="H227" s="35"/>
      <c r="I227" s="39"/>
      <c r="J227" s="35"/>
      <c r="K227" s="39"/>
      <c r="L227" s="35"/>
      <c r="M227" s="39"/>
      <c r="N227" s="35"/>
      <c r="O227" s="39"/>
      <c r="P227" s="35"/>
      <c r="Q227" s="39"/>
      <c r="R227" s="35"/>
      <c r="S227" s="39"/>
      <c r="T227" s="35"/>
      <c r="U227" s="39"/>
      <c r="V227" s="35"/>
      <c r="W227" s="39"/>
      <c r="X227" s="35"/>
      <c r="Y227" s="39"/>
      <c r="Z227" s="35"/>
      <c r="AA227" s="39"/>
      <c r="AB227" s="35"/>
      <c r="AC227" s="39"/>
      <c r="AD227" s="35"/>
      <c r="AE227" s="39"/>
      <c r="AF227" s="35"/>
      <c r="AG227" s="39"/>
      <c r="AH227" s="35"/>
      <c r="AI227" s="39"/>
      <c r="AJ227" s="35"/>
      <c r="AK227" s="39"/>
      <c r="AL227" s="35"/>
      <c r="AM227" s="239"/>
      <c r="AN227" s="255"/>
      <c r="AO227" s="264"/>
      <c r="AP227" s="109"/>
      <c r="AQ227" s="39"/>
      <c r="AR227" s="58"/>
      <c r="AS227" s="35"/>
      <c r="AT227" s="39"/>
      <c r="AU227" s="39"/>
      <c r="AV227" s="39"/>
      <c r="AW227" s="661" t="str">
        <f t="shared" si="60"/>
        <v/>
      </c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12"/>
      <c r="BI227" s="12"/>
      <c r="BY227" s="3"/>
      <c r="CA227" s="32" t="str">
        <f t="shared" si="52"/>
        <v/>
      </c>
      <c r="CB227" s="32" t="str">
        <f t="shared" si="53"/>
        <v/>
      </c>
      <c r="CC227" s="32" t="str">
        <f t="shared" si="54"/>
        <v/>
      </c>
      <c r="CD227" s="32" t="str">
        <f t="shared" si="55"/>
        <v/>
      </c>
      <c r="CE227" s="32" t="str">
        <f t="shared" si="56"/>
        <v/>
      </c>
      <c r="CF227" s="32" t="str">
        <f t="shared" si="57"/>
        <v/>
      </c>
      <c r="CG227" s="33">
        <f t="shared" si="61"/>
        <v>0</v>
      </c>
      <c r="CH227" s="33">
        <f t="shared" si="62"/>
        <v>0</v>
      </c>
      <c r="CI227" s="33">
        <f t="shared" si="63"/>
        <v>0</v>
      </c>
      <c r="CJ227" s="33">
        <f t="shared" si="64"/>
        <v>0</v>
      </c>
      <c r="CK227" s="33">
        <f t="shared" si="65"/>
        <v>0</v>
      </c>
      <c r="CL227" s="33">
        <f t="shared" si="66"/>
        <v>0</v>
      </c>
      <c r="CM227" s="33"/>
      <c r="CZ227" s="2"/>
    </row>
    <row r="228" spans="1:104" x14ac:dyDescent="0.2">
      <c r="A228" s="1472" t="s">
        <v>223</v>
      </c>
      <c r="B228" s="1473"/>
      <c r="C228" s="333">
        <f t="shared" si="73"/>
        <v>0</v>
      </c>
      <c r="D228" s="334">
        <f t="shared" si="72"/>
        <v>0</v>
      </c>
      <c r="E228" s="335">
        <f t="shared" si="72"/>
        <v>0</v>
      </c>
      <c r="F228" s="35"/>
      <c r="G228" s="39"/>
      <c r="H228" s="35"/>
      <c r="I228" s="39"/>
      <c r="J228" s="35"/>
      <c r="K228" s="39"/>
      <c r="L228" s="35"/>
      <c r="M228" s="39"/>
      <c r="N228" s="35"/>
      <c r="O228" s="39"/>
      <c r="P228" s="35"/>
      <c r="Q228" s="39"/>
      <c r="R228" s="35"/>
      <c r="S228" s="39"/>
      <c r="T228" s="35"/>
      <c r="U228" s="39"/>
      <c r="V228" s="35"/>
      <c r="W228" s="39"/>
      <c r="X228" s="35"/>
      <c r="Y228" s="39"/>
      <c r="Z228" s="35"/>
      <c r="AA228" s="39"/>
      <c r="AB228" s="35"/>
      <c r="AC228" s="39"/>
      <c r="AD228" s="35"/>
      <c r="AE228" s="39"/>
      <c r="AF228" s="35"/>
      <c r="AG228" s="39"/>
      <c r="AH228" s="35"/>
      <c r="AI228" s="39"/>
      <c r="AJ228" s="35"/>
      <c r="AK228" s="39"/>
      <c r="AL228" s="35"/>
      <c r="AM228" s="239"/>
      <c r="AN228" s="255"/>
      <c r="AO228" s="264"/>
      <c r="AP228" s="109"/>
      <c r="AQ228" s="39"/>
      <c r="AR228" s="58"/>
      <c r="AS228" s="35"/>
      <c r="AT228" s="39"/>
      <c r="AU228" s="39"/>
      <c r="AV228" s="39"/>
      <c r="AW228" s="661" t="str">
        <f t="shared" si="60"/>
        <v/>
      </c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12"/>
      <c r="BI228" s="12"/>
      <c r="BY228" s="3"/>
      <c r="CA228" s="32" t="str">
        <f t="shared" si="52"/>
        <v/>
      </c>
      <c r="CB228" s="32" t="str">
        <f t="shared" si="53"/>
        <v/>
      </c>
      <c r="CC228" s="32" t="str">
        <f t="shared" si="54"/>
        <v/>
      </c>
      <c r="CD228" s="32" t="str">
        <f t="shared" si="55"/>
        <v/>
      </c>
      <c r="CE228" s="32" t="str">
        <f t="shared" si="56"/>
        <v/>
      </c>
      <c r="CF228" s="32" t="str">
        <f t="shared" si="57"/>
        <v/>
      </c>
      <c r="CG228" s="33">
        <f t="shared" si="61"/>
        <v>0</v>
      </c>
      <c r="CH228" s="33">
        <f t="shared" si="62"/>
        <v>0</v>
      </c>
      <c r="CI228" s="33">
        <f t="shared" si="63"/>
        <v>0</v>
      </c>
      <c r="CJ228" s="33">
        <f t="shared" si="64"/>
        <v>0</v>
      </c>
      <c r="CK228" s="33">
        <f t="shared" si="65"/>
        <v>0</v>
      </c>
      <c r="CL228" s="33">
        <f t="shared" si="66"/>
        <v>0</v>
      </c>
      <c r="CM228" s="33"/>
      <c r="CZ228" s="2"/>
    </row>
    <row r="229" spans="1:104" ht="14.25" customHeight="1" x14ac:dyDescent="0.2">
      <c r="A229" s="1472" t="s">
        <v>224</v>
      </c>
      <c r="B229" s="1473"/>
      <c r="C229" s="333">
        <f t="shared" si="73"/>
        <v>1</v>
      </c>
      <c r="D229" s="334">
        <f t="shared" si="72"/>
        <v>1</v>
      </c>
      <c r="E229" s="335">
        <f t="shared" si="72"/>
        <v>0</v>
      </c>
      <c r="F229" s="42"/>
      <c r="G229" s="46"/>
      <c r="H229" s="42"/>
      <c r="I229" s="46"/>
      <c r="J229" s="42"/>
      <c r="K229" s="46"/>
      <c r="L229" s="42"/>
      <c r="M229" s="46"/>
      <c r="N229" s="42">
        <v>1</v>
      </c>
      <c r="O229" s="46"/>
      <c r="P229" s="42"/>
      <c r="Q229" s="46"/>
      <c r="R229" s="42"/>
      <c r="S229" s="46"/>
      <c r="T229" s="42"/>
      <c r="U229" s="46"/>
      <c r="V229" s="42"/>
      <c r="W229" s="46"/>
      <c r="X229" s="42"/>
      <c r="Y229" s="46"/>
      <c r="Z229" s="42"/>
      <c r="AA229" s="46"/>
      <c r="AB229" s="42"/>
      <c r="AC229" s="46"/>
      <c r="AD229" s="42"/>
      <c r="AE229" s="46"/>
      <c r="AF229" s="42"/>
      <c r="AG229" s="46"/>
      <c r="AH229" s="42"/>
      <c r="AI229" s="46"/>
      <c r="AJ229" s="42"/>
      <c r="AK229" s="46"/>
      <c r="AL229" s="42"/>
      <c r="AM229" s="244"/>
      <c r="AN229" s="255"/>
      <c r="AO229" s="264"/>
      <c r="AP229" s="109"/>
      <c r="AQ229" s="46">
        <v>0</v>
      </c>
      <c r="AR229" s="202">
        <v>0</v>
      </c>
      <c r="AS229" s="42">
        <v>0</v>
      </c>
      <c r="AT229" s="46">
        <v>0</v>
      </c>
      <c r="AU229" s="46">
        <v>0</v>
      </c>
      <c r="AV229" s="46">
        <v>0</v>
      </c>
      <c r="AW229" s="661" t="str">
        <f t="shared" si="60"/>
        <v/>
      </c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CA229" s="32" t="str">
        <f t="shared" si="52"/>
        <v/>
      </c>
      <c r="CB229" s="32" t="str">
        <f t="shared" si="53"/>
        <v/>
      </c>
      <c r="CC229" s="32" t="str">
        <f t="shared" si="54"/>
        <v/>
      </c>
      <c r="CD229" s="32" t="str">
        <f t="shared" si="55"/>
        <v/>
      </c>
      <c r="CE229" s="32" t="str">
        <f t="shared" si="56"/>
        <v/>
      </c>
      <c r="CF229" s="32" t="str">
        <f t="shared" si="57"/>
        <v/>
      </c>
      <c r="CG229" s="33">
        <f t="shared" si="61"/>
        <v>0</v>
      </c>
      <c r="CH229" s="33">
        <f t="shared" si="62"/>
        <v>0</v>
      </c>
      <c r="CI229" s="33">
        <f t="shared" si="63"/>
        <v>0</v>
      </c>
      <c r="CJ229" s="33">
        <f t="shared" si="64"/>
        <v>0</v>
      </c>
      <c r="CK229" s="33">
        <f t="shared" si="65"/>
        <v>0</v>
      </c>
      <c r="CL229" s="33">
        <f t="shared" si="66"/>
        <v>0</v>
      </c>
      <c r="CM229" s="33"/>
      <c r="CZ229" s="2"/>
    </row>
    <row r="230" spans="1:104" x14ac:dyDescent="0.2">
      <c r="A230" s="1472" t="s">
        <v>225</v>
      </c>
      <c r="B230" s="1473"/>
      <c r="C230" s="344">
        <f t="shared" si="73"/>
        <v>0</v>
      </c>
      <c r="D230" s="337">
        <f t="shared" si="72"/>
        <v>0</v>
      </c>
      <c r="E230" s="345">
        <f t="shared" si="72"/>
        <v>0</v>
      </c>
      <c r="F230" s="42"/>
      <c r="G230" s="46"/>
      <c r="H230" s="42"/>
      <c r="I230" s="46"/>
      <c r="J230" s="42"/>
      <c r="K230" s="46"/>
      <c r="L230" s="42"/>
      <c r="M230" s="46"/>
      <c r="N230" s="42"/>
      <c r="O230" s="46"/>
      <c r="P230" s="42"/>
      <c r="Q230" s="46"/>
      <c r="R230" s="42"/>
      <c r="S230" s="46"/>
      <c r="T230" s="42"/>
      <c r="U230" s="46"/>
      <c r="V230" s="42"/>
      <c r="W230" s="46"/>
      <c r="X230" s="42"/>
      <c r="Y230" s="46"/>
      <c r="Z230" s="42"/>
      <c r="AA230" s="46"/>
      <c r="AB230" s="42"/>
      <c r="AC230" s="46"/>
      <c r="AD230" s="42"/>
      <c r="AE230" s="46"/>
      <c r="AF230" s="42"/>
      <c r="AG230" s="46"/>
      <c r="AH230" s="42"/>
      <c r="AI230" s="46"/>
      <c r="AJ230" s="42"/>
      <c r="AK230" s="46"/>
      <c r="AL230" s="42"/>
      <c r="AM230" s="244"/>
      <c r="AN230" s="240"/>
      <c r="AO230" s="143"/>
      <c r="AP230" s="39"/>
      <c r="AQ230" s="46"/>
      <c r="AR230" s="202"/>
      <c r="AS230" s="42"/>
      <c r="AT230" s="46"/>
      <c r="AU230" s="46"/>
      <c r="AV230" s="46"/>
      <c r="AW230" s="661" t="str">
        <f t="shared" si="60"/>
        <v/>
      </c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Y230" s="3"/>
      <c r="CA230" s="32" t="str">
        <f t="shared" si="52"/>
        <v/>
      </c>
      <c r="CB230" s="32" t="str">
        <f t="shared" si="53"/>
        <v/>
      </c>
      <c r="CC230" s="32" t="str">
        <f t="shared" si="54"/>
        <v/>
      </c>
      <c r="CD230" s="32" t="str">
        <f t="shared" si="55"/>
        <v/>
      </c>
      <c r="CE230" s="32" t="str">
        <f t="shared" si="56"/>
        <v/>
      </c>
      <c r="CF230" s="32" t="str">
        <f t="shared" si="57"/>
        <v/>
      </c>
      <c r="CG230" s="33">
        <f t="shared" si="61"/>
        <v>0</v>
      </c>
      <c r="CH230" s="33">
        <f t="shared" si="62"/>
        <v>0</v>
      </c>
      <c r="CI230" s="33">
        <f t="shared" si="63"/>
        <v>0</v>
      </c>
      <c r="CJ230" s="33">
        <f t="shared" si="64"/>
        <v>0</v>
      </c>
      <c r="CK230" s="33">
        <f t="shared" si="65"/>
        <v>0</v>
      </c>
      <c r="CL230" s="33">
        <f t="shared" si="66"/>
        <v>0</v>
      </c>
      <c r="CM230" s="33"/>
      <c r="CZ230" s="2"/>
    </row>
    <row r="231" spans="1:104" x14ac:dyDescent="0.2">
      <c r="A231" s="1474" t="s">
        <v>226</v>
      </c>
      <c r="B231" s="1475"/>
      <c r="C231" s="348">
        <f t="shared" si="73"/>
        <v>0</v>
      </c>
      <c r="D231" s="349">
        <f t="shared" si="72"/>
        <v>0</v>
      </c>
      <c r="E231" s="350">
        <f t="shared" si="72"/>
        <v>0</v>
      </c>
      <c r="F231" s="82"/>
      <c r="G231" s="85"/>
      <c r="H231" s="82"/>
      <c r="I231" s="85"/>
      <c r="J231" s="82"/>
      <c r="K231" s="85"/>
      <c r="L231" s="82"/>
      <c r="M231" s="85"/>
      <c r="N231" s="82"/>
      <c r="O231" s="85"/>
      <c r="P231" s="82"/>
      <c r="Q231" s="85"/>
      <c r="R231" s="82"/>
      <c r="S231" s="85"/>
      <c r="T231" s="82"/>
      <c r="U231" s="85"/>
      <c r="V231" s="82"/>
      <c r="W231" s="85"/>
      <c r="X231" s="82"/>
      <c r="Y231" s="85"/>
      <c r="Z231" s="82"/>
      <c r="AA231" s="85"/>
      <c r="AB231" s="82"/>
      <c r="AC231" s="85"/>
      <c r="AD231" s="82"/>
      <c r="AE231" s="85"/>
      <c r="AF231" s="82"/>
      <c r="AG231" s="85"/>
      <c r="AH231" s="82"/>
      <c r="AI231" s="85"/>
      <c r="AJ231" s="82"/>
      <c r="AK231" s="85"/>
      <c r="AL231" s="82"/>
      <c r="AM231" s="351"/>
      <c r="AN231" s="375"/>
      <c r="AO231" s="376"/>
      <c r="AP231" s="95"/>
      <c r="AQ231" s="411"/>
      <c r="AR231" s="369"/>
      <c r="AS231" s="82"/>
      <c r="AT231" s="85"/>
      <c r="AU231" s="85"/>
      <c r="AV231" s="85"/>
      <c r="AW231" s="661" t="str">
        <f t="shared" si="60"/>
        <v/>
      </c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Y231" s="3"/>
      <c r="CA231" s="32" t="str">
        <f t="shared" si="52"/>
        <v/>
      </c>
      <c r="CB231" s="32" t="str">
        <f t="shared" si="53"/>
        <v/>
      </c>
      <c r="CC231" s="32" t="str">
        <f t="shared" si="54"/>
        <v/>
      </c>
      <c r="CD231" s="32" t="str">
        <f t="shared" si="55"/>
        <v/>
      </c>
      <c r="CE231" s="32" t="str">
        <f t="shared" si="56"/>
        <v/>
      </c>
      <c r="CF231" s="32" t="str">
        <f t="shared" si="57"/>
        <v/>
      </c>
      <c r="CG231" s="33">
        <f t="shared" si="61"/>
        <v>0</v>
      </c>
      <c r="CH231" s="33">
        <f t="shared" si="62"/>
        <v>0</v>
      </c>
      <c r="CI231" s="33">
        <f t="shared" si="63"/>
        <v>0</v>
      </c>
      <c r="CJ231" s="33">
        <f t="shared" si="64"/>
        <v>0</v>
      </c>
      <c r="CK231" s="33">
        <f t="shared" si="65"/>
        <v>0</v>
      </c>
      <c r="CL231" s="33">
        <f t="shared" si="66"/>
        <v>0</v>
      </c>
      <c r="CM231" s="33"/>
      <c r="CZ231" s="2"/>
    </row>
    <row r="232" spans="1:104" x14ac:dyDescent="0.2">
      <c r="A232" s="155" t="s">
        <v>235</v>
      </c>
      <c r="B232" s="122"/>
      <c r="AL232" s="11"/>
      <c r="AM232" s="11"/>
      <c r="AN232" s="11"/>
      <c r="AO232" s="412"/>
      <c r="AP232" s="11"/>
      <c r="AQ232" s="11"/>
      <c r="AR232" s="11"/>
      <c r="AS232" s="11"/>
      <c r="AT232" s="11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CG232" s="14"/>
      <c r="CH232" s="14"/>
      <c r="CI232" s="14"/>
      <c r="CJ232" s="14"/>
      <c r="CK232" s="14"/>
      <c r="CL232" s="14"/>
      <c r="CM232" s="14"/>
      <c r="CN232" s="14"/>
    </row>
    <row r="233" spans="1:104" x14ac:dyDescent="0.2">
      <c r="A233" s="1366" t="s">
        <v>62</v>
      </c>
      <c r="B233" s="1367"/>
      <c r="C233" s="1547" t="s">
        <v>63</v>
      </c>
      <c r="D233" s="1547"/>
      <c r="E233" s="1547"/>
      <c r="F233" s="1377" t="s">
        <v>236</v>
      </c>
      <c r="G233" s="1380"/>
      <c r="H233" s="1377" t="s">
        <v>237</v>
      </c>
      <c r="I233" s="1380"/>
      <c r="J233" s="1377" t="s">
        <v>238</v>
      </c>
      <c r="K233" s="1380"/>
      <c r="L233" s="1377" t="s">
        <v>239</v>
      </c>
      <c r="M233" s="1380"/>
      <c r="N233" s="1377" t="s">
        <v>240</v>
      </c>
      <c r="O233" s="1380"/>
      <c r="P233" s="1377" t="s">
        <v>241</v>
      </c>
      <c r="Q233" s="1380"/>
      <c r="R233" s="1377" t="s">
        <v>242</v>
      </c>
      <c r="S233" s="1380"/>
      <c r="T233" s="1377" t="s">
        <v>243</v>
      </c>
      <c r="U233" s="1380"/>
      <c r="V233" s="1377" t="s">
        <v>244</v>
      </c>
      <c r="W233" s="1380"/>
      <c r="X233" s="1377" t="s">
        <v>245</v>
      </c>
      <c r="Y233" s="1380"/>
      <c r="Z233" s="1377" t="s">
        <v>246</v>
      </c>
      <c r="AA233" s="1380"/>
      <c r="AB233" s="1377" t="s">
        <v>247</v>
      </c>
      <c r="AC233" s="1380"/>
      <c r="AD233" s="1377" t="s">
        <v>248</v>
      </c>
      <c r="AE233" s="1380"/>
      <c r="AF233" s="1377" t="s">
        <v>249</v>
      </c>
      <c r="AG233" s="1380"/>
      <c r="AH233" s="1377" t="s">
        <v>250</v>
      </c>
      <c r="AI233" s="1380"/>
      <c r="AJ233" s="1377" t="s">
        <v>251</v>
      </c>
      <c r="AK233" s="1380"/>
      <c r="AL233" s="11"/>
      <c r="AM233" s="11"/>
      <c r="AN233" s="11"/>
      <c r="AO233" s="412"/>
      <c r="AP233" s="11"/>
      <c r="AQ233" s="11"/>
      <c r="AR233" s="11"/>
      <c r="AS233" s="11"/>
      <c r="AT233" s="11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CG233" s="14"/>
      <c r="CH233" s="14"/>
      <c r="CI233" s="14"/>
      <c r="CJ233" s="14"/>
      <c r="CK233" s="14"/>
      <c r="CL233" s="14"/>
      <c r="CM233" s="14"/>
      <c r="CN233" s="14"/>
    </row>
    <row r="234" spans="1:104" ht="21" x14ac:dyDescent="0.2">
      <c r="A234" s="1368"/>
      <c r="B234" s="1369"/>
      <c r="C234" s="571" t="s">
        <v>88</v>
      </c>
      <c r="D234" s="596" t="s">
        <v>54</v>
      </c>
      <c r="E234" s="126" t="s">
        <v>89</v>
      </c>
      <c r="F234" s="657" t="s">
        <v>54</v>
      </c>
      <c r="G234" s="413" t="s">
        <v>89</v>
      </c>
      <c r="H234" s="657" t="s">
        <v>54</v>
      </c>
      <c r="I234" s="413" t="s">
        <v>89</v>
      </c>
      <c r="J234" s="657" t="s">
        <v>54</v>
      </c>
      <c r="K234" s="413" t="s">
        <v>89</v>
      </c>
      <c r="L234" s="657" t="s">
        <v>54</v>
      </c>
      <c r="M234" s="413" t="s">
        <v>89</v>
      </c>
      <c r="N234" s="657" t="s">
        <v>54</v>
      </c>
      <c r="O234" s="413" t="s">
        <v>89</v>
      </c>
      <c r="P234" s="657" t="s">
        <v>54</v>
      </c>
      <c r="Q234" s="413" t="s">
        <v>89</v>
      </c>
      <c r="R234" s="657" t="s">
        <v>54</v>
      </c>
      <c r="S234" s="413" t="s">
        <v>89</v>
      </c>
      <c r="T234" s="657" t="s">
        <v>54</v>
      </c>
      <c r="U234" s="413" t="s">
        <v>89</v>
      </c>
      <c r="V234" s="657" t="s">
        <v>54</v>
      </c>
      <c r="W234" s="413" t="s">
        <v>89</v>
      </c>
      <c r="X234" s="657" t="s">
        <v>54</v>
      </c>
      <c r="Y234" s="413" t="s">
        <v>89</v>
      </c>
      <c r="Z234" s="657" t="s">
        <v>54</v>
      </c>
      <c r="AA234" s="413" t="s">
        <v>89</v>
      </c>
      <c r="AB234" s="657" t="s">
        <v>54</v>
      </c>
      <c r="AC234" s="413" t="s">
        <v>89</v>
      </c>
      <c r="AD234" s="657" t="s">
        <v>54</v>
      </c>
      <c r="AE234" s="413" t="s">
        <v>89</v>
      </c>
      <c r="AF234" s="657" t="s">
        <v>54</v>
      </c>
      <c r="AG234" s="413" t="s">
        <v>89</v>
      </c>
      <c r="AH234" s="657" t="s">
        <v>54</v>
      </c>
      <c r="AI234" s="413" t="s">
        <v>89</v>
      </c>
      <c r="AJ234" s="657" t="s">
        <v>54</v>
      </c>
      <c r="AK234" s="413" t="s">
        <v>89</v>
      </c>
      <c r="AL234" s="11"/>
      <c r="AM234" s="11"/>
      <c r="AN234" s="11"/>
      <c r="AO234" s="412"/>
      <c r="AP234" s="11"/>
      <c r="AQ234" s="11"/>
      <c r="AR234" s="11"/>
      <c r="AS234" s="11"/>
      <c r="AT234" s="11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CG234" s="14"/>
      <c r="CH234" s="14"/>
      <c r="CI234" s="14"/>
      <c r="CJ234" s="14"/>
      <c r="CK234" s="14"/>
      <c r="CL234" s="14"/>
      <c r="CM234" s="14"/>
      <c r="CN234" s="14"/>
    </row>
    <row r="235" spans="1:104" x14ac:dyDescent="0.2">
      <c r="A235" s="1485" t="s">
        <v>252</v>
      </c>
      <c r="B235" s="582" t="s">
        <v>162</v>
      </c>
      <c r="C235" s="597">
        <f>SUM(D235+E235)</f>
        <v>0</v>
      </c>
      <c r="D235" s="598">
        <f t="shared" ref="D235:E238" si="75">SUM(F235+H235+J235+L235+N235+P235+R235+T235+V235+X235+Z235+AB235+AD235+AF235+AH235+AJ235)</f>
        <v>0</v>
      </c>
      <c r="E235" s="599">
        <f t="shared" si="75"/>
        <v>0</v>
      </c>
      <c r="F235" s="583"/>
      <c r="G235" s="586"/>
      <c r="H235" s="583"/>
      <c r="I235" s="586"/>
      <c r="J235" s="583"/>
      <c r="K235" s="586"/>
      <c r="L235" s="583"/>
      <c r="M235" s="586"/>
      <c r="N235" s="583"/>
      <c r="O235" s="586"/>
      <c r="P235" s="583"/>
      <c r="Q235" s="586"/>
      <c r="R235" s="583"/>
      <c r="S235" s="586"/>
      <c r="T235" s="583"/>
      <c r="U235" s="586"/>
      <c r="V235" s="583"/>
      <c r="W235" s="586"/>
      <c r="X235" s="583"/>
      <c r="Y235" s="586"/>
      <c r="Z235" s="583"/>
      <c r="AA235" s="586"/>
      <c r="AB235" s="583"/>
      <c r="AC235" s="586"/>
      <c r="AD235" s="583"/>
      <c r="AE235" s="586"/>
      <c r="AF235" s="583"/>
      <c r="AG235" s="586"/>
      <c r="AH235" s="583"/>
      <c r="AI235" s="586"/>
      <c r="AJ235" s="583"/>
      <c r="AK235" s="586"/>
      <c r="AL235" s="173"/>
      <c r="AM235" s="11"/>
      <c r="AN235" s="11"/>
      <c r="AO235" s="412"/>
      <c r="AP235" s="11"/>
      <c r="AQ235" s="11"/>
      <c r="AR235" s="11"/>
      <c r="AS235" s="11"/>
      <c r="AT235" s="11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CG235" s="14">
        <v>0</v>
      </c>
      <c r="CH235" s="14">
        <v>0</v>
      </c>
      <c r="CI235" s="14"/>
      <c r="CJ235" s="14"/>
      <c r="CK235" s="14"/>
      <c r="CL235" s="14"/>
      <c r="CM235" s="14"/>
      <c r="CN235" s="14"/>
    </row>
    <row r="236" spans="1:104" x14ac:dyDescent="0.2">
      <c r="A236" s="1486"/>
      <c r="B236" s="81" t="s">
        <v>76</v>
      </c>
      <c r="C236" s="182">
        <f>SUM(D236+E236)</f>
        <v>0</v>
      </c>
      <c r="D236" s="183">
        <f t="shared" si="75"/>
        <v>0</v>
      </c>
      <c r="E236" s="184">
        <f t="shared" si="75"/>
        <v>0</v>
      </c>
      <c r="F236" s="82"/>
      <c r="G236" s="85"/>
      <c r="H236" s="82"/>
      <c r="I236" s="85"/>
      <c r="J236" s="82"/>
      <c r="K236" s="85"/>
      <c r="L236" s="82"/>
      <c r="M236" s="85"/>
      <c r="N236" s="82"/>
      <c r="O236" s="85"/>
      <c r="P236" s="82"/>
      <c r="Q236" s="85"/>
      <c r="R236" s="82"/>
      <c r="S236" s="85"/>
      <c r="T236" s="82"/>
      <c r="U236" s="85"/>
      <c r="V236" s="82"/>
      <c r="W236" s="85"/>
      <c r="X236" s="82"/>
      <c r="Y236" s="85"/>
      <c r="Z236" s="82"/>
      <c r="AA236" s="85"/>
      <c r="AB236" s="82"/>
      <c r="AC236" s="85"/>
      <c r="AD236" s="82"/>
      <c r="AE236" s="85"/>
      <c r="AF236" s="82"/>
      <c r="AG236" s="85"/>
      <c r="AH236" s="82"/>
      <c r="AI236" s="85"/>
      <c r="AJ236" s="82"/>
      <c r="AK236" s="85"/>
      <c r="AL236" s="29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Z236" s="2"/>
      <c r="CG236" s="14">
        <v>0</v>
      </c>
      <c r="CH236" s="14">
        <v>0</v>
      </c>
      <c r="CI236" s="14"/>
      <c r="CJ236" s="14"/>
      <c r="CK236" s="14"/>
      <c r="CL236" s="14"/>
      <c r="CM236" s="14"/>
      <c r="CN236" s="14"/>
    </row>
    <row r="237" spans="1:104" x14ac:dyDescent="0.2">
      <c r="A237" s="1485" t="s">
        <v>253</v>
      </c>
      <c r="B237" s="582" t="s">
        <v>162</v>
      </c>
      <c r="C237" s="597">
        <f>SUM(D237+E237)</f>
        <v>0</v>
      </c>
      <c r="D237" s="598">
        <f t="shared" si="75"/>
        <v>0</v>
      </c>
      <c r="E237" s="599">
        <f t="shared" si="75"/>
        <v>0</v>
      </c>
      <c r="F237" s="583"/>
      <c r="G237" s="586"/>
      <c r="H237" s="583"/>
      <c r="I237" s="586"/>
      <c r="J237" s="583"/>
      <c r="K237" s="586"/>
      <c r="L237" s="583"/>
      <c r="M237" s="586"/>
      <c r="N237" s="583"/>
      <c r="O237" s="586"/>
      <c r="P237" s="583"/>
      <c r="Q237" s="586"/>
      <c r="R237" s="583"/>
      <c r="S237" s="586"/>
      <c r="T237" s="583"/>
      <c r="U237" s="586"/>
      <c r="V237" s="583"/>
      <c r="W237" s="586"/>
      <c r="X237" s="583"/>
      <c r="Y237" s="586"/>
      <c r="Z237" s="583"/>
      <c r="AA237" s="586"/>
      <c r="AB237" s="583"/>
      <c r="AC237" s="586"/>
      <c r="AD237" s="583"/>
      <c r="AE237" s="586"/>
      <c r="AF237" s="583"/>
      <c r="AG237" s="586"/>
      <c r="AH237" s="583"/>
      <c r="AI237" s="586"/>
      <c r="AJ237" s="583"/>
      <c r="AK237" s="586"/>
      <c r="AL237" s="3"/>
      <c r="AM237" s="15"/>
      <c r="AN237" s="15"/>
      <c r="AO237" s="15"/>
      <c r="AP237" s="15"/>
      <c r="AQ237" s="15"/>
      <c r="AR237" s="15"/>
      <c r="AS237" s="15"/>
      <c r="AT237" s="15"/>
      <c r="AU237" s="12"/>
      <c r="AV237" s="12"/>
      <c r="AW237" s="12"/>
      <c r="AX237" s="12"/>
      <c r="AY237" s="12"/>
      <c r="AZ237" s="12"/>
      <c r="BA237" s="12"/>
      <c r="CG237" s="14">
        <v>0</v>
      </c>
      <c r="CH237" s="14">
        <v>0</v>
      </c>
      <c r="CI237" s="14"/>
      <c r="CJ237" s="14"/>
      <c r="CK237" s="14"/>
      <c r="CL237" s="14"/>
      <c r="CM237" s="14"/>
      <c r="CN237" s="14"/>
    </row>
    <row r="238" spans="1:104" x14ac:dyDescent="0.2">
      <c r="A238" s="1486"/>
      <c r="B238" s="81" t="s">
        <v>76</v>
      </c>
      <c r="C238" s="145">
        <f>SUM(D238+E238)</f>
        <v>0</v>
      </c>
      <c r="D238" s="146">
        <f t="shared" si="75"/>
        <v>0</v>
      </c>
      <c r="E238" s="147">
        <f t="shared" si="75"/>
        <v>0</v>
      </c>
      <c r="F238" s="92"/>
      <c r="G238" s="95"/>
      <c r="H238" s="92"/>
      <c r="I238" s="95"/>
      <c r="J238" s="92"/>
      <c r="K238" s="95"/>
      <c r="L238" s="92"/>
      <c r="M238" s="95"/>
      <c r="N238" s="92"/>
      <c r="O238" s="95"/>
      <c r="P238" s="92"/>
      <c r="Q238" s="95"/>
      <c r="R238" s="92"/>
      <c r="S238" s="95"/>
      <c r="T238" s="92"/>
      <c r="U238" s="95"/>
      <c r="V238" s="92"/>
      <c r="W238" s="95"/>
      <c r="X238" s="92"/>
      <c r="Y238" s="95"/>
      <c r="Z238" s="92"/>
      <c r="AA238" s="95"/>
      <c r="AB238" s="92"/>
      <c r="AC238" s="95"/>
      <c r="AD238" s="92"/>
      <c r="AE238" s="95"/>
      <c r="AF238" s="92"/>
      <c r="AG238" s="95"/>
      <c r="AH238" s="92"/>
      <c r="AI238" s="95"/>
      <c r="AJ238" s="92"/>
      <c r="AK238" s="95"/>
      <c r="AL238" s="3"/>
      <c r="AM238" s="15"/>
      <c r="AN238" s="15"/>
      <c r="AO238" s="15"/>
      <c r="AP238" s="15"/>
      <c r="AQ238" s="15"/>
      <c r="AR238" s="15"/>
      <c r="AS238" s="15"/>
      <c r="AT238" s="15"/>
      <c r="AU238" s="12"/>
      <c r="AV238" s="12"/>
      <c r="AW238" s="12"/>
      <c r="AX238" s="12"/>
      <c r="AY238" s="12"/>
      <c r="AZ238" s="12"/>
      <c r="BA238" s="12"/>
      <c r="CG238" s="14"/>
      <c r="CH238" s="14"/>
      <c r="CI238" s="14"/>
      <c r="CJ238" s="14"/>
      <c r="CK238" s="14"/>
      <c r="CL238" s="14"/>
      <c r="CM238" s="14"/>
      <c r="CN238" s="14"/>
    </row>
    <row r="239" spans="1:104" x14ac:dyDescent="0.2">
      <c r="A239" s="155" t="s">
        <v>254</v>
      </c>
      <c r="B239" s="7"/>
      <c r="AM239" s="15"/>
      <c r="AN239" s="15"/>
      <c r="AO239" s="15"/>
      <c r="AP239" s="15"/>
      <c r="AQ239" s="15"/>
      <c r="AR239" s="15"/>
      <c r="AS239" s="15"/>
      <c r="AT239" s="15"/>
      <c r="AU239" s="12"/>
      <c r="AV239" s="12"/>
      <c r="AW239" s="12"/>
      <c r="AX239" s="12"/>
      <c r="AY239" s="12"/>
      <c r="AZ239" s="12"/>
      <c r="BA239" s="12"/>
      <c r="CG239" s="14"/>
      <c r="CH239" s="14"/>
      <c r="CI239" s="14"/>
      <c r="CJ239" s="14"/>
      <c r="CK239" s="14"/>
      <c r="CL239" s="14"/>
      <c r="CM239" s="14"/>
      <c r="CN239" s="14"/>
    </row>
    <row r="240" spans="1:104" x14ac:dyDescent="0.2">
      <c r="A240" s="1487" t="s">
        <v>255</v>
      </c>
      <c r="B240" s="1490" t="s">
        <v>256</v>
      </c>
      <c r="C240" s="1366" t="s">
        <v>4</v>
      </c>
      <c r="D240" s="1401"/>
      <c r="E240" s="1367"/>
      <c r="F240" s="1493" t="s">
        <v>257</v>
      </c>
      <c r="G240" s="1494"/>
      <c r="H240" s="1494"/>
      <c r="I240" s="1494"/>
      <c r="J240" s="1494"/>
      <c r="K240" s="1494"/>
      <c r="L240" s="1494"/>
      <c r="M240" s="1494"/>
      <c r="N240" s="1494"/>
      <c r="O240" s="1494"/>
      <c r="P240" s="1494"/>
      <c r="Q240" s="1494"/>
      <c r="R240" s="1494"/>
      <c r="S240" s="1494"/>
      <c r="T240" s="1494"/>
      <c r="U240" s="1494"/>
      <c r="V240" s="1494"/>
      <c r="W240" s="1494"/>
      <c r="X240" s="1494"/>
      <c r="Y240" s="1494"/>
      <c r="Z240" s="1494"/>
      <c r="AA240" s="1494"/>
      <c r="AB240" s="1494"/>
      <c r="AC240" s="1494"/>
      <c r="AD240" s="1494"/>
      <c r="AE240" s="1494"/>
      <c r="AF240" s="1494"/>
      <c r="AG240" s="1494"/>
      <c r="AH240" s="1494"/>
      <c r="AI240" s="1494"/>
      <c r="AJ240" s="1494"/>
      <c r="AK240" s="1495"/>
      <c r="AL240" s="1375" t="s">
        <v>258</v>
      </c>
      <c r="AM240" s="30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12"/>
      <c r="AZ240" s="12"/>
      <c r="BA240" s="12"/>
      <c r="CG240" s="14"/>
      <c r="CH240" s="14"/>
      <c r="CI240" s="14"/>
      <c r="CJ240" s="14"/>
      <c r="CK240" s="14"/>
      <c r="CL240" s="14"/>
      <c r="CM240" s="14"/>
      <c r="CN240" s="14"/>
    </row>
    <row r="241" spans="1:92" s="2" customFormat="1" x14ac:dyDescent="0.2">
      <c r="A241" s="1488"/>
      <c r="B241" s="1491"/>
      <c r="C241" s="1368"/>
      <c r="D241" s="1402"/>
      <c r="E241" s="1369"/>
      <c r="F241" s="1493" t="s">
        <v>174</v>
      </c>
      <c r="G241" s="1495"/>
      <c r="H241" s="1493" t="s">
        <v>175</v>
      </c>
      <c r="I241" s="1495"/>
      <c r="J241" s="1493" t="s">
        <v>110</v>
      </c>
      <c r="K241" s="1495"/>
      <c r="L241" s="1493" t="s">
        <v>11</v>
      </c>
      <c r="M241" s="1495"/>
      <c r="N241" s="1377" t="s">
        <v>12</v>
      </c>
      <c r="O241" s="1380"/>
      <c r="P241" s="1377" t="s">
        <v>13</v>
      </c>
      <c r="Q241" s="1380"/>
      <c r="R241" s="1377" t="s">
        <v>14</v>
      </c>
      <c r="S241" s="1380"/>
      <c r="T241" s="1377" t="s">
        <v>15</v>
      </c>
      <c r="U241" s="1380"/>
      <c r="V241" s="1377" t="s">
        <v>16</v>
      </c>
      <c r="W241" s="1380"/>
      <c r="X241" s="1377" t="s">
        <v>17</v>
      </c>
      <c r="Y241" s="1380"/>
      <c r="Z241" s="1377" t="s">
        <v>259</v>
      </c>
      <c r="AA241" s="1380"/>
      <c r="AB241" s="1377" t="s">
        <v>260</v>
      </c>
      <c r="AC241" s="1380"/>
      <c r="AD241" s="1377" t="s">
        <v>261</v>
      </c>
      <c r="AE241" s="1380"/>
      <c r="AF241" s="1377" t="s">
        <v>262</v>
      </c>
      <c r="AG241" s="1380"/>
      <c r="AH241" s="1377" t="s">
        <v>263</v>
      </c>
      <c r="AI241" s="1380"/>
      <c r="AJ241" s="1406" t="s">
        <v>264</v>
      </c>
      <c r="AK241" s="1407"/>
      <c r="AL241" s="1392"/>
      <c r="AM241" s="30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12"/>
      <c r="AZ241" s="12"/>
      <c r="BA241" s="12"/>
      <c r="BZ241" s="3"/>
      <c r="CA241" s="4"/>
      <c r="CB241" s="4"/>
      <c r="CC241" s="4"/>
      <c r="CD241" s="4"/>
      <c r="CE241" s="4"/>
      <c r="CF241" s="4"/>
      <c r="CG241" s="14"/>
      <c r="CH241" s="14"/>
      <c r="CI241" s="14"/>
      <c r="CJ241" s="14"/>
      <c r="CK241" s="14"/>
      <c r="CL241" s="14"/>
      <c r="CM241" s="14"/>
      <c r="CN241" s="14"/>
    </row>
    <row r="242" spans="1:92" s="2" customFormat="1" ht="21" x14ac:dyDescent="0.2">
      <c r="A242" s="1489"/>
      <c r="B242" s="1492"/>
      <c r="C242" s="414" t="s">
        <v>88</v>
      </c>
      <c r="D242" s="415" t="s">
        <v>54</v>
      </c>
      <c r="E242" s="416" t="s">
        <v>89</v>
      </c>
      <c r="F242" s="417" t="s">
        <v>54</v>
      </c>
      <c r="G242" s="418" t="s">
        <v>89</v>
      </c>
      <c r="H242" s="417" t="s">
        <v>54</v>
      </c>
      <c r="I242" s="418" t="s">
        <v>89</v>
      </c>
      <c r="J242" s="417" t="s">
        <v>54</v>
      </c>
      <c r="K242" s="418" t="s">
        <v>89</v>
      </c>
      <c r="L242" s="417" t="s">
        <v>54</v>
      </c>
      <c r="M242" s="418" t="s">
        <v>89</v>
      </c>
      <c r="N242" s="417" t="s">
        <v>54</v>
      </c>
      <c r="O242" s="418" t="s">
        <v>89</v>
      </c>
      <c r="P242" s="417" t="s">
        <v>54</v>
      </c>
      <c r="Q242" s="418" t="s">
        <v>89</v>
      </c>
      <c r="R242" s="417" t="s">
        <v>54</v>
      </c>
      <c r="S242" s="418" t="s">
        <v>89</v>
      </c>
      <c r="T242" s="419" t="s">
        <v>54</v>
      </c>
      <c r="U242" s="419" t="s">
        <v>89</v>
      </c>
      <c r="V242" s="678" t="s">
        <v>54</v>
      </c>
      <c r="W242" s="418" t="s">
        <v>89</v>
      </c>
      <c r="X242" s="417" t="s">
        <v>54</v>
      </c>
      <c r="Y242" s="418" t="s">
        <v>89</v>
      </c>
      <c r="Z242" s="417" t="s">
        <v>54</v>
      </c>
      <c r="AA242" s="418" t="s">
        <v>89</v>
      </c>
      <c r="AB242" s="417" t="s">
        <v>54</v>
      </c>
      <c r="AC242" s="418" t="s">
        <v>89</v>
      </c>
      <c r="AD242" s="417" t="s">
        <v>54</v>
      </c>
      <c r="AE242" s="418" t="s">
        <v>89</v>
      </c>
      <c r="AF242" s="417" t="s">
        <v>54</v>
      </c>
      <c r="AG242" s="418" t="s">
        <v>89</v>
      </c>
      <c r="AH242" s="417" t="s">
        <v>54</v>
      </c>
      <c r="AI242" s="418" t="s">
        <v>89</v>
      </c>
      <c r="AJ242" s="417" t="s">
        <v>54</v>
      </c>
      <c r="AK242" s="418" t="s">
        <v>89</v>
      </c>
      <c r="AL242" s="1376"/>
      <c r="AM242" s="30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12"/>
      <c r="AZ242" s="12"/>
      <c r="BA242" s="12"/>
      <c r="BZ242" s="3"/>
      <c r="CA242" s="4"/>
      <c r="CB242" s="4"/>
      <c r="CC242" s="4"/>
      <c r="CD242" s="4"/>
      <c r="CE242" s="4"/>
      <c r="CF242" s="4"/>
      <c r="CG242" s="14"/>
      <c r="CH242" s="14"/>
      <c r="CI242" s="14"/>
      <c r="CJ242" s="14"/>
      <c r="CK242" s="14"/>
      <c r="CL242" s="14"/>
      <c r="CM242" s="14"/>
      <c r="CN242" s="14"/>
    </row>
    <row r="243" spans="1:92" s="2" customFormat="1" x14ac:dyDescent="0.2">
      <c r="A243" s="1496" t="s">
        <v>265</v>
      </c>
      <c r="B243" s="421" t="s">
        <v>64</v>
      </c>
      <c r="C243" s="422">
        <f>SUM(D243+E243)</f>
        <v>0</v>
      </c>
      <c r="D243" s="423">
        <f t="shared" ref="D243:E246" si="76">SUM(F243+H243+J243+L243+N243+P243+R243+T243+V243+X243+Z243+AB243+AD243+AF243+AH243+AJ243)</f>
        <v>0</v>
      </c>
      <c r="E243" s="641">
        <f t="shared" si="76"/>
        <v>0</v>
      </c>
      <c r="F243" s="583"/>
      <c r="G243" s="586"/>
      <c r="H243" s="583"/>
      <c r="I243" s="586"/>
      <c r="J243" s="583"/>
      <c r="K243" s="586"/>
      <c r="L243" s="583"/>
      <c r="M243" s="586"/>
      <c r="N243" s="583"/>
      <c r="O243" s="586"/>
      <c r="P243" s="583"/>
      <c r="Q243" s="586"/>
      <c r="R243" s="583"/>
      <c r="S243" s="586"/>
      <c r="T243" s="583"/>
      <c r="U243" s="586"/>
      <c r="V243" s="583"/>
      <c r="W243" s="586"/>
      <c r="X243" s="583"/>
      <c r="Y243" s="586"/>
      <c r="Z243" s="583"/>
      <c r="AA243" s="586"/>
      <c r="AB243" s="583"/>
      <c r="AC243" s="586"/>
      <c r="AD243" s="583"/>
      <c r="AE243" s="586"/>
      <c r="AF243" s="583"/>
      <c r="AG243" s="586"/>
      <c r="AH243" s="583"/>
      <c r="AI243" s="586"/>
      <c r="AJ243" s="583"/>
      <c r="AK243" s="586"/>
      <c r="AL243" s="603"/>
      <c r="AM243" s="30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12"/>
      <c r="AZ243" s="12"/>
      <c r="BA243" s="12"/>
      <c r="BZ243" s="3"/>
      <c r="CA243" s="4"/>
      <c r="CB243" s="4"/>
      <c r="CC243" s="4"/>
      <c r="CD243" s="4"/>
      <c r="CE243" s="4"/>
      <c r="CF243" s="4"/>
      <c r="CG243" s="14">
        <v>0</v>
      </c>
      <c r="CH243" s="14">
        <v>0</v>
      </c>
      <c r="CI243" s="14"/>
      <c r="CJ243" s="14"/>
      <c r="CK243" s="14"/>
      <c r="CL243" s="14"/>
      <c r="CM243" s="14"/>
      <c r="CN243" s="14"/>
    </row>
    <row r="244" spans="1:92" s="2" customFormat="1" x14ac:dyDescent="0.2">
      <c r="A244" s="1497"/>
      <c r="B244" s="424" t="s">
        <v>76</v>
      </c>
      <c r="C244" s="425">
        <f>SUM(D244+E244)</f>
        <v>0</v>
      </c>
      <c r="D244" s="426">
        <f t="shared" si="76"/>
        <v>0</v>
      </c>
      <c r="E244" s="292">
        <f t="shared" si="76"/>
        <v>0</v>
      </c>
      <c r="F244" s="82"/>
      <c r="G244" s="85"/>
      <c r="H244" s="82"/>
      <c r="I244" s="85"/>
      <c r="J244" s="82"/>
      <c r="K244" s="85"/>
      <c r="L244" s="82"/>
      <c r="M244" s="85"/>
      <c r="N244" s="82"/>
      <c r="O244" s="85"/>
      <c r="P244" s="82"/>
      <c r="Q244" s="85"/>
      <c r="R244" s="82"/>
      <c r="S244" s="85"/>
      <c r="T244" s="82"/>
      <c r="U244" s="85"/>
      <c r="V244" s="82"/>
      <c r="W244" s="85"/>
      <c r="X244" s="82"/>
      <c r="Y244" s="85"/>
      <c r="Z244" s="82"/>
      <c r="AA244" s="85"/>
      <c r="AB244" s="82"/>
      <c r="AC244" s="85"/>
      <c r="AD244" s="82"/>
      <c r="AE244" s="85"/>
      <c r="AF244" s="82"/>
      <c r="AG244" s="85"/>
      <c r="AH244" s="82"/>
      <c r="AI244" s="85"/>
      <c r="AJ244" s="82"/>
      <c r="AK244" s="85"/>
      <c r="AL244" s="59"/>
      <c r="AM244" s="30"/>
      <c r="AN244" s="13"/>
      <c r="AO244" s="13"/>
      <c r="AP244" s="13"/>
      <c r="AQ244" s="13"/>
      <c r="AR244" s="13"/>
      <c r="AS244" s="13"/>
      <c r="AT244" s="13"/>
      <c r="AU244" s="13"/>
      <c r="AV244" s="13"/>
      <c r="AW244" s="12"/>
      <c r="AX244" s="12"/>
      <c r="AY244" s="12"/>
      <c r="AZ244" s="12"/>
      <c r="BA244" s="12"/>
      <c r="CA244" s="4"/>
      <c r="CB244" s="4"/>
      <c r="CC244" s="4"/>
      <c r="CD244" s="4"/>
      <c r="CE244" s="4"/>
      <c r="CF244" s="4"/>
      <c r="CG244" s="14">
        <v>0</v>
      </c>
      <c r="CH244" s="14">
        <v>0</v>
      </c>
      <c r="CI244" s="14"/>
      <c r="CJ244" s="14"/>
      <c r="CK244" s="14"/>
      <c r="CL244" s="14"/>
      <c r="CM244" s="14"/>
      <c r="CN244" s="14"/>
    </row>
    <row r="245" spans="1:92" s="2" customFormat="1" x14ac:dyDescent="0.2">
      <c r="A245" s="1498" t="s">
        <v>266</v>
      </c>
      <c r="B245" s="427" t="s">
        <v>64</v>
      </c>
      <c r="C245" s="428">
        <f>SUM(D245+E245)</f>
        <v>0</v>
      </c>
      <c r="D245" s="429">
        <f t="shared" si="76"/>
        <v>0</v>
      </c>
      <c r="E245" s="253">
        <f t="shared" si="76"/>
        <v>0</v>
      </c>
      <c r="F245" s="106"/>
      <c r="G245" s="109"/>
      <c r="H245" s="106"/>
      <c r="I245" s="109"/>
      <c r="J245" s="106"/>
      <c r="K245" s="109"/>
      <c r="L245" s="106"/>
      <c r="M245" s="109"/>
      <c r="N245" s="106"/>
      <c r="O245" s="109"/>
      <c r="P245" s="106"/>
      <c r="Q245" s="109"/>
      <c r="R245" s="106"/>
      <c r="S245" s="109"/>
      <c r="T245" s="106"/>
      <c r="U245" s="109"/>
      <c r="V245" s="106"/>
      <c r="W245" s="109"/>
      <c r="X245" s="106"/>
      <c r="Y245" s="109"/>
      <c r="Z245" s="106"/>
      <c r="AA245" s="109"/>
      <c r="AB245" s="106"/>
      <c r="AC245" s="109"/>
      <c r="AD245" s="106"/>
      <c r="AE245" s="109"/>
      <c r="AF245" s="106"/>
      <c r="AG245" s="109"/>
      <c r="AH245" s="106"/>
      <c r="AI245" s="109"/>
      <c r="AJ245" s="106"/>
      <c r="AK245" s="109"/>
      <c r="AL245" s="57"/>
      <c r="AM245" s="30"/>
      <c r="AV245" s="626"/>
      <c r="AW245" s="565"/>
      <c r="BZ245" s="3"/>
      <c r="CA245" s="4"/>
      <c r="CB245" s="4"/>
      <c r="CC245" s="4"/>
      <c r="CD245" s="4"/>
      <c r="CE245" s="4"/>
      <c r="CF245" s="4"/>
      <c r="CG245" s="14">
        <v>0</v>
      </c>
      <c r="CH245" s="14">
        <v>0</v>
      </c>
      <c r="CI245" s="14"/>
      <c r="CJ245" s="14"/>
      <c r="CK245" s="14"/>
      <c r="CL245" s="14"/>
      <c r="CM245" s="14"/>
      <c r="CN245" s="14"/>
    </row>
    <row r="246" spans="1:92" s="2" customFormat="1" x14ac:dyDescent="0.2">
      <c r="A246" s="1497"/>
      <c r="B246" s="424" t="s">
        <v>76</v>
      </c>
      <c r="C246" s="425">
        <f>SUM(D246+E246)</f>
        <v>0</v>
      </c>
      <c r="D246" s="426">
        <f t="shared" si="76"/>
        <v>0</v>
      </c>
      <c r="E246" s="292">
        <f t="shared" si="76"/>
        <v>0</v>
      </c>
      <c r="F246" s="82"/>
      <c r="G246" s="85"/>
      <c r="H246" s="82"/>
      <c r="I246" s="85"/>
      <c r="J246" s="82"/>
      <c r="K246" s="85"/>
      <c r="L246" s="82"/>
      <c r="M246" s="85"/>
      <c r="N246" s="82"/>
      <c r="O246" s="85"/>
      <c r="P246" s="82"/>
      <c r="Q246" s="85"/>
      <c r="R246" s="82"/>
      <c r="S246" s="85"/>
      <c r="T246" s="82"/>
      <c r="U246" s="85"/>
      <c r="V246" s="82"/>
      <c r="W246" s="85"/>
      <c r="X246" s="82"/>
      <c r="Y246" s="85"/>
      <c r="Z246" s="82"/>
      <c r="AA246" s="85"/>
      <c r="AB246" s="82"/>
      <c r="AC246" s="85"/>
      <c r="AD246" s="82"/>
      <c r="AE246" s="85"/>
      <c r="AF246" s="82"/>
      <c r="AG246" s="85"/>
      <c r="AH246" s="82"/>
      <c r="AI246" s="85"/>
      <c r="AJ246" s="82"/>
      <c r="AK246" s="85"/>
      <c r="AL246" s="59"/>
      <c r="AM246" s="30"/>
      <c r="AV246" s="630"/>
      <c r="AW246" s="610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Z246" s="3"/>
      <c r="CA246" s="4"/>
      <c r="CB246" s="4"/>
      <c r="CC246" s="4"/>
      <c r="CD246" s="4"/>
      <c r="CE246" s="4"/>
      <c r="CF246" s="4"/>
      <c r="CG246" s="14">
        <v>0</v>
      </c>
      <c r="CH246" s="14">
        <v>0</v>
      </c>
      <c r="CI246" s="14"/>
      <c r="CJ246" s="14"/>
      <c r="CK246" s="14"/>
      <c r="CL246" s="14"/>
      <c r="CM246" s="14"/>
      <c r="CN246" s="14"/>
    </row>
    <row r="247" spans="1:92" s="2" customFormat="1" x14ac:dyDescent="0.2">
      <c r="A247" s="155" t="s">
        <v>267</v>
      </c>
      <c r="B247" s="112"/>
      <c r="AV247" s="630"/>
      <c r="AW247" s="610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Z247" s="3"/>
      <c r="CA247" s="4"/>
      <c r="CB247" s="4"/>
      <c r="CC247" s="4"/>
      <c r="CD247" s="4"/>
      <c r="CE247" s="4"/>
      <c r="CF247" s="4"/>
      <c r="CG247" s="14"/>
      <c r="CH247" s="14"/>
      <c r="CI247" s="14"/>
      <c r="CJ247" s="14"/>
      <c r="CK247" s="14"/>
      <c r="CL247" s="14"/>
      <c r="CM247" s="14"/>
      <c r="CN247" s="14"/>
    </row>
    <row r="248" spans="1:92" s="2" customFormat="1" ht="14.25" customHeight="1" x14ac:dyDescent="0.2">
      <c r="A248" s="1366" t="s">
        <v>268</v>
      </c>
      <c r="B248" s="1367"/>
      <c r="C248" s="1541" t="s">
        <v>269</v>
      </c>
      <c r="D248" s="1541"/>
      <c r="E248" s="1541"/>
      <c r="F248" s="1377" t="s">
        <v>270</v>
      </c>
      <c r="G248" s="1378"/>
      <c r="H248" s="1378"/>
      <c r="I248" s="1378"/>
      <c r="J248" s="1378"/>
      <c r="K248" s="1378"/>
      <c r="L248" s="1378"/>
      <c r="M248" s="1378"/>
      <c r="N248" s="1378"/>
      <c r="O248" s="1378"/>
      <c r="P248" s="1378"/>
      <c r="Q248" s="1378"/>
      <c r="R248" s="1378"/>
      <c r="S248" s="1378"/>
      <c r="T248" s="1378"/>
      <c r="U248" s="1378"/>
      <c r="V248" s="1378"/>
      <c r="W248" s="1378"/>
      <c r="X248" s="1378"/>
      <c r="Y248" s="1378"/>
      <c r="Z248" s="1378"/>
      <c r="AA248" s="1378"/>
      <c r="AB248" s="1378"/>
      <c r="AC248" s="1378"/>
      <c r="AD248" s="1378"/>
      <c r="AE248" s="1378"/>
      <c r="AF248" s="1378"/>
      <c r="AG248" s="1378"/>
      <c r="AH248" s="1378"/>
      <c r="AI248" s="1378"/>
      <c r="AJ248" s="1378"/>
      <c r="AK248" s="1378"/>
      <c r="AL248" s="1378"/>
      <c r="AM248" s="1379"/>
      <c r="AN248" s="1408" t="s">
        <v>76</v>
      </c>
      <c r="AO248" s="1408"/>
      <c r="AP248" s="1407"/>
      <c r="AQ248" s="1499" t="s">
        <v>271</v>
      </c>
      <c r="AR248" s="1500"/>
      <c r="AS248" s="1375" t="s">
        <v>7</v>
      </c>
      <c r="AT248" s="1375" t="s">
        <v>8</v>
      </c>
      <c r="AU248" s="1367" t="s">
        <v>230</v>
      </c>
      <c r="AV248" s="630"/>
      <c r="AW248" s="610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Z248" s="3"/>
      <c r="CA248" s="4"/>
      <c r="CB248" s="4"/>
      <c r="CC248" s="4"/>
      <c r="CD248" s="4"/>
      <c r="CE248" s="4"/>
      <c r="CF248" s="4"/>
      <c r="CG248" s="14"/>
      <c r="CH248" s="14"/>
      <c r="CI248" s="14"/>
      <c r="CJ248" s="14"/>
      <c r="CK248" s="14"/>
      <c r="CL248" s="14"/>
      <c r="CM248" s="14"/>
      <c r="CN248" s="14"/>
    </row>
    <row r="249" spans="1:92" s="2" customFormat="1" ht="14.25" customHeight="1" x14ac:dyDescent="0.2">
      <c r="A249" s="1399"/>
      <c r="B249" s="1400"/>
      <c r="C249" s="1541"/>
      <c r="D249" s="1541"/>
      <c r="E249" s="1541"/>
      <c r="F249" s="1406" t="s">
        <v>272</v>
      </c>
      <c r="G249" s="1408"/>
      <c r="H249" s="1406" t="s">
        <v>174</v>
      </c>
      <c r="I249" s="1408"/>
      <c r="J249" s="1406" t="s">
        <v>175</v>
      </c>
      <c r="K249" s="1408"/>
      <c r="L249" s="1406" t="s">
        <v>110</v>
      </c>
      <c r="M249" s="1408"/>
      <c r="N249" s="1406" t="s">
        <v>11</v>
      </c>
      <c r="O249" s="1408"/>
      <c r="P249" s="1406" t="s">
        <v>112</v>
      </c>
      <c r="Q249" s="1407"/>
      <c r="R249" s="1406" t="s">
        <v>113</v>
      </c>
      <c r="S249" s="1407"/>
      <c r="T249" s="1406" t="s">
        <v>114</v>
      </c>
      <c r="U249" s="1407"/>
      <c r="V249" s="1406" t="s">
        <v>115</v>
      </c>
      <c r="W249" s="1407"/>
      <c r="X249" s="1406" t="s">
        <v>116</v>
      </c>
      <c r="Y249" s="1407"/>
      <c r="Z249" s="1406" t="s">
        <v>117</v>
      </c>
      <c r="AA249" s="1407"/>
      <c r="AB249" s="1406" t="s">
        <v>118</v>
      </c>
      <c r="AC249" s="1407"/>
      <c r="AD249" s="1406" t="s">
        <v>119</v>
      </c>
      <c r="AE249" s="1407"/>
      <c r="AF249" s="1406" t="s">
        <v>120</v>
      </c>
      <c r="AG249" s="1407"/>
      <c r="AH249" s="1406" t="s">
        <v>121</v>
      </c>
      <c r="AI249" s="1407"/>
      <c r="AJ249" s="1406" t="s">
        <v>122</v>
      </c>
      <c r="AK249" s="1407"/>
      <c r="AL249" s="1406" t="s">
        <v>123</v>
      </c>
      <c r="AM249" s="1435"/>
      <c r="AN249" s="1503" t="s">
        <v>273</v>
      </c>
      <c r="AO249" s="1503" t="s">
        <v>274</v>
      </c>
      <c r="AP249" s="1367" t="s">
        <v>275</v>
      </c>
      <c r="AQ249" s="1501"/>
      <c r="AR249" s="1502"/>
      <c r="AS249" s="1392"/>
      <c r="AT249" s="1392"/>
      <c r="AU249" s="1400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12"/>
      <c r="BH249" s="12"/>
      <c r="BI249" s="12"/>
      <c r="BZ249" s="3"/>
      <c r="CA249" s="4"/>
      <c r="CB249" s="4"/>
      <c r="CC249" s="4"/>
      <c r="CD249" s="4"/>
      <c r="CE249" s="4"/>
      <c r="CF249" s="4"/>
      <c r="CG249" s="4"/>
      <c r="CH249" s="4"/>
      <c r="CI249" s="4"/>
      <c r="CJ249" s="14"/>
      <c r="CK249" s="14"/>
      <c r="CL249" s="14"/>
      <c r="CM249" s="14"/>
      <c r="CN249" s="14"/>
    </row>
    <row r="250" spans="1:92" s="2" customFormat="1" ht="21" x14ac:dyDescent="0.2">
      <c r="A250" s="1368"/>
      <c r="B250" s="1369"/>
      <c r="C250" s="571" t="s">
        <v>88</v>
      </c>
      <c r="D250" s="596" t="s">
        <v>54</v>
      </c>
      <c r="E250" s="413" t="s">
        <v>89</v>
      </c>
      <c r="F250" s="571" t="s">
        <v>276</v>
      </c>
      <c r="G250" s="592" t="s">
        <v>89</v>
      </c>
      <c r="H250" s="571" t="s">
        <v>276</v>
      </c>
      <c r="I250" s="592" t="s">
        <v>89</v>
      </c>
      <c r="J250" s="571" t="s">
        <v>276</v>
      </c>
      <c r="K250" s="592" t="s">
        <v>89</v>
      </c>
      <c r="L250" s="571" t="s">
        <v>276</v>
      </c>
      <c r="M250" s="592" t="s">
        <v>89</v>
      </c>
      <c r="N250" s="571" t="s">
        <v>276</v>
      </c>
      <c r="O250" s="592" t="s">
        <v>89</v>
      </c>
      <c r="P250" s="571" t="s">
        <v>276</v>
      </c>
      <c r="Q250" s="592" t="s">
        <v>89</v>
      </c>
      <c r="R250" s="571" t="s">
        <v>276</v>
      </c>
      <c r="S250" s="592" t="s">
        <v>89</v>
      </c>
      <c r="T250" s="571" t="s">
        <v>276</v>
      </c>
      <c r="U250" s="592" t="s">
        <v>89</v>
      </c>
      <c r="V250" s="571" t="s">
        <v>276</v>
      </c>
      <c r="W250" s="592" t="s">
        <v>89</v>
      </c>
      <c r="X250" s="571" t="s">
        <v>276</v>
      </c>
      <c r="Y250" s="592" t="s">
        <v>89</v>
      </c>
      <c r="Z250" s="571" t="s">
        <v>276</v>
      </c>
      <c r="AA250" s="592" t="s">
        <v>89</v>
      </c>
      <c r="AB250" s="571" t="s">
        <v>276</v>
      </c>
      <c r="AC250" s="592" t="s">
        <v>89</v>
      </c>
      <c r="AD250" s="571" t="s">
        <v>276</v>
      </c>
      <c r="AE250" s="592" t="s">
        <v>89</v>
      </c>
      <c r="AF250" s="571" t="s">
        <v>276</v>
      </c>
      <c r="AG250" s="592" t="s">
        <v>89</v>
      </c>
      <c r="AH250" s="571" t="s">
        <v>276</v>
      </c>
      <c r="AI250" s="592" t="s">
        <v>89</v>
      </c>
      <c r="AJ250" s="571" t="s">
        <v>276</v>
      </c>
      <c r="AK250" s="592" t="s">
        <v>89</v>
      </c>
      <c r="AL250" s="571" t="s">
        <v>276</v>
      </c>
      <c r="AM250" s="679" t="s">
        <v>89</v>
      </c>
      <c r="AN250" s="1504"/>
      <c r="AO250" s="1504"/>
      <c r="AP250" s="1369"/>
      <c r="AQ250" s="571" t="s">
        <v>277</v>
      </c>
      <c r="AR250" s="129" t="s">
        <v>278</v>
      </c>
      <c r="AS250" s="1376"/>
      <c r="AT250" s="1376"/>
      <c r="AU250" s="136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12"/>
      <c r="BH250" s="12"/>
      <c r="BI250" s="12"/>
      <c r="BZ250" s="3"/>
      <c r="CA250" s="4"/>
      <c r="CB250" s="4"/>
      <c r="CC250" s="4"/>
      <c r="CD250" s="4"/>
      <c r="CE250" s="4"/>
      <c r="CF250" s="4"/>
      <c r="CG250" s="4"/>
      <c r="CH250" s="4"/>
      <c r="CI250" s="4"/>
      <c r="CJ250" s="14"/>
      <c r="CK250" s="14"/>
      <c r="CL250" s="14"/>
      <c r="CM250" s="14"/>
      <c r="CN250" s="14"/>
    </row>
    <row r="251" spans="1:92" s="2" customFormat="1" x14ac:dyDescent="0.2">
      <c r="A251" s="1505" t="s">
        <v>279</v>
      </c>
      <c r="B251" s="1506"/>
      <c r="C251" s="658">
        <f t="shared" ref="C251:C269" si="77">SUM(D251+E251)</f>
        <v>17</v>
      </c>
      <c r="D251" s="659">
        <f>SUM(F251+H251+J251+L251+N251+P251+R251+T251+V251+X251+Z251+AB251+AD251+AF251+AH251+AJ251+AL251)</f>
        <v>0</v>
      </c>
      <c r="E251" s="320">
        <f>SUM(G251+I251+K251+M251+O251+Q251+S251+U251+W251+Y251+AA251+AC251+AE251+AG251+AI251+AK251+AM251)</f>
        <v>17</v>
      </c>
      <c r="F251" s="658">
        <f>SUM(F261:F269)</f>
        <v>0</v>
      </c>
      <c r="G251" s="680">
        <f>SUM(G261:G269)</f>
        <v>0</v>
      </c>
      <c r="H251" s="658">
        <f>SUM(H261:H269)</f>
        <v>0</v>
      </c>
      <c r="I251" s="680">
        <f>SUM(I261:I269)</f>
        <v>1</v>
      </c>
      <c r="J251" s="658">
        <f>SUM(J261:J269)</f>
        <v>0</v>
      </c>
      <c r="K251" s="680">
        <f>SUM(K252:K269)</f>
        <v>0</v>
      </c>
      <c r="L251" s="658">
        <f>SUM(L261:L269)</f>
        <v>0</v>
      </c>
      <c r="M251" s="680">
        <f>SUM(M252:M269)</f>
        <v>1</v>
      </c>
      <c r="N251" s="658">
        <f>SUM(N261:N269)</f>
        <v>0</v>
      </c>
      <c r="O251" s="680">
        <f>SUM(O252:O269)</f>
        <v>6</v>
      </c>
      <c r="P251" s="658">
        <f>SUM(P261:P269)</f>
        <v>0</v>
      </c>
      <c r="Q251" s="680">
        <f>SUM(Q252:Q269)</f>
        <v>3</v>
      </c>
      <c r="R251" s="658">
        <f>SUM(R261:R269)</f>
        <v>0</v>
      </c>
      <c r="S251" s="680">
        <f>SUM(S252:S269)</f>
        <v>2</v>
      </c>
      <c r="T251" s="658">
        <f>SUM(T261:T269)</f>
        <v>0</v>
      </c>
      <c r="U251" s="680">
        <f>SUM(U252:U269)</f>
        <v>1</v>
      </c>
      <c r="V251" s="658">
        <f>SUM(V261:V269)</f>
        <v>0</v>
      </c>
      <c r="W251" s="680">
        <f>SUM(W252:W269)</f>
        <v>1</v>
      </c>
      <c r="X251" s="658">
        <f>SUM(X261:X269)</f>
        <v>0</v>
      </c>
      <c r="Y251" s="680">
        <f>SUM(Y252:Y269)</f>
        <v>0</v>
      </c>
      <c r="Z251" s="658">
        <f>SUM(Z261:Z269)</f>
        <v>0</v>
      </c>
      <c r="AA251" s="680">
        <f>SUM(AA252:AA269)</f>
        <v>1</v>
      </c>
      <c r="AB251" s="658">
        <f t="shared" ref="AB251:AM251" si="78">SUM(AB261:AB269)</f>
        <v>0</v>
      </c>
      <c r="AC251" s="680">
        <f t="shared" si="78"/>
        <v>1</v>
      </c>
      <c r="AD251" s="658">
        <f t="shared" si="78"/>
        <v>0</v>
      </c>
      <c r="AE251" s="680">
        <f t="shared" si="78"/>
        <v>0</v>
      </c>
      <c r="AF251" s="658">
        <f t="shared" si="78"/>
        <v>0</v>
      </c>
      <c r="AG251" s="680">
        <f t="shared" si="78"/>
        <v>0</v>
      </c>
      <c r="AH251" s="658">
        <f t="shared" si="78"/>
        <v>0</v>
      </c>
      <c r="AI251" s="680">
        <f t="shared" si="78"/>
        <v>0</v>
      </c>
      <c r="AJ251" s="658">
        <f t="shared" si="78"/>
        <v>0</v>
      </c>
      <c r="AK251" s="680">
        <f t="shared" si="78"/>
        <v>0</v>
      </c>
      <c r="AL251" s="658">
        <f t="shared" si="78"/>
        <v>0</v>
      </c>
      <c r="AM251" s="681">
        <f t="shared" si="78"/>
        <v>0</v>
      </c>
      <c r="AN251" s="385">
        <f t="shared" ref="AN251:AU251" si="79">SUM(AN252:AN269)</f>
        <v>1</v>
      </c>
      <c r="AO251" s="385">
        <f t="shared" si="79"/>
        <v>1</v>
      </c>
      <c r="AP251" s="433">
        <f t="shared" si="79"/>
        <v>0</v>
      </c>
      <c r="AQ251" s="658">
        <f t="shared" si="79"/>
        <v>0</v>
      </c>
      <c r="AR251" s="433">
        <f t="shared" si="79"/>
        <v>0</v>
      </c>
      <c r="AS251" s="682">
        <f t="shared" si="79"/>
        <v>0</v>
      </c>
      <c r="AT251" s="682">
        <f t="shared" si="79"/>
        <v>0</v>
      </c>
      <c r="AU251" s="320">
        <f t="shared" si="79"/>
        <v>0</v>
      </c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12"/>
      <c r="BH251" s="12"/>
      <c r="BI251" s="12"/>
      <c r="BZ251" s="3"/>
      <c r="CA251" s="4"/>
      <c r="CB251" s="4"/>
      <c r="CC251" s="4"/>
      <c r="CD251" s="4"/>
      <c r="CE251" s="4"/>
      <c r="CF251" s="4"/>
      <c r="CG251" s="4"/>
      <c r="CH251" s="4"/>
      <c r="CI251" s="4"/>
      <c r="CJ251" s="14"/>
      <c r="CK251" s="14"/>
      <c r="CL251" s="14"/>
      <c r="CM251" s="14"/>
      <c r="CN251" s="14"/>
    </row>
    <row r="252" spans="1:92" s="2" customFormat="1" x14ac:dyDescent="0.2">
      <c r="A252" s="1507" t="s">
        <v>176</v>
      </c>
      <c r="B252" s="435" t="s">
        <v>33</v>
      </c>
      <c r="C252" s="139">
        <f t="shared" si="77"/>
        <v>0</v>
      </c>
      <c r="D252" s="683"/>
      <c r="E252" s="665">
        <f>SUM(K252+M252+O252+Q252+S252+U252+W252+Y252+AA252+AC252)</f>
        <v>0</v>
      </c>
      <c r="F252" s="668"/>
      <c r="G252" s="407"/>
      <c r="H252" s="668"/>
      <c r="I252" s="407"/>
      <c r="J252" s="668"/>
      <c r="K252" s="109"/>
      <c r="L252" s="668"/>
      <c r="M252" s="109"/>
      <c r="N252" s="668"/>
      <c r="O252" s="109"/>
      <c r="P252" s="668"/>
      <c r="Q252" s="109"/>
      <c r="R252" s="668"/>
      <c r="S252" s="109"/>
      <c r="T252" s="668"/>
      <c r="U252" s="109"/>
      <c r="V252" s="668"/>
      <c r="W252" s="109"/>
      <c r="X252" s="668"/>
      <c r="Y252" s="109"/>
      <c r="Z252" s="668"/>
      <c r="AA252" s="109"/>
      <c r="AB252" s="668"/>
      <c r="AC252" s="109"/>
      <c r="AD252" s="668"/>
      <c r="AE252" s="407"/>
      <c r="AF252" s="668"/>
      <c r="AG252" s="407"/>
      <c r="AH252" s="668"/>
      <c r="AI252" s="407"/>
      <c r="AJ252" s="668"/>
      <c r="AK252" s="407"/>
      <c r="AL252" s="668"/>
      <c r="AM252" s="437"/>
      <c r="AN252" s="601"/>
      <c r="AO252" s="264"/>
      <c r="AP252" s="109"/>
      <c r="AQ252" s="106"/>
      <c r="AR252" s="109"/>
      <c r="AS252" s="57"/>
      <c r="AT252" s="57"/>
      <c r="AU252" s="109"/>
      <c r="AV252" s="557" t="str">
        <f t="shared" ref="AV252:AV269" si="80">CA252&amp;CB252&amp;CC252</f>
        <v/>
      </c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12"/>
      <c r="BH252" s="12"/>
      <c r="BI252" s="12"/>
      <c r="BZ252" s="3"/>
      <c r="CA252" s="32" t="str">
        <f t="shared" ref="CA252:CA269" si="81">IF(CG252=0,"","* Egresos por Alta + Abandono NO DEBE ser mayor que Total Egresos. ")</f>
        <v/>
      </c>
      <c r="CB252" s="32" t="str">
        <f t="shared" ref="CB252:CB269" si="82">IF(CH252=0,"","* No olvide digitar los campos Trans y/o Pueblo Originario y/o Migrantes y/o Niños, Niñas, Adolescentes y Jóvenes Población SENAME (Digite CERO si no tiene).")</f>
        <v/>
      </c>
      <c r="CC252" s="438" t="str">
        <f t="shared" ref="CC252:CC269" si="83">IF(CI252=0,"","* Trans y/o Pueblo Originario y/o Migrantes y/o Niños, Niñas, Adolescentesy Jóvenes Población SENAME NO DEBEN ser Mayor al Total. ")</f>
        <v/>
      </c>
      <c r="CD252" s="32"/>
      <c r="CE252" s="32"/>
      <c r="CF252" s="32"/>
      <c r="CG252" s="33">
        <f t="shared" ref="CG252:CG269" si="84">IF(AN252&lt;SUM(AO252+AP252),1,0)</f>
        <v>0</v>
      </c>
      <c r="CH252" s="33">
        <f t="shared" ref="CH252:CH269" si="85">IF(AND(C252&lt;&gt;0,OR(AQ252="",AR252="",AS252="",AT252="",AU252="")),1,0)</f>
        <v>0</v>
      </c>
      <c r="CI252" s="33">
        <f t="shared" ref="CI252:CI269" si="86">IF(OR(C252&lt;SUM(AQ252,AR252),C252&lt;AS252,C252&lt;AT252,C252&lt;AU252),1,0)</f>
        <v>0</v>
      </c>
      <c r="CJ252" s="33"/>
      <c r="CK252" s="33"/>
      <c r="CL252" s="33"/>
      <c r="CM252" s="14"/>
      <c r="CN252" s="14"/>
    </row>
    <row r="253" spans="1:92" s="2" customFormat="1" x14ac:dyDescent="0.2">
      <c r="A253" s="1507"/>
      <c r="B253" s="439" t="s">
        <v>280</v>
      </c>
      <c r="C253" s="139">
        <f t="shared" si="77"/>
        <v>0</v>
      </c>
      <c r="D253" s="440"/>
      <c r="E253" s="330">
        <f t="shared" ref="E253:E260" si="87">SUM(G253+I253+K253+M253+O253+Q253+S253+U253+W253+Y253+AA253+AC253)</f>
        <v>0</v>
      </c>
      <c r="F253" s="441"/>
      <c r="G253" s="442"/>
      <c r="H253" s="441"/>
      <c r="I253" s="442"/>
      <c r="J253" s="441"/>
      <c r="K253" s="109"/>
      <c r="L253" s="441"/>
      <c r="M253" s="109"/>
      <c r="N253" s="441"/>
      <c r="O253" s="109"/>
      <c r="P253" s="441"/>
      <c r="Q253" s="109"/>
      <c r="R253" s="441"/>
      <c r="S253" s="109"/>
      <c r="T253" s="441"/>
      <c r="U253" s="109"/>
      <c r="V253" s="441"/>
      <c r="W253" s="109"/>
      <c r="X253" s="441"/>
      <c r="Y253" s="109"/>
      <c r="Z253" s="441"/>
      <c r="AA253" s="109"/>
      <c r="AB253" s="441"/>
      <c r="AC253" s="109"/>
      <c r="AD253" s="441"/>
      <c r="AE253" s="407"/>
      <c r="AF253" s="441"/>
      <c r="AG253" s="407"/>
      <c r="AH253" s="441"/>
      <c r="AI253" s="407"/>
      <c r="AJ253" s="441"/>
      <c r="AK253" s="407"/>
      <c r="AL253" s="441"/>
      <c r="AM253" s="437"/>
      <c r="AN253" s="264"/>
      <c r="AO253" s="264"/>
      <c r="AP253" s="109"/>
      <c r="AQ253" s="106"/>
      <c r="AR253" s="109"/>
      <c r="AS253" s="57"/>
      <c r="AT253" s="57"/>
      <c r="AU253" s="109"/>
      <c r="AV253" s="557" t="str">
        <f t="shared" si="80"/>
        <v/>
      </c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12"/>
      <c r="BH253" s="12"/>
      <c r="BI253" s="12"/>
      <c r="BZ253" s="3"/>
      <c r="CA253" s="32" t="str">
        <f t="shared" si="81"/>
        <v/>
      </c>
      <c r="CB253" s="32" t="str">
        <f t="shared" si="82"/>
        <v/>
      </c>
      <c r="CC253" s="438" t="str">
        <f t="shared" si="83"/>
        <v/>
      </c>
      <c r="CD253" s="32"/>
      <c r="CE253" s="32"/>
      <c r="CF253" s="32"/>
      <c r="CG253" s="33">
        <f t="shared" si="84"/>
        <v>0</v>
      </c>
      <c r="CH253" s="33">
        <f t="shared" si="85"/>
        <v>0</v>
      </c>
      <c r="CI253" s="33">
        <f t="shared" si="86"/>
        <v>0</v>
      </c>
      <c r="CJ253" s="33"/>
      <c r="CK253" s="33"/>
      <c r="CL253" s="33"/>
      <c r="CM253" s="14"/>
      <c r="CN253" s="14"/>
    </row>
    <row r="254" spans="1:92" s="2" customFormat="1" x14ac:dyDescent="0.2">
      <c r="A254" s="1507"/>
      <c r="B254" s="443" t="s">
        <v>281</v>
      </c>
      <c r="C254" s="139">
        <f t="shared" si="77"/>
        <v>0</v>
      </c>
      <c r="D254" s="440"/>
      <c r="E254" s="335">
        <f t="shared" si="87"/>
        <v>0</v>
      </c>
      <c r="F254" s="441"/>
      <c r="G254" s="442"/>
      <c r="H254" s="441"/>
      <c r="I254" s="442"/>
      <c r="J254" s="441"/>
      <c r="K254" s="39"/>
      <c r="L254" s="441"/>
      <c r="M254" s="39"/>
      <c r="N254" s="441"/>
      <c r="O254" s="39"/>
      <c r="P254" s="441"/>
      <c r="Q254" s="39"/>
      <c r="R254" s="441"/>
      <c r="S254" s="39"/>
      <c r="T254" s="441"/>
      <c r="U254" s="39"/>
      <c r="V254" s="441"/>
      <c r="W254" s="39"/>
      <c r="X254" s="441"/>
      <c r="Y254" s="39"/>
      <c r="Z254" s="441"/>
      <c r="AA254" s="39"/>
      <c r="AB254" s="441"/>
      <c r="AC254" s="39"/>
      <c r="AD254" s="441"/>
      <c r="AE254" s="407"/>
      <c r="AF254" s="441"/>
      <c r="AG254" s="407"/>
      <c r="AH254" s="441"/>
      <c r="AI254" s="407"/>
      <c r="AJ254" s="441"/>
      <c r="AK254" s="407"/>
      <c r="AL254" s="441"/>
      <c r="AM254" s="437"/>
      <c r="AN254" s="143"/>
      <c r="AO254" s="143"/>
      <c r="AP254" s="39"/>
      <c r="AQ254" s="35"/>
      <c r="AR254" s="39"/>
      <c r="AS254" s="58"/>
      <c r="AT254" s="58"/>
      <c r="AU254" s="39"/>
      <c r="AV254" s="557" t="str">
        <f t="shared" si="80"/>
        <v/>
      </c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12"/>
      <c r="BH254" s="12"/>
      <c r="BI254" s="12"/>
      <c r="BZ254" s="3"/>
      <c r="CA254" s="32" t="str">
        <f t="shared" si="81"/>
        <v/>
      </c>
      <c r="CB254" s="32" t="str">
        <f t="shared" si="82"/>
        <v/>
      </c>
      <c r="CC254" s="438" t="str">
        <f t="shared" si="83"/>
        <v/>
      </c>
      <c r="CD254" s="32"/>
      <c r="CE254" s="32"/>
      <c r="CF254" s="32"/>
      <c r="CG254" s="33">
        <f t="shared" si="84"/>
        <v>0</v>
      </c>
      <c r="CH254" s="33">
        <f t="shared" si="85"/>
        <v>0</v>
      </c>
      <c r="CI254" s="33">
        <f t="shared" si="86"/>
        <v>0</v>
      </c>
      <c r="CJ254" s="33"/>
      <c r="CK254" s="33"/>
      <c r="CL254" s="33"/>
      <c r="CM254" s="14"/>
      <c r="CN254" s="14"/>
    </row>
    <row r="255" spans="1:92" s="2" customFormat="1" x14ac:dyDescent="0.2">
      <c r="A255" s="1507"/>
      <c r="B255" s="443" t="s">
        <v>282</v>
      </c>
      <c r="C255" s="139">
        <f t="shared" si="77"/>
        <v>0</v>
      </c>
      <c r="D255" s="440"/>
      <c r="E255" s="335">
        <f t="shared" si="87"/>
        <v>0</v>
      </c>
      <c r="F255" s="441"/>
      <c r="G255" s="442"/>
      <c r="H255" s="441"/>
      <c r="I255" s="442"/>
      <c r="J255" s="441"/>
      <c r="K255" s="39"/>
      <c r="L255" s="441"/>
      <c r="M255" s="39"/>
      <c r="N255" s="441"/>
      <c r="O255" s="39"/>
      <c r="P255" s="441"/>
      <c r="Q255" s="39"/>
      <c r="R255" s="441"/>
      <c r="S255" s="39"/>
      <c r="T255" s="441"/>
      <c r="U255" s="39"/>
      <c r="V255" s="441"/>
      <c r="W255" s="39"/>
      <c r="X255" s="441"/>
      <c r="Y255" s="39"/>
      <c r="Z255" s="441"/>
      <c r="AA255" s="39"/>
      <c r="AB255" s="441"/>
      <c r="AC255" s="39"/>
      <c r="AD255" s="441"/>
      <c r="AE255" s="407"/>
      <c r="AF255" s="441"/>
      <c r="AG255" s="407"/>
      <c r="AH255" s="441"/>
      <c r="AI255" s="407"/>
      <c r="AJ255" s="441"/>
      <c r="AK255" s="407"/>
      <c r="AL255" s="441"/>
      <c r="AM255" s="437"/>
      <c r="AN255" s="143"/>
      <c r="AO255" s="143"/>
      <c r="AP255" s="39"/>
      <c r="AQ255" s="35"/>
      <c r="AR255" s="39"/>
      <c r="AS255" s="58"/>
      <c r="AT255" s="58"/>
      <c r="AU255" s="39"/>
      <c r="AV255" s="557" t="str">
        <f t="shared" si="80"/>
        <v/>
      </c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12"/>
      <c r="BH255" s="12"/>
      <c r="BI255" s="12"/>
      <c r="BZ255" s="3"/>
      <c r="CA255" s="32" t="str">
        <f t="shared" si="81"/>
        <v/>
      </c>
      <c r="CB255" s="32" t="str">
        <f t="shared" si="82"/>
        <v/>
      </c>
      <c r="CC255" s="438" t="str">
        <f t="shared" si="83"/>
        <v/>
      </c>
      <c r="CD255" s="32"/>
      <c r="CE255" s="32"/>
      <c r="CF255" s="32"/>
      <c r="CG255" s="33">
        <f t="shared" si="84"/>
        <v>0</v>
      </c>
      <c r="CH255" s="33">
        <f t="shared" si="85"/>
        <v>0</v>
      </c>
      <c r="CI255" s="33">
        <f t="shared" si="86"/>
        <v>0</v>
      </c>
      <c r="CJ255" s="33"/>
      <c r="CK255" s="33"/>
      <c r="CL255" s="33"/>
      <c r="CM255" s="14"/>
      <c r="CN255" s="14"/>
    </row>
    <row r="256" spans="1:92" s="2" customFormat="1" x14ac:dyDescent="0.2">
      <c r="A256" s="1507"/>
      <c r="B256" s="443" t="s">
        <v>283</v>
      </c>
      <c r="C256" s="139">
        <f t="shared" si="77"/>
        <v>0</v>
      </c>
      <c r="D256" s="440"/>
      <c r="E256" s="335">
        <f t="shared" si="87"/>
        <v>0</v>
      </c>
      <c r="F256" s="441"/>
      <c r="G256" s="442"/>
      <c r="H256" s="441"/>
      <c r="I256" s="442"/>
      <c r="J256" s="441"/>
      <c r="K256" s="39"/>
      <c r="L256" s="441"/>
      <c r="M256" s="39"/>
      <c r="N256" s="441"/>
      <c r="O256" s="39"/>
      <c r="P256" s="441"/>
      <c r="Q256" s="39"/>
      <c r="R256" s="441"/>
      <c r="S256" s="39"/>
      <c r="T256" s="441"/>
      <c r="U256" s="39"/>
      <c r="V256" s="441"/>
      <c r="W256" s="39"/>
      <c r="X256" s="441"/>
      <c r="Y256" s="39"/>
      <c r="Z256" s="441"/>
      <c r="AA256" s="39"/>
      <c r="AB256" s="441"/>
      <c r="AC256" s="39"/>
      <c r="AD256" s="441"/>
      <c r="AE256" s="407"/>
      <c r="AF256" s="441"/>
      <c r="AG256" s="407"/>
      <c r="AH256" s="441"/>
      <c r="AI256" s="407"/>
      <c r="AJ256" s="441"/>
      <c r="AK256" s="407"/>
      <c r="AL256" s="441"/>
      <c r="AM256" s="437"/>
      <c r="AN256" s="143"/>
      <c r="AO256" s="143"/>
      <c r="AP256" s="39"/>
      <c r="AQ256" s="35"/>
      <c r="AR256" s="39"/>
      <c r="AS256" s="58"/>
      <c r="AT256" s="58"/>
      <c r="AU256" s="39"/>
      <c r="AV256" s="557" t="str">
        <f t="shared" si="80"/>
        <v/>
      </c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12"/>
      <c r="BH256" s="12"/>
      <c r="BI256" s="12"/>
      <c r="BZ256" s="3"/>
      <c r="CA256" s="32" t="str">
        <f t="shared" si="81"/>
        <v/>
      </c>
      <c r="CB256" s="32" t="str">
        <f t="shared" si="82"/>
        <v/>
      </c>
      <c r="CC256" s="438" t="str">
        <f t="shared" si="83"/>
        <v/>
      </c>
      <c r="CD256" s="32"/>
      <c r="CE256" s="32"/>
      <c r="CF256" s="32"/>
      <c r="CG256" s="33">
        <f t="shared" si="84"/>
        <v>0</v>
      </c>
      <c r="CH256" s="33">
        <f t="shared" si="85"/>
        <v>0</v>
      </c>
      <c r="CI256" s="33">
        <f t="shared" si="86"/>
        <v>0</v>
      </c>
      <c r="CJ256" s="33"/>
      <c r="CK256" s="33"/>
      <c r="CL256" s="33"/>
      <c r="CM256" s="14"/>
      <c r="CN256" s="14"/>
    </row>
    <row r="257" spans="1:104" x14ac:dyDescent="0.2">
      <c r="A257" s="1507"/>
      <c r="B257" s="443" t="s">
        <v>284</v>
      </c>
      <c r="C257" s="139">
        <f t="shared" si="77"/>
        <v>0</v>
      </c>
      <c r="D257" s="440"/>
      <c r="E257" s="335">
        <f t="shared" si="87"/>
        <v>0</v>
      </c>
      <c r="F257" s="441"/>
      <c r="G257" s="442"/>
      <c r="H257" s="441"/>
      <c r="I257" s="442"/>
      <c r="J257" s="441"/>
      <c r="K257" s="39"/>
      <c r="L257" s="441"/>
      <c r="M257" s="39"/>
      <c r="N257" s="441"/>
      <c r="O257" s="39"/>
      <c r="P257" s="441"/>
      <c r="Q257" s="39"/>
      <c r="R257" s="441"/>
      <c r="S257" s="39"/>
      <c r="T257" s="441"/>
      <c r="U257" s="39"/>
      <c r="V257" s="441"/>
      <c r="W257" s="39"/>
      <c r="X257" s="441"/>
      <c r="Y257" s="39"/>
      <c r="Z257" s="441"/>
      <c r="AA257" s="39"/>
      <c r="AB257" s="441"/>
      <c r="AC257" s="39"/>
      <c r="AD257" s="441"/>
      <c r="AE257" s="407"/>
      <c r="AF257" s="441"/>
      <c r="AG257" s="407"/>
      <c r="AH257" s="441"/>
      <c r="AI257" s="407"/>
      <c r="AJ257" s="441"/>
      <c r="AK257" s="407"/>
      <c r="AL257" s="441"/>
      <c r="AM257" s="437"/>
      <c r="AN257" s="143"/>
      <c r="AO257" s="143"/>
      <c r="AP257" s="39"/>
      <c r="AQ257" s="35"/>
      <c r="AR257" s="39"/>
      <c r="AS257" s="58"/>
      <c r="AT257" s="58"/>
      <c r="AU257" s="39"/>
      <c r="AV257" s="557" t="str">
        <f t="shared" si="80"/>
        <v/>
      </c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12"/>
      <c r="BH257" s="12"/>
      <c r="BI257" s="12"/>
      <c r="CA257" s="32" t="str">
        <f t="shared" si="81"/>
        <v/>
      </c>
      <c r="CB257" s="32" t="str">
        <f t="shared" si="82"/>
        <v/>
      </c>
      <c r="CC257" s="438" t="str">
        <f t="shared" si="83"/>
        <v/>
      </c>
      <c r="CD257" s="32"/>
      <c r="CE257" s="32"/>
      <c r="CF257" s="32"/>
      <c r="CG257" s="33">
        <f t="shared" si="84"/>
        <v>0</v>
      </c>
      <c r="CH257" s="33">
        <f t="shared" si="85"/>
        <v>0</v>
      </c>
      <c r="CI257" s="33">
        <f t="shared" si="86"/>
        <v>0</v>
      </c>
      <c r="CJ257" s="33"/>
      <c r="CK257" s="33"/>
      <c r="CL257" s="33"/>
      <c r="CM257" s="14"/>
      <c r="CN257" s="14"/>
    </row>
    <row r="258" spans="1:104" x14ac:dyDescent="0.2">
      <c r="A258" s="1507"/>
      <c r="B258" s="443" t="s">
        <v>285</v>
      </c>
      <c r="C258" s="139">
        <f t="shared" si="77"/>
        <v>0</v>
      </c>
      <c r="D258" s="440"/>
      <c r="E258" s="335">
        <f t="shared" si="87"/>
        <v>0</v>
      </c>
      <c r="F258" s="441"/>
      <c r="G258" s="442"/>
      <c r="H258" s="441"/>
      <c r="I258" s="442"/>
      <c r="J258" s="441"/>
      <c r="K258" s="39"/>
      <c r="L258" s="441"/>
      <c r="M258" s="39"/>
      <c r="N258" s="441"/>
      <c r="O258" s="39"/>
      <c r="P258" s="441"/>
      <c r="Q258" s="39"/>
      <c r="R258" s="441"/>
      <c r="S258" s="39"/>
      <c r="T258" s="441"/>
      <c r="U258" s="39"/>
      <c r="V258" s="441"/>
      <c r="W258" s="39"/>
      <c r="X258" s="441"/>
      <c r="Y258" s="39"/>
      <c r="Z258" s="441"/>
      <c r="AA258" s="39"/>
      <c r="AB258" s="441"/>
      <c r="AC258" s="39"/>
      <c r="AD258" s="441"/>
      <c r="AE258" s="407"/>
      <c r="AF258" s="441"/>
      <c r="AG258" s="407"/>
      <c r="AH258" s="441"/>
      <c r="AI258" s="407"/>
      <c r="AJ258" s="441"/>
      <c r="AK258" s="407"/>
      <c r="AL258" s="441"/>
      <c r="AM258" s="437"/>
      <c r="AN258" s="143"/>
      <c r="AO258" s="143"/>
      <c r="AP258" s="39"/>
      <c r="AQ258" s="35"/>
      <c r="AR258" s="39"/>
      <c r="AS258" s="58"/>
      <c r="AT258" s="58"/>
      <c r="AU258" s="39"/>
      <c r="AV258" s="557" t="str">
        <f t="shared" si="80"/>
        <v/>
      </c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12"/>
      <c r="BH258" s="12"/>
      <c r="BI258" s="12"/>
      <c r="CA258" s="32" t="str">
        <f t="shared" si="81"/>
        <v/>
      </c>
      <c r="CB258" s="32" t="str">
        <f t="shared" si="82"/>
        <v/>
      </c>
      <c r="CC258" s="438" t="str">
        <f t="shared" si="83"/>
        <v/>
      </c>
      <c r="CD258" s="32"/>
      <c r="CE258" s="32"/>
      <c r="CF258" s="32"/>
      <c r="CG258" s="33">
        <f t="shared" si="84"/>
        <v>0</v>
      </c>
      <c r="CH258" s="33">
        <f t="shared" si="85"/>
        <v>0</v>
      </c>
      <c r="CI258" s="33">
        <f t="shared" si="86"/>
        <v>0</v>
      </c>
      <c r="CJ258" s="33"/>
      <c r="CK258" s="33"/>
      <c r="CL258" s="33"/>
      <c r="CM258" s="14"/>
      <c r="CN258" s="14"/>
    </row>
    <row r="259" spans="1:104" x14ac:dyDescent="0.2">
      <c r="A259" s="1507"/>
      <c r="B259" s="443" t="s">
        <v>286</v>
      </c>
      <c r="C259" s="139">
        <f t="shared" si="77"/>
        <v>0</v>
      </c>
      <c r="D259" s="440"/>
      <c r="E259" s="335">
        <f t="shared" si="87"/>
        <v>0</v>
      </c>
      <c r="F259" s="441"/>
      <c r="G259" s="442"/>
      <c r="H259" s="441"/>
      <c r="I259" s="442"/>
      <c r="J259" s="441"/>
      <c r="K259" s="39"/>
      <c r="L259" s="441"/>
      <c r="M259" s="39"/>
      <c r="N259" s="441"/>
      <c r="O259" s="39"/>
      <c r="P259" s="441"/>
      <c r="Q259" s="39"/>
      <c r="R259" s="441"/>
      <c r="S259" s="39"/>
      <c r="T259" s="441"/>
      <c r="U259" s="39"/>
      <c r="V259" s="441"/>
      <c r="W259" s="39"/>
      <c r="X259" s="441"/>
      <c r="Y259" s="39"/>
      <c r="Z259" s="441"/>
      <c r="AA259" s="39"/>
      <c r="AB259" s="441"/>
      <c r="AC259" s="39"/>
      <c r="AD259" s="441"/>
      <c r="AE259" s="407"/>
      <c r="AF259" s="441"/>
      <c r="AG259" s="407"/>
      <c r="AH259" s="441"/>
      <c r="AI259" s="407"/>
      <c r="AJ259" s="441"/>
      <c r="AK259" s="407"/>
      <c r="AL259" s="441"/>
      <c r="AM259" s="437"/>
      <c r="AN259" s="143"/>
      <c r="AO259" s="143"/>
      <c r="AP259" s="39"/>
      <c r="AQ259" s="35"/>
      <c r="AR259" s="39"/>
      <c r="AS259" s="58"/>
      <c r="AT259" s="58"/>
      <c r="AU259" s="39"/>
      <c r="AV259" s="557" t="str">
        <f t="shared" si="80"/>
        <v/>
      </c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12"/>
      <c r="BH259" s="12"/>
      <c r="BI259" s="12"/>
      <c r="CA259" s="32" t="str">
        <f t="shared" si="81"/>
        <v/>
      </c>
      <c r="CB259" s="32" t="str">
        <f t="shared" si="82"/>
        <v/>
      </c>
      <c r="CC259" s="438" t="str">
        <f t="shared" si="83"/>
        <v/>
      </c>
      <c r="CD259" s="32"/>
      <c r="CE259" s="32"/>
      <c r="CF259" s="32"/>
      <c r="CG259" s="33">
        <f t="shared" si="84"/>
        <v>0</v>
      </c>
      <c r="CH259" s="33">
        <f t="shared" si="85"/>
        <v>0</v>
      </c>
      <c r="CI259" s="33">
        <f t="shared" si="86"/>
        <v>0</v>
      </c>
      <c r="CJ259" s="33"/>
      <c r="CK259" s="33"/>
      <c r="CL259" s="33"/>
      <c r="CM259" s="14"/>
      <c r="CN259" s="14"/>
    </row>
    <row r="260" spans="1:104" x14ac:dyDescent="0.2">
      <c r="A260" s="1507"/>
      <c r="B260" s="444" t="s">
        <v>287</v>
      </c>
      <c r="C260" s="182">
        <f t="shared" si="77"/>
        <v>4</v>
      </c>
      <c r="D260" s="445"/>
      <c r="E260" s="350">
        <f t="shared" si="87"/>
        <v>4</v>
      </c>
      <c r="F260" s="273"/>
      <c r="G260" s="446"/>
      <c r="H260" s="273"/>
      <c r="I260" s="446"/>
      <c r="J260" s="273"/>
      <c r="K260" s="85"/>
      <c r="L260" s="273"/>
      <c r="M260" s="85"/>
      <c r="N260" s="273"/>
      <c r="O260" s="85">
        <v>3</v>
      </c>
      <c r="P260" s="273"/>
      <c r="Q260" s="85">
        <v>1</v>
      </c>
      <c r="R260" s="273"/>
      <c r="S260" s="85"/>
      <c r="T260" s="273"/>
      <c r="U260" s="85"/>
      <c r="V260" s="273"/>
      <c r="W260" s="85"/>
      <c r="X260" s="273"/>
      <c r="Y260" s="85"/>
      <c r="Z260" s="273"/>
      <c r="AA260" s="85"/>
      <c r="AB260" s="273"/>
      <c r="AC260" s="85"/>
      <c r="AD260" s="273"/>
      <c r="AE260" s="274"/>
      <c r="AF260" s="273"/>
      <c r="AG260" s="274"/>
      <c r="AH260" s="273"/>
      <c r="AI260" s="274"/>
      <c r="AJ260" s="273"/>
      <c r="AK260" s="274"/>
      <c r="AL260" s="273"/>
      <c r="AM260" s="447"/>
      <c r="AN260" s="149">
        <v>0</v>
      </c>
      <c r="AO260" s="149">
        <v>0</v>
      </c>
      <c r="AP260" s="85">
        <v>0</v>
      </c>
      <c r="AQ260" s="82">
        <v>0</v>
      </c>
      <c r="AR260" s="85">
        <v>0</v>
      </c>
      <c r="AS260" s="59">
        <v>0</v>
      </c>
      <c r="AT260" s="59">
        <v>0</v>
      </c>
      <c r="AU260" s="85">
        <v>0</v>
      </c>
      <c r="AV260" s="557" t="str">
        <f t="shared" si="80"/>
        <v/>
      </c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12"/>
      <c r="BH260" s="12"/>
      <c r="BI260" s="12"/>
      <c r="CA260" s="32" t="str">
        <f t="shared" si="81"/>
        <v/>
      </c>
      <c r="CB260" s="32" t="str">
        <f t="shared" si="82"/>
        <v/>
      </c>
      <c r="CC260" s="438" t="str">
        <f t="shared" si="83"/>
        <v/>
      </c>
      <c r="CD260" s="32"/>
      <c r="CE260" s="32"/>
      <c r="CF260" s="32"/>
      <c r="CG260" s="33">
        <f t="shared" si="84"/>
        <v>0</v>
      </c>
      <c r="CH260" s="33">
        <f t="shared" si="85"/>
        <v>0</v>
      </c>
      <c r="CI260" s="33">
        <f t="shared" si="86"/>
        <v>0</v>
      </c>
      <c r="CJ260" s="33"/>
      <c r="CK260" s="33"/>
      <c r="CL260" s="33"/>
      <c r="CM260" s="14"/>
      <c r="CN260" s="14"/>
    </row>
    <row r="261" spans="1:104" x14ac:dyDescent="0.2">
      <c r="A261" s="1372" t="s">
        <v>288</v>
      </c>
      <c r="B261" s="435" t="s">
        <v>33</v>
      </c>
      <c r="C261" s="328">
        <f t="shared" si="77"/>
        <v>0</v>
      </c>
      <c r="D261" s="329">
        <f t="shared" ref="D261:D269" si="88">SUM(F261+H261+J261+L261+N261+P261+R261+T261+V261+X261+Z261+AB261+AD261+AF261+AH261+AJ261+AL261)</f>
        <v>0</v>
      </c>
      <c r="E261" s="330">
        <f t="shared" ref="E261:E269" si="89">SUM(G261+I261+K261+M261+O261+Q261+S261+U261+W261+Y261+AA261+AC261+AE261+AG261+AI261+AK261+AM261)</f>
        <v>0</v>
      </c>
      <c r="F261" s="448"/>
      <c r="G261" s="449"/>
      <c r="H261" s="450"/>
      <c r="I261" s="449"/>
      <c r="J261" s="450"/>
      <c r="K261" s="272"/>
      <c r="L261" s="451"/>
      <c r="M261" s="449"/>
      <c r="N261" s="450"/>
      <c r="O261" s="452"/>
      <c r="P261" s="448"/>
      <c r="Q261" s="449"/>
      <c r="R261" s="450"/>
      <c r="S261" s="452"/>
      <c r="T261" s="448"/>
      <c r="U261" s="449"/>
      <c r="V261" s="450"/>
      <c r="W261" s="452"/>
      <c r="X261" s="448"/>
      <c r="Y261" s="449"/>
      <c r="Z261" s="450"/>
      <c r="AA261" s="452"/>
      <c r="AB261" s="448"/>
      <c r="AC261" s="449"/>
      <c r="AD261" s="450"/>
      <c r="AE261" s="452"/>
      <c r="AF261" s="448"/>
      <c r="AG261" s="449"/>
      <c r="AH261" s="450"/>
      <c r="AI261" s="452"/>
      <c r="AJ261" s="448"/>
      <c r="AK261" s="449"/>
      <c r="AL261" s="450"/>
      <c r="AM261" s="453"/>
      <c r="AN261" s="601"/>
      <c r="AO261" s="264"/>
      <c r="AP261" s="109"/>
      <c r="AQ261" s="106"/>
      <c r="AR261" s="109"/>
      <c r="AS261" s="57"/>
      <c r="AT261" s="57"/>
      <c r="AU261" s="109"/>
      <c r="AV261" s="557" t="str">
        <f t="shared" si="80"/>
        <v/>
      </c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12"/>
      <c r="BH261" s="12"/>
      <c r="BI261" s="12"/>
      <c r="CA261" s="32" t="str">
        <f t="shared" si="81"/>
        <v/>
      </c>
      <c r="CB261" s="32" t="str">
        <f t="shared" si="82"/>
        <v/>
      </c>
      <c r="CC261" s="438" t="str">
        <f t="shared" si="83"/>
        <v/>
      </c>
      <c r="CD261" s="32"/>
      <c r="CE261" s="32"/>
      <c r="CF261" s="32"/>
      <c r="CG261" s="33">
        <f t="shared" si="84"/>
        <v>0</v>
      </c>
      <c r="CH261" s="33">
        <f t="shared" si="85"/>
        <v>0</v>
      </c>
      <c r="CI261" s="33">
        <f t="shared" si="86"/>
        <v>0</v>
      </c>
      <c r="CJ261" s="33"/>
      <c r="CK261" s="33"/>
      <c r="CL261" s="33"/>
      <c r="CM261" s="14"/>
      <c r="CN261" s="14"/>
    </row>
    <row r="262" spans="1:104" x14ac:dyDescent="0.2">
      <c r="A262" s="1433"/>
      <c r="B262" s="439" t="s">
        <v>280</v>
      </c>
      <c r="C262" s="213">
        <f t="shared" si="77"/>
        <v>0</v>
      </c>
      <c r="D262" s="214">
        <f t="shared" si="88"/>
        <v>0</v>
      </c>
      <c r="E262" s="330">
        <f t="shared" si="89"/>
        <v>0</v>
      </c>
      <c r="F262" s="106"/>
      <c r="G262" s="272"/>
      <c r="H262" s="106"/>
      <c r="I262" s="272"/>
      <c r="J262" s="106"/>
      <c r="K262" s="272"/>
      <c r="L262" s="106"/>
      <c r="M262" s="272"/>
      <c r="N262" s="264"/>
      <c r="O262" s="454"/>
      <c r="P262" s="106"/>
      <c r="Q262" s="272"/>
      <c r="R262" s="264"/>
      <c r="S262" s="454"/>
      <c r="T262" s="106"/>
      <c r="U262" s="272"/>
      <c r="V262" s="264"/>
      <c r="W262" s="454"/>
      <c r="X262" s="106"/>
      <c r="Y262" s="272"/>
      <c r="Z262" s="264"/>
      <c r="AA262" s="454"/>
      <c r="AB262" s="106"/>
      <c r="AC262" s="272"/>
      <c r="AD262" s="264"/>
      <c r="AE262" s="454"/>
      <c r="AF262" s="106"/>
      <c r="AG262" s="272"/>
      <c r="AH262" s="264"/>
      <c r="AI262" s="454"/>
      <c r="AJ262" s="106"/>
      <c r="AK262" s="272"/>
      <c r="AL262" s="264"/>
      <c r="AM262" s="108"/>
      <c r="AN262" s="264"/>
      <c r="AO262" s="264"/>
      <c r="AP262" s="109"/>
      <c r="AQ262" s="106"/>
      <c r="AR262" s="109"/>
      <c r="AS262" s="57"/>
      <c r="AT262" s="57"/>
      <c r="AU262" s="109"/>
      <c r="AV262" s="557" t="str">
        <f t="shared" si="80"/>
        <v/>
      </c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12"/>
      <c r="BH262" s="12"/>
      <c r="BI262" s="12"/>
      <c r="CA262" s="32" t="str">
        <f t="shared" si="81"/>
        <v/>
      </c>
      <c r="CB262" s="32" t="str">
        <f t="shared" si="82"/>
        <v/>
      </c>
      <c r="CC262" s="438" t="str">
        <f t="shared" si="83"/>
        <v/>
      </c>
      <c r="CD262" s="32"/>
      <c r="CE262" s="32"/>
      <c r="CF262" s="32"/>
      <c r="CG262" s="33">
        <f t="shared" si="84"/>
        <v>0</v>
      </c>
      <c r="CH262" s="33">
        <f t="shared" si="85"/>
        <v>0</v>
      </c>
      <c r="CI262" s="33">
        <f t="shared" si="86"/>
        <v>0</v>
      </c>
      <c r="CJ262" s="33"/>
      <c r="CK262" s="33"/>
      <c r="CL262" s="33"/>
      <c r="CM262" s="14"/>
      <c r="CN262" s="14"/>
    </row>
    <row r="263" spans="1:104" x14ac:dyDescent="0.2">
      <c r="A263" s="1433"/>
      <c r="B263" s="443" t="s">
        <v>281</v>
      </c>
      <c r="C263" s="139">
        <f t="shared" si="77"/>
        <v>0</v>
      </c>
      <c r="D263" s="140">
        <f t="shared" si="88"/>
        <v>0</v>
      </c>
      <c r="E263" s="335">
        <f t="shared" si="89"/>
        <v>0</v>
      </c>
      <c r="F263" s="35"/>
      <c r="G263" s="40"/>
      <c r="H263" s="35"/>
      <c r="I263" s="40"/>
      <c r="J263" s="35"/>
      <c r="K263" s="40"/>
      <c r="L263" s="35"/>
      <c r="M263" s="40"/>
      <c r="N263" s="35"/>
      <c r="O263" s="37"/>
      <c r="P263" s="35"/>
      <c r="Q263" s="40"/>
      <c r="R263" s="143"/>
      <c r="S263" s="37"/>
      <c r="T263" s="35"/>
      <c r="U263" s="40"/>
      <c r="V263" s="143"/>
      <c r="W263" s="37"/>
      <c r="X263" s="35"/>
      <c r="Y263" s="40"/>
      <c r="Z263" s="143"/>
      <c r="AA263" s="37"/>
      <c r="AB263" s="35"/>
      <c r="AC263" s="40"/>
      <c r="AD263" s="143"/>
      <c r="AE263" s="37"/>
      <c r="AF263" s="35"/>
      <c r="AG263" s="40"/>
      <c r="AH263" s="143"/>
      <c r="AI263" s="37"/>
      <c r="AJ263" s="35"/>
      <c r="AK263" s="40"/>
      <c r="AL263" s="143"/>
      <c r="AM263" s="38"/>
      <c r="AN263" s="143">
        <v>1</v>
      </c>
      <c r="AO263" s="143">
        <v>1</v>
      </c>
      <c r="AP263" s="39"/>
      <c r="AQ263" s="35">
        <v>0</v>
      </c>
      <c r="AR263" s="39">
        <v>0</v>
      </c>
      <c r="AS263" s="58">
        <v>0</v>
      </c>
      <c r="AT263" s="58">
        <v>0</v>
      </c>
      <c r="AU263" s="39">
        <v>0</v>
      </c>
      <c r="AV263" s="557" t="str">
        <f t="shared" si="80"/>
        <v/>
      </c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12"/>
      <c r="BH263" s="12"/>
      <c r="BI263" s="12"/>
      <c r="CA263" s="32" t="str">
        <f t="shared" si="81"/>
        <v/>
      </c>
      <c r="CB263" s="32" t="str">
        <f t="shared" si="82"/>
        <v/>
      </c>
      <c r="CC263" s="438" t="str">
        <f t="shared" si="83"/>
        <v/>
      </c>
      <c r="CD263" s="32"/>
      <c r="CE263" s="32"/>
      <c r="CF263" s="32"/>
      <c r="CG263" s="33">
        <f t="shared" si="84"/>
        <v>0</v>
      </c>
      <c r="CH263" s="33">
        <f t="shared" si="85"/>
        <v>0</v>
      </c>
      <c r="CI263" s="33">
        <f t="shared" si="86"/>
        <v>0</v>
      </c>
      <c r="CJ263" s="33"/>
      <c r="CK263" s="33"/>
      <c r="CL263" s="33"/>
      <c r="CM263" s="14"/>
      <c r="CN263" s="14"/>
    </row>
    <row r="264" spans="1:104" x14ac:dyDescent="0.2">
      <c r="A264" s="1433"/>
      <c r="B264" s="443" t="s">
        <v>282</v>
      </c>
      <c r="C264" s="139">
        <f t="shared" si="77"/>
        <v>0</v>
      </c>
      <c r="D264" s="140">
        <f t="shared" si="88"/>
        <v>0</v>
      </c>
      <c r="E264" s="335">
        <f t="shared" si="89"/>
        <v>0</v>
      </c>
      <c r="F264" s="35"/>
      <c r="G264" s="40"/>
      <c r="H264" s="35"/>
      <c r="I264" s="40"/>
      <c r="J264" s="35"/>
      <c r="K264" s="40"/>
      <c r="L264" s="35"/>
      <c r="M264" s="40"/>
      <c r="N264" s="35"/>
      <c r="O264" s="37"/>
      <c r="P264" s="35"/>
      <c r="Q264" s="40"/>
      <c r="R264" s="143"/>
      <c r="S264" s="37"/>
      <c r="T264" s="35"/>
      <c r="U264" s="40"/>
      <c r="V264" s="143"/>
      <c r="W264" s="37"/>
      <c r="X264" s="35"/>
      <c r="Y264" s="40"/>
      <c r="Z264" s="143"/>
      <c r="AA264" s="37"/>
      <c r="AB264" s="35"/>
      <c r="AC264" s="40"/>
      <c r="AD264" s="143"/>
      <c r="AE264" s="37"/>
      <c r="AF264" s="35"/>
      <c r="AG264" s="40"/>
      <c r="AH264" s="143"/>
      <c r="AI264" s="37"/>
      <c r="AJ264" s="35"/>
      <c r="AK264" s="40"/>
      <c r="AL264" s="143"/>
      <c r="AM264" s="38"/>
      <c r="AN264" s="143"/>
      <c r="AO264" s="143"/>
      <c r="AP264" s="39"/>
      <c r="AQ264" s="35"/>
      <c r="AR264" s="39"/>
      <c r="AS264" s="58"/>
      <c r="AT264" s="58"/>
      <c r="AU264" s="39"/>
      <c r="AV264" s="557" t="str">
        <f t="shared" si="80"/>
        <v/>
      </c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12"/>
      <c r="BH264" s="12"/>
      <c r="BI264" s="12"/>
      <c r="CA264" s="32" t="str">
        <f t="shared" si="81"/>
        <v/>
      </c>
      <c r="CB264" s="32" t="str">
        <f t="shared" si="82"/>
        <v/>
      </c>
      <c r="CC264" s="438" t="str">
        <f t="shared" si="83"/>
        <v/>
      </c>
      <c r="CD264" s="32"/>
      <c r="CE264" s="32"/>
      <c r="CF264" s="32"/>
      <c r="CG264" s="33">
        <f t="shared" si="84"/>
        <v>0</v>
      </c>
      <c r="CH264" s="33">
        <f t="shared" si="85"/>
        <v>0</v>
      </c>
      <c r="CI264" s="33">
        <f t="shared" si="86"/>
        <v>0</v>
      </c>
      <c r="CJ264" s="33"/>
      <c r="CK264" s="33"/>
      <c r="CL264" s="33"/>
      <c r="CM264" s="14"/>
      <c r="CN264" s="14"/>
    </row>
    <row r="265" spans="1:104" x14ac:dyDescent="0.2">
      <c r="A265" s="1433"/>
      <c r="B265" s="443" t="s">
        <v>283</v>
      </c>
      <c r="C265" s="139">
        <f t="shared" si="77"/>
        <v>0</v>
      </c>
      <c r="D265" s="140">
        <f t="shared" si="88"/>
        <v>0</v>
      </c>
      <c r="E265" s="335">
        <f t="shared" si="89"/>
        <v>0</v>
      </c>
      <c r="F265" s="35"/>
      <c r="G265" s="40"/>
      <c r="H265" s="35"/>
      <c r="I265" s="40"/>
      <c r="J265" s="35"/>
      <c r="K265" s="40"/>
      <c r="L265" s="35"/>
      <c r="M265" s="40"/>
      <c r="N265" s="35"/>
      <c r="O265" s="37"/>
      <c r="P265" s="35"/>
      <c r="Q265" s="40"/>
      <c r="R265" s="143"/>
      <c r="S265" s="37"/>
      <c r="T265" s="35"/>
      <c r="U265" s="40"/>
      <c r="V265" s="143"/>
      <c r="W265" s="37"/>
      <c r="X265" s="35"/>
      <c r="Y265" s="40"/>
      <c r="Z265" s="143"/>
      <c r="AA265" s="37"/>
      <c r="AB265" s="35"/>
      <c r="AC265" s="40"/>
      <c r="AD265" s="143"/>
      <c r="AE265" s="37"/>
      <c r="AF265" s="35"/>
      <c r="AG265" s="40"/>
      <c r="AH265" s="143"/>
      <c r="AI265" s="37"/>
      <c r="AJ265" s="35"/>
      <c r="AK265" s="40"/>
      <c r="AL265" s="143"/>
      <c r="AM265" s="38"/>
      <c r="AN265" s="143"/>
      <c r="AO265" s="143"/>
      <c r="AP265" s="39"/>
      <c r="AQ265" s="35"/>
      <c r="AR265" s="39"/>
      <c r="AS265" s="58"/>
      <c r="AT265" s="58"/>
      <c r="AU265" s="39"/>
      <c r="AV265" s="557" t="str">
        <f t="shared" si="80"/>
        <v/>
      </c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12"/>
      <c r="BH265" s="12"/>
      <c r="BI265" s="12"/>
      <c r="CA265" s="32" t="str">
        <f t="shared" si="81"/>
        <v/>
      </c>
      <c r="CB265" s="32" t="str">
        <f t="shared" si="82"/>
        <v/>
      </c>
      <c r="CC265" s="438" t="str">
        <f t="shared" si="83"/>
        <v/>
      </c>
      <c r="CD265" s="32"/>
      <c r="CE265" s="32"/>
      <c r="CF265" s="32"/>
      <c r="CG265" s="33">
        <f t="shared" si="84"/>
        <v>0</v>
      </c>
      <c r="CH265" s="33">
        <f t="shared" si="85"/>
        <v>0</v>
      </c>
      <c r="CI265" s="33">
        <f t="shared" si="86"/>
        <v>0</v>
      </c>
      <c r="CJ265" s="33"/>
      <c r="CK265" s="33"/>
      <c r="CL265" s="33"/>
      <c r="CM265" s="14"/>
      <c r="CN265" s="14"/>
    </row>
    <row r="266" spans="1:104" x14ac:dyDescent="0.2">
      <c r="A266" s="1433"/>
      <c r="B266" s="443" t="s">
        <v>284</v>
      </c>
      <c r="C266" s="139">
        <f t="shared" si="77"/>
        <v>0</v>
      </c>
      <c r="D266" s="140">
        <f t="shared" si="88"/>
        <v>0</v>
      </c>
      <c r="E266" s="335">
        <f t="shared" si="89"/>
        <v>0</v>
      </c>
      <c r="F266" s="35"/>
      <c r="G266" s="40"/>
      <c r="H266" s="35"/>
      <c r="I266" s="40"/>
      <c r="J266" s="35"/>
      <c r="K266" s="40"/>
      <c r="L266" s="35"/>
      <c r="M266" s="40"/>
      <c r="N266" s="35"/>
      <c r="O266" s="37"/>
      <c r="P266" s="35"/>
      <c r="Q266" s="40"/>
      <c r="R266" s="143"/>
      <c r="S266" s="37"/>
      <c r="T266" s="35"/>
      <c r="U266" s="40"/>
      <c r="V266" s="143"/>
      <c r="W266" s="37"/>
      <c r="X266" s="35"/>
      <c r="Y266" s="40"/>
      <c r="Z266" s="143"/>
      <c r="AA266" s="37"/>
      <c r="AB266" s="35"/>
      <c r="AC266" s="40"/>
      <c r="AD266" s="143"/>
      <c r="AE266" s="37"/>
      <c r="AF266" s="35"/>
      <c r="AG266" s="40"/>
      <c r="AH266" s="143"/>
      <c r="AI266" s="37"/>
      <c r="AJ266" s="35"/>
      <c r="AK266" s="40"/>
      <c r="AL266" s="143"/>
      <c r="AM266" s="38"/>
      <c r="AN266" s="143"/>
      <c r="AO266" s="143"/>
      <c r="AP266" s="39"/>
      <c r="AQ266" s="35"/>
      <c r="AR266" s="39"/>
      <c r="AS266" s="58"/>
      <c r="AT266" s="58"/>
      <c r="AU266" s="39"/>
      <c r="AV266" s="557" t="str">
        <f t="shared" si="80"/>
        <v/>
      </c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12"/>
      <c r="BH266" s="12"/>
      <c r="BI266" s="12"/>
      <c r="CA266" s="32" t="str">
        <f t="shared" si="81"/>
        <v/>
      </c>
      <c r="CB266" s="32" t="str">
        <f t="shared" si="82"/>
        <v/>
      </c>
      <c r="CC266" s="438" t="str">
        <f t="shared" si="83"/>
        <v/>
      </c>
      <c r="CD266" s="32"/>
      <c r="CE266" s="32"/>
      <c r="CF266" s="32"/>
      <c r="CG266" s="33">
        <f t="shared" si="84"/>
        <v>0</v>
      </c>
      <c r="CH266" s="33">
        <f t="shared" si="85"/>
        <v>0</v>
      </c>
      <c r="CI266" s="33">
        <f t="shared" si="86"/>
        <v>0</v>
      </c>
      <c r="CJ266" s="33"/>
      <c r="CK266" s="33"/>
      <c r="CL266" s="33"/>
      <c r="CM266" s="14"/>
      <c r="CN266" s="14"/>
    </row>
    <row r="267" spans="1:104" x14ac:dyDescent="0.2">
      <c r="A267" s="1433"/>
      <c r="B267" s="443" t="s">
        <v>285</v>
      </c>
      <c r="C267" s="139">
        <f t="shared" si="77"/>
        <v>0</v>
      </c>
      <c r="D267" s="140">
        <f t="shared" si="88"/>
        <v>0</v>
      </c>
      <c r="E267" s="335">
        <f t="shared" si="89"/>
        <v>0</v>
      </c>
      <c r="F267" s="35"/>
      <c r="G267" s="40"/>
      <c r="H267" s="35"/>
      <c r="I267" s="40"/>
      <c r="J267" s="35"/>
      <c r="K267" s="40"/>
      <c r="L267" s="35"/>
      <c r="M267" s="40"/>
      <c r="N267" s="35"/>
      <c r="O267" s="37"/>
      <c r="P267" s="35"/>
      <c r="Q267" s="40"/>
      <c r="R267" s="143"/>
      <c r="S267" s="37"/>
      <c r="T267" s="35"/>
      <c r="U267" s="40"/>
      <c r="V267" s="143"/>
      <c r="W267" s="37"/>
      <c r="X267" s="35"/>
      <c r="Y267" s="40"/>
      <c r="Z267" s="143"/>
      <c r="AA267" s="37"/>
      <c r="AB267" s="35"/>
      <c r="AC267" s="40"/>
      <c r="AD267" s="143"/>
      <c r="AE267" s="37"/>
      <c r="AF267" s="35"/>
      <c r="AG267" s="40"/>
      <c r="AH267" s="143"/>
      <c r="AI267" s="37"/>
      <c r="AJ267" s="35"/>
      <c r="AK267" s="40"/>
      <c r="AL267" s="143"/>
      <c r="AM267" s="38"/>
      <c r="AN267" s="143"/>
      <c r="AO267" s="143"/>
      <c r="AP267" s="39"/>
      <c r="AQ267" s="35"/>
      <c r="AR267" s="39"/>
      <c r="AS267" s="58"/>
      <c r="AT267" s="58"/>
      <c r="AU267" s="39"/>
      <c r="AV267" s="557" t="str">
        <f t="shared" si="80"/>
        <v/>
      </c>
      <c r="AW267" s="13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Z267" s="2"/>
      <c r="CA267" s="32" t="str">
        <f t="shared" si="81"/>
        <v/>
      </c>
      <c r="CB267" s="32" t="str">
        <f t="shared" si="82"/>
        <v/>
      </c>
      <c r="CC267" s="438" t="str">
        <f t="shared" si="83"/>
        <v/>
      </c>
      <c r="CD267" s="32"/>
      <c r="CE267" s="32"/>
      <c r="CF267" s="32"/>
      <c r="CG267" s="33">
        <f t="shared" si="84"/>
        <v>0</v>
      </c>
      <c r="CH267" s="33">
        <f t="shared" si="85"/>
        <v>0</v>
      </c>
      <c r="CI267" s="33">
        <f t="shared" si="86"/>
        <v>0</v>
      </c>
      <c r="CJ267" s="33"/>
      <c r="CK267" s="33"/>
      <c r="CL267" s="33"/>
      <c r="CM267" s="14"/>
      <c r="CN267" s="14"/>
    </row>
    <row r="268" spans="1:104" x14ac:dyDescent="0.2">
      <c r="A268" s="1433"/>
      <c r="B268" s="443" t="s">
        <v>286</v>
      </c>
      <c r="C268" s="139">
        <f t="shared" si="77"/>
        <v>0</v>
      </c>
      <c r="D268" s="140">
        <f t="shared" si="88"/>
        <v>0</v>
      </c>
      <c r="E268" s="335">
        <f t="shared" si="89"/>
        <v>0</v>
      </c>
      <c r="F268" s="35"/>
      <c r="G268" s="40"/>
      <c r="H268" s="35"/>
      <c r="I268" s="40"/>
      <c r="J268" s="35"/>
      <c r="K268" s="40"/>
      <c r="L268" s="35"/>
      <c r="M268" s="40"/>
      <c r="N268" s="35"/>
      <c r="O268" s="37"/>
      <c r="P268" s="35"/>
      <c r="Q268" s="40"/>
      <c r="R268" s="143"/>
      <c r="S268" s="37"/>
      <c r="T268" s="35"/>
      <c r="U268" s="40"/>
      <c r="V268" s="143"/>
      <c r="W268" s="37"/>
      <c r="X268" s="35"/>
      <c r="Y268" s="40"/>
      <c r="Z268" s="143"/>
      <c r="AA268" s="37"/>
      <c r="AB268" s="35"/>
      <c r="AC268" s="40"/>
      <c r="AD268" s="143"/>
      <c r="AE268" s="37"/>
      <c r="AF268" s="35"/>
      <c r="AG268" s="40"/>
      <c r="AH268" s="143"/>
      <c r="AI268" s="37"/>
      <c r="AJ268" s="35"/>
      <c r="AK268" s="40"/>
      <c r="AL268" s="143"/>
      <c r="AM268" s="38"/>
      <c r="AN268" s="143"/>
      <c r="AO268" s="143"/>
      <c r="AP268" s="39"/>
      <c r="AQ268" s="35"/>
      <c r="AR268" s="39"/>
      <c r="AS268" s="58"/>
      <c r="AT268" s="58"/>
      <c r="AU268" s="39"/>
      <c r="AV268" s="557" t="str">
        <f t="shared" si="80"/>
        <v/>
      </c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Y268" s="3"/>
      <c r="BZ268" s="4"/>
      <c r="CA268" s="32" t="str">
        <f t="shared" si="81"/>
        <v/>
      </c>
      <c r="CB268" s="32" t="str">
        <f t="shared" si="82"/>
        <v/>
      </c>
      <c r="CC268" s="438" t="str">
        <f t="shared" si="83"/>
        <v/>
      </c>
      <c r="CD268" s="32"/>
      <c r="CE268" s="32"/>
      <c r="CF268" s="33"/>
      <c r="CG268" s="33">
        <f t="shared" si="84"/>
        <v>0</v>
      </c>
      <c r="CH268" s="33">
        <f t="shared" si="85"/>
        <v>0</v>
      </c>
      <c r="CI268" s="33">
        <f t="shared" si="86"/>
        <v>0</v>
      </c>
      <c r="CJ268" s="33"/>
      <c r="CK268" s="33"/>
      <c r="CL268" s="33"/>
      <c r="CM268" s="14"/>
      <c r="CZ268" s="3"/>
    </row>
    <row r="269" spans="1:104" x14ac:dyDescent="0.2">
      <c r="A269" s="1374"/>
      <c r="B269" s="444" t="s">
        <v>287</v>
      </c>
      <c r="C269" s="182">
        <f t="shared" si="77"/>
        <v>13</v>
      </c>
      <c r="D269" s="183">
        <f t="shared" si="88"/>
        <v>0</v>
      </c>
      <c r="E269" s="350">
        <f t="shared" si="89"/>
        <v>13</v>
      </c>
      <c r="F269" s="82"/>
      <c r="G269" s="185"/>
      <c r="H269" s="82"/>
      <c r="I269" s="185">
        <v>1</v>
      </c>
      <c r="J269" s="82"/>
      <c r="K269" s="185"/>
      <c r="L269" s="82"/>
      <c r="M269" s="185">
        <v>1</v>
      </c>
      <c r="N269" s="82"/>
      <c r="O269" s="455">
        <v>3</v>
      </c>
      <c r="P269" s="82"/>
      <c r="Q269" s="185">
        <v>2</v>
      </c>
      <c r="R269" s="149"/>
      <c r="S269" s="455">
        <v>2</v>
      </c>
      <c r="T269" s="82"/>
      <c r="U269" s="185">
        <v>1</v>
      </c>
      <c r="V269" s="149"/>
      <c r="W269" s="455">
        <v>1</v>
      </c>
      <c r="X269" s="82"/>
      <c r="Y269" s="185"/>
      <c r="Z269" s="149"/>
      <c r="AA269" s="455">
        <v>1</v>
      </c>
      <c r="AB269" s="82"/>
      <c r="AC269" s="185">
        <v>1</v>
      </c>
      <c r="AD269" s="149"/>
      <c r="AE269" s="455"/>
      <c r="AF269" s="82"/>
      <c r="AG269" s="185"/>
      <c r="AH269" s="149"/>
      <c r="AI269" s="455"/>
      <c r="AJ269" s="82"/>
      <c r="AK269" s="185"/>
      <c r="AL269" s="149"/>
      <c r="AM269" s="84"/>
      <c r="AN269" s="149">
        <v>0</v>
      </c>
      <c r="AO269" s="149">
        <v>0</v>
      </c>
      <c r="AP269" s="85">
        <v>0</v>
      </c>
      <c r="AQ269" s="82">
        <v>0</v>
      </c>
      <c r="AR269" s="85">
        <v>0</v>
      </c>
      <c r="AS269" s="59">
        <v>0</v>
      </c>
      <c r="AT269" s="85">
        <v>0</v>
      </c>
      <c r="AU269" s="85">
        <v>0</v>
      </c>
      <c r="AV269" s="557" t="str">
        <f t="shared" si="80"/>
        <v/>
      </c>
      <c r="AW269" s="162"/>
      <c r="AX269" s="630"/>
      <c r="AY269" s="610"/>
      <c r="AZ269" s="610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Z269" s="4"/>
      <c r="CA269" s="32" t="str">
        <f t="shared" si="81"/>
        <v/>
      </c>
      <c r="CB269" s="32" t="str">
        <f t="shared" si="82"/>
        <v/>
      </c>
      <c r="CC269" s="438" t="str">
        <f t="shared" si="83"/>
        <v/>
      </c>
      <c r="CD269" s="32"/>
      <c r="CE269" s="32"/>
      <c r="CF269" s="33"/>
      <c r="CG269" s="33">
        <f t="shared" si="84"/>
        <v>0</v>
      </c>
      <c r="CH269" s="33">
        <f t="shared" si="85"/>
        <v>0</v>
      </c>
      <c r="CI269" s="33">
        <f t="shared" si="86"/>
        <v>0</v>
      </c>
      <c r="CJ269" s="33"/>
      <c r="CK269" s="33"/>
      <c r="CL269" s="33"/>
      <c r="CM269" s="14"/>
      <c r="CZ269" s="3"/>
    </row>
    <row r="270" spans="1:104" x14ac:dyDescent="0.2">
      <c r="A270" s="155" t="s">
        <v>289</v>
      </c>
      <c r="B270" s="122"/>
      <c r="AW270" s="118"/>
      <c r="AX270" s="630"/>
      <c r="AY270" s="610"/>
      <c r="AZ270" s="610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Z270" s="4"/>
      <c r="CA270" s="32"/>
      <c r="CB270" s="32"/>
      <c r="CC270" s="32"/>
      <c r="CD270" s="32"/>
      <c r="CE270" s="32"/>
      <c r="CF270" s="33"/>
      <c r="CG270" s="33"/>
      <c r="CH270" s="33"/>
      <c r="CI270" s="33"/>
      <c r="CJ270" s="33"/>
      <c r="CK270" s="33"/>
      <c r="CL270" s="33"/>
      <c r="CM270" s="14"/>
      <c r="CZ270" s="3"/>
    </row>
    <row r="271" spans="1:104" ht="14.25" customHeight="1" x14ac:dyDescent="0.2">
      <c r="A271" s="1366" t="s">
        <v>62</v>
      </c>
      <c r="B271" s="1367"/>
      <c r="C271" s="1371" t="s">
        <v>269</v>
      </c>
      <c r="D271" s="1512"/>
      <c r="E271" s="1372"/>
      <c r="F271" s="1377" t="s">
        <v>290</v>
      </c>
      <c r="G271" s="1378"/>
      <c r="H271" s="1378"/>
      <c r="I271" s="1378"/>
      <c r="J271" s="1378"/>
      <c r="K271" s="1378"/>
      <c r="L271" s="1378"/>
      <c r="M271" s="1378"/>
      <c r="N271" s="1378"/>
      <c r="O271" s="1378"/>
      <c r="P271" s="1378"/>
      <c r="Q271" s="1378"/>
      <c r="R271" s="1378"/>
      <c r="S271" s="1378"/>
      <c r="T271" s="1378"/>
      <c r="U271" s="1378"/>
      <c r="V271" s="1378"/>
      <c r="W271" s="1378"/>
      <c r="X271" s="1378"/>
      <c r="Y271" s="1378"/>
      <c r="Z271" s="1378"/>
      <c r="AA271" s="1378"/>
      <c r="AB271" s="1378"/>
      <c r="AC271" s="1378"/>
      <c r="AD271" s="1378"/>
      <c r="AE271" s="1378"/>
      <c r="AF271" s="1378"/>
      <c r="AG271" s="1378"/>
      <c r="AH271" s="1378"/>
      <c r="AI271" s="1378"/>
      <c r="AJ271" s="1378"/>
      <c r="AK271" s="1378"/>
      <c r="AL271" s="1378"/>
      <c r="AM271" s="1378"/>
      <c r="AN271" s="1378"/>
      <c r="AO271" s="1378"/>
      <c r="AP271" s="1378"/>
      <c r="AQ271" s="1378"/>
      <c r="AR271" s="1378"/>
      <c r="AS271" s="1380"/>
      <c r="AT271" s="1403" t="s">
        <v>271</v>
      </c>
      <c r="AU271" s="1405"/>
      <c r="AV271" s="1375" t="s">
        <v>7</v>
      </c>
      <c r="AW271" s="1367" t="s">
        <v>8</v>
      </c>
      <c r="AX271" s="1367" t="s">
        <v>230</v>
      </c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12"/>
      <c r="BK271" s="12"/>
      <c r="BL271" s="1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3"/>
      <c r="CM271" s="14"/>
      <c r="CZ271" s="3"/>
    </row>
    <row r="272" spans="1:104" ht="14.25" customHeight="1" x14ac:dyDescent="0.2">
      <c r="A272" s="1399"/>
      <c r="B272" s="1400"/>
      <c r="C272" s="1373"/>
      <c r="D272" s="1513"/>
      <c r="E272" s="1374"/>
      <c r="F272" s="1406" t="s">
        <v>291</v>
      </c>
      <c r="G272" s="1408"/>
      <c r="H272" s="1406" t="s">
        <v>292</v>
      </c>
      <c r="I272" s="1408"/>
      <c r="J272" s="1406" t="s">
        <v>293</v>
      </c>
      <c r="K272" s="1408"/>
      <c r="L272" s="1406" t="s">
        <v>294</v>
      </c>
      <c r="M272" s="1408"/>
      <c r="N272" s="1406" t="s">
        <v>295</v>
      </c>
      <c r="O272" s="1408"/>
      <c r="P272" s="1406" t="s">
        <v>175</v>
      </c>
      <c r="Q272" s="1408"/>
      <c r="R272" s="1406" t="s">
        <v>110</v>
      </c>
      <c r="S272" s="1408"/>
      <c r="T272" s="1406" t="s">
        <v>11</v>
      </c>
      <c r="U272" s="1408"/>
      <c r="V272" s="1406" t="s">
        <v>112</v>
      </c>
      <c r="W272" s="1407"/>
      <c r="X272" s="1406" t="s">
        <v>113</v>
      </c>
      <c r="Y272" s="1407"/>
      <c r="Z272" s="1406" t="s">
        <v>114</v>
      </c>
      <c r="AA272" s="1407"/>
      <c r="AB272" s="1406" t="s">
        <v>115</v>
      </c>
      <c r="AC272" s="1407"/>
      <c r="AD272" s="1406" t="s">
        <v>116</v>
      </c>
      <c r="AE272" s="1407"/>
      <c r="AF272" s="1406" t="s">
        <v>117</v>
      </c>
      <c r="AG272" s="1407"/>
      <c r="AH272" s="1406" t="s">
        <v>118</v>
      </c>
      <c r="AI272" s="1407"/>
      <c r="AJ272" s="1406" t="s">
        <v>119</v>
      </c>
      <c r="AK272" s="1407"/>
      <c r="AL272" s="1406" t="s">
        <v>120</v>
      </c>
      <c r="AM272" s="1407"/>
      <c r="AN272" s="1406" t="s">
        <v>121</v>
      </c>
      <c r="AO272" s="1407"/>
      <c r="AP272" s="1406" t="s">
        <v>122</v>
      </c>
      <c r="AQ272" s="1407"/>
      <c r="AR272" s="1406" t="s">
        <v>123</v>
      </c>
      <c r="AS272" s="1407"/>
      <c r="AT272" s="1399" t="s">
        <v>277</v>
      </c>
      <c r="AU272" s="1400" t="s">
        <v>278</v>
      </c>
      <c r="AV272" s="1392"/>
      <c r="AW272" s="1400"/>
      <c r="AX272" s="1400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12"/>
      <c r="BK272" s="12"/>
      <c r="BL272" s="12"/>
      <c r="CA272" s="32"/>
      <c r="CB272" s="32"/>
      <c r="CC272" s="32"/>
      <c r="CD272" s="32"/>
      <c r="CE272" s="32"/>
      <c r="CF272" s="32"/>
      <c r="CG272" s="32"/>
      <c r="CH272" s="32"/>
      <c r="CI272" s="32"/>
      <c r="CJ272" s="32"/>
      <c r="CK272" s="32"/>
      <c r="CL272" s="33"/>
      <c r="CM272" s="14"/>
      <c r="CZ272" s="3"/>
    </row>
    <row r="273" spans="1:104" ht="21" x14ac:dyDescent="0.2">
      <c r="A273" s="1368"/>
      <c r="B273" s="1369"/>
      <c r="C273" s="571" t="s">
        <v>88</v>
      </c>
      <c r="D273" s="525" t="s">
        <v>54</v>
      </c>
      <c r="E273" s="458" t="s">
        <v>89</v>
      </c>
      <c r="F273" s="571" t="s">
        <v>276</v>
      </c>
      <c r="G273" s="592" t="s">
        <v>89</v>
      </c>
      <c r="H273" s="571" t="s">
        <v>276</v>
      </c>
      <c r="I273" s="592" t="s">
        <v>89</v>
      </c>
      <c r="J273" s="571" t="s">
        <v>276</v>
      </c>
      <c r="K273" s="592" t="s">
        <v>89</v>
      </c>
      <c r="L273" s="571" t="s">
        <v>276</v>
      </c>
      <c r="M273" s="592" t="s">
        <v>89</v>
      </c>
      <c r="N273" s="571" t="s">
        <v>276</v>
      </c>
      <c r="O273" s="592" t="s">
        <v>89</v>
      </c>
      <c r="P273" s="571" t="s">
        <v>276</v>
      </c>
      <c r="Q273" s="592" t="s">
        <v>89</v>
      </c>
      <c r="R273" s="571" t="s">
        <v>276</v>
      </c>
      <c r="S273" s="592" t="s">
        <v>89</v>
      </c>
      <c r="T273" s="571" t="s">
        <v>276</v>
      </c>
      <c r="U273" s="592" t="s">
        <v>89</v>
      </c>
      <c r="V273" s="571" t="s">
        <v>276</v>
      </c>
      <c r="W273" s="592" t="s">
        <v>89</v>
      </c>
      <c r="X273" s="571" t="s">
        <v>276</v>
      </c>
      <c r="Y273" s="592" t="s">
        <v>89</v>
      </c>
      <c r="Z273" s="571" t="s">
        <v>276</v>
      </c>
      <c r="AA273" s="592" t="s">
        <v>89</v>
      </c>
      <c r="AB273" s="571" t="s">
        <v>276</v>
      </c>
      <c r="AC273" s="592" t="s">
        <v>89</v>
      </c>
      <c r="AD273" s="571" t="s">
        <v>276</v>
      </c>
      <c r="AE273" s="592" t="s">
        <v>89</v>
      </c>
      <c r="AF273" s="571" t="s">
        <v>276</v>
      </c>
      <c r="AG273" s="592" t="s">
        <v>89</v>
      </c>
      <c r="AH273" s="571" t="s">
        <v>276</v>
      </c>
      <c r="AI273" s="592" t="s">
        <v>89</v>
      </c>
      <c r="AJ273" s="571" t="s">
        <v>276</v>
      </c>
      <c r="AK273" s="592" t="s">
        <v>89</v>
      </c>
      <c r="AL273" s="571" t="s">
        <v>276</v>
      </c>
      <c r="AM273" s="592" t="s">
        <v>89</v>
      </c>
      <c r="AN273" s="571" t="s">
        <v>276</v>
      </c>
      <c r="AO273" s="592" t="s">
        <v>89</v>
      </c>
      <c r="AP273" s="571" t="s">
        <v>276</v>
      </c>
      <c r="AQ273" s="592" t="s">
        <v>89</v>
      </c>
      <c r="AR273" s="571" t="s">
        <v>276</v>
      </c>
      <c r="AS273" s="592" t="s">
        <v>89</v>
      </c>
      <c r="AT273" s="1368"/>
      <c r="AU273" s="1369"/>
      <c r="AV273" s="1376"/>
      <c r="AW273" s="1369"/>
      <c r="AX273" s="1369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12"/>
      <c r="BK273" s="12"/>
      <c r="BL273" s="1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3"/>
      <c r="CM273" s="14"/>
      <c r="CZ273" s="3"/>
    </row>
    <row r="274" spans="1:104" x14ac:dyDescent="0.2">
      <c r="A274" s="1485" t="s">
        <v>181</v>
      </c>
      <c r="B274" s="599" t="s">
        <v>176</v>
      </c>
      <c r="C274" s="213">
        <f t="shared" ref="C274:C281" si="90">SUM(D274+E274)</f>
        <v>0</v>
      </c>
      <c r="D274" s="684"/>
      <c r="E274" s="599">
        <f>+Q274+S274+U274+W274+Y274+AA274+AC274+AE274+AG274</f>
        <v>0</v>
      </c>
      <c r="F274" s="685"/>
      <c r="G274" s="685"/>
      <c r="H274" s="686"/>
      <c r="I274" s="685"/>
      <c r="J274" s="686"/>
      <c r="K274" s="687"/>
      <c r="L274" s="686"/>
      <c r="M274" s="688"/>
      <c r="N274" s="686"/>
      <c r="O274" s="687"/>
      <c r="P274" s="686"/>
      <c r="Q274" s="601"/>
      <c r="R274" s="686"/>
      <c r="S274" s="601"/>
      <c r="T274" s="686"/>
      <c r="U274" s="601"/>
      <c r="V274" s="686"/>
      <c r="W274" s="601"/>
      <c r="X274" s="686"/>
      <c r="Y274" s="601"/>
      <c r="Z274" s="686"/>
      <c r="AA274" s="601"/>
      <c r="AB274" s="686"/>
      <c r="AC274" s="601"/>
      <c r="AD274" s="686"/>
      <c r="AE274" s="601"/>
      <c r="AF274" s="686"/>
      <c r="AG274" s="601"/>
      <c r="AH274" s="686"/>
      <c r="AI274" s="685"/>
      <c r="AJ274" s="686"/>
      <c r="AK274" s="685"/>
      <c r="AL274" s="686"/>
      <c r="AM274" s="685"/>
      <c r="AN274" s="686"/>
      <c r="AO274" s="685"/>
      <c r="AP274" s="686"/>
      <c r="AQ274" s="685"/>
      <c r="AR274" s="686"/>
      <c r="AS274" s="687"/>
      <c r="AT274" s="583"/>
      <c r="AU274" s="586"/>
      <c r="AV274" s="603"/>
      <c r="AW274" s="586"/>
      <c r="AX274" s="586"/>
      <c r="AY274" s="557" t="str">
        <f>CA274&amp;CB274&amp;CC274&amp;CD274&amp;CE274&amp;CF274</f>
        <v/>
      </c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12"/>
      <c r="BK274" s="12"/>
      <c r="BL274" s="12"/>
      <c r="BZ274" s="4"/>
      <c r="CA274" s="32" t="str">
        <f>IF(CG274=0,"","* La suma de Ingresos de pacientes TRANS NO DEBE superar el total de mujeres ingresadas. ")</f>
        <v/>
      </c>
      <c r="CB274" s="32" t="str">
        <f>IF(CH274=0,"","* El Total de Pueblo Originario Ingresado NO DEBE superar el total de mujeres ingresadas. ")</f>
        <v/>
      </c>
      <c r="CC274" s="32" t="str">
        <f>IF(CI274=0,"","* El total de Migrantes Ingresado NO DEBE superar el total de mujeres ingresadas. ")</f>
        <v/>
      </c>
      <c r="CD274" s="32" t="str">
        <f>IF(CJ274=0,"","* El total de Población SENAME Ingresado NO DEBE superar el total de mujeres ingresadas. ")</f>
        <v/>
      </c>
      <c r="CE274" s="32" t="str">
        <f>IF(CK274=0,"","* No olvide digitar los campos Trans y/o Pueblo Originario y/o Migrantes y/o Población SENAME (Digite CERO si no tiene). ")</f>
        <v/>
      </c>
      <c r="CF274" s="33"/>
      <c r="CG274" s="33">
        <f>IF(SUM(AT274,AU274)&gt;E274,1,0)</f>
        <v>0</v>
      </c>
      <c r="CH274" s="33">
        <f>IF(E274&lt;AV274,1,0)</f>
        <v>0</v>
      </c>
      <c r="CI274" s="33">
        <f>IF(E274&lt;AW274,1,0)</f>
        <v>0</v>
      </c>
      <c r="CJ274" s="33">
        <f>IF(C274&lt;AX274,1,0)</f>
        <v>0</v>
      </c>
      <c r="CK274" s="33">
        <f>IF(AND(E274&lt;&gt;0,OR(AT274="",AU274="",AV274="",AW274="",AX274="")),1,0)</f>
        <v>0</v>
      </c>
      <c r="CL274" s="33"/>
      <c r="CM274" s="14"/>
      <c r="CZ274" s="3"/>
    </row>
    <row r="275" spans="1:104" x14ac:dyDescent="0.2">
      <c r="A275" s="1486"/>
      <c r="B275" s="464" t="s">
        <v>288</v>
      </c>
      <c r="C275" s="280">
        <f t="shared" si="90"/>
        <v>8</v>
      </c>
      <c r="D275" s="281">
        <f t="shared" ref="D275:E277" si="91">SUM(F275+H275+J275+L275+N275+P275+R275+T275+V275+X275+Z275+AB275+AD275+AF275+AH275+AJ275+AL275+AN275+AP275+AR275)</f>
        <v>6</v>
      </c>
      <c r="E275" s="282">
        <f t="shared" si="91"/>
        <v>2</v>
      </c>
      <c r="F275" s="389"/>
      <c r="G275" s="389"/>
      <c r="H275" s="324"/>
      <c r="I275" s="389"/>
      <c r="J275" s="324"/>
      <c r="K275" s="305"/>
      <c r="L275" s="324"/>
      <c r="M275" s="285"/>
      <c r="N275" s="324"/>
      <c r="O275" s="305"/>
      <c r="P275" s="324"/>
      <c r="Q275" s="389"/>
      <c r="R275" s="324"/>
      <c r="S275" s="389"/>
      <c r="T275" s="324"/>
      <c r="U275" s="389"/>
      <c r="V275" s="324">
        <v>3</v>
      </c>
      <c r="W275" s="389"/>
      <c r="X275" s="324">
        <v>1</v>
      </c>
      <c r="Y275" s="389"/>
      <c r="Z275" s="324">
        <v>2</v>
      </c>
      <c r="AA275" s="389">
        <v>1</v>
      </c>
      <c r="AB275" s="324"/>
      <c r="AC275" s="389"/>
      <c r="AD275" s="324"/>
      <c r="AE275" s="389">
        <v>1</v>
      </c>
      <c r="AF275" s="324"/>
      <c r="AG275" s="389"/>
      <c r="AH275" s="324"/>
      <c r="AI275" s="389"/>
      <c r="AJ275" s="324"/>
      <c r="AK275" s="389"/>
      <c r="AL275" s="324"/>
      <c r="AM275" s="389"/>
      <c r="AN275" s="324"/>
      <c r="AO275" s="389"/>
      <c r="AP275" s="324"/>
      <c r="AQ275" s="389"/>
      <c r="AR275" s="324"/>
      <c r="AS275" s="305"/>
      <c r="AT275" s="324">
        <v>0</v>
      </c>
      <c r="AU275" s="305">
        <v>0</v>
      </c>
      <c r="AV275" s="306">
        <v>0</v>
      </c>
      <c r="AW275" s="305">
        <v>1</v>
      </c>
      <c r="AX275" s="305">
        <v>0</v>
      </c>
      <c r="AY275" s="557" t="str">
        <f t="shared" ref="AY275:AY281" si="92">CA275&amp;CB275&amp;CC275&amp;CD275&amp;CE275&amp;CF275</f>
        <v/>
      </c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12"/>
      <c r="BK275" s="12"/>
      <c r="BL275" s="12"/>
      <c r="BZ275" s="4"/>
      <c r="CA275" s="32" t="str">
        <f>IF(CG275=0,"","* La suma de Ingresos de pacientes Trans NO DEBE superar el total de pacientes ingresados. ")</f>
        <v/>
      </c>
      <c r="CB275" s="32" t="str">
        <f>IF(CH275=0,"","* El Total de Pueblo Originario Ingresado NO DEBE superar el total de pacientes ingresados. ")</f>
        <v/>
      </c>
      <c r="CC275" s="32" t="str">
        <f>IF(CI275=0,"","* El total de Migrantes Ingresado NO DEBE superar el total de pacientes ingresados. ")</f>
        <v/>
      </c>
      <c r="CD275" s="32" t="str">
        <f>IF(CJ275=0,"","* El total de Población SENAME Ingresado NO DEBE superar el total de pacientes ingresados. ")</f>
        <v/>
      </c>
      <c r="CE275" s="32" t="str">
        <f>IF(CK275=0,"","* No olvide digitar los campos Trans y/o Pueblo Originario y/o Migrantes y/o Población SENAME (Digite CERO si no tiene). ")</f>
        <v/>
      </c>
      <c r="CF275" s="33"/>
      <c r="CG275" s="33">
        <f t="shared" ref="CG275:CG281" si="93">IF(SUM(AT275,AU275)&gt;C275,1,0)</f>
        <v>0</v>
      </c>
      <c r="CH275" s="33">
        <f t="shared" ref="CH275:CH281" si="94">IF(C275&lt;AV275,1,0)</f>
        <v>0</v>
      </c>
      <c r="CI275" s="33">
        <f t="shared" ref="CI275:CI281" si="95">IF(C275&lt;AW275,1,0)</f>
        <v>0</v>
      </c>
      <c r="CJ275" s="33">
        <f t="shared" ref="CJ275:CJ281" si="96">IF(C275&lt;AX275,1,0)</f>
        <v>0</v>
      </c>
      <c r="CK275" s="33">
        <f>IF(AND(C275&lt;&gt;0,OR(AT275="",AU275="",AV275="",AW275="",AX275="")),1,0)</f>
        <v>0</v>
      </c>
      <c r="CL275" s="33"/>
      <c r="CM275" s="14"/>
      <c r="CZ275" s="3"/>
    </row>
    <row r="276" spans="1:104" ht="15" thickBot="1" x14ac:dyDescent="0.25">
      <c r="A276" s="1508" t="s">
        <v>296</v>
      </c>
      <c r="B276" s="1509"/>
      <c r="C276" s="689">
        <f t="shared" si="90"/>
        <v>3</v>
      </c>
      <c r="D276" s="690">
        <f t="shared" si="91"/>
        <v>2</v>
      </c>
      <c r="E276" s="691">
        <f t="shared" si="91"/>
        <v>1</v>
      </c>
      <c r="F276" s="468"/>
      <c r="G276" s="468"/>
      <c r="H276" s="397"/>
      <c r="I276" s="468"/>
      <c r="J276" s="397"/>
      <c r="K276" s="347"/>
      <c r="L276" s="397"/>
      <c r="M276" s="469"/>
      <c r="N276" s="397"/>
      <c r="O276" s="347"/>
      <c r="P276" s="397"/>
      <c r="Q276" s="468"/>
      <c r="R276" s="397"/>
      <c r="S276" s="468"/>
      <c r="T276" s="397">
        <v>1</v>
      </c>
      <c r="U276" s="468"/>
      <c r="V276" s="397"/>
      <c r="W276" s="468"/>
      <c r="X276" s="397"/>
      <c r="Y276" s="468"/>
      <c r="Z276" s="397"/>
      <c r="AA276" s="468"/>
      <c r="AB276" s="397"/>
      <c r="AC276" s="468"/>
      <c r="AD276" s="397"/>
      <c r="AE276" s="468"/>
      <c r="AF276" s="397"/>
      <c r="AG276" s="468">
        <v>1</v>
      </c>
      <c r="AH276" s="397">
        <v>1</v>
      </c>
      <c r="AI276" s="468"/>
      <c r="AJ276" s="397"/>
      <c r="AK276" s="468"/>
      <c r="AL276" s="397"/>
      <c r="AM276" s="468"/>
      <c r="AN276" s="397"/>
      <c r="AO276" s="468"/>
      <c r="AP276" s="397"/>
      <c r="AQ276" s="468"/>
      <c r="AR276" s="397"/>
      <c r="AS276" s="347"/>
      <c r="AT276" s="397">
        <v>0</v>
      </c>
      <c r="AU276" s="347">
        <v>0</v>
      </c>
      <c r="AV276" s="470">
        <v>0</v>
      </c>
      <c r="AW276" s="347">
        <v>0</v>
      </c>
      <c r="AX276" s="347">
        <v>0</v>
      </c>
      <c r="AY276" s="557" t="str">
        <f t="shared" si="92"/>
        <v/>
      </c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12"/>
      <c r="BK276" s="12"/>
      <c r="BL276" s="12"/>
      <c r="BZ276" s="4"/>
      <c r="CA276" s="32" t="str">
        <f t="shared" ref="CA276:CA281" si="97">IF(CG276=0,"","* La suma de Egresos de pacientes Trans NO DEBE superar el total de pacientes egresados. ")</f>
        <v/>
      </c>
      <c r="CB276" s="32" t="str">
        <f>IF(CH276=0,"","* El Total de Pueblo Originario Egresado NO DEBE superar el total de pacientes egresados. ")</f>
        <v/>
      </c>
      <c r="CC276" s="32" t="str">
        <f>IF(CI276=0,"","* El total de Migrantes Egresado NO DEBE superar el total de pacientes egresados. ")</f>
        <v/>
      </c>
      <c r="CD276" s="32" t="str">
        <f t="shared" ref="CD276:CD281" si="98">IF(CJ276=0,"","* El total de Población SENAME Ingresado NO DEBE superar el total de pacientes ingresados. ")</f>
        <v/>
      </c>
      <c r="CE276" s="32" t="str">
        <f t="shared" ref="CE276:CE281" si="99">IF(CK276=0,"","* No olvide digitar los campos Trans y/o Pueblo Originario y/o Migrantes y/o Población SENAME (Digite CERO si no tiene). ")</f>
        <v/>
      </c>
      <c r="CF276" s="33"/>
      <c r="CG276" s="33">
        <f t="shared" si="93"/>
        <v>0</v>
      </c>
      <c r="CH276" s="33">
        <f t="shared" si="94"/>
        <v>0</v>
      </c>
      <c r="CI276" s="33">
        <f t="shared" si="95"/>
        <v>0</v>
      </c>
      <c r="CJ276" s="33">
        <f t="shared" si="96"/>
        <v>0</v>
      </c>
      <c r="CK276" s="33">
        <f t="shared" ref="CK276:CK281" si="100">IF(AND(C276&lt;&gt;0,OR(AT276="",AU276="",AV276="",AW276="",AX276="")),1,0)</f>
        <v>0</v>
      </c>
      <c r="CL276" s="33"/>
      <c r="CM276" s="14"/>
      <c r="CZ276" s="3"/>
    </row>
    <row r="277" spans="1:104" ht="15" thickTop="1" x14ac:dyDescent="0.2">
      <c r="A277" s="1510" t="s">
        <v>297</v>
      </c>
      <c r="B277" s="1511"/>
      <c r="C277" s="471">
        <f t="shared" si="90"/>
        <v>1</v>
      </c>
      <c r="D277" s="472">
        <f t="shared" si="91"/>
        <v>1</v>
      </c>
      <c r="E277" s="473">
        <f t="shared" si="91"/>
        <v>0</v>
      </c>
      <c r="F277" s="474"/>
      <c r="G277" s="474"/>
      <c r="H277" s="286"/>
      <c r="I277" s="474"/>
      <c r="J277" s="286"/>
      <c r="K277" s="475"/>
      <c r="L277" s="286"/>
      <c r="M277" s="476"/>
      <c r="N277" s="286"/>
      <c r="O277" s="475"/>
      <c r="P277" s="286"/>
      <c r="Q277" s="474"/>
      <c r="R277" s="286"/>
      <c r="S277" s="474"/>
      <c r="T277" s="286">
        <v>1</v>
      </c>
      <c r="U277" s="474"/>
      <c r="V277" s="286"/>
      <c r="W277" s="474"/>
      <c r="X277" s="286"/>
      <c r="Y277" s="474"/>
      <c r="Z277" s="286"/>
      <c r="AA277" s="474"/>
      <c r="AB277" s="286"/>
      <c r="AC277" s="474"/>
      <c r="AD277" s="286"/>
      <c r="AE277" s="474"/>
      <c r="AF277" s="286"/>
      <c r="AG277" s="474"/>
      <c r="AH277" s="286"/>
      <c r="AI277" s="474"/>
      <c r="AJ277" s="286"/>
      <c r="AK277" s="474"/>
      <c r="AL277" s="286"/>
      <c r="AM277" s="474"/>
      <c r="AN277" s="286"/>
      <c r="AO277" s="474"/>
      <c r="AP277" s="286"/>
      <c r="AQ277" s="474"/>
      <c r="AR277" s="286"/>
      <c r="AS277" s="475"/>
      <c r="AT277" s="286">
        <v>0</v>
      </c>
      <c r="AU277" s="475">
        <v>0</v>
      </c>
      <c r="AV277" s="477">
        <v>0</v>
      </c>
      <c r="AW277" s="475">
        <v>0</v>
      </c>
      <c r="AX277" s="475">
        <v>0</v>
      </c>
      <c r="AY277" s="557" t="str">
        <f t="shared" si="92"/>
        <v/>
      </c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12"/>
      <c r="BK277" s="12"/>
      <c r="BL277" s="12"/>
      <c r="BZ277" s="4"/>
      <c r="CA277" s="32" t="str">
        <f t="shared" si="97"/>
        <v/>
      </c>
      <c r="CB277" s="32" t="str">
        <f>IF(CH277=0,"","* El Total de Pueblo Originario Egresado NO DEBE superar el total de pacientes egresados. ")</f>
        <v/>
      </c>
      <c r="CC277" s="32" t="str">
        <f>IF(CI277=0,"","* El total de Migrantes Egresado NO DEBE superar el total de pacientes egresados. ")</f>
        <v/>
      </c>
      <c r="CD277" s="32" t="str">
        <f t="shared" si="98"/>
        <v/>
      </c>
      <c r="CE277" s="32" t="str">
        <f t="shared" si="99"/>
        <v/>
      </c>
      <c r="CF277" s="32" t="str">
        <f>IF(CL277=0,"","* El Total de egresos por fallecimiento NO DEBE superar el total de Egresos. ")</f>
        <v/>
      </c>
      <c r="CG277" s="33">
        <f t="shared" si="93"/>
        <v>0</v>
      </c>
      <c r="CH277" s="33">
        <f t="shared" si="94"/>
        <v>0</v>
      </c>
      <c r="CI277" s="33">
        <f t="shared" si="95"/>
        <v>0</v>
      </c>
      <c r="CJ277" s="33">
        <f t="shared" si="96"/>
        <v>0</v>
      </c>
      <c r="CK277" s="33">
        <f t="shared" si="100"/>
        <v>0</v>
      </c>
      <c r="CL277" s="33">
        <f>IF(C277&gt;C276,1,0)</f>
        <v>0</v>
      </c>
      <c r="CM277" s="14"/>
      <c r="CZ277" s="3"/>
    </row>
    <row r="278" spans="1:104" ht="15" customHeight="1" thickBot="1" x14ac:dyDescent="0.25">
      <c r="A278" s="1514" t="s">
        <v>298</v>
      </c>
      <c r="B278" s="1515"/>
      <c r="C278" s="275">
        <f t="shared" si="90"/>
        <v>0</v>
      </c>
      <c r="D278" s="276">
        <f>SUM(F278+H278+J278+L278)</f>
        <v>0</v>
      </c>
      <c r="E278" s="277">
        <f>SUM(G278+I278+K278+M278)</f>
        <v>0</v>
      </c>
      <c r="F278" s="478"/>
      <c r="G278" s="478"/>
      <c r="H278" s="100"/>
      <c r="I278" s="478"/>
      <c r="J278" s="100"/>
      <c r="K278" s="103"/>
      <c r="L278" s="100"/>
      <c r="M278" s="479"/>
      <c r="N278" s="480"/>
      <c r="O278" s="481"/>
      <c r="P278" s="480"/>
      <c r="Q278" s="481"/>
      <c r="R278" s="480"/>
      <c r="S278" s="481"/>
      <c r="T278" s="480"/>
      <c r="U278" s="481"/>
      <c r="V278" s="480"/>
      <c r="W278" s="481"/>
      <c r="X278" s="480"/>
      <c r="Y278" s="481"/>
      <c r="Z278" s="480"/>
      <c r="AA278" s="481"/>
      <c r="AB278" s="480"/>
      <c r="AC278" s="481"/>
      <c r="AD278" s="480"/>
      <c r="AE278" s="481"/>
      <c r="AF278" s="480"/>
      <c r="AG278" s="481"/>
      <c r="AH278" s="480"/>
      <c r="AI278" s="481"/>
      <c r="AJ278" s="480"/>
      <c r="AK278" s="481"/>
      <c r="AL278" s="480"/>
      <c r="AM278" s="481"/>
      <c r="AN278" s="480"/>
      <c r="AO278" s="481"/>
      <c r="AP278" s="480"/>
      <c r="AQ278" s="481"/>
      <c r="AR278" s="480"/>
      <c r="AS278" s="481"/>
      <c r="AT278" s="480"/>
      <c r="AU278" s="481"/>
      <c r="AV278" s="482"/>
      <c r="AW278" s="103"/>
      <c r="AX278" s="103"/>
      <c r="AY278" s="557" t="str">
        <f t="shared" si="92"/>
        <v/>
      </c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12"/>
      <c r="BK278" s="12"/>
      <c r="BL278" s="12"/>
      <c r="BZ278" s="4"/>
      <c r="CA278" s="32" t="str">
        <f t="shared" si="97"/>
        <v/>
      </c>
      <c r="CB278" s="32" t="str">
        <f>IF(CH278=0,"","* El Total de Pueblo Originario Egresado NO DEBE superar el total de pacientes egresados. ")</f>
        <v/>
      </c>
      <c r="CC278" s="32" t="str">
        <f>IF(CI278=0,"","* El total de Migrantes Egresado NO DEBE superar el total de pacientes egresados. ")</f>
        <v/>
      </c>
      <c r="CD278" s="32" t="str">
        <f t="shared" si="98"/>
        <v/>
      </c>
      <c r="CE278" s="32" t="str">
        <f>IF(CK278=0,"","* No olvide digitar los campos Pueblo Originario y/o Migrantes y/o Población SENAME (Digite CERO si no tiene). ")</f>
        <v/>
      </c>
      <c r="CF278" s="32" t="str">
        <f>IF(CL278=0,"","* El total de Egresos por Alta Hijo VIH NO DEBE superar el Total de Egresos. ")</f>
        <v/>
      </c>
      <c r="CG278" s="33">
        <f t="shared" si="93"/>
        <v>0</v>
      </c>
      <c r="CH278" s="33">
        <f t="shared" si="94"/>
        <v>0</v>
      </c>
      <c r="CI278" s="33">
        <f t="shared" si="95"/>
        <v>0</v>
      </c>
      <c r="CJ278" s="33">
        <f t="shared" si="96"/>
        <v>0</v>
      </c>
      <c r="CK278" s="33">
        <f>IF(AND(C278&lt;&gt;0,OR(AV278="",AW278="",AX278="")),1,0)</f>
        <v>0</v>
      </c>
      <c r="CL278" s="33">
        <f>IF(C278&gt;C276,1,0)</f>
        <v>0</v>
      </c>
      <c r="CM278" s="14"/>
      <c r="CZ278" s="3"/>
    </row>
    <row r="279" spans="1:104" ht="15" thickTop="1" x14ac:dyDescent="0.2">
      <c r="A279" s="1516" t="s">
        <v>299</v>
      </c>
      <c r="B279" s="439" t="s">
        <v>300</v>
      </c>
      <c r="C279" s="471">
        <f t="shared" si="90"/>
        <v>0</v>
      </c>
      <c r="D279" s="472">
        <f t="shared" ref="D279:E281" si="101">SUM(F279+H279+J279+L279+N279+P279+R279+T279+V279+X279+Z279+AB279+AD279+AF279+AH279+AJ279+AL279+AN279+AP279+AR279)</f>
        <v>0</v>
      </c>
      <c r="E279" s="473">
        <f t="shared" si="101"/>
        <v>0</v>
      </c>
      <c r="F279" s="474"/>
      <c r="G279" s="474"/>
      <c r="H279" s="286"/>
      <c r="I279" s="474"/>
      <c r="J279" s="286"/>
      <c r="K279" s="475"/>
      <c r="L279" s="286"/>
      <c r="M279" s="476"/>
      <c r="N279" s="286"/>
      <c r="O279" s="475"/>
      <c r="P279" s="286"/>
      <c r="Q279" s="474"/>
      <c r="R279" s="286"/>
      <c r="S279" s="474"/>
      <c r="T279" s="286"/>
      <c r="U279" s="474"/>
      <c r="V279" s="286"/>
      <c r="W279" s="474"/>
      <c r="X279" s="286"/>
      <c r="Y279" s="474"/>
      <c r="Z279" s="286"/>
      <c r="AA279" s="474"/>
      <c r="AB279" s="286"/>
      <c r="AC279" s="474"/>
      <c r="AD279" s="286"/>
      <c r="AE279" s="474"/>
      <c r="AF279" s="286"/>
      <c r="AG279" s="474"/>
      <c r="AH279" s="286"/>
      <c r="AI279" s="474"/>
      <c r="AJ279" s="286"/>
      <c r="AK279" s="474"/>
      <c r="AL279" s="286"/>
      <c r="AM279" s="474"/>
      <c r="AN279" s="286"/>
      <c r="AO279" s="474"/>
      <c r="AP279" s="286"/>
      <c r="AQ279" s="474"/>
      <c r="AR279" s="286"/>
      <c r="AS279" s="475"/>
      <c r="AT279" s="286"/>
      <c r="AU279" s="475"/>
      <c r="AV279" s="477"/>
      <c r="AW279" s="475"/>
      <c r="AX279" s="475"/>
      <c r="AY279" s="557" t="str">
        <f t="shared" si="92"/>
        <v/>
      </c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Z279" s="4"/>
      <c r="CA279" s="32" t="str">
        <f t="shared" si="97"/>
        <v/>
      </c>
      <c r="CB279" s="32" t="str">
        <f>IF(CH279=0,"","* El Total de Pueblo Originario Egresado NO DEBE superar el total de pacientes egresados. ")</f>
        <v/>
      </c>
      <c r="CC279" s="32" t="str">
        <f>IF(CI279=0,"","* El total de Migrantes Egresado NO DEBE superar el total de pacientes egresados. ")</f>
        <v/>
      </c>
      <c r="CD279" s="32" t="str">
        <f t="shared" si="98"/>
        <v/>
      </c>
      <c r="CE279" s="32" t="str">
        <f t="shared" si="99"/>
        <v/>
      </c>
      <c r="CF279" s="33"/>
      <c r="CG279" s="33">
        <f t="shared" si="93"/>
        <v>0</v>
      </c>
      <c r="CH279" s="33">
        <f t="shared" si="94"/>
        <v>0</v>
      </c>
      <c r="CI279" s="33">
        <f t="shared" si="95"/>
        <v>0</v>
      </c>
      <c r="CJ279" s="33">
        <f t="shared" si="96"/>
        <v>0</v>
      </c>
      <c r="CK279" s="33">
        <f t="shared" si="100"/>
        <v>0</v>
      </c>
      <c r="CL279" s="33"/>
      <c r="CM279" s="14"/>
      <c r="CN279" s="14"/>
    </row>
    <row r="280" spans="1:104" x14ac:dyDescent="0.2">
      <c r="A280" s="1516"/>
      <c r="B280" s="443" t="s">
        <v>301</v>
      </c>
      <c r="C280" s="139">
        <f t="shared" si="90"/>
        <v>0</v>
      </c>
      <c r="D280" s="140">
        <f t="shared" si="101"/>
        <v>0</v>
      </c>
      <c r="E280" s="141">
        <f t="shared" si="101"/>
        <v>0</v>
      </c>
      <c r="F280" s="143"/>
      <c r="G280" s="143"/>
      <c r="H280" s="35"/>
      <c r="I280" s="143"/>
      <c r="J280" s="35"/>
      <c r="K280" s="39"/>
      <c r="L280" s="35"/>
      <c r="M280" s="239"/>
      <c r="N280" s="35"/>
      <c r="O280" s="39"/>
      <c r="P280" s="35"/>
      <c r="Q280" s="143"/>
      <c r="R280" s="35"/>
      <c r="S280" s="143"/>
      <c r="T280" s="35"/>
      <c r="U280" s="143"/>
      <c r="V280" s="35"/>
      <c r="W280" s="143"/>
      <c r="X280" s="35"/>
      <c r="Y280" s="143"/>
      <c r="Z280" s="35"/>
      <c r="AA280" s="143"/>
      <c r="AB280" s="35"/>
      <c r="AC280" s="143"/>
      <c r="AD280" s="35"/>
      <c r="AE280" s="143"/>
      <c r="AF280" s="35"/>
      <c r="AG280" s="143"/>
      <c r="AH280" s="35"/>
      <c r="AI280" s="143"/>
      <c r="AJ280" s="35"/>
      <c r="AK280" s="143"/>
      <c r="AL280" s="35"/>
      <c r="AM280" s="143"/>
      <c r="AN280" s="35"/>
      <c r="AO280" s="143"/>
      <c r="AP280" s="35"/>
      <c r="AQ280" s="143"/>
      <c r="AR280" s="35"/>
      <c r="AS280" s="39"/>
      <c r="AT280" s="35"/>
      <c r="AU280" s="39"/>
      <c r="AV280" s="58"/>
      <c r="AW280" s="39"/>
      <c r="AX280" s="39"/>
      <c r="AY280" s="557" t="str">
        <f t="shared" si="92"/>
        <v/>
      </c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Z280" s="4"/>
      <c r="CA280" s="32" t="str">
        <f t="shared" si="97"/>
        <v/>
      </c>
      <c r="CB280" s="32"/>
      <c r="CC280" s="32"/>
      <c r="CD280" s="32" t="str">
        <f t="shared" si="98"/>
        <v/>
      </c>
      <c r="CE280" s="32" t="str">
        <f t="shared" si="99"/>
        <v/>
      </c>
      <c r="CF280" s="33"/>
      <c r="CG280" s="33">
        <f t="shared" si="93"/>
        <v>0</v>
      </c>
      <c r="CH280" s="33">
        <f t="shared" si="94"/>
        <v>0</v>
      </c>
      <c r="CI280" s="33">
        <f t="shared" si="95"/>
        <v>0</v>
      </c>
      <c r="CJ280" s="33">
        <f t="shared" si="96"/>
        <v>0</v>
      </c>
      <c r="CK280" s="33">
        <f t="shared" si="100"/>
        <v>0</v>
      </c>
      <c r="CL280" s="33"/>
      <c r="CM280" s="14"/>
      <c r="CN280" s="14"/>
    </row>
    <row r="281" spans="1:104" x14ac:dyDescent="0.2">
      <c r="A281" s="1486"/>
      <c r="B281" s="444" t="s">
        <v>302</v>
      </c>
      <c r="C281" s="145">
        <f t="shared" si="90"/>
        <v>0</v>
      </c>
      <c r="D281" s="146">
        <f t="shared" si="101"/>
        <v>0</v>
      </c>
      <c r="E281" s="147">
        <f t="shared" si="101"/>
        <v>0</v>
      </c>
      <c r="F281" s="376"/>
      <c r="G281" s="376"/>
      <c r="H281" s="92"/>
      <c r="I281" s="376"/>
      <c r="J281" s="92"/>
      <c r="K281" s="95"/>
      <c r="L281" s="92"/>
      <c r="M281" s="318"/>
      <c r="N281" s="92"/>
      <c r="O281" s="95"/>
      <c r="P281" s="92"/>
      <c r="Q281" s="376"/>
      <c r="R281" s="92"/>
      <c r="S281" s="376"/>
      <c r="T281" s="92"/>
      <c r="U281" s="376"/>
      <c r="V281" s="92"/>
      <c r="W281" s="376"/>
      <c r="X281" s="92"/>
      <c r="Y281" s="376"/>
      <c r="Z281" s="92"/>
      <c r="AA281" s="376"/>
      <c r="AB281" s="92"/>
      <c r="AC281" s="376"/>
      <c r="AD281" s="92"/>
      <c r="AE281" s="376"/>
      <c r="AF281" s="92"/>
      <c r="AG281" s="376"/>
      <c r="AH281" s="92"/>
      <c r="AI281" s="376"/>
      <c r="AJ281" s="92"/>
      <c r="AK281" s="376"/>
      <c r="AL281" s="92"/>
      <c r="AM281" s="376"/>
      <c r="AN281" s="92"/>
      <c r="AO281" s="376"/>
      <c r="AP281" s="92"/>
      <c r="AQ281" s="376"/>
      <c r="AR281" s="92"/>
      <c r="AS281" s="95"/>
      <c r="AT281" s="92"/>
      <c r="AU281" s="95"/>
      <c r="AV281" s="206"/>
      <c r="AW281" s="95"/>
      <c r="AX281" s="95"/>
      <c r="AY281" s="557" t="str">
        <f t="shared" si="92"/>
        <v/>
      </c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Z281" s="4"/>
      <c r="CA281" s="32" t="str">
        <f t="shared" si="97"/>
        <v/>
      </c>
      <c r="CB281" s="32"/>
      <c r="CC281" s="32"/>
      <c r="CD281" s="32" t="str">
        <f t="shared" si="98"/>
        <v/>
      </c>
      <c r="CE281" s="32" t="str">
        <f t="shared" si="99"/>
        <v/>
      </c>
      <c r="CF281" s="33"/>
      <c r="CG281" s="33">
        <f t="shared" si="93"/>
        <v>0</v>
      </c>
      <c r="CH281" s="33">
        <f t="shared" si="94"/>
        <v>0</v>
      </c>
      <c r="CI281" s="33">
        <f t="shared" si="95"/>
        <v>0</v>
      </c>
      <c r="CJ281" s="33">
        <f t="shared" si="96"/>
        <v>0</v>
      </c>
      <c r="CK281" s="33">
        <f t="shared" si="100"/>
        <v>0</v>
      </c>
      <c r="CL281" s="33"/>
      <c r="CM281" s="14"/>
      <c r="CN281" s="14"/>
    </row>
    <row r="282" spans="1:104" x14ac:dyDescent="0.2">
      <c r="A282" s="155" t="s">
        <v>303</v>
      </c>
      <c r="B282" s="122"/>
      <c r="AL282" s="15"/>
      <c r="AM282" s="610"/>
      <c r="AN282" s="610"/>
      <c r="AO282" s="610"/>
      <c r="AP282" s="610"/>
      <c r="AQ282" s="610"/>
      <c r="AR282" s="610"/>
      <c r="AS282" s="610"/>
      <c r="AT282" s="610"/>
      <c r="AU282" s="610"/>
      <c r="AV282" s="630"/>
      <c r="AW282" s="630"/>
      <c r="AX282" s="630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CG282" s="14"/>
      <c r="CH282" s="14"/>
      <c r="CI282" s="14"/>
      <c r="CJ282" s="14"/>
      <c r="CK282" s="14"/>
      <c r="CL282" s="14"/>
      <c r="CM282" s="14"/>
      <c r="CN282" s="14"/>
    </row>
    <row r="283" spans="1:104" ht="14.25" customHeight="1" x14ac:dyDescent="0.2">
      <c r="A283" s="1366" t="s">
        <v>62</v>
      </c>
      <c r="B283" s="1367"/>
      <c r="C283" s="1566" t="s">
        <v>269</v>
      </c>
      <c r="D283" s="1566"/>
      <c r="E283" s="1566"/>
      <c r="F283" s="1377" t="s">
        <v>257</v>
      </c>
      <c r="G283" s="1378"/>
      <c r="H283" s="1378"/>
      <c r="I283" s="1378"/>
      <c r="J283" s="1378"/>
      <c r="K283" s="1378"/>
      <c r="L283" s="1378"/>
      <c r="M283" s="1378"/>
      <c r="N283" s="1378"/>
      <c r="O283" s="1378"/>
      <c r="P283" s="1378"/>
      <c r="Q283" s="1378"/>
      <c r="R283" s="1378"/>
      <c r="S283" s="1378"/>
      <c r="T283" s="1378"/>
      <c r="U283" s="1378"/>
      <c r="V283" s="1378"/>
      <c r="W283" s="1378"/>
      <c r="X283" s="1378"/>
      <c r="Y283" s="1378"/>
      <c r="Z283" s="1378"/>
      <c r="AA283" s="1378"/>
      <c r="AB283" s="1378"/>
      <c r="AC283" s="1378"/>
      <c r="AD283" s="1378"/>
      <c r="AE283" s="1378"/>
      <c r="AF283" s="1378"/>
      <c r="AG283" s="1379"/>
      <c r="AH283" s="1518" t="s">
        <v>271</v>
      </c>
      <c r="AI283" s="1500"/>
      <c r="AJ283" s="1520" t="s">
        <v>7</v>
      </c>
      <c r="AK283" s="1367" t="s">
        <v>8</v>
      </c>
      <c r="AL283" s="30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CB283" s="56"/>
      <c r="CC283" s="56"/>
      <c r="CG283" s="14"/>
      <c r="CH283" s="14"/>
      <c r="CI283" s="14"/>
      <c r="CJ283" s="14"/>
      <c r="CK283" s="14"/>
      <c r="CL283" s="14"/>
      <c r="CM283" s="14"/>
      <c r="CN283" s="14"/>
    </row>
    <row r="284" spans="1:104" x14ac:dyDescent="0.2">
      <c r="A284" s="1399"/>
      <c r="B284" s="1400"/>
      <c r="C284" s="1566"/>
      <c r="D284" s="1566"/>
      <c r="E284" s="1566"/>
      <c r="F284" s="1406" t="s">
        <v>110</v>
      </c>
      <c r="G284" s="1408"/>
      <c r="H284" s="1406" t="s">
        <v>11</v>
      </c>
      <c r="I284" s="1408"/>
      <c r="J284" s="1406" t="s">
        <v>112</v>
      </c>
      <c r="K284" s="1407"/>
      <c r="L284" s="1406" t="s">
        <v>113</v>
      </c>
      <c r="M284" s="1407"/>
      <c r="N284" s="1406" t="s">
        <v>114</v>
      </c>
      <c r="O284" s="1407"/>
      <c r="P284" s="1406" t="s">
        <v>115</v>
      </c>
      <c r="Q284" s="1407"/>
      <c r="R284" s="1406" t="s">
        <v>116</v>
      </c>
      <c r="S284" s="1407"/>
      <c r="T284" s="1406" t="s">
        <v>117</v>
      </c>
      <c r="U284" s="1407"/>
      <c r="V284" s="1406" t="s">
        <v>118</v>
      </c>
      <c r="W284" s="1407"/>
      <c r="X284" s="1406" t="s">
        <v>119</v>
      </c>
      <c r="Y284" s="1407"/>
      <c r="Z284" s="1406" t="s">
        <v>120</v>
      </c>
      <c r="AA284" s="1407"/>
      <c r="AB284" s="1406" t="s">
        <v>121</v>
      </c>
      <c r="AC284" s="1407"/>
      <c r="AD284" s="1406" t="s">
        <v>122</v>
      </c>
      <c r="AE284" s="1407"/>
      <c r="AF284" s="1406" t="s">
        <v>123</v>
      </c>
      <c r="AG284" s="1435"/>
      <c r="AH284" s="1519"/>
      <c r="AI284" s="1502"/>
      <c r="AJ284" s="1521"/>
      <c r="AK284" s="1400"/>
      <c r="AL284" s="30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CB284" s="56"/>
      <c r="CC284" s="56"/>
      <c r="CG284" s="14"/>
      <c r="CH284" s="14"/>
      <c r="CI284" s="14"/>
      <c r="CJ284" s="14"/>
      <c r="CK284" s="14"/>
      <c r="CL284" s="14"/>
      <c r="CM284" s="14"/>
      <c r="CN284" s="14"/>
    </row>
    <row r="285" spans="1:104" ht="21" x14ac:dyDescent="0.2">
      <c r="A285" s="1368"/>
      <c r="B285" s="1369"/>
      <c r="C285" s="692" t="s">
        <v>88</v>
      </c>
      <c r="D285" s="693" t="s">
        <v>54</v>
      </c>
      <c r="E285" s="413" t="s">
        <v>89</v>
      </c>
      <c r="F285" s="692" t="s">
        <v>276</v>
      </c>
      <c r="G285" s="694" t="s">
        <v>89</v>
      </c>
      <c r="H285" s="692" t="s">
        <v>276</v>
      </c>
      <c r="I285" s="694" t="s">
        <v>89</v>
      </c>
      <c r="J285" s="692" t="s">
        <v>276</v>
      </c>
      <c r="K285" s="694" t="s">
        <v>89</v>
      </c>
      <c r="L285" s="692" t="s">
        <v>276</v>
      </c>
      <c r="M285" s="694" t="s">
        <v>89</v>
      </c>
      <c r="N285" s="692" t="s">
        <v>276</v>
      </c>
      <c r="O285" s="694" t="s">
        <v>89</v>
      </c>
      <c r="P285" s="692" t="s">
        <v>276</v>
      </c>
      <c r="Q285" s="694" t="s">
        <v>89</v>
      </c>
      <c r="R285" s="692" t="s">
        <v>276</v>
      </c>
      <c r="S285" s="694" t="s">
        <v>89</v>
      </c>
      <c r="T285" s="692" t="s">
        <v>276</v>
      </c>
      <c r="U285" s="694" t="s">
        <v>89</v>
      </c>
      <c r="V285" s="692" t="s">
        <v>276</v>
      </c>
      <c r="W285" s="694" t="s">
        <v>89</v>
      </c>
      <c r="X285" s="692" t="s">
        <v>276</v>
      </c>
      <c r="Y285" s="694" t="s">
        <v>89</v>
      </c>
      <c r="Z285" s="692" t="s">
        <v>276</v>
      </c>
      <c r="AA285" s="694" t="s">
        <v>89</v>
      </c>
      <c r="AB285" s="692" t="s">
        <v>276</v>
      </c>
      <c r="AC285" s="694" t="s">
        <v>89</v>
      </c>
      <c r="AD285" s="692" t="s">
        <v>276</v>
      </c>
      <c r="AE285" s="694" t="s">
        <v>89</v>
      </c>
      <c r="AF285" s="692" t="s">
        <v>276</v>
      </c>
      <c r="AG285" s="695" t="s">
        <v>89</v>
      </c>
      <c r="AH285" s="262" t="s">
        <v>277</v>
      </c>
      <c r="AI285" s="129" t="s">
        <v>278</v>
      </c>
      <c r="AJ285" s="1522"/>
      <c r="AK285" s="1369"/>
      <c r="AL285" s="30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CB285" s="56"/>
      <c r="CC285" s="56"/>
      <c r="CG285" s="14"/>
      <c r="CH285" s="14"/>
      <c r="CI285" s="14"/>
      <c r="CJ285" s="14"/>
      <c r="CK285" s="14"/>
      <c r="CL285" s="14"/>
      <c r="CM285" s="14"/>
      <c r="CN285" s="14"/>
    </row>
    <row r="286" spans="1:104" ht="15" thickBot="1" x14ac:dyDescent="0.25">
      <c r="A286" s="1526" t="s">
        <v>181</v>
      </c>
      <c r="B286" s="1526"/>
      <c r="C286" s="488">
        <f>SUM(D286+E286)</f>
        <v>0</v>
      </c>
      <c r="D286" s="489">
        <f t="shared" ref="D286:E288" si="102">SUM(F286+H286+J286+L286+N286+P286+R286+T286+V286+X286+Z286+AB286+AD286+AF286)</f>
        <v>0</v>
      </c>
      <c r="E286" s="490">
        <f t="shared" si="102"/>
        <v>0</v>
      </c>
      <c r="F286" s="397"/>
      <c r="G286" s="468"/>
      <c r="H286" s="397"/>
      <c r="I286" s="468"/>
      <c r="J286" s="397"/>
      <c r="K286" s="468"/>
      <c r="L286" s="397"/>
      <c r="M286" s="468"/>
      <c r="N286" s="397"/>
      <c r="O286" s="468"/>
      <c r="P286" s="397"/>
      <c r="Q286" s="468"/>
      <c r="R286" s="397"/>
      <c r="S286" s="468"/>
      <c r="T286" s="397"/>
      <c r="U286" s="468"/>
      <c r="V286" s="397"/>
      <c r="W286" s="468"/>
      <c r="X286" s="397"/>
      <c r="Y286" s="468"/>
      <c r="Z286" s="397"/>
      <c r="AA286" s="468"/>
      <c r="AB286" s="397"/>
      <c r="AC286" s="468"/>
      <c r="AD286" s="397"/>
      <c r="AE286" s="468"/>
      <c r="AF286" s="397"/>
      <c r="AG286" s="491"/>
      <c r="AH286" s="468"/>
      <c r="AI286" s="492"/>
      <c r="AJ286" s="397"/>
      <c r="AK286" s="347"/>
      <c r="AL286" s="30"/>
      <c r="AM286" s="13"/>
      <c r="AN286" s="13"/>
      <c r="AO286" s="13"/>
      <c r="AP286" s="13"/>
      <c r="AQ286" s="13"/>
      <c r="AR286" s="696"/>
      <c r="AS286" s="696"/>
      <c r="AT286" s="696"/>
      <c r="AU286" s="696"/>
      <c r="AV286" s="696"/>
      <c r="AW286" s="696"/>
      <c r="AX286" s="696"/>
      <c r="BZ286" s="2"/>
      <c r="CJ286" s="4">
        <v>0</v>
      </c>
    </row>
    <row r="287" spans="1:104" ht="15.75" thickTop="1" thickBot="1" x14ac:dyDescent="0.25">
      <c r="A287" s="1527" t="s">
        <v>296</v>
      </c>
      <c r="B287" s="1527"/>
      <c r="C287" s="494">
        <f>SUM(D287+E287)</f>
        <v>0</v>
      </c>
      <c r="D287" s="495">
        <f t="shared" si="102"/>
        <v>0</v>
      </c>
      <c r="E287" s="496">
        <f t="shared" si="102"/>
        <v>0</v>
      </c>
      <c r="F287" s="497"/>
      <c r="G287" s="498"/>
      <c r="H287" s="497"/>
      <c r="I287" s="498"/>
      <c r="J287" s="497"/>
      <c r="K287" s="498"/>
      <c r="L287" s="497"/>
      <c r="M287" s="498"/>
      <c r="N287" s="497"/>
      <c r="O287" s="498"/>
      <c r="P287" s="497"/>
      <c r="Q287" s="498"/>
      <c r="R287" s="497"/>
      <c r="S287" s="498"/>
      <c r="T287" s="497"/>
      <c r="U287" s="498"/>
      <c r="V287" s="497"/>
      <c r="W287" s="498"/>
      <c r="X287" s="497"/>
      <c r="Y287" s="498"/>
      <c r="Z287" s="497"/>
      <c r="AA287" s="498"/>
      <c r="AB287" s="497"/>
      <c r="AC287" s="498"/>
      <c r="AD287" s="497"/>
      <c r="AE287" s="498"/>
      <c r="AF287" s="497"/>
      <c r="AG287" s="499"/>
      <c r="AH287" s="498"/>
      <c r="AI287" s="500"/>
      <c r="AJ287" s="497"/>
      <c r="AK287" s="500"/>
      <c r="AL287" s="30"/>
      <c r="AM287" s="13"/>
      <c r="AN287" s="13"/>
      <c r="AO287" s="13"/>
      <c r="AP287" s="13"/>
      <c r="AQ287" s="13"/>
      <c r="AR287" s="696"/>
      <c r="AS287" s="696"/>
      <c r="AT287" s="696"/>
      <c r="AU287" s="696"/>
      <c r="AV287" s="696"/>
      <c r="AW287" s="696"/>
      <c r="AX287" s="696"/>
    </row>
    <row r="288" spans="1:104" ht="15" thickTop="1" x14ac:dyDescent="0.2">
      <c r="A288" s="1528" t="s">
        <v>304</v>
      </c>
      <c r="B288" s="1528"/>
      <c r="C288" s="145">
        <f>SUM(D288+E288)</f>
        <v>4</v>
      </c>
      <c r="D288" s="146">
        <f t="shared" si="102"/>
        <v>1</v>
      </c>
      <c r="E288" s="317">
        <f t="shared" si="102"/>
        <v>3</v>
      </c>
      <c r="F288" s="501"/>
      <c r="G288" s="502"/>
      <c r="H288" s="501"/>
      <c r="I288" s="502"/>
      <c r="J288" s="501"/>
      <c r="K288" s="502"/>
      <c r="L288" s="501"/>
      <c r="M288" s="502">
        <v>1</v>
      </c>
      <c r="N288" s="501">
        <v>1</v>
      </c>
      <c r="O288" s="502"/>
      <c r="P288" s="501"/>
      <c r="Q288" s="502">
        <v>2</v>
      </c>
      <c r="R288" s="501"/>
      <c r="S288" s="502"/>
      <c r="T288" s="501"/>
      <c r="U288" s="502"/>
      <c r="V288" s="501"/>
      <c r="W288" s="502"/>
      <c r="X288" s="501"/>
      <c r="Y288" s="502"/>
      <c r="Z288" s="501"/>
      <c r="AA288" s="502"/>
      <c r="AB288" s="501"/>
      <c r="AC288" s="502"/>
      <c r="AD288" s="501"/>
      <c r="AE288" s="502"/>
      <c r="AF288" s="501"/>
      <c r="AG288" s="503"/>
      <c r="AH288" s="502">
        <v>0</v>
      </c>
      <c r="AI288" s="504">
        <v>0</v>
      </c>
      <c r="AJ288" s="501">
        <v>0</v>
      </c>
      <c r="AK288" s="504">
        <v>0</v>
      </c>
      <c r="AL288" s="30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CJ288" s="4">
        <v>0</v>
      </c>
    </row>
    <row r="289" spans="1:104" x14ac:dyDescent="0.2">
      <c r="A289" s="697" t="s">
        <v>305</v>
      </c>
      <c r="B289" s="698"/>
      <c r="C289" s="699"/>
      <c r="D289" s="699"/>
      <c r="E289" s="699"/>
      <c r="F289" s="699"/>
      <c r="G289" s="699"/>
      <c r="H289" s="699"/>
      <c r="I289" s="699"/>
      <c r="J289" s="699"/>
      <c r="K289" s="699"/>
      <c r="L289" s="699"/>
      <c r="M289" s="699"/>
      <c r="N289" s="699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7"/>
      <c r="AI289" s="11"/>
      <c r="AJ289" s="11"/>
      <c r="AK289" s="11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</row>
    <row r="290" spans="1:104" ht="14.25" customHeight="1" x14ac:dyDescent="0.2">
      <c r="A290" s="1516" t="s">
        <v>306</v>
      </c>
      <c r="B290" s="1523" t="s">
        <v>307</v>
      </c>
      <c r="C290" s="1524"/>
      <c r="D290" s="1525"/>
      <c r="E290" s="1368" t="s">
        <v>308</v>
      </c>
      <c r="F290" s="1402"/>
      <c r="G290" s="1402"/>
      <c r="H290" s="1402"/>
      <c r="I290" s="1402"/>
      <c r="J290" s="1402"/>
      <c r="K290" s="1402"/>
      <c r="L290" s="1402"/>
      <c r="M290" s="1402"/>
      <c r="N290" s="508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7"/>
      <c r="AM290" s="120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</row>
    <row r="291" spans="1:104" x14ac:dyDescent="0.2">
      <c r="A291" s="1516"/>
      <c r="B291" s="1368"/>
      <c r="C291" s="1402"/>
      <c r="D291" s="1369"/>
      <c r="E291" s="1406" t="s">
        <v>173</v>
      </c>
      <c r="F291" s="1407"/>
      <c r="G291" s="1406" t="s">
        <v>174</v>
      </c>
      <c r="H291" s="1407"/>
      <c r="I291" s="1406" t="s">
        <v>175</v>
      </c>
      <c r="J291" s="1407"/>
      <c r="K291" s="1406" t="s">
        <v>110</v>
      </c>
      <c r="L291" s="1407"/>
      <c r="M291" s="1406" t="s">
        <v>11</v>
      </c>
      <c r="N291" s="1407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</row>
    <row r="292" spans="1:104" x14ac:dyDescent="0.2">
      <c r="A292" s="1486"/>
      <c r="B292" s="509" t="s">
        <v>88</v>
      </c>
      <c r="C292" s="510" t="s">
        <v>54</v>
      </c>
      <c r="D292" s="129" t="s">
        <v>89</v>
      </c>
      <c r="E292" s="692" t="s">
        <v>54</v>
      </c>
      <c r="F292" s="126" t="s">
        <v>89</v>
      </c>
      <c r="G292" s="692" t="s">
        <v>54</v>
      </c>
      <c r="H292" s="126" t="s">
        <v>89</v>
      </c>
      <c r="I292" s="692" t="s">
        <v>54</v>
      </c>
      <c r="J292" s="126" t="s">
        <v>89</v>
      </c>
      <c r="K292" s="692" t="s">
        <v>54</v>
      </c>
      <c r="L292" s="126" t="s">
        <v>89</v>
      </c>
      <c r="M292" s="692" t="s">
        <v>54</v>
      </c>
      <c r="N292" s="126" t="s">
        <v>89</v>
      </c>
    </row>
    <row r="293" spans="1:104" x14ac:dyDescent="0.2">
      <c r="A293" s="700" t="s">
        <v>64</v>
      </c>
      <c r="B293" s="701">
        <f>SUM(C293+D293)</f>
        <v>0</v>
      </c>
      <c r="C293" s="702">
        <f>SUM(E293+G293+I293+K293+M293)</f>
        <v>0</v>
      </c>
      <c r="D293" s="703">
        <f>SUM(F293+H293+J293+L293+N293)</f>
        <v>0</v>
      </c>
      <c r="E293" s="704"/>
      <c r="F293" s="705"/>
      <c r="G293" s="704"/>
      <c r="H293" s="705"/>
      <c r="I293" s="704"/>
      <c r="J293" s="706"/>
      <c r="K293" s="704"/>
      <c r="L293" s="706"/>
      <c r="M293" s="707"/>
      <c r="N293" s="706"/>
      <c r="O293" s="3"/>
    </row>
    <row r="294" spans="1:104" x14ac:dyDescent="0.2">
      <c r="A294" s="535" t="s">
        <v>76</v>
      </c>
      <c r="B294" s="520">
        <f>SUM(C294+D294)</f>
        <v>0</v>
      </c>
      <c r="C294" s="521">
        <f>SUM(E294+G294+I294+K294+M294)</f>
        <v>0</v>
      </c>
      <c r="D294" s="258">
        <f>SUM(F294+H294+J294+L294+N294)</f>
        <v>0</v>
      </c>
      <c r="E294" s="92"/>
      <c r="F294" s="95"/>
      <c r="G294" s="92"/>
      <c r="H294" s="522"/>
      <c r="I294" s="92"/>
      <c r="J294" s="95"/>
      <c r="K294" s="92"/>
      <c r="L294" s="95"/>
      <c r="M294" s="318"/>
      <c r="N294" s="522"/>
      <c r="O294" s="3"/>
    </row>
    <row r="295" spans="1:104" x14ac:dyDescent="0.2">
      <c r="A295" s="523" t="s">
        <v>309</v>
      </c>
      <c r="B295" s="524"/>
      <c r="C295" s="162"/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162"/>
    </row>
    <row r="296" spans="1:104" ht="14.25" customHeight="1" x14ac:dyDescent="0.2">
      <c r="A296" s="1566" t="s">
        <v>306</v>
      </c>
      <c r="B296" s="1566" t="s">
        <v>95</v>
      </c>
      <c r="C296" s="1546" t="s">
        <v>307</v>
      </c>
      <c r="D296" s="1546"/>
      <c r="E296" s="1546"/>
      <c r="F296" s="1406" t="s">
        <v>308</v>
      </c>
      <c r="G296" s="1408"/>
      <c r="H296" s="1408"/>
      <c r="I296" s="1408"/>
      <c r="J296" s="1408"/>
      <c r="K296" s="1408"/>
      <c r="L296" s="1408"/>
      <c r="M296" s="1408"/>
      <c r="N296" s="1408"/>
      <c r="O296" s="1408"/>
      <c r="P296" s="1408"/>
      <c r="Q296" s="1408"/>
      <c r="R296" s="1408"/>
      <c r="S296" s="1408"/>
      <c r="T296" s="1408"/>
      <c r="U296" s="1408"/>
      <c r="V296" s="1408"/>
      <c r="W296" s="1408"/>
      <c r="X296" s="1408"/>
      <c r="Y296" s="1408"/>
      <c r="Z296" s="1408"/>
      <c r="AA296" s="1408"/>
      <c r="AB296" s="1408"/>
      <c r="AC296" s="1408"/>
      <c r="AD296" s="1408"/>
      <c r="AE296" s="1408"/>
      <c r="AF296" s="1408"/>
      <c r="AG296" s="1407"/>
      <c r="AH296" s="1520" t="s">
        <v>258</v>
      </c>
      <c r="AI296" s="1535" t="s">
        <v>8</v>
      </c>
      <c r="AJ296" s="1367" t="s">
        <v>7</v>
      </c>
      <c r="BT296" s="3"/>
      <c r="BU296" s="4"/>
      <c r="BV296" s="4"/>
      <c r="BW296" s="4"/>
      <c r="BX296" s="4"/>
      <c r="BY296" s="4"/>
      <c r="BZ296" s="4"/>
      <c r="CU296" s="2"/>
      <c r="CV296" s="2"/>
      <c r="CW296" s="2"/>
      <c r="CX296" s="2"/>
      <c r="CY296" s="2"/>
      <c r="CZ296" s="2"/>
    </row>
    <row r="297" spans="1:104" x14ac:dyDescent="0.2">
      <c r="A297" s="1566"/>
      <c r="B297" s="1566"/>
      <c r="C297" s="1546"/>
      <c r="D297" s="1546"/>
      <c r="E297" s="1546"/>
      <c r="F297" s="1406" t="s">
        <v>110</v>
      </c>
      <c r="G297" s="1407"/>
      <c r="H297" s="1406" t="s">
        <v>11</v>
      </c>
      <c r="I297" s="1407"/>
      <c r="J297" s="1406" t="s">
        <v>112</v>
      </c>
      <c r="K297" s="1407"/>
      <c r="L297" s="1406" t="s">
        <v>113</v>
      </c>
      <c r="M297" s="1407"/>
      <c r="N297" s="1406" t="s">
        <v>114</v>
      </c>
      <c r="O297" s="1407"/>
      <c r="P297" s="1406" t="s">
        <v>115</v>
      </c>
      <c r="Q297" s="1407"/>
      <c r="R297" s="1406" t="s">
        <v>116</v>
      </c>
      <c r="S297" s="1407"/>
      <c r="T297" s="1406" t="s">
        <v>117</v>
      </c>
      <c r="U297" s="1407"/>
      <c r="V297" s="1406" t="s">
        <v>118</v>
      </c>
      <c r="W297" s="1407"/>
      <c r="X297" s="1406" t="s">
        <v>119</v>
      </c>
      <c r="Y297" s="1407"/>
      <c r="Z297" s="1406" t="s">
        <v>120</v>
      </c>
      <c r="AA297" s="1407"/>
      <c r="AB297" s="1406" t="s">
        <v>121</v>
      </c>
      <c r="AC297" s="1407"/>
      <c r="AD297" s="1406" t="s">
        <v>122</v>
      </c>
      <c r="AE297" s="1407"/>
      <c r="AF297" s="1406" t="s">
        <v>123</v>
      </c>
      <c r="AG297" s="1407"/>
      <c r="AH297" s="1521"/>
      <c r="AI297" s="1536"/>
      <c r="AJ297" s="1400"/>
      <c r="BT297" s="3"/>
      <c r="BU297" s="4"/>
      <c r="BV297" s="4"/>
      <c r="BW297" s="4"/>
      <c r="BX297" s="4"/>
      <c r="BY297" s="4"/>
      <c r="BZ297" s="4"/>
      <c r="CU297" s="2"/>
      <c r="CV297" s="2"/>
      <c r="CW297" s="2"/>
      <c r="CX297" s="2"/>
      <c r="CY297" s="2"/>
      <c r="CZ297" s="2"/>
    </row>
    <row r="298" spans="1:104" x14ac:dyDescent="0.2">
      <c r="A298" s="1566"/>
      <c r="B298" s="1566"/>
      <c r="C298" s="708" t="s">
        <v>88</v>
      </c>
      <c r="D298" s="709" t="s">
        <v>54</v>
      </c>
      <c r="E298" s="126" t="s">
        <v>89</v>
      </c>
      <c r="F298" s="692" t="s">
        <v>54</v>
      </c>
      <c r="G298" s="126" t="s">
        <v>89</v>
      </c>
      <c r="H298" s="692" t="s">
        <v>54</v>
      </c>
      <c r="I298" s="126" t="s">
        <v>89</v>
      </c>
      <c r="J298" s="692" t="s">
        <v>276</v>
      </c>
      <c r="K298" s="126" t="s">
        <v>89</v>
      </c>
      <c r="L298" s="692" t="s">
        <v>276</v>
      </c>
      <c r="M298" s="126" t="s">
        <v>89</v>
      </c>
      <c r="N298" s="692" t="s">
        <v>276</v>
      </c>
      <c r="O298" s="126" t="s">
        <v>89</v>
      </c>
      <c r="P298" s="692" t="s">
        <v>276</v>
      </c>
      <c r="Q298" s="126" t="s">
        <v>89</v>
      </c>
      <c r="R298" s="692" t="s">
        <v>276</v>
      </c>
      <c r="S298" s="126" t="s">
        <v>89</v>
      </c>
      <c r="T298" s="692" t="s">
        <v>276</v>
      </c>
      <c r="U298" s="126" t="s">
        <v>89</v>
      </c>
      <c r="V298" s="692" t="s">
        <v>276</v>
      </c>
      <c r="W298" s="126" t="s">
        <v>89</v>
      </c>
      <c r="X298" s="692" t="s">
        <v>276</v>
      </c>
      <c r="Y298" s="126" t="s">
        <v>89</v>
      </c>
      <c r="Z298" s="692" t="s">
        <v>276</v>
      </c>
      <c r="AA298" s="126" t="s">
        <v>89</v>
      </c>
      <c r="AB298" s="692" t="s">
        <v>276</v>
      </c>
      <c r="AC298" s="126" t="s">
        <v>89</v>
      </c>
      <c r="AD298" s="692" t="s">
        <v>276</v>
      </c>
      <c r="AE298" s="126" t="s">
        <v>89</v>
      </c>
      <c r="AF298" s="692" t="s">
        <v>276</v>
      </c>
      <c r="AG298" s="126" t="s">
        <v>89</v>
      </c>
      <c r="AH298" s="1522"/>
      <c r="AI298" s="1537"/>
      <c r="AJ298" s="1369"/>
      <c r="BT298" s="3"/>
      <c r="BU298" s="4"/>
      <c r="BV298" s="4"/>
      <c r="BW298" s="4"/>
      <c r="BX298" s="4"/>
      <c r="BY298" s="4"/>
      <c r="BZ298" s="4"/>
      <c r="CU298" s="2"/>
      <c r="CV298" s="2"/>
      <c r="CW298" s="2"/>
      <c r="CX298" s="2"/>
      <c r="CY298" s="2"/>
      <c r="CZ298" s="2"/>
    </row>
    <row r="299" spans="1:104" x14ac:dyDescent="0.2">
      <c r="A299" s="1529" t="s">
        <v>64</v>
      </c>
      <c r="B299" s="710" t="s">
        <v>310</v>
      </c>
      <c r="C299" s="701">
        <f t="shared" ref="C299:C304" si="103">SUM(D299+E299)</f>
        <v>0</v>
      </c>
      <c r="D299" s="711">
        <f>SUM(F299+H299+J299+L299+N299+P299+R299+T299+V299+X299+Z299+AB299+AD299+AF299)</f>
        <v>0</v>
      </c>
      <c r="E299" s="712">
        <f t="shared" ref="D299:E304" si="104">SUM(G299+I299+K299+M299+O299+Q299+S299+U299+W299+Y299+AA299+AC299+AE299+AG299)</f>
        <v>0</v>
      </c>
      <c r="F299" s="704"/>
      <c r="G299" s="705"/>
      <c r="H299" s="704"/>
      <c r="I299" s="705"/>
      <c r="J299" s="704"/>
      <c r="K299" s="705"/>
      <c r="L299" s="704"/>
      <c r="M299" s="705"/>
      <c r="N299" s="704"/>
      <c r="O299" s="705"/>
      <c r="P299" s="704"/>
      <c r="Q299" s="705"/>
      <c r="R299" s="704"/>
      <c r="S299" s="705"/>
      <c r="T299" s="704"/>
      <c r="U299" s="705"/>
      <c r="V299" s="704"/>
      <c r="W299" s="705"/>
      <c r="X299" s="704"/>
      <c r="Y299" s="705"/>
      <c r="Z299" s="704"/>
      <c r="AA299" s="705"/>
      <c r="AB299" s="704"/>
      <c r="AC299" s="705"/>
      <c r="AD299" s="704"/>
      <c r="AE299" s="705"/>
      <c r="AF299" s="704"/>
      <c r="AG299" s="705"/>
      <c r="AH299" s="704"/>
      <c r="AI299" s="713"/>
      <c r="AJ299" s="706"/>
      <c r="AK299" s="30"/>
      <c r="BT299" s="3"/>
      <c r="BU299" s="4"/>
      <c r="BV299" s="4"/>
      <c r="BW299" s="4"/>
      <c r="BX299" s="4"/>
      <c r="BY299" s="4"/>
      <c r="BZ299" s="4"/>
      <c r="CJ299" s="4">
        <v>0</v>
      </c>
      <c r="CU299" s="2"/>
      <c r="CV299" s="2"/>
      <c r="CW299" s="2"/>
      <c r="CX299" s="2"/>
      <c r="CY299" s="2"/>
      <c r="CZ299" s="2"/>
    </row>
    <row r="300" spans="1:104" x14ac:dyDescent="0.2">
      <c r="A300" s="1530"/>
      <c r="B300" s="105" t="s">
        <v>311</v>
      </c>
      <c r="C300" s="532">
        <f t="shared" si="103"/>
        <v>0</v>
      </c>
      <c r="D300" s="533">
        <f t="shared" si="104"/>
        <v>0</v>
      </c>
      <c r="E300" s="534">
        <f t="shared" si="104"/>
        <v>0</v>
      </c>
      <c r="F300" s="35"/>
      <c r="G300" s="39"/>
      <c r="H300" s="35"/>
      <c r="I300" s="39"/>
      <c r="J300" s="35"/>
      <c r="K300" s="39"/>
      <c r="L300" s="35"/>
      <c r="M300" s="39"/>
      <c r="N300" s="35"/>
      <c r="O300" s="39"/>
      <c r="P300" s="35"/>
      <c r="Q300" s="39"/>
      <c r="R300" s="35"/>
      <c r="S300" s="39"/>
      <c r="T300" s="35"/>
      <c r="U300" s="39"/>
      <c r="V300" s="35"/>
      <c r="W300" s="39"/>
      <c r="X300" s="35"/>
      <c r="Y300" s="39"/>
      <c r="Z300" s="35"/>
      <c r="AA300" s="39"/>
      <c r="AB300" s="35"/>
      <c r="AC300" s="39"/>
      <c r="AD300" s="35"/>
      <c r="AE300" s="39"/>
      <c r="AF300" s="35"/>
      <c r="AG300" s="39"/>
      <c r="AH300" s="35"/>
      <c r="AI300" s="36"/>
      <c r="AJ300" s="40"/>
      <c r="AK300" s="30"/>
      <c r="BT300" s="3"/>
      <c r="BU300" s="4"/>
      <c r="BV300" s="4"/>
      <c r="BW300" s="4"/>
      <c r="BX300" s="4"/>
      <c r="BY300" s="4"/>
      <c r="BZ300" s="4"/>
      <c r="CJ300" s="4">
        <v>0</v>
      </c>
      <c r="CU300" s="2"/>
      <c r="CV300" s="2"/>
      <c r="CW300" s="2"/>
      <c r="CX300" s="2"/>
      <c r="CY300" s="2"/>
      <c r="CZ300" s="2"/>
    </row>
    <row r="301" spans="1:104" x14ac:dyDescent="0.2">
      <c r="A301" s="1531"/>
      <c r="B301" s="91" t="s">
        <v>312</v>
      </c>
      <c r="C301" s="536">
        <f t="shared" si="103"/>
        <v>0</v>
      </c>
      <c r="D301" s="537">
        <f t="shared" si="104"/>
        <v>0</v>
      </c>
      <c r="E301" s="538">
        <f t="shared" si="104"/>
        <v>0</v>
      </c>
      <c r="F301" s="82"/>
      <c r="G301" s="85"/>
      <c r="H301" s="82"/>
      <c r="I301" s="85"/>
      <c r="J301" s="82"/>
      <c r="K301" s="85"/>
      <c r="L301" s="82"/>
      <c r="M301" s="85"/>
      <c r="N301" s="82"/>
      <c r="O301" s="85"/>
      <c r="P301" s="82"/>
      <c r="Q301" s="85"/>
      <c r="R301" s="82"/>
      <c r="S301" s="85"/>
      <c r="T301" s="82"/>
      <c r="U301" s="85"/>
      <c r="V301" s="82"/>
      <c r="W301" s="85"/>
      <c r="X301" s="82"/>
      <c r="Y301" s="85"/>
      <c r="Z301" s="82"/>
      <c r="AA301" s="85"/>
      <c r="AB301" s="82"/>
      <c r="AC301" s="85"/>
      <c r="AD301" s="82"/>
      <c r="AE301" s="85"/>
      <c r="AF301" s="82"/>
      <c r="AG301" s="85"/>
      <c r="AH301" s="82"/>
      <c r="AI301" s="83"/>
      <c r="AJ301" s="185"/>
      <c r="AK301" s="30"/>
      <c r="BT301" s="3"/>
      <c r="BU301" s="4"/>
      <c r="BV301" s="4"/>
      <c r="BW301" s="4"/>
      <c r="BX301" s="4"/>
      <c r="BY301" s="4"/>
      <c r="BZ301" s="4"/>
      <c r="CJ301" s="4">
        <v>0</v>
      </c>
      <c r="CU301" s="2"/>
      <c r="CV301" s="2"/>
      <c r="CW301" s="2"/>
      <c r="CX301" s="2"/>
      <c r="CY301" s="2"/>
      <c r="CZ301" s="2"/>
    </row>
    <row r="302" spans="1:104" x14ac:dyDescent="0.2">
      <c r="A302" s="1532" t="s">
        <v>313</v>
      </c>
      <c r="B302" s="710" t="s">
        <v>310</v>
      </c>
      <c r="C302" s="701">
        <f t="shared" si="103"/>
        <v>0</v>
      </c>
      <c r="D302" s="711">
        <f t="shared" si="104"/>
        <v>0</v>
      </c>
      <c r="E302" s="539">
        <f t="shared" si="104"/>
        <v>0</v>
      </c>
      <c r="F302" s="106"/>
      <c r="G302" s="109"/>
      <c r="H302" s="106"/>
      <c r="I302" s="109"/>
      <c r="J302" s="106"/>
      <c r="K302" s="109"/>
      <c r="L302" s="106"/>
      <c r="M302" s="109"/>
      <c r="N302" s="106"/>
      <c r="O302" s="109"/>
      <c r="P302" s="106"/>
      <c r="Q302" s="109"/>
      <c r="R302" s="106"/>
      <c r="S302" s="109"/>
      <c r="T302" s="106"/>
      <c r="U302" s="109"/>
      <c r="V302" s="106"/>
      <c r="W302" s="109"/>
      <c r="X302" s="106"/>
      <c r="Y302" s="109"/>
      <c r="Z302" s="106"/>
      <c r="AA302" s="109"/>
      <c r="AB302" s="106"/>
      <c r="AC302" s="109"/>
      <c r="AD302" s="106"/>
      <c r="AE302" s="109"/>
      <c r="AF302" s="106"/>
      <c r="AG302" s="109"/>
      <c r="AH302" s="106"/>
      <c r="AI302" s="107"/>
      <c r="AJ302" s="272"/>
      <c r="AK302" s="30"/>
      <c r="BT302" s="3"/>
      <c r="BU302" s="4"/>
      <c r="BV302" s="4"/>
      <c r="BW302" s="4"/>
      <c r="BX302" s="4"/>
      <c r="BY302" s="4"/>
      <c r="BZ302" s="4"/>
      <c r="CJ302" s="4">
        <v>0</v>
      </c>
      <c r="CU302" s="2"/>
      <c r="CV302" s="2"/>
      <c r="CW302" s="2"/>
      <c r="CX302" s="2"/>
      <c r="CY302" s="2"/>
      <c r="CZ302" s="2"/>
    </row>
    <row r="303" spans="1:104" x14ac:dyDescent="0.2">
      <c r="A303" s="1533"/>
      <c r="B303" s="89" t="s">
        <v>311</v>
      </c>
      <c r="C303" s="532">
        <f t="shared" si="103"/>
        <v>0</v>
      </c>
      <c r="D303" s="533">
        <f t="shared" si="104"/>
        <v>0</v>
      </c>
      <c r="E303" s="534">
        <f>SUM(G303+I303+K303+M303+O303+Q303+S303+U303+W303+Y303+AA303+AC303+AE303+AG303)</f>
        <v>0</v>
      </c>
      <c r="F303" s="35"/>
      <c r="G303" s="39"/>
      <c r="H303" s="35"/>
      <c r="I303" s="39"/>
      <c r="J303" s="35"/>
      <c r="K303" s="39"/>
      <c r="L303" s="35"/>
      <c r="M303" s="39"/>
      <c r="N303" s="35"/>
      <c r="O303" s="39"/>
      <c r="P303" s="35"/>
      <c r="Q303" s="39"/>
      <c r="R303" s="35"/>
      <c r="S303" s="39"/>
      <c r="T303" s="35"/>
      <c r="U303" s="39"/>
      <c r="V303" s="35"/>
      <c r="W303" s="39"/>
      <c r="X303" s="35"/>
      <c r="Y303" s="39"/>
      <c r="Z303" s="35"/>
      <c r="AA303" s="39"/>
      <c r="AB303" s="35"/>
      <c r="AC303" s="39"/>
      <c r="AD303" s="35"/>
      <c r="AE303" s="39"/>
      <c r="AF303" s="35"/>
      <c r="AG303" s="39"/>
      <c r="AH303" s="35"/>
      <c r="AI303" s="36"/>
      <c r="AJ303" s="40"/>
      <c r="AK303" s="30"/>
      <c r="BT303" s="3"/>
      <c r="BU303" s="4"/>
      <c r="BV303" s="4"/>
      <c r="BW303" s="4"/>
      <c r="BX303" s="4"/>
      <c r="BY303" s="4"/>
      <c r="BZ303" s="4"/>
      <c r="CJ303" s="4">
        <v>0</v>
      </c>
      <c r="CU303" s="2"/>
      <c r="CV303" s="2"/>
      <c r="CW303" s="2"/>
      <c r="CX303" s="2"/>
      <c r="CY303" s="2"/>
      <c r="CZ303" s="2"/>
    </row>
    <row r="304" spans="1:104" x14ac:dyDescent="0.2">
      <c r="A304" s="1534"/>
      <c r="B304" s="91" t="s">
        <v>312</v>
      </c>
      <c r="C304" s="536">
        <f t="shared" si="103"/>
        <v>0</v>
      </c>
      <c r="D304" s="425">
        <f t="shared" si="104"/>
        <v>0</v>
      </c>
      <c r="E304" s="538">
        <f t="shared" si="104"/>
        <v>0</v>
      </c>
      <c r="F304" s="92"/>
      <c r="G304" s="95"/>
      <c r="H304" s="92"/>
      <c r="I304" s="95"/>
      <c r="J304" s="92"/>
      <c r="K304" s="95"/>
      <c r="L304" s="92"/>
      <c r="M304" s="95"/>
      <c r="N304" s="92"/>
      <c r="O304" s="95"/>
      <c r="P304" s="92"/>
      <c r="Q304" s="95"/>
      <c r="R304" s="92"/>
      <c r="S304" s="95"/>
      <c r="T304" s="92"/>
      <c r="U304" s="95"/>
      <c r="V304" s="92"/>
      <c r="W304" s="95"/>
      <c r="X304" s="92"/>
      <c r="Y304" s="95"/>
      <c r="Z304" s="92"/>
      <c r="AA304" s="95"/>
      <c r="AB304" s="92"/>
      <c r="AC304" s="95"/>
      <c r="AD304" s="92"/>
      <c r="AE304" s="95"/>
      <c r="AF304" s="92"/>
      <c r="AG304" s="95"/>
      <c r="AH304" s="82"/>
      <c r="AI304" s="83"/>
      <c r="AJ304" s="185"/>
      <c r="AK304" s="30"/>
      <c r="BT304" s="3"/>
      <c r="BU304" s="4"/>
      <c r="BV304" s="4"/>
      <c r="BW304" s="4"/>
      <c r="BX304" s="4"/>
      <c r="BY304" s="4"/>
      <c r="BZ304" s="4"/>
      <c r="CJ304" s="4">
        <v>0</v>
      </c>
      <c r="CU304" s="2"/>
      <c r="CV304" s="2"/>
      <c r="CW304" s="2"/>
      <c r="CX304" s="2"/>
      <c r="CY304" s="2"/>
      <c r="CZ304" s="2"/>
    </row>
    <row r="312" spans="1:104" s="540" customForma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3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</row>
    <row r="315" spans="1:104" x14ac:dyDescent="0.2">
      <c r="A315" s="540">
        <f>SUM(C11:C15,C19:C29,C33:C52,B55,C58,C63:C66,C71:C74,C79,C84:C89,C94:C99,C104:C108,C115,C120,C121,C128,C133,C134,C141,C142:C145,C151,C153:C189,C193,C195:C231,C235:C238,C243:C246,C251:C269,C274:C281,C286:C288,B293:B294,C299:C304)</f>
        <v>462</v>
      </c>
      <c r="B315" s="540">
        <f>SUM(CF8:CN304)</f>
        <v>0</v>
      </c>
    </row>
  </sheetData>
  <mergeCells count="441">
    <mergeCell ref="AF297:AG297"/>
    <mergeCell ref="A299:A301"/>
    <mergeCell ref="A302:A304"/>
    <mergeCell ref="AJ296:AJ298"/>
    <mergeCell ref="F297:G297"/>
    <mergeCell ref="H297:I297"/>
    <mergeCell ref="J297:K297"/>
    <mergeCell ref="L297:M297"/>
    <mergeCell ref="N297:O297"/>
    <mergeCell ref="P297:Q297"/>
    <mergeCell ref="R297:S297"/>
    <mergeCell ref="T297:U297"/>
    <mergeCell ref="V297:W297"/>
    <mergeCell ref="A296:A298"/>
    <mergeCell ref="B296:B298"/>
    <mergeCell ref="C296:E297"/>
    <mergeCell ref="F296:AG296"/>
    <mergeCell ref="AH296:AH298"/>
    <mergeCell ref="AI296:AI298"/>
    <mergeCell ref="X297:Y297"/>
    <mergeCell ref="Z297:AA297"/>
    <mergeCell ref="AB297:AC297"/>
    <mergeCell ref="AD297:AE297"/>
    <mergeCell ref="A290:A292"/>
    <mergeCell ref="B290:D291"/>
    <mergeCell ref="E290:M290"/>
    <mergeCell ref="E291:F291"/>
    <mergeCell ref="G291:H291"/>
    <mergeCell ref="I291:J291"/>
    <mergeCell ref="K291:L291"/>
    <mergeCell ref="M291:N291"/>
    <mergeCell ref="AB284:AC284"/>
    <mergeCell ref="A286:B286"/>
    <mergeCell ref="A287:B287"/>
    <mergeCell ref="A288:B288"/>
    <mergeCell ref="AH283:AI284"/>
    <mergeCell ref="AJ283:AJ285"/>
    <mergeCell ref="AK283:AK285"/>
    <mergeCell ref="F284:G284"/>
    <mergeCell ref="H284:I284"/>
    <mergeCell ref="J284:K284"/>
    <mergeCell ref="L284:M284"/>
    <mergeCell ref="N284:O284"/>
    <mergeCell ref="P284:Q284"/>
    <mergeCell ref="R284:S284"/>
    <mergeCell ref="A278:B278"/>
    <mergeCell ref="A279:A281"/>
    <mergeCell ref="A283:B285"/>
    <mergeCell ref="C283:E284"/>
    <mergeCell ref="F283:AG283"/>
    <mergeCell ref="T284:U284"/>
    <mergeCell ref="V284:W284"/>
    <mergeCell ref="X284:Y284"/>
    <mergeCell ref="Z284:AA284"/>
    <mergeCell ref="AD284:AE284"/>
    <mergeCell ref="AF284:AG284"/>
    <mergeCell ref="A274:A275"/>
    <mergeCell ref="A276:B276"/>
    <mergeCell ref="AD272:AE272"/>
    <mergeCell ref="AF272:AG272"/>
    <mergeCell ref="AH272:AI272"/>
    <mergeCell ref="AJ272:AK272"/>
    <mergeCell ref="AL272:AM272"/>
    <mergeCell ref="AN272:AO272"/>
    <mergeCell ref="A277:B277"/>
    <mergeCell ref="A271:B273"/>
    <mergeCell ref="C271:E272"/>
    <mergeCell ref="AW271:AW273"/>
    <mergeCell ref="AX271:AX273"/>
    <mergeCell ref="F272:G272"/>
    <mergeCell ref="H272:I272"/>
    <mergeCell ref="J272:K272"/>
    <mergeCell ref="L272:M272"/>
    <mergeCell ref="N272:O272"/>
    <mergeCell ref="P272:Q272"/>
    <mergeCell ref="R272:S272"/>
    <mergeCell ref="T272:U272"/>
    <mergeCell ref="AP272:AQ272"/>
    <mergeCell ref="AR272:AS272"/>
    <mergeCell ref="AT272:AT273"/>
    <mergeCell ref="AU272:AU273"/>
    <mergeCell ref="F271:AS271"/>
    <mergeCell ref="AT271:AU271"/>
    <mergeCell ref="AV271:AV273"/>
    <mergeCell ref="V272:W272"/>
    <mergeCell ref="X272:Y272"/>
    <mergeCell ref="Z272:AA272"/>
    <mergeCell ref="AB272:AC272"/>
    <mergeCell ref="A251:B251"/>
    <mergeCell ref="A252:A260"/>
    <mergeCell ref="Z249:AA249"/>
    <mergeCell ref="AB249:AC249"/>
    <mergeCell ref="AD249:AE249"/>
    <mergeCell ref="AF249:AG249"/>
    <mergeCell ref="AH249:AI249"/>
    <mergeCell ref="AJ249:AK249"/>
    <mergeCell ref="A261:A269"/>
    <mergeCell ref="AQ248:AR249"/>
    <mergeCell ref="AS248:AS250"/>
    <mergeCell ref="AT248:AT250"/>
    <mergeCell ref="AU248:AU250"/>
    <mergeCell ref="F249:G249"/>
    <mergeCell ref="H249:I249"/>
    <mergeCell ref="J249:K249"/>
    <mergeCell ref="L249:M249"/>
    <mergeCell ref="N249:O249"/>
    <mergeCell ref="P249:Q249"/>
    <mergeCell ref="AL249:AM249"/>
    <mergeCell ref="AN249:AN250"/>
    <mergeCell ref="AO249:AO250"/>
    <mergeCell ref="AP249:AP250"/>
    <mergeCell ref="A243:A244"/>
    <mergeCell ref="A245:A246"/>
    <mergeCell ref="A248:B250"/>
    <mergeCell ref="C248:E249"/>
    <mergeCell ref="F248:AM248"/>
    <mergeCell ref="AN248:AP248"/>
    <mergeCell ref="R249:S249"/>
    <mergeCell ref="T249:U249"/>
    <mergeCell ref="V249:W249"/>
    <mergeCell ref="X249:Y249"/>
    <mergeCell ref="A237:A238"/>
    <mergeCell ref="A240:A242"/>
    <mergeCell ref="B240:B242"/>
    <mergeCell ref="C240:E241"/>
    <mergeCell ref="F240:AK240"/>
    <mergeCell ref="AL240:AL242"/>
    <mergeCell ref="F241:G241"/>
    <mergeCell ref="H241:I241"/>
    <mergeCell ref="J241:K241"/>
    <mergeCell ref="L241:M241"/>
    <mergeCell ref="Z241:AA241"/>
    <mergeCell ref="AB241:AC241"/>
    <mergeCell ref="AD241:AE241"/>
    <mergeCell ref="AF241:AG241"/>
    <mergeCell ref="AH241:AI241"/>
    <mergeCell ref="AJ241:AK241"/>
    <mergeCell ref="N241:O241"/>
    <mergeCell ref="P241:Q241"/>
    <mergeCell ref="R241:S241"/>
    <mergeCell ref="T241:U241"/>
    <mergeCell ref="V241:W241"/>
    <mergeCell ref="X241:Y241"/>
    <mergeCell ref="AB233:AC233"/>
    <mergeCell ref="AD233:AE233"/>
    <mergeCell ref="AF233:AG233"/>
    <mergeCell ref="AH233:AI233"/>
    <mergeCell ref="AJ233:AK233"/>
    <mergeCell ref="A235:A236"/>
    <mergeCell ref="P233:Q233"/>
    <mergeCell ref="R233:S233"/>
    <mergeCell ref="T233:U233"/>
    <mergeCell ref="V233:W233"/>
    <mergeCell ref="X233:Y233"/>
    <mergeCell ref="Z233:AA233"/>
    <mergeCell ref="C233:E233"/>
    <mergeCell ref="F233:G233"/>
    <mergeCell ref="H233:I233"/>
    <mergeCell ref="J233:K233"/>
    <mergeCell ref="L233:M233"/>
    <mergeCell ref="N233:O233"/>
    <mergeCell ref="A227:B227"/>
    <mergeCell ref="A228:B228"/>
    <mergeCell ref="A229:B229"/>
    <mergeCell ref="A230:B230"/>
    <mergeCell ref="A231:B231"/>
    <mergeCell ref="A233:B234"/>
    <mergeCell ref="A209:A211"/>
    <mergeCell ref="A212:A215"/>
    <mergeCell ref="A216:A221"/>
    <mergeCell ref="A222:A224"/>
    <mergeCell ref="A225:B225"/>
    <mergeCell ref="A226:B226"/>
    <mergeCell ref="A193:B193"/>
    <mergeCell ref="A194:B194"/>
    <mergeCell ref="A195:A196"/>
    <mergeCell ref="A197:B197"/>
    <mergeCell ref="A198:A199"/>
    <mergeCell ref="A201:A208"/>
    <mergeCell ref="AN191:AP191"/>
    <mergeCell ref="AQ191:AQ192"/>
    <mergeCell ref="AR191:AR192"/>
    <mergeCell ref="P191:Q191"/>
    <mergeCell ref="R191:S191"/>
    <mergeCell ref="T191:U191"/>
    <mergeCell ref="V191:W191"/>
    <mergeCell ref="X191:Y191"/>
    <mergeCell ref="Z191:AA191"/>
    <mergeCell ref="C191:E191"/>
    <mergeCell ref="F191:G191"/>
    <mergeCell ref="H191:I191"/>
    <mergeCell ref="J191:K191"/>
    <mergeCell ref="L191:M191"/>
    <mergeCell ref="N191:O191"/>
    <mergeCell ref="AS191:AT191"/>
    <mergeCell ref="AU191:AU192"/>
    <mergeCell ref="AV191:AV192"/>
    <mergeCell ref="AB191:AC191"/>
    <mergeCell ref="AD191:AE191"/>
    <mergeCell ref="AF191:AG191"/>
    <mergeCell ref="AH191:AI191"/>
    <mergeCell ref="AJ191:AK191"/>
    <mergeCell ref="AL191:AM191"/>
    <mergeCell ref="A185:B185"/>
    <mergeCell ref="A186:B186"/>
    <mergeCell ref="A187:B187"/>
    <mergeCell ref="A188:B188"/>
    <mergeCell ref="A189:B189"/>
    <mergeCell ref="A191:B192"/>
    <mergeCell ref="A167:A169"/>
    <mergeCell ref="A170:A173"/>
    <mergeCell ref="A174:A179"/>
    <mergeCell ref="A180:A182"/>
    <mergeCell ref="A183:B183"/>
    <mergeCell ref="A184:B184"/>
    <mergeCell ref="A153:A154"/>
    <mergeCell ref="A155:B155"/>
    <mergeCell ref="A156:A157"/>
    <mergeCell ref="A159:A166"/>
    <mergeCell ref="AL149:AM149"/>
    <mergeCell ref="AN149:AN150"/>
    <mergeCell ref="AO149:AO150"/>
    <mergeCell ref="N149:O149"/>
    <mergeCell ref="P149:Q149"/>
    <mergeCell ref="R149:S149"/>
    <mergeCell ref="T149:U149"/>
    <mergeCell ref="V149:W149"/>
    <mergeCell ref="X149:Y149"/>
    <mergeCell ref="AS149:AS150"/>
    <mergeCell ref="Z149:AA149"/>
    <mergeCell ref="AB149:AC149"/>
    <mergeCell ref="AD149:AE149"/>
    <mergeCell ref="AF149:AG149"/>
    <mergeCell ref="AH149:AI149"/>
    <mergeCell ref="AJ149:AK149"/>
    <mergeCell ref="A151:B151"/>
    <mergeCell ref="A152:B152"/>
    <mergeCell ref="A142:A145"/>
    <mergeCell ref="A149:B150"/>
    <mergeCell ref="C149:E149"/>
    <mergeCell ref="F149:G149"/>
    <mergeCell ref="H149:I149"/>
    <mergeCell ref="J149:K149"/>
    <mergeCell ref="L149:M149"/>
    <mergeCell ref="AP149:AQ149"/>
    <mergeCell ref="AR149:AR150"/>
    <mergeCell ref="L123:M123"/>
    <mergeCell ref="N123:P123"/>
    <mergeCell ref="A125:A127"/>
    <mergeCell ref="A128:B128"/>
    <mergeCell ref="A129:A132"/>
    <mergeCell ref="A133:B133"/>
    <mergeCell ref="L136:M136"/>
    <mergeCell ref="N136:O136"/>
    <mergeCell ref="A138:A141"/>
    <mergeCell ref="A121:B121"/>
    <mergeCell ref="A123:B124"/>
    <mergeCell ref="C123:E123"/>
    <mergeCell ref="F123:G123"/>
    <mergeCell ref="H123:I123"/>
    <mergeCell ref="J123:K123"/>
    <mergeCell ref="A134:B134"/>
    <mergeCell ref="A136:B137"/>
    <mergeCell ref="C136:E136"/>
    <mergeCell ref="F136:G136"/>
    <mergeCell ref="H136:I136"/>
    <mergeCell ref="J136:K136"/>
    <mergeCell ref="A120:B120"/>
    <mergeCell ref="Q120:R120"/>
    <mergeCell ref="AJ102:AJ103"/>
    <mergeCell ref="A104:B104"/>
    <mergeCell ref="A105:B105"/>
    <mergeCell ref="A106:A107"/>
    <mergeCell ref="A108:B108"/>
    <mergeCell ref="A110:B111"/>
    <mergeCell ref="C110:E110"/>
    <mergeCell ref="F110:G110"/>
    <mergeCell ref="H110:I110"/>
    <mergeCell ref="J110:K110"/>
    <mergeCell ref="Z102:AA102"/>
    <mergeCell ref="AB102:AC102"/>
    <mergeCell ref="AD102:AE102"/>
    <mergeCell ref="AF102:AG102"/>
    <mergeCell ref="AH102:AH103"/>
    <mergeCell ref="AI102:AI103"/>
    <mergeCell ref="N102:O102"/>
    <mergeCell ref="P102:Q102"/>
    <mergeCell ref="S120:T120"/>
    <mergeCell ref="U120:V120"/>
    <mergeCell ref="W120:X120"/>
    <mergeCell ref="Y120:Z120"/>
    <mergeCell ref="A94:B94"/>
    <mergeCell ref="A95:A99"/>
    <mergeCell ref="A101:B103"/>
    <mergeCell ref="C101:E102"/>
    <mergeCell ref="F101:AG101"/>
    <mergeCell ref="L110:M110"/>
    <mergeCell ref="A112:A114"/>
    <mergeCell ref="A115:B115"/>
    <mergeCell ref="A116:A119"/>
    <mergeCell ref="AH101:AJ101"/>
    <mergeCell ref="F102:G102"/>
    <mergeCell ref="H102:I102"/>
    <mergeCell ref="J102:K102"/>
    <mergeCell ref="L102:M102"/>
    <mergeCell ref="AD92:AE92"/>
    <mergeCell ref="AF92:AG92"/>
    <mergeCell ref="AH92:AH93"/>
    <mergeCell ref="AI92:AI93"/>
    <mergeCell ref="AJ92:AJ93"/>
    <mergeCell ref="R102:S102"/>
    <mergeCell ref="T102:U102"/>
    <mergeCell ref="V102:W102"/>
    <mergeCell ref="X102:Y102"/>
    <mergeCell ref="AK92:AK93"/>
    <mergeCell ref="AH91:AK91"/>
    <mergeCell ref="F92:G92"/>
    <mergeCell ref="H92:I92"/>
    <mergeCell ref="J92:K92"/>
    <mergeCell ref="L92:M92"/>
    <mergeCell ref="N92:O92"/>
    <mergeCell ref="P92:Q92"/>
    <mergeCell ref="R92:S92"/>
    <mergeCell ref="T92:U92"/>
    <mergeCell ref="V92:W92"/>
    <mergeCell ref="A84:B84"/>
    <mergeCell ref="A85:A89"/>
    <mergeCell ref="A91:B93"/>
    <mergeCell ref="C91:E92"/>
    <mergeCell ref="F91:AG91"/>
    <mergeCell ref="X92:Y92"/>
    <mergeCell ref="Z92:AA92"/>
    <mergeCell ref="AB92:AC92"/>
    <mergeCell ref="R82:S82"/>
    <mergeCell ref="T82:U82"/>
    <mergeCell ref="V82:W82"/>
    <mergeCell ref="X82:Y82"/>
    <mergeCell ref="Z82:AA82"/>
    <mergeCell ref="AB82:AC82"/>
    <mergeCell ref="A79:B79"/>
    <mergeCell ref="A81:B83"/>
    <mergeCell ref="C81:E82"/>
    <mergeCell ref="F81:AG81"/>
    <mergeCell ref="F82:G82"/>
    <mergeCell ref="H82:I82"/>
    <mergeCell ref="J82:K82"/>
    <mergeCell ref="L82:M82"/>
    <mergeCell ref="N82:O82"/>
    <mergeCell ref="P82:Q82"/>
    <mergeCell ref="AD82:AE82"/>
    <mergeCell ref="AF82:AG82"/>
    <mergeCell ref="A76:B78"/>
    <mergeCell ref="C76:E77"/>
    <mergeCell ref="F76:O76"/>
    <mergeCell ref="F77:G77"/>
    <mergeCell ref="H77:I77"/>
    <mergeCell ref="J77:K77"/>
    <mergeCell ref="L77:M77"/>
    <mergeCell ref="N77:O77"/>
    <mergeCell ref="T69:T70"/>
    <mergeCell ref="A71:B71"/>
    <mergeCell ref="A72:B72"/>
    <mergeCell ref="A73:B73"/>
    <mergeCell ref="A74:B74"/>
    <mergeCell ref="H69:I69"/>
    <mergeCell ref="J69:K69"/>
    <mergeCell ref="L69:M69"/>
    <mergeCell ref="N69:O69"/>
    <mergeCell ref="P69:Q69"/>
    <mergeCell ref="A63:B63"/>
    <mergeCell ref="A64:B64"/>
    <mergeCell ref="A65:B65"/>
    <mergeCell ref="A66:B66"/>
    <mergeCell ref="A68:B70"/>
    <mergeCell ref="C68:E69"/>
    <mergeCell ref="F68:Q68"/>
    <mergeCell ref="R68:V68"/>
    <mergeCell ref="F69:G69"/>
    <mergeCell ref="U69:V69"/>
    <mergeCell ref="R69:S69"/>
    <mergeCell ref="V60:W60"/>
    <mergeCell ref="X60:X62"/>
    <mergeCell ref="Y60:Z61"/>
    <mergeCell ref="F61:G61"/>
    <mergeCell ref="H61:I61"/>
    <mergeCell ref="J61:K61"/>
    <mergeCell ref="L61:M61"/>
    <mergeCell ref="N61:O61"/>
    <mergeCell ref="P61:Q61"/>
    <mergeCell ref="R61:S61"/>
    <mergeCell ref="V61:W61"/>
    <mergeCell ref="A58:B58"/>
    <mergeCell ref="A60:B62"/>
    <mergeCell ref="C60:E61"/>
    <mergeCell ref="F60:Q60"/>
    <mergeCell ref="R60:S60"/>
    <mergeCell ref="T60:U60"/>
    <mergeCell ref="T61:U61"/>
    <mergeCell ref="A46:B46"/>
    <mergeCell ref="A47:B47"/>
    <mergeCell ref="A48:A49"/>
    <mergeCell ref="A50:A51"/>
    <mergeCell ref="A52:B52"/>
    <mergeCell ref="A57:B57"/>
    <mergeCell ref="A33:B33"/>
    <mergeCell ref="A34:B34"/>
    <mergeCell ref="A35:B35"/>
    <mergeCell ref="A36:A41"/>
    <mergeCell ref="A42:A43"/>
    <mergeCell ref="A44:A45"/>
    <mergeCell ref="A27:B27"/>
    <mergeCell ref="A28:B28"/>
    <mergeCell ref="A29:B29"/>
    <mergeCell ref="A31:B32"/>
    <mergeCell ref="C31:C32"/>
    <mergeCell ref="D31:N31"/>
    <mergeCell ref="A21:B21"/>
    <mergeCell ref="A22:B22"/>
    <mergeCell ref="A23:B23"/>
    <mergeCell ref="A24:B24"/>
    <mergeCell ref="A25:B25"/>
    <mergeCell ref="A26:B26"/>
    <mergeCell ref="C17:C18"/>
    <mergeCell ref="D17:D18"/>
    <mergeCell ref="E17:E18"/>
    <mergeCell ref="F17:F18"/>
    <mergeCell ref="A19:B19"/>
    <mergeCell ref="A20:B20"/>
    <mergeCell ref="A11:B11"/>
    <mergeCell ref="A12:B12"/>
    <mergeCell ref="A13:B13"/>
    <mergeCell ref="A14:B14"/>
    <mergeCell ref="A15:B15"/>
    <mergeCell ref="A17:B18"/>
    <mergeCell ref="A6:P6"/>
    <mergeCell ref="A9:B10"/>
    <mergeCell ref="C9:C10"/>
    <mergeCell ref="D9:M9"/>
    <mergeCell ref="N9:N10"/>
    <mergeCell ref="O9:O10"/>
    <mergeCell ref="P9:P10"/>
  </mergeCells>
  <dataValidations count="1">
    <dataValidation type="whole" allowBlank="1" showInputMessage="1" showErrorMessage="1" sqref="A1:AX1048576 AY282:XFD1048576 AY1:XFD273 AZ274:BZ281 CG274:XFD281">
      <formula1>0</formula1>
      <formula2>1E+30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15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7.140625" style="2" customWidth="1"/>
    <col min="2" max="2" width="44.42578125" style="2" customWidth="1"/>
    <col min="3" max="3" width="11.85546875" style="2" customWidth="1"/>
    <col min="4" max="4" width="12.42578125" style="2" customWidth="1"/>
    <col min="5" max="11" width="11.42578125" style="2"/>
    <col min="12" max="12" width="13.140625" style="2" customWidth="1"/>
    <col min="13" max="15" width="11.42578125" style="2" customWidth="1"/>
    <col min="16" max="17" width="11.42578125" style="2"/>
    <col min="18" max="18" width="12.85546875" style="2" customWidth="1"/>
    <col min="19" max="19" width="11.42578125" style="2"/>
    <col min="20" max="20" width="12.42578125" style="2" customWidth="1"/>
    <col min="21" max="21" width="11.42578125" style="2"/>
    <col min="22" max="22" width="12.42578125" style="2" customWidth="1"/>
    <col min="23" max="23" width="11.42578125" style="2"/>
    <col min="24" max="24" width="11.85546875" style="2" customWidth="1"/>
    <col min="25" max="33" width="11.42578125" style="2"/>
    <col min="34" max="34" width="13" style="2" customWidth="1"/>
    <col min="35" max="35" width="11.7109375" style="2" customWidth="1"/>
    <col min="36" max="36" width="13" style="2" customWidth="1"/>
    <col min="37" max="41" width="11.42578125" style="2"/>
    <col min="42" max="42" width="12.140625" style="2" customWidth="1"/>
    <col min="43" max="49" width="11.42578125" style="2"/>
    <col min="50" max="50" width="11.7109375" style="2" customWidth="1"/>
    <col min="51" max="66" width="11.42578125" style="2"/>
    <col min="67" max="72" width="11.42578125" style="2" customWidth="1"/>
    <col min="73" max="77" width="11.7109375" style="2" customWidth="1"/>
    <col min="78" max="78" width="11.140625" style="3" hidden="1" customWidth="1"/>
    <col min="79" max="104" width="11.140625" style="4" hidden="1" customWidth="1"/>
    <col min="105" max="129" width="11.42578125" style="2" hidden="1" customWidth="1"/>
    <col min="130" max="16384" width="11.42578125" style="2"/>
  </cols>
  <sheetData>
    <row r="1" spans="1:92" s="2" customFormat="1" x14ac:dyDescent="0.2">
      <c r="A1" s="1" t="s">
        <v>0</v>
      </c>
      <c r="B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</row>
    <row r="2" spans="1:92" s="2" customFormat="1" x14ac:dyDescent="0.2">
      <c r="A2" s="1" t="str">
        <f>CONCATENATE("COMUNA: ",[3]NOMBRE!B2," - ","( ",[3]NOMBRE!C2,[3]NOMBRE!D2,[3]NOMBRE!E2,[3]NOMBRE!F2,[3]NOMBRE!G2," )")</f>
        <v>COMUNA: LINARES - ( 07401 )</v>
      </c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</row>
    <row r="3" spans="1:92" s="2" customFormat="1" x14ac:dyDescent="0.2">
      <c r="A3" s="1" t="str">
        <f>CONCATENATE("ESTABLECIMIENTO/ESTRATEGIA: ",[3]NOMBRE!B3," - ","( ",[3]NOMBRE!C3,[3]NOMBRE!D3,[3]NOMBRE!E3,[3]NOMBRE!F3,[3]NOMBRE!G3,[3]NOMBRE!H3," )")</f>
        <v>ESTABLECIMIENTO/ESTRATEGIA: HOSPITAL PRESIDENTE CARLOS IBAÑEZ DEL CAMPO - ( 116108 )</v>
      </c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</row>
    <row r="4" spans="1:92" s="2" customFormat="1" x14ac:dyDescent="0.2">
      <c r="A4" s="1" t="str">
        <f>CONCATENATE("MES: ",[3]NOMBRE!B6," - ","( ",[3]NOMBRE!C6,[3]NOMBRE!D6," )")</f>
        <v>MES: FEBRERO - ( 02 )</v>
      </c>
      <c r="AE4" s="714"/>
      <c r="AF4" s="714"/>
      <c r="AG4" s="714"/>
      <c r="AH4" s="714"/>
      <c r="AI4" s="714"/>
      <c r="AJ4" s="714"/>
      <c r="AK4" s="714"/>
      <c r="AL4" s="714"/>
      <c r="AM4" s="714"/>
      <c r="AN4" s="714"/>
      <c r="AO4" s="714"/>
      <c r="AP4" s="714"/>
      <c r="AQ4" s="714"/>
      <c r="AR4" s="714"/>
      <c r="AS4" s="714"/>
      <c r="AT4" s="714"/>
      <c r="AU4" s="714"/>
      <c r="AV4" s="714"/>
      <c r="AW4" s="714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</row>
    <row r="5" spans="1:92" s="2" customFormat="1" x14ac:dyDescent="0.2">
      <c r="A5" s="1" t="str">
        <f>CONCATENATE("AÑO: ",[3]NOMBRE!B7)</f>
        <v>AÑO: 2020</v>
      </c>
      <c r="AE5" s="714"/>
      <c r="AF5" s="714"/>
      <c r="AG5" s="714"/>
      <c r="AH5" s="714"/>
      <c r="AI5" s="714"/>
      <c r="AJ5" s="714"/>
      <c r="AK5" s="714"/>
      <c r="AL5" s="714"/>
      <c r="AM5" s="714"/>
      <c r="AN5" s="714"/>
      <c r="AO5" s="714"/>
      <c r="AP5" s="714"/>
      <c r="AQ5" s="714"/>
      <c r="AR5" s="714"/>
      <c r="AS5" s="714"/>
      <c r="AT5" s="714"/>
      <c r="AU5" s="714"/>
      <c r="AV5" s="714"/>
      <c r="AW5" s="714"/>
      <c r="B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</row>
    <row r="6" spans="1:92" s="2" customFormat="1" ht="15" customHeight="1" x14ac:dyDescent="0.2">
      <c r="A6" s="1370" t="s">
        <v>1</v>
      </c>
      <c r="B6" s="1370"/>
      <c r="C6" s="1370"/>
      <c r="D6" s="1370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1370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715"/>
      <c r="AF6" s="715"/>
      <c r="AG6" s="715"/>
      <c r="AH6" s="715"/>
      <c r="AI6" s="715"/>
      <c r="AJ6" s="715"/>
      <c r="AK6" s="715"/>
      <c r="AL6" s="715"/>
      <c r="AM6" s="715"/>
      <c r="AN6" s="715"/>
      <c r="AO6" s="715"/>
      <c r="AP6" s="715"/>
      <c r="AQ6" s="715"/>
      <c r="AR6" s="715"/>
      <c r="AS6" s="715"/>
      <c r="AT6" s="715"/>
      <c r="AU6" s="715"/>
      <c r="AV6" s="715"/>
      <c r="AW6" s="714"/>
      <c r="BZ6" s="3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</row>
    <row r="7" spans="1:92" s="2" customFormat="1" ht="15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715"/>
      <c r="AF7" s="715"/>
      <c r="AG7" s="715"/>
      <c r="AH7" s="715"/>
      <c r="AI7" s="715"/>
      <c r="AJ7" s="715"/>
      <c r="AK7" s="715"/>
      <c r="AL7" s="715"/>
      <c r="AM7" s="715"/>
      <c r="AN7" s="715"/>
      <c r="AO7" s="715"/>
      <c r="AP7" s="715"/>
      <c r="AQ7" s="715"/>
      <c r="AR7" s="715"/>
      <c r="AS7" s="715"/>
      <c r="AT7" s="715"/>
      <c r="AU7" s="715"/>
      <c r="AV7" s="715"/>
      <c r="AW7" s="714"/>
      <c r="BZ7" s="3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</row>
    <row r="8" spans="1:92" s="2" customFormat="1" x14ac:dyDescent="0.2">
      <c r="A8" s="10" t="s">
        <v>2</v>
      </c>
      <c r="B8" s="11"/>
      <c r="C8" s="11"/>
      <c r="D8" s="11"/>
      <c r="E8" s="11"/>
      <c r="F8" s="11"/>
      <c r="G8" s="11"/>
      <c r="H8" s="11"/>
      <c r="I8" s="11"/>
      <c r="Q8" s="12"/>
      <c r="R8" s="12"/>
      <c r="S8" s="12"/>
      <c r="T8" s="12"/>
      <c r="U8" s="12"/>
      <c r="V8" s="12"/>
      <c r="W8" s="12"/>
      <c r="X8" s="13"/>
      <c r="Y8" s="13"/>
      <c r="Z8" s="13"/>
      <c r="AA8" s="13"/>
      <c r="AB8" s="13"/>
      <c r="AC8" s="13"/>
      <c r="AD8" s="7"/>
      <c r="AE8" s="715"/>
      <c r="AF8" s="715"/>
      <c r="AG8" s="715"/>
      <c r="AH8" s="715"/>
      <c r="AI8" s="715"/>
      <c r="AJ8" s="715"/>
      <c r="AK8" s="715"/>
      <c r="AL8" s="715"/>
      <c r="AM8" s="715"/>
      <c r="AN8" s="715"/>
      <c r="AO8" s="715"/>
      <c r="AP8" s="715"/>
      <c r="AQ8" s="715"/>
      <c r="AR8" s="715"/>
      <c r="AS8" s="715"/>
      <c r="AT8" s="715"/>
      <c r="AU8" s="715"/>
      <c r="AV8" s="715"/>
      <c r="AW8" s="714"/>
      <c r="CA8" s="4"/>
      <c r="CB8" s="4"/>
      <c r="CC8" s="4"/>
      <c r="CD8" s="4"/>
      <c r="CE8" s="4"/>
      <c r="CF8" s="4"/>
      <c r="CG8" s="14"/>
      <c r="CH8" s="14"/>
      <c r="CI8" s="14"/>
      <c r="CJ8" s="14"/>
      <c r="CK8" s="14"/>
      <c r="CL8" s="14"/>
      <c r="CM8" s="14"/>
      <c r="CN8" s="14"/>
    </row>
    <row r="9" spans="1:92" s="2" customFormat="1" ht="14.25" customHeight="1" x14ac:dyDescent="0.2">
      <c r="A9" s="1371" t="s">
        <v>3</v>
      </c>
      <c r="B9" s="1372"/>
      <c r="C9" s="1375" t="s">
        <v>4</v>
      </c>
      <c r="D9" s="1377" t="s">
        <v>5</v>
      </c>
      <c r="E9" s="1378"/>
      <c r="F9" s="1378"/>
      <c r="G9" s="1378"/>
      <c r="H9" s="1378"/>
      <c r="I9" s="1378"/>
      <c r="J9" s="1378"/>
      <c r="K9" s="1378"/>
      <c r="L9" s="1378"/>
      <c r="M9" s="1379"/>
      <c r="N9" s="1367" t="s">
        <v>6</v>
      </c>
      <c r="O9" s="1375" t="s">
        <v>7</v>
      </c>
      <c r="P9" s="1375" t="s">
        <v>8</v>
      </c>
      <c r="Q9" s="15"/>
      <c r="R9" s="15"/>
      <c r="S9" s="15"/>
      <c r="T9" s="15"/>
      <c r="U9" s="15"/>
      <c r="V9" s="15"/>
      <c r="W9" s="13"/>
      <c r="X9" s="13"/>
      <c r="Y9" s="13"/>
      <c r="Z9" s="13"/>
      <c r="AA9" s="13"/>
      <c r="AB9" s="13"/>
      <c r="AC9" s="13"/>
      <c r="AD9" s="7"/>
      <c r="AE9" s="7"/>
      <c r="AF9" s="715"/>
      <c r="AG9" s="715"/>
      <c r="AH9" s="715"/>
      <c r="AI9" s="715"/>
      <c r="AJ9" s="715"/>
      <c r="AK9" s="715"/>
      <c r="AL9" s="715"/>
      <c r="AM9" s="715"/>
      <c r="AN9" s="715"/>
      <c r="AO9" s="715"/>
      <c r="AP9" s="716"/>
      <c r="AQ9" s="716"/>
      <c r="AR9" s="716"/>
      <c r="AS9" s="716"/>
      <c r="AT9" s="716"/>
      <c r="AU9" s="716"/>
      <c r="AV9" s="716"/>
      <c r="AW9" s="716"/>
      <c r="AX9" s="714"/>
      <c r="BZ9" s="3"/>
      <c r="CA9" s="4"/>
      <c r="CB9" s="4"/>
      <c r="CC9" s="4"/>
      <c r="CD9" s="4"/>
      <c r="CE9" s="4"/>
      <c r="CF9" s="4"/>
      <c r="CG9" s="14"/>
      <c r="CH9" s="14"/>
      <c r="CI9" s="14"/>
      <c r="CJ9" s="14"/>
      <c r="CK9" s="14"/>
      <c r="CL9" s="14"/>
      <c r="CM9" s="14"/>
      <c r="CN9" s="14"/>
    </row>
    <row r="10" spans="1:92" s="2" customFormat="1" ht="21" x14ac:dyDescent="0.2">
      <c r="A10" s="1373"/>
      <c r="B10" s="1374"/>
      <c r="C10" s="1376"/>
      <c r="D10" s="692" t="s">
        <v>9</v>
      </c>
      <c r="E10" s="717" t="s">
        <v>10</v>
      </c>
      <c r="F10" s="717" t="s">
        <v>11</v>
      </c>
      <c r="G10" s="717" t="s">
        <v>12</v>
      </c>
      <c r="H10" s="717" t="s">
        <v>13</v>
      </c>
      <c r="I10" s="717" t="s">
        <v>14</v>
      </c>
      <c r="J10" s="717" t="s">
        <v>15</v>
      </c>
      <c r="K10" s="717" t="s">
        <v>16</v>
      </c>
      <c r="L10" s="717" t="s">
        <v>17</v>
      </c>
      <c r="M10" s="718" t="s">
        <v>18</v>
      </c>
      <c r="N10" s="1369"/>
      <c r="O10" s="1376"/>
      <c r="P10" s="1376"/>
      <c r="Q10" s="12"/>
      <c r="R10" s="20"/>
      <c r="S10" s="20"/>
      <c r="T10" s="20"/>
      <c r="U10" s="20"/>
      <c r="V10" s="15"/>
      <c r="W10" s="15"/>
      <c r="X10" s="15"/>
      <c r="Y10" s="15"/>
      <c r="Z10" s="15"/>
      <c r="AA10" s="15"/>
      <c r="AB10" s="15"/>
      <c r="AC10" s="15"/>
      <c r="AD10" s="11"/>
      <c r="AE10" s="11"/>
      <c r="AF10" s="719"/>
      <c r="AG10" s="719"/>
      <c r="AH10" s="719"/>
      <c r="AI10" s="719"/>
      <c r="AJ10" s="719"/>
      <c r="AK10" s="719"/>
      <c r="AL10" s="719"/>
      <c r="AM10" s="719"/>
      <c r="AN10" s="719"/>
      <c r="AO10" s="720"/>
      <c r="AP10" s="720"/>
      <c r="AQ10" s="720"/>
      <c r="AR10" s="720"/>
      <c r="AS10" s="720"/>
      <c r="AT10" s="720"/>
      <c r="AU10" s="720"/>
      <c r="AV10" s="720"/>
      <c r="AW10" s="720"/>
      <c r="AX10" s="714"/>
      <c r="BZ10" s="3"/>
      <c r="CA10" s="4"/>
      <c r="CB10" s="4"/>
      <c r="CC10" s="4"/>
      <c r="CD10" s="4"/>
      <c r="CE10" s="4"/>
      <c r="CF10" s="4"/>
      <c r="CG10" s="14"/>
      <c r="CH10" s="14"/>
      <c r="CI10" s="14"/>
      <c r="CJ10" s="14"/>
      <c r="CK10" s="14"/>
      <c r="CL10" s="14"/>
      <c r="CM10" s="14"/>
      <c r="CN10" s="14"/>
    </row>
    <row r="11" spans="1:92" s="2" customFormat="1" x14ac:dyDescent="0.2">
      <c r="A11" s="1567" t="s">
        <v>19</v>
      </c>
      <c r="B11" s="1567"/>
      <c r="C11" s="721">
        <f>SUM(D11:M11)</f>
        <v>0</v>
      </c>
      <c r="D11" s="704"/>
      <c r="E11" s="713"/>
      <c r="F11" s="713"/>
      <c r="G11" s="713"/>
      <c r="H11" s="713"/>
      <c r="I11" s="713"/>
      <c r="J11" s="713"/>
      <c r="K11" s="713"/>
      <c r="L11" s="722"/>
      <c r="M11" s="723"/>
      <c r="N11" s="705"/>
      <c r="O11" s="706"/>
      <c r="P11" s="706"/>
      <c r="Q11" s="557" t="str">
        <f>CA11&amp;CB11&amp;CC11&amp;CD11</f>
        <v/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15"/>
      <c r="AD11" s="11"/>
      <c r="AE11" s="11"/>
      <c r="AF11" s="719"/>
      <c r="AG11" s="719"/>
      <c r="AH11" s="719"/>
      <c r="AI11" s="719"/>
      <c r="AJ11" s="719"/>
      <c r="AK11" s="720"/>
      <c r="AL11" s="720"/>
      <c r="AM11" s="720"/>
      <c r="AN11" s="720"/>
      <c r="AO11" s="720"/>
      <c r="AP11" s="720"/>
      <c r="AQ11" s="720"/>
      <c r="AR11" s="720"/>
      <c r="AS11" s="720"/>
      <c r="AT11" s="720"/>
      <c r="AU11" s="720"/>
      <c r="AV11" s="720"/>
      <c r="AW11" s="720"/>
      <c r="AX11" s="714"/>
      <c r="BZ11" s="3"/>
      <c r="CA11" s="32" t="str">
        <f>IF(CH11=1,"* El número de víctima de Violencia de Género NO DEBE ser diferente al Total. ","")</f>
        <v/>
      </c>
      <c r="CB11" s="32" t="str">
        <f>IF(AND(C11&lt;&gt;0,OR(O11="",P11="")),"* No olvide digitar los campos Pueblo Originario y/o Migrantes (Digite CEROS si no tiene). ","")</f>
        <v/>
      </c>
      <c r="CC11" s="32" t="str">
        <f>IF(CJ11=1,"* Pueblo Originario y/o Migrantes NO DEBEN ser Mayor al Total. ","")</f>
        <v/>
      </c>
      <c r="CD11" s="32" t="str">
        <f>IF(CK11=1,"* Total Gestantes Ingresadas a control prenatal debe ser Mayor o Igual que el Total de Evaluaciones a Gestantes de REM A03 Sección B2. ","")</f>
        <v/>
      </c>
      <c r="CE11" s="4"/>
      <c r="CF11" s="4"/>
      <c r="CG11" s="14"/>
      <c r="CH11" s="33">
        <f>IF(C11&lt;N11,1,0)</f>
        <v>0</v>
      </c>
      <c r="CI11" s="14"/>
      <c r="CJ11" s="33">
        <f>IF(OR(C11&lt;O11,C11&lt;P11),1,0)</f>
        <v>0</v>
      </c>
      <c r="CK11" s="33">
        <f>IF(C11&lt;[3]A03!C75,1,0)</f>
        <v>0</v>
      </c>
      <c r="CL11" s="14"/>
      <c r="CM11" s="14"/>
      <c r="CN11" s="14"/>
    </row>
    <row r="12" spans="1:92" s="2" customFormat="1" x14ac:dyDescent="0.2">
      <c r="A12" s="1359" t="s">
        <v>20</v>
      </c>
      <c r="B12" s="1359"/>
      <c r="C12" s="34">
        <f>SUM(D12:M12)</f>
        <v>0</v>
      </c>
      <c r="D12" s="35"/>
      <c r="E12" s="36"/>
      <c r="F12" s="36"/>
      <c r="G12" s="36"/>
      <c r="H12" s="36"/>
      <c r="I12" s="36"/>
      <c r="J12" s="36"/>
      <c r="K12" s="36"/>
      <c r="L12" s="37"/>
      <c r="M12" s="38"/>
      <c r="N12" s="39"/>
      <c r="O12" s="40"/>
      <c r="P12" s="40"/>
      <c r="Q12" s="557" t="str">
        <f>CA12&amp;CB12&amp;CC12&amp;CD12</f>
        <v/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15"/>
      <c r="AD12" s="11"/>
      <c r="AE12" s="11"/>
      <c r="AF12" s="719"/>
      <c r="AG12" s="719"/>
      <c r="AH12" s="719"/>
      <c r="AI12" s="719"/>
      <c r="AJ12" s="719"/>
      <c r="AK12" s="720"/>
      <c r="AL12" s="720"/>
      <c r="AM12" s="720"/>
      <c r="AN12" s="720"/>
      <c r="AO12" s="719"/>
      <c r="AP12" s="719"/>
      <c r="AQ12" s="720"/>
      <c r="AR12" s="720"/>
      <c r="AS12" s="720"/>
      <c r="AT12" s="720"/>
      <c r="AU12" s="720"/>
      <c r="AV12" s="720"/>
      <c r="AW12" s="720"/>
      <c r="AX12" s="714"/>
      <c r="BZ12" s="3"/>
      <c r="CA12" s="32" t="str">
        <f>IF(CH12=1,"* El número de víctima de Violencia de Género NO DEBE ser diferente al Total. ","")</f>
        <v/>
      </c>
      <c r="CB12" s="32" t="str">
        <f>IF(AND(C12&lt;&gt;0,OR(O12="",P12="")),"* No olvide digitar los campos Pueblo Originario y/o Migrantes (Digite CEROS si no tiene). ","")</f>
        <v/>
      </c>
      <c r="CC12" s="32" t="str">
        <f>IF(CJ12=1,"* Pueblo Originario y/o Migrantes NO DEBEN ser Mayor al Total. ","")</f>
        <v/>
      </c>
      <c r="CD12" s="32" t="str">
        <f>IF(CK12=1,"* Total Gestantes debe ser Mayor o Igual a "&amp;A12&amp;".","")</f>
        <v/>
      </c>
      <c r="CE12" s="4"/>
      <c r="CF12" s="4"/>
      <c r="CG12" s="14"/>
      <c r="CH12" s="33">
        <f>IF(C12&lt;N12,1,0)</f>
        <v>0</v>
      </c>
      <c r="CI12" s="14"/>
      <c r="CJ12" s="33">
        <f>IF(OR(C12&lt;O12,C12&lt;P12),1,0)</f>
        <v>0</v>
      </c>
      <c r="CK12" s="33">
        <f>IF($C$11&lt;C12,1,0)</f>
        <v>0</v>
      </c>
      <c r="CL12" s="14"/>
      <c r="CM12" s="14"/>
      <c r="CN12" s="14"/>
    </row>
    <row r="13" spans="1:92" s="2" customFormat="1" ht="14.25" customHeight="1" x14ac:dyDescent="0.2">
      <c r="A13" s="1360" t="s">
        <v>21</v>
      </c>
      <c r="B13" s="1361"/>
      <c r="C13" s="34">
        <f>SUM(D13:M13)</f>
        <v>0</v>
      </c>
      <c r="D13" s="35"/>
      <c r="E13" s="36"/>
      <c r="F13" s="36"/>
      <c r="G13" s="36"/>
      <c r="H13" s="36"/>
      <c r="I13" s="36"/>
      <c r="J13" s="36"/>
      <c r="K13" s="36"/>
      <c r="L13" s="37"/>
      <c r="M13" s="38"/>
      <c r="N13" s="39"/>
      <c r="O13" s="40"/>
      <c r="P13" s="40"/>
      <c r="Q13" s="557" t="str">
        <f>CA13&amp;CB13&amp;CC13&amp;CD13</f>
        <v/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15"/>
      <c r="AD13" s="11"/>
      <c r="AE13" s="11"/>
      <c r="AF13" s="719"/>
      <c r="AG13" s="719"/>
      <c r="AH13" s="719"/>
      <c r="AI13" s="719"/>
      <c r="AJ13" s="719"/>
      <c r="AK13" s="720"/>
      <c r="AL13" s="720"/>
      <c r="AM13" s="720"/>
      <c r="AN13" s="720"/>
      <c r="AO13" s="719"/>
      <c r="AP13" s="719"/>
      <c r="AQ13" s="719"/>
      <c r="AR13" s="720"/>
      <c r="AS13" s="720"/>
      <c r="AT13" s="720"/>
      <c r="AU13" s="720"/>
      <c r="AV13" s="720"/>
      <c r="AW13" s="720"/>
      <c r="AX13" s="714"/>
      <c r="BZ13" s="3"/>
      <c r="CA13" s="32" t="str">
        <f>IF(CH13=1,"* El número de víctima de Violencia de Género NO DEBE ser diferente al Total. ","")</f>
        <v/>
      </c>
      <c r="CB13" s="32" t="str">
        <f>IF(AND(C13&lt;&gt;0,OR(O13="",P13="")),"* No olvide digitar los campos Pueblo Originario y/o Migrantes (Digite CEROS si no tiene). ","")</f>
        <v/>
      </c>
      <c r="CC13" s="32" t="str">
        <f>IF(CJ13=1,"* Pueblo Originario y/o Migrantes NO DEBEN ser Mayor al Total. ","")</f>
        <v/>
      </c>
      <c r="CD13" s="32" t="str">
        <f>IF(CK13=1,"* Total Gestantes debe ser Mayor o Igual a "&amp;A13&amp;".","")</f>
        <v/>
      </c>
      <c r="CE13" s="4"/>
      <c r="CF13" s="4"/>
      <c r="CG13" s="14"/>
      <c r="CH13" s="33">
        <f>IF(C13&lt;N13,1,0)</f>
        <v>0</v>
      </c>
      <c r="CI13" s="14"/>
      <c r="CJ13" s="33">
        <f>IF(OR(C13&lt;O13,C13&lt;P13),1,0)</f>
        <v>0</v>
      </c>
      <c r="CK13" s="33">
        <f>IF($C$11&lt;C13,1,0)</f>
        <v>0</v>
      </c>
      <c r="CL13" s="14"/>
      <c r="CM13" s="14"/>
      <c r="CN13" s="14"/>
    </row>
    <row r="14" spans="1:92" s="2" customFormat="1" ht="14.25" customHeight="1" x14ac:dyDescent="0.2">
      <c r="A14" s="1362" t="s">
        <v>22</v>
      </c>
      <c r="B14" s="1363"/>
      <c r="C14" s="41">
        <f>SUM(D14:M14)</f>
        <v>0</v>
      </c>
      <c r="D14" s="42"/>
      <c r="E14" s="43"/>
      <c r="F14" s="43"/>
      <c r="G14" s="43"/>
      <c r="H14" s="43"/>
      <c r="I14" s="43"/>
      <c r="J14" s="43"/>
      <c r="K14" s="43"/>
      <c r="L14" s="44"/>
      <c r="M14" s="45"/>
      <c r="N14" s="46"/>
      <c r="O14" s="47"/>
      <c r="P14" s="47"/>
      <c r="Q14" s="557" t="str">
        <f>CA14&amp;CB14&amp;CC14&amp;CD14</f>
        <v/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15"/>
      <c r="AD14" s="11"/>
      <c r="AE14" s="11"/>
      <c r="AF14" s="719"/>
      <c r="AG14" s="719"/>
      <c r="AH14" s="719"/>
      <c r="AI14" s="719"/>
      <c r="AJ14" s="719"/>
      <c r="AK14" s="719"/>
      <c r="AL14" s="719"/>
      <c r="AM14" s="719"/>
      <c r="AN14" s="719"/>
      <c r="AO14" s="720"/>
      <c r="AP14" s="720"/>
      <c r="AQ14" s="720"/>
      <c r="AR14" s="720"/>
      <c r="AS14" s="720"/>
      <c r="AT14" s="720"/>
      <c r="AU14" s="720"/>
      <c r="AV14" s="720"/>
      <c r="AW14" s="720"/>
      <c r="AX14" s="714"/>
      <c r="BZ14" s="3"/>
      <c r="CA14" s="32" t="str">
        <f>IF(CH14=1,"* El número de víctima de Violencia de Género NO DEBE ser diferente al Total. ","")</f>
        <v/>
      </c>
      <c r="CB14" s="32" t="str">
        <f>IF(AND(C14&lt;&gt;0,OR(O14="",P14="")),"* No olvide digitar los campos Pueblo Originario y/o Migrantes (Digite CEROS si no tiene). ","")</f>
        <v/>
      </c>
      <c r="CC14" s="32" t="str">
        <f>IF(CJ14=1,"* Pueblo Originario y/o Migrantes NO DEBEN ser Mayor al Total. ","")</f>
        <v/>
      </c>
      <c r="CD14" s="32" t="str">
        <f>IF(CK14=1,"* Total Gestantes debe ser Mayor o Igual a "&amp;A14&amp;".","")</f>
        <v/>
      </c>
      <c r="CE14" s="4"/>
      <c r="CF14" s="4"/>
      <c r="CG14" s="14"/>
      <c r="CH14" s="33">
        <f>IF(C14&lt;N14,1,0)</f>
        <v>0</v>
      </c>
      <c r="CI14" s="14"/>
      <c r="CJ14" s="33">
        <f>IF(OR(C14&lt;O14,C14&lt;P14),1,0)</f>
        <v>0</v>
      </c>
      <c r="CK14" s="33">
        <f>IF($C$11&lt;C14,1,0)</f>
        <v>0</v>
      </c>
      <c r="CL14" s="14"/>
      <c r="CM14" s="14"/>
      <c r="CN14" s="14"/>
    </row>
    <row r="15" spans="1:92" s="2" customFormat="1" ht="14.25" customHeight="1" x14ac:dyDescent="0.2">
      <c r="A15" s="1364" t="s">
        <v>23</v>
      </c>
      <c r="B15" s="1365"/>
      <c r="C15" s="724">
        <f>SUM(D15:M15)</f>
        <v>0</v>
      </c>
      <c r="D15" s="725"/>
      <c r="E15" s="726"/>
      <c r="F15" s="726"/>
      <c r="G15" s="726"/>
      <c r="H15" s="726"/>
      <c r="I15" s="726"/>
      <c r="J15" s="726"/>
      <c r="K15" s="726"/>
      <c r="L15" s="727"/>
      <c r="M15" s="728"/>
      <c r="N15" s="53"/>
      <c r="O15" s="729"/>
      <c r="P15" s="729"/>
      <c r="Q15" s="557" t="str">
        <f>CA15&amp;CB15&amp;CC15&amp;CD15</f>
        <v/>
      </c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15"/>
      <c r="AD15" s="11"/>
      <c r="AE15" s="11"/>
      <c r="AF15" s="719"/>
      <c r="AG15" s="719"/>
      <c r="AH15" s="719"/>
      <c r="AI15" s="719"/>
      <c r="AJ15" s="719"/>
      <c r="AK15" s="719"/>
      <c r="AL15" s="719"/>
      <c r="AM15" s="719"/>
      <c r="AN15" s="719"/>
      <c r="AO15" s="720"/>
      <c r="AP15" s="720"/>
      <c r="AQ15" s="720"/>
      <c r="AR15" s="720"/>
      <c r="AS15" s="720"/>
      <c r="AT15" s="720"/>
      <c r="AU15" s="720"/>
      <c r="AV15" s="720"/>
      <c r="AW15" s="720"/>
      <c r="AX15" s="714"/>
      <c r="BZ15" s="3"/>
      <c r="CA15" s="32" t="str">
        <f>IF(CH15=1,"* El número de víctima de Violencia de Género NO DEBE ser diferente al Total. ","")</f>
        <v/>
      </c>
      <c r="CB15" s="32" t="str">
        <f>IF(AND(C15&lt;&gt;0,OR(O15="",P15="")),"* No olvide digitar los campos Pueblo Originario y/o Migrantes (Digite CEROS si no tiene). ","")</f>
        <v/>
      </c>
      <c r="CC15" s="32" t="str">
        <f>IF(CJ15=1,"* Pueblo Originario y/o Migrantes NO DEBEN ser Mayor al Total. ","")</f>
        <v/>
      </c>
      <c r="CD15" s="32" t="str">
        <f>IF(CK15=1,"* Total Gestantes debe ser Mayor o Igual a "&amp;A15&amp;".","")</f>
        <v/>
      </c>
      <c r="CE15" s="4"/>
      <c r="CF15" s="4"/>
      <c r="CG15" s="14"/>
      <c r="CH15" s="33">
        <f>IF(C15&lt;N15,1,0)</f>
        <v>0</v>
      </c>
      <c r="CI15" s="14"/>
      <c r="CJ15" s="33">
        <f>IF(OR(C15&lt;O15,C15&lt;P15),1,0)</f>
        <v>0</v>
      </c>
      <c r="CK15" s="33">
        <f>IF($C$11&lt;C15,1,0)</f>
        <v>0</v>
      </c>
      <c r="CL15" s="14"/>
      <c r="CM15" s="14"/>
      <c r="CN15" s="14"/>
    </row>
    <row r="16" spans="1:92" s="2" customFormat="1" x14ac:dyDescent="0.2">
      <c r="A16" s="10" t="s">
        <v>24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1"/>
      <c r="P16" s="11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1"/>
      <c r="AE16" s="719"/>
      <c r="AF16" s="719"/>
      <c r="AG16" s="719"/>
      <c r="AH16" s="719"/>
      <c r="AI16" s="719"/>
      <c r="AJ16" s="719"/>
      <c r="AK16" s="719"/>
      <c r="AL16" s="719"/>
      <c r="AM16" s="719"/>
      <c r="AN16" s="719"/>
      <c r="AO16" s="719"/>
      <c r="AP16" s="719"/>
      <c r="AQ16" s="719"/>
      <c r="AR16" s="719"/>
      <c r="AS16" s="719"/>
      <c r="AT16" s="719"/>
      <c r="AU16" s="719"/>
      <c r="AV16" s="719"/>
      <c r="AW16" s="714"/>
      <c r="CA16" s="4"/>
      <c r="CB16" s="4"/>
      <c r="CC16" s="4"/>
      <c r="CD16" s="4"/>
      <c r="CE16" s="4"/>
      <c r="CF16" s="4"/>
      <c r="CG16" s="14"/>
      <c r="CH16" s="14"/>
      <c r="CI16" s="14"/>
      <c r="CJ16" s="14"/>
      <c r="CK16" s="14"/>
      <c r="CL16" s="14"/>
      <c r="CM16" s="14"/>
      <c r="CN16" s="14"/>
    </row>
    <row r="17" spans="1:92" s="2" customFormat="1" ht="14.25" customHeight="1" x14ac:dyDescent="0.2">
      <c r="A17" s="1366" t="s">
        <v>25</v>
      </c>
      <c r="B17" s="1367"/>
      <c r="C17" s="1375" t="s">
        <v>26</v>
      </c>
      <c r="D17" s="1375" t="s">
        <v>27</v>
      </c>
      <c r="E17" s="1375" t="s">
        <v>7</v>
      </c>
      <c r="F17" s="1375" t="s">
        <v>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1"/>
      <c r="AE17" s="719"/>
      <c r="AF17" s="720"/>
      <c r="AG17" s="720"/>
      <c r="AH17" s="720"/>
      <c r="AI17" s="720"/>
      <c r="AJ17" s="720"/>
      <c r="AK17" s="720"/>
      <c r="AL17" s="720"/>
      <c r="AM17" s="720"/>
      <c r="AN17" s="720"/>
      <c r="AO17" s="720"/>
      <c r="AP17" s="720"/>
      <c r="AQ17" s="720"/>
      <c r="AR17" s="720"/>
      <c r="AS17" s="720"/>
      <c r="AT17" s="720"/>
      <c r="AU17" s="720"/>
      <c r="AV17" s="720"/>
      <c r="AW17" s="714"/>
      <c r="BZ17" s="3"/>
      <c r="CA17" s="4"/>
      <c r="CB17" s="4"/>
      <c r="CC17" s="4"/>
      <c r="CD17" s="4"/>
      <c r="CE17" s="4"/>
      <c r="CF17" s="4"/>
      <c r="CG17" s="14"/>
      <c r="CH17" s="14"/>
      <c r="CI17" s="14"/>
      <c r="CJ17" s="14"/>
      <c r="CK17" s="14"/>
      <c r="CL17" s="14"/>
      <c r="CM17" s="14"/>
      <c r="CN17" s="14"/>
    </row>
    <row r="18" spans="1:92" s="2" customFormat="1" x14ac:dyDescent="0.2">
      <c r="A18" s="1368"/>
      <c r="B18" s="1369"/>
      <c r="C18" s="1376"/>
      <c r="D18" s="1376"/>
      <c r="E18" s="1376"/>
      <c r="F18" s="1376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1"/>
      <c r="AE18" s="719"/>
      <c r="AF18" s="720"/>
      <c r="AG18" s="720"/>
      <c r="AH18" s="720"/>
      <c r="AI18" s="720"/>
      <c r="AJ18" s="720"/>
      <c r="AK18" s="720"/>
      <c r="AL18" s="720"/>
      <c r="AM18" s="720"/>
      <c r="AN18" s="720"/>
      <c r="AO18" s="720"/>
      <c r="AP18" s="720"/>
      <c r="AQ18" s="720"/>
      <c r="AR18" s="720"/>
      <c r="AS18" s="720"/>
      <c r="AT18" s="720"/>
      <c r="AU18" s="720"/>
      <c r="AV18" s="720"/>
      <c r="AW18" s="714"/>
      <c r="BZ18" s="3"/>
      <c r="CA18" s="4"/>
      <c r="CB18" s="4"/>
      <c r="CC18" s="4"/>
      <c r="CD18" s="4"/>
      <c r="CE18" s="4"/>
      <c r="CF18" s="4"/>
      <c r="CG18" s="14"/>
      <c r="CH18" s="14"/>
      <c r="CI18" s="14"/>
      <c r="CJ18" s="14"/>
      <c r="CK18" s="14"/>
      <c r="CL18" s="14"/>
      <c r="CM18" s="14"/>
      <c r="CN18" s="14"/>
    </row>
    <row r="19" spans="1:92" s="2" customFormat="1" x14ac:dyDescent="0.2">
      <c r="A19" s="1383" t="s">
        <v>28</v>
      </c>
      <c r="B19" s="1384"/>
      <c r="C19" s="730">
        <v>73</v>
      </c>
      <c r="D19" s="730">
        <v>0</v>
      </c>
      <c r="E19" s="730">
        <v>1</v>
      </c>
      <c r="F19" s="730">
        <v>2</v>
      </c>
      <c r="G19" s="557" t="str">
        <f t="shared" ref="G19:G29" si="0">CA19&amp;CB19&amp;CC19&amp;CD19</f>
        <v/>
      </c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1"/>
      <c r="AE19" s="564"/>
      <c r="AF19" s="565"/>
      <c r="AG19" s="565"/>
      <c r="AH19" s="565"/>
      <c r="AI19" s="565"/>
      <c r="AJ19" s="565"/>
      <c r="AK19" s="565"/>
      <c r="AL19" s="565"/>
      <c r="AM19" s="565"/>
      <c r="AN19" s="565"/>
      <c r="AO19" s="565"/>
      <c r="AP19" s="565"/>
      <c r="AQ19" s="565"/>
      <c r="AR19" s="565"/>
      <c r="AS19" s="565"/>
      <c r="AT19" s="565"/>
      <c r="AU19" s="565"/>
      <c r="AV19" s="565"/>
      <c r="AW19" s="566"/>
      <c r="BZ19" s="3"/>
      <c r="CA19" s="56"/>
      <c r="CB19" s="56"/>
      <c r="CC19" s="56"/>
      <c r="CD19" s="32" t="str">
        <f>IF(AND(SUM(C20:C29)&lt;&gt;0,C19=0),"* No olvide registrar número de gestantes ingresadas. ","")</f>
        <v/>
      </c>
      <c r="CE19" s="4"/>
      <c r="CF19" s="4"/>
      <c r="CG19" s="14">
        <v>0</v>
      </c>
      <c r="CH19" s="14"/>
      <c r="CI19" s="14">
        <v>0</v>
      </c>
      <c r="CJ19" s="14"/>
      <c r="CK19" s="14"/>
      <c r="CL19" s="14"/>
      <c r="CM19" s="14"/>
      <c r="CN19" s="14"/>
    </row>
    <row r="20" spans="1:92" s="2" customFormat="1" x14ac:dyDescent="0.2">
      <c r="A20" s="1539" t="s">
        <v>29</v>
      </c>
      <c r="B20" s="1540"/>
      <c r="C20" s="57"/>
      <c r="D20" s="57"/>
      <c r="E20" s="57"/>
      <c r="F20" s="57"/>
      <c r="G20" s="557" t="str">
        <f t="shared" si="0"/>
        <v/>
      </c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1"/>
      <c r="AE20" s="564"/>
      <c r="AF20" s="565"/>
      <c r="AG20" s="565"/>
      <c r="AH20" s="565"/>
      <c r="AI20" s="565"/>
      <c r="AJ20" s="565"/>
      <c r="AK20" s="565"/>
      <c r="AL20" s="565"/>
      <c r="AM20" s="565"/>
      <c r="AN20" s="565"/>
      <c r="AO20" s="565"/>
      <c r="AP20" s="565"/>
      <c r="AQ20" s="565"/>
      <c r="AR20" s="565"/>
      <c r="AS20" s="565"/>
      <c r="AT20" s="565"/>
      <c r="AU20" s="565"/>
      <c r="AV20" s="565"/>
      <c r="AW20" s="566"/>
      <c r="BZ20" s="3"/>
      <c r="CA20" s="4"/>
      <c r="CB20" s="4"/>
      <c r="CC20" s="4"/>
      <c r="CD20" s="4"/>
      <c r="CE20" s="4"/>
      <c r="CF20" s="4"/>
      <c r="CG20" s="14">
        <v>0</v>
      </c>
      <c r="CH20" s="14"/>
      <c r="CI20" s="14">
        <v>0</v>
      </c>
      <c r="CJ20" s="14"/>
      <c r="CK20" s="14"/>
      <c r="CL20" s="14"/>
      <c r="CM20" s="14"/>
      <c r="CN20" s="14"/>
    </row>
    <row r="21" spans="1:92" s="2" customFormat="1" ht="14.25" customHeight="1" x14ac:dyDescent="0.2">
      <c r="A21" s="1360" t="s">
        <v>30</v>
      </c>
      <c r="B21" s="1361"/>
      <c r="C21" s="58">
        <v>3</v>
      </c>
      <c r="D21" s="58">
        <v>0</v>
      </c>
      <c r="E21" s="58">
        <v>0</v>
      </c>
      <c r="F21" s="58">
        <v>0</v>
      </c>
      <c r="G21" s="557" t="str">
        <f t="shared" si="0"/>
        <v/>
      </c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1"/>
      <c r="AE21" s="564"/>
      <c r="AF21" s="565"/>
      <c r="AG21" s="565"/>
      <c r="AH21" s="565"/>
      <c r="AI21" s="565"/>
      <c r="AJ21" s="565"/>
      <c r="AK21" s="565"/>
      <c r="AL21" s="565"/>
      <c r="AM21" s="565"/>
      <c r="AN21" s="565"/>
      <c r="AO21" s="565"/>
      <c r="AP21" s="565"/>
      <c r="AQ21" s="565"/>
      <c r="AR21" s="565"/>
      <c r="AS21" s="565"/>
      <c r="AT21" s="565"/>
      <c r="AU21" s="565"/>
      <c r="AV21" s="565"/>
      <c r="AW21" s="566"/>
      <c r="BZ21" s="3"/>
      <c r="CA21" s="56"/>
      <c r="CB21" s="56"/>
      <c r="CC21" s="56"/>
      <c r="CD21" s="4"/>
      <c r="CE21" s="4"/>
      <c r="CF21" s="4"/>
      <c r="CG21" s="14">
        <v>0</v>
      </c>
      <c r="CH21" s="14"/>
      <c r="CI21" s="14">
        <v>0</v>
      </c>
      <c r="CJ21" s="14"/>
      <c r="CK21" s="14"/>
      <c r="CL21" s="14"/>
      <c r="CM21" s="14"/>
      <c r="CN21" s="14"/>
    </row>
    <row r="22" spans="1:92" s="2" customFormat="1" ht="14.25" customHeight="1" x14ac:dyDescent="0.2">
      <c r="A22" s="1360" t="s">
        <v>31</v>
      </c>
      <c r="B22" s="1361"/>
      <c r="C22" s="58">
        <v>8</v>
      </c>
      <c r="D22" s="58">
        <v>0</v>
      </c>
      <c r="E22" s="58">
        <v>0</v>
      </c>
      <c r="F22" s="58">
        <v>0</v>
      </c>
      <c r="G22" s="557" t="str">
        <f t="shared" si="0"/>
        <v/>
      </c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1"/>
      <c r="AE22" s="564"/>
      <c r="AF22" s="565"/>
      <c r="AG22" s="565"/>
      <c r="AH22" s="565"/>
      <c r="AI22" s="565"/>
      <c r="AJ22" s="565"/>
      <c r="AK22" s="565"/>
      <c r="AL22" s="565"/>
      <c r="AM22" s="565"/>
      <c r="AN22" s="565"/>
      <c r="AO22" s="565"/>
      <c r="AP22" s="565"/>
      <c r="AQ22" s="565"/>
      <c r="AR22" s="565"/>
      <c r="AS22" s="565"/>
      <c r="AT22" s="565"/>
      <c r="AU22" s="565"/>
      <c r="AV22" s="565"/>
      <c r="AW22" s="566"/>
      <c r="BZ22" s="3"/>
      <c r="CA22" s="4"/>
      <c r="CB22" s="4"/>
      <c r="CC22" s="4"/>
      <c r="CD22" s="4"/>
      <c r="CE22" s="4"/>
      <c r="CF22" s="4"/>
      <c r="CG22" s="14">
        <v>0</v>
      </c>
      <c r="CH22" s="14"/>
      <c r="CI22" s="14">
        <v>0</v>
      </c>
      <c r="CJ22" s="14"/>
      <c r="CK22" s="14"/>
      <c r="CL22" s="14"/>
      <c r="CM22" s="14"/>
      <c r="CN22" s="14"/>
    </row>
    <row r="23" spans="1:92" s="2" customFormat="1" ht="14.25" customHeight="1" x14ac:dyDescent="0.2">
      <c r="A23" s="1381" t="s">
        <v>32</v>
      </c>
      <c r="B23" s="1382"/>
      <c r="C23" s="58">
        <v>1</v>
      </c>
      <c r="D23" s="58">
        <v>0</v>
      </c>
      <c r="E23" s="58">
        <v>0</v>
      </c>
      <c r="F23" s="58">
        <v>0</v>
      </c>
      <c r="G23" s="557" t="str">
        <f t="shared" si="0"/>
        <v/>
      </c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1"/>
      <c r="AE23" s="564"/>
      <c r="AF23" s="565"/>
      <c r="AG23" s="565"/>
      <c r="AH23" s="565"/>
      <c r="AI23" s="565"/>
      <c r="AJ23" s="565"/>
      <c r="AK23" s="565"/>
      <c r="AL23" s="565"/>
      <c r="AM23" s="565"/>
      <c r="AN23" s="565"/>
      <c r="AO23" s="565"/>
      <c r="AP23" s="565"/>
      <c r="AQ23" s="565"/>
      <c r="AR23" s="565"/>
      <c r="AS23" s="565"/>
      <c r="AT23" s="565"/>
      <c r="AU23" s="565"/>
      <c r="AV23" s="565"/>
      <c r="AW23" s="566"/>
      <c r="BZ23" s="3"/>
      <c r="CA23" s="4"/>
      <c r="CB23" s="4"/>
      <c r="CC23" s="4"/>
      <c r="CD23" s="4"/>
      <c r="CE23" s="4"/>
      <c r="CF23" s="4"/>
      <c r="CG23" s="14">
        <v>0</v>
      </c>
      <c r="CH23" s="14"/>
      <c r="CI23" s="14">
        <v>0</v>
      </c>
      <c r="CJ23" s="14"/>
      <c r="CK23" s="14"/>
      <c r="CL23" s="14"/>
      <c r="CM23" s="14"/>
      <c r="CN23" s="14"/>
    </row>
    <row r="24" spans="1:92" s="2" customFormat="1" x14ac:dyDescent="0.2">
      <c r="A24" s="1381" t="s">
        <v>33</v>
      </c>
      <c r="B24" s="1382"/>
      <c r="C24" s="58"/>
      <c r="D24" s="58"/>
      <c r="E24" s="58"/>
      <c r="F24" s="58"/>
      <c r="G24" s="557" t="str">
        <f t="shared" si="0"/>
        <v/>
      </c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1"/>
      <c r="AE24" s="564"/>
      <c r="AF24" s="565"/>
      <c r="AG24" s="565"/>
      <c r="AH24" s="565"/>
      <c r="AI24" s="565"/>
      <c r="AJ24" s="565"/>
      <c r="AK24" s="565"/>
      <c r="AL24" s="565"/>
      <c r="AM24" s="565"/>
      <c r="AN24" s="565"/>
      <c r="AO24" s="565"/>
      <c r="AP24" s="565"/>
      <c r="AQ24" s="565"/>
      <c r="AR24" s="565"/>
      <c r="AS24" s="565"/>
      <c r="AT24" s="565"/>
      <c r="AU24" s="565"/>
      <c r="AV24" s="565"/>
      <c r="AW24" s="566"/>
      <c r="BZ24" s="3"/>
      <c r="CA24" s="4"/>
      <c r="CB24" s="4"/>
      <c r="CC24" s="4"/>
      <c r="CD24" s="4"/>
      <c r="CE24" s="4"/>
      <c r="CF24" s="4"/>
      <c r="CG24" s="14">
        <v>0</v>
      </c>
      <c r="CH24" s="14"/>
      <c r="CI24" s="14">
        <v>0</v>
      </c>
      <c r="CJ24" s="14"/>
      <c r="CK24" s="14"/>
      <c r="CL24" s="14"/>
      <c r="CM24" s="14"/>
      <c r="CN24" s="14"/>
    </row>
    <row r="25" spans="1:92" s="2" customFormat="1" x14ac:dyDescent="0.2">
      <c r="A25" s="1381" t="s">
        <v>34</v>
      </c>
      <c r="B25" s="1382"/>
      <c r="C25" s="58"/>
      <c r="D25" s="58"/>
      <c r="E25" s="58"/>
      <c r="F25" s="58"/>
      <c r="G25" s="557" t="str">
        <f t="shared" si="0"/>
        <v/>
      </c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1"/>
      <c r="AE25" s="564"/>
      <c r="AF25" s="565"/>
      <c r="AG25" s="565"/>
      <c r="AH25" s="565"/>
      <c r="AI25" s="565"/>
      <c r="AJ25" s="565"/>
      <c r="AK25" s="565"/>
      <c r="AL25" s="565"/>
      <c r="AM25" s="565"/>
      <c r="AN25" s="565"/>
      <c r="AO25" s="565"/>
      <c r="AP25" s="565"/>
      <c r="AQ25" s="565"/>
      <c r="AR25" s="565"/>
      <c r="AS25" s="565"/>
      <c r="AT25" s="565"/>
      <c r="AU25" s="565"/>
      <c r="AV25" s="565"/>
      <c r="AW25" s="566"/>
      <c r="BZ25" s="3"/>
      <c r="CA25" s="4"/>
      <c r="CB25" s="4"/>
      <c r="CC25" s="4"/>
      <c r="CD25" s="4"/>
      <c r="CE25" s="4"/>
      <c r="CF25" s="4"/>
      <c r="CG25" s="14">
        <v>0</v>
      </c>
      <c r="CH25" s="14"/>
      <c r="CI25" s="14">
        <v>0</v>
      </c>
      <c r="CJ25" s="14"/>
      <c r="CK25" s="14"/>
      <c r="CL25" s="14"/>
      <c r="CM25" s="14"/>
      <c r="CN25" s="14"/>
    </row>
    <row r="26" spans="1:92" s="2" customFormat="1" x14ac:dyDescent="0.2">
      <c r="A26" s="1381" t="s">
        <v>35</v>
      </c>
      <c r="B26" s="1382"/>
      <c r="C26" s="58">
        <v>12</v>
      </c>
      <c r="D26" s="58">
        <v>0</v>
      </c>
      <c r="E26" s="58">
        <v>0</v>
      </c>
      <c r="F26" s="58">
        <v>1</v>
      </c>
      <c r="G26" s="557" t="str">
        <f t="shared" si="0"/>
        <v/>
      </c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1"/>
      <c r="AE26" s="564"/>
      <c r="AF26" s="565"/>
      <c r="AG26" s="565"/>
      <c r="AH26" s="565"/>
      <c r="AI26" s="565"/>
      <c r="AJ26" s="565"/>
      <c r="AK26" s="565"/>
      <c r="AL26" s="565"/>
      <c r="AM26" s="565"/>
      <c r="AN26" s="565"/>
      <c r="AO26" s="565"/>
      <c r="AP26" s="565"/>
      <c r="AQ26" s="565"/>
      <c r="AR26" s="565"/>
      <c r="AS26" s="565"/>
      <c r="AT26" s="565"/>
      <c r="AU26" s="565"/>
      <c r="AV26" s="565"/>
      <c r="AW26" s="566"/>
      <c r="BZ26" s="3"/>
      <c r="CA26" s="4"/>
      <c r="CB26" s="4"/>
      <c r="CC26" s="4"/>
      <c r="CD26" s="4"/>
      <c r="CE26" s="4"/>
      <c r="CF26" s="4"/>
      <c r="CG26" s="14">
        <v>0</v>
      </c>
      <c r="CH26" s="14"/>
      <c r="CI26" s="14">
        <v>0</v>
      </c>
      <c r="CJ26" s="14"/>
      <c r="CK26" s="14"/>
      <c r="CL26" s="14"/>
      <c r="CM26" s="14"/>
      <c r="CN26" s="14"/>
    </row>
    <row r="27" spans="1:92" s="2" customFormat="1" x14ac:dyDescent="0.2">
      <c r="A27" s="1381" t="s">
        <v>36</v>
      </c>
      <c r="B27" s="1382"/>
      <c r="C27" s="58">
        <v>9</v>
      </c>
      <c r="D27" s="58">
        <v>0</v>
      </c>
      <c r="E27" s="58">
        <v>0</v>
      </c>
      <c r="F27" s="58">
        <v>0</v>
      </c>
      <c r="G27" s="557" t="str">
        <f t="shared" si="0"/>
        <v/>
      </c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1"/>
      <c r="AE27" s="564"/>
      <c r="AF27" s="565"/>
      <c r="AG27" s="565"/>
      <c r="AH27" s="565"/>
      <c r="AI27" s="565"/>
      <c r="AJ27" s="565"/>
      <c r="AK27" s="565"/>
      <c r="AL27" s="565"/>
      <c r="AM27" s="565"/>
      <c r="AN27" s="565"/>
      <c r="AO27" s="565"/>
      <c r="AP27" s="565"/>
      <c r="AQ27" s="565"/>
      <c r="AR27" s="565"/>
      <c r="AS27" s="565"/>
      <c r="AT27" s="565"/>
      <c r="AU27" s="565"/>
      <c r="AV27" s="565"/>
      <c r="AW27" s="566"/>
      <c r="BZ27" s="3"/>
      <c r="CA27" s="4"/>
      <c r="CB27" s="4"/>
      <c r="CC27" s="4"/>
      <c r="CD27" s="4"/>
      <c r="CE27" s="4"/>
      <c r="CF27" s="4"/>
      <c r="CG27" s="14">
        <v>0</v>
      </c>
      <c r="CH27" s="14"/>
      <c r="CI27" s="14">
        <v>0</v>
      </c>
      <c r="CJ27" s="14"/>
      <c r="CK27" s="14"/>
      <c r="CL27" s="14"/>
      <c r="CM27" s="14"/>
      <c r="CN27" s="14"/>
    </row>
    <row r="28" spans="1:92" s="2" customFormat="1" x14ac:dyDescent="0.2">
      <c r="A28" s="1381" t="s">
        <v>37</v>
      </c>
      <c r="B28" s="1382"/>
      <c r="C28" s="58">
        <v>0</v>
      </c>
      <c r="D28" s="58">
        <v>0</v>
      </c>
      <c r="E28" s="58">
        <v>0</v>
      </c>
      <c r="F28" s="58">
        <v>0</v>
      </c>
      <c r="G28" s="557" t="str">
        <f t="shared" si="0"/>
        <v/>
      </c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1"/>
      <c r="AE28" s="564"/>
      <c r="AF28" s="565"/>
      <c r="AG28" s="565"/>
      <c r="AH28" s="565"/>
      <c r="AI28" s="565"/>
      <c r="AJ28" s="565"/>
      <c r="AK28" s="565"/>
      <c r="AL28" s="565"/>
      <c r="AM28" s="565"/>
      <c r="AN28" s="565"/>
      <c r="AO28" s="565"/>
      <c r="AP28" s="565"/>
      <c r="AQ28" s="565"/>
      <c r="AR28" s="565"/>
      <c r="AS28" s="565"/>
      <c r="AT28" s="565"/>
      <c r="AU28" s="565"/>
      <c r="AV28" s="565"/>
      <c r="AW28" s="566"/>
      <c r="BZ28" s="3"/>
      <c r="CA28" s="4"/>
      <c r="CB28" s="4"/>
      <c r="CC28" s="4"/>
      <c r="CD28" s="4"/>
      <c r="CE28" s="4"/>
      <c r="CF28" s="4"/>
      <c r="CG28" s="14">
        <v>0</v>
      </c>
      <c r="CH28" s="14"/>
      <c r="CI28" s="14">
        <v>0</v>
      </c>
      <c r="CJ28" s="14"/>
      <c r="CK28" s="14"/>
      <c r="CL28" s="14"/>
      <c r="CM28" s="14"/>
      <c r="CN28" s="14"/>
    </row>
    <row r="29" spans="1:92" s="2" customFormat="1" x14ac:dyDescent="0.2">
      <c r="A29" s="1395" t="s">
        <v>38</v>
      </c>
      <c r="B29" s="1396"/>
      <c r="C29" s="59">
        <v>40</v>
      </c>
      <c r="D29" s="59">
        <v>0</v>
      </c>
      <c r="E29" s="59">
        <v>1</v>
      </c>
      <c r="F29" s="59">
        <v>1</v>
      </c>
      <c r="G29" s="557" t="str">
        <f t="shared" si="0"/>
        <v/>
      </c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15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7"/>
      <c r="AE29" s="567"/>
      <c r="AF29" s="567"/>
      <c r="AG29" s="567"/>
      <c r="AH29" s="568"/>
      <c r="AI29" s="567"/>
      <c r="AJ29" s="567"/>
      <c r="AK29" s="567"/>
      <c r="AL29" s="567"/>
      <c r="AM29" s="567"/>
      <c r="AN29" s="567"/>
      <c r="AO29" s="567"/>
      <c r="AP29" s="567"/>
      <c r="AQ29" s="567"/>
      <c r="AR29" s="567"/>
      <c r="AS29" s="567"/>
      <c r="AT29" s="567"/>
      <c r="AU29" s="567"/>
      <c r="AV29" s="567"/>
      <c r="AW29" s="569"/>
      <c r="BZ29" s="3"/>
      <c r="CA29" s="4"/>
      <c r="CB29" s="4"/>
      <c r="CC29" s="4"/>
      <c r="CD29" s="4"/>
      <c r="CE29" s="4"/>
      <c r="CF29" s="4"/>
      <c r="CG29" s="14">
        <v>0</v>
      </c>
      <c r="CH29" s="14"/>
      <c r="CI29" s="14">
        <v>0</v>
      </c>
      <c r="CJ29" s="14"/>
      <c r="CK29" s="14"/>
      <c r="CL29" s="14"/>
      <c r="CM29" s="14"/>
      <c r="CN29" s="14"/>
    </row>
    <row r="30" spans="1:92" s="2" customFormat="1" x14ac:dyDescent="0.2">
      <c r="A30" s="10" t="s">
        <v>39</v>
      </c>
      <c r="B30" s="62"/>
      <c r="C30" s="63"/>
      <c r="D30" s="11"/>
      <c r="E30" s="11"/>
      <c r="F30" s="1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7"/>
      <c r="AE30" s="567"/>
      <c r="AF30" s="567"/>
      <c r="AG30" s="567"/>
      <c r="AH30" s="568"/>
      <c r="AI30" s="567"/>
      <c r="AJ30" s="567"/>
      <c r="AK30" s="567"/>
      <c r="AL30" s="567"/>
      <c r="AM30" s="567"/>
      <c r="AN30" s="567"/>
      <c r="AO30" s="567"/>
      <c r="AP30" s="567"/>
      <c r="AQ30" s="567"/>
      <c r="AR30" s="567"/>
      <c r="AS30" s="567"/>
      <c r="AT30" s="567"/>
      <c r="AU30" s="567"/>
      <c r="AV30" s="567"/>
      <c r="AW30" s="569"/>
      <c r="CA30" s="4"/>
      <c r="CB30" s="4"/>
      <c r="CC30" s="4"/>
      <c r="CD30" s="4"/>
      <c r="CE30" s="4"/>
      <c r="CF30" s="4"/>
      <c r="CG30" s="14"/>
      <c r="CH30" s="14"/>
      <c r="CI30" s="14"/>
      <c r="CJ30" s="14"/>
      <c r="CK30" s="14"/>
      <c r="CL30" s="14"/>
      <c r="CM30" s="14"/>
      <c r="CN30" s="14"/>
    </row>
    <row r="31" spans="1:92" s="2" customFormat="1" x14ac:dyDescent="0.2">
      <c r="A31" s="1371" t="s">
        <v>40</v>
      </c>
      <c r="B31" s="1372"/>
      <c r="C31" s="1375" t="s">
        <v>4</v>
      </c>
      <c r="D31" s="1377" t="s">
        <v>5</v>
      </c>
      <c r="E31" s="1378"/>
      <c r="F31" s="1378"/>
      <c r="G31" s="1378"/>
      <c r="H31" s="1378"/>
      <c r="I31" s="1378"/>
      <c r="J31" s="1378"/>
      <c r="K31" s="1378"/>
      <c r="L31" s="1378"/>
      <c r="M31" s="1378"/>
      <c r="N31" s="1380"/>
      <c r="O31" s="11"/>
      <c r="P31" s="11"/>
      <c r="Q31" s="11"/>
      <c r="R31" s="11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567"/>
      <c r="AG31" s="567"/>
      <c r="AH31" s="567"/>
      <c r="AI31" s="568"/>
      <c r="AJ31" s="567"/>
      <c r="AK31" s="567"/>
      <c r="AL31" s="570"/>
      <c r="AM31" s="570"/>
      <c r="AN31" s="570"/>
      <c r="AO31" s="570"/>
      <c r="AP31" s="570"/>
      <c r="AQ31" s="570"/>
      <c r="AR31" s="570"/>
      <c r="AS31" s="570"/>
      <c r="AT31" s="570"/>
      <c r="AU31" s="570"/>
      <c r="AV31" s="570"/>
      <c r="AW31" s="570"/>
      <c r="AX31" s="569"/>
      <c r="CA31" s="4"/>
      <c r="CB31" s="4"/>
      <c r="CC31" s="4"/>
      <c r="CD31" s="4"/>
      <c r="CE31" s="4"/>
      <c r="CF31" s="4"/>
      <c r="CG31" s="14"/>
      <c r="CH31" s="14"/>
      <c r="CI31" s="14"/>
      <c r="CJ31" s="14"/>
      <c r="CK31" s="14"/>
      <c r="CL31" s="14"/>
      <c r="CM31" s="14"/>
      <c r="CN31" s="14"/>
    </row>
    <row r="32" spans="1:92" s="2" customFormat="1" ht="21" x14ac:dyDescent="0.2">
      <c r="A32" s="1373"/>
      <c r="B32" s="1374"/>
      <c r="C32" s="1376"/>
      <c r="D32" s="571" t="s">
        <v>9</v>
      </c>
      <c r="E32" s="572" t="s">
        <v>10</v>
      </c>
      <c r="F32" s="572" t="s">
        <v>11</v>
      </c>
      <c r="G32" s="572" t="s">
        <v>12</v>
      </c>
      <c r="H32" s="572" t="s">
        <v>13</v>
      </c>
      <c r="I32" s="572" t="s">
        <v>14</v>
      </c>
      <c r="J32" s="572" t="s">
        <v>15</v>
      </c>
      <c r="K32" s="572" t="s">
        <v>16</v>
      </c>
      <c r="L32" s="572" t="s">
        <v>17</v>
      </c>
      <c r="M32" s="573" t="s">
        <v>18</v>
      </c>
      <c r="N32" s="126" t="s">
        <v>41</v>
      </c>
      <c r="O32" s="65"/>
      <c r="P32" s="66"/>
      <c r="Q32" s="67"/>
      <c r="R32" s="68"/>
      <c r="S32" s="68"/>
      <c r="T32" s="67"/>
      <c r="U32" s="69"/>
      <c r="V32" s="66"/>
      <c r="W32" s="11"/>
      <c r="X32" s="11"/>
      <c r="Y32" s="11"/>
      <c r="Z32" s="11"/>
      <c r="AA32" s="11"/>
      <c r="AB32" s="11"/>
      <c r="AC32" s="11"/>
      <c r="AD32" s="11"/>
      <c r="AE32" s="11"/>
      <c r="AF32" s="564"/>
      <c r="AG32" s="564"/>
      <c r="AH32" s="564"/>
      <c r="AI32" s="574"/>
      <c r="AJ32" s="564"/>
      <c r="AK32" s="564"/>
      <c r="AL32" s="564"/>
      <c r="AM32" s="564"/>
      <c r="AN32" s="564"/>
      <c r="AO32" s="564"/>
      <c r="AP32" s="564"/>
      <c r="AQ32" s="565"/>
      <c r="AR32" s="565"/>
      <c r="AS32" s="565"/>
      <c r="AT32" s="565"/>
      <c r="AU32" s="565"/>
      <c r="AV32" s="565"/>
      <c r="AW32" s="565"/>
      <c r="AX32" s="569"/>
      <c r="CA32" s="4"/>
      <c r="CB32" s="4"/>
      <c r="CC32" s="4"/>
      <c r="CD32" s="4"/>
      <c r="CE32" s="4"/>
      <c r="CF32" s="4"/>
      <c r="CG32" s="14"/>
      <c r="CH32" s="14"/>
      <c r="CI32" s="14"/>
      <c r="CJ32" s="14"/>
      <c r="CK32" s="14"/>
      <c r="CL32" s="14"/>
      <c r="CM32" s="14"/>
      <c r="CN32" s="14"/>
    </row>
    <row r="33" spans="1:92" s="2" customFormat="1" x14ac:dyDescent="0.2">
      <c r="A33" s="1541" t="s">
        <v>42</v>
      </c>
      <c r="B33" s="1541"/>
      <c r="C33" s="575">
        <f t="shared" ref="C33:C52" si="1">SUM(D33:M33)</f>
        <v>0</v>
      </c>
      <c r="D33" s="576">
        <f t="shared" ref="D33:N33" si="2">SUM(D34:D45,D48:D49,D52)</f>
        <v>0</v>
      </c>
      <c r="E33" s="577">
        <f t="shared" si="2"/>
        <v>0</v>
      </c>
      <c r="F33" s="577">
        <f t="shared" si="2"/>
        <v>0</v>
      </c>
      <c r="G33" s="577">
        <f t="shared" si="2"/>
        <v>0</v>
      </c>
      <c r="H33" s="577">
        <f t="shared" si="2"/>
        <v>0</v>
      </c>
      <c r="I33" s="577">
        <f t="shared" si="2"/>
        <v>0</v>
      </c>
      <c r="J33" s="577">
        <f t="shared" si="2"/>
        <v>0</v>
      </c>
      <c r="K33" s="577">
        <f t="shared" si="2"/>
        <v>0</v>
      </c>
      <c r="L33" s="577">
        <f t="shared" si="2"/>
        <v>0</v>
      </c>
      <c r="M33" s="578">
        <f t="shared" si="2"/>
        <v>0</v>
      </c>
      <c r="N33" s="75">
        <f t="shared" si="2"/>
        <v>0</v>
      </c>
      <c r="O33" s="579"/>
      <c r="P33" s="580"/>
      <c r="Q33" s="581"/>
      <c r="R33" s="67"/>
      <c r="S33" s="67"/>
      <c r="T33" s="581"/>
      <c r="U33" s="581"/>
      <c r="V33" s="58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564"/>
      <c r="AK33" s="564"/>
      <c r="AL33" s="564"/>
      <c r="AM33" s="564"/>
      <c r="AN33" s="564"/>
      <c r="AO33" s="564"/>
      <c r="AP33" s="564"/>
      <c r="AQ33" s="565"/>
      <c r="AR33" s="565"/>
      <c r="AS33" s="565"/>
      <c r="AT33" s="565"/>
      <c r="AU33" s="565"/>
      <c r="AV33" s="565"/>
      <c r="AW33" s="565"/>
      <c r="CA33" s="4"/>
      <c r="CB33" s="4"/>
      <c r="CC33" s="4"/>
      <c r="CD33" s="4"/>
      <c r="CE33" s="4"/>
      <c r="CF33" s="4"/>
      <c r="CG33" s="14"/>
      <c r="CH33" s="14"/>
      <c r="CI33" s="14"/>
      <c r="CJ33" s="14"/>
      <c r="CK33" s="14"/>
      <c r="CL33" s="14"/>
      <c r="CM33" s="14"/>
      <c r="CN33" s="14"/>
    </row>
    <row r="34" spans="1:92" s="2" customFormat="1" x14ac:dyDescent="0.2">
      <c r="A34" s="1542" t="s">
        <v>43</v>
      </c>
      <c r="B34" s="1543"/>
      <c r="C34" s="582">
        <f t="shared" si="1"/>
        <v>0</v>
      </c>
      <c r="D34" s="583"/>
      <c r="E34" s="584"/>
      <c r="F34" s="584"/>
      <c r="G34" s="584"/>
      <c r="H34" s="584"/>
      <c r="I34" s="584"/>
      <c r="J34" s="584"/>
      <c r="K34" s="584"/>
      <c r="L34" s="584"/>
      <c r="M34" s="585"/>
      <c r="N34" s="586"/>
      <c r="O34" s="557" t="str">
        <f t="shared" ref="O34:O52" si="3">CA34</f>
        <v/>
      </c>
      <c r="P34" s="80"/>
      <c r="Q34" s="80"/>
      <c r="R34" s="80"/>
      <c r="S34" s="80"/>
      <c r="T34" s="80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564"/>
      <c r="AK34" s="565"/>
      <c r="AL34" s="565"/>
      <c r="AM34" s="565"/>
      <c r="AN34" s="565"/>
      <c r="AO34" s="565"/>
      <c r="AP34" s="565"/>
      <c r="AQ34" s="565"/>
      <c r="AR34" s="565"/>
      <c r="AS34" s="565"/>
      <c r="AT34" s="565"/>
      <c r="AU34" s="565"/>
      <c r="AV34" s="565"/>
      <c r="AW34" s="565"/>
      <c r="CA34" s="4" t="str">
        <f t="shared" ref="CA34:CA52" si="4">IF(CG34=1,"* No olvide digitar la columna Espacios Amigables (Digite Cero si no tiene). ","")</f>
        <v/>
      </c>
      <c r="CB34" s="4"/>
      <c r="CC34" s="4"/>
      <c r="CD34" s="4"/>
      <c r="CE34" s="4"/>
      <c r="CF34" s="4"/>
      <c r="CG34" s="14">
        <f t="shared" ref="CG34:CG52" si="5">IF(AND(C34&lt;&gt;0,N34=""),1,0)</f>
        <v>0</v>
      </c>
      <c r="CH34" s="14"/>
      <c r="CI34" s="14"/>
      <c r="CJ34" s="14"/>
      <c r="CK34" s="14"/>
      <c r="CL34" s="14"/>
      <c r="CM34" s="14"/>
      <c r="CN34" s="14"/>
    </row>
    <row r="35" spans="1:92" s="2" customFormat="1" x14ac:dyDescent="0.2">
      <c r="A35" s="1390" t="s">
        <v>44</v>
      </c>
      <c r="B35" s="1391"/>
      <c r="C35" s="81">
        <f t="shared" si="1"/>
        <v>0</v>
      </c>
      <c r="D35" s="82"/>
      <c r="E35" s="83"/>
      <c r="F35" s="83"/>
      <c r="G35" s="83"/>
      <c r="H35" s="83"/>
      <c r="I35" s="83"/>
      <c r="J35" s="83"/>
      <c r="K35" s="83"/>
      <c r="L35" s="83"/>
      <c r="M35" s="84"/>
      <c r="N35" s="85"/>
      <c r="O35" s="557" t="str">
        <f t="shared" si="3"/>
        <v/>
      </c>
      <c r="P35" s="86"/>
      <c r="Q35" s="86"/>
      <c r="R35" s="86"/>
      <c r="S35" s="86"/>
      <c r="T35" s="86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564"/>
      <c r="AK35" s="565"/>
      <c r="AL35" s="565"/>
      <c r="AM35" s="565"/>
      <c r="AN35" s="565"/>
      <c r="AO35" s="565"/>
      <c r="AP35" s="565"/>
      <c r="AQ35" s="565"/>
      <c r="AR35" s="565"/>
      <c r="AS35" s="565"/>
      <c r="AT35" s="565"/>
      <c r="AU35" s="565"/>
      <c r="AV35" s="565"/>
      <c r="AW35" s="565"/>
      <c r="CA35" s="4" t="str">
        <f t="shared" si="4"/>
        <v/>
      </c>
      <c r="CB35" s="4"/>
      <c r="CC35" s="4"/>
      <c r="CD35" s="4"/>
      <c r="CE35" s="4"/>
      <c r="CF35" s="4"/>
      <c r="CG35" s="14">
        <f t="shared" si="5"/>
        <v>0</v>
      </c>
      <c r="CH35" s="14"/>
      <c r="CI35" s="14"/>
      <c r="CJ35" s="14"/>
      <c r="CK35" s="14"/>
      <c r="CL35" s="14"/>
      <c r="CM35" s="14"/>
      <c r="CN35" s="14"/>
    </row>
    <row r="36" spans="1:92" s="2" customFormat="1" x14ac:dyDescent="0.2">
      <c r="A36" s="1375" t="s">
        <v>45</v>
      </c>
      <c r="B36" s="587" t="s">
        <v>46</v>
      </c>
      <c r="C36" s="582">
        <f t="shared" si="1"/>
        <v>0</v>
      </c>
      <c r="D36" s="583"/>
      <c r="E36" s="584"/>
      <c r="F36" s="584"/>
      <c r="G36" s="584"/>
      <c r="H36" s="584"/>
      <c r="I36" s="584"/>
      <c r="J36" s="584"/>
      <c r="K36" s="584"/>
      <c r="L36" s="584"/>
      <c r="M36" s="585"/>
      <c r="N36" s="586"/>
      <c r="O36" s="557" t="str">
        <f t="shared" si="3"/>
        <v/>
      </c>
      <c r="P36" s="80"/>
      <c r="Q36" s="80"/>
      <c r="R36" s="80"/>
      <c r="S36" s="80"/>
      <c r="T36" s="80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564"/>
      <c r="AK36" s="565"/>
      <c r="AL36" s="565"/>
      <c r="AM36" s="565"/>
      <c r="AN36" s="565"/>
      <c r="AO36" s="565"/>
      <c r="AP36" s="565"/>
      <c r="AQ36" s="565"/>
      <c r="AR36" s="565"/>
      <c r="AS36" s="565"/>
      <c r="AT36" s="565"/>
      <c r="AU36" s="565"/>
      <c r="AV36" s="565"/>
      <c r="AW36" s="565"/>
      <c r="CA36" s="4" t="str">
        <f t="shared" si="4"/>
        <v/>
      </c>
      <c r="CB36" s="4"/>
      <c r="CC36" s="4"/>
      <c r="CD36" s="4"/>
      <c r="CE36" s="4"/>
      <c r="CF36" s="4"/>
      <c r="CG36" s="14">
        <f t="shared" si="5"/>
        <v>0</v>
      </c>
      <c r="CH36" s="14"/>
      <c r="CI36" s="14"/>
      <c r="CJ36" s="14"/>
      <c r="CK36" s="14"/>
      <c r="CL36" s="14"/>
      <c r="CM36" s="14"/>
      <c r="CN36" s="14"/>
    </row>
    <row r="37" spans="1:92" s="2" customFormat="1" x14ac:dyDescent="0.2">
      <c r="A37" s="1392"/>
      <c r="B37" s="88" t="s">
        <v>47</v>
      </c>
      <c r="C37" s="89">
        <f t="shared" si="1"/>
        <v>0</v>
      </c>
      <c r="D37" s="35"/>
      <c r="E37" s="36"/>
      <c r="F37" s="36"/>
      <c r="G37" s="36"/>
      <c r="H37" s="36"/>
      <c r="I37" s="36"/>
      <c r="J37" s="36"/>
      <c r="K37" s="36"/>
      <c r="L37" s="36"/>
      <c r="M37" s="38"/>
      <c r="N37" s="39"/>
      <c r="O37" s="557" t="str">
        <f t="shared" si="3"/>
        <v/>
      </c>
      <c r="P37" s="80"/>
      <c r="Q37" s="80"/>
      <c r="R37" s="80"/>
      <c r="S37" s="80"/>
      <c r="T37" s="80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564"/>
      <c r="AK37" s="565"/>
      <c r="AL37" s="565"/>
      <c r="AM37" s="565"/>
      <c r="AN37" s="565"/>
      <c r="AO37" s="565"/>
      <c r="AP37" s="565"/>
      <c r="AQ37" s="565"/>
      <c r="AR37" s="565"/>
      <c r="AS37" s="565"/>
      <c r="AT37" s="565"/>
      <c r="AU37" s="565"/>
      <c r="AV37" s="565"/>
      <c r="AW37" s="565"/>
      <c r="CA37" s="4" t="str">
        <f t="shared" si="4"/>
        <v/>
      </c>
      <c r="CB37" s="4"/>
      <c r="CC37" s="4"/>
      <c r="CD37" s="4"/>
      <c r="CE37" s="4"/>
      <c r="CF37" s="4"/>
      <c r="CG37" s="14">
        <f t="shared" si="5"/>
        <v>0</v>
      </c>
      <c r="CH37" s="14"/>
      <c r="CI37" s="14"/>
      <c r="CJ37" s="14"/>
      <c r="CK37" s="14"/>
      <c r="CL37" s="14"/>
      <c r="CM37" s="14"/>
      <c r="CN37" s="14"/>
    </row>
    <row r="38" spans="1:92" s="2" customFormat="1" x14ac:dyDescent="0.2">
      <c r="A38" s="1392"/>
      <c r="B38" s="88" t="s">
        <v>48</v>
      </c>
      <c r="C38" s="89">
        <f t="shared" si="1"/>
        <v>0</v>
      </c>
      <c r="D38" s="35"/>
      <c r="E38" s="36"/>
      <c r="F38" s="36"/>
      <c r="G38" s="36"/>
      <c r="H38" s="36"/>
      <c r="I38" s="36"/>
      <c r="J38" s="36"/>
      <c r="K38" s="36"/>
      <c r="L38" s="36"/>
      <c r="M38" s="38"/>
      <c r="N38" s="39"/>
      <c r="O38" s="557" t="str">
        <f t="shared" si="3"/>
        <v/>
      </c>
      <c r="P38" s="80"/>
      <c r="Q38" s="80"/>
      <c r="R38" s="80"/>
      <c r="S38" s="80"/>
      <c r="T38" s="80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564"/>
      <c r="AK38" s="565"/>
      <c r="AL38" s="565"/>
      <c r="AM38" s="565"/>
      <c r="AN38" s="565"/>
      <c r="AO38" s="565"/>
      <c r="AP38" s="565"/>
      <c r="AQ38" s="565"/>
      <c r="AR38" s="565"/>
      <c r="AS38" s="565"/>
      <c r="AT38" s="565"/>
      <c r="AU38" s="565"/>
      <c r="AV38" s="565"/>
      <c r="AW38" s="565"/>
      <c r="CA38" s="4" t="str">
        <f t="shared" si="4"/>
        <v/>
      </c>
      <c r="CB38" s="4"/>
      <c r="CC38" s="4"/>
      <c r="CD38" s="4"/>
      <c r="CE38" s="4"/>
      <c r="CF38" s="4"/>
      <c r="CG38" s="14">
        <f t="shared" si="5"/>
        <v>0</v>
      </c>
      <c r="CH38" s="14"/>
      <c r="CI38" s="14"/>
      <c r="CJ38" s="14"/>
      <c r="CK38" s="14"/>
      <c r="CL38" s="14"/>
      <c r="CM38" s="14"/>
      <c r="CN38" s="14"/>
    </row>
    <row r="39" spans="1:92" s="2" customFormat="1" x14ac:dyDescent="0.2">
      <c r="A39" s="1392"/>
      <c r="B39" s="88" t="s">
        <v>49</v>
      </c>
      <c r="C39" s="89">
        <f t="shared" si="1"/>
        <v>0</v>
      </c>
      <c r="D39" s="35"/>
      <c r="E39" s="36"/>
      <c r="F39" s="36"/>
      <c r="G39" s="36"/>
      <c r="H39" s="36"/>
      <c r="I39" s="36"/>
      <c r="J39" s="36"/>
      <c r="K39" s="36"/>
      <c r="L39" s="36"/>
      <c r="M39" s="38"/>
      <c r="N39" s="39"/>
      <c r="O39" s="557" t="str">
        <f t="shared" si="3"/>
        <v/>
      </c>
      <c r="P39" s="80"/>
      <c r="Q39" s="80"/>
      <c r="R39" s="80"/>
      <c r="S39" s="80"/>
      <c r="T39" s="80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564"/>
      <c r="AK39" s="565"/>
      <c r="AL39" s="565"/>
      <c r="AM39" s="565"/>
      <c r="AN39" s="565"/>
      <c r="AO39" s="565"/>
      <c r="AP39" s="565"/>
      <c r="AQ39" s="565"/>
      <c r="AR39" s="565"/>
      <c r="AS39" s="565"/>
      <c r="AT39" s="565"/>
      <c r="AU39" s="565"/>
      <c r="AV39" s="565"/>
      <c r="AW39" s="565"/>
      <c r="CA39" s="4" t="str">
        <f t="shared" si="4"/>
        <v/>
      </c>
      <c r="CB39" s="4"/>
      <c r="CC39" s="4"/>
      <c r="CD39" s="4"/>
      <c r="CE39" s="4"/>
      <c r="CF39" s="4"/>
      <c r="CG39" s="14">
        <f t="shared" si="5"/>
        <v>0</v>
      </c>
      <c r="CH39" s="14"/>
      <c r="CI39" s="14"/>
      <c r="CJ39" s="14"/>
      <c r="CK39" s="14"/>
      <c r="CL39" s="14"/>
      <c r="CM39" s="14"/>
      <c r="CN39" s="14"/>
    </row>
    <row r="40" spans="1:92" s="2" customFormat="1" x14ac:dyDescent="0.2">
      <c r="A40" s="1392"/>
      <c r="B40" s="88" t="s">
        <v>50</v>
      </c>
      <c r="C40" s="89">
        <f t="shared" si="1"/>
        <v>0</v>
      </c>
      <c r="D40" s="35"/>
      <c r="E40" s="36"/>
      <c r="F40" s="36"/>
      <c r="G40" s="36"/>
      <c r="H40" s="36"/>
      <c r="I40" s="36"/>
      <c r="J40" s="36"/>
      <c r="K40" s="36"/>
      <c r="L40" s="36"/>
      <c r="M40" s="38"/>
      <c r="N40" s="39"/>
      <c r="O40" s="557" t="str">
        <f t="shared" si="3"/>
        <v/>
      </c>
      <c r="P40" s="80"/>
      <c r="Q40" s="80"/>
      <c r="R40" s="80"/>
      <c r="S40" s="80"/>
      <c r="T40" s="80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564"/>
      <c r="AK40" s="565"/>
      <c r="AL40" s="565"/>
      <c r="AM40" s="565"/>
      <c r="AN40" s="565"/>
      <c r="AO40" s="565"/>
      <c r="AP40" s="565"/>
      <c r="AQ40" s="565"/>
      <c r="AR40" s="565"/>
      <c r="AS40" s="565"/>
      <c r="AT40" s="565"/>
      <c r="AU40" s="565"/>
      <c r="AV40" s="565"/>
      <c r="AW40" s="565"/>
      <c r="CA40" s="4" t="str">
        <f t="shared" si="4"/>
        <v/>
      </c>
      <c r="CB40" s="4"/>
      <c r="CC40" s="4"/>
      <c r="CD40" s="4"/>
      <c r="CE40" s="4"/>
      <c r="CF40" s="4"/>
      <c r="CG40" s="14">
        <f t="shared" si="5"/>
        <v>0</v>
      </c>
      <c r="CH40" s="14"/>
      <c r="CI40" s="14"/>
      <c r="CJ40" s="14"/>
      <c r="CK40" s="14"/>
      <c r="CL40" s="14"/>
      <c r="CM40" s="14"/>
      <c r="CN40" s="14"/>
    </row>
    <row r="41" spans="1:92" s="2" customFormat="1" x14ac:dyDescent="0.2">
      <c r="A41" s="1376"/>
      <c r="B41" s="90" t="s">
        <v>51</v>
      </c>
      <c r="C41" s="91">
        <f t="shared" si="1"/>
        <v>0</v>
      </c>
      <c r="D41" s="92"/>
      <c r="E41" s="93"/>
      <c r="F41" s="93"/>
      <c r="G41" s="93"/>
      <c r="H41" s="93"/>
      <c r="I41" s="93"/>
      <c r="J41" s="93"/>
      <c r="K41" s="93"/>
      <c r="L41" s="93"/>
      <c r="M41" s="94"/>
      <c r="N41" s="95"/>
      <c r="O41" s="557" t="str">
        <f t="shared" si="3"/>
        <v/>
      </c>
      <c r="P41" s="80"/>
      <c r="Q41" s="80"/>
      <c r="R41" s="80"/>
      <c r="S41" s="80"/>
      <c r="T41" s="80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564"/>
      <c r="AK41" s="565"/>
      <c r="AL41" s="565"/>
      <c r="AM41" s="565"/>
      <c r="AN41" s="565"/>
      <c r="AO41" s="565"/>
      <c r="AP41" s="565"/>
      <c r="AQ41" s="565"/>
      <c r="AR41" s="565"/>
      <c r="AS41" s="565"/>
      <c r="AT41" s="565"/>
      <c r="AU41" s="565"/>
      <c r="AV41" s="565"/>
      <c r="AW41" s="565"/>
      <c r="CA41" s="4" t="str">
        <f t="shared" si="4"/>
        <v/>
      </c>
      <c r="CB41" s="4"/>
      <c r="CC41" s="4"/>
      <c r="CD41" s="4"/>
      <c r="CE41" s="4"/>
      <c r="CF41" s="4"/>
      <c r="CG41" s="14">
        <f t="shared" si="5"/>
        <v>0</v>
      </c>
      <c r="CH41" s="14"/>
      <c r="CI41" s="14"/>
      <c r="CJ41" s="14"/>
      <c r="CK41" s="14"/>
      <c r="CL41" s="14"/>
      <c r="CM41" s="14"/>
      <c r="CN41" s="14"/>
    </row>
    <row r="42" spans="1:92" s="2" customFormat="1" x14ac:dyDescent="0.2">
      <c r="A42" s="1375" t="s">
        <v>52</v>
      </c>
      <c r="B42" s="588" t="s">
        <v>53</v>
      </c>
      <c r="C42" s="582">
        <f t="shared" si="1"/>
        <v>0</v>
      </c>
      <c r="D42" s="583"/>
      <c r="E42" s="584"/>
      <c r="F42" s="584"/>
      <c r="G42" s="584"/>
      <c r="H42" s="584"/>
      <c r="I42" s="584"/>
      <c r="J42" s="584"/>
      <c r="K42" s="584"/>
      <c r="L42" s="584"/>
      <c r="M42" s="585"/>
      <c r="N42" s="586"/>
      <c r="O42" s="557" t="str">
        <f t="shared" si="3"/>
        <v/>
      </c>
      <c r="P42" s="80"/>
      <c r="Q42" s="80"/>
      <c r="R42" s="80"/>
      <c r="S42" s="80"/>
      <c r="T42" s="80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564"/>
      <c r="AK42" s="565"/>
      <c r="AL42" s="565"/>
      <c r="AM42" s="565"/>
      <c r="AN42" s="565"/>
      <c r="AO42" s="565"/>
      <c r="AP42" s="565"/>
      <c r="AQ42" s="565"/>
      <c r="AR42" s="565"/>
      <c r="AS42" s="565"/>
      <c r="AT42" s="565"/>
      <c r="AU42" s="565"/>
      <c r="AV42" s="565"/>
      <c r="AW42" s="565"/>
      <c r="CA42" s="4" t="str">
        <f t="shared" si="4"/>
        <v/>
      </c>
      <c r="CB42" s="4"/>
      <c r="CC42" s="4"/>
      <c r="CD42" s="4"/>
      <c r="CE42" s="4"/>
      <c r="CF42" s="4"/>
      <c r="CG42" s="14">
        <f t="shared" si="5"/>
        <v>0</v>
      </c>
      <c r="CH42" s="14"/>
      <c r="CI42" s="14"/>
      <c r="CJ42" s="14"/>
      <c r="CK42" s="14"/>
      <c r="CL42" s="14"/>
      <c r="CM42" s="14"/>
      <c r="CN42" s="14"/>
    </row>
    <row r="43" spans="1:92" s="2" customFormat="1" x14ac:dyDescent="0.2">
      <c r="A43" s="1376"/>
      <c r="B43" s="90" t="s">
        <v>54</v>
      </c>
      <c r="C43" s="81">
        <f t="shared" si="1"/>
        <v>0</v>
      </c>
      <c r="D43" s="82"/>
      <c r="E43" s="83"/>
      <c r="F43" s="83"/>
      <c r="G43" s="83"/>
      <c r="H43" s="83"/>
      <c r="I43" s="83"/>
      <c r="J43" s="83"/>
      <c r="K43" s="83"/>
      <c r="L43" s="83"/>
      <c r="M43" s="84"/>
      <c r="N43" s="85"/>
      <c r="O43" s="557" t="str">
        <f t="shared" si="3"/>
        <v/>
      </c>
      <c r="P43" s="80"/>
      <c r="Q43" s="80"/>
      <c r="R43" s="80"/>
      <c r="S43" s="80"/>
      <c r="T43" s="80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564"/>
      <c r="AK43" s="565"/>
      <c r="AL43" s="565"/>
      <c r="AM43" s="565"/>
      <c r="AN43" s="565"/>
      <c r="AO43" s="565"/>
      <c r="AP43" s="565"/>
      <c r="AQ43" s="565"/>
      <c r="AR43" s="565"/>
      <c r="AS43" s="565"/>
      <c r="AT43" s="565"/>
      <c r="AU43" s="565"/>
      <c r="AV43" s="565"/>
      <c r="AW43" s="565"/>
      <c r="CA43" s="4" t="str">
        <f t="shared" si="4"/>
        <v/>
      </c>
      <c r="CB43" s="4"/>
      <c r="CC43" s="4"/>
      <c r="CD43" s="4"/>
      <c r="CE43" s="4"/>
      <c r="CF43" s="4"/>
      <c r="CG43" s="14">
        <f t="shared" si="5"/>
        <v>0</v>
      </c>
      <c r="CH43" s="14"/>
      <c r="CI43" s="14"/>
      <c r="CJ43" s="14"/>
      <c r="CK43" s="14"/>
      <c r="CL43" s="14"/>
      <c r="CM43" s="14"/>
      <c r="CN43" s="14"/>
    </row>
    <row r="44" spans="1:92" s="2" customFormat="1" x14ac:dyDescent="0.2">
      <c r="A44" s="1544" t="s">
        <v>55</v>
      </c>
      <c r="B44" s="97" t="s">
        <v>53</v>
      </c>
      <c r="C44" s="582">
        <f t="shared" si="1"/>
        <v>0</v>
      </c>
      <c r="D44" s="583"/>
      <c r="E44" s="584"/>
      <c r="F44" s="584"/>
      <c r="G44" s="584"/>
      <c r="H44" s="584"/>
      <c r="I44" s="584"/>
      <c r="J44" s="584"/>
      <c r="K44" s="584"/>
      <c r="L44" s="584"/>
      <c r="M44" s="585"/>
      <c r="N44" s="586"/>
      <c r="O44" s="557" t="str">
        <f t="shared" si="3"/>
        <v/>
      </c>
      <c r="P44" s="80"/>
      <c r="Q44" s="80"/>
      <c r="R44" s="80"/>
      <c r="S44" s="80"/>
      <c r="T44" s="80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564"/>
      <c r="AK44" s="565"/>
      <c r="AL44" s="565"/>
      <c r="AM44" s="565"/>
      <c r="AN44" s="565"/>
      <c r="AO44" s="565"/>
      <c r="AP44" s="565"/>
      <c r="AQ44" s="565"/>
      <c r="AR44" s="565"/>
      <c r="AS44" s="565"/>
      <c r="AT44" s="565"/>
      <c r="AU44" s="565"/>
      <c r="AV44" s="565"/>
      <c r="AW44" s="565"/>
      <c r="CA44" s="4" t="str">
        <f t="shared" si="4"/>
        <v/>
      </c>
      <c r="CB44" s="4"/>
      <c r="CC44" s="4"/>
      <c r="CD44" s="4"/>
      <c r="CE44" s="4"/>
      <c r="CF44" s="4"/>
      <c r="CG44" s="14">
        <f t="shared" si="5"/>
        <v>0</v>
      </c>
      <c r="CH44" s="14"/>
      <c r="CI44" s="14"/>
      <c r="CJ44" s="14"/>
      <c r="CK44" s="14"/>
      <c r="CL44" s="14"/>
      <c r="CM44" s="14"/>
      <c r="CN44" s="14"/>
    </row>
    <row r="45" spans="1:92" s="2" customFormat="1" ht="15" thickBot="1" x14ac:dyDescent="0.25">
      <c r="A45" s="1394"/>
      <c r="B45" s="98" t="s">
        <v>54</v>
      </c>
      <c r="C45" s="99">
        <f t="shared" si="1"/>
        <v>0</v>
      </c>
      <c r="D45" s="100"/>
      <c r="E45" s="101"/>
      <c r="F45" s="101"/>
      <c r="G45" s="101"/>
      <c r="H45" s="101"/>
      <c r="I45" s="101"/>
      <c r="J45" s="101"/>
      <c r="K45" s="101"/>
      <c r="L45" s="101"/>
      <c r="M45" s="102"/>
      <c r="N45" s="103"/>
      <c r="O45" s="557" t="str">
        <f t="shared" si="3"/>
        <v/>
      </c>
      <c r="P45" s="80"/>
      <c r="Q45" s="80"/>
      <c r="R45" s="80"/>
      <c r="S45" s="80"/>
      <c r="T45" s="80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564"/>
      <c r="AK45" s="565"/>
      <c r="AL45" s="565"/>
      <c r="AM45" s="565"/>
      <c r="AN45" s="565"/>
      <c r="AO45" s="565"/>
      <c r="AP45" s="565"/>
      <c r="AQ45" s="565"/>
      <c r="AR45" s="565"/>
      <c r="AS45" s="565"/>
      <c r="AT45" s="565"/>
      <c r="AU45" s="565"/>
      <c r="AV45" s="565"/>
      <c r="AW45" s="104"/>
      <c r="CA45" s="4" t="str">
        <f t="shared" si="4"/>
        <v/>
      </c>
      <c r="CB45" s="4"/>
      <c r="CC45" s="4"/>
      <c r="CD45" s="4"/>
      <c r="CE45" s="4"/>
      <c r="CF45" s="4"/>
      <c r="CG45" s="14">
        <f t="shared" si="5"/>
        <v>0</v>
      </c>
      <c r="CH45" s="14"/>
      <c r="CI45" s="14"/>
      <c r="CJ45" s="14"/>
      <c r="CK45" s="14"/>
      <c r="CL45" s="14"/>
      <c r="CM45" s="14"/>
      <c r="CN45" s="14"/>
    </row>
    <row r="46" spans="1:92" s="2" customFormat="1" ht="15" thickTop="1" x14ac:dyDescent="0.2">
      <c r="A46" s="1409" t="s">
        <v>56</v>
      </c>
      <c r="B46" s="1410"/>
      <c r="C46" s="105">
        <f t="shared" si="1"/>
        <v>0</v>
      </c>
      <c r="D46" s="106"/>
      <c r="E46" s="107"/>
      <c r="F46" s="107"/>
      <c r="G46" s="107"/>
      <c r="H46" s="107"/>
      <c r="I46" s="107"/>
      <c r="J46" s="107"/>
      <c r="K46" s="107"/>
      <c r="L46" s="107"/>
      <c r="M46" s="108"/>
      <c r="N46" s="109"/>
      <c r="O46" s="557" t="str">
        <f t="shared" si="3"/>
        <v/>
      </c>
      <c r="P46" s="80"/>
      <c r="Q46" s="80"/>
      <c r="R46" s="80"/>
      <c r="S46" s="80"/>
      <c r="T46" s="80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564"/>
      <c r="AK46" s="565"/>
      <c r="AL46" s="565"/>
      <c r="AM46" s="565"/>
      <c r="AN46" s="565"/>
      <c r="AO46" s="565"/>
      <c r="AP46" s="565"/>
      <c r="AQ46" s="565"/>
      <c r="AR46" s="565"/>
      <c r="AS46" s="565"/>
      <c r="AT46" s="565"/>
      <c r="AU46" s="565"/>
      <c r="AV46" s="565"/>
      <c r="AW46" s="104"/>
      <c r="CA46" s="4" t="str">
        <f t="shared" si="4"/>
        <v/>
      </c>
      <c r="CB46" s="4"/>
      <c r="CC46" s="4"/>
      <c r="CD46" s="4"/>
      <c r="CE46" s="4"/>
      <c r="CF46" s="4"/>
      <c r="CG46" s="14">
        <f t="shared" si="5"/>
        <v>0</v>
      </c>
      <c r="CH46" s="14"/>
      <c r="CI46" s="14"/>
      <c r="CJ46" s="14"/>
      <c r="CK46" s="14"/>
      <c r="CL46" s="14"/>
      <c r="CM46" s="14"/>
      <c r="CN46" s="14"/>
    </row>
    <row r="47" spans="1:92" s="2" customFormat="1" x14ac:dyDescent="0.2">
      <c r="A47" s="1397" t="s">
        <v>57</v>
      </c>
      <c r="B47" s="1398"/>
      <c r="C47" s="91">
        <f t="shared" si="1"/>
        <v>0</v>
      </c>
      <c r="D47" s="92"/>
      <c r="E47" s="93"/>
      <c r="F47" s="93"/>
      <c r="G47" s="93"/>
      <c r="H47" s="93"/>
      <c r="I47" s="93"/>
      <c r="J47" s="93"/>
      <c r="K47" s="93"/>
      <c r="L47" s="93"/>
      <c r="M47" s="94"/>
      <c r="N47" s="95"/>
      <c r="O47" s="557" t="str">
        <f t="shared" si="3"/>
        <v/>
      </c>
      <c r="P47" s="80"/>
      <c r="Q47" s="80"/>
      <c r="R47" s="80"/>
      <c r="S47" s="80"/>
      <c r="T47" s="80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564"/>
      <c r="AK47" s="565"/>
      <c r="AL47" s="565"/>
      <c r="AM47" s="565"/>
      <c r="AN47" s="565"/>
      <c r="AO47" s="565"/>
      <c r="AP47" s="565"/>
      <c r="AQ47" s="565"/>
      <c r="AR47" s="565"/>
      <c r="AS47" s="565"/>
      <c r="AT47" s="565"/>
      <c r="AU47" s="565"/>
      <c r="AV47" s="565"/>
      <c r="AW47" s="104"/>
      <c r="CA47" s="4" t="str">
        <f t="shared" si="4"/>
        <v/>
      </c>
      <c r="CB47" s="4"/>
      <c r="CC47" s="4"/>
      <c r="CD47" s="4"/>
      <c r="CE47" s="4"/>
      <c r="CF47" s="4"/>
      <c r="CG47" s="14">
        <f t="shared" si="5"/>
        <v>0</v>
      </c>
      <c r="CH47" s="14"/>
      <c r="CI47" s="14"/>
      <c r="CJ47" s="14"/>
      <c r="CK47" s="14"/>
      <c r="CL47" s="14"/>
      <c r="CM47" s="14"/>
      <c r="CN47" s="14"/>
    </row>
    <row r="48" spans="1:92" s="2" customFormat="1" ht="14.25" customHeight="1" x14ac:dyDescent="0.2">
      <c r="A48" s="1411" t="s">
        <v>58</v>
      </c>
      <c r="B48" s="587" t="s">
        <v>53</v>
      </c>
      <c r="C48" s="582">
        <f t="shared" si="1"/>
        <v>0</v>
      </c>
      <c r="D48" s="583"/>
      <c r="E48" s="584"/>
      <c r="F48" s="584"/>
      <c r="G48" s="584"/>
      <c r="H48" s="584"/>
      <c r="I48" s="584"/>
      <c r="J48" s="584"/>
      <c r="K48" s="584"/>
      <c r="L48" s="584"/>
      <c r="M48" s="585"/>
      <c r="N48" s="586"/>
      <c r="O48" s="557" t="str">
        <f t="shared" si="3"/>
        <v/>
      </c>
      <c r="P48" s="80"/>
      <c r="Q48" s="80"/>
      <c r="R48" s="80"/>
      <c r="S48" s="80"/>
      <c r="T48" s="80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564"/>
      <c r="AK48" s="565"/>
      <c r="AL48" s="565"/>
      <c r="AM48" s="565"/>
      <c r="AN48" s="565"/>
      <c r="AO48" s="565"/>
      <c r="AP48" s="565"/>
      <c r="AQ48" s="565"/>
      <c r="AR48" s="565"/>
      <c r="AS48" s="565"/>
      <c r="AT48" s="565"/>
      <c r="AU48" s="565"/>
      <c r="AV48" s="565"/>
      <c r="AW48" s="104"/>
      <c r="CA48" s="4" t="str">
        <f t="shared" si="4"/>
        <v/>
      </c>
      <c r="CB48" s="4"/>
      <c r="CC48" s="4"/>
      <c r="CD48" s="4"/>
      <c r="CE48" s="4"/>
      <c r="CF48" s="4"/>
      <c r="CG48" s="14">
        <f t="shared" si="5"/>
        <v>0</v>
      </c>
      <c r="CH48" s="14"/>
      <c r="CI48" s="14"/>
      <c r="CJ48" s="14"/>
      <c r="CK48" s="14"/>
      <c r="CL48" s="14"/>
      <c r="CM48" s="14"/>
      <c r="CN48" s="14"/>
    </row>
    <row r="49" spans="1:96" s="2" customFormat="1" x14ac:dyDescent="0.2">
      <c r="A49" s="1412"/>
      <c r="B49" s="110" t="s">
        <v>54</v>
      </c>
      <c r="C49" s="91">
        <f t="shared" si="1"/>
        <v>0</v>
      </c>
      <c r="D49" s="92"/>
      <c r="E49" s="93"/>
      <c r="F49" s="93"/>
      <c r="G49" s="93"/>
      <c r="H49" s="93"/>
      <c r="I49" s="93"/>
      <c r="J49" s="93"/>
      <c r="K49" s="93"/>
      <c r="L49" s="93"/>
      <c r="M49" s="94"/>
      <c r="N49" s="95"/>
      <c r="O49" s="557" t="str">
        <f t="shared" si="3"/>
        <v/>
      </c>
      <c r="P49" s="80"/>
      <c r="Q49" s="80"/>
      <c r="R49" s="80"/>
      <c r="S49" s="80"/>
      <c r="T49" s="80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564"/>
      <c r="AK49" s="565"/>
      <c r="AL49" s="565"/>
      <c r="AM49" s="565"/>
      <c r="AN49" s="565"/>
      <c r="AO49" s="565"/>
      <c r="AP49" s="565"/>
      <c r="AQ49" s="565"/>
      <c r="AR49" s="565"/>
      <c r="AS49" s="565"/>
      <c r="AT49" s="565"/>
      <c r="AU49" s="565"/>
      <c r="AV49" s="565"/>
      <c r="AW49" s="104"/>
      <c r="CA49" s="4" t="str">
        <f t="shared" si="4"/>
        <v/>
      </c>
      <c r="CB49" s="4"/>
      <c r="CC49" s="4"/>
      <c r="CD49" s="4"/>
      <c r="CE49" s="4"/>
      <c r="CF49" s="4"/>
      <c r="CG49" s="14">
        <f t="shared" si="5"/>
        <v>0</v>
      </c>
      <c r="CH49" s="14"/>
      <c r="CI49" s="14"/>
      <c r="CJ49" s="14"/>
      <c r="CK49" s="14"/>
      <c r="CL49" s="14"/>
      <c r="CM49" s="14"/>
      <c r="CN49" s="14"/>
      <c r="CO49" s="4"/>
      <c r="CP49" s="4"/>
      <c r="CQ49" s="4"/>
      <c r="CR49" s="4"/>
    </row>
    <row r="50" spans="1:96" s="2" customFormat="1" x14ac:dyDescent="0.2">
      <c r="A50" s="1411" t="s">
        <v>59</v>
      </c>
      <c r="B50" s="587" t="s">
        <v>53</v>
      </c>
      <c r="C50" s="582">
        <f t="shared" si="1"/>
        <v>0</v>
      </c>
      <c r="D50" s="583"/>
      <c r="E50" s="584"/>
      <c r="F50" s="584"/>
      <c r="G50" s="584"/>
      <c r="H50" s="584"/>
      <c r="I50" s="584"/>
      <c r="J50" s="584"/>
      <c r="K50" s="584"/>
      <c r="L50" s="584"/>
      <c r="M50" s="585"/>
      <c r="N50" s="586"/>
      <c r="O50" s="557" t="str">
        <f t="shared" si="3"/>
        <v/>
      </c>
      <c r="P50" s="80"/>
      <c r="Q50" s="80"/>
      <c r="R50" s="80"/>
      <c r="S50" s="80"/>
      <c r="T50" s="80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564"/>
      <c r="AK50" s="565"/>
      <c r="AL50" s="565"/>
      <c r="AM50" s="565"/>
      <c r="AN50" s="565"/>
      <c r="AO50" s="565"/>
      <c r="AP50" s="565"/>
      <c r="AQ50" s="565"/>
      <c r="AR50" s="565"/>
      <c r="AS50" s="565"/>
      <c r="AT50" s="565"/>
      <c r="AU50" s="565"/>
      <c r="AV50" s="565"/>
      <c r="AW50" s="104"/>
      <c r="CA50" s="4" t="str">
        <f t="shared" si="4"/>
        <v/>
      </c>
      <c r="CB50" s="4"/>
      <c r="CC50" s="4"/>
      <c r="CD50" s="4"/>
      <c r="CE50" s="4"/>
      <c r="CF50" s="4"/>
      <c r="CG50" s="14">
        <f t="shared" si="5"/>
        <v>0</v>
      </c>
      <c r="CH50" s="14"/>
      <c r="CI50" s="14"/>
      <c r="CJ50" s="14"/>
      <c r="CK50" s="14"/>
      <c r="CL50" s="14"/>
      <c r="CM50" s="14"/>
      <c r="CN50" s="14"/>
      <c r="CO50" s="4"/>
      <c r="CP50" s="4"/>
      <c r="CQ50" s="4"/>
      <c r="CR50" s="4"/>
    </row>
    <row r="51" spans="1:96" s="2" customFormat="1" x14ac:dyDescent="0.2">
      <c r="A51" s="1412"/>
      <c r="B51" s="111" t="s">
        <v>54</v>
      </c>
      <c r="C51" s="91">
        <f t="shared" si="1"/>
        <v>0</v>
      </c>
      <c r="D51" s="92"/>
      <c r="E51" s="93"/>
      <c r="F51" s="93"/>
      <c r="G51" s="93"/>
      <c r="H51" s="93"/>
      <c r="I51" s="93"/>
      <c r="J51" s="93"/>
      <c r="K51" s="93"/>
      <c r="L51" s="93"/>
      <c r="M51" s="94"/>
      <c r="N51" s="95"/>
      <c r="O51" s="557" t="str">
        <f t="shared" si="3"/>
        <v/>
      </c>
      <c r="S51" s="11"/>
      <c r="T51" s="11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567"/>
      <c r="AJ51" s="567"/>
      <c r="AK51" s="567"/>
      <c r="AL51" s="567"/>
      <c r="AM51" s="567"/>
      <c r="AN51" s="567"/>
      <c r="AO51" s="567"/>
      <c r="AP51" s="567"/>
      <c r="AQ51" s="567"/>
      <c r="AR51" s="567"/>
      <c r="AS51" s="567"/>
      <c r="AT51" s="567"/>
      <c r="AU51" s="567"/>
      <c r="AV51" s="567"/>
      <c r="CA51" s="4" t="str">
        <f t="shared" si="4"/>
        <v/>
      </c>
      <c r="CB51" s="4"/>
      <c r="CC51" s="4"/>
      <c r="CD51" s="4"/>
      <c r="CE51" s="4"/>
      <c r="CF51" s="4"/>
      <c r="CG51" s="14">
        <f t="shared" si="5"/>
        <v>0</v>
      </c>
      <c r="CH51" s="14"/>
      <c r="CI51" s="14"/>
      <c r="CJ51" s="14"/>
      <c r="CK51" s="14"/>
      <c r="CL51" s="14"/>
      <c r="CM51" s="14"/>
      <c r="CN51" s="14"/>
      <c r="CO51" s="4"/>
      <c r="CP51" s="4"/>
      <c r="CQ51" s="4"/>
      <c r="CR51" s="4"/>
    </row>
    <row r="52" spans="1:96" s="2" customFormat="1" x14ac:dyDescent="0.2">
      <c r="A52" s="1413" t="s">
        <v>60</v>
      </c>
      <c r="B52" s="1414"/>
      <c r="C52" s="91">
        <f t="shared" si="1"/>
        <v>0</v>
      </c>
      <c r="D52" s="92"/>
      <c r="E52" s="93"/>
      <c r="F52" s="93"/>
      <c r="G52" s="93"/>
      <c r="H52" s="93"/>
      <c r="I52" s="93"/>
      <c r="J52" s="93"/>
      <c r="K52" s="93"/>
      <c r="L52" s="93"/>
      <c r="M52" s="94"/>
      <c r="N52" s="95"/>
      <c r="O52" s="557" t="str">
        <f t="shared" si="3"/>
        <v/>
      </c>
      <c r="P52" s="11"/>
      <c r="Q52" s="11"/>
      <c r="R52" s="11"/>
      <c r="S52" s="11"/>
      <c r="T52" s="11"/>
      <c r="U52" s="11"/>
      <c r="V52" s="11"/>
      <c r="W52" s="11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567"/>
      <c r="AJ52" s="567"/>
      <c r="AK52" s="567"/>
      <c r="AL52" s="567"/>
      <c r="AM52" s="567"/>
      <c r="AN52" s="567"/>
      <c r="AO52" s="567"/>
      <c r="AP52" s="567"/>
      <c r="AQ52" s="567"/>
      <c r="AR52" s="567"/>
      <c r="AS52" s="567"/>
      <c r="AT52" s="567"/>
      <c r="AU52" s="567"/>
      <c r="AV52" s="567"/>
      <c r="BZ52" s="3"/>
      <c r="CA52" s="4" t="str">
        <f t="shared" si="4"/>
        <v/>
      </c>
      <c r="CB52" s="4"/>
      <c r="CC52" s="4"/>
      <c r="CD52" s="4"/>
      <c r="CE52" s="4"/>
      <c r="CF52" s="4"/>
      <c r="CG52" s="14">
        <f t="shared" si="5"/>
        <v>0</v>
      </c>
      <c r="CH52" s="14"/>
      <c r="CI52" s="14"/>
      <c r="CJ52" s="14"/>
      <c r="CK52" s="14"/>
      <c r="CL52" s="14"/>
      <c r="CM52" s="14"/>
      <c r="CN52" s="14"/>
      <c r="CO52" s="4"/>
      <c r="CP52" s="4"/>
      <c r="CQ52" s="4"/>
      <c r="CR52" s="4"/>
    </row>
    <row r="53" spans="1:96" s="2" customFormat="1" x14ac:dyDescent="0.2">
      <c r="A53" s="112" t="s">
        <v>61</v>
      </c>
      <c r="C53" s="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567"/>
      <c r="AJ53" s="567"/>
      <c r="AK53" s="567"/>
      <c r="AL53" s="567"/>
      <c r="AM53" s="567"/>
      <c r="AN53" s="567"/>
      <c r="AO53" s="589"/>
      <c r="AP53" s="589"/>
      <c r="AQ53" s="589"/>
      <c r="AR53" s="589"/>
      <c r="AS53" s="589"/>
      <c r="AT53" s="589"/>
      <c r="AU53" s="589"/>
      <c r="AV53" s="589"/>
      <c r="BZ53" s="3"/>
      <c r="CA53" s="4" t="str">
        <f>IF(AND(([3]A01!$C18+[3]A01!$C19+[3]A01!$C20+[3]A01!$C21+[3]A01!$F31+[3]A01!$F32+[3]A01!$F33)&lt;&gt;0,D53=0,E53=""),"* Observacion : En A01 existen contoles no ingresados, Revisar. ","")</f>
        <v/>
      </c>
      <c r="CB53" s="4"/>
      <c r="CC53" s="4"/>
      <c r="CD53" s="4"/>
      <c r="CE53" s="4"/>
      <c r="CF53" s="4"/>
      <c r="CG53" s="14"/>
      <c r="CH53" s="14"/>
      <c r="CI53" s="14"/>
      <c r="CJ53" s="14"/>
      <c r="CK53" s="14"/>
      <c r="CL53" s="14"/>
      <c r="CM53" s="14"/>
      <c r="CN53" s="14"/>
      <c r="CO53" s="4"/>
      <c r="CP53" s="4"/>
      <c r="CQ53" s="4"/>
      <c r="CR53" s="4"/>
    </row>
    <row r="54" spans="1:96" s="2" customFormat="1" x14ac:dyDescent="0.2">
      <c r="A54" s="125" t="s">
        <v>62</v>
      </c>
      <c r="B54" s="590" t="s">
        <v>63</v>
      </c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567"/>
      <c r="AP54" s="567"/>
      <c r="AQ54" s="567"/>
      <c r="AR54" s="567"/>
      <c r="AS54" s="567"/>
      <c r="AT54" s="567"/>
      <c r="AU54" s="567"/>
      <c r="AV54" s="567"/>
      <c r="AW54" s="566"/>
      <c r="CA54" s="4"/>
      <c r="CB54" s="4"/>
      <c r="CC54" s="4"/>
      <c r="CD54" s="4"/>
      <c r="CE54" s="4"/>
      <c r="CF54" s="4"/>
      <c r="CG54" s="14">
        <v>0</v>
      </c>
      <c r="CH54" s="14">
        <v>0</v>
      </c>
      <c r="CI54" s="14"/>
      <c r="CJ54" s="14"/>
      <c r="CK54" s="14"/>
      <c r="CL54" s="14"/>
      <c r="CM54" s="14"/>
      <c r="CN54" s="14"/>
      <c r="CO54" s="4"/>
      <c r="CP54" s="4"/>
      <c r="CQ54" s="4"/>
      <c r="CR54" s="4"/>
    </row>
    <row r="55" spans="1:96" s="2" customFormat="1" x14ac:dyDescent="0.2">
      <c r="A55" s="116" t="s">
        <v>64</v>
      </c>
      <c r="B55" s="591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564"/>
      <c r="AP55" s="564"/>
      <c r="AQ55" s="564"/>
      <c r="AR55" s="564"/>
      <c r="AS55" s="564"/>
      <c r="AT55" s="564"/>
      <c r="AU55" s="564"/>
      <c r="AV55" s="564"/>
      <c r="AW55" s="566"/>
      <c r="BZ55" s="3"/>
      <c r="CA55" s="4"/>
      <c r="CB55" s="4"/>
      <c r="CC55" s="4"/>
      <c r="CD55" s="4"/>
      <c r="CE55" s="4"/>
      <c r="CF55" s="4"/>
      <c r="CG55" s="14">
        <v>0</v>
      </c>
      <c r="CH55" s="14">
        <v>0</v>
      </c>
      <c r="CI55" s="14"/>
      <c r="CJ55" s="14"/>
      <c r="CK55" s="14"/>
      <c r="CL55" s="14"/>
      <c r="CM55" s="14"/>
      <c r="CN55" s="14"/>
      <c r="CO55" s="4"/>
      <c r="CP55" s="4"/>
      <c r="CQ55" s="4"/>
      <c r="CR55" s="4"/>
    </row>
    <row r="56" spans="1:96" s="2" customFormat="1" x14ac:dyDescent="0.2">
      <c r="A56" s="117" t="s">
        <v>65</v>
      </c>
      <c r="B56" s="66"/>
      <c r="E56" s="118"/>
      <c r="F56" s="119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15"/>
      <c r="S56" s="15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20"/>
      <c r="AM56" s="120"/>
      <c r="AN56" s="120"/>
      <c r="AO56" s="565"/>
      <c r="AP56" s="565"/>
      <c r="AQ56" s="564"/>
      <c r="AR56" s="564"/>
      <c r="AS56" s="564"/>
      <c r="AT56" s="564"/>
      <c r="AU56" s="564"/>
      <c r="AV56" s="564"/>
      <c r="AW56" s="566"/>
      <c r="BZ56" s="3"/>
      <c r="CA56" s="4"/>
      <c r="CB56" s="4"/>
      <c r="CC56" s="4"/>
      <c r="CD56" s="4"/>
      <c r="CE56" s="4"/>
      <c r="CF56" s="4"/>
      <c r="CG56" s="14">
        <v>0</v>
      </c>
      <c r="CH56" s="14">
        <v>0</v>
      </c>
      <c r="CI56" s="14"/>
      <c r="CJ56" s="14"/>
      <c r="CK56" s="14"/>
      <c r="CL56" s="14"/>
      <c r="CM56" s="14"/>
      <c r="CN56" s="14"/>
      <c r="CO56" s="4"/>
      <c r="CP56" s="4"/>
      <c r="CQ56" s="4"/>
      <c r="CR56" s="4"/>
    </row>
    <row r="57" spans="1:96" s="2" customFormat="1" x14ac:dyDescent="0.2">
      <c r="A57" s="1377" t="s">
        <v>66</v>
      </c>
      <c r="B57" s="1380"/>
      <c r="C57" s="590" t="s">
        <v>63</v>
      </c>
      <c r="D57" s="571" t="s">
        <v>67</v>
      </c>
      <c r="E57" s="592" t="s">
        <v>68</v>
      </c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593"/>
      <c r="AT57" s="593"/>
      <c r="AU57" s="593"/>
      <c r="AV57" s="594"/>
      <c r="AW57" s="594"/>
      <c r="AX57" s="594"/>
      <c r="AY57" s="594"/>
      <c r="AZ57" s="594"/>
      <c r="BA57" s="566"/>
      <c r="CA57" s="3"/>
      <c r="CB57" s="3"/>
      <c r="CC57" s="3"/>
      <c r="CD57" s="3"/>
      <c r="CE57" s="4"/>
      <c r="CF57" s="4"/>
      <c r="CG57" s="4">
        <v>0</v>
      </c>
      <c r="CH57" s="4">
        <v>0</v>
      </c>
      <c r="CI57" s="4"/>
      <c r="CJ57" s="4"/>
      <c r="CK57" s="14"/>
      <c r="CL57" s="14"/>
      <c r="CM57" s="14"/>
      <c r="CN57" s="14"/>
      <c r="CO57" s="14"/>
      <c r="CP57" s="14"/>
      <c r="CQ57" s="14"/>
      <c r="CR57" s="14"/>
    </row>
    <row r="58" spans="1:96" s="2" customFormat="1" x14ac:dyDescent="0.2">
      <c r="A58" s="1397" t="s">
        <v>69</v>
      </c>
      <c r="B58" s="1398"/>
      <c r="C58" s="575">
        <f>SUM(D58:E58)</f>
        <v>0</v>
      </c>
      <c r="D58" s="595"/>
      <c r="E58" s="53"/>
      <c r="F58" s="30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593"/>
      <c r="AT58" s="593"/>
      <c r="AU58" s="593"/>
      <c r="AV58" s="594"/>
      <c r="AW58" s="594"/>
      <c r="AX58" s="594"/>
      <c r="AY58" s="594"/>
      <c r="AZ58" s="594"/>
      <c r="BA58" s="566"/>
      <c r="CA58" s="3" t="str">
        <f>IF(AND(([3]A01!$C18+[3]A01!$C19+[3]A01!$C20+[3]A01!$C21+[3]A01!$F31+[3]A01!$F32+[3]A01!$F33)&lt;&gt;0,D58=0,E58=""),"* Observacion : En A01 existen controles no ingresados, Revisar. ","")</f>
        <v/>
      </c>
      <c r="CB58" s="3"/>
      <c r="CC58" s="3"/>
      <c r="CD58" s="3"/>
      <c r="CE58" s="4"/>
      <c r="CF58" s="4"/>
      <c r="CG58" s="4">
        <v>0</v>
      </c>
      <c r="CH58" s="4">
        <v>0</v>
      </c>
      <c r="CI58" s="4"/>
      <c r="CJ58" s="4"/>
      <c r="CK58" s="14"/>
      <c r="CL58" s="14"/>
      <c r="CM58" s="14"/>
      <c r="CN58" s="14"/>
      <c r="CO58" s="14"/>
      <c r="CP58" s="14"/>
      <c r="CQ58" s="14"/>
      <c r="CR58" s="14"/>
    </row>
    <row r="59" spans="1:96" s="2" customFormat="1" x14ac:dyDescent="0.2">
      <c r="A59" s="117" t="s">
        <v>70</v>
      </c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593"/>
      <c r="AT59" s="593"/>
      <c r="AU59" s="593"/>
      <c r="AV59" s="594"/>
      <c r="AW59" s="594"/>
      <c r="AX59" s="594"/>
      <c r="AY59" s="594"/>
      <c r="AZ59" s="594"/>
      <c r="BA59" s="566"/>
      <c r="CA59" s="3" t="str">
        <f>IF(AND(([3]A01!$C18+[3]A01!$C19+[3]A01!$C20+[3]A01!$C21+[3]A01!$F31+[3]A01!$F32+[3]A01!$F33)&lt;&gt;0,D59=0,E59=""),"* Observacion : En A01 existen controles no ingresados, Revisar. ","")</f>
        <v/>
      </c>
      <c r="CB59" s="3"/>
      <c r="CC59" s="3"/>
      <c r="CD59" s="3"/>
      <c r="CE59" s="4"/>
      <c r="CF59" s="4"/>
      <c r="CG59" s="4"/>
      <c r="CH59" s="4"/>
      <c r="CI59" s="4"/>
      <c r="CJ59" s="4"/>
      <c r="CK59" s="14"/>
      <c r="CL59" s="14"/>
      <c r="CM59" s="14"/>
      <c r="CN59" s="14"/>
      <c r="CO59" s="14"/>
      <c r="CP59" s="14"/>
      <c r="CQ59" s="14"/>
      <c r="CR59" s="14"/>
    </row>
    <row r="60" spans="1:96" s="2" customFormat="1" ht="14.25" customHeight="1" x14ac:dyDescent="0.2">
      <c r="A60" s="1366" t="s">
        <v>71</v>
      </c>
      <c r="B60" s="1367"/>
      <c r="C60" s="1366" t="s">
        <v>72</v>
      </c>
      <c r="D60" s="1401"/>
      <c r="E60" s="1367"/>
      <c r="F60" s="1403" t="s">
        <v>73</v>
      </c>
      <c r="G60" s="1404"/>
      <c r="H60" s="1404"/>
      <c r="I60" s="1404"/>
      <c r="J60" s="1404"/>
      <c r="K60" s="1404"/>
      <c r="L60" s="1404"/>
      <c r="M60" s="1404"/>
      <c r="N60" s="1404"/>
      <c r="O60" s="1404"/>
      <c r="P60" s="1404"/>
      <c r="Q60" s="1405"/>
      <c r="R60" s="1406" t="s">
        <v>74</v>
      </c>
      <c r="S60" s="1407"/>
      <c r="T60" s="1406" t="s">
        <v>75</v>
      </c>
      <c r="U60" s="1408"/>
      <c r="V60" s="1568" t="s">
        <v>76</v>
      </c>
      <c r="W60" s="1568"/>
      <c r="X60" s="1569" t="s">
        <v>77</v>
      </c>
      <c r="Y60" s="1418" t="s">
        <v>78</v>
      </c>
      <c r="Z60" s="1419"/>
      <c r="AA60" s="127"/>
      <c r="AB60" s="122"/>
      <c r="AC60" s="122"/>
      <c r="AD60" s="122"/>
      <c r="AE60" s="122"/>
      <c r="AF60" s="122"/>
      <c r="AG60" s="122"/>
      <c r="AH60" s="11"/>
      <c r="AI60" s="11"/>
      <c r="AJ60" s="11"/>
      <c r="AK60" s="11"/>
      <c r="AL60" s="122"/>
      <c r="AM60" s="122"/>
      <c r="AN60" s="11"/>
      <c r="AO60" s="122"/>
      <c r="AP60" s="122"/>
      <c r="AQ60" s="122"/>
      <c r="AR60" s="122"/>
      <c r="AS60" s="731"/>
      <c r="AT60" s="731"/>
      <c r="AU60" s="731"/>
      <c r="AV60" s="732"/>
      <c r="AW60" s="732"/>
      <c r="AX60" s="732"/>
      <c r="AY60" s="732"/>
      <c r="AZ60" s="732"/>
      <c r="BA60" s="714"/>
      <c r="CA60" s="3"/>
      <c r="CB60" s="3"/>
      <c r="CC60" s="3"/>
      <c r="CD60" s="3"/>
      <c r="CE60" s="4"/>
      <c r="CF60" s="4"/>
      <c r="CG60" s="4"/>
      <c r="CH60" s="4"/>
      <c r="CI60" s="4"/>
      <c r="CJ60" s="4"/>
      <c r="CK60" s="14"/>
      <c r="CL60" s="14"/>
      <c r="CM60" s="14"/>
      <c r="CN60" s="14"/>
      <c r="CO60" s="14"/>
      <c r="CP60" s="14"/>
      <c r="CQ60" s="14"/>
      <c r="CR60" s="14"/>
    </row>
    <row r="61" spans="1:96" s="2" customFormat="1" ht="14.25" customHeight="1" x14ac:dyDescent="0.2">
      <c r="A61" s="1399"/>
      <c r="B61" s="1400"/>
      <c r="C61" s="1368"/>
      <c r="D61" s="1402"/>
      <c r="E61" s="1369"/>
      <c r="F61" s="1406" t="s">
        <v>79</v>
      </c>
      <c r="G61" s="1407"/>
      <c r="H61" s="1406" t="s">
        <v>80</v>
      </c>
      <c r="I61" s="1407"/>
      <c r="J61" s="1406" t="s">
        <v>81</v>
      </c>
      <c r="K61" s="1407"/>
      <c r="L61" s="1406" t="s">
        <v>82</v>
      </c>
      <c r="M61" s="1407"/>
      <c r="N61" s="1406" t="s">
        <v>83</v>
      </c>
      <c r="O61" s="1407"/>
      <c r="P61" s="1406" t="s">
        <v>84</v>
      </c>
      <c r="Q61" s="1407"/>
      <c r="R61" s="1406" t="s">
        <v>85</v>
      </c>
      <c r="S61" s="1407"/>
      <c r="T61" s="1406" t="s">
        <v>86</v>
      </c>
      <c r="U61" s="1408"/>
      <c r="V61" s="1569" t="s">
        <v>87</v>
      </c>
      <c r="W61" s="1569"/>
      <c r="X61" s="1569"/>
      <c r="Y61" s="1420"/>
      <c r="Z61" s="1421"/>
      <c r="AA61" s="127"/>
      <c r="AB61" s="122"/>
      <c r="AC61" s="122"/>
      <c r="AD61" s="122"/>
      <c r="AE61" s="122"/>
      <c r="AF61" s="122"/>
      <c r="AG61" s="122"/>
      <c r="AH61" s="11"/>
      <c r="AI61" s="11"/>
      <c r="AJ61" s="11"/>
      <c r="AK61" s="11"/>
      <c r="AL61" s="122"/>
      <c r="AM61" s="122"/>
      <c r="AN61" s="11"/>
      <c r="AO61" s="122"/>
      <c r="AP61" s="122"/>
      <c r="AQ61" s="122"/>
      <c r="AR61" s="122"/>
      <c r="AS61" s="731"/>
      <c r="AT61" s="731"/>
      <c r="AU61" s="731"/>
      <c r="AV61" s="732"/>
      <c r="AW61" s="732"/>
      <c r="AX61" s="732"/>
      <c r="AY61" s="732"/>
      <c r="AZ61" s="732"/>
      <c r="BA61" s="714"/>
      <c r="CA61" s="3"/>
      <c r="CB61" s="3"/>
      <c r="CC61" s="3"/>
      <c r="CD61" s="3"/>
      <c r="CE61" s="4"/>
      <c r="CF61" s="4"/>
      <c r="CG61" s="4"/>
      <c r="CH61" s="4"/>
      <c r="CI61" s="4"/>
      <c r="CJ61" s="4"/>
      <c r="CK61" s="14"/>
      <c r="CL61" s="14"/>
      <c r="CM61" s="14"/>
      <c r="CN61" s="14"/>
      <c r="CO61" s="14"/>
      <c r="CP61" s="14"/>
      <c r="CQ61" s="14"/>
      <c r="CR61" s="14"/>
    </row>
    <row r="62" spans="1:96" s="2" customFormat="1" ht="31.5" x14ac:dyDescent="0.2">
      <c r="A62" s="1368"/>
      <c r="B62" s="1369"/>
      <c r="C62" s="571" t="s">
        <v>88</v>
      </c>
      <c r="D62" s="596" t="s">
        <v>54</v>
      </c>
      <c r="E62" s="129" t="s">
        <v>89</v>
      </c>
      <c r="F62" s="483" t="s">
        <v>54</v>
      </c>
      <c r="G62" s="126" t="s">
        <v>89</v>
      </c>
      <c r="H62" s="483" t="s">
        <v>54</v>
      </c>
      <c r="I62" s="126" t="s">
        <v>89</v>
      </c>
      <c r="J62" s="483" t="s">
        <v>54</v>
      </c>
      <c r="K62" s="126" t="s">
        <v>89</v>
      </c>
      <c r="L62" s="483" t="s">
        <v>54</v>
      </c>
      <c r="M62" s="126" t="s">
        <v>89</v>
      </c>
      <c r="N62" s="483" t="s">
        <v>54</v>
      </c>
      <c r="O62" s="126" t="s">
        <v>89</v>
      </c>
      <c r="P62" s="483" t="s">
        <v>54</v>
      </c>
      <c r="Q62" s="126" t="s">
        <v>89</v>
      </c>
      <c r="R62" s="483" t="s">
        <v>54</v>
      </c>
      <c r="S62" s="126" t="s">
        <v>89</v>
      </c>
      <c r="T62" s="483" t="s">
        <v>54</v>
      </c>
      <c r="U62" s="131" t="s">
        <v>89</v>
      </c>
      <c r="V62" s="590" t="s">
        <v>90</v>
      </c>
      <c r="W62" s="590" t="s">
        <v>91</v>
      </c>
      <c r="X62" s="1547"/>
      <c r="Y62" s="590" t="s">
        <v>92</v>
      </c>
      <c r="Z62" s="590" t="s">
        <v>93</v>
      </c>
      <c r="AA62" s="127"/>
      <c r="AB62" s="122"/>
      <c r="AC62" s="122"/>
      <c r="AD62" s="122"/>
      <c r="AE62" s="122"/>
      <c r="AF62" s="122"/>
      <c r="AG62" s="122"/>
      <c r="AH62" s="11"/>
      <c r="AI62" s="11"/>
      <c r="AJ62" s="11"/>
      <c r="AK62" s="11"/>
      <c r="AL62" s="122"/>
      <c r="AM62" s="122"/>
      <c r="AN62" s="11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714"/>
      <c r="CA62" s="3"/>
      <c r="CB62" s="3"/>
      <c r="CC62" s="3"/>
      <c r="CD62" s="3"/>
      <c r="CE62" s="4"/>
      <c r="CF62" s="4"/>
      <c r="CG62" s="4"/>
      <c r="CH62" s="4"/>
      <c r="CI62" s="4"/>
      <c r="CJ62" s="4"/>
      <c r="CK62" s="14"/>
      <c r="CL62" s="14"/>
      <c r="CM62" s="14"/>
      <c r="CN62" s="14"/>
      <c r="CO62" s="14"/>
      <c r="CP62" s="14"/>
      <c r="CQ62" s="14"/>
      <c r="CR62" s="14"/>
    </row>
    <row r="63" spans="1:96" s="2" customFormat="1" x14ac:dyDescent="0.2">
      <c r="A63" s="1548" t="s">
        <v>94</v>
      </c>
      <c r="B63" s="1549"/>
      <c r="C63" s="597">
        <f>SUM(D63:E63)</f>
        <v>0</v>
      </c>
      <c r="D63" s="598">
        <f t="shared" ref="D63:E66" si="6">SUM(F63+H63+J63+L63+N63+P63)</f>
        <v>0</v>
      </c>
      <c r="E63" s="599">
        <f t="shared" si="6"/>
        <v>0</v>
      </c>
      <c r="F63" s="583"/>
      <c r="G63" s="586"/>
      <c r="H63" s="583"/>
      <c r="I63" s="586"/>
      <c r="J63" s="583"/>
      <c r="K63" s="586"/>
      <c r="L63" s="583"/>
      <c r="M63" s="586"/>
      <c r="N63" s="583"/>
      <c r="O63" s="586"/>
      <c r="P63" s="583"/>
      <c r="Q63" s="586"/>
      <c r="R63" s="583"/>
      <c r="S63" s="586"/>
      <c r="T63" s="583"/>
      <c r="U63" s="600"/>
      <c r="V63" s="601"/>
      <c r="W63" s="583"/>
      <c r="X63" s="602"/>
      <c r="Y63" s="602"/>
      <c r="Z63" s="603"/>
      <c r="AA63" s="30"/>
      <c r="AB63" s="122"/>
      <c r="AC63" s="122"/>
      <c r="AD63" s="122"/>
      <c r="AE63" s="122"/>
      <c r="AF63" s="122"/>
      <c r="AG63" s="122"/>
      <c r="AH63" s="11"/>
      <c r="AI63" s="11"/>
      <c r="AJ63" s="11"/>
      <c r="AK63" s="11"/>
      <c r="AL63" s="122"/>
      <c r="AM63" s="122"/>
      <c r="AN63" s="11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566"/>
      <c r="CA63" s="3"/>
      <c r="CB63" s="3"/>
      <c r="CC63" s="3"/>
      <c r="CD63" s="3"/>
      <c r="CE63" s="4"/>
      <c r="CF63" s="4"/>
      <c r="CG63" s="4">
        <v>0</v>
      </c>
      <c r="CH63" s="4">
        <v>0</v>
      </c>
      <c r="CI63" s="4"/>
      <c r="CJ63" s="4"/>
      <c r="CK63" s="14"/>
      <c r="CL63" s="14"/>
      <c r="CM63" s="14"/>
      <c r="CN63" s="14"/>
      <c r="CO63" s="14"/>
      <c r="CP63" s="14"/>
      <c r="CQ63" s="14"/>
      <c r="CR63" s="14"/>
    </row>
    <row r="64" spans="1:96" s="2" customFormat="1" x14ac:dyDescent="0.2">
      <c r="A64" s="1424" t="s">
        <v>95</v>
      </c>
      <c r="B64" s="1425"/>
      <c r="C64" s="139">
        <f>SUM(D64:E64)</f>
        <v>0</v>
      </c>
      <c r="D64" s="140">
        <f t="shared" si="6"/>
        <v>0</v>
      </c>
      <c r="E64" s="141">
        <f t="shared" si="6"/>
        <v>0</v>
      </c>
      <c r="F64" s="35"/>
      <c r="G64" s="39"/>
      <c r="H64" s="35"/>
      <c r="I64" s="39"/>
      <c r="J64" s="35"/>
      <c r="K64" s="39"/>
      <c r="L64" s="35"/>
      <c r="M64" s="39"/>
      <c r="N64" s="35"/>
      <c r="O64" s="39"/>
      <c r="P64" s="35"/>
      <c r="Q64" s="39"/>
      <c r="R64" s="35"/>
      <c r="S64" s="39"/>
      <c r="T64" s="35"/>
      <c r="U64" s="142"/>
      <c r="V64" s="143"/>
      <c r="W64" s="35"/>
      <c r="X64" s="144"/>
      <c r="Y64" s="144"/>
      <c r="Z64" s="58"/>
      <c r="AA64" s="30"/>
      <c r="AB64" s="122"/>
      <c r="AC64" s="122"/>
      <c r="AD64" s="122"/>
      <c r="AE64" s="122"/>
      <c r="AF64" s="122"/>
      <c r="AG64" s="122"/>
      <c r="AH64" s="11"/>
      <c r="AI64" s="11"/>
      <c r="AJ64" s="11"/>
      <c r="AK64" s="11"/>
      <c r="AL64" s="122"/>
      <c r="AM64" s="122"/>
      <c r="AN64" s="11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566"/>
      <c r="CA64" s="3"/>
      <c r="CB64" s="3"/>
      <c r="CC64" s="3"/>
      <c r="CD64" s="3"/>
      <c r="CE64" s="4"/>
      <c r="CF64" s="4"/>
      <c r="CG64" s="4"/>
      <c r="CH64" s="4"/>
      <c r="CI64" s="4"/>
      <c r="CJ64" s="4"/>
      <c r="CK64" s="14"/>
      <c r="CL64" s="14"/>
      <c r="CM64" s="14"/>
      <c r="CN64" s="14"/>
      <c r="CO64" s="14"/>
      <c r="CP64" s="14"/>
      <c r="CQ64" s="14"/>
      <c r="CR64" s="14"/>
    </row>
    <row r="65" spans="1:96" s="2" customFormat="1" x14ac:dyDescent="0.2">
      <c r="A65" s="1424" t="s">
        <v>96</v>
      </c>
      <c r="B65" s="1425"/>
      <c r="C65" s="139">
        <f>SUM(D65:E65)</f>
        <v>0</v>
      </c>
      <c r="D65" s="140">
        <f t="shared" si="6"/>
        <v>0</v>
      </c>
      <c r="E65" s="141">
        <f t="shared" si="6"/>
        <v>0</v>
      </c>
      <c r="F65" s="35"/>
      <c r="G65" s="39"/>
      <c r="H65" s="35"/>
      <c r="I65" s="39"/>
      <c r="J65" s="35"/>
      <c r="K65" s="39"/>
      <c r="L65" s="35"/>
      <c r="M65" s="39"/>
      <c r="N65" s="35"/>
      <c r="O65" s="39"/>
      <c r="P65" s="35"/>
      <c r="Q65" s="39"/>
      <c r="R65" s="35"/>
      <c r="S65" s="39"/>
      <c r="T65" s="35"/>
      <c r="U65" s="142"/>
      <c r="V65" s="143"/>
      <c r="W65" s="35"/>
      <c r="X65" s="144"/>
      <c r="Y65" s="144"/>
      <c r="Z65" s="58"/>
      <c r="AA65" s="30"/>
      <c r="AB65" s="122"/>
      <c r="AC65" s="122"/>
      <c r="AD65" s="122"/>
      <c r="AE65" s="122"/>
      <c r="AF65" s="122"/>
      <c r="AG65" s="122"/>
      <c r="AH65" s="11"/>
      <c r="AI65" s="11"/>
      <c r="AJ65" s="11"/>
      <c r="AK65" s="11"/>
      <c r="AL65" s="122"/>
      <c r="AM65" s="122"/>
      <c r="AN65" s="11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CA65" s="3"/>
      <c r="CB65" s="3"/>
      <c r="CC65" s="3"/>
      <c r="CD65" s="3"/>
      <c r="CE65" s="4"/>
      <c r="CF65" s="4"/>
      <c r="CG65" s="4"/>
      <c r="CH65" s="4"/>
      <c r="CI65" s="4"/>
      <c r="CJ65" s="4"/>
      <c r="CK65" s="14"/>
      <c r="CL65" s="14"/>
      <c r="CM65" s="14"/>
      <c r="CN65" s="14"/>
      <c r="CO65" s="14"/>
      <c r="CP65" s="14"/>
      <c r="CQ65" s="14"/>
      <c r="CR65" s="14"/>
    </row>
    <row r="66" spans="1:96" s="2" customFormat="1" x14ac:dyDescent="0.2">
      <c r="A66" s="1426" t="s">
        <v>97</v>
      </c>
      <c r="B66" s="1427"/>
      <c r="C66" s="145">
        <f>SUM(D66:E66)</f>
        <v>0</v>
      </c>
      <c r="D66" s="146">
        <f t="shared" si="6"/>
        <v>0</v>
      </c>
      <c r="E66" s="147">
        <f t="shared" si="6"/>
        <v>0</v>
      </c>
      <c r="F66" s="82"/>
      <c r="G66" s="85"/>
      <c r="H66" s="82"/>
      <c r="I66" s="85"/>
      <c r="J66" s="82"/>
      <c r="K66" s="85"/>
      <c r="L66" s="82"/>
      <c r="M66" s="85"/>
      <c r="N66" s="82"/>
      <c r="O66" s="85"/>
      <c r="P66" s="82"/>
      <c r="Q66" s="85"/>
      <c r="R66" s="82"/>
      <c r="S66" s="85"/>
      <c r="T66" s="82"/>
      <c r="U66" s="148"/>
      <c r="V66" s="149"/>
      <c r="W66" s="82"/>
      <c r="X66" s="150"/>
      <c r="Y66" s="151"/>
      <c r="Z66" s="151"/>
      <c r="AA66" s="30"/>
      <c r="AB66" s="122"/>
      <c r="AC66" s="122"/>
      <c r="AD66" s="11"/>
      <c r="AE66" s="11"/>
      <c r="AF66" s="11"/>
      <c r="AG66" s="11"/>
      <c r="AH66" s="122"/>
      <c r="AI66" s="122"/>
      <c r="AJ66" s="11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Z66" s="3"/>
      <c r="CA66" s="4"/>
      <c r="CB66" s="4"/>
      <c r="CC66" s="4"/>
      <c r="CD66" s="4"/>
      <c r="CE66" s="4"/>
      <c r="CF66" s="4"/>
      <c r="CG66" s="14"/>
      <c r="CH66" s="14"/>
      <c r="CI66" s="14"/>
      <c r="CJ66" s="14"/>
      <c r="CK66" s="14"/>
      <c r="CL66" s="14"/>
      <c r="CM66" s="14"/>
      <c r="CN66" s="14"/>
      <c r="CO66" s="4"/>
      <c r="CP66" s="4"/>
      <c r="CQ66" s="4"/>
      <c r="CR66" s="4"/>
    </row>
    <row r="67" spans="1:96" s="2" customFormat="1" x14ac:dyDescent="0.2">
      <c r="A67" s="117" t="s">
        <v>98</v>
      </c>
      <c r="W67" s="122"/>
      <c r="X67" s="122"/>
      <c r="Y67" s="122"/>
      <c r="Z67" s="122"/>
      <c r="AA67" s="11"/>
      <c r="AB67" s="122"/>
      <c r="AC67" s="122"/>
      <c r="AD67" s="11"/>
      <c r="AE67" s="11"/>
      <c r="AF67" s="11"/>
      <c r="AG67" s="11"/>
      <c r="AH67" s="122"/>
      <c r="AI67" s="122"/>
      <c r="AJ67" s="11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Z67" s="3"/>
      <c r="CA67" s="4"/>
      <c r="CB67" s="4"/>
      <c r="CC67" s="4"/>
      <c r="CD67" s="4"/>
      <c r="CE67" s="4"/>
      <c r="CF67" s="4"/>
      <c r="CG67" s="14"/>
      <c r="CH67" s="14"/>
      <c r="CI67" s="14"/>
      <c r="CJ67" s="14"/>
      <c r="CK67" s="14"/>
      <c r="CL67" s="14"/>
      <c r="CM67" s="14"/>
      <c r="CN67" s="14"/>
      <c r="CO67" s="4"/>
      <c r="CP67" s="4"/>
      <c r="CQ67" s="4"/>
      <c r="CR67" s="4"/>
    </row>
    <row r="68" spans="1:96" s="2" customFormat="1" ht="14.25" customHeight="1" x14ac:dyDescent="0.2">
      <c r="A68" s="1366" t="s">
        <v>71</v>
      </c>
      <c r="B68" s="1367"/>
      <c r="C68" s="1366" t="s">
        <v>72</v>
      </c>
      <c r="D68" s="1401"/>
      <c r="E68" s="1367"/>
      <c r="F68" s="1403" t="s">
        <v>99</v>
      </c>
      <c r="G68" s="1404"/>
      <c r="H68" s="1404"/>
      <c r="I68" s="1404"/>
      <c r="J68" s="1404"/>
      <c r="K68" s="1404"/>
      <c r="L68" s="1404"/>
      <c r="M68" s="1404"/>
      <c r="N68" s="1404"/>
      <c r="O68" s="1404"/>
      <c r="P68" s="1404"/>
      <c r="Q68" s="1428"/>
      <c r="R68" s="1550" t="s">
        <v>100</v>
      </c>
      <c r="S68" s="1430"/>
      <c r="T68" s="1430"/>
      <c r="U68" s="1430"/>
      <c r="V68" s="1431"/>
      <c r="W68" s="122"/>
      <c r="X68" s="122"/>
      <c r="Y68" s="122"/>
      <c r="Z68" s="122"/>
      <c r="AA68" s="122"/>
      <c r="AB68" s="122"/>
      <c r="AC68" s="122"/>
      <c r="AD68" s="11"/>
      <c r="AE68" s="11"/>
      <c r="AF68" s="11"/>
      <c r="AG68" s="11"/>
      <c r="AH68" s="122"/>
      <c r="AI68" s="122"/>
      <c r="AJ68" s="11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Z68" s="3"/>
      <c r="CA68" s="4"/>
      <c r="CB68" s="4"/>
      <c r="CC68" s="4"/>
      <c r="CD68" s="4"/>
      <c r="CE68" s="4"/>
      <c r="CF68" s="4"/>
      <c r="CG68" s="14"/>
      <c r="CH68" s="14"/>
      <c r="CI68" s="14"/>
      <c r="CJ68" s="14"/>
      <c r="CK68" s="14"/>
      <c r="CL68" s="14"/>
      <c r="CM68" s="14"/>
      <c r="CN68" s="14"/>
      <c r="CO68" s="4"/>
      <c r="CP68" s="4"/>
      <c r="CQ68" s="4"/>
      <c r="CR68" s="4"/>
    </row>
    <row r="69" spans="1:96" s="2" customFormat="1" ht="14.25" customHeight="1" x14ac:dyDescent="0.2">
      <c r="A69" s="1399"/>
      <c r="B69" s="1400"/>
      <c r="C69" s="1368"/>
      <c r="D69" s="1402"/>
      <c r="E69" s="1369"/>
      <c r="F69" s="1406" t="s">
        <v>79</v>
      </c>
      <c r="G69" s="1407"/>
      <c r="H69" s="1406" t="s">
        <v>80</v>
      </c>
      <c r="I69" s="1407"/>
      <c r="J69" s="1406" t="s">
        <v>81</v>
      </c>
      <c r="K69" s="1407"/>
      <c r="L69" s="1406" t="s">
        <v>82</v>
      </c>
      <c r="M69" s="1407"/>
      <c r="N69" s="1406" t="s">
        <v>83</v>
      </c>
      <c r="O69" s="1407"/>
      <c r="P69" s="1406" t="s">
        <v>84</v>
      </c>
      <c r="Q69" s="1435"/>
      <c r="R69" s="1408" t="s">
        <v>87</v>
      </c>
      <c r="S69" s="1407"/>
      <c r="T69" s="1375" t="s">
        <v>77</v>
      </c>
      <c r="U69" s="1406" t="s">
        <v>101</v>
      </c>
      <c r="V69" s="1407"/>
      <c r="W69" s="122"/>
      <c r="X69" s="122"/>
      <c r="Y69" s="122"/>
      <c r="Z69" s="122"/>
      <c r="AA69" s="122"/>
      <c r="AB69" s="122"/>
      <c r="AC69" s="122"/>
      <c r="AD69" s="11"/>
      <c r="AE69" s="11"/>
      <c r="AF69" s="11"/>
      <c r="AG69" s="11"/>
      <c r="AH69" s="122"/>
      <c r="AI69" s="122"/>
      <c r="AJ69" s="11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Z69" s="3"/>
      <c r="CA69" s="4"/>
      <c r="CB69" s="4"/>
      <c r="CC69" s="4"/>
      <c r="CD69" s="4"/>
      <c r="CE69" s="4"/>
      <c r="CF69" s="4"/>
      <c r="CG69" s="14"/>
      <c r="CH69" s="14"/>
      <c r="CI69" s="14"/>
      <c r="CJ69" s="14"/>
      <c r="CK69" s="14"/>
      <c r="CL69" s="14"/>
      <c r="CM69" s="14"/>
      <c r="CN69" s="14"/>
      <c r="CO69" s="4"/>
      <c r="CP69" s="4"/>
      <c r="CQ69" s="4"/>
      <c r="CR69" s="4"/>
    </row>
    <row r="70" spans="1:96" s="2" customFormat="1" ht="31.5" x14ac:dyDescent="0.2">
      <c r="A70" s="1368"/>
      <c r="B70" s="1369"/>
      <c r="C70" s="571" t="s">
        <v>88</v>
      </c>
      <c r="D70" s="596" t="s">
        <v>54</v>
      </c>
      <c r="E70" s="129" t="s">
        <v>89</v>
      </c>
      <c r="F70" s="483" t="s">
        <v>54</v>
      </c>
      <c r="G70" s="126" t="s">
        <v>89</v>
      </c>
      <c r="H70" s="483" t="s">
        <v>54</v>
      </c>
      <c r="I70" s="126" t="s">
        <v>89</v>
      </c>
      <c r="J70" s="483" t="s">
        <v>54</v>
      </c>
      <c r="K70" s="126" t="s">
        <v>89</v>
      </c>
      <c r="L70" s="483" t="s">
        <v>54</v>
      </c>
      <c r="M70" s="126" t="s">
        <v>89</v>
      </c>
      <c r="N70" s="483" t="s">
        <v>54</v>
      </c>
      <c r="O70" s="126" t="s">
        <v>89</v>
      </c>
      <c r="P70" s="483" t="s">
        <v>54</v>
      </c>
      <c r="Q70" s="152" t="s">
        <v>89</v>
      </c>
      <c r="R70" s="126" t="s">
        <v>90</v>
      </c>
      <c r="S70" s="590" t="s">
        <v>91</v>
      </c>
      <c r="T70" s="1376"/>
      <c r="U70" s="125" t="s">
        <v>92</v>
      </c>
      <c r="V70" s="590" t="s">
        <v>93</v>
      </c>
      <c r="W70" s="122"/>
      <c r="X70" s="122"/>
      <c r="Y70" s="122"/>
      <c r="Z70" s="122"/>
      <c r="AA70" s="122"/>
      <c r="AB70" s="122"/>
      <c r="AC70" s="122"/>
      <c r="AD70" s="11"/>
      <c r="AE70" s="11"/>
      <c r="AF70" s="11"/>
      <c r="AG70" s="11"/>
      <c r="AH70" s="122"/>
      <c r="AI70" s="122"/>
      <c r="AJ70" s="11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Z70" s="3"/>
      <c r="CA70" s="4"/>
      <c r="CB70" s="4"/>
      <c r="CC70" s="4"/>
      <c r="CD70" s="4"/>
      <c r="CE70" s="4"/>
      <c r="CF70" s="4"/>
      <c r="CG70" s="14"/>
      <c r="CH70" s="14"/>
      <c r="CI70" s="14"/>
      <c r="CJ70" s="14"/>
      <c r="CK70" s="14"/>
      <c r="CL70" s="14"/>
      <c r="CM70" s="14"/>
      <c r="CN70" s="14"/>
      <c r="CO70" s="4"/>
      <c r="CP70" s="4"/>
      <c r="CQ70" s="4"/>
      <c r="CR70" s="4"/>
    </row>
    <row r="71" spans="1:96" s="2" customFormat="1" x14ac:dyDescent="0.2">
      <c r="A71" s="1548" t="s">
        <v>94</v>
      </c>
      <c r="B71" s="1549"/>
      <c r="C71" s="597">
        <f>SUM(D71:E71)</f>
        <v>0</v>
      </c>
      <c r="D71" s="598">
        <f t="shared" ref="D71:E74" si="7">SUM(F71+H71+J71+L71+N71+P71)</f>
        <v>0</v>
      </c>
      <c r="E71" s="599">
        <f t="shared" si="7"/>
        <v>0</v>
      </c>
      <c r="F71" s="583"/>
      <c r="G71" s="586"/>
      <c r="H71" s="583"/>
      <c r="I71" s="586"/>
      <c r="J71" s="583"/>
      <c r="K71" s="586"/>
      <c r="L71" s="583"/>
      <c r="M71" s="586"/>
      <c r="N71" s="583"/>
      <c r="O71" s="586"/>
      <c r="P71" s="583"/>
      <c r="Q71" s="600"/>
      <c r="R71" s="601"/>
      <c r="S71" s="583"/>
      <c r="T71" s="602"/>
      <c r="U71" s="602"/>
      <c r="V71" s="603"/>
      <c r="W71" s="127"/>
      <c r="X71" s="122"/>
      <c r="Y71" s="122"/>
      <c r="Z71" s="122"/>
      <c r="AA71" s="122"/>
      <c r="AB71" s="122"/>
      <c r="AC71" s="122"/>
      <c r="AD71" s="11"/>
      <c r="AE71" s="11"/>
      <c r="AF71" s="11"/>
      <c r="AG71" s="11"/>
      <c r="AH71" s="122"/>
      <c r="AI71" s="122"/>
      <c r="AJ71" s="11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Z71" s="3"/>
      <c r="CA71" s="4"/>
      <c r="CB71" s="4"/>
      <c r="CC71" s="4"/>
      <c r="CD71" s="4"/>
      <c r="CE71" s="4"/>
      <c r="CF71" s="4"/>
      <c r="CG71" s="14"/>
      <c r="CH71" s="14"/>
      <c r="CI71" s="14"/>
      <c r="CJ71" s="14"/>
      <c r="CK71" s="14"/>
      <c r="CL71" s="14"/>
      <c r="CM71" s="14"/>
      <c r="CN71" s="14"/>
      <c r="CO71" s="4"/>
      <c r="CP71" s="4"/>
      <c r="CQ71" s="4"/>
      <c r="CR71" s="4"/>
    </row>
    <row r="72" spans="1:96" s="2" customFormat="1" x14ac:dyDescent="0.2">
      <c r="A72" s="1424" t="s">
        <v>95</v>
      </c>
      <c r="B72" s="1425"/>
      <c r="C72" s="139">
        <f>SUM(D72:E72)</f>
        <v>0</v>
      </c>
      <c r="D72" s="140">
        <f t="shared" si="7"/>
        <v>0</v>
      </c>
      <c r="E72" s="141">
        <f t="shared" si="7"/>
        <v>0</v>
      </c>
      <c r="F72" s="35"/>
      <c r="G72" s="39"/>
      <c r="H72" s="35"/>
      <c r="I72" s="39"/>
      <c r="J72" s="35"/>
      <c r="K72" s="39"/>
      <c r="L72" s="35"/>
      <c r="M72" s="39"/>
      <c r="N72" s="35"/>
      <c r="O72" s="39"/>
      <c r="P72" s="35"/>
      <c r="Q72" s="142"/>
      <c r="R72" s="143"/>
      <c r="S72" s="35"/>
      <c r="T72" s="144"/>
      <c r="U72" s="144"/>
      <c r="V72" s="58"/>
      <c r="W72" s="604"/>
      <c r="X72" s="605"/>
      <c r="Y72" s="605"/>
      <c r="Z72" s="714"/>
      <c r="AR72" s="122"/>
      <c r="AS72" s="122"/>
      <c r="AT72" s="122"/>
      <c r="AU72" s="122"/>
      <c r="AV72" s="122"/>
      <c r="AW72" s="122"/>
      <c r="AX72" s="122"/>
      <c r="AY72" s="122"/>
      <c r="AZ72" s="122"/>
      <c r="CA72" s="4"/>
      <c r="CB72" s="4"/>
      <c r="CC72" s="4"/>
      <c r="CD72" s="4"/>
      <c r="CE72" s="4"/>
      <c r="CF72" s="4"/>
      <c r="CG72" s="14"/>
      <c r="CH72" s="14"/>
      <c r="CI72" s="14"/>
      <c r="CJ72" s="14"/>
      <c r="CK72" s="14"/>
      <c r="CL72" s="14"/>
      <c r="CM72" s="14"/>
      <c r="CN72" s="14"/>
      <c r="CO72" s="4"/>
      <c r="CP72" s="4"/>
      <c r="CQ72" s="4"/>
      <c r="CR72" s="4"/>
    </row>
    <row r="73" spans="1:96" s="2" customFormat="1" x14ac:dyDescent="0.2">
      <c r="A73" s="1424" t="s">
        <v>96</v>
      </c>
      <c r="B73" s="1425"/>
      <c r="C73" s="139">
        <f>SUM(D73:E73)</f>
        <v>0</v>
      </c>
      <c r="D73" s="140">
        <f t="shared" si="7"/>
        <v>0</v>
      </c>
      <c r="E73" s="141">
        <f t="shared" si="7"/>
        <v>0</v>
      </c>
      <c r="F73" s="35"/>
      <c r="G73" s="39"/>
      <c r="H73" s="35"/>
      <c r="I73" s="39"/>
      <c r="J73" s="35"/>
      <c r="K73" s="39"/>
      <c r="L73" s="35"/>
      <c r="M73" s="39"/>
      <c r="N73" s="35"/>
      <c r="O73" s="39"/>
      <c r="P73" s="35"/>
      <c r="Q73" s="142"/>
      <c r="R73" s="143"/>
      <c r="S73" s="35"/>
      <c r="T73" s="144"/>
      <c r="U73" s="144"/>
      <c r="V73" s="58"/>
      <c r="W73" s="604"/>
      <c r="X73" s="605"/>
      <c r="Y73" s="605"/>
      <c r="Z73" s="714"/>
      <c r="AR73" s="122"/>
      <c r="AS73" s="122"/>
      <c r="AT73" s="122"/>
      <c r="AU73" s="122"/>
      <c r="AV73" s="122"/>
      <c r="AW73" s="122"/>
      <c r="AX73" s="122"/>
      <c r="AY73" s="122"/>
      <c r="AZ73" s="122"/>
      <c r="BZ73" s="3"/>
      <c r="CA73" s="4"/>
      <c r="CB73" s="4"/>
      <c r="CC73" s="4"/>
      <c r="CD73" s="4"/>
      <c r="CE73" s="4"/>
      <c r="CF73" s="4"/>
      <c r="CG73" s="14"/>
      <c r="CH73" s="14"/>
      <c r="CI73" s="14"/>
      <c r="CJ73" s="14"/>
      <c r="CK73" s="14"/>
      <c r="CL73" s="14"/>
      <c r="CM73" s="14"/>
      <c r="CN73" s="14"/>
      <c r="CO73" s="4"/>
      <c r="CP73" s="4"/>
      <c r="CQ73" s="4"/>
      <c r="CR73" s="4"/>
    </row>
    <row r="74" spans="1:96" s="2" customFormat="1" x14ac:dyDescent="0.2">
      <c r="A74" s="1426" t="s">
        <v>97</v>
      </c>
      <c r="B74" s="1427"/>
      <c r="C74" s="145">
        <f>SUM(D74:E74)</f>
        <v>0</v>
      </c>
      <c r="D74" s="146">
        <f t="shared" si="7"/>
        <v>0</v>
      </c>
      <c r="E74" s="147">
        <f t="shared" si="7"/>
        <v>0</v>
      </c>
      <c r="F74" s="82"/>
      <c r="G74" s="85"/>
      <c r="H74" s="82"/>
      <c r="I74" s="85"/>
      <c r="J74" s="82"/>
      <c r="K74" s="85"/>
      <c r="L74" s="82"/>
      <c r="M74" s="85"/>
      <c r="N74" s="82"/>
      <c r="O74" s="85"/>
      <c r="P74" s="82"/>
      <c r="Q74" s="148"/>
      <c r="R74" s="149"/>
      <c r="S74" s="82"/>
      <c r="T74" s="150"/>
      <c r="U74" s="151"/>
      <c r="V74" s="151"/>
      <c r="W74" s="604"/>
      <c r="X74" s="605"/>
      <c r="Y74" s="605"/>
      <c r="Z74" s="714"/>
      <c r="AR74" s="122"/>
      <c r="AS74" s="122"/>
      <c r="AT74" s="122"/>
      <c r="AU74" s="122"/>
      <c r="AV74" s="122"/>
      <c r="AW74" s="122"/>
      <c r="AX74" s="122"/>
      <c r="AY74" s="122"/>
      <c r="AZ74" s="122"/>
      <c r="BZ74" s="3"/>
      <c r="CA74" s="4"/>
      <c r="CB74" s="4"/>
      <c r="CC74" s="4"/>
      <c r="CD74" s="4"/>
      <c r="CE74" s="4"/>
      <c r="CF74" s="4"/>
      <c r="CG74" s="14"/>
      <c r="CH74" s="14"/>
      <c r="CI74" s="14"/>
      <c r="CJ74" s="14"/>
      <c r="CK74" s="14"/>
      <c r="CL74" s="14"/>
      <c r="CM74" s="14"/>
      <c r="CN74" s="14"/>
      <c r="CO74" s="4"/>
      <c r="CP74" s="4"/>
      <c r="CQ74" s="4"/>
      <c r="CR74" s="4"/>
    </row>
    <row r="75" spans="1:96" s="2" customFormat="1" x14ac:dyDescent="0.2">
      <c r="A75" s="155" t="s">
        <v>102</v>
      </c>
      <c r="B75" s="122"/>
      <c r="P75" s="122"/>
      <c r="Q75" s="122"/>
      <c r="R75" s="606"/>
      <c r="S75" s="606"/>
      <c r="T75" s="606"/>
      <c r="U75" s="605"/>
      <c r="V75" s="605"/>
      <c r="W75" s="605"/>
      <c r="X75" s="605"/>
      <c r="Y75" s="605"/>
      <c r="Z75" s="714"/>
      <c r="BZ75" s="3"/>
      <c r="CA75" s="4"/>
      <c r="CB75" s="4"/>
      <c r="CC75" s="4"/>
      <c r="CD75" s="4"/>
      <c r="CE75" s="4"/>
      <c r="CF75" s="4"/>
      <c r="CG75" s="14"/>
      <c r="CH75" s="14"/>
      <c r="CI75" s="14"/>
      <c r="CJ75" s="14"/>
      <c r="CK75" s="14"/>
      <c r="CL75" s="14"/>
      <c r="CM75" s="14"/>
      <c r="CN75" s="14"/>
      <c r="CO75" s="4"/>
      <c r="CP75" s="4"/>
      <c r="CQ75" s="4"/>
      <c r="CR75" s="4"/>
    </row>
    <row r="76" spans="1:96" s="2" customFormat="1" x14ac:dyDescent="0.2">
      <c r="A76" s="1371" t="s">
        <v>103</v>
      </c>
      <c r="B76" s="1372"/>
      <c r="C76" s="1366" t="s">
        <v>63</v>
      </c>
      <c r="D76" s="1401"/>
      <c r="E76" s="1367"/>
      <c r="F76" s="1406" t="s">
        <v>104</v>
      </c>
      <c r="G76" s="1408"/>
      <c r="H76" s="1408"/>
      <c r="I76" s="1408"/>
      <c r="J76" s="1408"/>
      <c r="K76" s="1408"/>
      <c r="L76" s="1408"/>
      <c r="M76" s="1408"/>
      <c r="N76" s="1408"/>
      <c r="O76" s="1407"/>
      <c r="P76" s="122"/>
      <c r="Q76" s="122"/>
      <c r="R76" s="606"/>
      <c r="S76" s="606"/>
      <c r="T76" s="606"/>
      <c r="U76" s="605"/>
      <c r="V76" s="605"/>
      <c r="W76" s="605"/>
      <c r="X76" s="605"/>
      <c r="Y76" s="605"/>
      <c r="Z76" s="714"/>
      <c r="BZ76" s="3"/>
      <c r="CA76" s="4"/>
      <c r="CB76" s="4"/>
      <c r="CC76" s="4"/>
      <c r="CD76" s="4"/>
      <c r="CE76" s="4"/>
      <c r="CF76" s="4"/>
      <c r="CG76" s="14"/>
      <c r="CH76" s="14"/>
      <c r="CI76" s="14"/>
      <c r="CJ76" s="14"/>
      <c r="CK76" s="14"/>
      <c r="CL76" s="14"/>
      <c r="CM76" s="14"/>
      <c r="CN76" s="14"/>
      <c r="CO76" s="4"/>
      <c r="CP76" s="4"/>
      <c r="CQ76" s="4"/>
      <c r="CR76" s="4"/>
    </row>
    <row r="77" spans="1:96" s="2" customFormat="1" x14ac:dyDescent="0.2">
      <c r="A77" s="1432"/>
      <c r="B77" s="1433"/>
      <c r="C77" s="1399"/>
      <c r="D77" s="1434"/>
      <c r="E77" s="1400"/>
      <c r="F77" s="1406" t="s">
        <v>105</v>
      </c>
      <c r="G77" s="1407"/>
      <c r="H77" s="1406" t="s">
        <v>106</v>
      </c>
      <c r="I77" s="1407"/>
      <c r="J77" s="1406" t="s">
        <v>107</v>
      </c>
      <c r="K77" s="1407"/>
      <c r="L77" s="1406" t="s">
        <v>108</v>
      </c>
      <c r="M77" s="1407"/>
      <c r="N77" s="1377" t="s">
        <v>11</v>
      </c>
      <c r="O77" s="1380"/>
      <c r="P77" s="157"/>
      <c r="Q77" s="157"/>
      <c r="R77" s="157"/>
      <c r="S77" s="157"/>
      <c r="T77" s="122"/>
      <c r="U77" s="122"/>
      <c r="V77" s="122"/>
      <c r="W77" s="122"/>
      <c r="X77" s="11"/>
      <c r="Y77" s="11"/>
      <c r="Z77" s="11"/>
      <c r="AA77" s="11"/>
      <c r="AB77" s="122"/>
      <c r="AC77" s="122"/>
      <c r="AD77" s="11"/>
      <c r="AE77" s="122"/>
      <c r="AF77" s="122"/>
      <c r="AG77" s="122"/>
      <c r="AH77" s="122"/>
      <c r="AI77" s="122"/>
      <c r="AJ77" s="122"/>
      <c r="AK77" s="122"/>
      <c r="AL77" s="158"/>
      <c r="AM77" s="159"/>
      <c r="AN77" s="160"/>
      <c r="AO77" s="605"/>
      <c r="AP77" s="605"/>
      <c r="AQ77" s="605"/>
      <c r="AR77" s="605"/>
      <c r="AS77" s="605"/>
      <c r="AT77" s="605"/>
      <c r="AU77" s="605"/>
      <c r="AV77" s="605"/>
      <c r="AW77" s="714"/>
      <c r="CA77" s="4"/>
      <c r="CB77" s="4"/>
      <c r="CC77" s="4"/>
      <c r="CD77" s="4"/>
      <c r="CE77" s="4"/>
      <c r="CF77" s="4"/>
      <c r="CG77" s="14"/>
      <c r="CH77" s="14"/>
      <c r="CI77" s="14"/>
      <c r="CJ77" s="14"/>
      <c r="CK77" s="14"/>
      <c r="CL77" s="14"/>
      <c r="CM77" s="14"/>
      <c r="CN77" s="14"/>
      <c r="CO77" s="4"/>
      <c r="CP77" s="4"/>
      <c r="CQ77" s="4"/>
      <c r="CR77" s="4"/>
    </row>
    <row r="78" spans="1:96" s="2" customFormat="1" x14ac:dyDescent="0.2">
      <c r="A78" s="1373"/>
      <c r="B78" s="1374"/>
      <c r="C78" s="161" t="s">
        <v>88</v>
      </c>
      <c r="D78" s="596" t="s">
        <v>54</v>
      </c>
      <c r="E78" s="126" t="s">
        <v>89</v>
      </c>
      <c r="F78" s="571" t="s">
        <v>54</v>
      </c>
      <c r="G78" s="126" t="s">
        <v>89</v>
      </c>
      <c r="H78" s="571" t="s">
        <v>54</v>
      </c>
      <c r="I78" s="126" t="s">
        <v>89</v>
      </c>
      <c r="J78" s="571" t="s">
        <v>54</v>
      </c>
      <c r="K78" s="126" t="s">
        <v>89</v>
      </c>
      <c r="L78" s="571" t="s">
        <v>54</v>
      </c>
      <c r="M78" s="126" t="s">
        <v>89</v>
      </c>
      <c r="N78" s="571" t="s">
        <v>54</v>
      </c>
      <c r="O78" s="126" t="s">
        <v>89</v>
      </c>
      <c r="AG78" s="162"/>
      <c r="AH78" s="163"/>
      <c r="AI78" s="11"/>
      <c r="AJ78" s="11"/>
      <c r="AK78" s="11"/>
      <c r="AL78" s="719"/>
      <c r="AM78" s="719"/>
      <c r="AN78" s="719"/>
      <c r="AO78" s="719"/>
      <c r="AP78" s="719"/>
      <c r="AQ78" s="719"/>
      <c r="AR78" s="719"/>
      <c r="AS78" s="719"/>
      <c r="AT78" s="719"/>
      <c r="AU78" s="569"/>
      <c r="BZ78" s="3"/>
      <c r="CA78" s="4"/>
      <c r="CB78" s="4"/>
      <c r="CC78" s="4"/>
      <c r="CD78" s="4"/>
      <c r="CE78" s="4"/>
      <c r="CF78" s="4"/>
      <c r="CG78" s="14"/>
      <c r="CH78" s="14"/>
      <c r="CI78" s="14"/>
      <c r="CJ78" s="14"/>
      <c r="CK78" s="14"/>
      <c r="CL78" s="14"/>
      <c r="CM78" s="14"/>
      <c r="CN78" s="14"/>
      <c r="CO78" s="4"/>
      <c r="CP78" s="4"/>
      <c r="CQ78" s="4"/>
      <c r="CR78" s="4"/>
    </row>
    <row r="79" spans="1:96" s="2" customFormat="1" x14ac:dyDescent="0.2">
      <c r="A79" s="1406" t="s">
        <v>64</v>
      </c>
      <c r="B79" s="1407"/>
      <c r="C79" s="607">
        <f>SUM(D79:E79)</f>
        <v>0</v>
      </c>
      <c r="D79" s="608">
        <f>SUM(F79+H79+J79+L79+N79)</f>
        <v>0</v>
      </c>
      <c r="E79" s="166">
        <f>SUM(G79+I79+K79+M79+O79)</f>
        <v>0</v>
      </c>
      <c r="F79" s="595"/>
      <c r="G79" s="53"/>
      <c r="H79" s="595"/>
      <c r="I79" s="53"/>
      <c r="J79" s="595"/>
      <c r="K79" s="609"/>
      <c r="L79" s="595"/>
      <c r="M79" s="609"/>
      <c r="N79" s="595"/>
      <c r="O79" s="609"/>
      <c r="AH79" s="11"/>
      <c r="AI79" s="11"/>
      <c r="AJ79" s="11"/>
      <c r="AK79" s="11"/>
      <c r="AL79" s="719"/>
      <c r="AM79" s="719"/>
      <c r="AN79" s="719"/>
      <c r="AO79" s="719"/>
      <c r="AP79" s="719"/>
      <c r="AQ79" s="719"/>
      <c r="AR79" s="719"/>
      <c r="AS79" s="719"/>
      <c r="AT79" s="719"/>
      <c r="AU79" s="569"/>
      <c r="BZ79" s="3"/>
      <c r="CA79" s="4"/>
      <c r="CB79" s="4"/>
      <c r="CC79" s="4"/>
      <c r="CD79" s="4"/>
      <c r="CE79" s="4"/>
      <c r="CF79" s="4"/>
      <c r="CG79" s="14"/>
      <c r="CH79" s="14"/>
      <c r="CI79" s="14"/>
      <c r="CJ79" s="14"/>
      <c r="CK79" s="14"/>
      <c r="CL79" s="14"/>
      <c r="CM79" s="14"/>
      <c r="CN79" s="14"/>
      <c r="CO79" s="4"/>
      <c r="CP79" s="4"/>
      <c r="CQ79" s="4"/>
      <c r="CR79" s="4"/>
    </row>
    <row r="80" spans="1:96" s="2" customFormat="1" x14ac:dyDescent="0.2">
      <c r="A80" s="112" t="s">
        <v>109</v>
      </c>
      <c r="B80" s="167"/>
      <c r="AH80" s="11"/>
      <c r="AI80" s="11"/>
      <c r="AJ80" s="11"/>
      <c r="AK80" s="15"/>
      <c r="AL80" s="733"/>
      <c r="AM80" s="733"/>
      <c r="AN80" s="733"/>
      <c r="AO80" s="733"/>
      <c r="AP80" s="733"/>
      <c r="AQ80" s="733"/>
      <c r="AR80" s="733"/>
      <c r="AS80" s="733"/>
      <c r="AT80" s="733"/>
      <c r="AU80" s="611"/>
      <c r="AV80" s="12"/>
      <c r="AW80" s="12"/>
      <c r="AX80" s="12"/>
      <c r="AY80" s="12"/>
      <c r="BZ80" s="3"/>
      <c r="CA80" s="4"/>
      <c r="CB80" s="4"/>
      <c r="CC80" s="4"/>
      <c r="CD80" s="4"/>
      <c r="CE80" s="4"/>
      <c r="CF80" s="4"/>
      <c r="CG80" s="14"/>
      <c r="CH80" s="14"/>
      <c r="CI80" s="14"/>
      <c r="CJ80" s="14"/>
      <c r="CK80" s="14"/>
      <c r="CL80" s="14"/>
      <c r="CM80" s="14"/>
      <c r="CN80" s="14"/>
      <c r="CO80" s="4"/>
      <c r="CP80" s="4"/>
      <c r="CQ80" s="4"/>
      <c r="CR80" s="4"/>
    </row>
    <row r="81" spans="1:92" s="2" customFormat="1" x14ac:dyDescent="0.2">
      <c r="A81" s="1366" t="s">
        <v>62</v>
      </c>
      <c r="B81" s="1367"/>
      <c r="C81" s="1366" t="s">
        <v>63</v>
      </c>
      <c r="D81" s="1401"/>
      <c r="E81" s="1367"/>
      <c r="F81" s="1406" t="s">
        <v>64</v>
      </c>
      <c r="G81" s="1408"/>
      <c r="H81" s="1408"/>
      <c r="I81" s="1408"/>
      <c r="J81" s="1408"/>
      <c r="K81" s="1408"/>
      <c r="L81" s="1408"/>
      <c r="M81" s="1408"/>
      <c r="N81" s="1408"/>
      <c r="O81" s="1408"/>
      <c r="P81" s="1408"/>
      <c r="Q81" s="1408"/>
      <c r="R81" s="1408"/>
      <c r="S81" s="1408"/>
      <c r="T81" s="1408"/>
      <c r="U81" s="1408"/>
      <c r="V81" s="1408"/>
      <c r="W81" s="1408"/>
      <c r="X81" s="1408"/>
      <c r="Y81" s="1408"/>
      <c r="Z81" s="1408"/>
      <c r="AA81" s="1408"/>
      <c r="AB81" s="1408"/>
      <c r="AC81" s="1408"/>
      <c r="AD81" s="1408"/>
      <c r="AE81" s="1408"/>
      <c r="AF81" s="1408"/>
      <c r="AG81" s="1407"/>
      <c r="AH81" s="11"/>
      <c r="AI81" s="11"/>
      <c r="AJ81" s="11"/>
      <c r="AK81" s="15"/>
      <c r="AL81" s="733"/>
      <c r="AM81" s="733"/>
      <c r="AN81" s="733"/>
      <c r="AO81" s="733"/>
      <c r="AP81" s="733"/>
      <c r="AQ81" s="733"/>
      <c r="AR81" s="733"/>
      <c r="AS81" s="733"/>
      <c r="AT81" s="733"/>
      <c r="AU81" s="611"/>
      <c r="AV81" s="12"/>
      <c r="AW81" s="12"/>
      <c r="AX81" s="12"/>
      <c r="AY81" s="12"/>
      <c r="BZ81" s="3"/>
      <c r="CA81" s="4"/>
      <c r="CB81" s="4"/>
      <c r="CC81" s="4"/>
      <c r="CD81" s="4"/>
      <c r="CE81" s="4"/>
      <c r="CF81" s="4"/>
      <c r="CG81" s="14"/>
      <c r="CH81" s="14"/>
      <c r="CI81" s="14"/>
      <c r="CJ81" s="14"/>
      <c r="CK81" s="14"/>
      <c r="CL81" s="14"/>
      <c r="CM81" s="14"/>
      <c r="CN81" s="14"/>
    </row>
    <row r="82" spans="1:92" s="2" customFormat="1" x14ac:dyDescent="0.2">
      <c r="A82" s="1399"/>
      <c r="B82" s="1400"/>
      <c r="C82" s="1399"/>
      <c r="D82" s="1434"/>
      <c r="E82" s="1400"/>
      <c r="F82" s="1541" t="s">
        <v>110</v>
      </c>
      <c r="G82" s="1541"/>
      <c r="H82" s="1541" t="s">
        <v>111</v>
      </c>
      <c r="I82" s="1541"/>
      <c r="J82" s="1541" t="s">
        <v>112</v>
      </c>
      <c r="K82" s="1541"/>
      <c r="L82" s="1541" t="s">
        <v>113</v>
      </c>
      <c r="M82" s="1541"/>
      <c r="N82" s="1541" t="s">
        <v>114</v>
      </c>
      <c r="O82" s="1541"/>
      <c r="P82" s="1541" t="s">
        <v>115</v>
      </c>
      <c r="Q82" s="1541"/>
      <c r="R82" s="1541" t="s">
        <v>116</v>
      </c>
      <c r="S82" s="1541"/>
      <c r="T82" s="1541" t="s">
        <v>117</v>
      </c>
      <c r="U82" s="1541"/>
      <c r="V82" s="1541" t="s">
        <v>118</v>
      </c>
      <c r="W82" s="1541"/>
      <c r="X82" s="1541" t="s">
        <v>119</v>
      </c>
      <c r="Y82" s="1541"/>
      <c r="Z82" s="1406" t="s">
        <v>120</v>
      </c>
      <c r="AA82" s="1407"/>
      <c r="AB82" s="1406" t="s">
        <v>121</v>
      </c>
      <c r="AC82" s="1407"/>
      <c r="AD82" s="1406" t="s">
        <v>122</v>
      </c>
      <c r="AE82" s="1407"/>
      <c r="AF82" s="1406" t="s">
        <v>123</v>
      </c>
      <c r="AG82" s="1407"/>
      <c r="AH82" s="11"/>
      <c r="AI82" s="11"/>
      <c r="AJ82" s="120"/>
      <c r="AK82" s="612"/>
      <c r="AL82" s="733"/>
      <c r="AM82" s="733"/>
      <c r="AN82" s="733"/>
      <c r="AO82" s="733"/>
      <c r="AP82" s="733"/>
      <c r="AQ82" s="733"/>
      <c r="AR82" s="733"/>
      <c r="AS82" s="733"/>
      <c r="AT82" s="733"/>
      <c r="AU82" s="611"/>
      <c r="AV82" s="12"/>
      <c r="AW82" s="12"/>
      <c r="AX82" s="12"/>
      <c r="AY82" s="12"/>
      <c r="BZ82" s="3"/>
      <c r="CA82" s="4"/>
      <c r="CB82" s="4"/>
      <c r="CC82" s="4"/>
      <c r="CD82" s="4"/>
      <c r="CE82" s="4"/>
      <c r="CF82" s="4"/>
      <c r="CG82" s="14"/>
      <c r="CH82" s="14"/>
      <c r="CI82" s="14"/>
      <c r="CJ82" s="14"/>
      <c r="CK82" s="14"/>
      <c r="CL82" s="14"/>
      <c r="CM82" s="14"/>
      <c r="CN82" s="14"/>
    </row>
    <row r="83" spans="1:92" s="2" customFormat="1" ht="21" x14ac:dyDescent="0.2">
      <c r="A83" s="1399"/>
      <c r="B83" s="1400"/>
      <c r="C83" s="571" t="s">
        <v>88</v>
      </c>
      <c r="D83" s="596" t="s">
        <v>54</v>
      </c>
      <c r="E83" s="126" t="s">
        <v>89</v>
      </c>
      <c r="F83" s="483" t="s">
        <v>54</v>
      </c>
      <c r="G83" s="171" t="s">
        <v>89</v>
      </c>
      <c r="H83" s="483" t="s">
        <v>54</v>
      </c>
      <c r="I83" s="171" t="s">
        <v>89</v>
      </c>
      <c r="J83" s="483" t="s">
        <v>54</v>
      </c>
      <c r="K83" s="171" t="s">
        <v>89</v>
      </c>
      <c r="L83" s="483" t="s">
        <v>54</v>
      </c>
      <c r="M83" s="171" t="s">
        <v>89</v>
      </c>
      <c r="N83" s="483" t="s">
        <v>54</v>
      </c>
      <c r="O83" s="171" t="s">
        <v>89</v>
      </c>
      <c r="P83" s="483" t="s">
        <v>54</v>
      </c>
      <c r="Q83" s="171" t="s">
        <v>89</v>
      </c>
      <c r="R83" s="483" t="s">
        <v>54</v>
      </c>
      <c r="S83" s="171" t="s">
        <v>89</v>
      </c>
      <c r="T83" s="483" t="s">
        <v>54</v>
      </c>
      <c r="U83" s="171" t="s">
        <v>89</v>
      </c>
      <c r="V83" s="483" t="s">
        <v>54</v>
      </c>
      <c r="W83" s="171" t="s">
        <v>89</v>
      </c>
      <c r="X83" s="483" t="s">
        <v>54</v>
      </c>
      <c r="Y83" s="171" t="s">
        <v>89</v>
      </c>
      <c r="Z83" s="483" t="s">
        <v>54</v>
      </c>
      <c r="AA83" s="171" t="s">
        <v>89</v>
      </c>
      <c r="AB83" s="483" t="s">
        <v>54</v>
      </c>
      <c r="AC83" s="171" t="s">
        <v>89</v>
      </c>
      <c r="AD83" s="483" t="s">
        <v>54</v>
      </c>
      <c r="AE83" s="171" t="s">
        <v>89</v>
      </c>
      <c r="AF83" s="483" t="s">
        <v>54</v>
      </c>
      <c r="AG83" s="171" t="s">
        <v>89</v>
      </c>
      <c r="AH83" s="122"/>
      <c r="AI83" s="11"/>
      <c r="AJ83" s="613"/>
      <c r="AK83" s="733"/>
      <c r="AL83" s="733"/>
      <c r="AM83" s="733"/>
      <c r="AN83" s="733"/>
      <c r="AO83" s="733"/>
      <c r="AP83" s="733"/>
      <c r="AQ83" s="733"/>
      <c r="AR83" s="733"/>
      <c r="AS83" s="733"/>
      <c r="AT83" s="733"/>
      <c r="AU83" s="611"/>
      <c r="AV83" s="12"/>
      <c r="AW83" s="12"/>
      <c r="AX83" s="12"/>
      <c r="AY83" s="12"/>
      <c r="BZ83" s="3"/>
      <c r="CA83" s="4"/>
      <c r="CB83" s="4"/>
      <c r="CC83" s="4"/>
      <c r="CD83" s="4"/>
      <c r="CE83" s="4"/>
      <c r="CF83" s="4"/>
      <c r="CG83" s="14"/>
      <c r="CH83" s="14"/>
      <c r="CI83" s="14"/>
      <c r="CJ83" s="14"/>
      <c r="CK83" s="14"/>
      <c r="CL83" s="14"/>
      <c r="CM83" s="14"/>
      <c r="CN83" s="14"/>
    </row>
    <row r="84" spans="1:92" s="2" customFormat="1" x14ac:dyDescent="0.2">
      <c r="A84" s="1397" t="s">
        <v>124</v>
      </c>
      <c r="B84" s="1398"/>
      <c r="C84" s="576">
        <f t="shared" ref="C84:C89" si="8">SUM(D84:E84)</f>
        <v>10</v>
      </c>
      <c r="D84" s="577">
        <f t="shared" ref="D84:E89" si="9">SUM(F84+H84+J84+L84+N84+P84+R84+T84+V84+X84+Z84+AB84+AD84+AF84)</f>
        <v>2</v>
      </c>
      <c r="E84" s="75">
        <f t="shared" si="9"/>
        <v>8</v>
      </c>
      <c r="F84" s="583">
        <v>1</v>
      </c>
      <c r="G84" s="601">
        <v>1</v>
      </c>
      <c r="H84" s="583"/>
      <c r="I84" s="601">
        <v>1</v>
      </c>
      <c r="J84" s="583"/>
      <c r="K84" s="601"/>
      <c r="L84" s="583"/>
      <c r="M84" s="601">
        <v>1</v>
      </c>
      <c r="N84" s="583"/>
      <c r="O84" s="601">
        <v>1</v>
      </c>
      <c r="P84" s="583"/>
      <c r="Q84" s="601"/>
      <c r="R84" s="583"/>
      <c r="S84" s="601"/>
      <c r="T84" s="583"/>
      <c r="U84" s="601">
        <v>2</v>
      </c>
      <c r="V84" s="583"/>
      <c r="W84" s="601"/>
      <c r="X84" s="583"/>
      <c r="Y84" s="601"/>
      <c r="Z84" s="583"/>
      <c r="AA84" s="601">
        <v>1</v>
      </c>
      <c r="AB84" s="583"/>
      <c r="AC84" s="601">
        <v>1</v>
      </c>
      <c r="AD84" s="583"/>
      <c r="AE84" s="601"/>
      <c r="AF84" s="583">
        <v>1</v>
      </c>
      <c r="AG84" s="614"/>
      <c r="AH84" s="173"/>
      <c r="AI84" s="11"/>
      <c r="AJ84" s="615"/>
      <c r="AK84" s="15"/>
      <c r="AL84" s="733"/>
      <c r="AM84" s="733"/>
      <c r="AN84" s="733"/>
      <c r="AO84" s="733"/>
      <c r="AP84" s="733"/>
      <c r="AQ84" s="733"/>
      <c r="AR84" s="733"/>
      <c r="AS84" s="733"/>
      <c r="AT84" s="733"/>
      <c r="AU84" s="611"/>
      <c r="AV84" s="12"/>
      <c r="AW84" s="12"/>
      <c r="AX84" s="12"/>
      <c r="AY84" s="12"/>
      <c r="BZ84" s="3"/>
      <c r="CA84" s="4"/>
      <c r="CB84" s="4"/>
      <c r="CC84" s="4"/>
      <c r="CD84" s="4"/>
      <c r="CE84" s="4"/>
      <c r="CF84" s="4"/>
      <c r="CG84" s="14"/>
      <c r="CH84" s="14"/>
      <c r="CI84" s="14"/>
      <c r="CJ84" s="14"/>
      <c r="CK84" s="14"/>
      <c r="CL84" s="14"/>
      <c r="CM84" s="14"/>
      <c r="CN84" s="14"/>
    </row>
    <row r="85" spans="1:92" s="2" customFormat="1" x14ac:dyDescent="0.2">
      <c r="A85" s="1401" t="s">
        <v>125</v>
      </c>
      <c r="B85" s="616" t="s">
        <v>126</v>
      </c>
      <c r="C85" s="597">
        <f t="shared" si="8"/>
        <v>0</v>
      </c>
      <c r="D85" s="598">
        <f t="shared" si="9"/>
        <v>0</v>
      </c>
      <c r="E85" s="599">
        <f t="shared" si="9"/>
        <v>0</v>
      </c>
      <c r="F85" s="583"/>
      <c r="G85" s="586"/>
      <c r="H85" s="583"/>
      <c r="I85" s="586"/>
      <c r="J85" s="583"/>
      <c r="K85" s="586"/>
      <c r="L85" s="583"/>
      <c r="M85" s="586"/>
      <c r="N85" s="583"/>
      <c r="O85" s="586"/>
      <c r="P85" s="583"/>
      <c r="Q85" s="586"/>
      <c r="R85" s="583"/>
      <c r="S85" s="586"/>
      <c r="T85" s="583"/>
      <c r="U85" s="586"/>
      <c r="V85" s="583"/>
      <c r="W85" s="586"/>
      <c r="X85" s="583"/>
      <c r="Y85" s="586"/>
      <c r="Z85" s="583"/>
      <c r="AA85" s="586"/>
      <c r="AB85" s="583"/>
      <c r="AC85" s="586"/>
      <c r="AD85" s="583"/>
      <c r="AE85" s="586"/>
      <c r="AF85" s="583"/>
      <c r="AG85" s="614"/>
      <c r="AH85" s="173"/>
      <c r="AI85" s="11"/>
      <c r="AJ85" s="617"/>
      <c r="AK85" s="612"/>
      <c r="AL85" s="733"/>
      <c r="AM85" s="733"/>
      <c r="AN85" s="733"/>
      <c r="AO85" s="733"/>
      <c r="AP85" s="733"/>
      <c r="AQ85" s="733"/>
      <c r="AR85" s="733"/>
      <c r="AS85" s="733"/>
      <c r="AT85" s="733"/>
      <c r="AU85" s="611"/>
      <c r="AV85" s="12"/>
      <c r="AW85" s="12"/>
      <c r="AX85" s="12"/>
      <c r="AY85" s="12"/>
      <c r="BZ85" s="3"/>
      <c r="CA85" s="4"/>
      <c r="CB85" s="4"/>
      <c r="CC85" s="4"/>
      <c r="CD85" s="4"/>
      <c r="CE85" s="4"/>
      <c r="CF85" s="4"/>
      <c r="CG85" s="14">
        <v>0</v>
      </c>
      <c r="CH85" s="14"/>
      <c r="CI85" s="14"/>
      <c r="CJ85" s="14"/>
      <c r="CK85" s="14"/>
      <c r="CL85" s="14"/>
      <c r="CM85" s="14"/>
      <c r="CN85" s="14"/>
    </row>
    <row r="86" spans="1:92" s="2" customFormat="1" x14ac:dyDescent="0.2">
      <c r="A86" s="1434"/>
      <c r="B86" s="177" t="s">
        <v>127</v>
      </c>
      <c r="C86" s="139">
        <f t="shared" si="8"/>
        <v>10</v>
      </c>
      <c r="D86" s="140">
        <f t="shared" si="9"/>
        <v>2</v>
      </c>
      <c r="E86" s="141">
        <f t="shared" si="9"/>
        <v>8</v>
      </c>
      <c r="F86" s="35">
        <v>1</v>
      </c>
      <c r="G86" s="39">
        <v>1</v>
      </c>
      <c r="H86" s="35">
        <v>0</v>
      </c>
      <c r="I86" s="39">
        <v>1</v>
      </c>
      <c r="J86" s="35"/>
      <c r="K86" s="39"/>
      <c r="L86" s="35">
        <v>0</v>
      </c>
      <c r="M86" s="39">
        <v>1</v>
      </c>
      <c r="N86" s="35"/>
      <c r="O86" s="39">
        <v>1</v>
      </c>
      <c r="P86" s="35"/>
      <c r="Q86" s="39"/>
      <c r="R86" s="35"/>
      <c r="S86" s="39"/>
      <c r="T86" s="35"/>
      <c r="U86" s="39">
        <v>2</v>
      </c>
      <c r="V86" s="35"/>
      <c r="W86" s="39"/>
      <c r="X86" s="35"/>
      <c r="Y86" s="39"/>
      <c r="Z86" s="35"/>
      <c r="AA86" s="39">
        <v>1</v>
      </c>
      <c r="AB86" s="35"/>
      <c r="AC86" s="39">
        <v>1</v>
      </c>
      <c r="AD86" s="35"/>
      <c r="AE86" s="39"/>
      <c r="AF86" s="35">
        <v>1</v>
      </c>
      <c r="AG86" s="40"/>
      <c r="AH86" s="173"/>
      <c r="AI86" s="11"/>
      <c r="AJ86" s="615"/>
      <c r="AK86" s="618"/>
      <c r="AL86" s="733"/>
      <c r="AM86" s="733"/>
      <c r="AN86" s="733"/>
      <c r="AO86" s="733"/>
      <c r="AP86" s="733"/>
      <c r="AQ86" s="733"/>
      <c r="AR86" s="733"/>
      <c r="AS86" s="733"/>
      <c r="AT86" s="733"/>
      <c r="AU86" s="611"/>
      <c r="AV86" s="12"/>
      <c r="AW86" s="12"/>
      <c r="AX86" s="12"/>
      <c r="AY86" s="12"/>
      <c r="BZ86" s="3"/>
      <c r="CA86" s="4"/>
      <c r="CB86" s="4"/>
      <c r="CC86" s="4"/>
      <c r="CD86" s="4"/>
      <c r="CE86" s="4"/>
      <c r="CF86" s="4"/>
      <c r="CG86" s="14">
        <v>0</v>
      </c>
      <c r="CH86" s="14"/>
      <c r="CI86" s="14"/>
      <c r="CJ86" s="14"/>
      <c r="CK86" s="14"/>
      <c r="CL86" s="14"/>
      <c r="CM86" s="14"/>
      <c r="CN86" s="14"/>
    </row>
    <row r="87" spans="1:92" s="2" customFormat="1" x14ac:dyDescent="0.2">
      <c r="A87" s="1434"/>
      <c r="B87" s="177" t="s">
        <v>128</v>
      </c>
      <c r="C87" s="139">
        <f t="shared" si="8"/>
        <v>0</v>
      </c>
      <c r="D87" s="140">
        <f t="shared" si="9"/>
        <v>0</v>
      </c>
      <c r="E87" s="141">
        <f t="shared" si="9"/>
        <v>0</v>
      </c>
      <c r="F87" s="35"/>
      <c r="G87" s="39"/>
      <c r="H87" s="35"/>
      <c r="I87" s="39"/>
      <c r="J87" s="35"/>
      <c r="K87" s="39"/>
      <c r="L87" s="35"/>
      <c r="M87" s="39"/>
      <c r="N87" s="35"/>
      <c r="O87" s="39"/>
      <c r="P87" s="35"/>
      <c r="Q87" s="39"/>
      <c r="R87" s="35"/>
      <c r="S87" s="39"/>
      <c r="T87" s="35"/>
      <c r="U87" s="39"/>
      <c r="V87" s="35"/>
      <c r="W87" s="39"/>
      <c r="X87" s="35"/>
      <c r="Y87" s="39"/>
      <c r="Z87" s="35"/>
      <c r="AA87" s="39"/>
      <c r="AB87" s="35"/>
      <c r="AC87" s="39"/>
      <c r="AD87" s="35"/>
      <c r="AE87" s="39"/>
      <c r="AF87" s="35"/>
      <c r="AG87" s="40"/>
      <c r="AH87" s="173"/>
      <c r="AI87" s="11"/>
      <c r="AJ87" s="7"/>
      <c r="AK87" s="13"/>
      <c r="AL87" s="13"/>
      <c r="AM87" s="13"/>
      <c r="AN87" s="696"/>
      <c r="AO87" s="696"/>
      <c r="AP87" s="696"/>
      <c r="AQ87" s="696"/>
      <c r="AR87" s="696"/>
      <c r="AS87" s="696"/>
      <c r="AT87" s="696"/>
      <c r="AU87" s="696"/>
      <c r="AV87" s="696"/>
      <c r="AW87" s="611"/>
      <c r="AX87" s="12"/>
      <c r="AY87" s="12"/>
      <c r="CA87" s="4"/>
      <c r="CB87" s="4"/>
      <c r="CC87" s="4"/>
      <c r="CD87" s="4"/>
      <c r="CE87" s="4"/>
      <c r="CF87" s="4"/>
      <c r="CG87" s="14">
        <v>0</v>
      </c>
      <c r="CH87" s="14"/>
      <c r="CI87" s="14"/>
      <c r="CJ87" s="14"/>
      <c r="CK87" s="14"/>
      <c r="CL87" s="14"/>
      <c r="CM87" s="14"/>
      <c r="CN87" s="14"/>
    </row>
    <row r="88" spans="1:92" s="2" customFormat="1" ht="21.75" x14ac:dyDescent="0.2">
      <c r="A88" s="1434"/>
      <c r="B88" s="180" t="s">
        <v>129</v>
      </c>
      <c r="C88" s="139">
        <f t="shared" si="8"/>
        <v>0</v>
      </c>
      <c r="D88" s="140">
        <f t="shared" si="9"/>
        <v>0</v>
      </c>
      <c r="E88" s="141">
        <f t="shared" si="9"/>
        <v>0</v>
      </c>
      <c r="F88" s="35"/>
      <c r="G88" s="39"/>
      <c r="H88" s="35"/>
      <c r="I88" s="39"/>
      <c r="J88" s="35"/>
      <c r="K88" s="39"/>
      <c r="L88" s="35"/>
      <c r="M88" s="39"/>
      <c r="N88" s="35"/>
      <c r="O88" s="39"/>
      <c r="P88" s="35"/>
      <c r="Q88" s="39"/>
      <c r="R88" s="35"/>
      <c r="S88" s="39"/>
      <c r="T88" s="35"/>
      <c r="U88" s="39"/>
      <c r="V88" s="35"/>
      <c r="W88" s="39"/>
      <c r="X88" s="35"/>
      <c r="Y88" s="39"/>
      <c r="Z88" s="35"/>
      <c r="AA88" s="39"/>
      <c r="AB88" s="35"/>
      <c r="AC88" s="39"/>
      <c r="AD88" s="35"/>
      <c r="AE88" s="39"/>
      <c r="AF88" s="35"/>
      <c r="AG88" s="40"/>
      <c r="AH88" s="3"/>
      <c r="AL88" s="733"/>
      <c r="AM88" s="733"/>
      <c r="AN88" s="733"/>
      <c r="AO88" s="733"/>
      <c r="AP88" s="733"/>
      <c r="AQ88" s="733"/>
      <c r="AR88" s="733"/>
      <c r="AS88" s="733"/>
      <c r="AT88" s="733"/>
      <c r="AU88" s="611"/>
      <c r="AV88" s="12"/>
      <c r="AW88" s="12"/>
      <c r="AX88" s="12"/>
      <c r="AY88" s="12"/>
      <c r="BZ88" s="3"/>
      <c r="CA88" s="4"/>
      <c r="CB88" s="4"/>
      <c r="CC88" s="4"/>
      <c r="CD88" s="4"/>
      <c r="CE88" s="4"/>
      <c r="CF88" s="4"/>
      <c r="CG88" s="14">
        <v>0</v>
      </c>
      <c r="CH88" s="14"/>
      <c r="CI88" s="14"/>
      <c r="CJ88" s="14"/>
      <c r="CK88" s="14"/>
      <c r="CL88" s="14"/>
      <c r="CM88" s="14"/>
      <c r="CN88" s="14"/>
    </row>
    <row r="89" spans="1:92" s="2" customFormat="1" x14ac:dyDescent="0.2">
      <c r="A89" s="1402"/>
      <c r="B89" s="181" t="s">
        <v>130</v>
      </c>
      <c r="C89" s="182">
        <f t="shared" si="8"/>
        <v>0</v>
      </c>
      <c r="D89" s="183">
        <f t="shared" si="9"/>
        <v>0</v>
      </c>
      <c r="E89" s="184">
        <f t="shared" si="9"/>
        <v>0</v>
      </c>
      <c r="F89" s="82"/>
      <c r="G89" s="85"/>
      <c r="H89" s="82"/>
      <c r="I89" s="85"/>
      <c r="J89" s="82"/>
      <c r="K89" s="85"/>
      <c r="L89" s="82"/>
      <c r="M89" s="85"/>
      <c r="N89" s="82"/>
      <c r="O89" s="85"/>
      <c r="P89" s="82"/>
      <c r="Q89" s="85"/>
      <c r="R89" s="82"/>
      <c r="S89" s="85"/>
      <c r="T89" s="82"/>
      <c r="U89" s="85"/>
      <c r="V89" s="82"/>
      <c r="W89" s="85"/>
      <c r="X89" s="82"/>
      <c r="Y89" s="85"/>
      <c r="Z89" s="82"/>
      <c r="AA89" s="85"/>
      <c r="AB89" s="82"/>
      <c r="AC89" s="85"/>
      <c r="AD89" s="82"/>
      <c r="AE89" s="85"/>
      <c r="AF89" s="82"/>
      <c r="AG89" s="185"/>
      <c r="AH89" s="3"/>
      <c r="AL89" s="733"/>
      <c r="AM89" s="733"/>
      <c r="AN89" s="733"/>
      <c r="AO89" s="733"/>
      <c r="AP89" s="733"/>
      <c r="AQ89" s="733"/>
      <c r="AR89" s="733"/>
      <c r="AS89" s="733"/>
      <c r="AT89" s="733"/>
      <c r="AU89" s="611"/>
      <c r="AV89" s="12"/>
      <c r="AW89" s="12"/>
      <c r="AX89" s="12"/>
      <c r="AY89" s="12"/>
      <c r="BZ89" s="3"/>
      <c r="CA89" s="4"/>
      <c r="CB89" s="4"/>
      <c r="CC89" s="4"/>
      <c r="CD89" s="4"/>
      <c r="CE89" s="4"/>
      <c r="CF89" s="4"/>
      <c r="CG89" s="14">
        <v>0</v>
      </c>
      <c r="CH89" s="14"/>
      <c r="CI89" s="14"/>
      <c r="CJ89" s="14"/>
      <c r="CK89" s="14"/>
      <c r="CL89" s="14"/>
      <c r="CM89" s="14"/>
      <c r="CN89" s="14"/>
    </row>
    <row r="90" spans="1:92" s="2" customFormat="1" x14ac:dyDescent="0.2">
      <c r="A90" s="112" t="s">
        <v>131</v>
      </c>
      <c r="B90" s="112"/>
      <c r="AL90" s="733"/>
      <c r="AM90" s="733"/>
      <c r="AN90" s="733"/>
      <c r="AO90" s="733"/>
      <c r="AP90" s="733"/>
      <c r="AQ90" s="733"/>
      <c r="AR90" s="733"/>
      <c r="AS90" s="733"/>
      <c r="AT90" s="733"/>
      <c r="AU90" s="611"/>
      <c r="AV90" s="12"/>
      <c r="AW90" s="12"/>
      <c r="AX90" s="12"/>
      <c r="AY90" s="12"/>
      <c r="BZ90" s="3"/>
      <c r="CA90" s="4"/>
      <c r="CB90" s="4"/>
      <c r="CC90" s="4"/>
      <c r="CD90" s="4"/>
      <c r="CE90" s="4"/>
      <c r="CF90" s="4"/>
      <c r="CG90" s="14">
        <v>0</v>
      </c>
      <c r="CH90" s="14"/>
      <c r="CI90" s="14"/>
      <c r="CJ90" s="14"/>
      <c r="CK90" s="14"/>
      <c r="CL90" s="14"/>
      <c r="CM90" s="14"/>
      <c r="CN90" s="14"/>
    </row>
    <row r="91" spans="1:92" s="2" customFormat="1" x14ac:dyDescent="0.2">
      <c r="A91" s="1366" t="s">
        <v>62</v>
      </c>
      <c r="B91" s="1367"/>
      <c r="C91" s="1375" t="s">
        <v>63</v>
      </c>
      <c r="D91" s="1375"/>
      <c r="E91" s="1375"/>
      <c r="F91" s="1547" t="s">
        <v>76</v>
      </c>
      <c r="G91" s="1547"/>
      <c r="H91" s="1547"/>
      <c r="I91" s="1547"/>
      <c r="J91" s="1547"/>
      <c r="K91" s="1547"/>
      <c r="L91" s="1547"/>
      <c r="M91" s="1547"/>
      <c r="N91" s="1547"/>
      <c r="O91" s="1547"/>
      <c r="P91" s="1547"/>
      <c r="Q91" s="1547"/>
      <c r="R91" s="1547"/>
      <c r="S91" s="1547"/>
      <c r="T91" s="1547"/>
      <c r="U91" s="1547"/>
      <c r="V91" s="1547"/>
      <c r="W91" s="1547"/>
      <c r="X91" s="1547"/>
      <c r="Y91" s="1547"/>
      <c r="Z91" s="1547"/>
      <c r="AA91" s="1547"/>
      <c r="AB91" s="1547"/>
      <c r="AC91" s="1547"/>
      <c r="AD91" s="1547"/>
      <c r="AE91" s="1547"/>
      <c r="AF91" s="1547"/>
      <c r="AG91" s="1551"/>
      <c r="AH91" s="1552" t="s">
        <v>132</v>
      </c>
      <c r="AI91" s="1438"/>
      <c r="AJ91" s="1438"/>
      <c r="AK91" s="1439"/>
      <c r="AL91" s="186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12"/>
      <c r="AX91" s="12"/>
      <c r="AY91" s="12"/>
      <c r="BZ91" s="3"/>
      <c r="CA91" s="4"/>
      <c r="CB91" s="4"/>
      <c r="CC91" s="4"/>
      <c r="CD91" s="4"/>
      <c r="CE91" s="4"/>
      <c r="CF91" s="4"/>
      <c r="CG91" s="14">
        <v>0</v>
      </c>
      <c r="CH91" s="14"/>
      <c r="CI91" s="14"/>
      <c r="CJ91" s="14"/>
      <c r="CK91" s="14"/>
      <c r="CL91" s="14"/>
      <c r="CM91" s="14"/>
      <c r="CN91" s="14"/>
    </row>
    <row r="92" spans="1:92" s="2" customFormat="1" ht="14.25" customHeight="1" x14ac:dyDescent="0.2">
      <c r="A92" s="1399"/>
      <c r="B92" s="1400"/>
      <c r="C92" s="1392"/>
      <c r="D92" s="1392"/>
      <c r="E92" s="1392"/>
      <c r="F92" s="1541" t="s">
        <v>110</v>
      </c>
      <c r="G92" s="1541"/>
      <c r="H92" s="1541" t="s">
        <v>111</v>
      </c>
      <c r="I92" s="1541"/>
      <c r="J92" s="1547" t="s">
        <v>112</v>
      </c>
      <c r="K92" s="1547"/>
      <c r="L92" s="1547" t="s">
        <v>113</v>
      </c>
      <c r="M92" s="1547"/>
      <c r="N92" s="1547" t="s">
        <v>114</v>
      </c>
      <c r="O92" s="1547"/>
      <c r="P92" s="1547" t="s">
        <v>115</v>
      </c>
      <c r="Q92" s="1547"/>
      <c r="R92" s="1541" t="s">
        <v>116</v>
      </c>
      <c r="S92" s="1541"/>
      <c r="T92" s="1547" t="s">
        <v>117</v>
      </c>
      <c r="U92" s="1547"/>
      <c r="V92" s="1547" t="s">
        <v>118</v>
      </c>
      <c r="W92" s="1547"/>
      <c r="X92" s="1547" t="s">
        <v>119</v>
      </c>
      <c r="Y92" s="1547"/>
      <c r="Z92" s="1547" t="s">
        <v>120</v>
      </c>
      <c r="AA92" s="1547"/>
      <c r="AB92" s="1547" t="s">
        <v>121</v>
      </c>
      <c r="AC92" s="1547"/>
      <c r="AD92" s="1547" t="s">
        <v>122</v>
      </c>
      <c r="AE92" s="1547"/>
      <c r="AF92" s="1547" t="s">
        <v>123</v>
      </c>
      <c r="AG92" s="1551"/>
      <c r="AH92" s="1367" t="s">
        <v>133</v>
      </c>
      <c r="AI92" s="1375" t="s">
        <v>134</v>
      </c>
      <c r="AJ92" s="1375" t="s">
        <v>135</v>
      </c>
      <c r="AK92" s="1375" t="s">
        <v>136</v>
      </c>
      <c r="AL92" s="186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12"/>
      <c r="AX92" s="12"/>
      <c r="AY92" s="12"/>
      <c r="BZ92" s="3"/>
      <c r="CA92" s="4"/>
      <c r="CB92" s="4"/>
      <c r="CC92" s="4"/>
      <c r="CD92" s="4"/>
      <c r="CE92" s="4"/>
      <c r="CF92" s="4"/>
      <c r="CG92" s="14">
        <v>0</v>
      </c>
      <c r="CH92" s="14"/>
      <c r="CI92" s="14"/>
      <c r="CJ92" s="14"/>
      <c r="CK92" s="14"/>
      <c r="CL92" s="14"/>
      <c r="CM92" s="14"/>
      <c r="CN92" s="14"/>
    </row>
    <row r="93" spans="1:92" s="2" customFormat="1" ht="21" x14ac:dyDescent="0.2">
      <c r="A93" s="1399"/>
      <c r="B93" s="1400"/>
      <c r="C93" s="571" t="s">
        <v>88</v>
      </c>
      <c r="D93" s="596" t="s">
        <v>54</v>
      </c>
      <c r="E93" s="126" t="s">
        <v>89</v>
      </c>
      <c r="F93" s="483" t="s">
        <v>54</v>
      </c>
      <c r="G93" s="187" t="s">
        <v>89</v>
      </c>
      <c r="H93" s="483" t="s">
        <v>54</v>
      </c>
      <c r="I93" s="187" t="s">
        <v>89</v>
      </c>
      <c r="J93" s="483" t="s">
        <v>54</v>
      </c>
      <c r="K93" s="187" t="s">
        <v>89</v>
      </c>
      <c r="L93" s="483" t="s">
        <v>54</v>
      </c>
      <c r="M93" s="187" t="s">
        <v>89</v>
      </c>
      <c r="N93" s="483" t="s">
        <v>54</v>
      </c>
      <c r="O93" s="187" t="s">
        <v>89</v>
      </c>
      <c r="P93" s="483" t="s">
        <v>54</v>
      </c>
      <c r="Q93" s="187" t="s">
        <v>89</v>
      </c>
      <c r="R93" s="483" t="s">
        <v>54</v>
      </c>
      <c r="S93" s="187" t="s">
        <v>89</v>
      </c>
      <c r="T93" s="483" t="s">
        <v>54</v>
      </c>
      <c r="U93" s="187" t="s">
        <v>89</v>
      </c>
      <c r="V93" s="483" t="s">
        <v>54</v>
      </c>
      <c r="W93" s="187" t="s">
        <v>89</v>
      </c>
      <c r="X93" s="483" t="s">
        <v>54</v>
      </c>
      <c r="Y93" s="187" t="s">
        <v>89</v>
      </c>
      <c r="Z93" s="483" t="s">
        <v>54</v>
      </c>
      <c r="AA93" s="187" t="s">
        <v>89</v>
      </c>
      <c r="AB93" s="483" t="s">
        <v>54</v>
      </c>
      <c r="AC93" s="187" t="s">
        <v>89</v>
      </c>
      <c r="AD93" s="483" t="s">
        <v>54</v>
      </c>
      <c r="AE93" s="187" t="s">
        <v>89</v>
      </c>
      <c r="AF93" s="483" t="s">
        <v>54</v>
      </c>
      <c r="AG93" s="188" t="s">
        <v>89</v>
      </c>
      <c r="AH93" s="1369"/>
      <c r="AI93" s="1376"/>
      <c r="AJ93" s="1376"/>
      <c r="AK93" s="1376"/>
      <c r="AL93" s="186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12"/>
      <c r="AX93" s="12"/>
      <c r="AY93" s="12"/>
      <c r="BZ93" s="3"/>
      <c r="CA93" s="4"/>
      <c r="CB93" s="4"/>
      <c r="CC93" s="4"/>
      <c r="CD93" s="4"/>
      <c r="CE93" s="4"/>
      <c r="CF93" s="4"/>
      <c r="CG93" s="14">
        <v>0</v>
      </c>
      <c r="CH93" s="14"/>
      <c r="CI93" s="14"/>
      <c r="CJ93" s="14"/>
      <c r="CK93" s="14"/>
      <c r="CL93" s="14"/>
      <c r="CM93" s="14"/>
      <c r="CN93" s="14"/>
    </row>
    <row r="94" spans="1:92" s="2" customFormat="1" x14ac:dyDescent="0.2">
      <c r="A94" s="1397" t="s">
        <v>137</v>
      </c>
      <c r="B94" s="1398"/>
      <c r="C94" s="576">
        <f t="shared" ref="C94:C99" si="10">SUM(D94:E94)</f>
        <v>0</v>
      </c>
      <c r="D94" s="577">
        <f t="shared" ref="D94:E99" si="11">SUM(F94+H94+J94+L94+N94+P94+R94+T94+V94+X94+Z94+AB94+AD94+AF94)</f>
        <v>0</v>
      </c>
      <c r="E94" s="75">
        <f t="shared" si="11"/>
        <v>0</v>
      </c>
      <c r="F94" s="583"/>
      <c r="G94" s="586"/>
      <c r="H94" s="583"/>
      <c r="I94" s="586"/>
      <c r="J94" s="583"/>
      <c r="K94" s="586"/>
      <c r="L94" s="583"/>
      <c r="M94" s="586"/>
      <c r="N94" s="583"/>
      <c r="O94" s="586"/>
      <c r="P94" s="583"/>
      <c r="Q94" s="586"/>
      <c r="R94" s="583"/>
      <c r="S94" s="586"/>
      <c r="T94" s="583"/>
      <c r="U94" s="586"/>
      <c r="V94" s="583"/>
      <c r="W94" s="586"/>
      <c r="X94" s="583"/>
      <c r="Y94" s="586"/>
      <c r="Z94" s="583"/>
      <c r="AA94" s="586"/>
      <c r="AB94" s="583"/>
      <c r="AC94" s="586"/>
      <c r="AD94" s="583"/>
      <c r="AE94" s="586"/>
      <c r="AF94" s="583"/>
      <c r="AG94" s="600"/>
      <c r="AH94" s="586"/>
      <c r="AI94" s="603"/>
      <c r="AJ94" s="603"/>
      <c r="AK94" s="603"/>
      <c r="AL94" s="186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12"/>
      <c r="AX94" s="12"/>
      <c r="AY94" s="12"/>
      <c r="BZ94" s="3"/>
      <c r="CA94" s="4"/>
      <c r="CB94" s="4"/>
      <c r="CC94" s="4"/>
      <c r="CD94" s="4"/>
      <c r="CE94" s="4"/>
      <c r="CF94" s="4"/>
      <c r="CG94" s="14">
        <v>0</v>
      </c>
      <c r="CH94" s="14"/>
      <c r="CI94" s="14"/>
      <c r="CJ94" s="14"/>
      <c r="CK94" s="14"/>
      <c r="CL94" s="14"/>
      <c r="CM94" s="14"/>
      <c r="CN94" s="14"/>
    </row>
    <row r="95" spans="1:92" s="2" customFormat="1" x14ac:dyDescent="0.2">
      <c r="A95" s="1401" t="s">
        <v>125</v>
      </c>
      <c r="B95" s="616" t="s">
        <v>126</v>
      </c>
      <c r="C95" s="597">
        <f t="shared" si="10"/>
        <v>0</v>
      </c>
      <c r="D95" s="598">
        <f t="shared" si="11"/>
        <v>0</v>
      </c>
      <c r="E95" s="599">
        <f t="shared" si="11"/>
        <v>0</v>
      </c>
      <c r="F95" s="583"/>
      <c r="G95" s="586"/>
      <c r="H95" s="583"/>
      <c r="I95" s="586"/>
      <c r="J95" s="583"/>
      <c r="K95" s="586"/>
      <c r="L95" s="583"/>
      <c r="M95" s="586"/>
      <c r="N95" s="583"/>
      <c r="O95" s="586"/>
      <c r="P95" s="583"/>
      <c r="Q95" s="586"/>
      <c r="R95" s="583"/>
      <c r="S95" s="586"/>
      <c r="T95" s="583"/>
      <c r="U95" s="586"/>
      <c r="V95" s="583"/>
      <c r="W95" s="586"/>
      <c r="X95" s="583"/>
      <c r="Y95" s="586"/>
      <c r="Z95" s="583"/>
      <c r="AA95" s="586"/>
      <c r="AB95" s="583"/>
      <c r="AC95" s="586"/>
      <c r="AD95" s="583"/>
      <c r="AE95" s="586"/>
      <c r="AF95" s="583"/>
      <c r="AG95" s="600"/>
      <c r="AH95" s="586"/>
      <c r="AI95" s="603"/>
      <c r="AJ95" s="603"/>
      <c r="AK95" s="603"/>
      <c r="AL95" s="186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12"/>
      <c r="AX95" s="12"/>
      <c r="AY95" s="12"/>
      <c r="BZ95" s="3"/>
      <c r="CA95" s="4"/>
      <c r="CB95" s="4"/>
      <c r="CC95" s="4"/>
      <c r="CD95" s="4"/>
      <c r="CE95" s="4"/>
      <c r="CF95" s="4"/>
      <c r="CG95" s="14">
        <v>0</v>
      </c>
      <c r="CH95" s="14"/>
      <c r="CI95" s="14"/>
      <c r="CJ95" s="14"/>
      <c r="CK95" s="14"/>
      <c r="CL95" s="14"/>
      <c r="CM95" s="14"/>
      <c r="CN95" s="14"/>
    </row>
    <row r="96" spans="1:92" s="2" customFormat="1" x14ac:dyDescent="0.2">
      <c r="A96" s="1434"/>
      <c r="B96" s="177" t="s">
        <v>127</v>
      </c>
      <c r="C96" s="139">
        <f t="shared" si="10"/>
        <v>0</v>
      </c>
      <c r="D96" s="140">
        <f t="shared" si="11"/>
        <v>0</v>
      </c>
      <c r="E96" s="141">
        <f t="shared" si="11"/>
        <v>0</v>
      </c>
      <c r="F96" s="35"/>
      <c r="G96" s="39"/>
      <c r="H96" s="35"/>
      <c r="I96" s="39"/>
      <c r="J96" s="35"/>
      <c r="K96" s="39"/>
      <c r="L96" s="35"/>
      <c r="M96" s="39"/>
      <c r="N96" s="35"/>
      <c r="O96" s="39"/>
      <c r="P96" s="35"/>
      <c r="Q96" s="39"/>
      <c r="R96" s="35"/>
      <c r="S96" s="39"/>
      <c r="T96" s="35"/>
      <c r="U96" s="39"/>
      <c r="V96" s="35"/>
      <c r="W96" s="39"/>
      <c r="X96" s="35"/>
      <c r="Y96" s="39"/>
      <c r="Z96" s="35"/>
      <c r="AA96" s="39"/>
      <c r="AB96" s="35"/>
      <c r="AC96" s="39"/>
      <c r="AD96" s="35"/>
      <c r="AE96" s="39"/>
      <c r="AF96" s="35"/>
      <c r="AG96" s="142"/>
      <c r="AH96" s="39"/>
      <c r="AI96" s="58"/>
      <c r="AJ96" s="58"/>
      <c r="AK96" s="58"/>
      <c r="AL96" s="186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12"/>
      <c r="AX96" s="12"/>
      <c r="AY96" s="12"/>
      <c r="BZ96" s="3"/>
      <c r="CA96" s="4"/>
      <c r="CB96" s="4"/>
      <c r="CC96" s="4"/>
      <c r="CD96" s="4"/>
      <c r="CE96" s="4"/>
      <c r="CF96" s="4"/>
      <c r="CG96" s="14">
        <v>0</v>
      </c>
      <c r="CH96" s="14"/>
      <c r="CI96" s="14"/>
      <c r="CJ96" s="14"/>
      <c r="CK96" s="14"/>
      <c r="CL96" s="14"/>
      <c r="CM96" s="14"/>
      <c r="CN96" s="14"/>
    </row>
    <row r="97" spans="1:92" s="2" customFormat="1" x14ac:dyDescent="0.2">
      <c r="A97" s="1434"/>
      <c r="B97" s="177" t="s">
        <v>128</v>
      </c>
      <c r="C97" s="139">
        <f t="shared" si="10"/>
        <v>0</v>
      </c>
      <c r="D97" s="140">
        <f t="shared" si="11"/>
        <v>0</v>
      </c>
      <c r="E97" s="141">
        <f t="shared" si="11"/>
        <v>0</v>
      </c>
      <c r="F97" s="35"/>
      <c r="G97" s="39"/>
      <c r="H97" s="35"/>
      <c r="I97" s="39"/>
      <c r="J97" s="35"/>
      <c r="K97" s="39"/>
      <c r="L97" s="35"/>
      <c r="M97" s="39"/>
      <c r="N97" s="35"/>
      <c r="O97" s="39"/>
      <c r="P97" s="35"/>
      <c r="Q97" s="39"/>
      <c r="R97" s="35"/>
      <c r="S97" s="39"/>
      <c r="T97" s="35"/>
      <c r="U97" s="39"/>
      <c r="V97" s="35"/>
      <c r="W97" s="39"/>
      <c r="X97" s="35"/>
      <c r="Y97" s="39"/>
      <c r="Z97" s="35"/>
      <c r="AA97" s="39"/>
      <c r="AB97" s="35"/>
      <c r="AC97" s="39"/>
      <c r="AD97" s="35"/>
      <c r="AE97" s="39"/>
      <c r="AF97" s="35"/>
      <c r="AG97" s="142"/>
      <c r="AH97" s="39"/>
      <c r="AI97" s="58"/>
      <c r="AJ97" s="58"/>
      <c r="AK97" s="58"/>
      <c r="AL97" s="189"/>
      <c r="AM97" s="13"/>
      <c r="AN97" s="696"/>
      <c r="AO97" s="696"/>
      <c r="AP97" s="696"/>
      <c r="AQ97" s="696"/>
      <c r="AR97" s="696"/>
      <c r="AS97" s="696"/>
      <c r="AT97" s="696"/>
      <c r="AU97" s="620"/>
      <c r="AV97" s="620"/>
      <c r="AW97" s="12"/>
      <c r="AX97" s="12"/>
      <c r="AY97" s="12"/>
      <c r="CA97" s="4"/>
      <c r="CB97" s="4"/>
      <c r="CC97" s="4"/>
      <c r="CD97" s="4"/>
      <c r="CE97" s="4"/>
      <c r="CF97" s="4"/>
      <c r="CG97" s="14"/>
      <c r="CH97" s="14"/>
      <c r="CI97" s="14"/>
      <c r="CJ97" s="14"/>
      <c r="CK97" s="14"/>
      <c r="CL97" s="14"/>
      <c r="CM97" s="14"/>
      <c r="CN97" s="14"/>
    </row>
    <row r="98" spans="1:92" s="2" customFormat="1" ht="21.75" x14ac:dyDescent="0.2">
      <c r="A98" s="1434"/>
      <c r="B98" s="180" t="s">
        <v>129</v>
      </c>
      <c r="C98" s="139">
        <f t="shared" si="10"/>
        <v>0</v>
      </c>
      <c r="D98" s="140">
        <f t="shared" si="11"/>
        <v>0</v>
      </c>
      <c r="E98" s="141">
        <f t="shared" si="11"/>
        <v>0</v>
      </c>
      <c r="F98" s="35"/>
      <c r="G98" s="39"/>
      <c r="H98" s="35"/>
      <c r="I98" s="39"/>
      <c r="J98" s="35"/>
      <c r="K98" s="39"/>
      <c r="L98" s="35"/>
      <c r="M98" s="39"/>
      <c r="N98" s="35"/>
      <c r="O98" s="39"/>
      <c r="P98" s="35"/>
      <c r="Q98" s="39"/>
      <c r="R98" s="35"/>
      <c r="S98" s="39"/>
      <c r="T98" s="35"/>
      <c r="U98" s="39"/>
      <c r="V98" s="35"/>
      <c r="W98" s="39"/>
      <c r="X98" s="35"/>
      <c r="Y98" s="39"/>
      <c r="Z98" s="35"/>
      <c r="AA98" s="39"/>
      <c r="AB98" s="35"/>
      <c r="AC98" s="39"/>
      <c r="AD98" s="35"/>
      <c r="AE98" s="39"/>
      <c r="AF98" s="35"/>
      <c r="AG98" s="142"/>
      <c r="AH98" s="39"/>
      <c r="AI98" s="58"/>
      <c r="AJ98" s="58"/>
      <c r="AK98" s="58"/>
      <c r="AL98" s="734"/>
      <c r="AM98" s="696"/>
      <c r="AN98" s="696"/>
      <c r="AO98" s="696"/>
      <c r="AP98" s="696"/>
      <c r="AQ98" s="696"/>
      <c r="AR98" s="622"/>
      <c r="AS98" s="696"/>
      <c r="AT98" s="696"/>
      <c r="AU98" s="735"/>
      <c r="AV98" s="12"/>
      <c r="AW98" s="12"/>
      <c r="AX98" s="12"/>
      <c r="AY98" s="12"/>
      <c r="BZ98" s="3"/>
      <c r="CA98" s="4"/>
      <c r="CB98" s="4"/>
      <c r="CC98" s="4"/>
      <c r="CD98" s="4"/>
      <c r="CE98" s="4"/>
      <c r="CF98" s="4"/>
      <c r="CG98" s="14"/>
      <c r="CH98" s="14"/>
      <c r="CI98" s="14"/>
      <c r="CJ98" s="14"/>
      <c r="CK98" s="14"/>
      <c r="CL98" s="14"/>
      <c r="CM98" s="14"/>
      <c r="CN98" s="14"/>
    </row>
    <row r="99" spans="1:92" s="2" customFormat="1" x14ac:dyDescent="0.2">
      <c r="A99" s="1402"/>
      <c r="B99" s="181" t="s">
        <v>130</v>
      </c>
      <c r="C99" s="182">
        <f t="shared" si="10"/>
        <v>0</v>
      </c>
      <c r="D99" s="183">
        <f t="shared" si="11"/>
        <v>0</v>
      </c>
      <c r="E99" s="184">
        <f t="shared" si="11"/>
        <v>0</v>
      </c>
      <c r="F99" s="82"/>
      <c r="G99" s="85"/>
      <c r="H99" s="82"/>
      <c r="I99" s="85"/>
      <c r="J99" s="82"/>
      <c r="K99" s="85"/>
      <c r="L99" s="82"/>
      <c r="M99" s="85"/>
      <c r="N99" s="82"/>
      <c r="O99" s="85"/>
      <c r="P99" s="82"/>
      <c r="Q99" s="85"/>
      <c r="R99" s="82"/>
      <c r="S99" s="85"/>
      <c r="T99" s="82"/>
      <c r="U99" s="85"/>
      <c r="V99" s="82"/>
      <c r="W99" s="85"/>
      <c r="X99" s="82"/>
      <c r="Y99" s="85"/>
      <c r="Z99" s="82"/>
      <c r="AA99" s="85"/>
      <c r="AB99" s="82"/>
      <c r="AC99" s="85"/>
      <c r="AD99" s="82"/>
      <c r="AE99" s="85"/>
      <c r="AF99" s="82"/>
      <c r="AG99" s="148"/>
      <c r="AH99" s="85"/>
      <c r="AI99" s="59"/>
      <c r="AJ99" s="59"/>
      <c r="AK99" s="59"/>
      <c r="AL99" s="736"/>
      <c r="AM99" s="733"/>
      <c r="AN99" s="733"/>
      <c r="AO99" s="733"/>
      <c r="AP99" s="733"/>
      <c r="AQ99" s="733"/>
      <c r="AR99" s="625"/>
      <c r="AS99" s="733"/>
      <c r="AT99" s="733"/>
      <c r="AU99" s="735"/>
      <c r="AV99" s="12"/>
      <c r="AW99" s="12"/>
      <c r="AX99" s="12"/>
      <c r="AY99" s="12"/>
      <c r="BZ99" s="3"/>
      <c r="CA99" s="4" t="str">
        <f>IF(C99&gt;C98+C97,"* Los Ingresos de pacientes dependientes severos con escaras DEBEN estar incluidos en los Ingresos de pacientes dependientes severos Oncológicos o No Oncológicos. ","")</f>
        <v/>
      </c>
      <c r="CB99" s="4"/>
      <c r="CC99" s="4"/>
      <c r="CD99" s="4"/>
      <c r="CE99" s="4"/>
      <c r="CF99" s="4"/>
      <c r="CG99" s="14"/>
      <c r="CH99" s="14"/>
      <c r="CI99" s="14"/>
      <c r="CJ99" s="14"/>
      <c r="CK99" s="14"/>
      <c r="CL99" s="14"/>
      <c r="CM99" s="14"/>
      <c r="CN99" s="14"/>
    </row>
    <row r="100" spans="1:92" s="2" customFormat="1" x14ac:dyDescent="0.2">
      <c r="A100" s="112" t="s">
        <v>138</v>
      </c>
      <c r="B100" s="112"/>
      <c r="AK100" s="15"/>
      <c r="AL100" s="15"/>
      <c r="AM100" s="15"/>
      <c r="AN100" s="15"/>
      <c r="AO100" s="15"/>
      <c r="AP100" s="15"/>
      <c r="AQ100" s="15"/>
      <c r="AR100" s="15"/>
      <c r="AS100" s="733"/>
      <c r="AT100" s="733"/>
      <c r="AU100" s="735"/>
      <c r="AV100" s="12"/>
      <c r="AW100" s="12"/>
      <c r="AX100" s="12"/>
      <c r="AY100" s="12"/>
      <c r="BZ100" s="3"/>
      <c r="CA100" s="4"/>
      <c r="CB100" s="4"/>
      <c r="CC100" s="4"/>
      <c r="CD100" s="4"/>
      <c r="CE100" s="4"/>
      <c r="CF100" s="4"/>
      <c r="CG100" s="14"/>
      <c r="CH100" s="14"/>
      <c r="CI100" s="14"/>
      <c r="CJ100" s="14"/>
      <c r="CK100" s="14"/>
      <c r="CL100" s="14"/>
      <c r="CM100" s="14"/>
      <c r="CN100" s="14"/>
    </row>
    <row r="101" spans="1:92" s="2" customFormat="1" ht="15" x14ac:dyDescent="0.25">
      <c r="A101" s="1401" t="s">
        <v>62</v>
      </c>
      <c r="B101" s="1401"/>
      <c r="C101" s="1366" t="s">
        <v>63</v>
      </c>
      <c r="D101" s="1401"/>
      <c r="E101" s="1367"/>
      <c r="F101" s="1406" t="s">
        <v>64</v>
      </c>
      <c r="G101" s="1408"/>
      <c r="H101" s="1408"/>
      <c r="I101" s="1408"/>
      <c r="J101" s="1408"/>
      <c r="K101" s="1408"/>
      <c r="L101" s="1408"/>
      <c r="M101" s="1408"/>
      <c r="N101" s="1408"/>
      <c r="O101" s="1408"/>
      <c r="P101" s="1408"/>
      <c r="Q101" s="1408"/>
      <c r="R101" s="1408"/>
      <c r="S101" s="1408"/>
      <c r="T101" s="1408"/>
      <c r="U101" s="1408"/>
      <c r="V101" s="1408"/>
      <c r="W101" s="1408"/>
      <c r="X101" s="1408"/>
      <c r="Y101" s="1408"/>
      <c r="Z101" s="1408"/>
      <c r="AA101" s="1408"/>
      <c r="AB101" s="1408"/>
      <c r="AC101" s="1408"/>
      <c r="AD101" s="1408"/>
      <c r="AE101" s="1408"/>
      <c r="AF101" s="1408"/>
      <c r="AG101" s="1435"/>
      <c r="AH101" s="1439" t="s">
        <v>132</v>
      </c>
      <c r="AI101" s="1553"/>
      <c r="AJ101" s="1553"/>
      <c r="AK101" s="196"/>
      <c r="AL101" s="15"/>
      <c r="AM101" s="15"/>
      <c r="AN101" s="15"/>
      <c r="AO101" s="15"/>
      <c r="AP101" s="15"/>
      <c r="AQ101" s="15"/>
      <c r="AR101" s="15"/>
      <c r="AS101" s="733"/>
      <c r="AT101" s="733"/>
      <c r="AU101" s="735"/>
      <c r="AV101" s="12"/>
      <c r="AW101" s="12"/>
      <c r="AX101" s="12"/>
      <c r="AY101" s="12"/>
      <c r="BZ101" s="3"/>
      <c r="CA101" s="4"/>
      <c r="CB101" s="4"/>
      <c r="CC101" s="4"/>
      <c r="CD101" s="4"/>
      <c r="CE101" s="4"/>
      <c r="CF101" s="4"/>
      <c r="CG101" s="14"/>
      <c r="CH101" s="14"/>
      <c r="CI101" s="14"/>
      <c r="CJ101" s="14"/>
      <c r="CK101" s="14"/>
      <c r="CL101" s="14"/>
      <c r="CM101" s="14"/>
      <c r="CN101" s="14"/>
    </row>
    <row r="102" spans="1:92" s="2" customFormat="1" ht="14.25" customHeight="1" x14ac:dyDescent="0.2">
      <c r="A102" s="1434"/>
      <c r="B102" s="1434"/>
      <c r="C102" s="1399"/>
      <c r="D102" s="1434"/>
      <c r="E102" s="1400"/>
      <c r="F102" s="1377" t="s">
        <v>139</v>
      </c>
      <c r="G102" s="1380"/>
      <c r="H102" s="1377" t="s">
        <v>111</v>
      </c>
      <c r="I102" s="1380"/>
      <c r="J102" s="1377" t="s">
        <v>112</v>
      </c>
      <c r="K102" s="1380"/>
      <c r="L102" s="1377" t="s">
        <v>113</v>
      </c>
      <c r="M102" s="1380"/>
      <c r="N102" s="1377" t="s">
        <v>114</v>
      </c>
      <c r="O102" s="1380"/>
      <c r="P102" s="1377" t="s">
        <v>115</v>
      </c>
      <c r="Q102" s="1380"/>
      <c r="R102" s="1377" t="s">
        <v>116</v>
      </c>
      <c r="S102" s="1380"/>
      <c r="T102" s="1377" t="s">
        <v>117</v>
      </c>
      <c r="U102" s="1380"/>
      <c r="V102" s="1377" t="s">
        <v>118</v>
      </c>
      <c r="W102" s="1380"/>
      <c r="X102" s="1377" t="s">
        <v>119</v>
      </c>
      <c r="Y102" s="1380"/>
      <c r="Z102" s="1406" t="s">
        <v>120</v>
      </c>
      <c r="AA102" s="1407"/>
      <c r="AB102" s="1406" t="s">
        <v>121</v>
      </c>
      <c r="AC102" s="1407"/>
      <c r="AD102" s="1406" t="s">
        <v>122</v>
      </c>
      <c r="AE102" s="1407"/>
      <c r="AF102" s="1406" t="s">
        <v>123</v>
      </c>
      <c r="AG102" s="1435"/>
      <c r="AH102" s="1367" t="s">
        <v>140</v>
      </c>
      <c r="AI102" s="1375" t="s">
        <v>141</v>
      </c>
      <c r="AJ102" s="1375" t="s">
        <v>135</v>
      </c>
      <c r="AK102" s="197"/>
      <c r="AL102" s="15"/>
      <c r="AM102" s="15"/>
      <c r="AN102" s="15"/>
      <c r="AO102" s="15"/>
      <c r="AP102" s="15"/>
      <c r="AQ102" s="15"/>
      <c r="AR102" s="15"/>
      <c r="AS102" s="733"/>
      <c r="AT102" s="733"/>
      <c r="AU102" s="735"/>
      <c r="AV102" s="12"/>
      <c r="AW102" s="12"/>
      <c r="AX102" s="12"/>
      <c r="AY102" s="12"/>
      <c r="BZ102" s="3"/>
      <c r="CA102" s="4"/>
      <c r="CB102" s="4"/>
      <c r="CC102" s="4"/>
      <c r="CD102" s="4"/>
      <c r="CE102" s="4"/>
      <c r="CF102" s="4"/>
      <c r="CG102" s="14"/>
      <c r="CH102" s="14"/>
      <c r="CI102" s="14"/>
      <c r="CJ102" s="14"/>
      <c r="CK102" s="14"/>
      <c r="CL102" s="14"/>
      <c r="CM102" s="14"/>
      <c r="CN102" s="14"/>
    </row>
    <row r="103" spans="1:92" s="2" customFormat="1" ht="21" x14ac:dyDescent="0.2">
      <c r="A103" s="1402"/>
      <c r="B103" s="1402"/>
      <c r="C103" s="571" t="s">
        <v>88</v>
      </c>
      <c r="D103" s="596" t="s">
        <v>54</v>
      </c>
      <c r="E103" s="126" t="s">
        <v>89</v>
      </c>
      <c r="F103" s="483" t="s">
        <v>54</v>
      </c>
      <c r="G103" s="187" t="s">
        <v>89</v>
      </c>
      <c r="H103" s="483" t="s">
        <v>54</v>
      </c>
      <c r="I103" s="187" t="s">
        <v>89</v>
      </c>
      <c r="J103" s="483" t="s">
        <v>54</v>
      </c>
      <c r="K103" s="187" t="s">
        <v>89</v>
      </c>
      <c r="L103" s="483" t="s">
        <v>54</v>
      </c>
      <c r="M103" s="187" t="s">
        <v>89</v>
      </c>
      <c r="N103" s="483" t="s">
        <v>54</v>
      </c>
      <c r="O103" s="187" t="s">
        <v>89</v>
      </c>
      <c r="P103" s="483" t="s">
        <v>54</v>
      </c>
      <c r="Q103" s="187" t="s">
        <v>89</v>
      </c>
      <c r="R103" s="483" t="s">
        <v>54</v>
      </c>
      <c r="S103" s="187" t="s">
        <v>89</v>
      </c>
      <c r="T103" s="483" t="s">
        <v>54</v>
      </c>
      <c r="U103" s="187" t="s">
        <v>89</v>
      </c>
      <c r="V103" s="483" t="s">
        <v>54</v>
      </c>
      <c r="W103" s="187" t="s">
        <v>89</v>
      </c>
      <c r="X103" s="483" t="s">
        <v>54</v>
      </c>
      <c r="Y103" s="187" t="s">
        <v>89</v>
      </c>
      <c r="Z103" s="483" t="s">
        <v>54</v>
      </c>
      <c r="AA103" s="187" t="s">
        <v>89</v>
      </c>
      <c r="AB103" s="483" t="s">
        <v>54</v>
      </c>
      <c r="AC103" s="187" t="s">
        <v>89</v>
      </c>
      <c r="AD103" s="483" t="s">
        <v>54</v>
      </c>
      <c r="AE103" s="187" t="s">
        <v>89</v>
      </c>
      <c r="AF103" s="483" t="s">
        <v>54</v>
      </c>
      <c r="AG103" s="188" t="s">
        <v>89</v>
      </c>
      <c r="AH103" s="1369"/>
      <c r="AI103" s="1376"/>
      <c r="AJ103" s="1376"/>
      <c r="AK103" s="197"/>
      <c r="AL103" s="15"/>
      <c r="AM103" s="15"/>
      <c r="AN103" s="15"/>
      <c r="AO103" s="15"/>
      <c r="AP103" s="15"/>
      <c r="AQ103" s="15"/>
      <c r="AR103" s="15"/>
      <c r="AS103" s="733"/>
      <c r="AT103" s="733"/>
      <c r="AU103" s="735"/>
      <c r="AV103" s="12"/>
      <c r="AW103" s="12"/>
      <c r="AX103" s="12"/>
      <c r="AY103" s="12"/>
      <c r="BZ103" s="3"/>
      <c r="CA103" s="4"/>
      <c r="CB103" s="4"/>
      <c r="CC103" s="4"/>
      <c r="CD103" s="4"/>
      <c r="CE103" s="4"/>
      <c r="CF103" s="4"/>
      <c r="CG103" s="14"/>
      <c r="CH103" s="14"/>
      <c r="CI103" s="14"/>
      <c r="CJ103" s="14"/>
      <c r="CK103" s="14"/>
      <c r="CL103" s="14"/>
      <c r="CM103" s="14"/>
      <c r="CN103" s="14"/>
    </row>
    <row r="104" spans="1:92" s="2" customFormat="1" x14ac:dyDescent="0.2">
      <c r="A104" s="1555" t="s">
        <v>142</v>
      </c>
      <c r="B104" s="1556"/>
      <c r="C104" s="597">
        <f>SUM(D104:E104)</f>
        <v>0</v>
      </c>
      <c r="D104" s="598">
        <f t="shared" ref="D104:E108" si="12">SUM(F104+H104+J104+L104+N104+P104+R104+T104+V104+X104+Z104+AB104+AD104+AF104)</f>
        <v>0</v>
      </c>
      <c r="E104" s="599">
        <f t="shared" si="12"/>
        <v>0</v>
      </c>
      <c r="F104" s="583"/>
      <c r="G104" s="586"/>
      <c r="H104" s="583"/>
      <c r="I104" s="586"/>
      <c r="J104" s="583"/>
      <c r="K104" s="586"/>
      <c r="L104" s="583"/>
      <c r="M104" s="586"/>
      <c r="N104" s="583"/>
      <c r="O104" s="586"/>
      <c r="P104" s="583"/>
      <c r="Q104" s="586"/>
      <c r="R104" s="583"/>
      <c r="S104" s="586"/>
      <c r="T104" s="583"/>
      <c r="U104" s="586"/>
      <c r="V104" s="583"/>
      <c r="W104" s="586"/>
      <c r="X104" s="583"/>
      <c r="Y104" s="586"/>
      <c r="Z104" s="583"/>
      <c r="AA104" s="586"/>
      <c r="AB104" s="583"/>
      <c r="AC104" s="586"/>
      <c r="AD104" s="583"/>
      <c r="AE104" s="586"/>
      <c r="AF104" s="583"/>
      <c r="AG104" s="600"/>
      <c r="AH104" s="586"/>
      <c r="AI104" s="603"/>
      <c r="AJ104" s="603"/>
      <c r="AK104" s="197"/>
      <c r="AL104" s="15"/>
      <c r="AM104" s="15"/>
      <c r="AN104" s="15"/>
      <c r="AO104" s="15"/>
      <c r="AP104" s="15"/>
      <c r="AQ104" s="15"/>
      <c r="AR104" s="15"/>
      <c r="AS104" s="612"/>
      <c r="AT104" s="612"/>
      <c r="AU104" s="735"/>
      <c r="AV104" s="12"/>
      <c r="AW104" s="12"/>
      <c r="AX104" s="12"/>
      <c r="AY104" s="12"/>
      <c r="BZ104" s="3"/>
      <c r="CA104" s="4"/>
      <c r="CB104" s="4"/>
      <c r="CC104" s="4"/>
      <c r="CD104" s="4"/>
      <c r="CE104" s="4"/>
      <c r="CF104" s="4"/>
      <c r="CG104" s="14"/>
      <c r="CH104" s="14"/>
      <c r="CI104" s="14"/>
      <c r="CJ104" s="14"/>
      <c r="CK104" s="14"/>
      <c r="CL104" s="14"/>
      <c r="CM104" s="14"/>
      <c r="CN104" s="14"/>
    </row>
    <row r="105" spans="1:92" s="2" customFormat="1" x14ac:dyDescent="0.2">
      <c r="A105" s="1449" t="s">
        <v>143</v>
      </c>
      <c r="B105" s="1450"/>
      <c r="C105" s="198">
        <f>SUM(D105:E105)</f>
        <v>0</v>
      </c>
      <c r="D105" s="199">
        <f t="shared" si="12"/>
        <v>0</v>
      </c>
      <c r="E105" s="200">
        <f t="shared" si="12"/>
        <v>0</v>
      </c>
      <c r="F105" s="42"/>
      <c r="G105" s="46"/>
      <c r="H105" s="42"/>
      <c r="I105" s="46"/>
      <c r="J105" s="42"/>
      <c r="K105" s="46"/>
      <c r="L105" s="42"/>
      <c r="M105" s="46"/>
      <c r="N105" s="42"/>
      <c r="O105" s="46"/>
      <c r="P105" s="42"/>
      <c r="Q105" s="46"/>
      <c r="R105" s="42"/>
      <c r="S105" s="46"/>
      <c r="T105" s="42"/>
      <c r="U105" s="46"/>
      <c r="V105" s="42"/>
      <c r="W105" s="46"/>
      <c r="X105" s="42"/>
      <c r="Y105" s="46"/>
      <c r="Z105" s="42"/>
      <c r="AA105" s="46"/>
      <c r="AB105" s="42"/>
      <c r="AC105" s="46"/>
      <c r="AD105" s="42"/>
      <c r="AE105" s="46"/>
      <c r="AF105" s="42"/>
      <c r="AG105" s="201"/>
      <c r="AH105" s="46"/>
      <c r="AI105" s="202"/>
      <c r="AJ105" s="202"/>
      <c r="AK105" s="30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12"/>
      <c r="AX105" s="12"/>
      <c r="AY105" s="12"/>
      <c r="BZ105" s="3"/>
      <c r="CA105" s="4" t="str">
        <f>IF(C108&gt;C107+C106,"* Los Ingresos de pacientes dependientes severos con escaras DEBEN estar incluidos en los Ingresos de pacientes dependientes severos Oncológicos o No Oncológicos. ","")</f>
        <v/>
      </c>
      <c r="CB105" s="4"/>
      <c r="CC105" s="4"/>
      <c r="CD105" s="4"/>
      <c r="CE105" s="4"/>
      <c r="CF105" s="4"/>
      <c r="CG105" s="14"/>
      <c r="CH105" s="14"/>
      <c r="CI105" s="14"/>
      <c r="CJ105" s="14"/>
      <c r="CK105" s="14"/>
      <c r="CL105" s="14"/>
      <c r="CM105" s="14"/>
      <c r="CN105" s="14"/>
    </row>
    <row r="106" spans="1:92" s="2" customFormat="1" x14ac:dyDescent="0.2">
      <c r="A106" s="1451" t="s">
        <v>144</v>
      </c>
      <c r="B106" s="616" t="s">
        <v>145</v>
      </c>
      <c r="C106" s="597">
        <f>SUM(D106:E106)</f>
        <v>0</v>
      </c>
      <c r="D106" s="598">
        <f t="shared" si="12"/>
        <v>0</v>
      </c>
      <c r="E106" s="599">
        <f t="shared" si="12"/>
        <v>0</v>
      </c>
      <c r="F106" s="583"/>
      <c r="G106" s="586"/>
      <c r="H106" s="583"/>
      <c r="I106" s="586"/>
      <c r="J106" s="583"/>
      <c r="K106" s="586"/>
      <c r="L106" s="583"/>
      <c r="M106" s="586"/>
      <c r="N106" s="583"/>
      <c r="O106" s="586"/>
      <c r="P106" s="583"/>
      <c r="Q106" s="586"/>
      <c r="R106" s="583"/>
      <c r="S106" s="586"/>
      <c r="T106" s="583"/>
      <c r="U106" s="586"/>
      <c r="V106" s="583"/>
      <c r="W106" s="586"/>
      <c r="X106" s="583"/>
      <c r="Y106" s="586"/>
      <c r="Z106" s="583"/>
      <c r="AA106" s="586"/>
      <c r="AB106" s="583"/>
      <c r="AC106" s="586"/>
      <c r="AD106" s="583"/>
      <c r="AE106" s="586"/>
      <c r="AF106" s="583"/>
      <c r="AG106" s="600"/>
      <c r="AH106" s="586"/>
      <c r="AI106" s="603"/>
      <c r="AJ106" s="603"/>
      <c r="AK106" s="189"/>
      <c r="AL106" s="203"/>
      <c r="AM106" s="13"/>
      <c r="AN106" s="696"/>
      <c r="AO106" s="696"/>
      <c r="AP106" s="696"/>
      <c r="AQ106" s="696"/>
      <c r="AR106" s="696"/>
      <c r="AS106" s="696"/>
      <c r="AT106" s="696"/>
      <c r="AU106" s="696"/>
      <c r="AV106" s="696"/>
      <c r="AW106" s="611"/>
      <c r="AX106" s="12"/>
      <c r="AY106" s="12"/>
      <c r="CA106" s="4"/>
      <c r="CB106" s="4"/>
      <c r="CC106" s="4"/>
      <c r="CD106" s="4"/>
      <c r="CE106" s="4"/>
      <c r="CF106" s="4"/>
      <c r="CG106" s="14"/>
      <c r="CH106" s="14"/>
      <c r="CI106" s="14"/>
      <c r="CJ106" s="14"/>
      <c r="CK106" s="14"/>
      <c r="CL106" s="14"/>
      <c r="CM106" s="14"/>
      <c r="CN106" s="14"/>
    </row>
    <row r="107" spans="1:92" s="2" customFormat="1" x14ac:dyDescent="0.2">
      <c r="A107" s="1452"/>
      <c r="B107" s="181" t="s">
        <v>146</v>
      </c>
      <c r="C107" s="182">
        <f>SUM(D107:E107)</f>
        <v>0</v>
      </c>
      <c r="D107" s="183">
        <f t="shared" si="12"/>
        <v>0</v>
      </c>
      <c r="E107" s="184">
        <f t="shared" si="12"/>
        <v>0</v>
      </c>
      <c r="F107" s="82"/>
      <c r="G107" s="85"/>
      <c r="H107" s="82"/>
      <c r="I107" s="85"/>
      <c r="J107" s="82"/>
      <c r="K107" s="85"/>
      <c r="L107" s="82"/>
      <c r="M107" s="85"/>
      <c r="N107" s="82"/>
      <c r="O107" s="85"/>
      <c r="P107" s="82"/>
      <c r="Q107" s="85"/>
      <c r="R107" s="82"/>
      <c r="S107" s="85"/>
      <c r="T107" s="82"/>
      <c r="U107" s="85"/>
      <c r="V107" s="82"/>
      <c r="W107" s="85"/>
      <c r="X107" s="82"/>
      <c r="Y107" s="85"/>
      <c r="Z107" s="82"/>
      <c r="AA107" s="85"/>
      <c r="AB107" s="82"/>
      <c r="AC107" s="85"/>
      <c r="AD107" s="82"/>
      <c r="AE107" s="85"/>
      <c r="AF107" s="82"/>
      <c r="AG107" s="148"/>
      <c r="AH107" s="85"/>
      <c r="AI107" s="59"/>
      <c r="AJ107" s="59"/>
      <c r="AK107" s="204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BZ107" s="3"/>
      <c r="CA107" s="4"/>
      <c r="CB107" s="4"/>
      <c r="CC107" s="4"/>
      <c r="CD107" s="4"/>
      <c r="CE107" s="4"/>
      <c r="CF107" s="4"/>
      <c r="CG107" s="14"/>
      <c r="CH107" s="14"/>
      <c r="CI107" s="14"/>
      <c r="CJ107" s="14"/>
      <c r="CK107" s="14"/>
      <c r="CL107" s="14"/>
      <c r="CM107" s="14"/>
      <c r="CN107" s="14"/>
    </row>
    <row r="108" spans="1:92" s="2" customFormat="1" x14ac:dyDescent="0.2">
      <c r="A108" s="1453" t="s">
        <v>147</v>
      </c>
      <c r="B108" s="1454"/>
      <c r="C108" s="145">
        <f>SUM(D108:E108)</f>
        <v>0</v>
      </c>
      <c r="D108" s="146">
        <f t="shared" si="12"/>
        <v>0</v>
      </c>
      <c r="E108" s="147">
        <f t="shared" si="12"/>
        <v>0</v>
      </c>
      <c r="F108" s="92"/>
      <c r="G108" s="95"/>
      <c r="H108" s="92"/>
      <c r="I108" s="95"/>
      <c r="J108" s="92"/>
      <c r="K108" s="95"/>
      <c r="L108" s="92"/>
      <c r="M108" s="95"/>
      <c r="N108" s="92"/>
      <c r="O108" s="95"/>
      <c r="P108" s="92"/>
      <c r="Q108" s="95"/>
      <c r="R108" s="92"/>
      <c r="S108" s="95"/>
      <c r="T108" s="92"/>
      <c r="U108" s="95"/>
      <c r="V108" s="92"/>
      <c r="W108" s="95"/>
      <c r="X108" s="92"/>
      <c r="Y108" s="95"/>
      <c r="Z108" s="92"/>
      <c r="AA108" s="95"/>
      <c r="AB108" s="92"/>
      <c r="AC108" s="95"/>
      <c r="AD108" s="92"/>
      <c r="AE108" s="95"/>
      <c r="AF108" s="92"/>
      <c r="AG108" s="205"/>
      <c r="AH108" s="95"/>
      <c r="AI108" s="206"/>
      <c r="AJ108" s="206"/>
      <c r="AK108" s="204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BZ108" s="3"/>
      <c r="CA108" s="4"/>
      <c r="CB108" s="4"/>
      <c r="CC108" s="4"/>
      <c r="CD108" s="4"/>
      <c r="CE108" s="4"/>
      <c r="CF108" s="4"/>
      <c r="CG108" s="14"/>
      <c r="CH108" s="14"/>
      <c r="CI108" s="14"/>
      <c r="CJ108" s="14"/>
      <c r="CK108" s="14"/>
      <c r="CL108" s="14"/>
      <c r="CM108" s="14"/>
      <c r="CN108" s="14"/>
    </row>
    <row r="109" spans="1:92" s="2" customFormat="1" x14ac:dyDescent="0.2">
      <c r="A109" s="117" t="s">
        <v>148</v>
      </c>
      <c r="B109" s="117"/>
      <c r="M109" s="207"/>
      <c r="N109" s="626"/>
      <c r="O109" s="720"/>
      <c r="P109" s="720"/>
      <c r="Q109" s="720"/>
      <c r="R109" s="720"/>
      <c r="S109" s="720"/>
      <c r="T109" s="720"/>
      <c r="U109" s="720"/>
      <c r="V109" s="626"/>
      <c r="W109" s="720"/>
      <c r="X109" s="720"/>
      <c r="Y109" s="720"/>
      <c r="Z109" s="716"/>
      <c r="AA109" s="716"/>
      <c r="AB109" s="714"/>
      <c r="AC109" s="714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BZ109" s="3"/>
      <c r="CA109" s="4"/>
      <c r="CB109" s="4"/>
      <c r="CC109" s="4"/>
      <c r="CD109" s="4"/>
      <c r="CE109" s="4"/>
      <c r="CF109" s="4"/>
      <c r="CG109" s="14"/>
      <c r="CH109" s="14"/>
      <c r="CI109" s="14"/>
      <c r="CJ109" s="14"/>
      <c r="CK109" s="14"/>
      <c r="CL109" s="14"/>
      <c r="CM109" s="14"/>
      <c r="CN109" s="14"/>
    </row>
    <row r="110" spans="1:92" s="2" customFormat="1" x14ac:dyDescent="0.2">
      <c r="A110" s="1366" t="s">
        <v>3</v>
      </c>
      <c r="B110" s="1367"/>
      <c r="C110" s="1406" t="s">
        <v>63</v>
      </c>
      <c r="D110" s="1408"/>
      <c r="E110" s="1407"/>
      <c r="F110" s="1406" t="s">
        <v>120</v>
      </c>
      <c r="G110" s="1407"/>
      <c r="H110" s="1406" t="s">
        <v>121</v>
      </c>
      <c r="I110" s="1407"/>
      <c r="J110" s="1406" t="s">
        <v>122</v>
      </c>
      <c r="K110" s="1407"/>
      <c r="L110" s="1406" t="s">
        <v>123</v>
      </c>
      <c r="M110" s="1407"/>
      <c r="N110" s="627"/>
      <c r="O110" s="720"/>
      <c r="P110" s="720"/>
      <c r="Q110" s="720"/>
      <c r="R110" s="720"/>
      <c r="S110" s="720"/>
      <c r="T110" s="720"/>
      <c r="U110" s="720"/>
      <c r="V110" s="626"/>
      <c r="W110" s="720"/>
      <c r="X110" s="720"/>
      <c r="Y110" s="720"/>
      <c r="Z110" s="716"/>
      <c r="AA110" s="716"/>
      <c r="AB110" s="714"/>
      <c r="AC110" s="714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BZ110" s="3"/>
      <c r="CA110" s="4"/>
      <c r="CB110" s="4"/>
      <c r="CC110" s="4"/>
      <c r="CD110" s="4"/>
      <c r="CE110" s="4"/>
      <c r="CF110" s="4"/>
      <c r="CG110" s="14"/>
      <c r="CH110" s="14"/>
      <c r="CI110" s="14"/>
      <c r="CJ110" s="14"/>
      <c r="CK110" s="14"/>
      <c r="CL110" s="14"/>
      <c r="CM110" s="14"/>
      <c r="CN110" s="14"/>
    </row>
    <row r="111" spans="1:92" s="2" customFormat="1" ht="21" x14ac:dyDescent="0.2">
      <c r="A111" s="1368"/>
      <c r="B111" s="1369"/>
      <c r="C111" s="571" t="s">
        <v>88</v>
      </c>
      <c r="D111" s="596" t="s">
        <v>54</v>
      </c>
      <c r="E111" s="126" t="s">
        <v>89</v>
      </c>
      <c r="F111" s="571" t="s">
        <v>54</v>
      </c>
      <c r="G111" s="126" t="s">
        <v>89</v>
      </c>
      <c r="H111" s="571" t="s">
        <v>54</v>
      </c>
      <c r="I111" s="126" t="s">
        <v>89</v>
      </c>
      <c r="J111" s="571" t="s">
        <v>54</v>
      </c>
      <c r="K111" s="126" t="s">
        <v>89</v>
      </c>
      <c r="L111" s="571" t="s">
        <v>54</v>
      </c>
      <c r="M111" s="126" t="s">
        <v>89</v>
      </c>
      <c r="N111" s="627"/>
      <c r="O111" s="720"/>
      <c r="P111" s="720"/>
      <c r="Q111" s="720"/>
      <c r="R111" s="720"/>
      <c r="S111" s="720"/>
      <c r="T111" s="720"/>
      <c r="U111" s="720"/>
      <c r="V111" s="626"/>
      <c r="W111" s="720"/>
      <c r="X111" s="720"/>
      <c r="Y111" s="720"/>
      <c r="Z111" s="716"/>
      <c r="AA111" s="716"/>
      <c r="AB111" s="714"/>
      <c r="AC111" s="714"/>
      <c r="BZ111" s="3"/>
      <c r="CA111" s="4"/>
      <c r="CB111" s="4"/>
      <c r="CC111" s="4"/>
      <c r="CD111" s="4"/>
      <c r="CE111" s="4"/>
      <c r="CF111" s="4"/>
      <c r="CG111" s="14"/>
      <c r="CH111" s="14"/>
      <c r="CI111" s="14"/>
      <c r="CJ111" s="14"/>
      <c r="CK111" s="14"/>
      <c r="CL111" s="14"/>
      <c r="CM111" s="14"/>
      <c r="CN111" s="14"/>
    </row>
    <row r="112" spans="1:92" s="2" customFormat="1" x14ac:dyDescent="0.2">
      <c r="A112" s="1441" t="s">
        <v>149</v>
      </c>
      <c r="B112" s="582" t="s">
        <v>150</v>
      </c>
      <c r="C112" s="597">
        <f>SUM(D112:E112)</f>
        <v>0</v>
      </c>
      <c r="D112" s="598">
        <f t="shared" ref="D112:E114" si="13">SUM(F112+H112+J112+L112)</f>
        <v>0</v>
      </c>
      <c r="E112" s="599">
        <f t="shared" si="13"/>
        <v>0</v>
      </c>
      <c r="F112" s="106"/>
      <c r="G112" s="109"/>
      <c r="H112" s="106"/>
      <c r="I112" s="109"/>
      <c r="J112" s="106"/>
      <c r="K112" s="109"/>
      <c r="L112" s="106"/>
      <c r="M112" s="109"/>
      <c r="N112" s="628"/>
      <c r="O112" s="720"/>
      <c r="P112" s="720"/>
      <c r="Q112" s="720"/>
      <c r="R112" s="720"/>
      <c r="S112" s="720"/>
      <c r="T112" s="720"/>
      <c r="U112" s="720"/>
      <c r="V112" s="626"/>
      <c r="W112" s="720"/>
      <c r="X112" s="720"/>
      <c r="Y112" s="720"/>
      <c r="Z112" s="716"/>
      <c r="AA112" s="716"/>
      <c r="AB112" s="714"/>
      <c r="AC112" s="714"/>
      <c r="BZ112" s="3"/>
      <c r="CA112" s="4"/>
      <c r="CB112" s="4"/>
      <c r="CC112" s="4"/>
      <c r="CD112" s="4"/>
      <c r="CE112" s="4"/>
      <c r="CF112" s="4"/>
      <c r="CG112" s="14"/>
      <c r="CH112" s="14"/>
      <c r="CI112" s="14"/>
      <c r="CJ112" s="14"/>
      <c r="CK112" s="14"/>
      <c r="CL112" s="14"/>
      <c r="CM112" s="14"/>
      <c r="CN112" s="14"/>
    </row>
    <row r="113" spans="1:92" s="2" customFormat="1" x14ac:dyDescent="0.2">
      <c r="A113" s="1442"/>
      <c r="B113" s="89" t="s">
        <v>151</v>
      </c>
      <c r="C113" s="139">
        <f>SUM(D113:E113)</f>
        <v>0</v>
      </c>
      <c r="D113" s="140">
        <f t="shared" si="13"/>
        <v>0</v>
      </c>
      <c r="E113" s="141">
        <f t="shared" si="13"/>
        <v>0</v>
      </c>
      <c r="F113" s="106"/>
      <c r="G113" s="109"/>
      <c r="H113" s="106"/>
      <c r="I113" s="109"/>
      <c r="J113" s="106"/>
      <c r="K113" s="109"/>
      <c r="L113" s="106"/>
      <c r="M113" s="109"/>
      <c r="N113" s="628"/>
      <c r="O113" s="720"/>
      <c r="P113" s="720"/>
      <c r="Q113" s="720"/>
      <c r="R113" s="720"/>
      <c r="S113" s="720"/>
      <c r="T113" s="720"/>
      <c r="U113" s="720"/>
      <c r="V113" s="626"/>
      <c r="W113" s="720"/>
      <c r="X113" s="716"/>
      <c r="Y113" s="716"/>
      <c r="Z113" s="716"/>
      <c r="AA113" s="716"/>
      <c r="AB113" s="714"/>
      <c r="AC113" s="714"/>
      <c r="BZ113" s="3"/>
      <c r="CA113" s="4"/>
      <c r="CB113" s="4"/>
      <c r="CC113" s="4"/>
      <c r="CD113" s="4"/>
      <c r="CE113" s="4"/>
      <c r="CF113" s="4"/>
      <c r="CG113" s="14"/>
      <c r="CH113" s="14"/>
      <c r="CI113" s="14"/>
      <c r="CJ113" s="14"/>
      <c r="CK113" s="14"/>
      <c r="CL113" s="14"/>
      <c r="CM113" s="14"/>
      <c r="CN113" s="14"/>
    </row>
    <row r="114" spans="1:92" s="2" customFormat="1" x14ac:dyDescent="0.2">
      <c r="A114" s="1443"/>
      <c r="B114" s="211" t="s">
        <v>152</v>
      </c>
      <c r="C114" s="198">
        <f>SUM(D114:E114)</f>
        <v>0</v>
      </c>
      <c r="D114" s="199">
        <f t="shared" si="13"/>
        <v>0</v>
      </c>
      <c r="E114" s="200">
        <f t="shared" si="13"/>
        <v>0</v>
      </c>
      <c r="F114" s="106"/>
      <c r="G114" s="109"/>
      <c r="H114" s="106"/>
      <c r="I114" s="109"/>
      <c r="J114" s="106"/>
      <c r="K114" s="109"/>
      <c r="L114" s="106"/>
      <c r="M114" s="109"/>
      <c r="N114" s="212"/>
      <c r="O114" s="11"/>
      <c r="P114" s="11"/>
      <c r="Q114" s="11"/>
      <c r="R114" s="11"/>
      <c r="S114" s="11"/>
      <c r="T114" s="11"/>
      <c r="U114" s="626"/>
      <c r="V114" s="720"/>
      <c r="W114" s="720"/>
      <c r="X114" s="720"/>
      <c r="Y114" s="720"/>
      <c r="Z114" s="720"/>
      <c r="AA114" s="720"/>
      <c r="AB114" s="720"/>
      <c r="AC114" s="720"/>
      <c r="AD114" s="720"/>
      <c r="AE114" s="720"/>
      <c r="AF114" s="720"/>
      <c r="AG114" s="720"/>
      <c r="AH114" s="626"/>
      <c r="AI114" s="720"/>
      <c r="AJ114" s="716"/>
      <c r="AK114" s="716"/>
      <c r="AL114" s="716"/>
      <c r="AM114" s="716"/>
      <c r="AN114" s="714"/>
      <c r="AO114" s="714"/>
      <c r="BZ114" s="3"/>
      <c r="CA114" s="4"/>
      <c r="CB114" s="4"/>
      <c r="CC114" s="4"/>
      <c r="CD114" s="4"/>
      <c r="CE114" s="4"/>
      <c r="CF114" s="4"/>
      <c r="CG114" s="14"/>
      <c r="CH114" s="14"/>
      <c r="CI114" s="14"/>
      <c r="CJ114" s="14"/>
      <c r="CK114" s="14"/>
      <c r="CL114" s="14"/>
      <c r="CM114" s="14"/>
      <c r="CN114" s="14"/>
    </row>
    <row r="115" spans="1:92" s="2" customFormat="1" x14ac:dyDescent="0.2">
      <c r="A115" s="1554" t="s">
        <v>153</v>
      </c>
      <c r="B115" s="1554"/>
      <c r="C115" s="576">
        <f t="shared" ref="C115:M115" si="14">SUM(C112:C114)</f>
        <v>0</v>
      </c>
      <c r="D115" s="577">
        <f t="shared" si="14"/>
        <v>0</v>
      </c>
      <c r="E115" s="75">
        <f t="shared" si="14"/>
        <v>0</v>
      </c>
      <c r="F115" s="576">
        <f t="shared" si="14"/>
        <v>0</v>
      </c>
      <c r="G115" s="75">
        <f t="shared" si="14"/>
        <v>0</v>
      </c>
      <c r="H115" s="576">
        <f t="shared" si="14"/>
        <v>0</v>
      </c>
      <c r="I115" s="75">
        <f t="shared" si="14"/>
        <v>0</v>
      </c>
      <c r="J115" s="576">
        <f t="shared" si="14"/>
        <v>0</v>
      </c>
      <c r="K115" s="75">
        <f t="shared" si="14"/>
        <v>0</v>
      </c>
      <c r="L115" s="576">
        <f t="shared" si="14"/>
        <v>0</v>
      </c>
      <c r="M115" s="75">
        <f t="shared" si="14"/>
        <v>0</v>
      </c>
      <c r="N115" s="212"/>
      <c r="O115" s="11"/>
      <c r="P115" s="11"/>
      <c r="Q115" s="11"/>
      <c r="R115" s="11"/>
      <c r="S115" s="11"/>
      <c r="T115" s="11"/>
      <c r="U115" s="626"/>
      <c r="V115" s="720"/>
      <c r="W115" s="720"/>
      <c r="X115" s="720"/>
      <c r="Y115" s="720"/>
      <c r="Z115" s="720"/>
      <c r="AA115" s="720"/>
      <c r="AB115" s="720"/>
      <c r="AC115" s="720"/>
      <c r="AD115" s="720"/>
      <c r="AE115" s="720"/>
      <c r="AF115" s="720"/>
      <c r="AG115" s="720"/>
      <c r="AH115" s="626"/>
      <c r="AI115" s="720"/>
      <c r="AJ115" s="716"/>
      <c r="AK115" s="716"/>
      <c r="AL115" s="716"/>
      <c r="AM115" s="716"/>
      <c r="AN115" s="714"/>
      <c r="AO115" s="714"/>
      <c r="BZ115" s="3"/>
      <c r="CA115" s="4"/>
      <c r="CB115" s="4"/>
      <c r="CC115" s="4"/>
      <c r="CD115" s="4"/>
      <c r="CE115" s="4"/>
      <c r="CF115" s="4"/>
      <c r="CG115" s="14"/>
      <c r="CH115" s="14"/>
      <c r="CI115" s="14"/>
      <c r="CJ115" s="14"/>
      <c r="CK115" s="14"/>
      <c r="CL115" s="14"/>
      <c r="CM115" s="14"/>
      <c r="CN115" s="14"/>
    </row>
    <row r="116" spans="1:92" s="2" customFormat="1" x14ac:dyDescent="0.2">
      <c r="A116" s="1441" t="s">
        <v>154</v>
      </c>
      <c r="B116" s="105" t="s">
        <v>155</v>
      </c>
      <c r="C116" s="213">
        <f>SUM(D116:E116)</f>
        <v>0</v>
      </c>
      <c r="D116" s="214">
        <f t="shared" ref="D116:E119" si="15">SUM(F116+H116+J116+L116)</f>
        <v>0</v>
      </c>
      <c r="E116" s="215">
        <f t="shared" si="15"/>
        <v>0</v>
      </c>
      <c r="F116" s="106"/>
      <c r="G116" s="109"/>
      <c r="H116" s="106"/>
      <c r="I116" s="109"/>
      <c r="J116" s="106"/>
      <c r="K116" s="109"/>
      <c r="L116" s="106"/>
      <c r="M116" s="109"/>
      <c r="N116" s="212"/>
      <c r="O116" s="11"/>
      <c r="P116" s="11"/>
      <c r="Q116" s="11"/>
      <c r="R116" s="11"/>
      <c r="S116" s="11"/>
      <c r="T116" s="11"/>
      <c r="U116" s="120"/>
      <c r="V116" s="720"/>
      <c r="W116" s="720"/>
      <c r="X116" s="720"/>
      <c r="Y116" s="720"/>
      <c r="Z116" s="720"/>
      <c r="AA116" s="720"/>
      <c r="AB116" s="720"/>
      <c r="AC116" s="720"/>
      <c r="AD116" s="720"/>
      <c r="AE116" s="720"/>
      <c r="AF116" s="720"/>
      <c r="AG116" s="720"/>
      <c r="AH116" s="626"/>
      <c r="AI116" s="720"/>
      <c r="AJ116" s="716"/>
      <c r="AK116" s="716"/>
      <c r="AL116" s="716"/>
      <c r="AM116" s="716"/>
      <c r="AN116" s="714"/>
      <c r="AO116" s="714"/>
      <c r="BZ116" s="3"/>
      <c r="CA116" s="4"/>
      <c r="CB116" s="4"/>
      <c r="CC116" s="4"/>
      <c r="CD116" s="4"/>
      <c r="CE116" s="4"/>
      <c r="CF116" s="4"/>
      <c r="CG116" s="14"/>
      <c r="CH116" s="14"/>
      <c r="CI116" s="14"/>
      <c r="CJ116" s="14"/>
      <c r="CK116" s="14"/>
      <c r="CL116" s="14"/>
      <c r="CM116" s="14"/>
      <c r="CN116" s="14"/>
    </row>
    <row r="117" spans="1:92" s="2" customFormat="1" x14ac:dyDescent="0.2">
      <c r="A117" s="1442"/>
      <c r="B117" s="89" t="s">
        <v>156</v>
      </c>
      <c r="C117" s="139">
        <f>SUM(D117:E117)</f>
        <v>0</v>
      </c>
      <c r="D117" s="140">
        <f t="shared" si="15"/>
        <v>0</v>
      </c>
      <c r="E117" s="141">
        <f t="shared" si="15"/>
        <v>0</v>
      </c>
      <c r="F117" s="35"/>
      <c r="G117" s="39"/>
      <c r="H117" s="35"/>
      <c r="I117" s="39"/>
      <c r="J117" s="35"/>
      <c r="K117" s="39"/>
      <c r="L117" s="35"/>
      <c r="M117" s="39"/>
      <c r="N117" s="212"/>
      <c r="O117" s="11"/>
      <c r="P117" s="11"/>
      <c r="Q117" s="11"/>
      <c r="R117" s="11"/>
      <c r="S117" s="11"/>
      <c r="T117" s="11"/>
      <c r="U117" s="615"/>
      <c r="V117" s="720"/>
      <c r="W117" s="720"/>
      <c r="X117" s="720"/>
      <c r="Y117" s="720"/>
      <c r="Z117" s="720"/>
      <c r="AA117" s="720"/>
      <c r="AB117" s="720"/>
      <c r="AC117" s="720"/>
      <c r="AD117" s="720"/>
      <c r="AE117" s="720"/>
      <c r="AF117" s="720"/>
      <c r="AG117" s="720"/>
      <c r="AH117" s="626"/>
      <c r="AI117" s="720"/>
      <c r="AJ117" s="716"/>
      <c r="AK117" s="716"/>
      <c r="AL117" s="716"/>
      <c r="AM117" s="716"/>
      <c r="AN117" s="714"/>
      <c r="AO117" s="714"/>
      <c r="BZ117" s="3"/>
      <c r="CA117" s="4"/>
      <c r="CB117" s="4"/>
      <c r="CC117" s="4"/>
      <c r="CD117" s="4"/>
      <c r="CE117" s="4"/>
      <c r="CF117" s="4"/>
      <c r="CG117" s="14"/>
      <c r="CH117" s="14"/>
      <c r="CI117" s="14"/>
      <c r="CJ117" s="14"/>
      <c r="CK117" s="14"/>
      <c r="CL117" s="14"/>
      <c r="CM117" s="14"/>
      <c r="CN117" s="14"/>
    </row>
    <row r="118" spans="1:92" s="2" customFormat="1" x14ac:dyDescent="0.2">
      <c r="A118" s="1442"/>
      <c r="B118" s="89" t="s">
        <v>157</v>
      </c>
      <c r="C118" s="139">
        <f>SUM(D118:E118)</f>
        <v>0</v>
      </c>
      <c r="D118" s="140">
        <f t="shared" si="15"/>
        <v>0</v>
      </c>
      <c r="E118" s="141">
        <f t="shared" si="15"/>
        <v>0</v>
      </c>
      <c r="F118" s="35"/>
      <c r="G118" s="39"/>
      <c r="H118" s="35"/>
      <c r="I118" s="39"/>
      <c r="J118" s="35"/>
      <c r="K118" s="39"/>
      <c r="L118" s="35"/>
      <c r="M118" s="39"/>
      <c r="N118" s="3"/>
      <c r="O118" s="11"/>
      <c r="P118" s="11"/>
      <c r="Q118" s="11"/>
      <c r="R118" s="11"/>
      <c r="S118" s="11"/>
      <c r="T118" s="11"/>
      <c r="U118" s="615"/>
      <c r="V118" s="720"/>
      <c r="W118" s="720"/>
      <c r="X118" s="720"/>
      <c r="Y118" s="720"/>
      <c r="Z118" s="720"/>
      <c r="AA118" s="720"/>
      <c r="AB118" s="720"/>
      <c r="AC118" s="720"/>
      <c r="AD118" s="720"/>
      <c r="AE118" s="720"/>
      <c r="AF118" s="720"/>
      <c r="AG118" s="720"/>
      <c r="AH118" s="626"/>
      <c r="AI118" s="720"/>
      <c r="AJ118" s="716"/>
      <c r="AK118" s="716"/>
      <c r="AL118" s="716"/>
      <c r="AM118" s="716"/>
      <c r="AN118" s="714"/>
      <c r="AO118" s="714"/>
      <c r="BZ118" s="3"/>
      <c r="CA118" s="4"/>
      <c r="CB118" s="4"/>
      <c r="CC118" s="4"/>
      <c r="CD118" s="4"/>
      <c r="CE118" s="4"/>
      <c r="CF118" s="4"/>
      <c r="CG118" s="14"/>
      <c r="CH118" s="14"/>
      <c r="CI118" s="14"/>
      <c r="CJ118" s="14"/>
      <c r="CK118" s="14"/>
      <c r="CL118" s="14"/>
      <c r="CM118" s="14"/>
      <c r="CN118" s="14"/>
    </row>
    <row r="119" spans="1:92" s="2" customFormat="1" x14ac:dyDescent="0.2">
      <c r="A119" s="1443"/>
      <c r="B119" s="216" t="s">
        <v>158</v>
      </c>
      <c r="C119" s="198">
        <f>SUM(D119:E119)</f>
        <v>0</v>
      </c>
      <c r="D119" s="199">
        <f t="shared" si="15"/>
        <v>0</v>
      </c>
      <c r="E119" s="200">
        <f t="shared" si="15"/>
        <v>0</v>
      </c>
      <c r="F119" s="42"/>
      <c r="G119" s="46"/>
      <c r="H119" s="42"/>
      <c r="I119" s="46"/>
      <c r="J119" s="42"/>
      <c r="K119" s="46"/>
      <c r="L119" s="42"/>
      <c r="M119" s="46"/>
      <c r="N119" s="217"/>
      <c r="O119" s="157"/>
      <c r="P119" s="157"/>
      <c r="Q119" s="218"/>
      <c r="R119" s="218"/>
      <c r="S119" s="13"/>
      <c r="T119" s="219"/>
      <c r="U119" s="13"/>
      <c r="V119" s="13"/>
      <c r="W119" s="13"/>
      <c r="X119" s="696"/>
      <c r="Y119" s="696"/>
      <c r="Z119" s="696"/>
      <c r="AA119" s="696"/>
      <c r="AB119" s="696"/>
      <c r="AC119" s="696"/>
      <c r="AD119" s="696"/>
      <c r="AE119" s="696"/>
      <c r="AF119" s="715"/>
      <c r="AG119" s="716"/>
      <c r="AH119" s="716"/>
      <c r="AI119" s="716"/>
      <c r="AJ119" s="629"/>
      <c r="AK119" s="716"/>
      <c r="AL119" s="716"/>
      <c r="AM119" s="716"/>
      <c r="AN119" s="716"/>
      <c r="AO119" s="716"/>
      <c r="AP119" s="716"/>
      <c r="AQ119" s="716"/>
      <c r="CA119" s="4"/>
      <c r="CB119" s="4"/>
      <c r="CC119" s="4"/>
      <c r="CD119" s="4"/>
      <c r="CE119" s="4"/>
      <c r="CF119" s="4"/>
      <c r="CG119" s="14">
        <v>0</v>
      </c>
      <c r="CH119" s="14"/>
      <c r="CI119" s="14"/>
      <c r="CJ119" s="14"/>
      <c r="CK119" s="14"/>
      <c r="CL119" s="14"/>
      <c r="CM119" s="14"/>
      <c r="CN119" s="14"/>
    </row>
    <row r="120" spans="1:92" s="2" customFormat="1" x14ac:dyDescent="0.2">
      <c r="A120" s="1554" t="s">
        <v>153</v>
      </c>
      <c r="B120" s="1554"/>
      <c r="C120" s="576">
        <f t="shared" ref="C120:M120" si="16">SUM(C116:C119)</f>
        <v>0</v>
      </c>
      <c r="D120" s="577">
        <f t="shared" si="16"/>
        <v>0</v>
      </c>
      <c r="E120" s="75">
        <f t="shared" si="16"/>
        <v>0</v>
      </c>
      <c r="F120" s="576">
        <f t="shared" si="16"/>
        <v>0</v>
      </c>
      <c r="G120" s="75">
        <f t="shared" si="16"/>
        <v>0</v>
      </c>
      <c r="H120" s="576">
        <f t="shared" si="16"/>
        <v>0</v>
      </c>
      <c r="I120" s="75">
        <f t="shared" si="16"/>
        <v>0</v>
      </c>
      <c r="J120" s="576">
        <f t="shared" si="16"/>
        <v>0</v>
      </c>
      <c r="K120" s="75">
        <f t="shared" si="16"/>
        <v>0</v>
      </c>
      <c r="L120" s="576">
        <f t="shared" si="16"/>
        <v>0</v>
      </c>
      <c r="M120" s="75">
        <f t="shared" si="16"/>
        <v>0</v>
      </c>
      <c r="N120" s="3"/>
      <c r="P120" s="162"/>
      <c r="Q120" s="1445"/>
      <c r="R120" s="1446"/>
      <c r="S120" s="1570"/>
      <c r="T120" s="1570"/>
      <c r="U120" s="1570"/>
      <c r="V120" s="1570"/>
      <c r="W120" s="1570"/>
      <c r="X120" s="1570"/>
      <c r="Y120" s="1570"/>
      <c r="Z120" s="1570"/>
      <c r="AA120" s="630"/>
      <c r="AB120" s="733"/>
      <c r="AC120" s="733"/>
      <c r="AD120" s="733"/>
      <c r="AE120" s="696"/>
      <c r="AF120" s="716"/>
      <c r="AG120" s="716"/>
      <c r="AH120" s="716"/>
      <c r="AI120" s="719"/>
      <c r="AJ120" s="719"/>
      <c r="AK120" s="719"/>
      <c r="AL120" s="719"/>
      <c r="AM120" s="631"/>
      <c r="AN120" s="720"/>
      <c r="AO120" s="720"/>
      <c r="AP120" s="720"/>
      <c r="AQ120" s="720"/>
      <c r="AR120" s="720"/>
      <c r="AS120" s="720"/>
      <c r="AT120" s="720"/>
      <c r="BZ120" s="3"/>
      <c r="CA120" s="4"/>
      <c r="CB120" s="4"/>
      <c r="CC120" s="4"/>
      <c r="CD120" s="4"/>
      <c r="CE120" s="4"/>
      <c r="CF120" s="4"/>
      <c r="CG120" s="14"/>
      <c r="CH120" s="14"/>
      <c r="CI120" s="14"/>
      <c r="CJ120" s="14"/>
      <c r="CK120" s="14"/>
      <c r="CL120" s="14"/>
      <c r="CM120" s="14"/>
      <c r="CN120" s="14"/>
    </row>
    <row r="121" spans="1:92" s="2" customFormat="1" x14ac:dyDescent="0.2">
      <c r="A121" s="1456" t="s">
        <v>159</v>
      </c>
      <c r="B121" s="1456"/>
      <c r="C121" s="145">
        <f t="shared" ref="C121:M121" si="17">SUM(C115+C120)</f>
        <v>0</v>
      </c>
      <c r="D121" s="146">
        <f t="shared" si="17"/>
        <v>0</v>
      </c>
      <c r="E121" s="147">
        <f t="shared" si="17"/>
        <v>0</v>
      </c>
      <c r="F121" s="145">
        <f t="shared" si="17"/>
        <v>0</v>
      </c>
      <c r="G121" s="147">
        <f t="shared" si="17"/>
        <v>0</v>
      </c>
      <c r="H121" s="145">
        <f t="shared" si="17"/>
        <v>0</v>
      </c>
      <c r="I121" s="147">
        <f t="shared" si="17"/>
        <v>0</v>
      </c>
      <c r="J121" s="145">
        <f t="shared" si="17"/>
        <v>0</v>
      </c>
      <c r="K121" s="147">
        <f t="shared" si="17"/>
        <v>0</v>
      </c>
      <c r="L121" s="145">
        <f t="shared" si="17"/>
        <v>0</v>
      </c>
      <c r="M121" s="147">
        <f t="shared" si="17"/>
        <v>0</v>
      </c>
      <c r="N121" s="3"/>
      <c r="Q121" s="632"/>
      <c r="R121" s="737"/>
      <c r="S121" s="737"/>
      <c r="T121" s="737"/>
      <c r="U121" s="737"/>
      <c r="V121" s="737"/>
      <c r="W121" s="737"/>
      <c r="X121" s="737"/>
      <c r="Y121" s="737"/>
      <c r="Z121" s="737"/>
      <c r="AA121" s="630"/>
      <c r="AB121" s="733"/>
      <c r="AC121" s="733"/>
      <c r="AD121" s="733"/>
      <c r="AE121" s="696"/>
      <c r="AF121" s="716"/>
      <c r="AG121" s="716"/>
      <c r="AH121" s="716"/>
      <c r="AI121" s="719"/>
      <c r="AJ121" s="719"/>
      <c r="AK121" s="719"/>
      <c r="AL121" s="719"/>
      <c r="AM121" s="631"/>
      <c r="AN121" s="720"/>
      <c r="AO121" s="720"/>
      <c r="AP121" s="720"/>
      <c r="AQ121" s="720"/>
      <c r="AR121" s="720"/>
      <c r="AS121" s="720"/>
      <c r="AT121" s="720"/>
      <c r="BZ121" s="3"/>
      <c r="CA121" s="4"/>
      <c r="CB121" s="4"/>
      <c r="CC121" s="4"/>
      <c r="CD121" s="4"/>
      <c r="CE121" s="4"/>
      <c r="CF121" s="4"/>
      <c r="CG121" s="14"/>
      <c r="CH121" s="14"/>
      <c r="CI121" s="14"/>
      <c r="CJ121" s="14"/>
      <c r="CK121" s="14"/>
      <c r="CL121" s="14"/>
      <c r="CM121" s="14"/>
      <c r="CN121" s="14"/>
    </row>
    <row r="122" spans="1:92" s="2" customFormat="1" x14ac:dyDescent="0.2">
      <c r="A122" s="117" t="s">
        <v>160</v>
      </c>
      <c r="B122" s="117"/>
      <c r="Q122" s="630"/>
      <c r="R122" s="733"/>
      <c r="S122" s="733"/>
      <c r="T122" s="733"/>
      <c r="U122" s="733"/>
      <c r="V122" s="733"/>
      <c r="W122" s="733"/>
      <c r="X122" s="733"/>
      <c r="Y122" s="736"/>
      <c r="Z122" s="736"/>
      <c r="AA122" s="630"/>
      <c r="AB122" s="733"/>
      <c r="AC122" s="733"/>
      <c r="AD122" s="733"/>
      <c r="AE122" s="696"/>
      <c r="AF122" s="716"/>
      <c r="AG122" s="716"/>
      <c r="AH122" s="716"/>
      <c r="AI122" s="719"/>
      <c r="AJ122" s="719"/>
      <c r="AK122" s="719"/>
      <c r="AL122" s="719"/>
      <c r="AM122" s="719"/>
      <c r="AN122" s="720"/>
      <c r="AO122" s="720"/>
      <c r="AP122" s="720"/>
      <c r="AQ122" s="720"/>
      <c r="AR122" s="720"/>
      <c r="AS122" s="720"/>
      <c r="AT122" s="720"/>
      <c r="BZ122" s="3"/>
      <c r="CA122" s="4"/>
      <c r="CB122" s="4"/>
      <c r="CC122" s="4"/>
      <c r="CD122" s="4"/>
      <c r="CE122" s="4"/>
      <c r="CF122" s="4"/>
      <c r="CG122" s="14"/>
      <c r="CH122" s="14"/>
      <c r="CI122" s="14"/>
      <c r="CJ122" s="14"/>
      <c r="CK122" s="14"/>
      <c r="CL122" s="14"/>
      <c r="CM122" s="14"/>
      <c r="CN122" s="14"/>
    </row>
    <row r="123" spans="1:92" s="2" customFormat="1" ht="14.25" customHeight="1" x14ac:dyDescent="0.2">
      <c r="A123" s="1366" t="s">
        <v>3</v>
      </c>
      <c r="B123" s="1367"/>
      <c r="C123" s="1406" t="s">
        <v>63</v>
      </c>
      <c r="D123" s="1408"/>
      <c r="E123" s="1407"/>
      <c r="F123" s="1406" t="s">
        <v>120</v>
      </c>
      <c r="G123" s="1407"/>
      <c r="H123" s="1406" t="s">
        <v>121</v>
      </c>
      <c r="I123" s="1407"/>
      <c r="J123" s="1406" t="s">
        <v>122</v>
      </c>
      <c r="K123" s="1407"/>
      <c r="L123" s="1406" t="s">
        <v>123</v>
      </c>
      <c r="M123" s="1408"/>
      <c r="N123" s="1558" t="s">
        <v>132</v>
      </c>
      <c r="O123" s="1408"/>
      <c r="P123" s="1407"/>
      <c r="Q123" s="630"/>
      <c r="R123" s="733"/>
      <c r="S123" s="733"/>
      <c r="T123" s="733"/>
      <c r="U123" s="733"/>
      <c r="V123" s="733"/>
      <c r="W123" s="733"/>
      <c r="X123" s="733"/>
      <c r="Y123" s="736"/>
      <c r="Z123" s="634"/>
      <c r="AA123" s="618"/>
      <c r="AB123" s="612"/>
      <c r="AC123" s="612"/>
      <c r="AD123" s="612"/>
      <c r="AE123" s="620"/>
      <c r="AF123" s="635"/>
      <c r="AG123" s="635"/>
      <c r="AH123" s="635"/>
      <c r="AI123" s="636"/>
      <c r="AJ123" s="636"/>
      <c r="AK123" s="636"/>
      <c r="AL123" s="636"/>
      <c r="AM123" s="719"/>
      <c r="AN123" s="720"/>
      <c r="AO123" s="720"/>
      <c r="AP123" s="720"/>
      <c r="AQ123" s="720"/>
      <c r="AR123" s="720"/>
      <c r="AS123" s="720"/>
      <c r="AT123" s="720"/>
      <c r="BZ123" s="3"/>
      <c r="CA123" s="4"/>
      <c r="CB123" s="4"/>
      <c r="CC123" s="4"/>
      <c r="CD123" s="4"/>
      <c r="CE123" s="4"/>
      <c r="CF123" s="4"/>
      <c r="CG123" s="14"/>
      <c r="CH123" s="14"/>
      <c r="CI123" s="14"/>
      <c r="CJ123" s="14"/>
      <c r="CK123" s="14"/>
      <c r="CL123" s="14"/>
      <c r="CM123" s="14"/>
      <c r="CN123" s="14"/>
    </row>
    <row r="124" spans="1:92" s="2" customFormat="1" ht="21" x14ac:dyDescent="0.2">
      <c r="A124" s="1368"/>
      <c r="B124" s="1369"/>
      <c r="C124" s="571" t="s">
        <v>88</v>
      </c>
      <c r="D124" s="596" t="s">
        <v>54</v>
      </c>
      <c r="E124" s="126" t="s">
        <v>89</v>
      </c>
      <c r="F124" s="571" t="s">
        <v>54</v>
      </c>
      <c r="G124" s="126" t="s">
        <v>89</v>
      </c>
      <c r="H124" s="571" t="s">
        <v>54</v>
      </c>
      <c r="I124" s="126" t="s">
        <v>89</v>
      </c>
      <c r="J124" s="571" t="s">
        <v>54</v>
      </c>
      <c r="K124" s="126" t="s">
        <v>89</v>
      </c>
      <c r="L124" s="571" t="s">
        <v>54</v>
      </c>
      <c r="M124" s="131" t="s">
        <v>89</v>
      </c>
      <c r="N124" s="637" t="s">
        <v>133</v>
      </c>
      <c r="O124" s="596" t="s">
        <v>134</v>
      </c>
      <c r="P124" s="126" t="s">
        <v>135</v>
      </c>
      <c r="Q124" s="630"/>
      <c r="R124" s="733"/>
      <c r="S124" s="733"/>
      <c r="T124" s="733"/>
      <c r="U124" s="733"/>
      <c r="V124" s="733"/>
      <c r="W124" s="733"/>
      <c r="X124" s="733"/>
      <c r="Y124" s="638"/>
      <c r="Z124" s="736"/>
      <c r="AA124" s="733"/>
      <c r="AB124" s="733"/>
      <c r="AC124" s="733"/>
      <c r="AD124" s="733"/>
      <c r="AE124" s="696"/>
      <c r="AF124" s="716"/>
      <c r="AG124" s="716"/>
      <c r="AH124" s="716"/>
      <c r="AI124" s="719"/>
      <c r="AJ124" s="719"/>
      <c r="AK124" s="719"/>
      <c r="AL124" s="719"/>
      <c r="AM124" s="719"/>
      <c r="AN124" s="720"/>
      <c r="AO124" s="720"/>
      <c r="AP124" s="720"/>
      <c r="AQ124" s="720"/>
      <c r="AR124" s="720"/>
      <c r="AS124" s="720"/>
      <c r="AT124" s="720"/>
      <c r="BZ124" s="3"/>
      <c r="CA124" s="4"/>
      <c r="CB124" s="4"/>
      <c r="CC124" s="4"/>
      <c r="CD124" s="4"/>
      <c r="CE124" s="4"/>
      <c r="CF124" s="4"/>
      <c r="CG124" s="14">
        <v>0</v>
      </c>
      <c r="CH124" s="14"/>
      <c r="CI124" s="14"/>
      <c r="CJ124" s="14"/>
      <c r="CK124" s="14"/>
      <c r="CL124" s="14"/>
      <c r="CM124" s="14"/>
      <c r="CN124" s="14"/>
    </row>
    <row r="125" spans="1:92" s="2" customFormat="1" x14ac:dyDescent="0.2">
      <c r="A125" s="1441" t="s">
        <v>149</v>
      </c>
      <c r="B125" s="582" t="s">
        <v>150</v>
      </c>
      <c r="C125" s="639">
        <f>SUM(D125:E125)</f>
        <v>0</v>
      </c>
      <c r="D125" s="640">
        <f t="shared" ref="D125:E127" si="18">SUM(F125+H125+J125+L125)</f>
        <v>0</v>
      </c>
      <c r="E125" s="641">
        <f t="shared" si="18"/>
        <v>0</v>
      </c>
      <c r="F125" s="583"/>
      <c r="G125" s="586"/>
      <c r="H125" s="583"/>
      <c r="I125" s="586"/>
      <c r="J125" s="583"/>
      <c r="K125" s="586"/>
      <c r="L125" s="583"/>
      <c r="M125" s="642"/>
      <c r="N125" s="643"/>
      <c r="O125" s="584"/>
      <c r="P125" s="586"/>
      <c r="Q125" s="30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733"/>
      <c r="AD125" s="733"/>
      <c r="AE125" s="696"/>
      <c r="AF125" s="716"/>
      <c r="AG125" s="716"/>
      <c r="AH125" s="716"/>
      <c r="AI125" s="719"/>
      <c r="AJ125" s="719"/>
      <c r="AK125" s="719"/>
      <c r="AL125" s="719"/>
      <c r="AM125" s="719"/>
      <c r="AN125" s="720"/>
      <c r="AO125" s="720"/>
      <c r="AP125" s="720"/>
      <c r="AQ125" s="720"/>
      <c r="AR125" s="720"/>
      <c r="AS125" s="720"/>
      <c r="AT125" s="720"/>
      <c r="BZ125" s="3"/>
      <c r="CA125" s="4"/>
      <c r="CB125" s="4"/>
      <c r="CC125" s="4"/>
      <c r="CD125" s="4"/>
      <c r="CE125" s="4"/>
      <c r="CF125" s="4"/>
      <c r="CG125" s="14">
        <v>0</v>
      </c>
      <c r="CH125" s="14"/>
      <c r="CI125" s="14"/>
      <c r="CJ125" s="14"/>
      <c r="CK125" s="14"/>
      <c r="CL125" s="14"/>
      <c r="CM125" s="14"/>
      <c r="CN125" s="14"/>
    </row>
    <row r="126" spans="1:92" s="2" customFormat="1" x14ac:dyDescent="0.2">
      <c r="A126" s="1442"/>
      <c r="B126" s="89" t="s">
        <v>151</v>
      </c>
      <c r="C126" s="236">
        <f>SUM(D126:E126)</f>
        <v>0</v>
      </c>
      <c r="D126" s="237">
        <f t="shared" si="18"/>
        <v>0</v>
      </c>
      <c r="E126" s="238">
        <f t="shared" si="18"/>
        <v>0</v>
      </c>
      <c r="F126" s="35"/>
      <c r="G126" s="39"/>
      <c r="H126" s="35"/>
      <c r="I126" s="39"/>
      <c r="J126" s="35"/>
      <c r="K126" s="39"/>
      <c r="L126" s="35"/>
      <c r="M126" s="239"/>
      <c r="N126" s="240"/>
      <c r="O126" s="36"/>
      <c r="P126" s="39"/>
      <c r="Q126" s="644"/>
      <c r="R126" s="733"/>
      <c r="S126" s="733"/>
      <c r="T126" s="733"/>
      <c r="U126" s="733"/>
      <c r="V126" s="733"/>
      <c r="W126" s="733"/>
      <c r="X126" s="733"/>
      <c r="Y126" s="625"/>
      <c r="Z126" s="733"/>
      <c r="AA126" s="733"/>
      <c r="AB126" s="733"/>
      <c r="AC126" s="733"/>
      <c r="AD126" s="733"/>
      <c r="AE126" s="733"/>
      <c r="AF126" s="720"/>
      <c r="AG126" s="720"/>
      <c r="AH126" s="720"/>
      <c r="AI126" s="720"/>
      <c r="AJ126" s="720"/>
      <c r="AK126" s="720"/>
      <c r="AL126" s="720"/>
      <c r="AM126" s="720"/>
      <c r="AN126" s="720"/>
      <c r="AO126" s="716"/>
      <c r="AP126" s="716"/>
      <c r="AQ126" s="716"/>
      <c r="AR126" s="716"/>
      <c r="AS126" s="719"/>
      <c r="AT126" s="719"/>
      <c r="BZ126" s="3"/>
      <c r="CA126" s="4"/>
      <c r="CB126" s="4"/>
      <c r="CC126" s="4"/>
      <c r="CD126" s="4"/>
      <c r="CE126" s="4"/>
      <c r="CF126" s="4"/>
      <c r="CG126" s="14"/>
      <c r="CH126" s="14"/>
      <c r="CI126" s="14"/>
      <c r="CJ126" s="14"/>
      <c r="CK126" s="14"/>
      <c r="CL126" s="14"/>
      <c r="CM126" s="14"/>
      <c r="CN126" s="14"/>
    </row>
    <row r="127" spans="1:92" s="2" customFormat="1" x14ac:dyDescent="0.2">
      <c r="A127" s="1443"/>
      <c r="B127" s="211" t="s">
        <v>152</v>
      </c>
      <c r="C127" s="241">
        <f>SUM(D127:E127)</f>
        <v>0</v>
      </c>
      <c r="D127" s="242">
        <f t="shared" si="18"/>
        <v>0</v>
      </c>
      <c r="E127" s="243">
        <f t="shared" si="18"/>
        <v>0</v>
      </c>
      <c r="F127" s="42"/>
      <c r="G127" s="46"/>
      <c r="H127" s="42"/>
      <c r="I127" s="46"/>
      <c r="J127" s="42"/>
      <c r="K127" s="46"/>
      <c r="L127" s="42"/>
      <c r="M127" s="244"/>
      <c r="N127" s="245"/>
      <c r="O127" s="43"/>
      <c r="P127" s="46"/>
      <c r="Q127" s="197"/>
      <c r="R127" s="15"/>
      <c r="S127" s="15"/>
      <c r="T127" s="15"/>
      <c r="U127" s="15"/>
      <c r="V127" s="15"/>
      <c r="W127" s="15"/>
      <c r="X127" s="15"/>
      <c r="Y127" s="15"/>
      <c r="Z127" s="733"/>
      <c r="AA127" s="733"/>
      <c r="AB127" s="733"/>
      <c r="AC127" s="733"/>
      <c r="AD127" s="733"/>
      <c r="AE127" s="733"/>
      <c r="AF127" s="720"/>
      <c r="AG127" s="720"/>
      <c r="AH127" s="720"/>
      <c r="AI127" s="720"/>
      <c r="AJ127" s="720"/>
      <c r="AK127" s="720"/>
      <c r="AL127" s="720"/>
      <c r="AM127" s="720"/>
      <c r="AN127" s="720"/>
      <c r="AO127" s="716"/>
      <c r="AP127" s="716"/>
      <c r="AQ127" s="716"/>
      <c r="AR127" s="716"/>
      <c r="AS127" s="719"/>
      <c r="AT127" s="719"/>
      <c r="BZ127" s="3"/>
      <c r="CA127" s="4"/>
      <c r="CB127" s="4"/>
      <c r="CC127" s="4"/>
      <c r="CD127" s="4"/>
      <c r="CE127" s="4"/>
      <c r="CF127" s="4"/>
      <c r="CG127" s="14"/>
      <c r="CH127" s="14"/>
      <c r="CI127" s="14"/>
      <c r="CJ127" s="14"/>
      <c r="CK127" s="14"/>
      <c r="CL127" s="14"/>
      <c r="CM127" s="14"/>
      <c r="CN127" s="14"/>
    </row>
    <row r="128" spans="1:92" s="2" customFormat="1" x14ac:dyDescent="0.2">
      <c r="A128" s="1554" t="s">
        <v>153</v>
      </c>
      <c r="B128" s="1554"/>
      <c r="C128" s="645">
        <f t="shared" ref="C128:P128" si="19">SUM(C125:C127)</f>
        <v>0</v>
      </c>
      <c r="D128" s="646">
        <f t="shared" si="19"/>
        <v>0</v>
      </c>
      <c r="E128" s="248">
        <f t="shared" si="19"/>
        <v>0</v>
      </c>
      <c r="F128" s="645">
        <f t="shared" si="19"/>
        <v>0</v>
      </c>
      <c r="G128" s="248">
        <f t="shared" si="19"/>
        <v>0</v>
      </c>
      <c r="H128" s="645">
        <f t="shared" si="19"/>
        <v>0</v>
      </c>
      <c r="I128" s="248">
        <f t="shared" si="19"/>
        <v>0</v>
      </c>
      <c r="J128" s="645">
        <f t="shared" si="19"/>
        <v>0</v>
      </c>
      <c r="K128" s="248">
        <f t="shared" si="19"/>
        <v>0</v>
      </c>
      <c r="L128" s="645">
        <f t="shared" si="19"/>
        <v>0</v>
      </c>
      <c r="M128" s="249">
        <f t="shared" si="19"/>
        <v>0</v>
      </c>
      <c r="N128" s="647">
        <f t="shared" si="19"/>
        <v>0</v>
      </c>
      <c r="O128" s="646">
        <f t="shared" si="19"/>
        <v>0</v>
      </c>
      <c r="P128" s="248">
        <f t="shared" si="19"/>
        <v>0</v>
      </c>
      <c r="Q128" s="197"/>
      <c r="R128" s="15"/>
      <c r="S128" s="15"/>
      <c r="T128" s="15"/>
      <c r="U128" s="15"/>
      <c r="V128" s="15"/>
      <c r="W128" s="15"/>
      <c r="X128" s="15"/>
      <c r="Y128" s="15"/>
      <c r="Z128" s="733"/>
      <c r="AA128" s="733"/>
      <c r="AB128" s="733"/>
      <c r="AC128" s="733"/>
      <c r="AD128" s="733"/>
      <c r="AE128" s="733"/>
      <c r="AF128" s="720"/>
      <c r="AG128" s="720"/>
      <c r="AH128" s="720"/>
      <c r="AI128" s="720"/>
      <c r="AJ128" s="720"/>
      <c r="AK128" s="720"/>
      <c r="AL128" s="720"/>
      <c r="AM128" s="720"/>
      <c r="AN128" s="720"/>
      <c r="AO128" s="716"/>
      <c r="AP128" s="716"/>
      <c r="AQ128" s="716"/>
      <c r="AR128" s="716"/>
      <c r="AS128" s="719"/>
      <c r="AT128" s="719"/>
      <c r="BZ128" s="3"/>
      <c r="CA128" s="4"/>
      <c r="CB128" s="4"/>
      <c r="CC128" s="4"/>
      <c r="CD128" s="4"/>
      <c r="CE128" s="4"/>
      <c r="CF128" s="4"/>
      <c r="CG128" s="14"/>
      <c r="CH128" s="14"/>
      <c r="CI128" s="14"/>
      <c r="CJ128" s="14"/>
      <c r="CK128" s="14"/>
      <c r="CL128" s="14"/>
      <c r="CM128" s="14"/>
      <c r="CN128" s="14"/>
    </row>
    <row r="129" spans="1:104" x14ac:dyDescent="0.2">
      <c r="A129" s="1441" t="s">
        <v>154</v>
      </c>
      <c r="B129" s="105" t="s">
        <v>155</v>
      </c>
      <c r="C129" s="251">
        <f>SUM(D129:E129)</f>
        <v>0</v>
      </c>
      <c r="D129" s="252">
        <f t="shared" ref="D129:E132" si="20">SUM(F129+H129+J129+L129)</f>
        <v>0</v>
      </c>
      <c r="E129" s="253">
        <f t="shared" si="20"/>
        <v>0</v>
      </c>
      <c r="F129" s="106"/>
      <c r="G129" s="109"/>
      <c r="H129" s="106"/>
      <c r="I129" s="109"/>
      <c r="J129" s="106"/>
      <c r="K129" s="109"/>
      <c r="L129" s="106"/>
      <c r="M129" s="254"/>
      <c r="N129" s="255"/>
      <c r="O129" s="107"/>
      <c r="P129" s="109"/>
      <c r="Q129" s="197"/>
      <c r="R129" s="15"/>
      <c r="S129" s="15"/>
      <c r="T129" s="15"/>
      <c r="U129" s="15"/>
      <c r="V129" s="15"/>
      <c r="W129" s="15"/>
      <c r="X129" s="15"/>
      <c r="Y129" s="15"/>
      <c r="Z129" s="733"/>
      <c r="AA129" s="733"/>
      <c r="AB129" s="733"/>
      <c r="AC129" s="733"/>
      <c r="AD129" s="733"/>
      <c r="AE129" s="733"/>
      <c r="AF129" s="720"/>
      <c r="AG129" s="720"/>
      <c r="AH129" s="720"/>
      <c r="AI129" s="720"/>
      <c r="AJ129" s="720"/>
      <c r="AK129" s="720"/>
      <c r="AL129" s="720"/>
      <c r="AM129" s="720"/>
      <c r="AN129" s="720"/>
      <c r="AO129" s="716"/>
      <c r="AP129" s="716"/>
      <c r="AQ129" s="716"/>
      <c r="AR129" s="716"/>
      <c r="AS129" s="719"/>
      <c r="AT129" s="719"/>
      <c r="CG129" s="14"/>
      <c r="CH129" s="14"/>
      <c r="CI129" s="14"/>
      <c r="CJ129" s="14"/>
      <c r="CK129" s="14"/>
      <c r="CL129" s="14"/>
      <c r="CM129" s="14"/>
      <c r="CN129" s="14"/>
    </row>
    <row r="130" spans="1:104" x14ac:dyDescent="0.2">
      <c r="A130" s="1442"/>
      <c r="B130" s="89" t="s">
        <v>156</v>
      </c>
      <c r="C130" s="236">
        <f>SUM(D130:E130)</f>
        <v>0</v>
      </c>
      <c r="D130" s="237">
        <f t="shared" si="20"/>
        <v>0</v>
      </c>
      <c r="E130" s="238">
        <f t="shared" si="20"/>
        <v>0</v>
      </c>
      <c r="F130" s="35"/>
      <c r="G130" s="39"/>
      <c r="H130" s="35"/>
      <c r="I130" s="39"/>
      <c r="J130" s="35"/>
      <c r="K130" s="39"/>
      <c r="L130" s="35"/>
      <c r="M130" s="239"/>
      <c r="N130" s="240"/>
      <c r="O130" s="36"/>
      <c r="P130" s="39"/>
      <c r="Q130" s="30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733"/>
      <c r="AD130" s="733"/>
      <c r="AE130" s="733"/>
      <c r="AF130" s="720"/>
      <c r="AG130" s="720"/>
      <c r="AH130" s="720"/>
      <c r="AI130" s="720"/>
      <c r="AJ130" s="720"/>
      <c r="AK130" s="720"/>
      <c r="AL130" s="720"/>
      <c r="AM130" s="720"/>
      <c r="AN130" s="720"/>
      <c r="AO130" s="716"/>
      <c r="AP130" s="716"/>
      <c r="AQ130" s="716"/>
      <c r="AR130" s="716"/>
      <c r="AS130" s="719"/>
      <c r="AT130" s="719"/>
      <c r="CG130" s="14">
        <v>0</v>
      </c>
      <c r="CH130" s="14"/>
      <c r="CI130" s="14"/>
      <c r="CJ130" s="14"/>
      <c r="CK130" s="14"/>
      <c r="CL130" s="14"/>
      <c r="CM130" s="14"/>
      <c r="CN130" s="14"/>
    </row>
    <row r="131" spans="1:104" x14ac:dyDescent="0.2">
      <c r="A131" s="1442"/>
      <c r="B131" s="89" t="s">
        <v>157</v>
      </c>
      <c r="C131" s="236">
        <f>SUM(D131:E131)</f>
        <v>0</v>
      </c>
      <c r="D131" s="237">
        <f t="shared" si="20"/>
        <v>0</v>
      </c>
      <c r="E131" s="238">
        <f t="shared" si="20"/>
        <v>0</v>
      </c>
      <c r="F131" s="35"/>
      <c r="G131" s="39"/>
      <c r="H131" s="35"/>
      <c r="I131" s="39"/>
      <c r="J131" s="35"/>
      <c r="K131" s="39"/>
      <c r="L131" s="35"/>
      <c r="M131" s="239"/>
      <c r="N131" s="240"/>
      <c r="O131" s="36"/>
      <c r="P131" s="39"/>
      <c r="Q131" s="197"/>
      <c r="R131" s="15"/>
      <c r="S131" s="15"/>
      <c r="T131" s="15"/>
      <c r="U131" s="15"/>
      <c r="V131" s="15"/>
      <c r="W131" s="15"/>
      <c r="X131" s="15"/>
      <c r="Y131" s="15"/>
      <c r="Z131" s="733"/>
      <c r="AA131" s="733"/>
      <c r="AB131" s="733"/>
      <c r="AC131" s="733"/>
      <c r="AD131" s="733"/>
      <c r="AE131" s="733"/>
      <c r="AF131" s="720"/>
      <c r="AG131" s="720"/>
      <c r="AH131" s="720"/>
      <c r="AI131" s="720"/>
      <c r="AJ131" s="720"/>
      <c r="AK131" s="720"/>
      <c r="AL131" s="720"/>
      <c r="AM131" s="720"/>
      <c r="AN131" s="720"/>
      <c r="AO131" s="720"/>
      <c r="AP131" s="720"/>
      <c r="AQ131" s="720"/>
      <c r="AR131" s="720"/>
      <c r="AS131" s="720"/>
      <c r="AT131" s="720"/>
      <c r="CG131" s="14"/>
      <c r="CH131" s="14"/>
      <c r="CI131" s="14"/>
      <c r="CJ131" s="14"/>
      <c r="CK131" s="14"/>
      <c r="CL131" s="14"/>
      <c r="CM131" s="14"/>
      <c r="CN131" s="14"/>
    </row>
    <row r="132" spans="1:104" x14ac:dyDescent="0.2">
      <c r="A132" s="1443"/>
      <c r="B132" s="216" t="s">
        <v>158</v>
      </c>
      <c r="C132" s="241">
        <f>SUM(D132:E132)</f>
        <v>0</v>
      </c>
      <c r="D132" s="242">
        <f t="shared" si="20"/>
        <v>0</v>
      </c>
      <c r="E132" s="243">
        <f t="shared" si="20"/>
        <v>0</v>
      </c>
      <c r="F132" s="42"/>
      <c r="G132" s="46"/>
      <c r="H132" s="42"/>
      <c r="I132" s="46"/>
      <c r="J132" s="42"/>
      <c r="K132" s="46"/>
      <c r="L132" s="42"/>
      <c r="M132" s="244"/>
      <c r="N132" s="245"/>
      <c r="O132" s="43"/>
      <c r="P132" s="46"/>
      <c r="Q132" s="197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733"/>
      <c r="AC132" s="733"/>
      <c r="AD132" s="733"/>
      <c r="AE132" s="733"/>
      <c r="AF132" s="720"/>
      <c r="AG132" s="720"/>
      <c r="AH132" s="720"/>
      <c r="AI132" s="720"/>
      <c r="AJ132" s="720"/>
      <c r="AK132" s="720"/>
      <c r="AL132" s="720"/>
      <c r="AM132" s="720"/>
      <c r="AN132" s="720"/>
      <c r="AO132" s="720"/>
      <c r="AP132" s="720"/>
      <c r="AQ132" s="720"/>
      <c r="AR132" s="720"/>
      <c r="AS132" s="720"/>
      <c r="AT132" s="720"/>
      <c r="AU132" s="720"/>
      <c r="AV132" s="720"/>
      <c r="BZ132" s="2"/>
      <c r="CG132" s="14"/>
      <c r="CH132" s="14"/>
      <c r="CI132" s="14"/>
      <c r="CJ132" s="14"/>
      <c r="CK132" s="14"/>
      <c r="CL132" s="14"/>
      <c r="CM132" s="14"/>
      <c r="CN132" s="14"/>
    </row>
    <row r="133" spans="1:104" x14ac:dyDescent="0.2">
      <c r="A133" s="1554" t="s">
        <v>153</v>
      </c>
      <c r="B133" s="1554"/>
      <c r="C133" s="645">
        <f t="shared" ref="C133:P133" si="21">SUM(C129:C132)</f>
        <v>0</v>
      </c>
      <c r="D133" s="646">
        <f t="shared" si="21"/>
        <v>0</v>
      </c>
      <c r="E133" s="248">
        <f t="shared" si="21"/>
        <v>0</v>
      </c>
      <c r="F133" s="645">
        <f t="shared" si="21"/>
        <v>0</v>
      </c>
      <c r="G133" s="248">
        <f t="shared" si="21"/>
        <v>0</v>
      </c>
      <c r="H133" s="645">
        <f t="shared" si="21"/>
        <v>0</v>
      </c>
      <c r="I133" s="248">
        <f t="shared" si="21"/>
        <v>0</v>
      </c>
      <c r="J133" s="645">
        <f t="shared" si="21"/>
        <v>0</v>
      </c>
      <c r="K133" s="248">
        <f t="shared" si="21"/>
        <v>0</v>
      </c>
      <c r="L133" s="645">
        <f t="shared" si="21"/>
        <v>0</v>
      </c>
      <c r="M133" s="249">
        <f t="shared" si="21"/>
        <v>0</v>
      </c>
      <c r="N133" s="647">
        <f t="shared" si="21"/>
        <v>0</v>
      </c>
      <c r="O133" s="646">
        <f t="shared" si="21"/>
        <v>0</v>
      </c>
      <c r="P133" s="248">
        <f t="shared" si="21"/>
        <v>0</v>
      </c>
      <c r="Q133" s="197"/>
      <c r="R133" s="15"/>
      <c r="S133" s="15"/>
      <c r="T133" s="15"/>
      <c r="U133" s="15"/>
      <c r="V133" s="15"/>
      <c r="W133" s="733"/>
      <c r="X133" s="733"/>
      <c r="Y133" s="733"/>
      <c r="Z133" s="733"/>
      <c r="AA133" s="733"/>
      <c r="AB133" s="733"/>
      <c r="AC133" s="733"/>
      <c r="AD133" s="733"/>
      <c r="AE133" s="733"/>
      <c r="AF133" s="720"/>
      <c r="AG133" s="720"/>
      <c r="AH133" s="720"/>
      <c r="AI133" s="720"/>
      <c r="AJ133" s="720"/>
      <c r="AK133" s="720"/>
      <c r="AL133" s="720"/>
      <c r="AM133" s="720"/>
      <c r="AN133" s="720"/>
      <c r="AO133" s="720"/>
      <c r="AP133" s="720"/>
      <c r="AQ133" s="720"/>
      <c r="CG133" s="14"/>
      <c r="CH133" s="14"/>
      <c r="CI133" s="14"/>
      <c r="CJ133" s="14"/>
      <c r="CK133" s="14"/>
      <c r="CL133" s="14"/>
      <c r="CM133" s="14"/>
      <c r="CN133" s="14"/>
    </row>
    <row r="134" spans="1:104" x14ac:dyDescent="0.2">
      <c r="A134" s="1456" t="s">
        <v>159</v>
      </c>
      <c r="B134" s="1456"/>
      <c r="C134" s="256">
        <f t="shared" ref="C134:P134" si="22">SUM(C128+C133)</f>
        <v>0</v>
      </c>
      <c r="D134" s="257">
        <f t="shared" si="22"/>
        <v>0</v>
      </c>
      <c r="E134" s="258">
        <f t="shared" si="22"/>
        <v>0</v>
      </c>
      <c r="F134" s="256">
        <f t="shared" si="22"/>
        <v>0</v>
      </c>
      <c r="G134" s="258">
        <f t="shared" si="22"/>
        <v>0</v>
      </c>
      <c r="H134" s="256">
        <f t="shared" si="22"/>
        <v>0</v>
      </c>
      <c r="I134" s="258">
        <f t="shared" si="22"/>
        <v>0</v>
      </c>
      <c r="J134" s="256">
        <f t="shared" si="22"/>
        <v>0</v>
      </c>
      <c r="K134" s="258">
        <f t="shared" si="22"/>
        <v>0</v>
      </c>
      <c r="L134" s="256">
        <f t="shared" si="22"/>
        <v>0</v>
      </c>
      <c r="M134" s="259">
        <f t="shared" si="22"/>
        <v>0</v>
      </c>
      <c r="N134" s="260">
        <f t="shared" si="22"/>
        <v>0</v>
      </c>
      <c r="O134" s="257">
        <f t="shared" si="22"/>
        <v>0</v>
      </c>
      <c r="P134" s="258">
        <f t="shared" si="22"/>
        <v>0</v>
      </c>
      <c r="Q134" s="197"/>
      <c r="R134" s="15"/>
      <c r="S134" s="15"/>
      <c r="T134" s="15"/>
      <c r="U134" s="15"/>
      <c r="V134" s="15"/>
      <c r="W134" s="733"/>
      <c r="X134" s="733"/>
      <c r="Y134" s="733"/>
      <c r="Z134" s="733"/>
      <c r="AA134" s="733"/>
      <c r="AB134" s="733"/>
      <c r="AC134" s="733"/>
      <c r="AD134" s="733"/>
      <c r="AE134" s="733"/>
      <c r="AF134" s="720"/>
      <c r="AG134" s="720"/>
      <c r="AH134" s="720"/>
      <c r="AI134" s="720"/>
      <c r="AJ134" s="720"/>
      <c r="AK134" s="720"/>
      <c r="AL134" s="720"/>
      <c r="AM134" s="720"/>
      <c r="AN134" s="720"/>
      <c r="AO134" s="720"/>
      <c r="AP134" s="720"/>
      <c r="AQ134" s="720"/>
      <c r="CG134" s="14"/>
      <c r="CH134" s="14"/>
      <c r="CI134" s="14"/>
      <c r="CJ134" s="14"/>
      <c r="CK134" s="14"/>
      <c r="CL134" s="14"/>
      <c r="CM134" s="14"/>
      <c r="CN134" s="14"/>
    </row>
    <row r="135" spans="1:104" x14ac:dyDescent="0.2">
      <c r="A135" s="117" t="s">
        <v>161</v>
      </c>
      <c r="B135" s="117"/>
      <c r="P135" s="15"/>
      <c r="Q135" s="15"/>
      <c r="R135" s="15"/>
      <c r="S135" s="15"/>
      <c r="T135" s="15"/>
      <c r="U135" s="15"/>
      <c r="V135" s="15"/>
      <c r="W135" s="733"/>
      <c r="X135" s="733"/>
      <c r="Y135" s="733"/>
      <c r="Z135" s="733"/>
      <c r="AA135" s="733"/>
      <c r="AB135" s="733"/>
      <c r="AC135" s="733"/>
      <c r="AD135" s="733"/>
      <c r="AE135" s="733"/>
      <c r="AF135" s="720"/>
      <c r="AG135" s="720"/>
      <c r="AH135" s="720"/>
      <c r="AI135" s="720"/>
      <c r="AJ135" s="720"/>
      <c r="AK135" s="720"/>
      <c r="AL135" s="720"/>
      <c r="AM135" s="720"/>
      <c r="AN135" s="720"/>
      <c r="AO135" s="720"/>
      <c r="AP135" s="720"/>
      <c r="AQ135" s="720"/>
      <c r="CG135" s="14">
        <v>0</v>
      </c>
      <c r="CH135" s="14"/>
      <c r="CI135" s="14"/>
      <c r="CJ135" s="14"/>
      <c r="CK135" s="14"/>
      <c r="CL135" s="14"/>
      <c r="CM135" s="14"/>
      <c r="CN135" s="14"/>
    </row>
    <row r="136" spans="1:104" x14ac:dyDescent="0.2">
      <c r="A136" s="1366" t="s">
        <v>3</v>
      </c>
      <c r="B136" s="1367"/>
      <c r="C136" s="1408" t="s">
        <v>63</v>
      </c>
      <c r="D136" s="1408"/>
      <c r="E136" s="1407"/>
      <c r="F136" s="1406" t="s">
        <v>119</v>
      </c>
      <c r="G136" s="1407"/>
      <c r="H136" s="1406" t="s">
        <v>120</v>
      </c>
      <c r="I136" s="1407"/>
      <c r="J136" s="1406" t="s">
        <v>121</v>
      </c>
      <c r="K136" s="1407"/>
      <c r="L136" s="1406" t="s">
        <v>122</v>
      </c>
      <c r="M136" s="1407"/>
      <c r="N136" s="1406" t="s">
        <v>123</v>
      </c>
      <c r="O136" s="1407"/>
      <c r="P136" s="15"/>
      <c r="Q136" s="15"/>
      <c r="R136" s="15"/>
      <c r="S136" s="15"/>
      <c r="T136" s="15"/>
      <c r="U136" s="15"/>
      <c r="V136" s="15"/>
      <c r="W136" s="733"/>
      <c r="X136" s="733"/>
      <c r="Y136" s="733"/>
      <c r="Z136" s="733"/>
      <c r="AA136" s="733"/>
      <c r="AB136" s="733"/>
      <c r="AC136" s="733"/>
      <c r="AD136" s="733"/>
      <c r="AE136" s="733"/>
      <c r="AF136" s="720"/>
      <c r="AG136" s="720"/>
      <c r="AH136" s="720"/>
      <c r="AI136" s="720"/>
      <c r="AJ136" s="720"/>
      <c r="AK136" s="720"/>
      <c r="AL136" s="720"/>
      <c r="AM136" s="720"/>
      <c r="AN136" s="720"/>
      <c r="AO136" s="720"/>
      <c r="AP136" s="720"/>
      <c r="AQ136" s="648"/>
      <c r="AR136" s="714"/>
      <c r="AS136" s="714"/>
      <c r="AT136" s="714"/>
      <c r="AU136" s="714"/>
      <c r="AV136" s="714"/>
      <c r="AW136" s="714"/>
      <c r="AX136" s="714"/>
      <c r="AY136" s="714"/>
      <c r="AZ136" s="714"/>
      <c r="BA136" s="714"/>
      <c r="BB136" s="714"/>
      <c r="BC136" s="714"/>
      <c r="CG136" s="14"/>
      <c r="CH136" s="14"/>
      <c r="CI136" s="14"/>
      <c r="CJ136" s="14"/>
      <c r="CK136" s="14"/>
      <c r="CL136" s="14"/>
      <c r="CM136" s="14"/>
      <c r="CN136" s="14"/>
    </row>
    <row r="137" spans="1:104" ht="21" x14ac:dyDescent="0.2">
      <c r="A137" s="1368"/>
      <c r="B137" s="1369"/>
      <c r="C137" s="571" t="s">
        <v>88</v>
      </c>
      <c r="D137" s="596" t="s">
        <v>54</v>
      </c>
      <c r="E137" s="126" t="s">
        <v>89</v>
      </c>
      <c r="F137" s="571" t="s">
        <v>54</v>
      </c>
      <c r="G137" s="126" t="s">
        <v>89</v>
      </c>
      <c r="H137" s="571" t="s">
        <v>54</v>
      </c>
      <c r="I137" s="126" t="s">
        <v>89</v>
      </c>
      <c r="J137" s="571" t="s">
        <v>54</v>
      </c>
      <c r="K137" s="126" t="s">
        <v>89</v>
      </c>
      <c r="L137" s="571" t="s">
        <v>54</v>
      </c>
      <c r="M137" s="126" t="s">
        <v>89</v>
      </c>
      <c r="N137" s="262" t="s">
        <v>54</v>
      </c>
      <c r="O137" s="592" t="s">
        <v>89</v>
      </c>
      <c r="P137" s="15"/>
      <c r="Q137" s="15"/>
      <c r="R137" s="15"/>
      <c r="S137" s="15"/>
      <c r="T137" s="15"/>
      <c r="U137" s="15"/>
      <c r="V137" s="15"/>
      <c r="W137" s="733"/>
      <c r="X137" s="733"/>
      <c r="Y137" s="733"/>
      <c r="Z137" s="733"/>
      <c r="AA137" s="733"/>
      <c r="AB137" s="733"/>
      <c r="AC137" s="733"/>
      <c r="AD137" s="733"/>
      <c r="AE137" s="733"/>
      <c r="AF137" s="720"/>
      <c r="AG137" s="720"/>
      <c r="AH137" s="720"/>
      <c r="AI137" s="720"/>
      <c r="AJ137" s="720"/>
      <c r="AK137" s="720"/>
      <c r="AL137" s="720"/>
      <c r="AM137" s="720"/>
      <c r="AN137" s="720"/>
      <c r="AO137" s="720"/>
      <c r="AP137" s="720"/>
      <c r="AQ137" s="613"/>
      <c r="AR137" s="714"/>
      <c r="AS137" s="714"/>
      <c r="AT137" s="714"/>
      <c r="AU137" s="714"/>
      <c r="AV137" s="714"/>
      <c r="AW137" s="714"/>
      <c r="AX137" s="714"/>
      <c r="AY137" s="714"/>
      <c r="AZ137" s="714"/>
      <c r="BA137" s="714"/>
      <c r="BB137" s="714"/>
      <c r="BC137" s="714"/>
      <c r="CG137" s="14"/>
      <c r="CH137" s="14"/>
      <c r="CI137" s="14"/>
      <c r="CJ137" s="14"/>
      <c r="CK137" s="14"/>
      <c r="CL137" s="14"/>
      <c r="CM137" s="14"/>
      <c r="CN137" s="14"/>
    </row>
    <row r="138" spans="1:104" s="66" customFormat="1" x14ac:dyDescent="0.2">
      <c r="A138" s="1372" t="s">
        <v>162</v>
      </c>
      <c r="B138" s="263" t="s">
        <v>150</v>
      </c>
      <c r="C138" s="213">
        <f>SUM(D138+E138)</f>
        <v>0</v>
      </c>
      <c r="D138" s="214">
        <f>SUM(F138+H138+J138+L138+N138)</f>
        <v>0</v>
      </c>
      <c r="E138" s="215">
        <f>SUM(G138+I138+K138+M138+O138)</f>
        <v>0</v>
      </c>
      <c r="F138" s="583"/>
      <c r="G138" s="586"/>
      <c r="H138" s="583"/>
      <c r="I138" s="109"/>
      <c r="J138" s="106"/>
      <c r="K138" s="109"/>
      <c r="L138" s="106"/>
      <c r="M138" s="109"/>
      <c r="N138" s="264"/>
      <c r="O138" s="614"/>
      <c r="P138" s="638"/>
      <c r="Q138" s="733"/>
      <c r="R138" s="733"/>
      <c r="S138" s="733"/>
      <c r="T138" s="733"/>
      <c r="U138" s="733"/>
      <c r="V138" s="733"/>
      <c r="W138" s="733"/>
      <c r="X138" s="733"/>
      <c r="Y138" s="733"/>
      <c r="Z138" s="733"/>
      <c r="AA138" s="733"/>
      <c r="AB138" s="733"/>
      <c r="AC138" s="733"/>
      <c r="AD138" s="720"/>
      <c r="AE138" s="720"/>
      <c r="AF138" s="720"/>
      <c r="AG138" s="720"/>
      <c r="AH138" s="720"/>
      <c r="AI138" s="626"/>
      <c r="AJ138" s="738"/>
      <c r="AK138" s="738"/>
      <c r="AL138" s="738"/>
      <c r="AM138" s="738"/>
      <c r="AN138" s="738"/>
      <c r="AO138" s="738"/>
      <c r="AP138" s="738"/>
      <c r="AQ138" s="738"/>
      <c r="AR138" s="738"/>
      <c r="AS138" s="738"/>
      <c r="AT138" s="738"/>
      <c r="AU138" s="738"/>
      <c r="AV138" s="738"/>
      <c r="AW138" s="738"/>
      <c r="AX138" s="738"/>
      <c r="AY138" s="738"/>
      <c r="AZ138" s="738"/>
      <c r="BA138" s="738"/>
      <c r="BB138" s="738"/>
      <c r="BC138" s="738"/>
      <c r="BD138" s="738"/>
      <c r="BE138" s="738"/>
      <c r="BF138" s="738"/>
      <c r="BG138" s="738"/>
      <c r="BH138" s="738"/>
      <c r="BI138" s="738"/>
      <c r="BJ138" s="738"/>
      <c r="BK138" s="738"/>
      <c r="BL138" s="738"/>
      <c r="BM138" s="738"/>
      <c r="BN138" s="738"/>
      <c r="BO138" s="738"/>
      <c r="BP138" s="738"/>
      <c r="BQ138" s="738"/>
      <c r="BR138" s="738"/>
      <c r="BS138" s="738"/>
      <c r="BT138" s="738"/>
      <c r="BU138" s="738"/>
      <c r="BV138" s="738"/>
      <c r="BW138" s="738"/>
      <c r="BX138" s="738"/>
      <c r="BY138" s="738"/>
      <c r="BZ138" s="739"/>
      <c r="CA138" s="740"/>
      <c r="CB138" s="740"/>
      <c r="CC138" s="740"/>
      <c r="CD138" s="740"/>
      <c r="CE138" s="740"/>
      <c r="CF138" s="740"/>
      <c r="CG138" s="741"/>
      <c r="CH138" s="741"/>
      <c r="CI138" s="741"/>
      <c r="CJ138" s="741"/>
      <c r="CK138" s="741"/>
      <c r="CL138" s="741"/>
      <c r="CM138" s="741"/>
      <c r="CN138" s="741"/>
      <c r="CO138" s="740"/>
      <c r="CP138" s="740"/>
      <c r="CQ138" s="740"/>
      <c r="CR138" s="740"/>
      <c r="CS138" s="740"/>
      <c r="CT138" s="740"/>
      <c r="CU138" s="740"/>
      <c r="CV138" s="740"/>
      <c r="CW138" s="740"/>
      <c r="CX138" s="740"/>
      <c r="CY138" s="740"/>
      <c r="CZ138" s="740"/>
    </row>
    <row r="139" spans="1:104" s="66" customFormat="1" x14ac:dyDescent="0.2">
      <c r="A139" s="1433"/>
      <c r="B139" s="269" t="s">
        <v>151</v>
      </c>
      <c r="C139" s="139">
        <f>SUM(D139+E139)</f>
        <v>0</v>
      </c>
      <c r="D139" s="140">
        <f>SUM(H139+J139+L139+N139)</f>
        <v>0</v>
      </c>
      <c r="E139" s="141">
        <f>SUM(I139+K139+M139+O139)</f>
        <v>0</v>
      </c>
      <c r="F139" s="270"/>
      <c r="G139" s="271"/>
      <c r="H139" s="106"/>
      <c r="I139" s="109"/>
      <c r="J139" s="106"/>
      <c r="K139" s="109"/>
      <c r="L139" s="106"/>
      <c r="M139" s="109"/>
      <c r="N139" s="264"/>
      <c r="O139" s="272"/>
      <c r="P139" s="197"/>
      <c r="Q139" s="733"/>
      <c r="R139" s="733"/>
      <c r="S139" s="733"/>
      <c r="T139" s="733"/>
      <c r="U139" s="733"/>
      <c r="V139" s="733"/>
      <c r="W139" s="733"/>
      <c r="X139" s="733"/>
      <c r="Y139" s="733"/>
      <c r="Z139" s="733"/>
      <c r="AA139" s="733"/>
      <c r="AB139" s="733"/>
      <c r="AC139" s="733"/>
      <c r="AD139" s="720"/>
      <c r="AE139" s="720"/>
      <c r="AF139" s="720"/>
      <c r="AG139" s="720"/>
      <c r="AH139" s="720"/>
      <c r="AI139" s="626"/>
      <c r="AJ139" s="738"/>
      <c r="AK139" s="738"/>
      <c r="AL139" s="738"/>
      <c r="AM139" s="738"/>
      <c r="AN139" s="738"/>
      <c r="AO139" s="738"/>
      <c r="AP139" s="738"/>
      <c r="AQ139" s="738"/>
      <c r="AR139" s="738"/>
      <c r="AS139" s="738"/>
      <c r="AT139" s="738"/>
      <c r="AU139" s="738"/>
      <c r="AV139" s="738"/>
      <c r="AW139" s="738"/>
      <c r="AX139" s="738"/>
      <c r="AY139" s="738"/>
      <c r="AZ139" s="738"/>
      <c r="BA139" s="738"/>
      <c r="BB139" s="738"/>
      <c r="BC139" s="738"/>
      <c r="BD139" s="738"/>
      <c r="BE139" s="738"/>
      <c r="BF139" s="738"/>
      <c r="BG139" s="738"/>
      <c r="BH139" s="738"/>
      <c r="BI139" s="738"/>
      <c r="BJ139" s="738"/>
      <c r="BK139" s="738"/>
      <c r="BL139" s="738"/>
      <c r="BM139" s="738"/>
      <c r="BN139" s="738"/>
      <c r="BO139" s="738"/>
      <c r="BP139" s="738"/>
      <c r="BQ139" s="738"/>
      <c r="BR139" s="738"/>
      <c r="BS139" s="738"/>
      <c r="BT139" s="738"/>
      <c r="BU139" s="738"/>
      <c r="BV139" s="738"/>
      <c r="BW139" s="738"/>
      <c r="BX139" s="738"/>
      <c r="BY139" s="738"/>
      <c r="BZ139" s="739"/>
      <c r="CA139" s="740"/>
      <c r="CB139" s="740"/>
      <c r="CC139" s="740"/>
      <c r="CD139" s="740"/>
      <c r="CE139" s="740"/>
      <c r="CF139" s="740"/>
      <c r="CG139" s="741"/>
      <c r="CH139" s="741"/>
      <c r="CI139" s="741"/>
      <c r="CJ139" s="741"/>
      <c r="CK139" s="741"/>
      <c r="CL139" s="741"/>
      <c r="CM139" s="741"/>
      <c r="CN139" s="741"/>
      <c r="CO139" s="740"/>
      <c r="CP139" s="740"/>
      <c r="CQ139" s="740"/>
      <c r="CR139" s="740"/>
      <c r="CS139" s="740"/>
      <c r="CT139" s="740"/>
      <c r="CU139" s="740"/>
      <c r="CV139" s="740"/>
      <c r="CW139" s="740"/>
      <c r="CX139" s="740"/>
      <c r="CY139" s="740"/>
      <c r="CZ139" s="740"/>
    </row>
    <row r="140" spans="1:104" x14ac:dyDescent="0.2">
      <c r="A140" s="1433"/>
      <c r="B140" s="91" t="s">
        <v>152</v>
      </c>
      <c r="C140" s="182">
        <f>SUM(D140+E140)</f>
        <v>0</v>
      </c>
      <c r="D140" s="183">
        <f>SUM(H140+J140+L140+N140)</f>
        <v>0</v>
      </c>
      <c r="E140" s="184">
        <f>SUM(I140+K140+M140+O140)</f>
        <v>0</v>
      </c>
      <c r="F140" s="273"/>
      <c r="G140" s="274"/>
      <c r="H140" s="82"/>
      <c r="I140" s="85"/>
      <c r="J140" s="82"/>
      <c r="K140" s="85"/>
      <c r="L140" s="82"/>
      <c r="M140" s="85"/>
      <c r="N140" s="149"/>
      <c r="O140" s="185"/>
      <c r="P140" s="197"/>
      <c r="Q140" s="733"/>
      <c r="R140" s="733"/>
      <c r="S140" s="733"/>
      <c r="T140" s="733"/>
      <c r="U140" s="733"/>
      <c r="V140" s="733"/>
      <c r="W140" s="733"/>
      <c r="X140" s="733"/>
      <c r="Y140" s="733"/>
      <c r="Z140" s="733"/>
      <c r="AA140" s="733"/>
      <c r="AB140" s="733"/>
      <c r="AC140" s="733"/>
      <c r="AD140" s="720"/>
      <c r="AE140" s="720"/>
      <c r="AF140" s="720"/>
      <c r="AG140" s="720"/>
      <c r="AH140" s="720"/>
      <c r="AI140" s="626"/>
      <c r="AJ140" s="714"/>
      <c r="AK140" s="714"/>
      <c r="AL140" s="714"/>
      <c r="AM140" s="714"/>
      <c r="AN140" s="714"/>
      <c r="AO140" s="714"/>
      <c r="AP140" s="714"/>
      <c r="AQ140" s="714"/>
      <c r="AR140" s="714"/>
      <c r="AS140" s="714"/>
      <c r="AT140" s="714"/>
      <c r="AU140" s="714"/>
      <c r="CG140" s="14"/>
      <c r="CH140" s="14"/>
      <c r="CI140" s="14"/>
      <c r="CJ140" s="14"/>
      <c r="CK140" s="14"/>
      <c r="CL140" s="14"/>
      <c r="CM140" s="14"/>
      <c r="CN140" s="14"/>
    </row>
    <row r="141" spans="1:104" ht="15" thickBot="1" x14ac:dyDescent="0.25">
      <c r="A141" s="1458"/>
      <c r="B141" s="99" t="s">
        <v>163</v>
      </c>
      <c r="C141" s="275">
        <f t="shared" ref="C141:O141" si="23">SUM(C138:C140)</f>
        <v>0</v>
      </c>
      <c r="D141" s="276">
        <f t="shared" si="23"/>
        <v>0</v>
      </c>
      <c r="E141" s="277">
        <f t="shared" si="23"/>
        <v>0</v>
      </c>
      <c r="F141" s="275">
        <f t="shared" si="23"/>
        <v>0</v>
      </c>
      <c r="G141" s="277">
        <f t="shared" si="23"/>
        <v>0</v>
      </c>
      <c r="H141" s="275">
        <f t="shared" si="23"/>
        <v>0</v>
      </c>
      <c r="I141" s="277">
        <f t="shared" si="23"/>
        <v>0</v>
      </c>
      <c r="J141" s="275">
        <f t="shared" si="23"/>
        <v>0</v>
      </c>
      <c r="K141" s="277">
        <f t="shared" si="23"/>
        <v>0</v>
      </c>
      <c r="L141" s="275">
        <f t="shared" si="23"/>
        <v>0</v>
      </c>
      <c r="M141" s="277">
        <f t="shared" si="23"/>
        <v>0</v>
      </c>
      <c r="N141" s="278">
        <f t="shared" si="23"/>
        <v>0</v>
      </c>
      <c r="O141" s="279">
        <f t="shared" si="23"/>
        <v>0</v>
      </c>
      <c r="P141" s="197"/>
      <c r="Q141" s="15"/>
      <c r="R141" s="15"/>
      <c r="S141" s="15"/>
      <c r="T141" s="15"/>
      <c r="U141" s="15"/>
      <c r="V141" s="15"/>
      <c r="W141" s="15"/>
      <c r="X141" s="15"/>
      <c r="Y141" s="733"/>
      <c r="Z141" s="733"/>
      <c r="AA141" s="733"/>
      <c r="AB141" s="733"/>
      <c r="AC141" s="733"/>
      <c r="AD141" s="720"/>
      <c r="AE141" s="720"/>
      <c r="AF141" s="720"/>
      <c r="AG141" s="720"/>
      <c r="AH141" s="720"/>
      <c r="AI141" s="720"/>
      <c r="AJ141" s="720"/>
      <c r="AK141" s="720"/>
      <c r="AL141" s="720"/>
      <c r="AM141" s="720"/>
      <c r="AN141" s="720"/>
      <c r="AO141" s="648"/>
      <c r="AP141" s="720"/>
      <c r="AQ141" s="720"/>
      <c r="AR141" s="569"/>
      <c r="AS141" s="714"/>
      <c r="AT141" s="735"/>
      <c r="AU141" s="735"/>
      <c r="AV141" s="735"/>
      <c r="AW141" s="735"/>
      <c r="AX141" s="735"/>
      <c r="AY141" s="735"/>
      <c r="AZ141" s="735"/>
      <c r="BA141" s="735"/>
      <c r="BB141" s="735"/>
      <c r="BC141" s="735"/>
      <c r="BD141" s="12"/>
      <c r="BE141" s="12"/>
      <c r="CG141" s="14"/>
      <c r="CH141" s="14"/>
      <c r="CI141" s="14"/>
      <c r="CJ141" s="14"/>
      <c r="CK141" s="14"/>
      <c r="CL141" s="14"/>
      <c r="CM141" s="14"/>
      <c r="CN141" s="14"/>
    </row>
    <row r="142" spans="1:104" ht="15" thickTop="1" x14ac:dyDescent="0.2">
      <c r="A142" s="1459" t="s">
        <v>164</v>
      </c>
      <c r="B142" s="269" t="s">
        <v>165</v>
      </c>
      <c r="C142" s="280">
        <f>SUM(D142+E142)</f>
        <v>0</v>
      </c>
      <c r="D142" s="281">
        <f t="shared" ref="D142:E145" si="24">SUM(F142+H142+J142+L142+N142)</f>
        <v>0</v>
      </c>
      <c r="E142" s="282">
        <f t="shared" si="24"/>
        <v>0</v>
      </c>
      <c r="F142" s="283"/>
      <c r="G142" s="284"/>
      <c r="H142" s="285"/>
      <c r="I142" s="284"/>
      <c r="J142" s="286"/>
      <c r="K142" s="109"/>
      <c r="L142" s="286"/>
      <c r="M142" s="109"/>
      <c r="N142" s="285"/>
      <c r="O142" s="284"/>
      <c r="P142" s="197"/>
      <c r="Q142" s="15"/>
      <c r="R142" s="15"/>
      <c r="S142" s="15"/>
      <c r="T142" s="15"/>
      <c r="U142" s="15"/>
      <c r="V142" s="15"/>
      <c r="W142" s="15"/>
      <c r="X142" s="15"/>
      <c r="Y142" s="618"/>
      <c r="Z142" s="612"/>
      <c r="AA142" s="15"/>
      <c r="AB142" s="653"/>
      <c r="AC142" s="612"/>
      <c r="AD142" s="120"/>
      <c r="AE142" s="654"/>
      <c r="AF142" s="654"/>
      <c r="AG142" s="654"/>
      <c r="AH142" s="720"/>
      <c r="AI142" s="120"/>
      <c r="AJ142" s="648"/>
      <c r="AK142" s="648"/>
      <c r="AL142" s="648"/>
      <c r="AM142" s="720"/>
      <c r="AN142" s="120"/>
      <c r="AO142" s="648"/>
      <c r="AP142" s="720"/>
      <c r="AQ142" s="720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CG142" s="14"/>
      <c r="CH142" s="14"/>
      <c r="CI142" s="14"/>
      <c r="CJ142" s="14"/>
      <c r="CK142" s="14"/>
      <c r="CL142" s="14"/>
      <c r="CM142" s="14"/>
      <c r="CN142" s="14"/>
    </row>
    <row r="143" spans="1:104" x14ac:dyDescent="0.2">
      <c r="A143" s="1433"/>
      <c r="B143" s="105" t="s">
        <v>166</v>
      </c>
      <c r="C143" s="289">
        <f>SUM(D143+E143)</f>
        <v>0</v>
      </c>
      <c r="D143" s="252">
        <f t="shared" si="24"/>
        <v>0</v>
      </c>
      <c r="E143" s="253">
        <f t="shared" si="24"/>
        <v>0</v>
      </c>
      <c r="F143" s="106"/>
      <c r="G143" s="109"/>
      <c r="H143" s="35"/>
      <c r="I143" s="109"/>
      <c r="J143" s="35"/>
      <c r="K143" s="109"/>
      <c r="L143" s="106"/>
      <c r="M143" s="109"/>
      <c r="N143" s="35"/>
      <c r="O143" s="272"/>
      <c r="P143" s="3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CG143" s="14"/>
      <c r="CH143" s="14"/>
      <c r="CI143" s="14"/>
      <c r="CJ143" s="14"/>
      <c r="CK143" s="14"/>
      <c r="CL143" s="14"/>
      <c r="CM143" s="14"/>
      <c r="CN143" s="14"/>
    </row>
    <row r="144" spans="1:104" x14ac:dyDescent="0.2">
      <c r="A144" s="1433"/>
      <c r="B144" s="89" t="s">
        <v>167</v>
      </c>
      <c r="C144" s="236">
        <f>SUM(D144+E144)</f>
        <v>0</v>
      </c>
      <c r="D144" s="237">
        <f t="shared" si="24"/>
        <v>0</v>
      </c>
      <c r="E144" s="238">
        <f t="shared" si="24"/>
        <v>0</v>
      </c>
      <c r="F144" s="35"/>
      <c r="G144" s="39"/>
      <c r="H144" s="35"/>
      <c r="I144" s="39"/>
      <c r="J144" s="35"/>
      <c r="K144" s="39"/>
      <c r="L144" s="35"/>
      <c r="M144" s="39"/>
      <c r="N144" s="143"/>
      <c r="O144" s="40"/>
      <c r="P144" s="3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CG144" s="14"/>
      <c r="CH144" s="14"/>
      <c r="CI144" s="14"/>
      <c r="CJ144" s="14"/>
      <c r="CK144" s="14"/>
      <c r="CL144" s="14"/>
      <c r="CM144" s="14"/>
      <c r="CN144" s="14"/>
    </row>
    <row r="145" spans="1:104" x14ac:dyDescent="0.2">
      <c r="A145" s="1374"/>
      <c r="B145" s="81" t="s">
        <v>168</v>
      </c>
      <c r="C145" s="290">
        <f>SUM(D145+E145)</f>
        <v>0</v>
      </c>
      <c r="D145" s="291">
        <f t="shared" si="24"/>
        <v>0</v>
      </c>
      <c r="E145" s="292">
        <f t="shared" si="24"/>
        <v>0</v>
      </c>
      <c r="F145" s="82"/>
      <c r="G145" s="85"/>
      <c r="H145" s="82"/>
      <c r="I145" s="85"/>
      <c r="J145" s="82"/>
      <c r="K145" s="85"/>
      <c r="L145" s="82"/>
      <c r="M145" s="85"/>
      <c r="N145" s="149"/>
      <c r="O145" s="185"/>
      <c r="P145" s="293"/>
      <c r="Q145" s="11"/>
      <c r="R145" s="11"/>
      <c r="S145" s="11"/>
      <c r="T145" s="11"/>
      <c r="U145" s="11"/>
      <c r="V145" s="80"/>
      <c r="W145" s="11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655"/>
      <c r="AM145" s="656"/>
      <c r="AN145" s="656"/>
      <c r="AO145" s="296"/>
      <c r="AP145" s="656"/>
      <c r="AQ145" s="296"/>
      <c r="AR145" s="297"/>
      <c r="AS145" s="298"/>
      <c r="AT145" s="696"/>
      <c r="AU145" s="733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Z145" s="2"/>
      <c r="CG145" s="14"/>
      <c r="CH145" s="14"/>
      <c r="CI145" s="14"/>
      <c r="CJ145" s="14"/>
      <c r="CK145" s="14"/>
      <c r="CL145" s="14"/>
      <c r="CM145" s="14"/>
      <c r="CN145" s="14"/>
    </row>
    <row r="146" spans="1:104" x14ac:dyDescent="0.2">
      <c r="A146" s="11" t="s">
        <v>169</v>
      </c>
      <c r="B146" s="11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Y146" s="3"/>
      <c r="BZ146" s="4"/>
      <c r="CF146" s="14"/>
      <c r="CG146" s="14"/>
      <c r="CH146" s="14"/>
      <c r="CI146" s="14"/>
      <c r="CJ146" s="14"/>
      <c r="CK146" s="14"/>
      <c r="CL146" s="14"/>
      <c r="CM146" s="14"/>
      <c r="CZ146" s="2"/>
    </row>
    <row r="147" spans="1:104" x14ac:dyDescent="0.2">
      <c r="A147" s="11" t="s">
        <v>170</v>
      </c>
      <c r="B147" s="11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Y147" s="3"/>
      <c r="BZ147" s="4"/>
      <c r="CF147" s="14"/>
      <c r="CG147" s="14"/>
      <c r="CH147" s="14"/>
      <c r="CI147" s="14"/>
      <c r="CJ147" s="14"/>
      <c r="CK147" s="14"/>
      <c r="CL147" s="14"/>
      <c r="CM147" s="14"/>
      <c r="CZ147" s="2"/>
    </row>
    <row r="148" spans="1:104" x14ac:dyDescent="0.2">
      <c r="A148" s="117" t="s">
        <v>171</v>
      </c>
      <c r="B148" s="117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12"/>
      <c r="BF148" s="12"/>
      <c r="BY148" s="3"/>
      <c r="CZ148" s="2"/>
    </row>
    <row r="149" spans="1:104" ht="14.25" customHeight="1" x14ac:dyDescent="0.2">
      <c r="A149" s="1371" t="s">
        <v>172</v>
      </c>
      <c r="B149" s="1372"/>
      <c r="C149" s="1541" t="s">
        <v>63</v>
      </c>
      <c r="D149" s="1541"/>
      <c r="E149" s="1541"/>
      <c r="F149" s="1541" t="s">
        <v>173</v>
      </c>
      <c r="G149" s="1541"/>
      <c r="H149" s="1541" t="s">
        <v>174</v>
      </c>
      <c r="I149" s="1541"/>
      <c r="J149" s="1541" t="s">
        <v>175</v>
      </c>
      <c r="K149" s="1541"/>
      <c r="L149" s="1541" t="s">
        <v>110</v>
      </c>
      <c r="M149" s="1541"/>
      <c r="N149" s="1377" t="s">
        <v>11</v>
      </c>
      <c r="O149" s="1380"/>
      <c r="P149" s="1547" t="s">
        <v>112</v>
      </c>
      <c r="Q149" s="1547"/>
      <c r="R149" s="1547" t="s">
        <v>113</v>
      </c>
      <c r="S149" s="1547"/>
      <c r="T149" s="1547" t="s">
        <v>114</v>
      </c>
      <c r="U149" s="1547"/>
      <c r="V149" s="1547" t="s">
        <v>115</v>
      </c>
      <c r="W149" s="1547"/>
      <c r="X149" s="1547" t="s">
        <v>116</v>
      </c>
      <c r="Y149" s="1547"/>
      <c r="Z149" s="1547" t="s">
        <v>117</v>
      </c>
      <c r="AA149" s="1547"/>
      <c r="AB149" s="1547" t="s">
        <v>118</v>
      </c>
      <c r="AC149" s="1547"/>
      <c r="AD149" s="1547" t="s">
        <v>119</v>
      </c>
      <c r="AE149" s="1547"/>
      <c r="AF149" s="1547" t="s">
        <v>120</v>
      </c>
      <c r="AG149" s="1547"/>
      <c r="AH149" s="1547" t="s">
        <v>121</v>
      </c>
      <c r="AI149" s="1547"/>
      <c r="AJ149" s="1547" t="s">
        <v>122</v>
      </c>
      <c r="AK149" s="1547"/>
      <c r="AL149" s="1547" t="s">
        <v>123</v>
      </c>
      <c r="AM149" s="1406"/>
      <c r="AN149" s="1560" t="s">
        <v>176</v>
      </c>
      <c r="AO149" s="1561" t="s">
        <v>177</v>
      </c>
      <c r="AP149" s="1406" t="s">
        <v>178</v>
      </c>
      <c r="AQ149" s="1407"/>
      <c r="AR149" s="1375" t="s">
        <v>179</v>
      </c>
      <c r="AS149" s="1375" t="s">
        <v>180</v>
      </c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Y149" s="3"/>
      <c r="CZ149" s="2"/>
    </row>
    <row r="150" spans="1:104" x14ac:dyDescent="0.2">
      <c r="A150" s="1373"/>
      <c r="B150" s="1374"/>
      <c r="C150" s="657" t="s">
        <v>88</v>
      </c>
      <c r="D150" s="572" t="s">
        <v>54</v>
      </c>
      <c r="E150" s="300" t="s">
        <v>89</v>
      </c>
      <c r="F150" s="657" t="s">
        <v>54</v>
      </c>
      <c r="G150" s="300" t="s">
        <v>89</v>
      </c>
      <c r="H150" s="657" t="s">
        <v>54</v>
      </c>
      <c r="I150" s="300" t="s">
        <v>89</v>
      </c>
      <c r="J150" s="657" t="s">
        <v>54</v>
      </c>
      <c r="K150" s="300" t="s">
        <v>89</v>
      </c>
      <c r="L150" s="657" t="s">
        <v>54</v>
      </c>
      <c r="M150" s="300" t="s">
        <v>89</v>
      </c>
      <c r="N150" s="657" t="s">
        <v>54</v>
      </c>
      <c r="O150" s="300" t="s">
        <v>89</v>
      </c>
      <c r="P150" s="657" t="s">
        <v>54</v>
      </c>
      <c r="Q150" s="300" t="s">
        <v>89</v>
      </c>
      <c r="R150" s="657" t="s">
        <v>54</v>
      </c>
      <c r="S150" s="300" t="s">
        <v>89</v>
      </c>
      <c r="T150" s="657" t="s">
        <v>54</v>
      </c>
      <c r="U150" s="300" t="s">
        <v>89</v>
      </c>
      <c r="V150" s="657" t="s">
        <v>54</v>
      </c>
      <c r="W150" s="300" t="s">
        <v>89</v>
      </c>
      <c r="X150" s="657" t="s">
        <v>54</v>
      </c>
      <c r="Y150" s="300" t="s">
        <v>89</v>
      </c>
      <c r="Z150" s="657" t="s">
        <v>54</v>
      </c>
      <c r="AA150" s="300" t="s">
        <v>89</v>
      </c>
      <c r="AB150" s="657" t="s">
        <v>54</v>
      </c>
      <c r="AC150" s="300" t="s">
        <v>89</v>
      </c>
      <c r="AD150" s="657" t="s">
        <v>54</v>
      </c>
      <c r="AE150" s="300" t="s">
        <v>89</v>
      </c>
      <c r="AF150" s="657" t="s">
        <v>54</v>
      </c>
      <c r="AG150" s="300" t="s">
        <v>89</v>
      </c>
      <c r="AH150" s="657" t="s">
        <v>54</v>
      </c>
      <c r="AI150" s="300" t="s">
        <v>89</v>
      </c>
      <c r="AJ150" s="657" t="s">
        <v>54</v>
      </c>
      <c r="AK150" s="300" t="s">
        <v>89</v>
      </c>
      <c r="AL150" s="657" t="s">
        <v>54</v>
      </c>
      <c r="AM150" s="456" t="s">
        <v>89</v>
      </c>
      <c r="AN150" s="1469"/>
      <c r="AO150" s="1471"/>
      <c r="AP150" s="657" t="s">
        <v>54</v>
      </c>
      <c r="AQ150" s="300" t="s">
        <v>89</v>
      </c>
      <c r="AR150" s="1376"/>
      <c r="AS150" s="1376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12"/>
      <c r="BF150" s="12"/>
      <c r="BY150" s="3"/>
      <c r="CZ150" s="2"/>
    </row>
    <row r="151" spans="1:104" x14ac:dyDescent="0.2">
      <c r="A151" s="1460" t="s">
        <v>181</v>
      </c>
      <c r="B151" s="1461"/>
      <c r="C151" s="658">
        <f>SUM(D151+E151)</f>
        <v>8</v>
      </c>
      <c r="D151" s="659">
        <f>SUM(F151+H151+J151+L151+N151+P151+R151+T151+V151+X151+Z151+AB151+AD151+AF151+AH151+AJ151+AL151)</f>
        <v>5</v>
      </c>
      <c r="E151" s="304">
        <f>SUM(G151+I151+K151+M151+O151+Q151+S151+U151+W151+Y151+AA151+AC151+AE151+AG151+AI151+AK151+AM151)</f>
        <v>3</v>
      </c>
      <c r="F151" s="595"/>
      <c r="G151" s="305"/>
      <c r="H151" s="595">
        <v>2</v>
      </c>
      <c r="I151" s="305"/>
      <c r="J151" s="595">
        <v>1</v>
      </c>
      <c r="K151" s="305"/>
      <c r="L151" s="595"/>
      <c r="M151" s="305">
        <v>1</v>
      </c>
      <c r="N151" s="595">
        <v>1</v>
      </c>
      <c r="O151" s="305"/>
      <c r="P151" s="595">
        <v>1</v>
      </c>
      <c r="Q151" s="305"/>
      <c r="R151" s="595"/>
      <c r="S151" s="305"/>
      <c r="T151" s="595"/>
      <c r="U151" s="305"/>
      <c r="V151" s="595"/>
      <c r="W151" s="305"/>
      <c r="X151" s="595"/>
      <c r="Y151" s="305"/>
      <c r="Z151" s="595"/>
      <c r="AA151" s="305">
        <v>1</v>
      </c>
      <c r="AB151" s="595"/>
      <c r="AC151" s="305">
        <v>1</v>
      </c>
      <c r="AD151" s="92"/>
      <c r="AE151" s="305"/>
      <c r="AF151" s="92"/>
      <c r="AG151" s="305"/>
      <c r="AH151" s="92"/>
      <c r="AI151" s="305"/>
      <c r="AJ151" s="92"/>
      <c r="AK151" s="305"/>
      <c r="AL151" s="92"/>
      <c r="AM151" s="285"/>
      <c r="AN151" s="660">
        <v>0</v>
      </c>
      <c r="AO151" s="306">
        <v>0</v>
      </c>
      <c r="AP151" s="92">
        <v>0</v>
      </c>
      <c r="AQ151" s="305">
        <v>0</v>
      </c>
      <c r="AR151" s="53">
        <v>0</v>
      </c>
      <c r="AS151" s="53">
        <v>0</v>
      </c>
      <c r="AT151" s="661" t="str">
        <f>CA151&amp;CB151&amp;CC151&amp;CD151&amp;CE151&amp;CF151&amp;CN151</f>
        <v/>
      </c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12"/>
      <c r="BF151" s="12"/>
      <c r="BY151" s="3"/>
      <c r="CA151" s="32" t="str">
        <f>IF(CG151=0,"","* Las gestantes ingresadas al Programa NO debe ser mayor al Total de Mujeres ingresadas. ")</f>
        <v/>
      </c>
      <c r="CB151" s="32" t="str">
        <f>IF(CH151=0,"","* Las madres de hijos menor de 5 años NO DEBE ser mayor al Total de Mujeres ingresadas al Programa. ")</f>
        <v/>
      </c>
      <c r="CC151" s="32" t="str">
        <f>IF(CI151=0,"","* Los ingresos de Pueblos Originarios NO DEBE ser mayor al Total de ingresos del Programa.")</f>
        <v/>
      </c>
      <c r="CD151" s="32" t="str">
        <f>IF(CJ151=0,"","* Los Niños, Niñas, Adolescentes y Jóvenes de Programas SENAME NO DEBE ser mayor al Total de ingresos del Programa. ")</f>
        <v/>
      </c>
      <c r="CE151" s="32" t="str">
        <f>IF(CK151=0,"","* Los Migrantes NO DEBEN ser mayor al Total de ingresos del Programa. ")</f>
        <v/>
      </c>
      <c r="CF151" s="32" t="str">
        <f>IF(CL151=0,"","* No olvide escribir los campos Gestante y/o Madre de Hijo menor de 5 años y/o Pueblos Originarios y/o Niños, Niñas, Adolescentes y Jóvenes de Programas SENAME y/o Migrante (Digite CERO si no tiene). ")</f>
        <v/>
      </c>
      <c r="CG151" s="33">
        <f>IF(E151&lt;AN151,1,0)</f>
        <v>0</v>
      </c>
      <c r="CH151" s="33">
        <f>IF(C151&lt;AO151,1,0)</f>
        <v>0</v>
      </c>
      <c r="CI151" s="33">
        <f>IF(C151&lt;SUM(AP151,AQ151),1,0)</f>
        <v>0</v>
      </c>
      <c r="CJ151" s="33">
        <f>IF(C151&lt;AR151,1,0)</f>
        <v>0</v>
      </c>
      <c r="CK151" s="33">
        <f>IF(C151&lt;AS151,1,0)</f>
        <v>0</v>
      </c>
      <c r="CL151" s="33">
        <f>IF(AND(C151&lt;&gt;0,OR(AN151="",AO151="",AP151="",AQ151="",AR151="",AS151="")),1,0)</f>
        <v>0</v>
      </c>
      <c r="CM151" s="33">
        <f>IF(AND(C151=0,OR(C153&gt;0,C154&gt;0,C155&gt;0,C156&gt;0,C157&gt;0)),1,0)</f>
        <v>0</v>
      </c>
      <c r="CN151" s="32" t="str">
        <f>IF(AND(C151=0,OR(C153&gt;0,C154&gt;0,C155&gt;0,C156&gt;0,C157&gt;0)),"* No olvide registrar al menos un ingreso y una persona con diagnóstico. ","")</f>
        <v/>
      </c>
      <c r="CZ151" s="2"/>
    </row>
    <row r="152" spans="1:104" ht="14.25" customHeight="1" x14ac:dyDescent="0.2">
      <c r="A152" s="1462" t="s">
        <v>182</v>
      </c>
      <c r="B152" s="1463"/>
      <c r="C152" s="307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/>
      <c r="Q152" s="308"/>
      <c r="R152" s="308"/>
      <c r="S152" s="308"/>
      <c r="T152" s="308"/>
      <c r="U152" s="308"/>
      <c r="V152" s="308"/>
      <c r="W152" s="308"/>
      <c r="X152" s="308"/>
      <c r="Y152" s="308"/>
      <c r="Z152" s="308"/>
      <c r="AA152" s="308"/>
      <c r="AB152" s="308"/>
      <c r="AC152" s="308"/>
      <c r="AD152" s="308"/>
      <c r="AE152" s="308"/>
      <c r="AF152" s="308"/>
      <c r="AG152" s="308"/>
      <c r="AH152" s="308"/>
      <c r="AI152" s="308"/>
      <c r="AJ152" s="308"/>
      <c r="AK152" s="308"/>
      <c r="AL152" s="308"/>
      <c r="AM152" s="308"/>
      <c r="AN152" s="308"/>
      <c r="AO152" s="308"/>
      <c r="AP152" s="308"/>
      <c r="AQ152" s="308"/>
      <c r="AR152" s="308"/>
      <c r="AS152" s="309"/>
      <c r="AT152" s="66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12"/>
      <c r="BF152" s="12"/>
      <c r="BY152" s="3"/>
      <c r="CA152" s="32"/>
      <c r="CB152" s="32"/>
      <c r="CC152" s="32"/>
      <c r="CD152" s="32"/>
      <c r="CE152" s="32"/>
      <c r="CF152" s="32"/>
      <c r="CG152" s="33"/>
      <c r="CH152" s="33"/>
      <c r="CI152" s="33"/>
      <c r="CJ152" s="33"/>
      <c r="CK152" s="33"/>
      <c r="CL152" s="33"/>
      <c r="CM152" s="33"/>
      <c r="CN152" s="33"/>
      <c r="CZ152" s="2"/>
    </row>
    <row r="153" spans="1:104" x14ac:dyDescent="0.2">
      <c r="A153" s="1559" t="s">
        <v>183</v>
      </c>
      <c r="B153" s="662" t="s">
        <v>184</v>
      </c>
      <c r="C153" s="663">
        <f>SUM(D153+E153)</f>
        <v>0</v>
      </c>
      <c r="D153" s="664">
        <f t="shared" ref="D153:D161" si="25">SUM(F153+H153+J153+L153+N153+P153+R153+T153+V153+X153+Z153+AB153+AD153+AF153+AH153+AJ153+AL153)</f>
        <v>0</v>
      </c>
      <c r="E153" s="665">
        <f t="shared" ref="E153:E161" si="26">SUM(G153+I153+K153+M153+O153+Q153+S153+U153+W153+Y153+AA153+AC153+AE153+AG153+AI153+AK153+AM153)</f>
        <v>0</v>
      </c>
      <c r="F153" s="583"/>
      <c r="G153" s="586"/>
      <c r="H153" s="583"/>
      <c r="I153" s="586"/>
      <c r="J153" s="583"/>
      <c r="K153" s="586"/>
      <c r="L153" s="583"/>
      <c r="M153" s="586"/>
      <c r="N153" s="583"/>
      <c r="O153" s="586"/>
      <c r="P153" s="583"/>
      <c r="Q153" s="586"/>
      <c r="R153" s="583"/>
      <c r="S153" s="586"/>
      <c r="T153" s="583"/>
      <c r="U153" s="586"/>
      <c r="V153" s="583"/>
      <c r="W153" s="586"/>
      <c r="X153" s="583"/>
      <c r="Y153" s="586"/>
      <c r="Z153" s="583"/>
      <c r="AA153" s="586"/>
      <c r="AB153" s="583"/>
      <c r="AC153" s="586"/>
      <c r="AD153" s="583"/>
      <c r="AE153" s="586"/>
      <c r="AF153" s="583"/>
      <c r="AG153" s="586"/>
      <c r="AH153" s="583"/>
      <c r="AI153" s="586"/>
      <c r="AJ153" s="583"/>
      <c r="AK153" s="586"/>
      <c r="AL153" s="583"/>
      <c r="AM153" s="642"/>
      <c r="AN153" s="666">
        <v>0</v>
      </c>
      <c r="AO153" s="603">
        <v>0</v>
      </c>
      <c r="AP153" s="583">
        <v>0</v>
      </c>
      <c r="AQ153" s="586">
        <v>0</v>
      </c>
      <c r="AR153" s="586">
        <v>0</v>
      </c>
      <c r="AS153" s="586">
        <v>0</v>
      </c>
      <c r="AT153" s="661" t="str">
        <f>CA153&amp;CB153&amp;CC153&amp;CD153&amp;CE153&amp;CF153</f>
        <v/>
      </c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12"/>
      <c r="BF153" s="12"/>
      <c r="BY153" s="3"/>
      <c r="CA153" s="32" t="str">
        <f t="shared" ref="CA153:CA179" si="27">IF(CG153=0,"","* Las gestantes ingresadas al Programa NO debe ser mayor al Total de Mujeres ingresadas. ")</f>
        <v/>
      </c>
      <c r="CB153" s="32" t="str">
        <f t="shared" ref="CB153:CB169" si="28">IF(CH153=0,"","* Las madres de hijos menor de 5 años NO DEBE ser mayor al Total de Mujeres ingresadas al Programa. ")</f>
        <v/>
      </c>
      <c r="CC153" s="32" t="str">
        <f t="shared" ref="CC153:CC189" si="29">IF(CI153=0,"","* Los ingresos de Pueblos Originarios NO DEBE ser mayor al Total de ingresos del Programa.")</f>
        <v/>
      </c>
      <c r="CD153" s="32" t="str">
        <f t="shared" ref="CD153:CD189" si="30">IF(CJ153=0,"","* Los Niños, Niñas, Adolescentes y Jóvenes de Programas SENAME NO DEBE ser mayor al Total de ingresos del Programa. ")</f>
        <v/>
      </c>
      <c r="CE153" s="32" t="str">
        <f t="shared" ref="CE153:CE189" si="31">IF(CK153=0,"","* Los Migrantes NO DEBEN ser mayor al Total de ingresos del Programa. ")</f>
        <v/>
      </c>
      <c r="CF153" s="32" t="str">
        <f t="shared" ref="CF153:CF189" si="32">IF(CL153=0,"","* No olvide escribir los campos Gestante y/o Madre de Hijo menor de 5 años y/o Pueblos Originarios y/o Niños, Niñas, Adolescentes y Jóvenes de Programas SENAME y/o Migrante (Digite CERO si no tiene). ")</f>
        <v/>
      </c>
      <c r="CG153" s="33">
        <f t="shared" ref="CG153:CG179" si="33">IF(E153&lt;AN153,1,0)</f>
        <v>0</v>
      </c>
      <c r="CH153" s="33">
        <f t="shared" ref="CH153:CH169" si="34">IF(C153&lt;AO153,1,0)</f>
        <v>0</v>
      </c>
      <c r="CI153" s="33">
        <f t="shared" ref="CI153:CI189" si="35">IF(C153&lt;SUM(AP153,AQ153),1,0)</f>
        <v>0</v>
      </c>
      <c r="CJ153" s="33">
        <f t="shared" ref="CJ153:CJ189" si="36">IF(C153&lt;AR153,1,0)</f>
        <v>0</v>
      </c>
      <c r="CK153" s="33">
        <f t="shared" ref="CK153:CK189" si="37">IF(C153&lt;AS153,1,0)</f>
        <v>0</v>
      </c>
      <c r="CL153" s="33">
        <f t="shared" ref="CL153:CL189" si="38">IF(AND(C153&lt;&gt;0,OR(AN153="",AO153="",AP153="",AQ153="",AR153="",AS153="")),1,0)</f>
        <v>0</v>
      </c>
      <c r="CM153" s="33"/>
      <c r="CN153" s="33"/>
      <c r="CZ153" s="2"/>
    </row>
    <row r="154" spans="1:104" x14ac:dyDescent="0.2">
      <c r="A154" s="1465"/>
      <c r="B154" s="314" t="s">
        <v>185</v>
      </c>
      <c r="C154" s="315">
        <f>SUM(D154+E154)</f>
        <v>0</v>
      </c>
      <c r="D154" s="316">
        <f t="shared" si="25"/>
        <v>0</v>
      </c>
      <c r="E154" s="317">
        <f t="shared" si="26"/>
        <v>0</v>
      </c>
      <c r="F154" s="92"/>
      <c r="G154" s="95"/>
      <c r="H154" s="92"/>
      <c r="I154" s="95"/>
      <c r="J154" s="92"/>
      <c r="K154" s="95"/>
      <c r="L154" s="92"/>
      <c r="M154" s="95"/>
      <c r="N154" s="92"/>
      <c r="O154" s="95"/>
      <c r="P154" s="92"/>
      <c r="Q154" s="95"/>
      <c r="R154" s="92"/>
      <c r="S154" s="95"/>
      <c r="T154" s="92"/>
      <c r="U154" s="95"/>
      <c r="V154" s="92"/>
      <c r="W154" s="95"/>
      <c r="X154" s="92"/>
      <c r="Y154" s="95"/>
      <c r="Z154" s="92"/>
      <c r="AA154" s="95"/>
      <c r="AB154" s="92"/>
      <c r="AC154" s="95"/>
      <c r="AD154" s="92"/>
      <c r="AE154" s="95"/>
      <c r="AF154" s="92"/>
      <c r="AG154" s="95"/>
      <c r="AH154" s="92"/>
      <c r="AI154" s="95"/>
      <c r="AJ154" s="92"/>
      <c r="AK154" s="95"/>
      <c r="AL154" s="92"/>
      <c r="AM154" s="318"/>
      <c r="AN154" s="319">
        <v>0</v>
      </c>
      <c r="AO154" s="206">
        <v>0</v>
      </c>
      <c r="AP154" s="92">
        <v>0</v>
      </c>
      <c r="AQ154" s="95">
        <v>0</v>
      </c>
      <c r="AR154" s="95">
        <v>0</v>
      </c>
      <c r="AS154" s="95">
        <v>0</v>
      </c>
      <c r="AT154" s="661" t="str">
        <f>CA154&amp;CB154&amp;CC154&amp;CD154&amp;CE154&amp;CF154</f>
        <v/>
      </c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12"/>
      <c r="BF154" s="12"/>
      <c r="BY154" s="3"/>
      <c r="CA154" s="32" t="str">
        <f t="shared" si="27"/>
        <v/>
      </c>
      <c r="CB154" s="32" t="str">
        <f t="shared" si="28"/>
        <v/>
      </c>
      <c r="CC154" s="32" t="str">
        <f t="shared" si="29"/>
        <v/>
      </c>
      <c r="CD154" s="32" t="str">
        <f t="shared" si="30"/>
        <v/>
      </c>
      <c r="CE154" s="32" t="str">
        <f t="shared" si="31"/>
        <v/>
      </c>
      <c r="CF154" s="32" t="str">
        <f t="shared" si="32"/>
        <v/>
      </c>
      <c r="CG154" s="33">
        <f t="shared" si="33"/>
        <v>0</v>
      </c>
      <c r="CH154" s="33">
        <f t="shared" si="34"/>
        <v>0</v>
      </c>
      <c r="CI154" s="33">
        <f t="shared" si="35"/>
        <v>0</v>
      </c>
      <c r="CJ154" s="33">
        <f t="shared" si="36"/>
        <v>0</v>
      </c>
      <c r="CK154" s="33">
        <f t="shared" si="37"/>
        <v>0</v>
      </c>
      <c r="CL154" s="33">
        <f t="shared" si="38"/>
        <v>0</v>
      </c>
      <c r="CM154" s="33"/>
      <c r="CN154" s="33"/>
      <c r="CZ154" s="2"/>
    </row>
    <row r="155" spans="1:104" x14ac:dyDescent="0.2">
      <c r="A155" s="1466" t="s">
        <v>186</v>
      </c>
      <c r="B155" s="1467"/>
      <c r="C155" s="658">
        <f>SUM(D155+E155)</f>
        <v>0</v>
      </c>
      <c r="D155" s="659">
        <f t="shared" si="25"/>
        <v>0</v>
      </c>
      <c r="E155" s="320">
        <f t="shared" si="26"/>
        <v>0</v>
      </c>
      <c r="F155" s="595"/>
      <c r="G155" s="53"/>
      <c r="H155" s="595"/>
      <c r="I155" s="53"/>
      <c r="J155" s="595"/>
      <c r="K155" s="53"/>
      <c r="L155" s="595"/>
      <c r="M155" s="53"/>
      <c r="N155" s="595"/>
      <c r="O155" s="53"/>
      <c r="P155" s="595"/>
      <c r="Q155" s="53"/>
      <c r="R155" s="595"/>
      <c r="S155" s="53"/>
      <c r="T155" s="595"/>
      <c r="U155" s="53"/>
      <c r="V155" s="595"/>
      <c r="W155" s="53"/>
      <c r="X155" s="595"/>
      <c r="Y155" s="53"/>
      <c r="Z155" s="595"/>
      <c r="AA155" s="53"/>
      <c r="AB155" s="595"/>
      <c r="AC155" s="53"/>
      <c r="AD155" s="595"/>
      <c r="AE155" s="53"/>
      <c r="AF155" s="595"/>
      <c r="AG155" s="53"/>
      <c r="AH155" s="595"/>
      <c r="AI155" s="53"/>
      <c r="AJ155" s="595"/>
      <c r="AK155" s="53"/>
      <c r="AL155" s="595"/>
      <c r="AM155" s="321"/>
      <c r="AN155" s="660">
        <v>0</v>
      </c>
      <c r="AO155" s="591">
        <v>0</v>
      </c>
      <c r="AP155" s="595">
        <v>0</v>
      </c>
      <c r="AQ155" s="53">
        <v>0</v>
      </c>
      <c r="AR155" s="53">
        <v>0</v>
      </c>
      <c r="AS155" s="53">
        <v>0</v>
      </c>
      <c r="AT155" s="661" t="str">
        <f>CA155&amp;CB155&amp;CC155&amp;CD155&amp;CE155&amp;CF155</f>
        <v/>
      </c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12"/>
      <c r="BF155" s="12"/>
      <c r="BY155" s="3"/>
      <c r="CA155" s="32" t="str">
        <f t="shared" si="27"/>
        <v/>
      </c>
      <c r="CB155" s="32" t="str">
        <f t="shared" si="28"/>
        <v/>
      </c>
      <c r="CC155" s="32" t="str">
        <f t="shared" si="29"/>
        <v/>
      </c>
      <c r="CD155" s="32" t="str">
        <f t="shared" si="30"/>
        <v/>
      </c>
      <c r="CE155" s="32" t="str">
        <f t="shared" si="31"/>
        <v/>
      </c>
      <c r="CF155" s="32" t="str">
        <f t="shared" si="32"/>
        <v/>
      </c>
      <c r="CG155" s="33">
        <f t="shared" si="33"/>
        <v>0</v>
      </c>
      <c r="CH155" s="33">
        <f t="shared" si="34"/>
        <v>0</v>
      </c>
      <c r="CI155" s="33">
        <f t="shared" si="35"/>
        <v>0</v>
      </c>
      <c r="CJ155" s="33">
        <f t="shared" si="36"/>
        <v>0</v>
      </c>
      <c r="CK155" s="33">
        <f t="shared" si="37"/>
        <v>0</v>
      </c>
      <c r="CL155" s="33">
        <f t="shared" si="38"/>
        <v>0</v>
      </c>
      <c r="CM155" s="33"/>
      <c r="CN155" s="33"/>
      <c r="CZ155" s="2"/>
    </row>
    <row r="156" spans="1:104" x14ac:dyDescent="0.2">
      <c r="A156" s="1559" t="s">
        <v>187</v>
      </c>
      <c r="B156" s="662" t="s">
        <v>188</v>
      </c>
      <c r="C156" s="663">
        <f>+D156+E156</f>
        <v>0</v>
      </c>
      <c r="D156" s="664">
        <f t="shared" si="25"/>
        <v>0</v>
      </c>
      <c r="E156" s="665">
        <f t="shared" si="26"/>
        <v>0</v>
      </c>
      <c r="F156" s="583"/>
      <c r="G156" s="586"/>
      <c r="H156" s="583"/>
      <c r="I156" s="586"/>
      <c r="J156" s="583"/>
      <c r="K156" s="586"/>
      <c r="L156" s="583"/>
      <c r="M156" s="586"/>
      <c r="N156" s="583"/>
      <c r="O156" s="586"/>
      <c r="P156" s="583"/>
      <c r="Q156" s="586"/>
      <c r="R156" s="583"/>
      <c r="S156" s="586"/>
      <c r="T156" s="583"/>
      <c r="U156" s="586"/>
      <c r="V156" s="583"/>
      <c r="W156" s="586"/>
      <c r="X156" s="583"/>
      <c r="Y156" s="586"/>
      <c r="Z156" s="583"/>
      <c r="AA156" s="586"/>
      <c r="AB156" s="583"/>
      <c r="AC156" s="586"/>
      <c r="AD156" s="583"/>
      <c r="AE156" s="586"/>
      <c r="AF156" s="583"/>
      <c r="AG156" s="586"/>
      <c r="AH156" s="583"/>
      <c r="AI156" s="586"/>
      <c r="AJ156" s="583"/>
      <c r="AK156" s="586"/>
      <c r="AL156" s="583"/>
      <c r="AM156" s="642"/>
      <c r="AN156" s="666">
        <v>0</v>
      </c>
      <c r="AO156" s="603">
        <v>0</v>
      </c>
      <c r="AP156" s="583">
        <v>0</v>
      </c>
      <c r="AQ156" s="586">
        <v>0</v>
      </c>
      <c r="AR156" s="586">
        <v>0</v>
      </c>
      <c r="AS156" s="586">
        <v>0</v>
      </c>
      <c r="AT156" s="661" t="str">
        <f>CA156&amp;CB156&amp;CC156&amp;CD156&amp;CE156&amp;CF156</f>
        <v/>
      </c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12"/>
      <c r="BF156" s="12"/>
      <c r="BY156" s="3"/>
      <c r="CA156" s="32" t="str">
        <f t="shared" si="27"/>
        <v/>
      </c>
      <c r="CB156" s="32" t="str">
        <f t="shared" si="28"/>
        <v/>
      </c>
      <c r="CC156" s="32" t="str">
        <f t="shared" si="29"/>
        <v/>
      </c>
      <c r="CD156" s="32" t="str">
        <f t="shared" si="30"/>
        <v/>
      </c>
      <c r="CE156" s="32" t="str">
        <f t="shared" si="31"/>
        <v/>
      </c>
      <c r="CF156" s="32" t="str">
        <f t="shared" si="32"/>
        <v/>
      </c>
      <c r="CG156" s="33">
        <f t="shared" si="33"/>
        <v>0</v>
      </c>
      <c r="CH156" s="33">
        <f t="shared" si="34"/>
        <v>0</v>
      </c>
      <c r="CI156" s="33">
        <f t="shared" si="35"/>
        <v>0</v>
      </c>
      <c r="CJ156" s="33">
        <f t="shared" si="36"/>
        <v>0</v>
      </c>
      <c r="CK156" s="33">
        <f t="shared" si="37"/>
        <v>0</v>
      </c>
      <c r="CL156" s="33">
        <f t="shared" si="38"/>
        <v>0</v>
      </c>
      <c r="CM156" s="33"/>
      <c r="CN156" s="33"/>
      <c r="CZ156" s="2"/>
    </row>
    <row r="157" spans="1:104" x14ac:dyDescent="0.2">
      <c r="A157" s="1465"/>
      <c r="B157" s="314" t="s">
        <v>189</v>
      </c>
      <c r="C157" s="322">
        <f>+D157+E157</f>
        <v>0</v>
      </c>
      <c r="D157" s="323">
        <f t="shared" si="25"/>
        <v>0</v>
      </c>
      <c r="E157" s="304">
        <f t="shared" si="26"/>
        <v>0</v>
      </c>
      <c r="F157" s="324"/>
      <c r="G157" s="305"/>
      <c r="H157" s="324"/>
      <c r="I157" s="305"/>
      <c r="J157" s="324"/>
      <c r="K157" s="305"/>
      <c r="L157" s="92"/>
      <c r="M157" s="95"/>
      <c r="N157" s="324"/>
      <c r="O157" s="305"/>
      <c r="P157" s="324"/>
      <c r="Q157" s="305"/>
      <c r="R157" s="324"/>
      <c r="S157" s="305"/>
      <c r="T157" s="324"/>
      <c r="U157" s="305"/>
      <c r="V157" s="324"/>
      <c r="W157" s="305"/>
      <c r="X157" s="324"/>
      <c r="Y157" s="305"/>
      <c r="Z157" s="324"/>
      <c r="AA157" s="305"/>
      <c r="AB157" s="324"/>
      <c r="AC157" s="305"/>
      <c r="AD157" s="324"/>
      <c r="AE157" s="305"/>
      <c r="AF157" s="324"/>
      <c r="AG157" s="305"/>
      <c r="AH157" s="324"/>
      <c r="AI157" s="305"/>
      <c r="AJ157" s="324"/>
      <c r="AK157" s="305"/>
      <c r="AL157" s="324"/>
      <c r="AM157" s="285"/>
      <c r="AN157" s="319">
        <v>0</v>
      </c>
      <c r="AO157" s="206">
        <v>0</v>
      </c>
      <c r="AP157" s="92">
        <v>0</v>
      </c>
      <c r="AQ157" s="95">
        <v>0</v>
      </c>
      <c r="AR157" s="95">
        <v>0</v>
      </c>
      <c r="AS157" s="95">
        <v>0</v>
      </c>
      <c r="AT157" s="661" t="str">
        <f>CA157&amp;CB157&amp;CC157&amp;CD157&amp;CE157&amp;CF157</f>
        <v/>
      </c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12"/>
      <c r="BF157" s="12"/>
      <c r="BY157" s="3"/>
      <c r="CA157" s="32" t="str">
        <f t="shared" si="27"/>
        <v/>
      </c>
      <c r="CB157" s="32" t="str">
        <f t="shared" si="28"/>
        <v/>
      </c>
      <c r="CC157" s="32" t="str">
        <f t="shared" si="29"/>
        <v/>
      </c>
      <c r="CD157" s="32" t="str">
        <f t="shared" si="30"/>
        <v/>
      </c>
      <c r="CE157" s="32" t="str">
        <f t="shared" si="31"/>
        <v/>
      </c>
      <c r="CF157" s="32" t="str">
        <f t="shared" si="32"/>
        <v/>
      </c>
      <c r="CG157" s="33">
        <f t="shared" si="33"/>
        <v>0</v>
      </c>
      <c r="CH157" s="33">
        <f t="shared" si="34"/>
        <v>0</v>
      </c>
      <c r="CI157" s="33">
        <f t="shared" si="35"/>
        <v>0</v>
      </c>
      <c r="CJ157" s="33">
        <f t="shared" si="36"/>
        <v>0</v>
      </c>
      <c r="CK157" s="33">
        <f t="shared" si="37"/>
        <v>0</v>
      </c>
      <c r="CL157" s="33">
        <f t="shared" si="38"/>
        <v>0</v>
      </c>
      <c r="CM157" s="33"/>
      <c r="CN157" s="33"/>
      <c r="CZ157" s="2"/>
    </row>
    <row r="158" spans="1:104" x14ac:dyDescent="0.2">
      <c r="A158" s="374" t="s">
        <v>190</v>
      </c>
      <c r="B158" s="326"/>
      <c r="C158" s="576">
        <f t="shared" ref="C158:C189" si="39">SUM(D158+E158)</f>
        <v>8</v>
      </c>
      <c r="D158" s="577">
        <f t="shared" si="25"/>
        <v>5</v>
      </c>
      <c r="E158" s="75">
        <f t="shared" si="26"/>
        <v>3</v>
      </c>
      <c r="F158" s="595"/>
      <c r="G158" s="53"/>
      <c r="H158" s="595">
        <v>2</v>
      </c>
      <c r="I158" s="53"/>
      <c r="J158" s="595">
        <v>1</v>
      </c>
      <c r="K158" s="53"/>
      <c r="L158" s="595"/>
      <c r="M158" s="53">
        <v>1</v>
      </c>
      <c r="N158" s="595">
        <v>1</v>
      </c>
      <c r="O158" s="53"/>
      <c r="P158" s="595">
        <v>1</v>
      </c>
      <c r="Q158" s="53"/>
      <c r="R158" s="595"/>
      <c r="S158" s="53"/>
      <c r="T158" s="595"/>
      <c r="U158" s="53"/>
      <c r="V158" s="595"/>
      <c r="W158" s="53"/>
      <c r="X158" s="595"/>
      <c r="Y158" s="53"/>
      <c r="Z158" s="595"/>
      <c r="AA158" s="53">
        <v>1</v>
      </c>
      <c r="AB158" s="595"/>
      <c r="AC158" s="53">
        <v>1</v>
      </c>
      <c r="AD158" s="595"/>
      <c r="AE158" s="53"/>
      <c r="AF158" s="595"/>
      <c r="AG158" s="53"/>
      <c r="AH158" s="595"/>
      <c r="AI158" s="53"/>
      <c r="AJ158" s="595"/>
      <c r="AK158" s="53"/>
      <c r="AL158" s="595"/>
      <c r="AM158" s="321"/>
      <c r="AN158" s="660">
        <v>0</v>
      </c>
      <c r="AO158" s="591">
        <v>0</v>
      </c>
      <c r="AP158" s="92">
        <v>0</v>
      </c>
      <c r="AQ158" s="53">
        <v>0</v>
      </c>
      <c r="AR158" s="53">
        <v>0</v>
      </c>
      <c r="AS158" s="53">
        <v>0</v>
      </c>
      <c r="AT158" s="661" t="str">
        <f>CA158&amp;CB158&amp;CC158&amp;CD158&amp;CE158&amp;CF158&amp;CO158</f>
        <v/>
      </c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12"/>
      <c r="BF158" s="12"/>
      <c r="BY158" s="3"/>
      <c r="CA158" s="32" t="str">
        <f t="shared" si="27"/>
        <v/>
      </c>
      <c r="CB158" s="32" t="str">
        <f t="shared" si="28"/>
        <v/>
      </c>
      <c r="CC158" s="32" t="str">
        <f t="shared" si="29"/>
        <v/>
      </c>
      <c r="CD158" s="32" t="str">
        <f t="shared" si="30"/>
        <v/>
      </c>
      <c r="CE158" s="32" t="str">
        <f t="shared" si="31"/>
        <v/>
      </c>
      <c r="CF158" s="32" t="str">
        <f t="shared" si="32"/>
        <v/>
      </c>
      <c r="CG158" s="33">
        <f t="shared" si="33"/>
        <v>0</v>
      </c>
      <c r="CH158" s="33">
        <f t="shared" si="34"/>
        <v>0</v>
      </c>
      <c r="CI158" s="33">
        <f t="shared" si="35"/>
        <v>0</v>
      </c>
      <c r="CJ158" s="33">
        <f t="shared" si="36"/>
        <v>0</v>
      </c>
      <c r="CK158" s="33">
        <f t="shared" si="37"/>
        <v>0</v>
      </c>
      <c r="CL158" s="33">
        <f t="shared" si="38"/>
        <v>0</v>
      </c>
      <c r="CM158" s="14">
        <v>0</v>
      </c>
      <c r="CN158" s="14"/>
      <c r="CZ158" s="2"/>
    </row>
    <row r="159" spans="1:104" ht="14.25" customHeight="1" x14ac:dyDescent="0.2">
      <c r="A159" s="1375" t="s">
        <v>191</v>
      </c>
      <c r="B159" s="327" t="s">
        <v>192</v>
      </c>
      <c r="C159" s="328">
        <f t="shared" si="39"/>
        <v>0</v>
      </c>
      <c r="D159" s="329">
        <f t="shared" si="25"/>
        <v>0</v>
      </c>
      <c r="E159" s="330">
        <f t="shared" si="26"/>
        <v>0</v>
      </c>
      <c r="F159" s="106"/>
      <c r="G159" s="109"/>
      <c r="H159" s="106"/>
      <c r="I159" s="109"/>
      <c r="J159" s="106"/>
      <c r="K159" s="109"/>
      <c r="L159" s="106"/>
      <c r="M159" s="109"/>
      <c r="N159" s="106"/>
      <c r="O159" s="109"/>
      <c r="P159" s="106"/>
      <c r="Q159" s="109"/>
      <c r="R159" s="106"/>
      <c r="S159" s="109"/>
      <c r="T159" s="106"/>
      <c r="U159" s="109"/>
      <c r="V159" s="106"/>
      <c r="W159" s="109"/>
      <c r="X159" s="106"/>
      <c r="Y159" s="109"/>
      <c r="Z159" s="106"/>
      <c r="AA159" s="109"/>
      <c r="AB159" s="106"/>
      <c r="AC159" s="109"/>
      <c r="AD159" s="106"/>
      <c r="AE159" s="109"/>
      <c r="AF159" s="106"/>
      <c r="AG159" s="109"/>
      <c r="AH159" s="106"/>
      <c r="AI159" s="109"/>
      <c r="AJ159" s="106"/>
      <c r="AK159" s="109"/>
      <c r="AL159" s="106"/>
      <c r="AM159" s="254"/>
      <c r="AN159" s="331">
        <v>0</v>
      </c>
      <c r="AO159" s="57">
        <v>0</v>
      </c>
      <c r="AP159" s="106">
        <v>0</v>
      </c>
      <c r="AQ159" s="305">
        <v>0</v>
      </c>
      <c r="AR159" s="305">
        <v>0</v>
      </c>
      <c r="AS159" s="305">
        <v>0</v>
      </c>
      <c r="AT159" s="661" t="str">
        <f t="shared" ref="AT159:AT189" si="40">CA159&amp;CB159&amp;CC159&amp;CD159&amp;CE159&amp;CF159</f>
        <v/>
      </c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12"/>
      <c r="BF159" s="12"/>
      <c r="BY159" s="3"/>
      <c r="CA159" s="32" t="str">
        <f t="shared" si="27"/>
        <v/>
      </c>
      <c r="CB159" s="32" t="str">
        <f t="shared" si="28"/>
        <v/>
      </c>
      <c r="CC159" s="32" t="str">
        <f t="shared" si="29"/>
        <v/>
      </c>
      <c r="CD159" s="32" t="str">
        <f t="shared" si="30"/>
        <v/>
      </c>
      <c r="CE159" s="32" t="str">
        <f t="shared" si="31"/>
        <v/>
      </c>
      <c r="CF159" s="32" t="str">
        <f t="shared" si="32"/>
        <v/>
      </c>
      <c r="CG159" s="33">
        <f t="shared" si="33"/>
        <v>0</v>
      </c>
      <c r="CH159" s="33">
        <f t="shared" si="34"/>
        <v>0</v>
      </c>
      <c r="CI159" s="33">
        <f t="shared" si="35"/>
        <v>0</v>
      </c>
      <c r="CJ159" s="33">
        <f t="shared" si="36"/>
        <v>0</v>
      </c>
      <c r="CK159" s="33">
        <f t="shared" si="37"/>
        <v>0</v>
      </c>
      <c r="CL159" s="33">
        <f t="shared" si="38"/>
        <v>0</v>
      </c>
      <c r="CM159" s="33"/>
      <c r="CN159" s="33"/>
      <c r="CZ159" s="2"/>
    </row>
    <row r="160" spans="1:104" x14ac:dyDescent="0.2">
      <c r="A160" s="1392"/>
      <c r="B160" s="332" t="s">
        <v>193</v>
      </c>
      <c r="C160" s="333">
        <f t="shared" si="39"/>
        <v>1</v>
      </c>
      <c r="D160" s="334">
        <f t="shared" si="25"/>
        <v>0</v>
      </c>
      <c r="E160" s="335">
        <f t="shared" si="26"/>
        <v>1</v>
      </c>
      <c r="F160" s="35"/>
      <c r="G160" s="39"/>
      <c r="H160" s="35"/>
      <c r="I160" s="39"/>
      <c r="J160" s="35"/>
      <c r="K160" s="39"/>
      <c r="L160" s="35"/>
      <c r="M160" s="39">
        <v>1</v>
      </c>
      <c r="N160" s="35"/>
      <c r="O160" s="39"/>
      <c r="P160" s="35"/>
      <c r="Q160" s="39"/>
      <c r="R160" s="35"/>
      <c r="S160" s="39"/>
      <c r="T160" s="35"/>
      <c r="U160" s="39"/>
      <c r="V160" s="35"/>
      <c r="W160" s="39"/>
      <c r="X160" s="35"/>
      <c r="Y160" s="39"/>
      <c r="Z160" s="35"/>
      <c r="AA160" s="39"/>
      <c r="AB160" s="35"/>
      <c r="AC160" s="39"/>
      <c r="AD160" s="35"/>
      <c r="AE160" s="39"/>
      <c r="AF160" s="35"/>
      <c r="AG160" s="39"/>
      <c r="AH160" s="35"/>
      <c r="AI160" s="39"/>
      <c r="AJ160" s="35"/>
      <c r="AK160" s="39"/>
      <c r="AL160" s="35"/>
      <c r="AM160" s="239"/>
      <c r="AN160" s="336">
        <v>0</v>
      </c>
      <c r="AO160" s="58">
        <v>0</v>
      </c>
      <c r="AP160" s="35">
        <v>0</v>
      </c>
      <c r="AQ160" s="46">
        <v>0</v>
      </c>
      <c r="AR160" s="46">
        <v>0</v>
      </c>
      <c r="AS160" s="46">
        <v>0</v>
      </c>
      <c r="AT160" s="661" t="str">
        <f t="shared" si="40"/>
        <v/>
      </c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12"/>
      <c r="BF160" s="12"/>
      <c r="BY160" s="3"/>
      <c r="CA160" s="32" t="str">
        <f t="shared" si="27"/>
        <v/>
      </c>
      <c r="CB160" s="32" t="str">
        <f t="shared" si="28"/>
        <v/>
      </c>
      <c r="CC160" s="32" t="str">
        <f t="shared" si="29"/>
        <v/>
      </c>
      <c r="CD160" s="32" t="str">
        <f t="shared" si="30"/>
        <v/>
      </c>
      <c r="CE160" s="32" t="str">
        <f t="shared" si="31"/>
        <v/>
      </c>
      <c r="CF160" s="32" t="str">
        <f t="shared" si="32"/>
        <v/>
      </c>
      <c r="CG160" s="33">
        <f t="shared" si="33"/>
        <v>0</v>
      </c>
      <c r="CH160" s="33">
        <f t="shared" si="34"/>
        <v>0</v>
      </c>
      <c r="CI160" s="33">
        <f t="shared" si="35"/>
        <v>0</v>
      </c>
      <c r="CJ160" s="33">
        <f t="shared" si="36"/>
        <v>0</v>
      </c>
      <c r="CK160" s="33">
        <f t="shared" si="37"/>
        <v>0</v>
      </c>
      <c r="CL160" s="33">
        <f t="shared" si="38"/>
        <v>0</v>
      </c>
      <c r="CM160" s="33"/>
      <c r="CN160" s="33"/>
      <c r="CZ160" s="2"/>
    </row>
    <row r="161" spans="1:104" x14ac:dyDescent="0.2">
      <c r="A161" s="1392"/>
      <c r="B161" s="332" t="s">
        <v>194</v>
      </c>
      <c r="C161" s="333">
        <f t="shared" si="39"/>
        <v>0</v>
      </c>
      <c r="D161" s="337">
        <f t="shared" si="25"/>
        <v>0</v>
      </c>
      <c r="E161" s="335">
        <f t="shared" si="26"/>
        <v>0</v>
      </c>
      <c r="F161" s="42"/>
      <c r="G161" s="46"/>
      <c r="H161" s="42"/>
      <c r="I161" s="46"/>
      <c r="J161" s="42"/>
      <c r="K161" s="46"/>
      <c r="L161" s="42"/>
      <c r="M161" s="46"/>
      <c r="N161" s="42"/>
      <c r="O161" s="46"/>
      <c r="P161" s="42"/>
      <c r="Q161" s="46"/>
      <c r="R161" s="42"/>
      <c r="S161" s="46"/>
      <c r="T161" s="42"/>
      <c r="U161" s="46"/>
      <c r="V161" s="42"/>
      <c r="W161" s="46"/>
      <c r="X161" s="42"/>
      <c r="Y161" s="46"/>
      <c r="Z161" s="42"/>
      <c r="AA161" s="46"/>
      <c r="AB161" s="42"/>
      <c r="AC161" s="46"/>
      <c r="AD161" s="42"/>
      <c r="AE161" s="46"/>
      <c r="AF161" s="42"/>
      <c r="AG161" s="46"/>
      <c r="AH161" s="42"/>
      <c r="AI161" s="46"/>
      <c r="AJ161" s="42"/>
      <c r="AK161" s="46"/>
      <c r="AL161" s="42"/>
      <c r="AM161" s="244"/>
      <c r="AN161" s="338">
        <v>0</v>
      </c>
      <c r="AO161" s="202">
        <v>0</v>
      </c>
      <c r="AP161" s="42">
        <v>0</v>
      </c>
      <c r="AQ161" s="46">
        <v>0</v>
      </c>
      <c r="AR161" s="46">
        <v>0</v>
      </c>
      <c r="AS161" s="46">
        <v>0</v>
      </c>
      <c r="AT161" s="661" t="str">
        <f t="shared" si="40"/>
        <v/>
      </c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12"/>
      <c r="BF161" s="12"/>
      <c r="BY161" s="3"/>
      <c r="CA161" s="32" t="str">
        <f t="shared" si="27"/>
        <v/>
      </c>
      <c r="CB161" s="32" t="str">
        <f t="shared" si="28"/>
        <v/>
      </c>
      <c r="CC161" s="32" t="str">
        <f t="shared" si="29"/>
        <v/>
      </c>
      <c r="CD161" s="32" t="str">
        <f t="shared" si="30"/>
        <v/>
      </c>
      <c r="CE161" s="32" t="str">
        <f t="shared" si="31"/>
        <v/>
      </c>
      <c r="CF161" s="32" t="str">
        <f t="shared" si="32"/>
        <v/>
      </c>
      <c r="CG161" s="33">
        <f t="shared" si="33"/>
        <v>0</v>
      </c>
      <c r="CH161" s="33">
        <f t="shared" si="34"/>
        <v>0</v>
      </c>
      <c r="CI161" s="33">
        <f t="shared" si="35"/>
        <v>0</v>
      </c>
      <c r="CJ161" s="33">
        <f t="shared" si="36"/>
        <v>0</v>
      </c>
      <c r="CK161" s="33">
        <f t="shared" si="37"/>
        <v>0</v>
      </c>
      <c r="CL161" s="33">
        <f t="shared" si="38"/>
        <v>0</v>
      </c>
      <c r="CM161" s="33"/>
      <c r="CN161" s="33"/>
      <c r="CZ161" s="2"/>
    </row>
    <row r="162" spans="1:104" x14ac:dyDescent="0.2">
      <c r="A162" s="1392"/>
      <c r="B162" s="339" t="s">
        <v>195</v>
      </c>
      <c r="C162" s="333">
        <f t="shared" si="39"/>
        <v>0</v>
      </c>
      <c r="D162" s="340"/>
      <c r="E162" s="335">
        <f>SUM(K162+M162+O162+Q162+S162+U162+W162+Y162+AA162+AC162+AE162+AG162+AI162+AK162+AM162)</f>
        <v>0</v>
      </c>
      <c r="F162" s="270"/>
      <c r="G162" s="271"/>
      <c r="H162" s="270"/>
      <c r="I162" s="271"/>
      <c r="J162" s="270"/>
      <c r="K162" s="39"/>
      <c r="L162" s="270"/>
      <c r="M162" s="39"/>
      <c r="N162" s="270"/>
      <c r="O162" s="39"/>
      <c r="P162" s="270"/>
      <c r="Q162" s="39"/>
      <c r="R162" s="270"/>
      <c r="S162" s="39"/>
      <c r="T162" s="270"/>
      <c r="U162" s="39"/>
      <c r="V162" s="270"/>
      <c r="W162" s="39"/>
      <c r="X162" s="270"/>
      <c r="Y162" s="39"/>
      <c r="Z162" s="270"/>
      <c r="AA162" s="39"/>
      <c r="AB162" s="270"/>
      <c r="AC162" s="39"/>
      <c r="AD162" s="270"/>
      <c r="AE162" s="39"/>
      <c r="AF162" s="270"/>
      <c r="AG162" s="39"/>
      <c r="AH162" s="270"/>
      <c r="AI162" s="39"/>
      <c r="AJ162" s="270"/>
      <c r="AK162" s="39"/>
      <c r="AL162" s="270"/>
      <c r="AM162" s="239"/>
      <c r="AN162" s="336"/>
      <c r="AO162" s="58"/>
      <c r="AP162" s="270"/>
      <c r="AQ162" s="39"/>
      <c r="AR162" s="39"/>
      <c r="AS162" s="39"/>
      <c r="AT162" s="661" t="str">
        <f t="shared" si="40"/>
        <v/>
      </c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12"/>
      <c r="BF162" s="12"/>
      <c r="BY162" s="3"/>
      <c r="CA162" s="32" t="str">
        <f t="shared" si="27"/>
        <v/>
      </c>
      <c r="CB162" s="32" t="str">
        <f t="shared" si="28"/>
        <v/>
      </c>
      <c r="CC162" s="32" t="str">
        <f t="shared" si="29"/>
        <v/>
      </c>
      <c r="CD162" s="32" t="str">
        <f t="shared" si="30"/>
        <v/>
      </c>
      <c r="CE162" s="32" t="str">
        <f t="shared" si="31"/>
        <v/>
      </c>
      <c r="CF162" s="32" t="str">
        <f t="shared" si="32"/>
        <v/>
      </c>
      <c r="CG162" s="33">
        <f t="shared" si="33"/>
        <v>0</v>
      </c>
      <c r="CH162" s="33">
        <f t="shared" si="34"/>
        <v>0</v>
      </c>
      <c r="CI162" s="33">
        <f t="shared" si="35"/>
        <v>0</v>
      </c>
      <c r="CJ162" s="33">
        <f t="shared" si="36"/>
        <v>0</v>
      </c>
      <c r="CK162" s="33">
        <f t="shared" si="37"/>
        <v>0</v>
      </c>
      <c r="CL162" s="33">
        <f>IF(AND(C162&lt;&gt;0,OR(AN162="",AO162="",AQ162="",AR162="",AS162="")),1,0)</f>
        <v>0</v>
      </c>
      <c r="CM162" s="33"/>
      <c r="CN162" s="33"/>
      <c r="CZ162" s="2"/>
    </row>
    <row r="163" spans="1:104" x14ac:dyDescent="0.2">
      <c r="A163" s="1392"/>
      <c r="B163" s="332" t="s">
        <v>196</v>
      </c>
      <c r="C163" s="333">
        <f t="shared" si="39"/>
        <v>0</v>
      </c>
      <c r="D163" s="329">
        <f t="shared" ref="D163:E169" si="41">SUM(F163+H163+J163+L163+N163+P163+R163+T163+V163+X163+Z163+AB163+AD163+AF163+AH163+AJ163+AL163)</f>
        <v>0</v>
      </c>
      <c r="E163" s="335">
        <f t="shared" si="41"/>
        <v>0</v>
      </c>
      <c r="F163" s="106"/>
      <c r="G163" s="109"/>
      <c r="H163" s="106"/>
      <c r="I163" s="109"/>
      <c r="J163" s="106"/>
      <c r="K163" s="109"/>
      <c r="L163" s="106"/>
      <c r="M163" s="109"/>
      <c r="N163" s="106"/>
      <c r="O163" s="109"/>
      <c r="P163" s="106"/>
      <c r="Q163" s="109"/>
      <c r="R163" s="106"/>
      <c r="S163" s="109"/>
      <c r="T163" s="106"/>
      <c r="U163" s="109"/>
      <c r="V163" s="106"/>
      <c r="W163" s="109"/>
      <c r="X163" s="106"/>
      <c r="Y163" s="109"/>
      <c r="Z163" s="106"/>
      <c r="AA163" s="109"/>
      <c r="AB163" s="106"/>
      <c r="AC163" s="109"/>
      <c r="AD163" s="106"/>
      <c r="AE163" s="109"/>
      <c r="AF163" s="106"/>
      <c r="AG163" s="109"/>
      <c r="AH163" s="106"/>
      <c r="AI163" s="109"/>
      <c r="AJ163" s="106"/>
      <c r="AK163" s="109"/>
      <c r="AL163" s="106"/>
      <c r="AM163" s="254"/>
      <c r="AN163" s="331"/>
      <c r="AO163" s="57"/>
      <c r="AP163" s="106"/>
      <c r="AQ163" s="109"/>
      <c r="AR163" s="109"/>
      <c r="AS163" s="109"/>
      <c r="AT163" s="661" t="str">
        <f t="shared" si="40"/>
        <v/>
      </c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12"/>
      <c r="BF163" s="12"/>
      <c r="BY163" s="3"/>
      <c r="CA163" s="32" t="str">
        <f t="shared" si="27"/>
        <v/>
      </c>
      <c r="CB163" s="32" t="str">
        <f t="shared" si="28"/>
        <v/>
      </c>
      <c r="CC163" s="32" t="str">
        <f t="shared" si="29"/>
        <v/>
      </c>
      <c r="CD163" s="32" t="str">
        <f t="shared" si="30"/>
        <v/>
      </c>
      <c r="CE163" s="32" t="str">
        <f t="shared" si="31"/>
        <v/>
      </c>
      <c r="CF163" s="32" t="str">
        <f t="shared" si="32"/>
        <v/>
      </c>
      <c r="CG163" s="33">
        <f t="shared" si="33"/>
        <v>0</v>
      </c>
      <c r="CH163" s="33">
        <f t="shared" si="34"/>
        <v>0</v>
      </c>
      <c r="CI163" s="33">
        <f t="shared" si="35"/>
        <v>0</v>
      </c>
      <c r="CJ163" s="33">
        <f t="shared" si="36"/>
        <v>0</v>
      </c>
      <c r="CK163" s="33">
        <f t="shared" si="37"/>
        <v>0</v>
      </c>
      <c r="CL163" s="33">
        <f t="shared" si="38"/>
        <v>0</v>
      </c>
      <c r="CM163" s="33"/>
      <c r="CN163" s="33"/>
      <c r="CZ163" s="2"/>
    </row>
    <row r="164" spans="1:104" x14ac:dyDescent="0.2">
      <c r="A164" s="1392"/>
      <c r="B164" s="341" t="s">
        <v>197</v>
      </c>
      <c r="C164" s="333">
        <f t="shared" si="39"/>
        <v>1</v>
      </c>
      <c r="D164" s="334">
        <f t="shared" si="41"/>
        <v>0</v>
      </c>
      <c r="E164" s="335">
        <f t="shared" si="41"/>
        <v>1</v>
      </c>
      <c r="F164" s="35"/>
      <c r="G164" s="39"/>
      <c r="H164" s="35"/>
      <c r="I164" s="39"/>
      <c r="J164" s="35"/>
      <c r="K164" s="39"/>
      <c r="L164" s="35"/>
      <c r="M164" s="39"/>
      <c r="N164" s="35"/>
      <c r="O164" s="39"/>
      <c r="P164" s="35"/>
      <c r="Q164" s="39"/>
      <c r="R164" s="35"/>
      <c r="S164" s="39"/>
      <c r="T164" s="35"/>
      <c r="U164" s="39"/>
      <c r="V164" s="35"/>
      <c r="W164" s="39"/>
      <c r="X164" s="35"/>
      <c r="Y164" s="39"/>
      <c r="Z164" s="35"/>
      <c r="AA164" s="39"/>
      <c r="AB164" s="35"/>
      <c r="AC164" s="39">
        <v>1</v>
      </c>
      <c r="AD164" s="35"/>
      <c r="AE164" s="39"/>
      <c r="AF164" s="35"/>
      <c r="AG164" s="39"/>
      <c r="AH164" s="35"/>
      <c r="AI164" s="39"/>
      <c r="AJ164" s="35"/>
      <c r="AK164" s="39"/>
      <c r="AL164" s="35"/>
      <c r="AM164" s="239"/>
      <c r="AN164" s="336">
        <v>0</v>
      </c>
      <c r="AO164" s="58">
        <v>0</v>
      </c>
      <c r="AP164" s="35">
        <v>0</v>
      </c>
      <c r="AQ164" s="305">
        <v>0</v>
      </c>
      <c r="AR164" s="305">
        <v>0</v>
      </c>
      <c r="AS164" s="305">
        <v>0</v>
      </c>
      <c r="AT164" s="661" t="str">
        <f t="shared" si="40"/>
        <v/>
      </c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12"/>
      <c r="BF164" s="12"/>
      <c r="BY164" s="3"/>
      <c r="CA164" s="32" t="str">
        <f t="shared" si="27"/>
        <v/>
      </c>
      <c r="CB164" s="32" t="str">
        <f t="shared" si="28"/>
        <v/>
      </c>
      <c r="CC164" s="32" t="str">
        <f t="shared" si="29"/>
        <v/>
      </c>
      <c r="CD164" s="32" t="str">
        <f t="shared" si="30"/>
        <v/>
      </c>
      <c r="CE164" s="32" t="str">
        <f t="shared" si="31"/>
        <v/>
      </c>
      <c r="CF164" s="32" t="str">
        <f t="shared" si="32"/>
        <v/>
      </c>
      <c r="CG164" s="33">
        <f t="shared" si="33"/>
        <v>0</v>
      </c>
      <c r="CH164" s="33">
        <f t="shared" si="34"/>
        <v>0</v>
      </c>
      <c r="CI164" s="33">
        <f t="shared" si="35"/>
        <v>0</v>
      </c>
      <c r="CJ164" s="33">
        <f t="shared" si="36"/>
        <v>0</v>
      </c>
      <c r="CK164" s="33">
        <f t="shared" si="37"/>
        <v>0</v>
      </c>
      <c r="CL164" s="33">
        <f t="shared" si="38"/>
        <v>0</v>
      </c>
      <c r="CM164" s="33"/>
      <c r="CN164" s="33"/>
      <c r="CZ164" s="2"/>
    </row>
    <row r="165" spans="1:104" x14ac:dyDescent="0.2">
      <c r="A165" s="1392"/>
      <c r="B165" s="342" t="s">
        <v>198</v>
      </c>
      <c r="C165" s="333">
        <f t="shared" si="39"/>
        <v>0</v>
      </c>
      <c r="D165" s="334">
        <f t="shared" si="41"/>
        <v>0</v>
      </c>
      <c r="E165" s="335">
        <f t="shared" si="41"/>
        <v>0</v>
      </c>
      <c r="F165" s="35"/>
      <c r="G165" s="39"/>
      <c r="H165" s="35"/>
      <c r="I165" s="39"/>
      <c r="J165" s="35"/>
      <c r="K165" s="39"/>
      <c r="L165" s="35"/>
      <c r="M165" s="39"/>
      <c r="N165" s="35"/>
      <c r="O165" s="39"/>
      <c r="P165" s="35"/>
      <c r="Q165" s="39"/>
      <c r="R165" s="35"/>
      <c r="S165" s="39"/>
      <c r="T165" s="35"/>
      <c r="U165" s="39"/>
      <c r="V165" s="35"/>
      <c r="W165" s="39"/>
      <c r="X165" s="35"/>
      <c r="Y165" s="39"/>
      <c r="Z165" s="35"/>
      <c r="AA165" s="39"/>
      <c r="AB165" s="35"/>
      <c r="AC165" s="39"/>
      <c r="AD165" s="35"/>
      <c r="AE165" s="39"/>
      <c r="AF165" s="35"/>
      <c r="AG165" s="39"/>
      <c r="AH165" s="35"/>
      <c r="AI165" s="39"/>
      <c r="AJ165" s="35"/>
      <c r="AK165" s="39"/>
      <c r="AL165" s="35"/>
      <c r="AM165" s="239"/>
      <c r="AN165" s="336">
        <v>0</v>
      </c>
      <c r="AO165" s="58">
        <v>0</v>
      </c>
      <c r="AP165" s="35">
        <v>0</v>
      </c>
      <c r="AQ165" s="46">
        <v>0</v>
      </c>
      <c r="AR165" s="46">
        <v>0</v>
      </c>
      <c r="AS165" s="46">
        <v>0</v>
      </c>
      <c r="AT165" s="661" t="str">
        <f t="shared" si="40"/>
        <v/>
      </c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12"/>
      <c r="BF165" s="12"/>
      <c r="BY165" s="3"/>
      <c r="CA165" s="32" t="str">
        <f t="shared" si="27"/>
        <v/>
      </c>
      <c r="CB165" s="32" t="str">
        <f t="shared" si="28"/>
        <v/>
      </c>
      <c r="CC165" s="32" t="str">
        <f t="shared" si="29"/>
        <v/>
      </c>
      <c r="CD165" s="32" t="str">
        <f t="shared" si="30"/>
        <v/>
      </c>
      <c r="CE165" s="32" t="str">
        <f t="shared" si="31"/>
        <v/>
      </c>
      <c r="CF165" s="32" t="str">
        <f t="shared" si="32"/>
        <v/>
      </c>
      <c r="CG165" s="33">
        <f t="shared" si="33"/>
        <v>0</v>
      </c>
      <c r="CH165" s="33">
        <f t="shared" si="34"/>
        <v>0</v>
      </c>
      <c r="CI165" s="33">
        <f t="shared" si="35"/>
        <v>0</v>
      </c>
      <c r="CJ165" s="33">
        <f t="shared" si="36"/>
        <v>0</v>
      </c>
      <c r="CK165" s="33">
        <f t="shared" si="37"/>
        <v>0</v>
      </c>
      <c r="CL165" s="33">
        <f t="shared" si="38"/>
        <v>0</v>
      </c>
      <c r="CM165" s="33"/>
      <c r="CN165" s="33"/>
      <c r="CZ165" s="2"/>
    </row>
    <row r="166" spans="1:104" x14ac:dyDescent="0.2">
      <c r="A166" s="1376"/>
      <c r="B166" s="343" t="s">
        <v>199</v>
      </c>
      <c r="C166" s="344">
        <f t="shared" si="39"/>
        <v>0</v>
      </c>
      <c r="D166" s="337">
        <f t="shared" si="41"/>
        <v>0</v>
      </c>
      <c r="E166" s="345">
        <f t="shared" si="41"/>
        <v>0</v>
      </c>
      <c r="F166" s="42"/>
      <c r="G166" s="46"/>
      <c r="H166" s="42"/>
      <c r="I166" s="46"/>
      <c r="J166" s="42"/>
      <c r="K166" s="46"/>
      <c r="L166" s="42"/>
      <c r="M166" s="46"/>
      <c r="N166" s="42"/>
      <c r="O166" s="46"/>
      <c r="P166" s="42"/>
      <c r="Q166" s="46"/>
      <c r="R166" s="42"/>
      <c r="S166" s="46"/>
      <c r="T166" s="42"/>
      <c r="U166" s="46"/>
      <c r="V166" s="42"/>
      <c r="W166" s="46"/>
      <c r="X166" s="42"/>
      <c r="Y166" s="46"/>
      <c r="Z166" s="42"/>
      <c r="AA166" s="46"/>
      <c r="AB166" s="42"/>
      <c r="AC166" s="46"/>
      <c r="AD166" s="42"/>
      <c r="AE166" s="46"/>
      <c r="AF166" s="42"/>
      <c r="AG166" s="46"/>
      <c r="AH166" s="42"/>
      <c r="AI166" s="46"/>
      <c r="AJ166" s="42"/>
      <c r="AK166" s="46"/>
      <c r="AL166" s="42"/>
      <c r="AM166" s="244"/>
      <c r="AN166" s="338">
        <v>0</v>
      </c>
      <c r="AO166" s="202">
        <v>0</v>
      </c>
      <c r="AP166" s="42">
        <v>0</v>
      </c>
      <c r="AQ166" s="85">
        <v>0</v>
      </c>
      <c r="AR166" s="85">
        <v>0</v>
      </c>
      <c r="AS166" s="85">
        <v>0</v>
      </c>
      <c r="AT166" s="661" t="str">
        <f t="shared" si="40"/>
        <v/>
      </c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12"/>
      <c r="BF166" s="12"/>
      <c r="BY166" s="3"/>
      <c r="CA166" s="32" t="str">
        <f t="shared" si="27"/>
        <v/>
      </c>
      <c r="CB166" s="32" t="str">
        <f t="shared" si="28"/>
        <v/>
      </c>
      <c r="CC166" s="32" t="str">
        <f t="shared" si="29"/>
        <v/>
      </c>
      <c r="CD166" s="32" t="str">
        <f t="shared" si="30"/>
        <v/>
      </c>
      <c r="CE166" s="32" t="str">
        <f t="shared" si="31"/>
        <v/>
      </c>
      <c r="CF166" s="32" t="str">
        <f t="shared" si="32"/>
        <v/>
      </c>
      <c r="CG166" s="33">
        <f t="shared" si="33"/>
        <v>0</v>
      </c>
      <c r="CH166" s="33">
        <f t="shared" si="34"/>
        <v>0</v>
      </c>
      <c r="CI166" s="33">
        <f t="shared" si="35"/>
        <v>0</v>
      </c>
      <c r="CJ166" s="33">
        <f t="shared" si="36"/>
        <v>0</v>
      </c>
      <c r="CK166" s="33">
        <f t="shared" si="37"/>
        <v>0</v>
      </c>
      <c r="CL166" s="33">
        <f t="shared" si="38"/>
        <v>0</v>
      </c>
      <c r="CM166" s="33"/>
      <c r="CN166" s="33"/>
      <c r="CZ166" s="2"/>
    </row>
    <row r="167" spans="1:104" ht="21" customHeight="1" x14ac:dyDescent="0.2">
      <c r="A167" s="1375" t="s">
        <v>200</v>
      </c>
      <c r="B167" s="667" t="s">
        <v>201</v>
      </c>
      <c r="C167" s="663">
        <f t="shared" si="39"/>
        <v>0</v>
      </c>
      <c r="D167" s="664">
        <f t="shared" si="41"/>
        <v>0</v>
      </c>
      <c r="E167" s="665">
        <f t="shared" si="41"/>
        <v>0</v>
      </c>
      <c r="F167" s="583"/>
      <c r="G167" s="586"/>
      <c r="H167" s="583"/>
      <c r="I167" s="586"/>
      <c r="J167" s="583"/>
      <c r="K167" s="586"/>
      <c r="L167" s="583"/>
      <c r="M167" s="586"/>
      <c r="N167" s="583"/>
      <c r="O167" s="586"/>
      <c r="P167" s="583"/>
      <c r="Q167" s="586"/>
      <c r="R167" s="583"/>
      <c r="S167" s="586"/>
      <c r="T167" s="583"/>
      <c r="U167" s="586"/>
      <c r="V167" s="583"/>
      <c r="W167" s="586"/>
      <c r="X167" s="583"/>
      <c r="Y167" s="586"/>
      <c r="Z167" s="583"/>
      <c r="AA167" s="586"/>
      <c r="AB167" s="583"/>
      <c r="AC167" s="586"/>
      <c r="AD167" s="583"/>
      <c r="AE167" s="586"/>
      <c r="AF167" s="583"/>
      <c r="AG167" s="586"/>
      <c r="AH167" s="583"/>
      <c r="AI167" s="586"/>
      <c r="AJ167" s="583"/>
      <c r="AK167" s="586"/>
      <c r="AL167" s="583"/>
      <c r="AM167" s="642"/>
      <c r="AN167" s="666">
        <v>0</v>
      </c>
      <c r="AO167" s="603">
        <v>0</v>
      </c>
      <c r="AP167" s="583">
        <v>0</v>
      </c>
      <c r="AQ167" s="347">
        <v>0</v>
      </c>
      <c r="AR167" s="347">
        <v>0</v>
      </c>
      <c r="AS167" s="347">
        <v>0</v>
      </c>
      <c r="AT167" s="661" t="str">
        <f t="shared" si="40"/>
        <v/>
      </c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12"/>
      <c r="BF167" s="12"/>
      <c r="BY167" s="3"/>
      <c r="CA167" s="32" t="str">
        <f t="shared" si="27"/>
        <v/>
      </c>
      <c r="CB167" s="32" t="str">
        <f t="shared" si="28"/>
        <v/>
      </c>
      <c r="CC167" s="32" t="str">
        <f t="shared" si="29"/>
        <v/>
      </c>
      <c r="CD167" s="32" t="str">
        <f t="shared" si="30"/>
        <v/>
      </c>
      <c r="CE167" s="32" t="str">
        <f t="shared" si="31"/>
        <v/>
      </c>
      <c r="CF167" s="32" t="str">
        <f t="shared" si="32"/>
        <v/>
      </c>
      <c r="CG167" s="33">
        <f t="shared" si="33"/>
        <v>0</v>
      </c>
      <c r="CH167" s="33">
        <f t="shared" si="34"/>
        <v>0</v>
      </c>
      <c r="CI167" s="33">
        <f t="shared" si="35"/>
        <v>0</v>
      </c>
      <c r="CJ167" s="33">
        <f t="shared" si="36"/>
        <v>0</v>
      </c>
      <c r="CK167" s="33">
        <f t="shared" si="37"/>
        <v>0</v>
      </c>
      <c r="CL167" s="33">
        <f t="shared" si="38"/>
        <v>0</v>
      </c>
      <c r="CM167" s="33"/>
      <c r="CN167" s="33"/>
      <c r="CZ167" s="2"/>
    </row>
    <row r="168" spans="1:104" ht="21" x14ac:dyDescent="0.2">
      <c r="A168" s="1392"/>
      <c r="B168" s="332" t="s">
        <v>202</v>
      </c>
      <c r="C168" s="333">
        <f t="shared" si="39"/>
        <v>0</v>
      </c>
      <c r="D168" s="334">
        <f t="shared" si="41"/>
        <v>0</v>
      </c>
      <c r="E168" s="335">
        <f t="shared" si="41"/>
        <v>0</v>
      </c>
      <c r="F168" s="35"/>
      <c r="G168" s="39"/>
      <c r="H168" s="35"/>
      <c r="I168" s="39"/>
      <c r="J168" s="35"/>
      <c r="K168" s="39"/>
      <c r="L168" s="35"/>
      <c r="M168" s="39"/>
      <c r="N168" s="35"/>
      <c r="O168" s="39"/>
      <c r="P168" s="35"/>
      <c r="Q168" s="39"/>
      <c r="R168" s="35"/>
      <c r="S168" s="39"/>
      <c r="T168" s="35"/>
      <c r="U168" s="39"/>
      <c r="V168" s="35"/>
      <c r="W168" s="39"/>
      <c r="X168" s="35"/>
      <c r="Y168" s="39"/>
      <c r="Z168" s="35"/>
      <c r="AA168" s="39"/>
      <c r="AB168" s="35"/>
      <c r="AC168" s="39"/>
      <c r="AD168" s="35"/>
      <c r="AE168" s="39"/>
      <c r="AF168" s="35"/>
      <c r="AG168" s="39"/>
      <c r="AH168" s="35"/>
      <c r="AI168" s="39"/>
      <c r="AJ168" s="35"/>
      <c r="AK168" s="39"/>
      <c r="AL168" s="35"/>
      <c r="AM168" s="239"/>
      <c r="AN168" s="336">
        <v>0</v>
      </c>
      <c r="AO168" s="58">
        <v>0</v>
      </c>
      <c r="AP168" s="35">
        <v>0</v>
      </c>
      <c r="AQ168" s="46">
        <v>0</v>
      </c>
      <c r="AR168" s="46">
        <v>0</v>
      </c>
      <c r="AS168" s="46">
        <v>0</v>
      </c>
      <c r="AT168" s="661" t="str">
        <f t="shared" si="40"/>
        <v/>
      </c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12"/>
      <c r="BF168" s="12"/>
      <c r="BY168" s="3"/>
      <c r="CA168" s="32" t="str">
        <f t="shared" si="27"/>
        <v/>
      </c>
      <c r="CB168" s="32" t="str">
        <f t="shared" si="28"/>
        <v/>
      </c>
      <c r="CC168" s="32" t="str">
        <f t="shared" si="29"/>
        <v/>
      </c>
      <c r="CD168" s="32" t="str">
        <f t="shared" si="30"/>
        <v/>
      </c>
      <c r="CE168" s="32" t="str">
        <f t="shared" si="31"/>
        <v/>
      </c>
      <c r="CF168" s="32" t="str">
        <f t="shared" si="32"/>
        <v/>
      </c>
      <c r="CG168" s="33">
        <f t="shared" si="33"/>
        <v>0</v>
      </c>
      <c r="CH168" s="33">
        <f t="shared" si="34"/>
        <v>0</v>
      </c>
      <c r="CI168" s="33">
        <f t="shared" si="35"/>
        <v>0</v>
      </c>
      <c r="CJ168" s="33">
        <f t="shared" si="36"/>
        <v>0</v>
      </c>
      <c r="CK168" s="33">
        <f t="shared" si="37"/>
        <v>0</v>
      </c>
      <c r="CL168" s="33">
        <f t="shared" si="38"/>
        <v>0</v>
      </c>
      <c r="CM168" s="33"/>
      <c r="CN168" s="33"/>
      <c r="CZ168" s="2"/>
    </row>
    <row r="169" spans="1:104" x14ac:dyDescent="0.2">
      <c r="A169" s="1376"/>
      <c r="B169" s="314" t="s">
        <v>203</v>
      </c>
      <c r="C169" s="348">
        <f t="shared" si="39"/>
        <v>0</v>
      </c>
      <c r="D169" s="349">
        <f t="shared" si="41"/>
        <v>0</v>
      </c>
      <c r="E169" s="350">
        <f t="shared" si="41"/>
        <v>0</v>
      </c>
      <c r="F169" s="82"/>
      <c r="G169" s="85"/>
      <c r="H169" s="82"/>
      <c r="I169" s="85"/>
      <c r="J169" s="82"/>
      <c r="K169" s="85"/>
      <c r="L169" s="82"/>
      <c r="M169" s="85"/>
      <c r="N169" s="82"/>
      <c r="O169" s="85"/>
      <c r="P169" s="82"/>
      <c r="Q169" s="85"/>
      <c r="R169" s="82"/>
      <c r="S169" s="85"/>
      <c r="T169" s="82"/>
      <c r="U169" s="85"/>
      <c r="V169" s="82"/>
      <c r="W169" s="85"/>
      <c r="X169" s="82"/>
      <c r="Y169" s="85"/>
      <c r="Z169" s="82"/>
      <c r="AA169" s="85"/>
      <c r="AB169" s="82"/>
      <c r="AC169" s="85"/>
      <c r="AD169" s="82"/>
      <c r="AE169" s="85"/>
      <c r="AF169" s="82"/>
      <c r="AG169" s="85"/>
      <c r="AH169" s="82"/>
      <c r="AI169" s="85"/>
      <c r="AJ169" s="82"/>
      <c r="AK169" s="85"/>
      <c r="AL169" s="82"/>
      <c r="AM169" s="351"/>
      <c r="AN169" s="352">
        <v>0</v>
      </c>
      <c r="AO169" s="59">
        <v>0</v>
      </c>
      <c r="AP169" s="82">
        <v>0</v>
      </c>
      <c r="AQ169" s="85">
        <v>0</v>
      </c>
      <c r="AR169" s="85">
        <v>0</v>
      </c>
      <c r="AS169" s="85">
        <v>0</v>
      </c>
      <c r="AT169" s="661" t="str">
        <f t="shared" si="40"/>
        <v/>
      </c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12"/>
      <c r="BF169" s="12"/>
      <c r="BY169" s="3"/>
      <c r="CA169" s="32" t="str">
        <f t="shared" si="27"/>
        <v/>
      </c>
      <c r="CB169" s="32" t="str">
        <f t="shared" si="28"/>
        <v/>
      </c>
      <c r="CC169" s="32" t="str">
        <f t="shared" si="29"/>
        <v/>
      </c>
      <c r="CD169" s="32" t="str">
        <f t="shared" si="30"/>
        <v/>
      </c>
      <c r="CE169" s="32" t="str">
        <f t="shared" si="31"/>
        <v/>
      </c>
      <c r="CF169" s="32" t="str">
        <f t="shared" si="32"/>
        <v/>
      </c>
      <c r="CG169" s="33">
        <f t="shared" si="33"/>
        <v>0</v>
      </c>
      <c r="CH169" s="33">
        <f t="shared" si="34"/>
        <v>0</v>
      </c>
      <c r="CI169" s="33">
        <f t="shared" si="35"/>
        <v>0</v>
      </c>
      <c r="CJ169" s="33">
        <f t="shared" si="36"/>
        <v>0</v>
      </c>
      <c r="CK169" s="33">
        <f t="shared" si="37"/>
        <v>0</v>
      </c>
      <c r="CL169" s="33">
        <f t="shared" si="38"/>
        <v>0</v>
      </c>
      <c r="CM169" s="33"/>
      <c r="CN169" s="33"/>
      <c r="CZ169" s="2"/>
    </row>
    <row r="170" spans="1:104" ht="14.25" customHeight="1" x14ac:dyDescent="0.2">
      <c r="A170" s="1375" t="s">
        <v>204</v>
      </c>
      <c r="B170" s="662" t="s">
        <v>205</v>
      </c>
      <c r="C170" s="663">
        <f t="shared" si="39"/>
        <v>1</v>
      </c>
      <c r="D170" s="664">
        <f t="shared" ref="D170:E173" si="42">SUM(F170+H170+J170+L170+N170)</f>
        <v>1</v>
      </c>
      <c r="E170" s="665">
        <f t="shared" si="42"/>
        <v>0</v>
      </c>
      <c r="F170" s="583"/>
      <c r="G170" s="586"/>
      <c r="H170" s="583">
        <v>1</v>
      </c>
      <c r="I170" s="586"/>
      <c r="J170" s="583"/>
      <c r="K170" s="586"/>
      <c r="L170" s="583"/>
      <c r="M170" s="586"/>
      <c r="N170" s="583"/>
      <c r="O170" s="586"/>
      <c r="P170" s="668"/>
      <c r="Q170" s="669"/>
      <c r="R170" s="668"/>
      <c r="S170" s="669"/>
      <c r="T170" s="668"/>
      <c r="U170" s="669"/>
      <c r="V170" s="668"/>
      <c r="W170" s="669"/>
      <c r="X170" s="668"/>
      <c r="Y170" s="669"/>
      <c r="Z170" s="668"/>
      <c r="AA170" s="669"/>
      <c r="AB170" s="668"/>
      <c r="AC170" s="669"/>
      <c r="AD170" s="668"/>
      <c r="AE170" s="669"/>
      <c r="AF170" s="668"/>
      <c r="AG170" s="669"/>
      <c r="AH170" s="668"/>
      <c r="AI170" s="669"/>
      <c r="AJ170" s="668"/>
      <c r="AK170" s="669"/>
      <c r="AL170" s="668"/>
      <c r="AM170" s="670"/>
      <c r="AN170" s="666">
        <v>0</v>
      </c>
      <c r="AO170" s="671"/>
      <c r="AP170" s="583">
        <v>0</v>
      </c>
      <c r="AQ170" s="347">
        <v>0</v>
      </c>
      <c r="AR170" s="347">
        <v>0</v>
      </c>
      <c r="AS170" s="347">
        <v>0</v>
      </c>
      <c r="AT170" s="661" t="str">
        <f t="shared" si="40"/>
        <v/>
      </c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12"/>
      <c r="BF170" s="12"/>
      <c r="BY170" s="3"/>
      <c r="CA170" s="32" t="str">
        <f t="shared" si="27"/>
        <v/>
      </c>
      <c r="CB170" s="32"/>
      <c r="CC170" s="32" t="str">
        <f t="shared" si="29"/>
        <v/>
      </c>
      <c r="CD170" s="32" t="str">
        <f t="shared" si="30"/>
        <v/>
      </c>
      <c r="CE170" s="32" t="str">
        <f t="shared" si="31"/>
        <v/>
      </c>
      <c r="CF170" s="32" t="str">
        <f t="shared" si="32"/>
        <v/>
      </c>
      <c r="CG170" s="33">
        <f t="shared" si="33"/>
        <v>0</v>
      </c>
      <c r="CH170" s="33"/>
      <c r="CI170" s="33">
        <f t="shared" si="35"/>
        <v>0</v>
      </c>
      <c r="CJ170" s="33">
        <f t="shared" si="36"/>
        <v>0</v>
      </c>
      <c r="CK170" s="33">
        <f t="shared" si="37"/>
        <v>0</v>
      </c>
      <c r="CL170" s="33">
        <f>IF(AND(C170&lt;&gt;0,OR(AN170="",AP170="",AQ170="",AR170="",AS170="")),1,0)</f>
        <v>0</v>
      </c>
      <c r="CM170" s="33"/>
      <c r="CN170" s="33"/>
      <c r="CZ170" s="2"/>
    </row>
    <row r="171" spans="1:104" ht="21" x14ac:dyDescent="0.2">
      <c r="A171" s="1392"/>
      <c r="B171" s="332" t="s">
        <v>206</v>
      </c>
      <c r="C171" s="333">
        <f t="shared" si="39"/>
        <v>0</v>
      </c>
      <c r="D171" s="334">
        <f t="shared" si="42"/>
        <v>0</v>
      </c>
      <c r="E171" s="335">
        <f t="shared" si="42"/>
        <v>0</v>
      </c>
      <c r="F171" s="35"/>
      <c r="G171" s="39"/>
      <c r="H171" s="35"/>
      <c r="I171" s="39"/>
      <c r="J171" s="35"/>
      <c r="K171" s="39"/>
      <c r="L171" s="35"/>
      <c r="M171" s="39"/>
      <c r="N171" s="35"/>
      <c r="O171" s="39"/>
      <c r="P171" s="270"/>
      <c r="Q171" s="271"/>
      <c r="R171" s="270"/>
      <c r="S171" s="271"/>
      <c r="T171" s="270"/>
      <c r="U171" s="271"/>
      <c r="V171" s="270"/>
      <c r="W171" s="271"/>
      <c r="X171" s="270"/>
      <c r="Y171" s="271"/>
      <c r="Z171" s="270"/>
      <c r="AA171" s="271"/>
      <c r="AB171" s="270"/>
      <c r="AC171" s="271"/>
      <c r="AD171" s="270"/>
      <c r="AE171" s="271"/>
      <c r="AF171" s="270"/>
      <c r="AG171" s="271"/>
      <c r="AH171" s="270"/>
      <c r="AI171" s="271"/>
      <c r="AJ171" s="270"/>
      <c r="AK171" s="271"/>
      <c r="AL171" s="270"/>
      <c r="AM171" s="357"/>
      <c r="AN171" s="336"/>
      <c r="AO171" s="358"/>
      <c r="AP171" s="35"/>
      <c r="AQ171" s="46"/>
      <c r="AR171" s="46"/>
      <c r="AS171" s="46"/>
      <c r="AT171" s="661" t="str">
        <f t="shared" si="40"/>
        <v/>
      </c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12"/>
      <c r="BF171" s="12"/>
      <c r="BY171" s="3"/>
      <c r="CA171" s="32" t="str">
        <f t="shared" si="27"/>
        <v/>
      </c>
      <c r="CB171" s="32"/>
      <c r="CC171" s="32" t="str">
        <f t="shared" si="29"/>
        <v/>
      </c>
      <c r="CD171" s="32" t="str">
        <f t="shared" si="30"/>
        <v/>
      </c>
      <c r="CE171" s="32" t="str">
        <f t="shared" si="31"/>
        <v/>
      </c>
      <c r="CF171" s="32" t="str">
        <f t="shared" si="32"/>
        <v/>
      </c>
      <c r="CG171" s="33">
        <f t="shared" si="33"/>
        <v>0</v>
      </c>
      <c r="CH171" s="33"/>
      <c r="CI171" s="33">
        <f t="shared" si="35"/>
        <v>0</v>
      </c>
      <c r="CJ171" s="33">
        <f t="shared" si="36"/>
        <v>0</v>
      </c>
      <c r="CK171" s="33">
        <f t="shared" si="37"/>
        <v>0</v>
      </c>
      <c r="CL171" s="33">
        <f t="shared" ref="CL171:CL173" si="43">IF(AND(C171&lt;&gt;0,OR(AN171="",AP171="",AQ171="",AR171="",AS171="")),1,0)</f>
        <v>0</v>
      </c>
      <c r="CM171" s="33"/>
      <c r="CN171" s="33"/>
      <c r="CZ171" s="2"/>
    </row>
    <row r="172" spans="1:104" ht="21" x14ac:dyDescent="0.2">
      <c r="A172" s="1392"/>
      <c r="B172" s="332" t="s">
        <v>207</v>
      </c>
      <c r="C172" s="333">
        <f t="shared" si="39"/>
        <v>0</v>
      </c>
      <c r="D172" s="334">
        <f t="shared" si="42"/>
        <v>0</v>
      </c>
      <c r="E172" s="335">
        <f t="shared" si="42"/>
        <v>0</v>
      </c>
      <c r="F172" s="35"/>
      <c r="G172" s="39"/>
      <c r="H172" s="35"/>
      <c r="I172" s="39"/>
      <c r="J172" s="35"/>
      <c r="K172" s="39"/>
      <c r="L172" s="35"/>
      <c r="M172" s="39"/>
      <c r="N172" s="35"/>
      <c r="O172" s="39"/>
      <c r="P172" s="270"/>
      <c r="Q172" s="271"/>
      <c r="R172" s="270"/>
      <c r="S172" s="271"/>
      <c r="T172" s="270"/>
      <c r="U172" s="271"/>
      <c r="V172" s="270"/>
      <c r="W172" s="271"/>
      <c r="X172" s="270"/>
      <c r="Y172" s="271"/>
      <c r="Z172" s="270"/>
      <c r="AA172" s="271"/>
      <c r="AB172" s="270"/>
      <c r="AC172" s="271"/>
      <c r="AD172" s="270"/>
      <c r="AE172" s="271"/>
      <c r="AF172" s="270"/>
      <c r="AG172" s="271"/>
      <c r="AH172" s="270"/>
      <c r="AI172" s="271"/>
      <c r="AJ172" s="270"/>
      <c r="AK172" s="271"/>
      <c r="AL172" s="270"/>
      <c r="AM172" s="357"/>
      <c r="AN172" s="336"/>
      <c r="AO172" s="359"/>
      <c r="AP172" s="35"/>
      <c r="AQ172" s="46"/>
      <c r="AR172" s="46"/>
      <c r="AS172" s="46"/>
      <c r="AT172" s="661" t="str">
        <f t="shared" si="40"/>
        <v/>
      </c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12"/>
      <c r="BF172" s="12"/>
      <c r="BY172" s="3"/>
      <c r="CA172" s="32" t="str">
        <f t="shared" si="27"/>
        <v/>
      </c>
      <c r="CB172" s="32"/>
      <c r="CC172" s="32" t="str">
        <f t="shared" si="29"/>
        <v/>
      </c>
      <c r="CD172" s="32" t="str">
        <f t="shared" si="30"/>
        <v/>
      </c>
      <c r="CE172" s="32" t="str">
        <f t="shared" si="31"/>
        <v/>
      </c>
      <c r="CF172" s="32" t="str">
        <f t="shared" si="32"/>
        <v/>
      </c>
      <c r="CG172" s="33">
        <f t="shared" si="33"/>
        <v>0</v>
      </c>
      <c r="CH172" s="33"/>
      <c r="CI172" s="33">
        <f t="shared" si="35"/>
        <v>0</v>
      </c>
      <c r="CJ172" s="33">
        <f t="shared" si="36"/>
        <v>0</v>
      </c>
      <c r="CK172" s="33">
        <f t="shared" si="37"/>
        <v>0</v>
      </c>
      <c r="CL172" s="33">
        <f t="shared" si="43"/>
        <v>0</v>
      </c>
      <c r="CM172" s="33"/>
      <c r="CN172" s="33"/>
      <c r="CZ172" s="2"/>
    </row>
    <row r="173" spans="1:104" ht="31.5" x14ac:dyDescent="0.2">
      <c r="A173" s="1376"/>
      <c r="B173" s="314" t="s">
        <v>208</v>
      </c>
      <c r="C173" s="348">
        <f t="shared" si="39"/>
        <v>1</v>
      </c>
      <c r="D173" s="349">
        <f t="shared" si="42"/>
        <v>1</v>
      </c>
      <c r="E173" s="350">
        <f t="shared" si="42"/>
        <v>0</v>
      </c>
      <c r="F173" s="82"/>
      <c r="G173" s="85"/>
      <c r="H173" s="82"/>
      <c r="I173" s="85"/>
      <c r="J173" s="82">
        <v>1</v>
      </c>
      <c r="K173" s="85"/>
      <c r="L173" s="82"/>
      <c r="M173" s="85"/>
      <c r="N173" s="82"/>
      <c r="O173" s="85"/>
      <c r="P173" s="360"/>
      <c r="Q173" s="361"/>
      <c r="R173" s="360"/>
      <c r="S173" s="361"/>
      <c r="T173" s="360"/>
      <c r="U173" s="361"/>
      <c r="V173" s="360"/>
      <c r="W173" s="361"/>
      <c r="X173" s="360"/>
      <c r="Y173" s="361"/>
      <c r="Z173" s="360"/>
      <c r="AA173" s="361"/>
      <c r="AB173" s="360"/>
      <c r="AC173" s="361"/>
      <c r="AD173" s="360"/>
      <c r="AE173" s="361"/>
      <c r="AF173" s="360"/>
      <c r="AG173" s="361"/>
      <c r="AH173" s="360"/>
      <c r="AI173" s="361"/>
      <c r="AJ173" s="360"/>
      <c r="AK173" s="361"/>
      <c r="AL173" s="360"/>
      <c r="AM173" s="361"/>
      <c r="AN173" s="352">
        <v>0</v>
      </c>
      <c r="AO173" s="274"/>
      <c r="AP173" s="82">
        <v>0</v>
      </c>
      <c r="AQ173" s="85">
        <v>0</v>
      </c>
      <c r="AR173" s="85">
        <v>0</v>
      </c>
      <c r="AS173" s="85">
        <v>0</v>
      </c>
      <c r="AT173" s="661" t="str">
        <f t="shared" si="40"/>
        <v/>
      </c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12"/>
      <c r="BF173" s="12"/>
      <c r="BY173" s="3"/>
      <c r="CA173" s="32" t="str">
        <f t="shared" si="27"/>
        <v/>
      </c>
      <c r="CB173" s="32"/>
      <c r="CC173" s="32" t="str">
        <f t="shared" si="29"/>
        <v/>
      </c>
      <c r="CD173" s="32" t="str">
        <f t="shared" si="30"/>
        <v/>
      </c>
      <c r="CE173" s="32" t="str">
        <f t="shared" si="31"/>
        <v/>
      </c>
      <c r="CF173" s="32" t="str">
        <f t="shared" si="32"/>
        <v/>
      </c>
      <c r="CG173" s="33">
        <f t="shared" si="33"/>
        <v>0</v>
      </c>
      <c r="CH173" s="33"/>
      <c r="CI173" s="33">
        <f t="shared" si="35"/>
        <v>0</v>
      </c>
      <c r="CJ173" s="33">
        <f t="shared" si="36"/>
        <v>0</v>
      </c>
      <c r="CK173" s="33">
        <f t="shared" si="37"/>
        <v>0</v>
      </c>
      <c r="CL173" s="33">
        <f t="shared" si="43"/>
        <v>0</v>
      </c>
      <c r="CM173" s="33"/>
      <c r="CN173" s="33"/>
      <c r="CZ173" s="2"/>
    </row>
    <row r="174" spans="1:104" x14ac:dyDescent="0.2">
      <c r="A174" s="1375" t="s">
        <v>209</v>
      </c>
      <c r="B174" s="362" t="s">
        <v>210</v>
      </c>
      <c r="C174" s="328">
        <f t="shared" si="39"/>
        <v>0</v>
      </c>
      <c r="D174" s="329">
        <f t="shared" ref="D174:E189" si="44">SUM(F174+H174+J174+L174+N174+P174+R174+T174+V174+X174+Z174+AB174+AD174+AF174+AH174+AJ174+AL174)</f>
        <v>0</v>
      </c>
      <c r="E174" s="330">
        <f t="shared" si="44"/>
        <v>0</v>
      </c>
      <c r="F174" s="106"/>
      <c r="G174" s="109"/>
      <c r="H174" s="106"/>
      <c r="I174" s="109"/>
      <c r="J174" s="106"/>
      <c r="K174" s="109"/>
      <c r="L174" s="106"/>
      <c r="M174" s="109"/>
      <c r="N174" s="106"/>
      <c r="O174" s="109"/>
      <c r="P174" s="106"/>
      <c r="Q174" s="109"/>
      <c r="R174" s="106"/>
      <c r="S174" s="109"/>
      <c r="T174" s="106"/>
      <c r="U174" s="109"/>
      <c r="V174" s="106"/>
      <c r="W174" s="109"/>
      <c r="X174" s="106"/>
      <c r="Y174" s="109"/>
      <c r="Z174" s="106"/>
      <c r="AA174" s="109"/>
      <c r="AB174" s="106"/>
      <c r="AC174" s="109"/>
      <c r="AD174" s="106"/>
      <c r="AE174" s="109"/>
      <c r="AF174" s="106"/>
      <c r="AG174" s="109"/>
      <c r="AH174" s="106"/>
      <c r="AI174" s="109"/>
      <c r="AJ174" s="106"/>
      <c r="AK174" s="109"/>
      <c r="AL174" s="106"/>
      <c r="AM174" s="108"/>
      <c r="AN174" s="109"/>
      <c r="AO174" s="603"/>
      <c r="AP174" s="601"/>
      <c r="AQ174" s="109"/>
      <c r="AR174" s="109"/>
      <c r="AS174" s="57"/>
      <c r="AT174" s="661" t="str">
        <f t="shared" si="40"/>
        <v/>
      </c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12"/>
      <c r="BF174" s="12"/>
      <c r="BY174" s="3"/>
      <c r="CA174" s="32" t="str">
        <f t="shared" si="27"/>
        <v/>
      </c>
      <c r="CB174" s="32" t="str">
        <f t="shared" ref="CB174:CB179" si="45">IF(CH174=0,"","* Las madres de hijos menor de 5 años NO DEBE ser mayor al Total de Mujeres ingresadas al Programa. ")</f>
        <v/>
      </c>
      <c r="CC174" s="32" t="str">
        <f t="shared" si="29"/>
        <v/>
      </c>
      <c r="CD174" s="32" t="str">
        <f t="shared" si="30"/>
        <v/>
      </c>
      <c r="CE174" s="32" t="str">
        <f t="shared" si="31"/>
        <v/>
      </c>
      <c r="CF174" s="32" t="str">
        <f t="shared" si="32"/>
        <v/>
      </c>
      <c r="CG174" s="33">
        <f t="shared" si="33"/>
        <v>0</v>
      </c>
      <c r="CH174" s="33">
        <f t="shared" ref="CH174:CH179" si="46">IF(C174&lt;AO174,1,0)</f>
        <v>0</v>
      </c>
      <c r="CI174" s="33">
        <f t="shared" si="35"/>
        <v>0</v>
      </c>
      <c r="CJ174" s="33">
        <f t="shared" si="36"/>
        <v>0</v>
      </c>
      <c r="CK174" s="33">
        <f t="shared" si="37"/>
        <v>0</v>
      </c>
      <c r="CL174" s="33">
        <f t="shared" si="38"/>
        <v>0</v>
      </c>
      <c r="CM174" s="33"/>
      <c r="CN174" s="33"/>
      <c r="CZ174" s="2"/>
    </row>
    <row r="175" spans="1:104" x14ac:dyDescent="0.2">
      <c r="A175" s="1392"/>
      <c r="B175" s="363" t="s">
        <v>211</v>
      </c>
      <c r="C175" s="333">
        <f t="shared" si="39"/>
        <v>0</v>
      </c>
      <c r="D175" s="334">
        <f t="shared" si="44"/>
        <v>0</v>
      </c>
      <c r="E175" s="335">
        <f t="shared" si="44"/>
        <v>0</v>
      </c>
      <c r="F175" s="35"/>
      <c r="G175" s="39"/>
      <c r="H175" s="35"/>
      <c r="I175" s="39"/>
      <c r="J175" s="35"/>
      <c r="K175" s="39"/>
      <c r="L175" s="35"/>
      <c r="M175" s="39"/>
      <c r="N175" s="35"/>
      <c r="O175" s="39"/>
      <c r="P175" s="35"/>
      <c r="Q175" s="39"/>
      <c r="R175" s="35"/>
      <c r="S175" s="39"/>
      <c r="T175" s="35"/>
      <c r="U175" s="39"/>
      <c r="V175" s="35"/>
      <c r="W175" s="39"/>
      <c r="X175" s="35"/>
      <c r="Y175" s="39"/>
      <c r="Z175" s="35"/>
      <c r="AA175" s="39"/>
      <c r="AB175" s="35"/>
      <c r="AC175" s="39"/>
      <c r="AD175" s="35"/>
      <c r="AE175" s="39"/>
      <c r="AF175" s="35"/>
      <c r="AG175" s="39"/>
      <c r="AH175" s="35"/>
      <c r="AI175" s="39"/>
      <c r="AJ175" s="35"/>
      <c r="AK175" s="39"/>
      <c r="AL175" s="35"/>
      <c r="AM175" s="38"/>
      <c r="AN175" s="39"/>
      <c r="AO175" s="58"/>
      <c r="AP175" s="143"/>
      <c r="AQ175" s="39"/>
      <c r="AR175" s="39"/>
      <c r="AS175" s="58"/>
      <c r="AT175" s="661" t="str">
        <f t="shared" si="40"/>
        <v/>
      </c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12"/>
      <c r="BF175" s="12"/>
      <c r="BY175" s="3"/>
      <c r="CA175" s="32" t="str">
        <f t="shared" si="27"/>
        <v/>
      </c>
      <c r="CB175" s="32" t="str">
        <f t="shared" si="45"/>
        <v/>
      </c>
      <c r="CC175" s="32" t="str">
        <f t="shared" si="29"/>
        <v/>
      </c>
      <c r="CD175" s="32" t="str">
        <f t="shared" si="30"/>
        <v/>
      </c>
      <c r="CE175" s="32" t="str">
        <f t="shared" si="31"/>
        <v/>
      </c>
      <c r="CF175" s="32" t="str">
        <f t="shared" si="32"/>
        <v/>
      </c>
      <c r="CG175" s="33">
        <f t="shared" si="33"/>
        <v>0</v>
      </c>
      <c r="CH175" s="33">
        <f t="shared" si="46"/>
        <v>0</v>
      </c>
      <c r="CI175" s="33">
        <f t="shared" si="35"/>
        <v>0</v>
      </c>
      <c r="CJ175" s="33">
        <f t="shared" si="36"/>
        <v>0</v>
      </c>
      <c r="CK175" s="33">
        <f t="shared" si="37"/>
        <v>0</v>
      </c>
      <c r="CL175" s="33">
        <f t="shared" si="38"/>
        <v>0</v>
      </c>
      <c r="CM175" s="33"/>
      <c r="CN175" s="33"/>
      <c r="CZ175" s="2"/>
    </row>
    <row r="176" spans="1:104" x14ac:dyDescent="0.2">
      <c r="A176" s="1392"/>
      <c r="B176" s="339" t="s">
        <v>212</v>
      </c>
      <c r="C176" s="333">
        <f t="shared" si="39"/>
        <v>0</v>
      </c>
      <c r="D176" s="334">
        <f t="shared" si="44"/>
        <v>0</v>
      </c>
      <c r="E176" s="335">
        <f t="shared" si="44"/>
        <v>0</v>
      </c>
      <c r="F176" s="35"/>
      <c r="G176" s="39"/>
      <c r="H176" s="35"/>
      <c r="I176" s="39"/>
      <c r="J176" s="35"/>
      <c r="K176" s="39"/>
      <c r="L176" s="35"/>
      <c r="M176" s="39"/>
      <c r="N176" s="35"/>
      <c r="O176" s="39"/>
      <c r="P176" s="35"/>
      <c r="Q176" s="39"/>
      <c r="R176" s="35"/>
      <c r="S176" s="39"/>
      <c r="T176" s="35"/>
      <c r="U176" s="39"/>
      <c r="V176" s="35"/>
      <c r="W176" s="39"/>
      <c r="X176" s="35"/>
      <c r="Y176" s="39"/>
      <c r="Z176" s="35"/>
      <c r="AA176" s="39"/>
      <c r="AB176" s="35"/>
      <c r="AC176" s="39"/>
      <c r="AD176" s="35"/>
      <c r="AE176" s="39"/>
      <c r="AF176" s="35"/>
      <c r="AG176" s="39"/>
      <c r="AH176" s="35"/>
      <c r="AI176" s="39"/>
      <c r="AJ176" s="35"/>
      <c r="AK176" s="39"/>
      <c r="AL176" s="35"/>
      <c r="AM176" s="38"/>
      <c r="AN176" s="39"/>
      <c r="AO176" s="58"/>
      <c r="AP176" s="143"/>
      <c r="AQ176" s="39"/>
      <c r="AR176" s="39"/>
      <c r="AS176" s="58"/>
      <c r="AT176" s="661" t="str">
        <f t="shared" si="40"/>
        <v/>
      </c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12"/>
      <c r="BF176" s="12"/>
      <c r="BY176" s="3"/>
      <c r="CA176" s="32" t="str">
        <f t="shared" si="27"/>
        <v/>
      </c>
      <c r="CB176" s="32" t="str">
        <f t="shared" si="45"/>
        <v/>
      </c>
      <c r="CC176" s="32" t="str">
        <f t="shared" si="29"/>
        <v/>
      </c>
      <c r="CD176" s="32" t="str">
        <f t="shared" si="30"/>
        <v/>
      </c>
      <c r="CE176" s="32" t="str">
        <f t="shared" si="31"/>
        <v/>
      </c>
      <c r="CF176" s="32" t="str">
        <f t="shared" si="32"/>
        <v/>
      </c>
      <c r="CG176" s="33">
        <f t="shared" si="33"/>
        <v>0</v>
      </c>
      <c r="CH176" s="33">
        <f t="shared" si="46"/>
        <v>0</v>
      </c>
      <c r="CI176" s="33">
        <f t="shared" si="35"/>
        <v>0</v>
      </c>
      <c r="CJ176" s="33">
        <f t="shared" si="36"/>
        <v>0</v>
      </c>
      <c r="CK176" s="33">
        <f t="shared" si="37"/>
        <v>0</v>
      </c>
      <c r="CL176" s="33">
        <f t="shared" si="38"/>
        <v>0</v>
      </c>
      <c r="CM176" s="33"/>
      <c r="CN176" s="33"/>
      <c r="CZ176" s="2"/>
    </row>
    <row r="177" spans="1:104" x14ac:dyDescent="0.2">
      <c r="A177" s="1392"/>
      <c r="B177" s="339" t="s">
        <v>213</v>
      </c>
      <c r="C177" s="333">
        <f t="shared" si="39"/>
        <v>0</v>
      </c>
      <c r="D177" s="334">
        <f t="shared" si="44"/>
        <v>0</v>
      </c>
      <c r="E177" s="335">
        <f t="shared" si="44"/>
        <v>0</v>
      </c>
      <c r="F177" s="35"/>
      <c r="G177" s="39"/>
      <c r="H177" s="35"/>
      <c r="I177" s="39"/>
      <c r="J177" s="35"/>
      <c r="K177" s="39"/>
      <c r="L177" s="35"/>
      <c r="M177" s="39"/>
      <c r="N177" s="35"/>
      <c r="O177" s="39"/>
      <c r="P177" s="35"/>
      <c r="Q177" s="39"/>
      <c r="R177" s="35"/>
      <c r="S177" s="39"/>
      <c r="T177" s="35"/>
      <c r="U177" s="39"/>
      <c r="V177" s="35"/>
      <c r="W177" s="39"/>
      <c r="X177" s="35"/>
      <c r="Y177" s="39"/>
      <c r="Z177" s="35"/>
      <c r="AA177" s="39"/>
      <c r="AB177" s="35"/>
      <c r="AC177" s="39"/>
      <c r="AD177" s="35"/>
      <c r="AE177" s="39"/>
      <c r="AF177" s="35"/>
      <c r="AG177" s="39"/>
      <c r="AH177" s="35"/>
      <c r="AI177" s="39"/>
      <c r="AJ177" s="35"/>
      <c r="AK177" s="39"/>
      <c r="AL177" s="35"/>
      <c r="AM177" s="38"/>
      <c r="AN177" s="39"/>
      <c r="AO177" s="58"/>
      <c r="AP177" s="143"/>
      <c r="AQ177" s="39"/>
      <c r="AR177" s="39"/>
      <c r="AS177" s="58"/>
      <c r="AT177" s="661" t="str">
        <f t="shared" si="40"/>
        <v/>
      </c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12"/>
      <c r="BF177" s="12"/>
      <c r="BY177" s="3"/>
      <c r="CA177" s="32" t="str">
        <f t="shared" si="27"/>
        <v/>
      </c>
      <c r="CB177" s="32" t="str">
        <f t="shared" si="45"/>
        <v/>
      </c>
      <c r="CC177" s="32" t="str">
        <f t="shared" si="29"/>
        <v/>
      </c>
      <c r="CD177" s="32" t="str">
        <f t="shared" si="30"/>
        <v/>
      </c>
      <c r="CE177" s="32" t="str">
        <f t="shared" si="31"/>
        <v/>
      </c>
      <c r="CF177" s="32" t="str">
        <f t="shared" si="32"/>
        <v/>
      </c>
      <c r="CG177" s="33">
        <f t="shared" si="33"/>
        <v>0</v>
      </c>
      <c r="CH177" s="33">
        <f t="shared" si="46"/>
        <v>0</v>
      </c>
      <c r="CI177" s="33">
        <f t="shared" si="35"/>
        <v>0</v>
      </c>
      <c r="CJ177" s="33">
        <f t="shared" si="36"/>
        <v>0</v>
      </c>
      <c r="CK177" s="33">
        <f t="shared" si="37"/>
        <v>0</v>
      </c>
      <c r="CL177" s="33">
        <f t="shared" si="38"/>
        <v>0</v>
      </c>
      <c r="CM177" s="33"/>
      <c r="CN177" s="33"/>
      <c r="CZ177" s="2"/>
    </row>
    <row r="178" spans="1:104" x14ac:dyDescent="0.2">
      <c r="A178" s="1392"/>
      <c r="B178" s="339" t="s">
        <v>214</v>
      </c>
      <c r="C178" s="333">
        <f t="shared" si="39"/>
        <v>0</v>
      </c>
      <c r="D178" s="334">
        <f t="shared" si="44"/>
        <v>0</v>
      </c>
      <c r="E178" s="335">
        <f t="shared" si="44"/>
        <v>0</v>
      </c>
      <c r="F178" s="35"/>
      <c r="G178" s="39"/>
      <c r="H178" s="35"/>
      <c r="I178" s="39"/>
      <c r="J178" s="35"/>
      <c r="K178" s="39"/>
      <c r="L178" s="35"/>
      <c r="M178" s="39"/>
      <c r="N178" s="35"/>
      <c r="O178" s="39"/>
      <c r="P178" s="35"/>
      <c r="Q178" s="39"/>
      <c r="R178" s="35"/>
      <c r="S178" s="39"/>
      <c r="T178" s="35"/>
      <c r="U178" s="39"/>
      <c r="V178" s="35"/>
      <c r="W178" s="39"/>
      <c r="X178" s="35"/>
      <c r="Y178" s="39"/>
      <c r="Z178" s="35"/>
      <c r="AA178" s="39"/>
      <c r="AB178" s="35"/>
      <c r="AC178" s="39"/>
      <c r="AD178" s="35"/>
      <c r="AE178" s="39"/>
      <c r="AF178" s="35"/>
      <c r="AG178" s="39"/>
      <c r="AH178" s="35"/>
      <c r="AI178" s="39"/>
      <c r="AJ178" s="35"/>
      <c r="AK178" s="39"/>
      <c r="AL178" s="35"/>
      <c r="AM178" s="38"/>
      <c r="AN178" s="39"/>
      <c r="AO178" s="58"/>
      <c r="AP178" s="143"/>
      <c r="AQ178" s="39"/>
      <c r="AR178" s="39"/>
      <c r="AS178" s="58"/>
      <c r="AT178" s="661" t="str">
        <f t="shared" si="40"/>
        <v/>
      </c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12"/>
      <c r="BF178" s="12"/>
      <c r="BY178" s="3"/>
      <c r="CA178" s="32" t="str">
        <f t="shared" si="27"/>
        <v/>
      </c>
      <c r="CB178" s="32" t="str">
        <f t="shared" si="45"/>
        <v/>
      </c>
      <c r="CC178" s="32" t="str">
        <f t="shared" si="29"/>
        <v/>
      </c>
      <c r="CD178" s="32" t="str">
        <f t="shared" si="30"/>
        <v/>
      </c>
      <c r="CE178" s="32" t="str">
        <f t="shared" si="31"/>
        <v/>
      </c>
      <c r="CF178" s="32" t="str">
        <f t="shared" si="32"/>
        <v/>
      </c>
      <c r="CG178" s="33">
        <f t="shared" si="33"/>
        <v>0</v>
      </c>
      <c r="CH178" s="33">
        <f t="shared" si="46"/>
        <v>0</v>
      </c>
      <c r="CI178" s="33">
        <f t="shared" si="35"/>
        <v>0</v>
      </c>
      <c r="CJ178" s="33">
        <f t="shared" si="36"/>
        <v>0</v>
      </c>
      <c r="CK178" s="33">
        <f t="shared" si="37"/>
        <v>0</v>
      </c>
      <c r="CL178" s="33">
        <f t="shared" si="38"/>
        <v>0</v>
      </c>
      <c r="CM178" s="33"/>
      <c r="CN178" s="33"/>
      <c r="CZ178" s="2"/>
    </row>
    <row r="179" spans="1:104" x14ac:dyDescent="0.2">
      <c r="A179" s="1376"/>
      <c r="B179" s="364" t="s">
        <v>215</v>
      </c>
      <c r="C179" s="322">
        <f t="shared" si="39"/>
        <v>0</v>
      </c>
      <c r="D179" s="323">
        <f t="shared" si="44"/>
        <v>0</v>
      </c>
      <c r="E179" s="304">
        <f t="shared" si="44"/>
        <v>0</v>
      </c>
      <c r="F179" s="35"/>
      <c r="G179" s="39"/>
      <c r="H179" s="35"/>
      <c r="I179" s="39"/>
      <c r="J179" s="35"/>
      <c r="K179" s="39"/>
      <c r="L179" s="35"/>
      <c r="M179" s="39"/>
      <c r="N179" s="35"/>
      <c r="O179" s="39"/>
      <c r="P179" s="35"/>
      <c r="Q179" s="39"/>
      <c r="R179" s="35"/>
      <c r="S179" s="39"/>
      <c r="T179" s="35"/>
      <c r="U179" s="39"/>
      <c r="V179" s="35"/>
      <c r="W179" s="39"/>
      <c r="X179" s="35"/>
      <c r="Y179" s="39"/>
      <c r="Z179" s="35"/>
      <c r="AA179" s="39"/>
      <c r="AB179" s="35"/>
      <c r="AC179" s="39"/>
      <c r="AD179" s="35"/>
      <c r="AE179" s="39"/>
      <c r="AF179" s="35"/>
      <c r="AG179" s="39"/>
      <c r="AH179" s="35"/>
      <c r="AI179" s="39"/>
      <c r="AJ179" s="35"/>
      <c r="AK179" s="39"/>
      <c r="AL179" s="82"/>
      <c r="AM179" s="84"/>
      <c r="AN179" s="85"/>
      <c r="AO179" s="59"/>
      <c r="AP179" s="149"/>
      <c r="AQ179" s="85"/>
      <c r="AR179" s="85"/>
      <c r="AS179" s="59"/>
      <c r="AT179" s="661" t="str">
        <f t="shared" si="40"/>
        <v/>
      </c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12"/>
      <c r="BF179" s="12"/>
      <c r="BY179" s="3"/>
      <c r="CA179" s="32" t="str">
        <f t="shared" si="27"/>
        <v/>
      </c>
      <c r="CB179" s="32" t="str">
        <f t="shared" si="45"/>
        <v/>
      </c>
      <c r="CC179" s="32" t="str">
        <f t="shared" si="29"/>
        <v/>
      </c>
      <c r="CD179" s="32" t="str">
        <f t="shared" si="30"/>
        <v/>
      </c>
      <c r="CE179" s="32" t="str">
        <f t="shared" si="31"/>
        <v/>
      </c>
      <c r="CF179" s="32" t="str">
        <f t="shared" si="32"/>
        <v/>
      </c>
      <c r="CG179" s="33">
        <f t="shared" si="33"/>
        <v>0</v>
      </c>
      <c r="CH179" s="33">
        <f t="shared" si="46"/>
        <v>0</v>
      </c>
      <c r="CI179" s="33">
        <f t="shared" si="35"/>
        <v>0</v>
      </c>
      <c r="CJ179" s="33">
        <f t="shared" si="36"/>
        <v>0</v>
      </c>
      <c r="CK179" s="33">
        <f t="shared" si="37"/>
        <v>0</v>
      </c>
      <c r="CL179" s="33">
        <f t="shared" si="38"/>
        <v>0</v>
      </c>
      <c r="CM179" s="33"/>
      <c r="CN179" s="33"/>
      <c r="CZ179" s="2"/>
    </row>
    <row r="180" spans="1:104" x14ac:dyDescent="0.2">
      <c r="A180" s="1375" t="s">
        <v>216</v>
      </c>
      <c r="B180" s="667" t="s">
        <v>217</v>
      </c>
      <c r="C180" s="663">
        <f t="shared" si="39"/>
        <v>0</v>
      </c>
      <c r="D180" s="664">
        <f t="shared" si="44"/>
        <v>0</v>
      </c>
      <c r="E180" s="665">
        <f t="shared" si="44"/>
        <v>0</v>
      </c>
      <c r="F180" s="583"/>
      <c r="G180" s="586"/>
      <c r="H180" s="583"/>
      <c r="I180" s="586"/>
      <c r="J180" s="583"/>
      <c r="K180" s="586"/>
      <c r="L180" s="583"/>
      <c r="M180" s="586"/>
      <c r="N180" s="583"/>
      <c r="O180" s="586"/>
      <c r="P180" s="583"/>
      <c r="Q180" s="586"/>
      <c r="R180" s="583"/>
      <c r="S180" s="586"/>
      <c r="T180" s="583"/>
      <c r="U180" s="586"/>
      <c r="V180" s="583"/>
      <c r="W180" s="586"/>
      <c r="X180" s="583"/>
      <c r="Y180" s="586"/>
      <c r="Z180" s="583"/>
      <c r="AA180" s="586"/>
      <c r="AB180" s="583"/>
      <c r="AC180" s="586"/>
      <c r="AD180" s="583"/>
      <c r="AE180" s="586"/>
      <c r="AF180" s="583"/>
      <c r="AG180" s="586"/>
      <c r="AH180" s="583"/>
      <c r="AI180" s="586"/>
      <c r="AJ180" s="583"/>
      <c r="AK180" s="586"/>
      <c r="AL180" s="583"/>
      <c r="AM180" s="585"/>
      <c r="AN180" s="365"/>
      <c r="AO180" s="671"/>
      <c r="AP180" s="601"/>
      <c r="AQ180" s="347"/>
      <c r="AR180" s="347"/>
      <c r="AS180" s="347"/>
      <c r="AT180" s="661" t="str">
        <f t="shared" si="40"/>
        <v/>
      </c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12"/>
      <c r="BF180" s="12"/>
      <c r="BY180" s="3"/>
      <c r="CA180" s="32"/>
      <c r="CB180" s="32"/>
      <c r="CC180" s="32" t="str">
        <f t="shared" si="29"/>
        <v/>
      </c>
      <c r="CD180" s="32" t="str">
        <f t="shared" si="30"/>
        <v/>
      </c>
      <c r="CE180" s="32" t="str">
        <f t="shared" si="31"/>
        <v/>
      </c>
      <c r="CF180" s="32" t="str">
        <f t="shared" si="32"/>
        <v/>
      </c>
      <c r="CG180" s="33"/>
      <c r="CH180" s="33"/>
      <c r="CI180" s="33">
        <f t="shared" si="35"/>
        <v>0</v>
      </c>
      <c r="CJ180" s="33">
        <f t="shared" si="36"/>
        <v>0</v>
      </c>
      <c r="CK180" s="33">
        <f t="shared" si="37"/>
        <v>0</v>
      </c>
      <c r="CL180" s="33">
        <f t="shared" ref="CL180:CL181" si="47">IF(AND(C180&lt;&gt;0,OR(AP180="",AQ180="",AR180="",AS180="")),1,0)</f>
        <v>0</v>
      </c>
      <c r="CM180" s="33"/>
      <c r="CN180" s="33"/>
      <c r="CZ180" s="2"/>
    </row>
    <row r="181" spans="1:104" x14ac:dyDescent="0.2">
      <c r="A181" s="1392"/>
      <c r="B181" s="339" t="s">
        <v>218</v>
      </c>
      <c r="C181" s="333">
        <f t="shared" si="39"/>
        <v>0</v>
      </c>
      <c r="D181" s="334">
        <f t="shared" si="44"/>
        <v>0</v>
      </c>
      <c r="E181" s="335">
        <f t="shared" si="44"/>
        <v>0</v>
      </c>
      <c r="F181" s="35"/>
      <c r="G181" s="39"/>
      <c r="H181" s="35"/>
      <c r="I181" s="39"/>
      <c r="J181" s="35"/>
      <c r="K181" s="39"/>
      <c r="L181" s="35"/>
      <c r="M181" s="39"/>
      <c r="N181" s="35"/>
      <c r="O181" s="39"/>
      <c r="P181" s="35"/>
      <c r="Q181" s="39"/>
      <c r="R181" s="35"/>
      <c r="S181" s="39"/>
      <c r="T181" s="35"/>
      <c r="U181" s="39"/>
      <c r="V181" s="35"/>
      <c r="W181" s="39"/>
      <c r="X181" s="35"/>
      <c r="Y181" s="39"/>
      <c r="Z181" s="35"/>
      <c r="AA181" s="39"/>
      <c r="AB181" s="35"/>
      <c r="AC181" s="39"/>
      <c r="AD181" s="35"/>
      <c r="AE181" s="39"/>
      <c r="AF181" s="35"/>
      <c r="AG181" s="39"/>
      <c r="AH181" s="35"/>
      <c r="AI181" s="39"/>
      <c r="AJ181" s="35"/>
      <c r="AK181" s="39"/>
      <c r="AL181" s="35"/>
      <c r="AM181" s="38"/>
      <c r="AN181" s="359"/>
      <c r="AO181" s="366"/>
      <c r="AP181" s="35"/>
      <c r="AQ181" s="46"/>
      <c r="AR181" s="46"/>
      <c r="AS181" s="46"/>
      <c r="AT181" s="661" t="str">
        <f t="shared" si="40"/>
        <v/>
      </c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12"/>
      <c r="BF181" s="12"/>
      <c r="BY181" s="3"/>
      <c r="CA181" s="32"/>
      <c r="CB181" s="32"/>
      <c r="CC181" s="32" t="str">
        <f t="shared" si="29"/>
        <v/>
      </c>
      <c r="CD181" s="32" t="str">
        <f t="shared" si="30"/>
        <v/>
      </c>
      <c r="CE181" s="32" t="str">
        <f t="shared" si="31"/>
        <v/>
      </c>
      <c r="CF181" s="32" t="str">
        <f t="shared" si="32"/>
        <v/>
      </c>
      <c r="CG181" s="33"/>
      <c r="CH181" s="33"/>
      <c r="CI181" s="33">
        <f t="shared" si="35"/>
        <v>0</v>
      </c>
      <c r="CJ181" s="33">
        <f t="shared" si="36"/>
        <v>0</v>
      </c>
      <c r="CK181" s="33">
        <f t="shared" si="37"/>
        <v>0</v>
      </c>
      <c r="CL181" s="33">
        <f t="shared" si="47"/>
        <v>0</v>
      </c>
      <c r="CM181" s="33"/>
      <c r="CN181" s="33"/>
      <c r="CZ181" s="2"/>
    </row>
    <row r="182" spans="1:104" x14ac:dyDescent="0.2">
      <c r="A182" s="1376"/>
      <c r="B182" s="367" t="s">
        <v>219</v>
      </c>
      <c r="C182" s="348">
        <f t="shared" si="39"/>
        <v>0</v>
      </c>
      <c r="D182" s="349">
        <f t="shared" si="44"/>
        <v>0</v>
      </c>
      <c r="E182" s="350">
        <f t="shared" si="44"/>
        <v>0</v>
      </c>
      <c r="F182" s="82"/>
      <c r="G182" s="85"/>
      <c r="H182" s="82"/>
      <c r="I182" s="85"/>
      <c r="J182" s="82"/>
      <c r="K182" s="85"/>
      <c r="L182" s="82"/>
      <c r="M182" s="85"/>
      <c r="N182" s="82"/>
      <c r="O182" s="85"/>
      <c r="P182" s="82"/>
      <c r="Q182" s="85"/>
      <c r="R182" s="82"/>
      <c r="S182" s="85"/>
      <c r="T182" s="82"/>
      <c r="U182" s="85"/>
      <c r="V182" s="82"/>
      <c r="W182" s="85"/>
      <c r="X182" s="82"/>
      <c r="Y182" s="85"/>
      <c r="Z182" s="82"/>
      <c r="AA182" s="85"/>
      <c r="AB182" s="82"/>
      <c r="AC182" s="85"/>
      <c r="AD182" s="82"/>
      <c r="AE182" s="85"/>
      <c r="AF182" s="82"/>
      <c r="AG182" s="85"/>
      <c r="AH182" s="82"/>
      <c r="AI182" s="85"/>
      <c r="AJ182" s="82"/>
      <c r="AK182" s="85"/>
      <c r="AL182" s="82"/>
      <c r="AM182" s="84"/>
      <c r="AN182" s="274"/>
      <c r="AO182" s="274"/>
      <c r="AP182" s="82"/>
      <c r="AQ182" s="85"/>
      <c r="AR182" s="85"/>
      <c r="AS182" s="85"/>
      <c r="AT182" s="661" t="str">
        <f t="shared" si="40"/>
        <v/>
      </c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12"/>
      <c r="BF182" s="12"/>
      <c r="BY182" s="3"/>
      <c r="CA182" s="32"/>
      <c r="CB182" s="32"/>
      <c r="CC182" s="32" t="str">
        <f t="shared" si="29"/>
        <v/>
      </c>
      <c r="CD182" s="32" t="str">
        <f t="shared" si="30"/>
        <v/>
      </c>
      <c r="CE182" s="32" t="str">
        <f t="shared" si="31"/>
        <v/>
      </c>
      <c r="CF182" s="32" t="str">
        <f t="shared" si="32"/>
        <v/>
      </c>
      <c r="CG182" s="33"/>
      <c r="CH182" s="33"/>
      <c r="CI182" s="33">
        <f t="shared" si="35"/>
        <v>0</v>
      </c>
      <c r="CJ182" s="33">
        <f t="shared" si="36"/>
        <v>0</v>
      </c>
      <c r="CK182" s="33">
        <f t="shared" si="37"/>
        <v>0</v>
      </c>
      <c r="CL182" s="33">
        <f>IF(AND(C182&lt;&gt;0,OR(AP182="",AQ182="",AR182="",AS182="")),1,0)</f>
        <v>0</v>
      </c>
      <c r="CM182" s="33"/>
      <c r="CN182" s="33"/>
      <c r="CZ182" s="2"/>
    </row>
    <row r="183" spans="1:104" x14ac:dyDescent="0.2">
      <c r="A183" s="1562" t="s">
        <v>220</v>
      </c>
      <c r="B183" s="1563"/>
      <c r="C183" s="328">
        <f t="shared" si="39"/>
        <v>2</v>
      </c>
      <c r="D183" s="329">
        <f t="shared" si="44"/>
        <v>1</v>
      </c>
      <c r="E183" s="330">
        <f t="shared" si="44"/>
        <v>1</v>
      </c>
      <c r="F183" s="106"/>
      <c r="G183" s="109"/>
      <c r="H183" s="106"/>
      <c r="I183" s="109"/>
      <c r="J183" s="106"/>
      <c r="K183" s="109"/>
      <c r="L183" s="106"/>
      <c r="M183" s="109"/>
      <c r="N183" s="106"/>
      <c r="O183" s="109"/>
      <c r="P183" s="106">
        <v>1</v>
      </c>
      <c r="Q183" s="109"/>
      <c r="R183" s="106"/>
      <c r="S183" s="109"/>
      <c r="T183" s="106"/>
      <c r="U183" s="109"/>
      <c r="V183" s="106"/>
      <c r="W183" s="109"/>
      <c r="X183" s="106"/>
      <c r="Y183" s="109"/>
      <c r="Z183" s="106"/>
      <c r="AA183" s="109">
        <v>1</v>
      </c>
      <c r="AB183" s="106"/>
      <c r="AC183" s="109"/>
      <c r="AD183" s="106"/>
      <c r="AE183" s="109"/>
      <c r="AF183" s="106"/>
      <c r="AG183" s="109"/>
      <c r="AH183" s="106"/>
      <c r="AI183" s="109"/>
      <c r="AJ183" s="106"/>
      <c r="AK183" s="109"/>
      <c r="AL183" s="106"/>
      <c r="AM183" s="254"/>
      <c r="AN183" s="331">
        <v>0</v>
      </c>
      <c r="AO183" s="57">
        <v>0</v>
      </c>
      <c r="AP183" s="106">
        <v>0</v>
      </c>
      <c r="AQ183" s="109">
        <v>0</v>
      </c>
      <c r="AR183" s="109">
        <v>0</v>
      </c>
      <c r="AS183" s="109">
        <v>0</v>
      </c>
      <c r="AT183" s="661" t="str">
        <f t="shared" si="40"/>
        <v/>
      </c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12"/>
      <c r="BF183" s="12"/>
      <c r="BY183" s="3"/>
      <c r="CA183" s="32" t="str">
        <f t="shared" ref="CA183:CA189" si="48">IF(CG183=0,"","* Las gestantes ingresadas al Programa NO debe ser mayor al Total de Mujeres ingresadas. ")</f>
        <v/>
      </c>
      <c r="CB183" s="32" t="str">
        <f t="shared" ref="CB183:CB189" si="49">IF(CH183=0,"","* Las madres de hijos menor de 5 años NO DEBE ser mayor al Total de Mujeres ingresadas al Programa. ")</f>
        <v/>
      </c>
      <c r="CC183" s="32" t="str">
        <f t="shared" si="29"/>
        <v/>
      </c>
      <c r="CD183" s="32" t="str">
        <f t="shared" si="30"/>
        <v/>
      </c>
      <c r="CE183" s="32" t="str">
        <f t="shared" si="31"/>
        <v/>
      </c>
      <c r="CF183" s="32" t="str">
        <f t="shared" si="32"/>
        <v/>
      </c>
      <c r="CG183" s="33">
        <f t="shared" ref="CG183:CG189" si="50">IF(E183&lt;AN183,1,0)</f>
        <v>0</v>
      </c>
      <c r="CH183" s="33">
        <f t="shared" ref="CH183:CH189" si="51">IF(C183&lt;AO183,1,0)</f>
        <v>0</v>
      </c>
      <c r="CI183" s="33">
        <f t="shared" si="35"/>
        <v>0</v>
      </c>
      <c r="CJ183" s="33">
        <f t="shared" si="36"/>
        <v>0</v>
      </c>
      <c r="CK183" s="33">
        <f t="shared" si="37"/>
        <v>0</v>
      </c>
      <c r="CL183" s="33">
        <f t="shared" si="38"/>
        <v>0</v>
      </c>
      <c r="CM183" s="33"/>
      <c r="CN183" s="33"/>
      <c r="CZ183" s="2"/>
    </row>
    <row r="184" spans="1:104" ht="14.25" customHeight="1" x14ac:dyDescent="0.2">
      <c r="A184" s="1472" t="s">
        <v>221</v>
      </c>
      <c r="B184" s="1473"/>
      <c r="C184" s="333">
        <f t="shared" si="39"/>
        <v>0</v>
      </c>
      <c r="D184" s="334">
        <f t="shared" si="44"/>
        <v>0</v>
      </c>
      <c r="E184" s="335">
        <f t="shared" si="44"/>
        <v>0</v>
      </c>
      <c r="F184" s="35"/>
      <c r="G184" s="39"/>
      <c r="H184" s="35"/>
      <c r="I184" s="39"/>
      <c r="J184" s="35"/>
      <c r="K184" s="39"/>
      <c r="L184" s="35"/>
      <c r="M184" s="39"/>
      <c r="N184" s="35"/>
      <c r="O184" s="39"/>
      <c r="P184" s="35"/>
      <c r="Q184" s="39"/>
      <c r="R184" s="35"/>
      <c r="S184" s="39"/>
      <c r="T184" s="35"/>
      <c r="U184" s="39"/>
      <c r="V184" s="35"/>
      <c r="W184" s="39"/>
      <c r="X184" s="35"/>
      <c r="Y184" s="39"/>
      <c r="Z184" s="35"/>
      <c r="AA184" s="39"/>
      <c r="AB184" s="35"/>
      <c r="AC184" s="39"/>
      <c r="AD184" s="35"/>
      <c r="AE184" s="39"/>
      <c r="AF184" s="35"/>
      <c r="AG184" s="39"/>
      <c r="AH184" s="35"/>
      <c r="AI184" s="39"/>
      <c r="AJ184" s="35"/>
      <c r="AK184" s="39"/>
      <c r="AL184" s="35"/>
      <c r="AM184" s="239"/>
      <c r="AN184" s="336"/>
      <c r="AO184" s="58"/>
      <c r="AP184" s="35"/>
      <c r="AQ184" s="305"/>
      <c r="AR184" s="305"/>
      <c r="AS184" s="305"/>
      <c r="AT184" s="661" t="str">
        <f t="shared" si="40"/>
        <v/>
      </c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12"/>
      <c r="BF184" s="12"/>
      <c r="BG184" s="12"/>
      <c r="BH184" s="12"/>
      <c r="BI184" s="12"/>
      <c r="BY184" s="3"/>
      <c r="CA184" s="32" t="str">
        <f t="shared" si="48"/>
        <v/>
      </c>
      <c r="CB184" s="32" t="str">
        <f t="shared" si="49"/>
        <v/>
      </c>
      <c r="CC184" s="32" t="str">
        <f t="shared" si="29"/>
        <v/>
      </c>
      <c r="CD184" s="32" t="str">
        <f t="shared" si="30"/>
        <v/>
      </c>
      <c r="CE184" s="32" t="str">
        <f t="shared" si="31"/>
        <v/>
      </c>
      <c r="CF184" s="32" t="str">
        <f t="shared" si="32"/>
        <v/>
      </c>
      <c r="CG184" s="33">
        <f t="shared" si="50"/>
        <v>0</v>
      </c>
      <c r="CH184" s="33">
        <f t="shared" si="51"/>
        <v>0</v>
      </c>
      <c r="CI184" s="33">
        <f t="shared" si="35"/>
        <v>0</v>
      </c>
      <c r="CJ184" s="33">
        <f t="shared" si="36"/>
        <v>0</v>
      </c>
      <c r="CK184" s="33">
        <f t="shared" si="37"/>
        <v>0</v>
      </c>
      <c r="CL184" s="33">
        <f t="shared" si="38"/>
        <v>0</v>
      </c>
      <c r="CM184" s="33"/>
      <c r="CN184" s="33"/>
      <c r="CZ184" s="2"/>
    </row>
    <row r="185" spans="1:104" x14ac:dyDescent="0.2">
      <c r="A185" s="1472" t="s">
        <v>222</v>
      </c>
      <c r="B185" s="1473"/>
      <c r="C185" s="333">
        <f t="shared" si="39"/>
        <v>0</v>
      </c>
      <c r="D185" s="334">
        <f t="shared" si="44"/>
        <v>0</v>
      </c>
      <c r="E185" s="335">
        <f t="shared" si="44"/>
        <v>0</v>
      </c>
      <c r="F185" s="35"/>
      <c r="G185" s="39"/>
      <c r="H185" s="35"/>
      <c r="I185" s="39"/>
      <c r="J185" s="35"/>
      <c r="K185" s="39"/>
      <c r="L185" s="35"/>
      <c r="M185" s="39"/>
      <c r="N185" s="35"/>
      <c r="O185" s="39"/>
      <c r="P185" s="35"/>
      <c r="Q185" s="39"/>
      <c r="R185" s="35"/>
      <c r="S185" s="39"/>
      <c r="T185" s="35"/>
      <c r="U185" s="39"/>
      <c r="V185" s="35"/>
      <c r="W185" s="39"/>
      <c r="X185" s="35"/>
      <c r="Y185" s="39"/>
      <c r="Z185" s="35"/>
      <c r="AA185" s="39"/>
      <c r="AB185" s="35"/>
      <c r="AC185" s="39"/>
      <c r="AD185" s="35"/>
      <c r="AE185" s="39"/>
      <c r="AF185" s="35"/>
      <c r="AG185" s="39"/>
      <c r="AH185" s="35"/>
      <c r="AI185" s="39"/>
      <c r="AJ185" s="35"/>
      <c r="AK185" s="39"/>
      <c r="AL185" s="35"/>
      <c r="AM185" s="239"/>
      <c r="AN185" s="336"/>
      <c r="AO185" s="58"/>
      <c r="AP185" s="35"/>
      <c r="AQ185" s="46"/>
      <c r="AR185" s="46"/>
      <c r="AS185" s="46"/>
      <c r="AT185" s="661" t="str">
        <f t="shared" si="40"/>
        <v/>
      </c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12"/>
      <c r="BF185" s="12"/>
      <c r="BG185" s="12"/>
      <c r="BH185" s="12"/>
      <c r="BI185" s="12"/>
      <c r="BY185" s="3"/>
      <c r="CA185" s="32" t="str">
        <f t="shared" si="48"/>
        <v/>
      </c>
      <c r="CB185" s="32" t="str">
        <f t="shared" si="49"/>
        <v/>
      </c>
      <c r="CC185" s="32" t="str">
        <f t="shared" si="29"/>
        <v/>
      </c>
      <c r="CD185" s="32" t="str">
        <f t="shared" si="30"/>
        <v/>
      </c>
      <c r="CE185" s="32" t="str">
        <f t="shared" si="31"/>
        <v/>
      </c>
      <c r="CF185" s="32" t="str">
        <f t="shared" si="32"/>
        <v/>
      </c>
      <c r="CG185" s="33">
        <f t="shared" si="50"/>
        <v>0</v>
      </c>
      <c r="CH185" s="33">
        <f t="shared" si="51"/>
        <v>0</v>
      </c>
      <c r="CI185" s="33">
        <f t="shared" si="35"/>
        <v>0</v>
      </c>
      <c r="CJ185" s="33">
        <f t="shared" si="36"/>
        <v>0</v>
      </c>
      <c r="CK185" s="33">
        <f t="shared" si="37"/>
        <v>0</v>
      </c>
      <c r="CL185" s="33">
        <f t="shared" si="38"/>
        <v>0</v>
      </c>
      <c r="CM185" s="33"/>
      <c r="CN185" s="33"/>
      <c r="CZ185" s="2"/>
    </row>
    <row r="186" spans="1:104" x14ac:dyDescent="0.2">
      <c r="A186" s="1472" t="s">
        <v>223</v>
      </c>
      <c r="B186" s="1473"/>
      <c r="C186" s="333">
        <f t="shared" si="39"/>
        <v>0</v>
      </c>
      <c r="D186" s="334">
        <f t="shared" si="44"/>
        <v>0</v>
      </c>
      <c r="E186" s="335">
        <f t="shared" si="44"/>
        <v>0</v>
      </c>
      <c r="F186" s="35"/>
      <c r="G186" s="39"/>
      <c r="H186" s="35"/>
      <c r="I186" s="39"/>
      <c r="J186" s="35"/>
      <c r="K186" s="39"/>
      <c r="L186" s="35"/>
      <c r="M186" s="39"/>
      <c r="N186" s="35"/>
      <c r="O186" s="39"/>
      <c r="P186" s="35"/>
      <c r="Q186" s="39"/>
      <c r="R186" s="35"/>
      <c r="S186" s="39"/>
      <c r="T186" s="35"/>
      <c r="U186" s="39"/>
      <c r="V186" s="35"/>
      <c r="W186" s="39"/>
      <c r="X186" s="35"/>
      <c r="Y186" s="39"/>
      <c r="Z186" s="35"/>
      <c r="AA186" s="39"/>
      <c r="AB186" s="35"/>
      <c r="AC186" s="39"/>
      <c r="AD186" s="35"/>
      <c r="AE186" s="39"/>
      <c r="AF186" s="35"/>
      <c r="AG186" s="39"/>
      <c r="AH186" s="35"/>
      <c r="AI186" s="39"/>
      <c r="AJ186" s="35"/>
      <c r="AK186" s="39"/>
      <c r="AL186" s="35"/>
      <c r="AM186" s="239"/>
      <c r="AN186" s="336"/>
      <c r="AO186" s="58"/>
      <c r="AP186" s="35"/>
      <c r="AQ186" s="46"/>
      <c r="AR186" s="46"/>
      <c r="AS186" s="46"/>
      <c r="AT186" s="661" t="str">
        <f t="shared" si="40"/>
        <v/>
      </c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12"/>
      <c r="BF186" s="12"/>
      <c r="BG186" s="12"/>
      <c r="BH186" s="12"/>
      <c r="BI186" s="12"/>
      <c r="BY186" s="3"/>
      <c r="CA186" s="32" t="str">
        <f t="shared" si="48"/>
        <v/>
      </c>
      <c r="CB186" s="32" t="str">
        <f t="shared" si="49"/>
        <v/>
      </c>
      <c r="CC186" s="32" t="str">
        <f t="shared" si="29"/>
        <v/>
      </c>
      <c r="CD186" s="32" t="str">
        <f t="shared" si="30"/>
        <v/>
      </c>
      <c r="CE186" s="32" t="str">
        <f t="shared" si="31"/>
        <v/>
      </c>
      <c r="CF186" s="32" t="str">
        <f t="shared" si="32"/>
        <v/>
      </c>
      <c r="CG186" s="33">
        <f t="shared" si="50"/>
        <v>0</v>
      </c>
      <c r="CH186" s="33">
        <f t="shared" si="51"/>
        <v>0</v>
      </c>
      <c r="CI186" s="33">
        <f t="shared" si="35"/>
        <v>0</v>
      </c>
      <c r="CJ186" s="33">
        <f t="shared" si="36"/>
        <v>0</v>
      </c>
      <c r="CK186" s="33">
        <f t="shared" si="37"/>
        <v>0</v>
      </c>
      <c r="CL186" s="33">
        <f t="shared" si="38"/>
        <v>0</v>
      </c>
      <c r="CM186" s="33"/>
      <c r="CN186" s="33"/>
      <c r="CZ186" s="2"/>
    </row>
    <row r="187" spans="1:104" ht="14.25" customHeight="1" x14ac:dyDescent="0.2">
      <c r="A187" s="1472" t="s">
        <v>224</v>
      </c>
      <c r="B187" s="1473"/>
      <c r="C187" s="344">
        <f t="shared" si="39"/>
        <v>2</v>
      </c>
      <c r="D187" s="337">
        <f t="shared" si="44"/>
        <v>2</v>
      </c>
      <c r="E187" s="345">
        <f t="shared" si="44"/>
        <v>0</v>
      </c>
      <c r="F187" s="42"/>
      <c r="G187" s="46"/>
      <c r="H187" s="42">
        <v>1</v>
      </c>
      <c r="I187" s="46"/>
      <c r="J187" s="42"/>
      <c r="K187" s="46"/>
      <c r="L187" s="42"/>
      <c r="M187" s="46"/>
      <c r="N187" s="42">
        <v>1</v>
      </c>
      <c r="O187" s="46"/>
      <c r="P187" s="42"/>
      <c r="Q187" s="46"/>
      <c r="R187" s="42"/>
      <c r="S187" s="46"/>
      <c r="T187" s="42"/>
      <c r="U187" s="46"/>
      <c r="V187" s="42"/>
      <c r="W187" s="46"/>
      <c r="X187" s="42"/>
      <c r="Y187" s="46"/>
      <c r="Z187" s="42"/>
      <c r="AA187" s="46"/>
      <c r="AB187" s="42"/>
      <c r="AC187" s="46"/>
      <c r="AD187" s="42"/>
      <c r="AE187" s="46"/>
      <c r="AF187" s="42"/>
      <c r="AG187" s="46"/>
      <c r="AH187" s="42"/>
      <c r="AI187" s="46"/>
      <c r="AJ187" s="42"/>
      <c r="AK187" s="46"/>
      <c r="AL187" s="42"/>
      <c r="AM187" s="244"/>
      <c r="AN187" s="338">
        <v>0</v>
      </c>
      <c r="AO187" s="202">
        <v>0</v>
      </c>
      <c r="AP187" s="42">
        <v>0</v>
      </c>
      <c r="AQ187" s="46">
        <v>0</v>
      </c>
      <c r="AR187" s="46">
        <v>0</v>
      </c>
      <c r="AS187" s="46">
        <v>0</v>
      </c>
      <c r="AT187" s="661" t="str">
        <f t="shared" si="40"/>
        <v/>
      </c>
      <c r="AU187" s="13"/>
      <c r="AV187" s="13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CA187" s="32" t="str">
        <f t="shared" si="48"/>
        <v/>
      </c>
      <c r="CB187" s="32" t="str">
        <f t="shared" si="49"/>
        <v/>
      </c>
      <c r="CC187" s="32" t="str">
        <f t="shared" si="29"/>
        <v/>
      </c>
      <c r="CD187" s="32" t="str">
        <f t="shared" si="30"/>
        <v/>
      </c>
      <c r="CE187" s="32" t="str">
        <f t="shared" si="31"/>
        <v/>
      </c>
      <c r="CF187" s="32" t="str">
        <f t="shared" si="32"/>
        <v/>
      </c>
      <c r="CG187" s="33">
        <f t="shared" si="50"/>
        <v>0</v>
      </c>
      <c r="CH187" s="33">
        <f t="shared" si="51"/>
        <v>0</v>
      </c>
      <c r="CI187" s="33">
        <f t="shared" si="35"/>
        <v>0</v>
      </c>
      <c r="CJ187" s="33">
        <f t="shared" si="36"/>
        <v>0</v>
      </c>
      <c r="CK187" s="33">
        <f t="shared" si="37"/>
        <v>0</v>
      </c>
      <c r="CL187" s="33">
        <f t="shared" si="38"/>
        <v>0</v>
      </c>
      <c r="CM187" s="33"/>
      <c r="CN187" s="33"/>
    </row>
    <row r="188" spans="1:104" x14ac:dyDescent="0.2">
      <c r="A188" s="1472" t="s">
        <v>225</v>
      </c>
      <c r="B188" s="1473"/>
      <c r="C188" s="344">
        <f t="shared" si="39"/>
        <v>0</v>
      </c>
      <c r="D188" s="337">
        <f t="shared" si="44"/>
        <v>0</v>
      </c>
      <c r="E188" s="345">
        <f t="shared" si="44"/>
        <v>0</v>
      </c>
      <c r="F188" s="42"/>
      <c r="G188" s="46"/>
      <c r="H188" s="42"/>
      <c r="I188" s="46"/>
      <c r="J188" s="42"/>
      <c r="K188" s="46"/>
      <c r="L188" s="42"/>
      <c r="M188" s="46"/>
      <c r="N188" s="42"/>
      <c r="O188" s="46"/>
      <c r="P188" s="42"/>
      <c r="Q188" s="46"/>
      <c r="R188" s="42"/>
      <c r="S188" s="46"/>
      <c r="T188" s="42"/>
      <c r="U188" s="46"/>
      <c r="V188" s="42"/>
      <c r="W188" s="46"/>
      <c r="X188" s="42"/>
      <c r="Y188" s="46"/>
      <c r="Z188" s="42"/>
      <c r="AA188" s="46"/>
      <c r="AB188" s="42"/>
      <c r="AC188" s="46"/>
      <c r="AD188" s="42"/>
      <c r="AE188" s="46"/>
      <c r="AF188" s="42"/>
      <c r="AG188" s="46"/>
      <c r="AH188" s="42"/>
      <c r="AI188" s="46"/>
      <c r="AJ188" s="42"/>
      <c r="AK188" s="46"/>
      <c r="AL188" s="42"/>
      <c r="AM188" s="244"/>
      <c r="AN188" s="338"/>
      <c r="AO188" s="202"/>
      <c r="AP188" s="42"/>
      <c r="AQ188" s="46"/>
      <c r="AR188" s="46"/>
      <c r="AS188" s="46"/>
      <c r="AT188" s="661" t="str">
        <f t="shared" si="40"/>
        <v/>
      </c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CA188" s="32" t="str">
        <f t="shared" si="48"/>
        <v/>
      </c>
      <c r="CB188" s="32" t="str">
        <f t="shared" si="49"/>
        <v/>
      </c>
      <c r="CC188" s="32" t="str">
        <f t="shared" si="29"/>
        <v/>
      </c>
      <c r="CD188" s="32" t="str">
        <f t="shared" si="30"/>
        <v/>
      </c>
      <c r="CE188" s="32" t="str">
        <f t="shared" si="31"/>
        <v/>
      </c>
      <c r="CF188" s="32" t="str">
        <f t="shared" si="32"/>
        <v/>
      </c>
      <c r="CG188" s="33">
        <f t="shared" si="50"/>
        <v>0</v>
      </c>
      <c r="CH188" s="33">
        <f t="shared" si="51"/>
        <v>0</v>
      </c>
      <c r="CI188" s="33">
        <f t="shared" si="35"/>
        <v>0</v>
      </c>
      <c r="CJ188" s="33">
        <f t="shared" si="36"/>
        <v>0</v>
      </c>
      <c r="CK188" s="33">
        <f t="shared" si="37"/>
        <v>0</v>
      </c>
      <c r="CL188" s="33">
        <f t="shared" si="38"/>
        <v>0</v>
      </c>
      <c r="CM188" s="33"/>
      <c r="CN188" s="33"/>
    </row>
    <row r="189" spans="1:104" x14ac:dyDescent="0.2">
      <c r="A189" s="1474" t="s">
        <v>226</v>
      </c>
      <c r="B189" s="1475"/>
      <c r="C189" s="348">
        <f t="shared" si="39"/>
        <v>0</v>
      </c>
      <c r="D189" s="349">
        <f t="shared" si="44"/>
        <v>0</v>
      </c>
      <c r="E189" s="350">
        <f t="shared" si="44"/>
        <v>0</v>
      </c>
      <c r="F189" s="82"/>
      <c r="G189" s="85"/>
      <c r="H189" s="82"/>
      <c r="I189" s="85"/>
      <c r="J189" s="82"/>
      <c r="K189" s="85"/>
      <c r="L189" s="82"/>
      <c r="M189" s="85"/>
      <c r="N189" s="82"/>
      <c r="O189" s="85"/>
      <c r="P189" s="82"/>
      <c r="Q189" s="85"/>
      <c r="R189" s="82"/>
      <c r="S189" s="85"/>
      <c r="T189" s="82"/>
      <c r="U189" s="85"/>
      <c r="V189" s="82"/>
      <c r="W189" s="85"/>
      <c r="X189" s="82"/>
      <c r="Y189" s="85"/>
      <c r="Z189" s="82"/>
      <c r="AA189" s="85"/>
      <c r="AB189" s="82"/>
      <c r="AC189" s="85"/>
      <c r="AD189" s="82"/>
      <c r="AE189" s="85"/>
      <c r="AF189" s="82"/>
      <c r="AG189" s="85"/>
      <c r="AH189" s="82"/>
      <c r="AI189" s="85"/>
      <c r="AJ189" s="82"/>
      <c r="AK189" s="85"/>
      <c r="AL189" s="82"/>
      <c r="AM189" s="351"/>
      <c r="AN189" s="368"/>
      <c r="AO189" s="369"/>
      <c r="AP189" s="82"/>
      <c r="AQ189" s="85"/>
      <c r="AR189" s="85"/>
      <c r="AS189" s="85"/>
      <c r="AT189" s="661" t="str">
        <f t="shared" si="40"/>
        <v/>
      </c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CA189" s="32" t="str">
        <f t="shared" si="48"/>
        <v/>
      </c>
      <c r="CB189" s="32" t="str">
        <f t="shared" si="49"/>
        <v/>
      </c>
      <c r="CC189" s="32" t="str">
        <f t="shared" si="29"/>
        <v/>
      </c>
      <c r="CD189" s="32" t="str">
        <f t="shared" si="30"/>
        <v/>
      </c>
      <c r="CE189" s="32" t="str">
        <f t="shared" si="31"/>
        <v/>
      </c>
      <c r="CF189" s="32" t="str">
        <f t="shared" si="32"/>
        <v/>
      </c>
      <c r="CG189" s="33">
        <f t="shared" si="50"/>
        <v>0</v>
      </c>
      <c r="CH189" s="33">
        <f t="shared" si="51"/>
        <v>0</v>
      </c>
      <c r="CI189" s="33">
        <f t="shared" si="35"/>
        <v>0</v>
      </c>
      <c r="CJ189" s="33">
        <f t="shared" si="36"/>
        <v>0</v>
      </c>
      <c r="CK189" s="33">
        <f t="shared" si="37"/>
        <v>0</v>
      </c>
      <c r="CL189" s="33">
        <f t="shared" si="38"/>
        <v>0</v>
      </c>
      <c r="CM189" s="33"/>
      <c r="CN189" s="33"/>
    </row>
    <row r="190" spans="1:104" x14ac:dyDescent="0.2">
      <c r="A190" s="117" t="s">
        <v>227</v>
      </c>
      <c r="B190" s="117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12"/>
      <c r="BJ190" s="12"/>
      <c r="CG190" s="14"/>
      <c r="CH190" s="14"/>
      <c r="CI190" s="14"/>
      <c r="CJ190" s="14"/>
      <c r="CK190" s="14"/>
      <c r="CL190" s="14"/>
      <c r="CM190" s="14"/>
      <c r="CN190" s="14"/>
    </row>
    <row r="191" spans="1:104" ht="14.25" customHeight="1" x14ac:dyDescent="0.2">
      <c r="A191" s="1371" t="s">
        <v>228</v>
      </c>
      <c r="B191" s="1372"/>
      <c r="C191" s="1541" t="s">
        <v>63</v>
      </c>
      <c r="D191" s="1541"/>
      <c r="E191" s="1541"/>
      <c r="F191" s="1541" t="s">
        <v>173</v>
      </c>
      <c r="G191" s="1541"/>
      <c r="H191" s="1541" t="s">
        <v>174</v>
      </c>
      <c r="I191" s="1541"/>
      <c r="J191" s="1541" t="s">
        <v>175</v>
      </c>
      <c r="K191" s="1541"/>
      <c r="L191" s="1541" t="s">
        <v>110</v>
      </c>
      <c r="M191" s="1541"/>
      <c r="N191" s="1377" t="s">
        <v>11</v>
      </c>
      <c r="O191" s="1380"/>
      <c r="P191" s="1547" t="s">
        <v>112</v>
      </c>
      <c r="Q191" s="1547"/>
      <c r="R191" s="1547" t="s">
        <v>113</v>
      </c>
      <c r="S191" s="1547"/>
      <c r="T191" s="1547" t="s">
        <v>114</v>
      </c>
      <c r="U191" s="1547"/>
      <c r="V191" s="1547" t="s">
        <v>115</v>
      </c>
      <c r="W191" s="1547"/>
      <c r="X191" s="1547" t="s">
        <v>116</v>
      </c>
      <c r="Y191" s="1547"/>
      <c r="Z191" s="1547" t="s">
        <v>117</v>
      </c>
      <c r="AA191" s="1547"/>
      <c r="AB191" s="1547" t="s">
        <v>118</v>
      </c>
      <c r="AC191" s="1547"/>
      <c r="AD191" s="1547" t="s">
        <v>119</v>
      </c>
      <c r="AE191" s="1547"/>
      <c r="AF191" s="1547" t="s">
        <v>120</v>
      </c>
      <c r="AG191" s="1547"/>
      <c r="AH191" s="1547" t="s">
        <v>121</v>
      </c>
      <c r="AI191" s="1547"/>
      <c r="AJ191" s="1547" t="s">
        <v>122</v>
      </c>
      <c r="AK191" s="1547"/>
      <c r="AL191" s="1547" t="s">
        <v>123</v>
      </c>
      <c r="AM191" s="1406"/>
      <c r="AN191" s="1564" t="s">
        <v>76</v>
      </c>
      <c r="AO191" s="1480"/>
      <c r="AP191" s="1481"/>
      <c r="AQ191" s="1565" t="s">
        <v>176</v>
      </c>
      <c r="AR191" s="1561" t="s">
        <v>229</v>
      </c>
      <c r="AS191" s="1547" t="s">
        <v>178</v>
      </c>
      <c r="AT191" s="1547"/>
      <c r="AU191" s="1375" t="s">
        <v>230</v>
      </c>
      <c r="AV191" s="1375" t="s">
        <v>180</v>
      </c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Y191" s="3"/>
      <c r="CG191" s="14"/>
      <c r="CH191" s="14"/>
      <c r="CI191" s="14"/>
      <c r="CJ191" s="14"/>
      <c r="CK191" s="14"/>
      <c r="CL191" s="14"/>
      <c r="CM191" s="14"/>
      <c r="CN191" s="14"/>
      <c r="CZ191" s="2"/>
    </row>
    <row r="192" spans="1:104" ht="21" x14ac:dyDescent="0.2">
      <c r="A192" s="1373"/>
      <c r="B192" s="1374"/>
      <c r="C192" s="571" t="s">
        <v>88</v>
      </c>
      <c r="D192" s="370" t="s">
        <v>54</v>
      </c>
      <c r="E192" s="300" t="s">
        <v>89</v>
      </c>
      <c r="F192" s="657" t="s">
        <v>54</v>
      </c>
      <c r="G192" s="300" t="s">
        <v>89</v>
      </c>
      <c r="H192" s="657" t="s">
        <v>54</v>
      </c>
      <c r="I192" s="300" t="s">
        <v>89</v>
      </c>
      <c r="J192" s="657" t="s">
        <v>54</v>
      </c>
      <c r="K192" s="300" t="s">
        <v>89</v>
      </c>
      <c r="L192" s="657" t="s">
        <v>54</v>
      </c>
      <c r="M192" s="300" t="s">
        <v>89</v>
      </c>
      <c r="N192" s="657" t="s">
        <v>54</v>
      </c>
      <c r="O192" s="300" t="s">
        <v>89</v>
      </c>
      <c r="P192" s="657" t="s">
        <v>54</v>
      </c>
      <c r="Q192" s="300" t="s">
        <v>89</v>
      </c>
      <c r="R192" s="657" t="s">
        <v>54</v>
      </c>
      <c r="S192" s="300" t="s">
        <v>89</v>
      </c>
      <c r="T192" s="657" t="s">
        <v>54</v>
      </c>
      <c r="U192" s="300" t="s">
        <v>89</v>
      </c>
      <c r="V192" s="657" t="s">
        <v>54</v>
      </c>
      <c r="W192" s="300" t="s">
        <v>89</v>
      </c>
      <c r="X192" s="657" t="s">
        <v>54</v>
      </c>
      <c r="Y192" s="300" t="s">
        <v>89</v>
      </c>
      <c r="Z192" s="657" t="s">
        <v>54</v>
      </c>
      <c r="AA192" s="300" t="s">
        <v>89</v>
      </c>
      <c r="AB192" s="657" t="s">
        <v>54</v>
      </c>
      <c r="AC192" s="300" t="s">
        <v>89</v>
      </c>
      <c r="AD192" s="657" t="s">
        <v>54</v>
      </c>
      <c r="AE192" s="300" t="s">
        <v>89</v>
      </c>
      <c r="AF192" s="657" t="s">
        <v>54</v>
      </c>
      <c r="AG192" s="300" t="s">
        <v>89</v>
      </c>
      <c r="AH192" s="657" t="s">
        <v>54</v>
      </c>
      <c r="AI192" s="300" t="s">
        <v>89</v>
      </c>
      <c r="AJ192" s="657" t="s">
        <v>54</v>
      </c>
      <c r="AK192" s="300" t="s">
        <v>89</v>
      </c>
      <c r="AL192" s="657" t="s">
        <v>54</v>
      </c>
      <c r="AM192" s="456" t="s">
        <v>89</v>
      </c>
      <c r="AN192" s="672" t="s">
        <v>133</v>
      </c>
      <c r="AO192" s="372" t="s">
        <v>135</v>
      </c>
      <c r="AP192" s="373" t="s">
        <v>134</v>
      </c>
      <c r="AQ192" s="1483"/>
      <c r="AR192" s="1471"/>
      <c r="AS192" s="657" t="s">
        <v>54</v>
      </c>
      <c r="AT192" s="300" t="s">
        <v>89</v>
      </c>
      <c r="AU192" s="1376"/>
      <c r="AV192" s="1376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12"/>
      <c r="BI192" s="12"/>
      <c r="BY192" s="3"/>
      <c r="CG192" s="14"/>
      <c r="CH192" s="14"/>
      <c r="CI192" s="14"/>
      <c r="CJ192" s="14"/>
      <c r="CK192" s="14"/>
      <c r="CL192" s="14"/>
      <c r="CM192" s="14"/>
      <c r="CZ192" s="2"/>
    </row>
    <row r="193" spans="1:104" x14ac:dyDescent="0.2">
      <c r="A193" s="1478" t="s">
        <v>231</v>
      </c>
      <c r="B193" s="1461"/>
      <c r="C193" s="658">
        <f>SUM(D193+E193)</f>
        <v>31</v>
      </c>
      <c r="D193" s="659">
        <f>SUM(F193+H193+J193+L193+N193+P193+R193+T193+V193+X193+Z193+AB193+AD193+AF193+AH193+AJ193+AL193)</f>
        <v>10</v>
      </c>
      <c r="E193" s="304">
        <f>SUM(G193+I193+K193+M193+O193+Q193+S193+U193+W193+Y193+AA193+AC193+AE193+AG193+AI193+AK193+AM193)</f>
        <v>21</v>
      </c>
      <c r="F193" s="595"/>
      <c r="G193" s="53"/>
      <c r="H193" s="595">
        <v>3</v>
      </c>
      <c r="I193" s="53"/>
      <c r="J193" s="595">
        <v>2</v>
      </c>
      <c r="K193" s="53">
        <v>1</v>
      </c>
      <c r="L193" s="595"/>
      <c r="M193" s="53"/>
      <c r="N193" s="595">
        <v>1</v>
      </c>
      <c r="O193" s="53">
        <v>5</v>
      </c>
      <c r="P193" s="595">
        <v>1</v>
      </c>
      <c r="Q193" s="53"/>
      <c r="R193" s="595"/>
      <c r="S193" s="53">
        <v>1</v>
      </c>
      <c r="T193" s="595"/>
      <c r="U193" s="53">
        <v>3</v>
      </c>
      <c r="V193" s="595">
        <v>1</v>
      </c>
      <c r="W193" s="53"/>
      <c r="X193" s="595">
        <v>1</v>
      </c>
      <c r="Y193" s="53">
        <v>4</v>
      </c>
      <c r="Z193" s="595">
        <v>1</v>
      </c>
      <c r="AA193" s="53"/>
      <c r="AB193" s="595"/>
      <c r="AC193" s="53">
        <v>3</v>
      </c>
      <c r="AD193" s="595"/>
      <c r="AE193" s="53">
        <v>2</v>
      </c>
      <c r="AF193" s="595"/>
      <c r="AG193" s="53">
        <v>2</v>
      </c>
      <c r="AH193" s="595"/>
      <c r="AI193" s="53"/>
      <c r="AJ193" s="595"/>
      <c r="AK193" s="53"/>
      <c r="AL193" s="595"/>
      <c r="AM193" s="321"/>
      <c r="AN193" s="375">
        <v>0</v>
      </c>
      <c r="AO193" s="376">
        <v>0</v>
      </c>
      <c r="AP193" s="85">
        <v>0</v>
      </c>
      <c r="AQ193" s="53">
        <v>0</v>
      </c>
      <c r="AR193" s="591">
        <v>0</v>
      </c>
      <c r="AS193" s="595">
        <v>0</v>
      </c>
      <c r="AT193" s="53">
        <v>0</v>
      </c>
      <c r="AU193" s="53">
        <v>0</v>
      </c>
      <c r="AV193" s="53">
        <v>0</v>
      </c>
      <c r="AW193" s="661" t="str">
        <f>CA193&amp;CB193&amp;CC193&amp;CD193&amp;CE193&amp;CF193&amp;CN193</f>
        <v/>
      </c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12"/>
      <c r="BI193" s="12"/>
      <c r="BY193" s="3"/>
      <c r="CA193" s="32" t="str">
        <f t="shared" ref="CA193:CA231" si="52">IF(CG193=0,"","* Las gestantes egresadas del Programa NO debe ser mayor al Total de Mujeres egresadas. ")</f>
        <v/>
      </c>
      <c r="CB193" s="32" t="str">
        <f t="shared" ref="CB193:CB231" si="53">IF(CH193=0,"","* Las madres de hijos menor de 5 años NO DEBE ser mayor al Total de Mujeres Egresadas al Programa. ")</f>
        <v/>
      </c>
      <c r="CC193" s="32" t="str">
        <f t="shared" ref="CC193:CC231" si="54">IF(CI193=0,"","* Los egresos de Pueblos Originarios NO DEBE ser mayor al Total de egresos del Programa.")</f>
        <v/>
      </c>
      <c r="CD193" s="32" t="str">
        <f t="shared" ref="CD193:CD231" si="55">IF(CJ193=0,"","* Los Niños, Niñas, Adolescentes y Jóvenes de Programas SENAME NO DEBE ser mayor al Total de egresos del Programa. ")</f>
        <v/>
      </c>
      <c r="CE193" s="32" t="str">
        <f t="shared" ref="CE193:CE231" si="56">IF(CK193=0,"","* Los Migrantes NO DEBEN ser mayor al Total de ingresos del Programa. ")</f>
        <v/>
      </c>
      <c r="CF193" s="32" t="str">
        <f t="shared" ref="CF193:CF231" si="57">IF(CL193=0,"","* No olvide escribir los campos Gestante y/o Madre de Hijo menor de 5 años y/o Pueblos Originarios y/o Niños, Niñas, Adolescentes y Jóvenes de Programas SENAME (Digite CERO si no tiene). ")</f>
        <v/>
      </c>
      <c r="CG193" s="33">
        <f>IF(E193&lt;AQ193,1,0)</f>
        <v>0</v>
      </c>
      <c r="CH193" s="33">
        <f>IF(E193&lt;AR193,1,0)</f>
        <v>0</v>
      </c>
      <c r="CI193" s="33">
        <f>IF(C193&lt;SUM(AS193,AT193),1,0)</f>
        <v>0</v>
      </c>
      <c r="CJ193" s="33">
        <f>IF(C193&lt;AU193,1,0)</f>
        <v>0</v>
      </c>
      <c r="CK193" s="33">
        <f>IF(C193&lt;AV193,1,0)</f>
        <v>0</v>
      </c>
      <c r="CL193" s="33">
        <f>IF(AND(C193&lt;&gt;0,OR(AQ193="",AR193="",AS193="",AT193="",AU193="",AV193="")),1,0)</f>
        <v>0</v>
      </c>
      <c r="CM193" s="33">
        <f>IF(AND(C193=0,OR(C195&gt;0,C196&gt;0,C197&gt;0,C198&gt;0,C199&gt;0)),1,0)</f>
        <v>0</v>
      </c>
      <c r="CN193" s="32" t="str">
        <f>IF(CM193=1,"* No olvide registrar al menos un ingreso y una persona con diagnóstico. ","")</f>
        <v/>
      </c>
      <c r="CO193" s="32"/>
      <c r="CZ193" s="2"/>
    </row>
    <row r="194" spans="1:104" ht="14.25" customHeight="1" x14ac:dyDescent="0.2">
      <c r="A194" s="1462" t="s">
        <v>182</v>
      </c>
      <c r="B194" s="1463"/>
      <c r="C194" s="377"/>
      <c r="D194" s="378"/>
      <c r="E194" s="378"/>
      <c r="F194" s="378"/>
      <c r="G194" s="378"/>
      <c r="H194" s="378"/>
      <c r="I194" s="378"/>
      <c r="J194" s="378"/>
      <c r="K194" s="378"/>
      <c r="L194" s="378"/>
      <c r="M194" s="378"/>
      <c r="N194" s="378"/>
      <c r="O194" s="378"/>
      <c r="P194" s="378"/>
      <c r="Q194" s="378"/>
      <c r="R194" s="378"/>
      <c r="S194" s="378"/>
      <c r="T194" s="378"/>
      <c r="U194" s="378"/>
      <c r="V194" s="378"/>
      <c r="W194" s="378"/>
      <c r="X194" s="378"/>
      <c r="Y194" s="378"/>
      <c r="Z194" s="378"/>
      <c r="AA194" s="378"/>
      <c r="AB194" s="378"/>
      <c r="AC194" s="378"/>
      <c r="AD194" s="378"/>
      <c r="AE194" s="378"/>
      <c r="AF194" s="378"/>
      <c r="AG194" s="378"/>
      <c r="AH194" s="378"/>
      <c r="AI194" s="378"/>
      <c r="AJ194" s="378"/>
      <c r="AK194" s="378"/>
      <c r="AL194" s="378"/>
      <c r="AM194" s="378"/>
      <c r="AN194" s="379"/>
      <c r="AO194" s="380"/>
      <c r="AP194" s="381"/>
      <c r="AQ194" s="378"/>
      <c r="AR194" s="378"/>
      <c r="AS194" s="378"/>
      <c r="AT194" s="381"/>
      <c r="AU194" s="381"/>
      <c r="AV194" s="381"/>
      <c r="AW194" s="66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12"/>
      <c r="BI194" s="12"/>
      <c r="BY194" s="3"/>
      <c r="CA194" s="32"/>
      <c r="CB194" s="32"/>
      <c r="CC194" s="32"/>
      <c r="CD194" s="32"/>
      <c r="CE194" s="32"/>
      <c r="CF194" s="32"/>
      <c r="CG194" s="33"/>
      <c r="CH194" s="33"/>
      <c r="CI194" s="33"/>
      <c r="CJ194" s="33"/>
      <c r="CK194" s="33"/>
      <c r="CL194" s="33"/>
      <c r="CM194" s="33"/>
      <c r="CN194" s="32"/>
      <c r="CO194" s="32"/>
      <c r="CZ194" s="2"/>
    </row>
    <row r="195" spans="1:104" x14ac:dyDescent="0.2">
      <c r="A195" s="1559" t="s">
        <v>232</v>
      </c>
      <c r="B195" s="673" t="s">
        <v>233</v>
      </c>
      <c r="C195" s="663">
        <f>SUM(D195+E195)</f>
        <v>0</v>
      </c>
      <c r="D195" s="664">
        <f t="shared" ref="D195:D203" si="58">SUM(F195+H195+J195+L195+N195+P195+R195+T195+V195+X195+Z195+AB195+AD195+AF195+AH195+AJ195+AL195)</f>
        <v>0</v>
      </c>
      <c r="E195" s="665">
        <f t="shared" ref="E195:E203" si="59">SUM(G195+I195+K195+M195+O195+Q195+S195+U195+W195+Y195+AA195+AC195+AE195+AG195+AI195+AK195+AM195)</f>
        <v>0</v>
      </c>
      <c r="F195" s="583"/>
      <c r="G195" s="586"/>
      <c r="H195" s="583"/>
      <c r="I195" s="586"/>
      <c r="J195" s="583"/>
      <c r="K195" s="586"/>
      <c r="L195" s="583"/>
      <c r="M195" s="586"/>
      <c r="N195" s="583"/>
      <c r="O195" s="586"/>
      <c r="P195" s="583"/>
      <c r="Q195" s="586"/>
      <c r="R195" s="583"/>
      <c r="S195" s="586"/>
      <c r="T195" s="583"/>
      <c r="U195" s="586"/>
      <c r="V195" s="583"/>
      <c r="W195" s="586"/>
      <c r="X195" s="583"/>
      <c r="Y195" s="586"/>
      <c r="Z195" s="583"/>
      <c r="AA195" s="586"/>
      <c r="AB195" s="583"/>
      <c r="AC195" s="586"/>
      <c r="AD195" s="583"/>
      <c r="AE195" s="586"/>
      <c r="AF195" s="583"/>
      <c r="AG195" s="586"/>
      <c r="AH195" s="583"/>
      <c r="AI195" s="586"/>
      <c r="AJ195" s="583"/>
      <c r="AK195" s="586"/>
      <c r="AL195" s="583"/>
      <c r="AM195" s="642"/>
      <c r="AN195" s="643"/>
      <c r="AO195" s="601"/>
      <c r="AP195" s="586"/>
      <c r="AQ195" s="586"/>
      <c r="AR195" s="603"/>
      <c r="AS195" s="583"/>
      <c r="AT195" s="586"/>
      <c r="AU195" s="586"/>
      <c r="AV195" s="586"/>
      <c r="AW195" s="661" t="str">
        <f t="shared" ref="AW195:AW231" si="60">CA195&amp;CB195&amp;CC195&amp;CD195&amp;CE195&amp;CF195</f>
        <v/>
      </c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12"/>
      <c r="BI195" s="12"/>
      <c r="BY195" s="3"/>
      <c r="CA195" s="32" t="str">
        <f t="shared" si="52"/>
        <v/>
      </c>
      <c r="CB195" s="32" t="str">
        <f t="shared" si="53"/>
        <v/>
      </c>
      <c r="CC195" s="32" t="str">
        <f t="shared" si="54"/>
        <v/>
      </c>
      <c r="CD195" s="32" t="str">
        <f t="shared" si="55"/>
        <v/>
      </c>
      <c r="CE195" s="32" t="str">
        <f t="shared" si="56"/>
        <v/>
      </c>
      <c r="CF195" s="32" t="str">
        <f t="shared" si="57"/>
        <v/>
      </c>
      <c r="CG195" s="33">
        <f t="shared" ref="CG195:CG231" si="61">IF(E195&lt;AQ195,1,0)</f>
        <v>0</v>
      </c>
      <c r="CH195" s="33">
        <f t="shared" ref="CH195:CH231" si="62">IF(E195&lt;AR195,1,0)</f>
        <v>0</v>
      </c>
      <c r="CI195" s="33">
        <f t="shared" ref="CI195:CI231" si="63">IF(C195&lt;SUM(AS195,AT195),1,0)</f>
        <v>0</v>
      </c>
      <c r="CJ195" s="33">
        <f t="shared" ref="CJ195:CJ231" si="64">IF(C195&lt;AU195,1,0)</f>
        <v>0</v>
      </c>
      <c r="CK195" s="33">
        <f t="shared" ref="CK195:CK231" si="65">IF(C195&lt;AV195,1,0)</f>
        <v>0</v>
      </c>
      <c r="CL195" s="33">
        <f t="shared" ref="CL195:CL231" si="66">IF(AND(C195&lt;&gt;0,OR(AQ195="",AR195="",AS195="",AT195="",AU195="",AV195="")),1,0)</f>
        <v>0</v>
      </c>
      <c r="CM195" s="33"/>
      <c r="CN195" s="32"/>
      <c r="CO195" s="32"/>
      <c r="CZ195" s="2"/>
    </row>
    <row r="196" spans="1:104" x14ac:dyDescent="0.2">
      <c r="A196" s="1465"/>
      <c r="B196" s="383" t="s">
        <v>185</v>
      </c>
      <c r="C196" s="348">
        <f>SUM(D196+E196)</f>
        <v>0</v>
      </c>
      <c r="D196" s="349">
        <f t="shared" si="58"/>
        <v>0</v>
      </c>
      <c r="E196" s="350">
        <f t="shared" si="59"/>
        <v>0</v>
      </c>
      <c r="F196" s="82"/>
      <c r="G196" s="85"/>
      <c r="H196" s="82"/>
      <c r="I196" s="85"/>
      <c r="J196" s="82"/>
      <c r="K196" s="85"/>
      <c r="L196" s="82"/>
      <c r="M196" s="85"/>
      <c r="N196" s="82"/>
      <c r="O196" s="85"/>
      <c r="P196" s="82"/>
      <c r="Q196" s="85"/>
      <c r="R196" s="82"/>
      <c r="S196" s="85"/>
      <c r="T196" s="82"/>
      <c r="U196" s="85"/>
      <c r="V196" s="82"/>
      <c r="W196" s="85"/>
      <c r="X196" s="82"/>
      <c r="Y196" s="85"/>
      <c r="Z196" s="82"/>
      <c r="AA196" s="85"/>
      <c r="AB196" s="82"/>
      <c r="AC196" s="85"/>
      <c r="AD196" s="82"/>
      <c r="AE196" s="85"/>
      <c r="AF196" s="82"/>
      <c r="AG196" s="85"/>
      <c r="AH196" s="82"/>
      <c r="AI196" s="85"/>
      <c r="AJ196" s="42"/>
      <c r="AK196" s="46"/>
      <c r="AL196" s="82"/>
      <c r="AM196" s="351"/>
      <c r="AN196" s="384"/>
      <c r="AO196" s="149"/>
      <c r="AP196" s="85"/>
      <c r="AQ196" s="85"/>
      <c r="AR196" s="59"/>
      <c r="AS196" s="82"/>
      <c r="AT196" s="85"/>
      <c r="AU196" s="85"/>
      <c r="AV196" s="85"/>
      <c r="AW196" s="661" t="str">
        <f t="shared" si="60"/>
        <v/>
      </c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12"/>
      <c r="BI196" s="12"/>
      <c r="BY196" s="3"/>
      <c r="CA196" s="32" t="str">
        <f t="shared" si="52"/>
        <v/>
      </c>
      <c r="CB196" s="32" t="str">
        <f t="shared" si="53"/>
        <v/>
      </c>
      <c r="CC196" s="32" t="str">
        <f t="shared" si="54"/>
        <v/>
      </c>
      <c r="CD196" s="32" t="str">
        <f t="shared" si="55"/>
        <v/>
      </c>
      <c r="CE196" s="32" t="str">
        <f t="shared" si="56"/>
        <v/>
      </c>
      <c r="CF196" s="32" t="str">
        <f t="shared" si="57"/>
        <v/>
      </c>
      <c r="CG196" s="33">
        <f t="shared" si="61"/>
        <v>0</v>
      </c>
      <c r="CH196" s="33">
        <f t="shared" si="62"/>
        <v>0</v>
      </c>
      <c r="CI196" s="33">
        <f t="shared" si="63"/>
        <v>0</v>
      </c>
      <c r="CJ196" s="33">
        <f t="shared" si="64"/>
        <v>0</v>
      </c>
      <c r="CK196" s="33">
        <f t="shared" si="65"/>
        <v>0</v>
      </c>
      <c r="CL196" s="33">
        <f t="shared" si="66"/>
        <v>0</v>
      </c>
      <c r="CM196" s="33"/>
      <c r="CN196" s="32"/>
      <c r="CO196" s="32"/>
      <c r="CZ196" s="2"/>
    </row>
    <row r="197" spans="1:104" x14ac:dyDescent="0.2">
      <c r="A197" s="1466" t="s">
        <v>186</v>
      </c>
      <c r="B197" s="1467"/>
      <c r="C197" s="385">
        <f>SUM(D197+E197)</f>
        <v>0</v>
      </c>
      <c r="D197" s="659">
        <f t="shared" si="58"/>
        <v>0</v>
      </c>
      <c r="E197" s="320">
        <f t="shared" si="59"/>
        <v>0</v>
      </c>
      <c r="F197" s="595"/>
      <c r="G197" s="53"/>
      <c r="H197" s="595"/>
      <c r="I197" s="53"/>
      <c r="J197" s="595"/>
      <c r="K197" s="53"/>
      <c r="L197" s="595"/>
      <c r="M197" s="53"/>
      <c r="N197" s="595"/>
      <c r="O197" s="53"/>
      <c r="P197" s="595"/>
      <c r="Q197" s="53"/>
      <c r="R197" s="595"/>
      <c r="S197" s="53"/>
      <c r="T197" s="595"/>
      <c r="U197" s="53"/>
      <c r="V197" s="595"/>
      <c r="W197" s="53"/>
      <c r="X197" s="595"/>
      <c r="Y197" s="53"/>
      <c r="Z197" s="595"/>
      <c r="AA197" s="53"/>
      <c r="AB197" s="595"/>
      <c r="AC197" s="53"/>
      <c r="AD197" s="595"/>
      <c r="AE197" s="53"/>
      <c r="AF197" s="595"/>
      <c r="AG197" s="53"/>
      <c r="AH197" s="595"/>
      <c r="AI197" s="53"/>
      <c r="AJ197" s="595"/>
      <c r="AK197" s="53"/>
      <c r="AL197" s="595"/>
      <c r="AM197" s="321"/>
      <c r="AN197" s="674"/>
      <c r="AO197" s="386"/>
      <c r="AP197" s="53"/>
      <c r="AQ197" s="53"/>
      <c r="AR197" s="591"/>
      <c r="AS197" s="595"/>
      <c r="AT197" s="53"/>
      <c r="AU197" s="53"/>
      <c r="AV197" s="53"/>
      <c r="AW197" s="661" t="str">
        <f t="shared" si="60"/>
        <v/>
      </c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12"/>
      <c r="BI197" s="12"/>
      <c r="BY197" s="3"/>
      <c r="CA197" s="32" t="str">
        <f t="shared" si="52"/>
        <v/>
      </c>
      <c r="CB197" s="32" t="str">
        <f t="shared" si="53"/>
        <v/>
      </c>
      <c r="CC197" s="32" t="str">
        <f t="shared" si="54"/>
        <v/>
      </c>
      <c r="CD197" s="32" t="str">
        <f t="shared" si="55"/>
        <v/>
      </c>
      <c r="CE197" s="32" t="str">
        <f t="shared" si="56"/>
        <v/>
      </c>
      <c r="CF197" s="32" t="str">
        <f t="shared" si="57"/>
        <v/>
      </c>
      <c r="CG197" s="33">
        <f t="shared" si="61"/>
        <v>0</v>
      </c>
      <c r="CH197" s="33">
        <f t="shared" si="62"/>
        <v>0</v>
      </c>
      <c r="CI197" s="33">
        <f t="shared" si="63"/>
        <v>0</v>
      </c>
      <c r="CJ197" s="33">
        <f t="shared" si="64"/>
        <v>0</v>
      </c>
      <c r="CK197" s="33">
        <f t="shared" si="65"/>
        <v>0</v>
      </c>
      <c r="CL197" s="33">
        <f t="shared" si="66"/>
        <v>0</v>
      </c>
      <c r="CM197" s="33"/>
      <c r="CN197" s="32"/>
      <c r="CO197" s="32"/>
      <c r="CZ197" s="2"/>
    </row>
    <row r="198" spans="1:104" x14ac:dyDescent="0.2">
      <c r="A198" s="1559" t="s">
        <v>187</v>
      </c>
      <c r="B198" s="662" t="s">
        <v>188</v>
      </c>
      <c r="C198" s="663">
        <f>+D198+E198</f>
        <v>0</v>
      </c>
      <c r="D198" s="664">
        <f t="shared" si="58"/>
        <v>0</v>
      </c>
      <c r="E198" s="665">
        <f t="shared" si="59"/>
        <v>0</v>
      </c>
      <c r="F198" s="583"/>
      <c r="G198" s="586"/>
      <c r="H198" s="583"/>
      <c r="I198" s="586"/>
      <c r="J198" s="583"/>
      <c r="K198" s="586"/>
      <c r="L198" s="583"/>
      <c r="M198" s="586"/>
      <c r="N198" s="583"/>
      <c r="O198" s="586"/>
      <c r="P198" s="583"/>
      <c r="Q198" s="586"/>
      <c r="R198" s="583"/>
      <c r="S198" s="586"/>
      <c r="T198" s="583"/>
      <c r="U198" s="586"/>
      <c r="V198" s="583"/>
      <c r="W198" s="586"/>
      <c r="X198" s="583"/>
      <c r="Y198" s="586"/>
      <c r="Z198" s="583"/>
      <c r="AA198" s="586"/>
      <c r="AB198" s="583"/>
      <c r="AC198" s="586"/>
      <c r="AD198" s="583"/>
      <c r="AE198" s="586"/>
      <c r="AF198" s="583"/>
      <c r="AG198" s="586"/>
      <c r="AH198" s="583"/>
      <c r="AI198" s="586"/>
      <c r="AJ198" s="583"/>
      <c r="AK198" s="586"/>
      <c r="AL198" s="583"/>
      <c r="AM198" s="642"/>
      <c r="AN198" s="643"/>
      <c r="AO198" s="601"/>
      <c r="AP198" s="586"/>
      <c r="AQ198" s="586"/>
      <c r="AR198" s="603"/>
      <c r="AS198" s="583"/>
      <c r="AT198" s="586"/>
      <c r="AU198" s="586"/>
      <c r="AV198" s="586"/>
      <c r="AW198" s="661" t="str">
        <f t="shared" si="60"/>
        <v/>
      </c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12"/>
      <c r="BI198" s="12"/>
      <c r="BY198" s="3"/>
      <c r="CA198" s="32" t="str">
        <f t="shared" si="52"/>
        <v/>
      </c>
      <c r="CB198" s="32" t="str">
        <f t="shared" si="53"/>
        <v/>
      </c>
      <c r="CC198" s="32" t="str">
        <f t="shared" si="54"/>
        <v/>
      </c>
      <c r="CD198" s="32" t="str">
        <f t="shared" si="55"/>
        <v/>
      </c>
      <c r="CE198" s="32" t="str">
        <f t="shared" si="56"/>
        <v/>
      </c>
      <c r="CF198" s="32" t="str">
        <f t="shared" si="57"/>
        <v/>
      </c>
      <c r="CG198" s="33">
        <f t="shared" si="61"/>
        <v>0</v>
      </c>
      <c r="CH198" s="33">
        <f t="shared" si="62"/>
        <v>0</v>
      </c>
      <c r="CI198" s="33">
        <f t="shared" si="63"/>
        <v>0</v>
      </c>
      <c r="CJ198" s="33">
        <f t="shared" si="64"/>
        <v>0</v>
      </c>
      <c r="CK198" s="33">
        <f t="shared" si="65"/>
        <v>0</v>
      </c>
      <c r="CL198" s="33">
        <f t="shared" si="66"/>
        <v>0</v>
      </c>
      <c r="CM198" s="33"/>
      <c r="CN198" s="32"/>
      <c r="CO198" s="32"/>
      <c r="CZ198" s="2"/>
    </row>
    <row r="199" spans="1:104" x14ac:dyDescent="0.2">
      <c r="A199" s="1465"/>
      <c r="B199" s="387" t="s">
        <v>189</v>
      </c>
      <c r="C199" s="322">
        <f>+D199+E199</f>
        <v>0</v>
      </c>
      <c r="D199" s="323">
        <f t="shared" si="58"/>
        <v>0</v>
      </c>
      <c r="E199" s="304">
        <f t="shared" si="59"/>
        <v>0</v>
      </c>
      <c r="F199" s="324"/>
      <c r="G199" s="305"/>
      <c r="H199" s="324"/>
      <c r="I199" s="305"/>
      <c r="J199" s="324"/>
      <c r="K199" s="305"/>
      <c r="L199" s="324"/>
      <c r="M199" s="305"/>
      <c r="N199" s="324"/>
      <c r="O199" s="305"/>
      <c r="P199" s="324"/>
      <c r="Q199" s="305"/>
      <c r="R199" s="324"/>
      <c r="S199" s="305"/>
      <c r="T199" s="324"/>
      <c r="U199" s="305"/>
      <c r="V199" s="324"/>
      <c r="W199" s="305"/>
      <c r="X199" s="324"/>
      <c r="Y199" s="305"/>
      <c r="Z199" s="324"/>
      <c r="AA199" s="305"/>
      <c r="AB199" s="324"/>
      <c r="AC199" s="305"/>
      <c r="AD199" s="324"/>
      <c r="AE199" s="305"/>
      <c r="AF199" s="324"/>
      <c r="AG199" s="305"/>
      <c r="AH199" s="324"/>
      <c r="AI199" s="305"/>
      <c r="AJ199" s="92"/>
      <c r="AK199" s="95"/>
      <c r="AL199" s="324"/>
      <c r="AM199" s="285"/>
      <c r="AN199" s="388"/>
      <c r="AO199" s="389"/>
      <c r="AP199" s="95"/>
      <c r="AQ199" s="305"/>
      <c r="AR199" s="306"/>
      <c r="AS199" s="324"/>
      <c r="AT199" s="305"/>
      <c r="AU199" s="305"/>
      <c r="AV199" s="305"/>
      <c r="AW199" s="661" t="str">
        <f t="shared" si="60"/>
        <v/>
      </c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12"/>
      <c r="BI199" s="12"/>
      <c r="BY199" s="3"/>
      <c r="CA199" s="32" t="str">
        <f t="shared" si="52"/>
        <v/>
      </c>
      <c r="CB199" s="32" t="str">
        <f t="shared" si="53"/>
        <v/>
      </c>
      <c r="CC199" s="32" t="str">
        <f t="shared" si="54"/>
        <v/>
      </c>
      <c r="CD199" s="32" t="str">
        <f t="shared" si="55"/>
        <v/>
      </c>
      <c r="CE199" s="32" t="str">
        <f t="shared" si="56"/>
        <v/>
      </c>
      <c r="CF199" s="32" t="str">
        <f t="shared" si="57"/>
        <v/>
      </c>
      <c r="CG199" s="33">
        <f t="shared" si="61"/>
        <v>0</v>
      </c>
      <c r="CH199" s="33">
        <f t="shared" si="62"/>
        <v>0</v>
      </c>
      <c r="CI199" s="33">
        <f t="shared" si="63"/>
        <v>0</v>
      </c>
      <c r="CJ199" s="33">
        <f t="shared" si="64"/>
        <v>0</v>
      </c>
      <c r="CK199" s="33">
        <f t="shared" si="65"/>
        <v>0</v>
      </c>
      <c r="CL199" s="33">
        <f t="shared" si="66"/>
        <v>0</v>
      </c>
      <c r="CM199" s="33"/>
      <c r="CN199" s="32"/>
      <c r="CO199" s="32"/>
      <c r="CZ199" s="2"/>
    </row>
    <row r="200" spans="1:104" x14ac:dyDescent="0.2">
      <c r="A200" s="374" t="s">
        <v>190</v>
      </c>
      <c r="B200" s="326"/>
      <c r="C200" s="576">
        <f t="shared" ref="C200:C215" si="67">SUM(D200+E200)</f>
        <v>31</v>
      </c>
      <c r="D200" s="577">
        <f t="shared" si="58"/>
        <v>10</v>
      </c>
      <c r="E200" s="75">
        <f t="shared" si="59"/>
        <v>21</v>
      </c>
      <c r="F200" s="595"/>
      <c r="G200" s="53"/>
      <c r="H200" s="595">
        <v>3</v>
      </c>
      <c r="I200" s="53"/>
      <c r="J200" s="595">
        <v>2</v>
      </c>
      <c r="K200" s="53">
        <v>1</v>
      </c>
      <c r="L200" s="595"/>
      <c r="M200" s="53"/>
      <c r="N200" s="595">
        <v>1</v>
      </c>
      <c r="O200" s="53">
        <v>5</v>
      </c>
      <c r="P200" s="595">
        <v>1</v>
      </c>
      <c r="Q200" s="53"/>
      <c r="R200" s="595"/>
      <c r="S200" s="53">
        <v>1</v>
      </c>
      <c r="T200" s="595"/>
      <c r="U200" s="53">
        <v>3</v>
      </c>
      <c r="V200" s="595">
        <v>1</v>
      </c>
      <c r="W200" s="53"/>
      <c r="X200" s="595">
        <v>1</v>
      </c>
      <c r="Y200" s="53">
        <v>4</v>
      </c>
      <c r="Z200" s="595">
        <v>1</v>
      </c>
      <c r="AA200" s="53"/>
      <c r="AB200" s="595"/>
      <c r="AC200" s="53">
        <v>3</v>
      </c>
      <c r="AD200" s="595"/>
      <c r="AE200" s="53">
        <v>2</v>
      </c>
      <c r="AF200" s="595"/>
      <c r="AG200" s="53">
        <v>2</v>
      </c>
      <c r="AH200" s="595"/>
      <c r="AI200" s="53"/>
      <c r="AJ200" s="595"/>
      <c r="AK200" s="53"/>
      <c r="AL200" s="595"/>
      <c r="AM200" s="321"/>
      <c r="AN200" s="674">
        <v>0</v>
      </c>
      <c r="AO200" s="386">
        <v>0</v>
      </c>
      <c r="AP200" s="53">
        <v>0</v>
      </c>
      <c r="AQ200" s="53">
        <v>0</v>
      </c>
      <c r="AR200" s="591">
        <v>0</v>
      </c>
      <c r="AS200" s="595">
        <v>0</v>
      </c>
      <c r="AT200" s="53">
        <v>0</v>
      </c>
      <c r="AU200" s="53">
        <v>0</v>
      </c>
      <c r="AV200" s="53">
        <v>0</v>
      </c>
      <c r="AW200" s="661" t="str">
        <f>CA200&amp;CB200&amp;CC200&amp;CD200&amp;CE200&amp;CF200&amp;CO200</f>
        <v/>
      </c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12"/>
      <c r="BI200" s="12"/>
      <c r="BY200" s="3"/>
      <c r="CA200" s="32" t="str">
        <f t="shared" si="52"/>
        <v/>
      </c>
      <c r="CB200" s="32" t="str">
        <f t="shared" si="53"/>
        <v/>
      </c>
      <c r="CC200" s="32" t="str">
        <f t="shared" si="54"/>
        <v/>
      </c>
      <c r="CD200" s="32" t="str">
        <f t="shared" si="55"/>
        <v/>
      </c>
      <c r="CE200" s="32" t="str">
        <f t="shared" si="56"/>
        <v/>
      </c>
      <c r="CF200" s="32" t="str">
        <f t="shared" si="57"/>
        <v/>
      </c>
      <c r="CG200" s="33">
        <f t="shared" si="61"/>
        <v>0</v>
      </c>
      <c r="CH200" s="33">
        <f t="shared" si="62"/>
        <v>0</v>
      </c>
      <c r="CI200" s="33">
        <f t="shared" si="63"/>
        <v>0</v>
      </c>
      <c r="CJ200" s="33">
        <f t="shared" si="64"/>
        <v>0</v>
      </c>
      <c r="CK200" s="33">
        <f t="shared" si="65"/>
        <v>0</v>
      </c>
      <c r="CL200" s="33">
        <f t="shared" si="66"/>
        <v>0</v>
      </c>
      <c r="CM200" s="14">
        <v>0</v>
      </c>
      <c r="CZ200" s="2"/>
    </row>
    <row r="201" spans="1:104" ht="14.25" customHeight="1" x14ac:dyDescent="0.2">
      <c r="A201" s="1375" t="s">
        <v>191</v>
      </c>
      <c r="B201" s="390" t="s">
        <v>192</v>
      </c>
      <c r="C201" s="328">
        <f t="shared" si="67"/>
        <v>1</v>
      </c>
      <c r="D201" s="329">
        <f t="shared" si="58"/>
        <v>0</v>
      </c>
      <c r="E201" s="330">
        <f t="shared" si="59"/>
        <v>1</v>
      </c>
      <c r="F201" s="106"/>
      <c r="G201" s="109"/>
      <c r="H201" s="106"/>
      <c r="I201" s="109"/>
      <c r="J201" s="106"/>
      <c r="K201" s="109"/>
      <c r="L201" s="106"/>
      <c r="M201" s="109"/>
      <c r="N201" s="106"/>
      <c r="O201" s="109">
        <v>1</v>
      </c>
      <c r="P201" s="106"/>
      <c r="Q201" s="109"/>
      <c r="R201" s="106"/>
      <c r="S201" s="109"/>
      <c r="T201" s="106"/>
      <c r="U201" s="109"/>
      <c r="V201" s="106"/>
      <c r="W201" s="109"/>
      <c r="X201" s="106"/>
      <c r="Y201" s="109"/>
      <c r="Z201" s="106"/>
      <c r="AA201" s="109"/>
      <c r="AB201" s="106"/>
      <c r="AC201" s="109"/>
      <c r="AD201" s="106"/>
      <c r="AE201" s="109"/>
      <c r="AF201" s="106"/>
      <c r="AG201" s="109"/>
      <c r="AH201" s="106"/>
      <c r="AI201" s="109"/>
      <c r="AJ201" s="106"/>
      <c r="AK201" s="109"/>
      <c r="AL201" s="106"/>
      <c r="AM201" s="254"/>
      <c r="AN201" s="255">
        <v>0</v>
      </c>
      <c r="AO201" s="264">
        <v>0</v>
      </c>
      <c r="AP201" s="109">
        <v>0</v>
      </c>
      <c r="AQ201" s="109">
        <v>0</v>
      </c>
      <c r="AR201" s="57">
        <v>0</v>
      </c>
      <c r="AS201" s="106">
        <v>0</v>
      </c>
      <c r="AT201" s="109">
        <v>0</v>
      </c>
      <c r="AU201" s="109">
        <v>0</v>
      </c>
      <c r="AV201" s="109">
        <v>0</v>
      </c>
      <c r="AW201" s="661" t="str">
        <f t="shared" si="60"/>
        <v/>
      </c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12"/>
      <c r="BI201" s="12"/>
      <c r="BY201" s="3"/>
      <c r="CA201" s="32" t="str">
        <f t="shared" si="52"/>
        <v/>
      </c>
      <c r="CB201" s="32" t="str">
        <f t="shared" si="53"/>
        <v/>
      </c>
      <c r="CC201" s="32" t="str">
        <f t="shared" si="54"/>
        <v/>
      </c>
      <c r="CD201" s="32" t="str">
        <f t="shared" si="55"/>
        <v/>
      </c>
      <c r="CE201" s="32" t="str">
        <f t="shared" si="56"/>
        <v/>
      </c>
      <c r="CF201" s="32" t="str">
        <f t="shared" si="57"/>
        <v/>
      </c>
      <c r="CG201" s="33">
        <f t="shared" si="61"/>
        <v>0</v>
      </c>
      <c r="CH201" s="33">
        <f t="shared" si="62"/>
        <v>0</v>
      </c>
      <c r="CI201" s="33">
        <f t="shared" si="63"/>
        <v>0</v>
      </c>
      <c r="CJ201" s="33">
        <f t="shared" si="64"/>
        <v>0</v>
      </c>
      <c r="CK201" s="33">
        <f t="shared" si="65"/>
        <v>0</v>
      </c>
      <c r="CL201" s="33">
        <f t="shared" si="66"/>
        <v>0</v>
      </c>
      <c r="CM201" s="33"/>
      <c r="CZ201" s="2"/>
    </row>
    <row r="202" spans="1:104" x14ac:dyDescent="0.2">
      <c r="A202" s="1392"/>
      <c r="B202" s="391" t="s">
        <v>193</v>
      </c>
      <c r="C202" s="333">
        <f t="shared" si="67"/>
        <v>0</v>
      </c>
      <c r="D202" s="334">
        <f t="shared" si="58"/>
        <v>0</v>
      </c>
      <c r="E202" s="335">
        <f t="shared" si="59"/>
        <v>0</v>
      </c>
      <c r="F202" s="35"/>
      <c r="G202" s="39"/>
      <c r="H202" s="35"/>
      <c r="I202" s="39"/>
      <c r="J202" s="35"/>
      <c r="K202" s="39"/>
      <c r="L202" s="35"/>
      <c r="M202" s="39"/>
      <c r="N202" s="35"/>
      <c r="O202" s="39"/>
      <c r="P202" s="35"/>
      <c r="Q202" s="39"/>
      <c r="R202" s="35"/>
      <c r="S202" s="39"/>
      <c r="T202" s="35"/>
      <c r="U202" s="39"/>
      <c r="V202" s="35"/>
      <c r="W202" s="39"/>
      <c r="X202" s="35"/>
      <c r="Y202" s="39"/>
      <c r="Z202" s="35"/>
      <c r="AA202" s="39"/>
      <c r="AB202" s="35"/>
      <c r="AC202" s="39"/>
      <c r="AD202" s="35"/>
      <c r="AE202" s="39"/>
      <c r="AF202" s="35"/>
      <c r="AG202" s="39"/>
      <c r="AH202" s="35"/>
      <c r="AI202" s="39"/>
      <c r="AJ202" s="35"/>
      <c r="AK202" s="39"/>
      <c r="AL202" s="35"/>
      <c r="AM202" s="239"/>
      <c r="AN202" s="255"/>
      <c r="AO202" s="264"/>
      <c r="AP202" s="109"/>
      <c r="AQ202" s="39"/>
      <c r="AR202" s="58"/>
      <c r="AS202" s="35"/>
      <c r="AT202" s="39"/>
      <c r="AU202" s="39"/>
      <c r="AV202" s="39"/>
      <c r="AW202" s="661" t="str">
        <f t="shared" si="60"/>
        <v/>
      </c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12"/>
      <c r="BI202" s="12"/>
      <c r="BY202" s="3"/>
      <c r="CA202" s="32" t="str">
        <f t="shared" si="52"/>
        <v/>
      </c>
      <c r="CB202" s="32" t="str">
        <f t="shared" si="53"/>
        <v/>
      </c>
      <c r="CC202" s="32" t="str">
        <f t="shared" si="54"/>
        <v/>
      </c>
      <c r="CD202" s="32" t="str">
        <f t="shared" si="55"/>
        <v/>
      </c>
      <c r="CE202" s="32" t="str">
        <f t="shared" si="56"/>
        <v/>
      </c>
      <c r="CF202" s="32" t="str">
        <f t="shared" si="57"/>
        <v/>
      </c>
      <c r="CG202" s="33">
        <f t="shared" si="61"/>
        <v>0</v>
      </c>
      <c r="CH202" s="33">
        <f t="shared" si="62"/>
        <v>0</v>
      </c>
      <c r="CI202" s="33">
        <f t="shared" si="63"/>
        <v>0</v>
      </c>
      <c r="CJ202" s="33">
        <f t="shared" si="64"/>
        <v>0</v>
      </c>
      <c r="CK202" s="33">
        <f t="shared" si="65"/>
        <v>0</v>
      </c>
      <c r="CL202" s="33">
        <f t="shared" si="66"/>
        <v>0</v>
      </c>
      <c r="CM202" s="33"/>
      <c r="CZ202" s="2"/>
    </row>
    <row r="203" spans="1:104" x14ac:dyDescent="0.2">
      <c r="A203" s="1392"/>
      <c r="B203" s="391" t="s">
        <v>194</v>
      </c>
      <c r="C203" s="333">
        <f t="shared" si="67"/>
        <v>3</v>
      </c>
      <c r="D203" s="334">
        <f t="shared" si="58"/>
        <v>0</v>
      </c>
      <c r="E203" s="335">
        <f t="shared" si="59"/>
        <v>3</v>
      </c>
      <c r="F203" s="35"/>
      <c r="G203" s="39"/>
      <c r="H203" s="35"/>
      <c r="I203" s="39"/>
      <c r="J203" s="35"/>
      <c r="K203" s="39"/>
      <c r="L203" s="35"/>
      <c r="M203" s="39"/>
      <c r="N203" s="35"/>
      <c r="O203" s="39">
        <v>1</v>
      </c>
      <c r="P203" s="35"/>
      <c r="Q203" s="39"/>
      <c r="R203" s="35"/>
      <c r="S203" s="39"/>
      <c r="T203" s="35"/>
      <c r="U203" s="39"/>
      <c r="V203" s="35"/>
      <c r="W203" s="39"/>
      <c r="X203" s="35"/>
      <c r="Y203" s="39">
        <v>1</v>
      </c>
      <c r="Z203" s="35"/>
      <c r="AA203" s="39"/>
      <c r="AB203" s="35"/>
      <c r="AC203" s="39"/>
      <c r="AD203" s="35"/>
      <c r="AE203" s="39"/>
      <c r="AF203" s="35"/>
      <c r="AG203" s="39">
        <v>1</v>
      </c>
      <c r="AH203" s="35"/>
      <c r="AI203" s="39"/>
      <c r="AJ203" s="35"/>
      <c r="AK203" s="39"/>
      <c r="AL203" s="35"/>
      <c r="AM203" s="239"/>
      <c r="AN203" s="255">
        <v>0</v>
      </c>
      <c r="AO203" s="264">
        <v>0</v>
      </c>
      <c r="AP203" s="109">
        <v>0</v>
      </c>
      <c r="AQ203" s="39">
        <v>0</v>
      </c>
      <c r="AR203" s="58">
        <v>0</v>
      </c>
      <c r="AS203" s="35">
        <v>0</v>
      </c>
      <c r="AT203" s="39">
        <v>0</v>
      </c>
      <c r="AU203" s="39">
        <v>0</v>
      </c>
      <c r="AV203" s="39">
        <v>0</v>
      </c>
      <c r="AW203" s="661" t="str">
        <f t="shared" si="60"/>
        <v/>
      </c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12"/>
      <c r="BI203" s="12"/>
      <c r="BY203" s="3"/>
      <c r="CA203" s="32" t="str">
        <f t="shared" si="52"/>
        <v/>
      </c>
      <c r="CB203" s="32" t="str">
        <f t="shared" si="53"/>
        <v/>
      </c>
      <c r="CC203" s="32" t="str">
        <f t="shared" si="54"/>
        <v/>
      </c>
      <c r="CD203" s="32" t="str">
        <f t="shared" si="55"/>
        <v/>
      </c>
      <c r="CE203" s="32" t="str">
        <f t="shared" si="56"/>
        <v/>
      </c>
      <c r="CF203" s="32" t="str">
        <f t="shared" si="57"/>
        <v/>
      </c>
      <c r="CG203" s="33">
        <f t="shared" si="61"/>
        <v>0</v>
      </c>
      <c r="CH203" s="33">
        <f t="shared" si="62"/>
        <v>0</v>
      </c>
      <c r="CI203" s="33">
        <f t="shared" si="63"/>
        <v>0</v>
      </c>
      <c r="CJ203" s="33">
        <f t="shared" si="64"/>
        <v>0</v>
      </c>
      <c r="CK203" s="33">
        <f t="shared" si="65"/>
        <v>0</v>
      </c>
      <c r="CL203" s="33">
        <f t="shared" si="66"/>
        <v>0</v>
      </c>
      <c r="CM203" s="33"/>
      <c r="CZ203" s="2"/>
    </row>
    <row r="204" spans="1:104" x14ac:dyDescent="0.2">
      <c r="A204" s="1392"/>
      <c r="B204" s="392" t="s">
        <v>195</v>
      </c>
      <c r="C204" s="333">
        <f t="shared" si="67"/>
        <v>0</v>
      </c>
      <c r="D204" s="393"/>
      <c r="E204" s="335">
        <f>SUM(K204+M204+O204+Q204+S204+U204+W204+Y204+AA204+AC204+AE204+AG204+AI204+AK204+AM204)</f>
        <v>0</v>
      </c>
      <c r="F204" s="270"/>
      <c r="G204" s="271"/>
      <c r="H204" s="270"/>
      <c r="I204" s="271"/>
      <c r="J204" s="270"/>
      <c r="K204" s="39"/>
      <c r="L204" s="270"/>
      <c r="M204" s="39"/>
      <c r="N204" s="270"/>
      <c r="O204" s="39"/>
      <c r="P204" s="270"/>
      <c r="Q204" s="39"/>
      <c r="R204" s="270"/>
      <c r="S204" s="39"/>
      <c r="T204" s="270"/>
      <c r="U204" s="39"/>
      <c r="V204" s="270"/>
      <c r="W204" s="39"/>
      <c r="X204" s="270"/>
      <c r="Y204" s="39"/>
      <c r="Z204" s="270"/>
      <c r="AA204" s="39"/>
      <c r="AB204" s="270"/>
      <c r="AC204" s="39"/>
      <c r="AD204" s="270"/>
      <c r="AE204" s="39"/>
      <c r="AF204" s="270"/>
      <c r="AG204" s="39"/>
      <c r="AH204" s="270"/>
      <c r="AI204" s="39"/>
      <c r="AJ204" s="270"/>
      <c r="AK204" s="39"/>
      <c r="AL204" s="270"/>
      <c r="AM204" s="239"/>
      <c r="AN204" s="255"/>
      <c r="AO204" s="264"/>
      <c r="AP204" s="109"/>
      <c r="AQ204" s="39"/>
      <c r="AR204" s="58"/>
      <c r="AS204" s="270"/>
      <c r="AT204" s="39"/>
      <c r="AU204" s="39"/>
      <c r="AV204" s="39"/>
      <c r="AW204" s="661" t="str">
        <f t="shared" si="60"/>
        <v/>
      </c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12"/>
      <c r="BI204" s="12"/>
      <c r="BY204" s="3"/>
      <c r="CA204" s="32" t="str">
        <f t="shared" si="52"/>
        <v/>
      </c>
      <c r="CB204" s="32" t="str">
        <f t="shared" si="53"/>
        <v/>
      </c>
      <c r="CC204" s="32" t="str">
        <f t="shared" si="54"/>
        <v/>
      </c>
      <c r="CD204" s="32" t="str">
        <f t="shared" si="55"/>
        <v/>
      </c>
      <c r="CE204" s="32" t="str">
        <f t="shared" si="56"/>
        <v/>
      </c>
      <c r="CF204" s="32" t="str">
        <f t="shared" si="57"/>
        <v/>
      </c>
      <c r="CG204" s="33">
        <f t="shared" si="61"/>
        <v>0</v>
      </c>
      <c r="CH204" s="33">
        <f t="shared" si="62"/>
        <v>0</v>
      </c>
      <c r="CI204" s="33">
        <f t="shared" si="63"/>
        <v>0</v>
      </c>
      <c r="CJ204" s="33">
        <f t="shared" si="64"/>
        <v>0</v>
      </c>
      <c r="CK204" s="33">
        <f t="shared" si="65"/>
        <v>0</v>
      </c>
      <c r="CL204" s="33">
        <f>IF(AND(C204&lt;&gt;0,OR(AQ204="",AR204="",AT204="",AU204="",AV204="")),1,0)</f>
        <v>0</v>
      </c>
      <c r="CM204" s="33"/>
      <c r="CZ204" s="2"/>
    </row>
    <row r="205" spans="1:104" x14ac:dyDescent="0.2">
      <c r="A205" s="1392"/>
      <c r="B205" s="391" t="s">
        <v>196</v>
      </c>
      <c r="C205" s="333">
        <f t="shared" si="67"/>
        <v>2</v>
      </c>
      <c r="D205" s="334">
        <f t="shared" ref="D205:E211" si="68">SUM(F205+H205+J205+L205+N205+P205+R205+T205+V205+X205+Z205+AB205+AD205+AF205+AH205+AJ205+AL205)</f>
        <v>1</v>
      </c>
      <c r="E205" s="335">
        <f t="shared" si="68"/>
        <v>1</v>
      </c>
      <c r="F205" s="35"/>
      <c r="G205" s="39"/>
      <c r="H205" s="35"/>
      <c r="I205" s="39"/>
      <c r="J205" s="35"/>
      <c r="K205" s="39"/>
      <c r="L205" s="35"/>
      <c r="M205" s="39"/>
      <c r="N205" s="35"/>
      <c r="O205" s="39"/>
      <c r="P205" s="35"/>
      <c r="Q205" s="39"/>
      <c r="R205" s="35"/>
      <c r="S205" s="39"/>
      <c r="T205" s="35"/>
      <c r="U205" s="39"/>
      <c r="V205" s="35">
        <v>1</v>
      </c>
      <c r="W205" s="39"/>
      <c r="X205" s="35"/>
      <c r="Y205" s="39"/>
      <c r="Z205" s="35"/>
      <c r="AA205" s="39"/>
      <c r="AB205" s="35"/>
      <c r="AC205" s="39"/>
      <c r="AD205" s="35"/>
      <c r="AE205" s="39">
        <v>1</v>
      </c>
      <c r="AF205" s="35"/>
      <c r="AG205" s="39"/>
      <c r="AH205" s="35"/>
      <c r="AI205" s="39"/>
      <c r="AJ205" s="35"/>
      <c r="AK205" s="39"/>
      <c r="AL205" s="35"/>
      <c r="AM205" s="239"/>
      <c r="AN205" s="255">
        <v>0</v>
      </c>
      <c r="AO205" s="264">
        <v>0</v>
      </c>
      <c r="AP205" s="109">
        <v>0</v>
      </c>
      <c r="AQ205" s="39">
        <v>0</v>
      </c>
      <c r="AR205" s="58">
        <v>0</v>
      </c>
      <c r="AS205" s="35">
        <v>0</v>
      </c>
      <c r="AT205" s="39">
        <v>0</v>
      </c>
      <c r="AU205" s="39">
        <v>0</v>
      </c>
      <c r="AV205" s="39">
        <v>0</v>
      </c>
      <c r="AW205" s="661" t="str">
        <f t="shared" si="60"/>
        <v/>
      </c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12"/>
      <c r="BI205" s="12"/>
      <c r="BY205" s="3"/>
      <c r="CA205" s="32" t="str">
        <f t="shared" si="52"/>
        <v/>
      </c>
      <c r="CB205" s="32" t="str">
        <f t="shared" si="53"/>
        <v/>
      </c>
      <c r="CC205" s="32" t="str">
        <f t="shared" si="54"/>
        <v/>
      </c>
      <c r="CD205" s="32" t="str">
        <f t="shared" si="55"/>
        <v/>
      </c>
      <c r="CE205" s="32" t="str">
        <f t="shared" si="56"/>
        <v/>
      </c>
      <c r="CF205" s="32" t="str">
        <f t="shared" si="57"/>
        <v/>
      </c>
      <c r="CG205" s="33">
        <f t="shared" si="61"/>
        <v>0</v>
      </c>
      <c r="CH205" s="33">
        <f t="shared" si="62"/>
        <v>0</v>
      </c>
      <c r="CI205" s="33">
        <f t="shared" si="63"/>
        <v>0</v>
      </c>
      <c r="CJ205" s="33">
        <f t="shared" si="64"/>
        <v>0</v>
      </c>
      <c r="CK205" s="33">
        <f t="shared" si="65"/>
        <v>0</v>
      </c>
      <c r="CL205" s="33">
        <f t="shared" si="66"/>
        <v>0</v>
      </c>
      <c r="CM205" s="33"/>
      <c r="CZ205" s="2"/>
    </row>
    <row r="206" spans="1:104" x14ac:dyDescent="0.2">
      <c r="A206" s="1392"/>
      <c r="B206" s="394" t="s">
        <v>197</v>
      </c>
      <c r="C206" s="333">
        <f t="shared" si="67"/>
        <v>0</v>
      </c>
      <c r="D206" s="334">
        <f t="shared" si="68"/>
        <v>0</v>
      </c>
      <c r="E206" s="335">
        <f t="shared" si="68"/>
        <v>0</v>
      </c>
      <c r="F206" s="35"/>
      <c r="G206" s="39"/>
      <c r="H206" s="35"/>
      <c r="I206" s="39"/>
      <c r="J206" s="35"/>
      <c r="K206" s="39"/>
      <c r="L206" s="35"/>
      <c r="M206" s="39"/>
      <c r="N206" s="35"/>
      <c r="O206" s="39"/>
      <c r="P206" s="35"/>
      <c r="Q206" s="39"/>
      <c r="R206" s="35"/>
      <c r="S206" s="39"/>
      <c r="T206" s="35"/>
      <c r="U206" s="39"/>
      <c r="V206" s="35"/>
      <c r="W206" s="39"/>
      <c r="X206" s="35"/>
      <c r="Y206" s="39"/>
      <c r="Z206" s="35"/>
      <c r="AA206" s="39"/>
      <c r="AB206" s="35"/>
      <c r="AC206" s="39"/>
      <c r="AD206" s="35"/>
      <c r="AE206" s="39"/>
      <c r="AF206" s="35"/>
      <c r="AG206" s="39"/>
      <c r="AH206" s="35"/>
      <c r="AI206" s="39"/>
      <c r="AJ206" s="35"/>
      <c r="AK206" s="39"/>
      <c r="AL206" s="35"/>
      <c r="AM206" s="239"/>
      <c r="AN206" s="255"/>
      <c r="AO206" s="264"/>
      <c r="AP206" s="109"/>
      <c r="AQ206" s="39"/>
      <c r="AR206" s="58"/>
      <c r="AS206" s="35"/>
      <c r="AT206" s="39"/>
      <c r="AU206" s="39"/>
      <c r="AV206" s="39"/>
      <c r="AW206" s="661" t="str">
        <f t="shared" si="60"/>
        <v/>
      </c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12"/>
      <c r="BI206" s="12"/>
      <c r="BY206" s="3"/>
      <c r="CA206" s="32" t="str">
        <f t="shared" si="52"/>
        <v/>
      </c>
      <c r="CB206" s="32" t="str">
        <f t="shared" si="53"/>
        <v/>
      </c>
      <c r="CC206" s="32" t="str">
        <f t="shared" si="54"/>
        <v/>
      </c>
      <c r="CD206" s="32" t="str">
        <f t="shared" si="55"/>
        <v/>
      </c>
      <c r="CE206" s="32" t="str">
        <f t="shared" si="56"/>
        <v/>
      </c>
      <c r="CF206" s="32" t="str">
        <f t="shared" si="57"/>
        <v/>
      </c>
      <c r="CG206" s="33">
        <f t="shared" si="61"/>
        <v>0</v>
      </c>
      <c r="CH206" s="33">
        <f t="shared" si="62"/>
        <v>0</v>
      </c>
      <c r="CI206" s="33">
        <f t="shared" si="63"/>
        <v>0</v>
      </c>
      <c r="CJ206" s="33">
        <f t="shared" si="64"/>
        <v>0</v>
      </c>
      <c r="CK206" s="33">
        <f t="shared" si="65"/>
        <v>0</v>
      </c>
      <c r="CL206" s="33">
        <f t="shared" si="66"/>
        <v>0</v>
      </c>
      <c r="CM206" s="33"/>
      <c r="CZ206" s="2"/>
    </row>
    <row r="207" spans="1:104" x14ac:dyDescent="0.2">
      <c r="A207" s="1392"/>
      <c r="B207" s="394" t="s">
        <v>198</v>
      </c>
      <c r="C207" s="333">
        <f t="shared" si="67"/>
        <v>0</v>
      </c>
      <c r="D207" s="334">
        <f t="shared" si="68"/>
        <v>0</v>
      </c>
      <c r="E207" s="335">
        <f t="shared" si="68"/>
        <v>0</v>
      </c>
      <c r="F207" s="35"/>
      <c r="G207" s="39"/>
      <c r="H207" s="35"/>
      <c r="I207" s="39"/>
      <c r="J207" s="35"/>
      <c r="K207" s="39"/>
      <c r="L207" s="35"/>
      <c r="M207" s="39"/>
      <c r="N207" s="35"/>
      <c r="O207" s="39"/>
      <c r="P207" s="35"/>
      <c r="Q207" s="39"/>
      <c r="R207" s="35"/>
      <c r="S207" s="39"/>
      <c r="T207" s="35"/>
      <c r="U207" s="39"/>
      <c r="V207" s="35"/>
      <c r="W207" s="39"/>
      <c r="X207" s="35"/>
      <c r="Y207" s="39"/>
      <c r="Z207" s="35"/>
      <c r="AA207" s="39"/>
      <c r="AB207" s="35"/>
      <c r="AC207" s="39"/>
      <c r="AD207" s="35"/>
      <c r="AE207" s="39"/>
      <c r="AF207" s="35"/>
      <c r="AG207" s="39"/>
      <c r="AH207" s="35"/>
      <c r="AI207" s="39"/>
      <c r="AJ207" s="35"/>
      <c r="AK207" s="39"/>
      <c r="AL207" s="35"/>
      <c r="AM207" s="239"/>
      <c r="AN207" s="255"/>
      <c r="AO207" s="264"/>
      <c r="AP207" s="109"/>
      <c r="AQ207" s="39"/>
      <c r="AR207" s="58"/>
      <c r="AS207" s="35"/>
      <c r="AT207" s="39"/>
      <c r="AU207" s="39"/>
      <c r="AV207" s="39"/>
      <c r="AW207" s="661" t="str">
        <f t="shared" si="60"/>
        <v/>
      </c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12"/>
      <c r="BI207" s="12"/>
      <c r="BY207" s="3"/>
      <c r="CA207" s="32" t="str">
        <f t="shared" si="52"/>
        <v/>
      </c>
      <c r="CB207" s="32" t="str">
        <f t="shared" si="53"/>
        <v/>
      </c>
      <c r="CC207" s="32" t="str">
        <f t="shared" si="54"/>
        <v/>
      </c>
      <c r="CD207" s="32" t="str">
        <f t="shared" si="55"/>
        <v/>
      </c>
      <c r="CE207" s="32" t="str">
        <f t="shared" si="56"/>
        <v/>
      </c>
      <c r="CF207" s="32" t="str">
        <f t="shared" si="57"/>
        <v/>
      </c>
      <c r="CG207" s="33">
        <f t="shared" si="61"/>
        <v>0</v>
      </c>
      <c r="CH207" s="33">
        <f t="shared" si="62"/>
        <v>0</v>
      </c>
      <c r="CI207" s="33">
        <f t="shared" si="63"/>
        <v>0</v>
      </c>
      <c r="CJ207" s="33">
        <f t="shared" si="64"/>
        <v>0</v>
      </c>
      <c r="CK207" s="33">
        <f t="shared" si="65"/>
        <v>0</v>
      </c>
      <c r="CL207" s="33">
        <f t="shared" si="66"/>
        <v>0</v>
      </c>
      <c r="CM207" s="33"/>
      <c r="CZ207" s="2"/>
    </row>
    <row r="208" spans="1:104" x14ac:dyDescent="0.2">
      <c r="A208" s="1376"/>
      <c r="B208" s="395" t="s">
        <v>199</v>
      </c>
      <c r="C208" s="344">
        <f t="shared" si="67"/>
        <v>2</v>
      </c>
      <c r="D208" s="337">
        <f t="shared" si="68"/>
        <v>2</v>
      </c>
      <c r="E208" s="345">
        <f t="shared" si="68"/>
        <v>0</v>
      </c>
      <c r="F208" s="42"/>
      <c r="G208" s="46"/>
      <c r="H208" s="42"/>
      <c r="I208" s="46"/>
      <c r="J208" s="42"/>
      <c r="K208" s="46"/>
      <c r="L208" s="42"/>
      <c r="M208" s="46"/>
      <c r="N208" s="42">
        <v>1</v>
      </c>
      <c r="O208" s="46"/>
      <c r="P208" s="42"/>
      <c r="Q208" s="46"/>
      <c r="R208" s="42"/>
      <c r="S208" s="46"/>
      <c r="T208" s="42"/>
      <c r="U208" s="46"/>
      <c r="V208" s="42"/>
      <c r="W208" s="46"/>
      <c r="X208" s="42"/>
      <c r="Y208" s="46"/>
      <c r="Z208" s="42">
        <v>1</v>
      </c>
      <c r="AA208" s="46"/>
      <c r="AB208" s="42"/>
      <c r="AC208" s="46"/>
      <c r="AD208" s="42"/>
      <c r="AE208" s="46"/>
      <c r="AF208" s="42"/>
      <c r="AG208" s="46"/>
      <c r="AH208" s="42"/>
      <c r="AI208" s="46"/>
      <c r="AJ208" s="42"/>
      <c r="AK208" s="46"/>
      <c r="AL208" s="42"/>
      <c r="AM208" s="244"/>
      <c r="AN208" s="384">
        <v>0</v>
      </c>
      <c r="AO208" s="149">
        <v>0</v>
      </c>
      <c r="AP208" s="85">
        <v>0</v>
      </c>
      <c r="AQ208" s="46">
        <v>0</v>
      </c>
      <c r="AR208" s="202">
        <v>0</v>
      </c>
      <c r="AS208" s="42">
        <v>0</v>
      </c>
      <c r="AT208" s="46">
        <v>0</v>
      </c>
      <c r="AU208" s="46">
        <v>0</v>
      </c>
      <c r="AV208" s="46">
        <v>0</v>
      </c>
      <c r="AW208" s="661" t="str">
        <f t="shared" si="60"/>
        <v/>
      </c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12"/>
      <c r="BI208" s="12"/>
      <c r="BY208" s="3"/>
      <c r="CA208" s="32" t="str">
        <f t="shared" si="52"/>
        <v/>
      </c>
      <c r="CB208" s="32" t="str">
        <f t="shared" si="53"/>
        <v/>
      </c>
      <c r="CC208" s="32" t="str">
        <f t="shared" si="54"/>
        <v/>
      </c>
      <c r="CD208" s="32" t="str">
        <f t="shared" si="55"/>
        <v/>
      </c>
      <c r="CE208" s="32" t="str">
        <f t="shared" si="56"/>
        <v/>
      </c>
      <c r="CF208" s="32" t="str">
        <f t="shared" si="57"/>
        <v/>
      </c>
      <c r="CG208" s="33">
        <f t="shared" si="61"/>
        <v>0</v>
      </c>
      <c r="CH208" s="33">
        <f t="shared" si="62"/>
        <v>0</v>
      </c>
      <c r="CI208" s="33">
        <f t="shared" si="63"/>
        <v>0</v>
      </c>
      <c r="CJ208" s="33">
        <f t="shared" si="64"/>
        <v>0</v>
      </c>
      <c r="CK208" s="33">
        <f t="shared" si="65"/>
        <v>0</v>
      </c>
      <c r="CL208" s="33">
        <f t="shared" si="66"/>
        <v>0</v>
      </c>
      <c r="CM208" s="33"/>
      <c r="CZ208" s="2"/>
    </row>
    <row r="209" spans="1:104" ht="21" customHeight="1" x14ac:dyDescent="0.2">
      <c r="A209" s="1561" t="s">
        <v>200</v>
      </c>
      <c r="B209" s="675" t="s">
        <v>201</v>
      </c>
      <c r="C209" s="663">
        <f t="shared" si="67"/>
        <v>0</v>
      </c>
      <c r="D209" s="664">
        <f t="shared" si="68"/>
        <v>0</v>
      </c>
      <c r="E209" s="665">
        <f t="shared" si="68"/>
        <v>0</v>
      </c>
      <c r="F209" s="583"/>
      <c r="G209" s="586"/>
      <c r="H209" s="583"/>
      <c r="I209" s="586"/>
      <c r="J209" s="583"/>
      <c r="K209" s="586"/>
      <c r="L209" s="583"/>
      <c r="M209" s="586"/>
      <c r="N209" s="583"/>
      <c r="O209" s="586"/>
      <c r="P209" s="583"/>
      <c r="Q209" s="586"/>
      <c r="R209" s="583"/>
      <c r="S209" s="586"/>
      <c r="T209" s="583"/>
      <c r="U209" s="586"/>
      <c r="V209" s="583"/>
      <c r="W209" s="586"/>
      <c r="X209" s="583"/>
      <c r="Y209" s="586"/>
      <c r="Z209" s="583"/>
      <c r="AA209" s="586"/>
      <c r="AB209" s="583"/>
      <c r="AC209" s="586"/>
      <c r="AD209" s="583"/>
      <c r="AE209" s="586"/>
      <c r="AF209" s="583"/>
      <c r="AG209" s="586"/>
      <c r="AH209" s="583"/>
      <c r="AI209" s="586"/>
      <c r="AJ209" s="397"/>
      <c r="AK209" s="347"/>
      <c r="AL209" s="583"/>
      <c r="AM209" s="642"/>
      <c r="AN209" s="255"/>
      <c r="AO209" s="264"/>
      <c r="AP209" s="109"/>
      <c r="AQ209" s="586"/>
      <c r="AR209" s="603"/>
      <c r="AS209" s="583"/>
      <c r="AT209" s="586"/>
      <c r="AU209" s="586"/>
      <c r="AV209" s="586"/>
      <c r="AW209" s="661" t="str">
        <f t="shared" si="60"/>
        <v/>
      </c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12"/>
      <c r="BI209" s="12"/>
      <c r="BY209" s="3"/>
      <c r="CA209" s="32" t="str">
        <f t="shared" si="52"/>
        <v/>
      </c>
      <c r="CB209" s="32" t="str">
        <f t="shared" si="53"/>
        <v/>
      </c>
      <c r="CC209" s="32" t="str">
        <f t="shared" si="54"/>
        <v/>
      </c>
      <c r="CD209" s="32" t="str">
        <f t="shared" si="55"/>
        <v/>
      </c>
      <c r="CE209" s="32" t="str">
        <f t="shared" si="56"/>
        <v/>
      </c>
      <c r="CF209" s="32" t="str">
        <f t="shared" si="57"/>
        <v/>
      </c>
      <c r="CG209" s="33">
        <f t="shared" si="61"/>
        <v>0</v>
      </c>
      <c r="CH209" s="33">
        <f t="shared" si="62"/>
        <v>0</v>
      </c>
      <c r="CI209" s="33">
        <f t="shared" si="63"/>
        <v>0</v>
      </c>
      <c r="CJ209" s="33">
        <f t="shared" si="64"/>
        <v>0</v>
      </c>
      <c r="CK209" s="33">
        <f t="shared" si="65"/>
        <v>0</v>
      </c>
      <c r="CL209" s="33">
        <f t="shared" si="66"/>
        <v>0</v>
      </c>
      <c r="CM209" s="33"/>
      <c r="CZ209" s="2"/>
    </row>
    <row r="210" spans="1:104" ht="21" x14ac:dyDescent="0.2">
      <c r="A210" s="1484"/>
      <c r="B210" s="398" t="s">
        <v>202</v>
      </c>
      <c r="C210" s="333">
        <f t="shared" si="67"/>
        <v>0</v>
      </c>
      <c r="D210" s="334">
        <f t="shared" si="68"/>
        <v>0</v>
      </c>
      <c r="E210" s="335">
        <f t="shared" si="68"/>
        <v>0</v>
      </c>
      <c r="F210" s="35"/>
      <c r="G210" s="39"/>
      <c r="H210" s="35"/>
      <c r="I210" s="39"/>
      <c r="J210" s="35"/>
      <c r="K210" s="39"/>
      <c r="L210" s="35"/>
      <c r="M210" s="39"/>
      <c r="N210" s="35"/>
      <c r="O210" s="39"/>
      <c r="P210" s="35"/>
      <c r="Q210" s="39"/>
      <c r="R210" s="35"/>
      <c r="S210" s="39"/>
      <c r="T210" s="35"/>
      <c r="U210" s="39"/>
      <c r="V210" s="35"/>
      <c r="W210" s="39"/>
      <c r="X210" s="35"/>
      <c r="Y210" s="39"/>
      <c r="Z210" s="35"/>
      <c r="AA210" s="39"/>
      <c r="AB210" s="35"/>
      <c r="AC210" s="39"/>
      <c r="AD210" s="35"/>
      <c r="AE210" s="39"/>
      <c r="AF210" s="35"/>
      <c r="AG210" s="39"/>
      <c r="AH210" s="35"/>
      <c r="AI210" s="39"/>
      <c r="AJ210" s="42"/>
      <c r="AK210" s="46"/>
      <c r="AL210" s="35"/>
      <c r="AM210" s="239"/>
      <c r="AN210" s="255"/>
      <c r="AO210" s="264"/>
      <c r="AP210" s="109"/>
      <c r="AQ210" s="39"/>
      <c r="AR210" s="58"/>
      <c r="AS210" s="35"/>
      <c r="AT210" s="39"/>
      <c r="AU210" s="39"/>
      <c r="AV210" s="39"/>
      <c r="AW210" s="661" t="str">
        <f t="shared" si="60"/>
        <v/>
      </c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12"/>
      <c r="BI210" s="12"/>
      <c r="BY210" s="3"/>
      <c r="CA210" s="32" t="str">
        <f t="shared" si="52"/>
        <v/>
      </c>
      <c r="CB210" s="32" t="str">
        <f t="shared" si="53"/>
        <v/>
      </c>
      <c r="CC210" s="32" t="str">
        <f t="shared" si="54"/>
        <v/>
      </c>
      <c r="CD210" s="32" t="str">
        <f t="shared" si="55"/>
        <v/>
      </c>
      <c r="CE210" s="32" t="str">
        <f t="shared" si="56"/>
        <v/>
      </c>
      <c r="CF210" s="32" t="str">
        <f t="shared" si="57"/>
        <v/>
      </c>
      <c r="CG210" s="33">
        <f t="shared" si="61"/>
        <v>0</v>
      </c>
      <c r="CH210" s="33">
        <f t="shared" si="62"/>
        <v>0</v>
      </c>
      <c r="CI210" s="33">
        <f t="shared" si="63"/>
        <v>0</v>
      </c>
      <c r="CJ210" s="33">
        <f t="shared" si="64"/>
        <v>0</v>
      </c>
      <c r="CK210" s="33">
        <f t="shared" si="65"/>
        <v>0</v>
      </c>
      <c r="CL210" s="33">
        <f t="shared" si="66"/>
        <v>0</v>
      </c>
      <c r="CM210" s="33"/>
      <c r="CZ210" s="2"/>
    </row>
    <row r="211" spans="1:104" x14ac:dyDescent="0.2">
      <c r="A211" s="1471"/>
      <c r="B211" s="383" t="s">
        <v>203</v>
      </c>
      <c r="C211" s="348">
        <f t="shared" si="67"/>
        <v>0</v>
      </c>
      <c r="D211" s="349">
        <f t="shared" si="68"/>
        <v>0</v>
      </c>
      <c r="E211" s="350">
        <f t="shared" si="68"/>
        <v>0</v>
      </c>
      <c r="F211" s="82"/>
      <c r="G211" s="85"/>
      <c r="H211" s="82"/>
      <c r="I211" s="85"/>
      <c r="J211" s="82"/>
      <c r="K211" s="85"/>
      <c r="L211" s="82"/>
      <c r="M211" s="85"/>
      <c r="N211" s="82"/>
      <c r="O211" s="85"/>
      <c r="P211" s="82"/>
      <c r="Q211" s="85"/>
      <c r="R211" s="82"/>
      <c r="S211" s="85"/>
      <c r="T211" s="82"/>
      <c r="U211" s="85"/>
      <c r="V211" s="82"/>
      <c r="W211" s="85"/>
      <c r="X211" s="82"/>
      <c r="Y211" s="85"/>
      <c r="Z211" s="82"/>
      <c r="AA211" s="85"/>
      <c r="AB211" s="82"/>
      <c r="AC211" s="85"/>
      <c r="AD211" s="82"/>
      <c r="AE211" s="85"/>
      <c r="AF211" s="82"/>
      <c r="AG211" s="85"/>
      <c r="AH211" s="82"/>
      <c r="AI211" s="85"/>
      <c r="AJ211" s="82"/>
      <c r="AK211" s="85"/>
      <c r="AL211" s="82"/>
      <c r="AM211" s="351"/>
      <c r="AN211" s="384"/>
      <c r="AO211" s="149"/>
      <c r="AP211" s="85"/>
      <c r="AQ211" s="85"/>
      <c r="AR211" s="59"/>
      <c r="AS211" s="82"/>
      <c r="AT211" s="85"/>
      <c r="AU211" s="85"/>
      <c r="AV211" s="85"/>
      <c r="AW211" s="661" t="str">
        <f t="shared" si="60"/>
        <v/>
      </c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12"/>
      <c r="BI211" s="12"/>
      <c r="BY211" s="3"/>
      <c r="CA211" s="32" t="str">
        <f t="shared" si="52"/>
        <v/>
      </c>
      <c r="CB211" s="32" t="str">
        <f t="shared" si="53"/>
        <v/>
      </c>
      <c r="CC211" s="32" t="str">
        <f t="shared" si="54"/>
        <v/>
      </c>
      <c r="CD211" s="32" t="str">
        <f t="shared" si="55"/>
        <v/>
      </c>
      <c r="CE211" s="32" t="str">
        <f t="shared" si="56"/>
        <v/>
      </c>
      <c r="CF211" s="32" t="str">
        <f t="shared" si="57"/>
        <v/>
      </c>
      <c r="CG211" s="33">
        <f t="shared" si="61"/>
        <v>0</v>
      </c>
      <c r="CH211" s="33">
        <f t="shared" si="62"/>
        <v>0</v>
      </c>
      <c r="CI211" s="33">
        <f t="shared" si="63"/>
        <v>0</v>
      </c>
      <c r="CJ211" s="33">
        <f t="shared" si="64"/>
        <v>0</v>
      </c>
      <c r="CK211" s="33">
        <f t="shared" si="65"/>
        <v>0</v>
      </c>
      <c r="CL211" s="33">
        <f t="shared" si="66"/>
        <v>0</v>
      </c>
      <c r="CM211" s="33"/>
      <c r="CZ211" s="2"/>
    </row>
    <row r="212" spans="1:104" ht="14.25" customHeight="1" x14ac:dyDescent="0.2">
      <c r="A212" s="1561" t="s">
        <v>204</v>
      </c>
      <c r="B212" s="673" t="s">
        <v>205</v>
      </c>
      <c r="C212" s="663">
        <f t="shared" si="67"/>
        <v>2</v>
      </c>
      <c r="D212" s="664">
        <f t="shared" ref="D212:E215" si="69">SUM(F212+H212+J212+L212+N212)</f>
        <v>1</v>
      </c>
      <c r="E212" s="665">
        <f t="shared" si="69"/>
        <v>1</v>
      </c>
      <c r="F212" s="583"/>
      <c r="G212" s="586"/>
      <c r="H212" s="583">
        <v>1</v>
      </c>
      <c r="I212" s="586"/>
      <c r="J212" s="583"/>
      <c r="K212" s="586">
        <v>1</v>
      </c>
      <c r="L212" s="583"/>
      <c r="M212" s="586"/>
      <c r="N212" s="583"/>
      <c r="O212" s="586"/>
      <c r="P212" s="668"/>
      <c r="Q212" s="669"/>
      <c r="R212" s="668"/>
      <c r="S212" s="669"/>
      <c r="T212" s="668"/>
      <c r="U212" s="669"/>
      <c r="V212" s="668"/>
      <c r="W212" s="669"/>
      <c r="X212" s="668"/>
      <c r="Y212" s="669"/>
      <c r="Z212" s="668"/>
      <c r="AA212" s="669"/>
      <c r="AB212" s="668"/>
      <c r="AC212" s="669"/>
      <c r="AD212" s="668"/>
      <c r="AE212" s="669"/>
      <c r="AF212" s="668"/>
      <c r="AG212" s="669"/>
      <c r="AH212" s="668"/>
      <c r="AI212" s="669"/>
      <c r="AJ212" s="668"/>
      <c r="AK212" s="669"/>
      <c r="AL212" s="668"/>
      <c r="AM212" s="676"/>
      <c r="AN212" s="643">
        <v>0</v>
      </c>
      <c r="AO212" s="601">
        <v>0</v>
      </c>
      <c r="AP212" s="586">
        <v>0</v>
      </c>
      <c r="AQ212" s="586">
        <v>0</v>
      </c>
      <c r="AR212" s="671"/>
      <c r="AS212" s="583">
        <v>0</v>
      </c>
      <c r="AT212" s="586">
        <v>0</v>
      </c>
      <c r="AU212" s="586">
        <v>0</v>
      </c>
      <c r="AV212" s="586">
        <v>0</v>
      </c>
      <c r="AW212" s="661" t="str">
        <f t="shared" si="60"/>
        <v/>
      </c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12"/>
      <c r="BI212" s="12"/>
      <c r="BY212" s="3"/>
      <c r="CA212" s="32" t="str">
        <f t="shared" si="52"/>
        <v/>
      </c>
      <c r="CB212" s="32"/>
      <c r="CC212" s="32" t="str">
        <f t="shared" si="54"/>
        <v/>
      </c>
      <c r="CD212" s="32" t="str">
        <f t="shared" si="55"/>
        <v/>
      </c>
      <c r="CE212" s="32" t="str">
        <f t="shared" si="56"/>
        <v/>
      </c>
      <c r="CF212" s="32" t="str">
        <f t="shared" si="57"/>
        <v/>
      </c>
      <c r="CG212" s="33">
        <f t="shared" si="61"/>
        <v>0</v>
      </c>
      <c r="CH212" s="33"/>
      <c r="CI212" s="33">
        <f t="shared" si="63"/>
        <v>0</v>
      </c>
      <c r="CJ212" s="33">
        <f t="shared" si="64"/>
        <v>0</v>
      </c>
      <c r="CK212" s="33">
        <f t="shared" si="65"/>
        <v>0</v>
      </c>
      <c r="CL212" s="33">
        <f t="shared" ref="CL212:CL214" si="70">IF(AND(C212&lt;&gt;0,OR(AQ212="",AS212="",AT212="",AU212="",AV212="")),1,0)</f>
        <v>0</v>
      </c>
      <c r="CM212" s="33"/>
      <c r="CZ212" s="2"/>
    </row>
    <row r="213" spans="1:104" ht="21" x14ac:dyDescent="0.2">
      <c r="A213" s="1484"/>
      <c r="B213" s="400" t="s">
        <v>206</v>
      </c>
      <c r="C213" s="333">
        <f t="shared" si="67"/>
        <v>0</v>
      </c>
      <c r="D213" s="334">
        <f t="shared" si="69"/>
        <v>0</v>
      </c>
      <c r="E213" s="335">
        <f t="shared" si="69"/>
        <v>0</v>
      </c>
      <c r="F213" s="35"/>
      <c r="G213" s="39"/>
      <c r="H213" s="35"/>
      <c r="I213" s="39"/>
      <c r="J213" s="35"/>
      <c r="K213" s="39"/>
      <c r="L213" s="35"/>
      <c r="M213" s="39"/>
      <c r="N213" s="35"/>
      <c r="O213" s="39"/>
      <c r="P213" s="270"/>
      <c r="Q213" s="271"/>
      <c r="R213" s="270"/>
      <c r="S213" s="271"/>
      <c r="T213" s="270"/>
      <c r="U213" s="271"/>
      <c r="V213" s="270"/>
      <c r="W213" s="271"/>
      <c r="X213" s="270"/>
      <c r="Y213" s="271"/>
      <c r="Z213" s="270"/>
      <c r="AA213" s="271"/>
      <c r="AB213" s="270"/>
      <c r="AC213" s="271"/>
      <c r="AD213" s="270"/>
      <c r="AE213" s="271"/>
      <c r="AF213" s="270"/>
      <c r="AG213" s="271"/>
      <c r="AH213" s="270"/>
      <c r="AI213" s="271"/>
      <c r="AJ213" s="270"/>
      <c r="AK213" s="271"/>
      <c r="AL213" s="270"/>
      <c r="AM213" s="401"/>
      <c r="AN213" s="255">
        <v>0</v>
      </c>
      <c r="AO213" s="264">
        <v>0</v>
      </c>
      <c r="AP213" s="109">
        <v>0</v>
      </c>
      <c r="AQ213" s="39">
        <v>0</v>
      </c>
      <c r="AR213" s="402"/>
      <c r="AS213" s="35">
        <v>0</v>
      </c>
      <c r="AT213" s="39">
        <v>0</v>
      </c>
      <c r="AU213" s="39">
        <v>0</v>
      </c>
      <c r="AV213" s="39">
        <v>0</v>
      </c>
      <c r="AW213" s="661" t="str">
        <f t="shared" si="60"/>
        <v/>
      </c>
      <c r="AX213" s="31"/>
      <c r="AY213" s="31"/>
      <c r="AZ213" s="31"/>
      <c r="BA213" s="31"/>
      <c r="BB213" s="31"/>
      <c r="BC213" s="31"/>
      <c r="BD213" s="31"/>
      <c r="BE213" s="12"/>
      <c r="BF213" s="12"/>
      <c r="BY213" s="3"/>
      <c r="CA213" s="32" t="str">
        <f t="shared" si="52"/>
        <v/>
      </c>
      <c r="CB213" s="32"/>
      <c r="CC213" s="32" t="str">
        <f t="shared" si="54"/>
        <v/>
      </c>
      <c r="CD213" s="32" t="str">
        <f t="shared" si="55"/>
        <v/>
      </c>
      <c r="CE213" s="32" t="str">
        <f t="shared" si="56"/>
        <v/>
      </c>
      <c r="CF213" s="32" t="str">
        <f t="shared" si="57"/>
        <v/>
      </c>
      <c r="CG213" s="33">
        <f t="shared" si="61"/>
        <v>0</v>
      </c>
      <c r="CH213" s="33"/>
      <c r="CI213" s="33">
        <f t="shared" si="63"/>
        <v>0</v>
      </c>
      <c r="CJ213" s="33">
        <f t="shared" si="64"/>
        <v>0</v>
      </c>
      <c r="CK213" s="33">
        <f t="shared" si="65"/>
        <v>0</v>
      </c>
      <c r="CL213" s="33">
        <f t="shared" si="70"/>
        <v>0</v>
      </c>
      <c r="CM213" s="33"/>
      <c r="CZ213" s="2"/>
    </row>
    <row r="214" spans="1:104" ht="21" x14ac:dyDescent="0.2">
      <c r="A214" s="1484"/>
      <c r="B214" s="400" t="s">
        <v>207</v>
      </c>
      <c r="C214" s="333">
        <f t="shared" si="67"/>
        <v>0</v>
      </c>
      <c r="D214" s="334">
        <f t="shared" si="69"/>
        <v>0</v>
      </c>
      <c r="E214" s="335">
        <f t="shared" si="69"/>
        <v>0</v>
      </c>
      <c r="F214" s="35"/>
      <c r="G214" s="39"/>
      <c r="H214" s="35"/>
      <c r="I214" s="39"/>
      <c r="J214" s="35"/>
      <c r="K214" s="39"/>
      <c r="L214" s="35"/>
      <c r="M214" s="39"/>
      <c r="N214" s="35"/>
      <c r="O214" s="39"/>
      <c r="P214" s="270"/>
      <c r="Q214" s="271"/>
      <c r="R214" s="270"/>
      <c r="S214" s="271"/>
      <c r="T214" s="270"/>
      <c r="U214" s="271"/>
      <c r="V214" s="270"/>
      <c r="W214" s="271"/>
      <c r="X214" s="270"/>
      <c r="Y214" s="271"/>
      <c r="Z214" s="270"/>
      <c r="AA214" s="271"/>
      <c r="AB214" s="270"/>
      <c r="AC214" s="271"/>
      <c r="AD214" s="270"/>
      <c r="AE214" s="271"/>
      <c r="AF214" s="270"/>
      <c r="AG214" s="271"/>
      <c r="AH214" s="270"/>
      <c r="AI214" s="271"/>
      <c r="AJ214" s="270"/>
      <c r="AK214" s="271"/>
      <c r="AL214" s="270"/>
      <c r="AM214" s="401"/>
      <c r="AN214" s="255">
        <v>0</v>
      </c>
      <c r="AO214" s="264">
        <v>0</v>
      </c>
      <c r="AP214" s="109">
        <v>0</v>
      </c>
      <c r="AQ214" s="39">
        <v>0</v>
      </c>
      <c r="AR214" s="402"/>
      <c r="AS214" s="35">
        <v>0</v>
      </c>
      <c r="AT214" s="39">
        <v>0</v>
      </c>
      <c r="AU214" s="39">
        <v>0</v>
      </c>
      <c r="AV214" s="39">
        <v>0</v>
      </c>
      <c r="AW214" s="661" t="str">
        <f t="shared" si="60"/>
        <v/>
      </c>
      <c r="AX214" s="31"/>
      <c r="AY214" s="31"/>
      <c r="AZ214" s="31"/>
      <c r="BA214" s="31"/>
      <c r="BB214" s="31"/>
      <c r="BC214" s="31"/>
      <c r="BD214" s="31"/>
      <c r="BE214" s="12"/>
      <c r="BF214" s="12"/>
      <c r="BY214" s="3"/>
      <c r="CA214" s="32" t="str">
        <f t="shared" si="52"/>
        <v/>
      </c>
      <c r="CB214" s="32"/>
      <c r="CC214" s="32" t="str">
        <f t="shared" si="54"/>
        <v/>
      </c>
      <c r="CD214" s="32" t="str">
        <f t="shared" si="55"/>
        <v/>
      </c>
      <c r="CE214" s="32" t="str">
        <f t="shared" si="56"/>
        <v/>
      </c>
      <c r="CF214" s="32" t="str">
        <f t="shared" si="57"/>
        <v/>
      </c>
      <c r="CG214" s="33">
        <f t="shared" si="61"/>
        <v>0</v>
      </c>
      <c r="CH214" s="33"/>
      <c r="CI214" s="33">
        <f t="shared" si="63"/>
        <v>0</v>
      </c>
      <c r="CJ214" s="33">
        <f t="shared" si="64"/>
        <v>0</v>
      </c>
      <c r="CK214" s="33">
        <f t="shared" si="65"/>
        <v>0</v>
      </c>
      <c r="CL214" s="33">
        <f t="shared" si="70"/>
        <v>0</v>
      </c>
      <c r="CM214" s="33"/>
      <c r="CZ214" s="2"/>
    </row>
    <row r="215" spans="1:104" ht="31.5" x14ac:dyDescent="0.2">
      <c r="A215" s="1471"/>
      <c r="B215" s="383" t="s">
        <v>208</v>
      </c>
      <c r="C215" s="348">
        <f t="shared" si="67"/>
        <v>3</v>
      </c>
      <c r="D215" s="349">
        <f t="shared" si="69"/>
        <v>3</v>
      </c>
      <c r="E215" s="350">
        <f t="shared" si="69"/>
        <v>0</v>
      </c>
      <c r="F215" s="82"/>
      <c r="G215" s="85"/>
      <c r="H215" s="82">
        <v>2</v>
      </c>
      <c r="I215" s="85"/>
      <c r="J215" s="82">
        <v>1</v>
      </c>
      <c r="K215" s="85"/>
      <c r="L215" s="82"/>
      <c r="M215" s="85"/>
      <c r="N215" s="82"/>
      <c r="O215" s="85"/>
      <c r="P215" s="273"/>
      <c r="Q215" s="274"/>
      <c r="R215" s="273"/>
      <c r="S215" s="274"/>
      <c r="T215" s="273"/>
      <c r="U215" s="274"/>
      <c r="V215" s="273"/>
      <c r="W215" s="274"/>
      <c r="X215" s="273"/>
      <c r="Y215" s="274"/>
      <c r="Z215" s="273"/>
      <c r="AA215" s="274"/>
      <c r="AB215" s="273"/>
      <c r="AC215" s="274"/>
      <c r="AD215" s="273"/>
      <c r="AE215" s="274"/>
      <c r="AF215" s="273"/>
      <c r="AG215" s="274"/>
      <c r="AH215" s="273"/>
      <c r="AI215" s="274"/>
      <c r="AJ215" s="273"/>
      <c r="AK215" s="274"/>
      <c r="AL215" s="273"/>
      <c r="AM215" s="403"/>
      <c r="AN215" s="255">
        <v>0</v>
      </c>
      <c r="AO215" s="264">
        <v>0</v>
      </c>
      <c r="AP215" s="185">
        <v>0</v>
      </c>
      <c r="AQ215" s="82">
        <v>0</v>
      </c>
      <c r="AR215" s="404"/>
      <c r="AS215" s="82">
        <v>0</v>
      </c>
      <c r="AT215" s="85">
        <v>0</v>
      </c>
      <c r="AU215" s="85">
        <v>0</v>
      </c>
      <c r="AV215" s="85">
        <v>0</v>
      </c>
      <c r="AW215" s="661" t="str">
        <f t="shared" si="60"/>
        <v/>
      </c>
      <c r="AX215" s="31"/>
      <c r="AY215" s="31"/>
      <c r="AZ215" s="31"/>
      <c r="BA215" s="31"/>
      <c r="BB215" s="31"/>
      <c r="BC215" s="31"/>
      <c r="BD215" s="31"/>
      <c r="BE215" s="12"/>
      <c r="BF215" s="12"/>
      <c r="BY215" s="3"/>
      <c r="CA215" s="32" t="str">
        <f t="shared" si="52"/>
        <v/>
      </c>
      <c r="CB215" s="32"/>
      <c r="CC215" s="32" t="str">
        <f t="shared" si="54"/>
        <v/>
      </c>
      <c r="CD215" s="32" t="str">
        <f t="shared" si="55"/>
        <v/>
      </c>
      <c r="CE215" s="32" t="str">
        <f t="shared" si="56"/>
        <v/>
      </c>
      <c r="CF215" s="32" t="str">
        <f t="shared" si="57"/>
        <v/>
      </c>
      <c r="CG215" s="33">
        <f t="shared" si="61"/>
        <v>0</v>
      </c>
      <c r="CH215" s="33"/>
      <c r="CI215" s="33">
        <f t="shared" si="63"/>
        <v>0</v>
      </c>
      <c r="CJ215" s="33">
        <f t="shared" si="64"/>
        <v>0</v>
      </c>
      <c r="CK215" s="33">
        <f t="shared" si="65"/>
        <v>0</v>
      </c>
      <c r="CL215" s="33">
        <f>IF(AND(C215&lt;&gt;0,OR(AQ215="",AS215="",AT215="",AU215="",AV215="")),1,0)</f>
        <v>0</v>
      </c>
      <c r="CM215" s="33"/>
      <c r="CZ215" s="2"/>
    </row>
    <row r="216" spans="1:104" x14ac:dyDescent="0.2">
      <c r="A216" s="1392" t="s">
        <v>209</v>
      </c>
      <c r="B216" s="677" t="s">
        <v>234</v>
      </c>
      <c r="C216" s="328">
        <f t="shared" ref="C216:C221" si="71">+D216+E216</f>
        <v>0</v>
      </c>
      <c r="D216" s="329">
        <f t="shared" ref="D216:E231" si="72">SUM(F216+H216+J216+L216+N216+P216+R216+T216+V216+X216+Z216+AB216+AD216+AF216+AH216+AJ216+AL216)</f>
        <v>0</v>
      </c>
      <c r="E216" s="330">
        <f t="shared" si="72"/>
        <v>0</v>
      </c>
      <c r="F216" s="106"/>
      <c r="G216" s="109"/>
      <c r="H216" s="106"/>
      <c r="I216" s="109"/>
      <c r="J216" s="106"/>
      <c r="K216" s="109"/>
      <c r="L216" s="106"/>
      <c r="M216" s="109"/>
      <c r="N216" s="106"/>
      <c r="O216" s="109"/>
      <c r="P216" s="106"/>
      <c r="Q216" s="109"/>
      <c r="R216" s="106"/>
      <c r="S216" s="109"/>
      <c r="T216" s="106"/>
      <c r="U216" s="109"/>
      <c r="V216" s="106"/>
      <c r="W216" s="109"/>
      <c r="X216" s="106"/>
      <c r="Y216" s="109"/>
      <c r="Z216" s="106"/>
      <c r="AA216" s="109"/>
      <c r="AB216" s="106"/>
      <c r="AC216" s="109"/>
      <c r="AD216" s="106"/>
      <c r="AE216" s="109"/>
      <c r="AF216" s="106"/>
      <c r="AG216" s="109"/>
      <c r="AH216" s="106"/>
      <c r="AI216" s="109"/>
      <c r="AJ216" s="106"/>
      <c r="AK216" s="109"/>
      <c r="AL216" s="106"/>
      <c r="AM216" s="585"/>
      <c r="AN216" s="601"/>
      <c r="AO216" s="584"/>
      <c r="AP216" s="614"/>
      <c r="AQ216" s="109"/>
      <c r="AR216" s="109"/>
      <c r="AS216" s="583"/>
      <c r="AT216" s="39"/>
      <c r="AU216" s="39"/>
      <c r="AV216" s="39"/>
      <c r="AW216" s="661" t="str">
        <f t="shared" si="60"/>
        <v/>
      </c>
      <c r="AX216" s="31"/>
      <c r="AY216" s="31"/>
      <c r="AZ216" s="31"/>
      <c r="BA216" s="31"/>
      <c r="BB216" s="31"/>
      <c r="BC216" s="31"/>
      <c r="BD216" s="31"/>
      <c r="BE216" s="12"/>
      <c r="BF216" s="12"/>
      <c r="BY216" s="3"/>
      <c r="CA216" s="32" t="str">
        <f t="shared" si="52"/>
        <v/>
      </c>
      <c r="CB216" s="32" t="str">
        <f t="shared" si="53"/>
        <v/>
      </c>
      <c r="CC216" s="32" t="str">
        <f t="shared" si="54"/>
        <v/>
      </c>
      <c r="CD216" s="32" t="str">
        <f t="shared" si="55"/>
        <v/>
      </c>
      <c r="CE216" s="32" t="str">
        <f t="shared" si="56"/>
        <v/>
      </c>
      <c r="CF216" s="32" t="str">
        <f t="shared" si="57"/>
        <v/>
      </c>
      <c r="CG216" s="33">
        <f t="shared" si="61"/>
        <v>0</v>
      </c>
      <c r="CH216" s="33">
        <f t="shared" si="62"/>
        <v>0</v>
      </c>
      <c r="CI216" s="33">
        <f t="shared" si="63"/>
        <v>0</v>
      </c>
      <c r="CJ216" s="33">
        <f t="shared" si="64"/>
        <v>0</v>
      </c>
      <c r="CK216" s="33">
        <f t="shared" si="65"/>
        <v>0</v>
      </c>
      <c r="CL216" s="33">
        <f t="shared" si="66"/>
        <v>0</v>
      </c>
      <c r="CM216" s="33"/>
      <c r="CZ216" s="2"/>
    </row>
    <row r="217" spans="1:104" x14ac:dyDescent="0.2">
      <c r="A217" s="1392"/>
      <c r="B217" s="406" t="s">
        <v>211</v>
      </c>
      <c r="C217" s="333">
        <f t="shared" si="71"/>
        <v>0</v>
      </c>
      <c r="D217" s="334">
        <f t="shared" si="72"/>
        <v>0</v>
      </c>
      <c r="E217" s="335">
        <f t="shared" si="72"/>
        <v>0</v>
      </c>
      <c r="F217" s="35"/>
      <c r="G217" s="39"/>
      <c r="H217" s="35"/>
      <c r="I217" s="39"/>
      <c r="J217" s="35"/>
      <c r="K217" s="39"/>
      <c r="L217" s="35"/>
      <c r="M217" s="39"/>
      <c r="N217" s="35"/>
      <c r="O217" s="39"/>
      <c r="P217" s="35"/>
      <c r="Q217" s="39"/>
      <c r="R217" s="35"/>
      <c r="S217" s="39"/>
      <c r="T217" s="35"/>
      <c r="U217" s="39"/>
      <c r="V217" s="35"/>
      <c r="W217" s="39"/>
      <c r="X217" s="35"/>
      <c r="Y217" s="39"/>
      <c r="Z217" s="35"/>
      <c r="AA217" s="39"/>
      <c r="AB217" s="35"/>
      <c r="AC217" s="39"/>
      <c r="AD217" s="35"/>
      <c r="AE217" s="39"/>
      <c r="AF217" s="35"/>
      <c r="AG217" s="39"/>
      <c r="AH217" s="35"/>
      <c r="AI217" s="39"/>
      <c r="AJ217" s="35"/>
      <c r="AK217" s="39"/>
      <c r="AL217" s="35"/>
      <c r="AM217" s="38"/>
      <c r="AN217" s="143"/>
      <c r="AO217" s="36"/>
      <c r="AP217" s="40"/>
      <c r="AQ217" s="39"/>
      <c r="AR217" s="39"/>
      <c r="AS217" s="35"/>
      <c r="AT217" s="39"/>
      <c r="AU217" s="39"/>
      <c r="AV217" s="39"/>
      <c r="AW217" s="661" t="str">
        <f t="shared" si="60"/>
        <v/>
      </c>
      <c r="AX217" s="31"/>
      <c r="AY217" s="31"/>
      <c r="AZ217" s="31"/>
      <c r="BA217" s="31"/>
      <c r="BB217" s="31"/>
      <c r="BC217" s="31"/>
      <c r="BD217" s="31"/>
      <c r="BE217" s="12"/>
      <c r="BF217" s="12"/>
      <c r="BY217" s="3"/>
      <c r="CA217" s="32" t="str">
        <f t="shared" si="52"/>
        <v/>
      </c>
      <c r="CB217" s="32" t="str">
        <f t="shared" si="53"/>
        <v/>
      </c>
      <c r="CC217" s="32" t="str">
        <f t="shared" si="54"/>
        <v/>
      </c>
      <c r="CD217" s="32" t="str">
        <f t="shared" si="55"/>
        <v/>
      </c>
      <c r="CE217" s="32" t="str">
        <f t="shared" si="56"/>
        <v/>
      </c>
      <c r="CF217" s="32" t="str">
        <f t="shared" si="57"/>
        <v/>
      </c>
      <c r="CG217" s="33">
        <f t="shared" si="61"/>
        <v>0</v>
      </c>
      <c r="CH217" s="33">
        <f t="shared" si="62"/>
        <v>0</v>
      </c>
      <c r="CI217" s="33">
        <f t="shared" si="63"/>
        <v>0</v>
      </c>
      <c r="CJ217" s="33">
        <f t="shared" si="64"/>
        <v>0</v>
      </c>
      <c r="CK217" s="33">
        <f t="shared" si="65"/>
        <v>0</v>
      </c>
      <c r="CL217" s="33">
        <f t="shared" si="66"/>
        <v>0</v>
      </c>
      <c r="CM217" s="33"/>
      <c r="CZ217" s="2"/>
    </row>
    <row r="218" spans="1:104" x14ac:dyDescent="0.2">
      <c r="A218" s="1392"/>
      <c r="B218" s="406" t="s">
        <v>212</v>
      </c>
      <c r="C218" s="333">
        <f t="shared" si="71"/>
        <v>0</v>
      </c>
      <c r="D218" s="334">
        <f t="shared" si="72"/>
        <v>0</v>
      </c>
      <c r="E218" s="335">
        <f t="shared" si="72"/>
        <v>0</v>
      </c>
      <c r="F218" s="35"/>
      <c r="G218" s="39"/>
      <c r="H218" s="35"/>
      <c r="I218" s="39"/>
      <c r="J218" s="35"/>
      <c r="K218" s="39"/>
      <c r="L218" s="35"/>
      <c r="M218" s="39"/>
      <c r="N218" s="35"/>
      <c r="O218" s="39"/>
      <c r="P218" s="35"/>
      <c r="Q218" s="39"/>
      <c r="R218" s="35"/>
      <c r="S218" s="39"/>
      <c r="T218" s="35"/>
      <c r="U218" s="39"/>
      <c r="V218" s="35"/>
      <c r="W218" s="39"/>
      <c r="X218" s="35"/>
      <c r="Y218" s="39"/>
      <c r="Z218" s="35"/>
      <c r="AA218" s="39"/>
      <c r="AB218" s="35"/>
      <c r="AC218" s="39"/>
      <c r="AD218" s="35"/>
      <c r="AE218" s="39"/>
      <c r="AF218" s="35"/>
      <c r="AG218" s="39"/>
      <c r="AH218" s="35"/>
      <c r="AI218" s="39"/>
      <c r="AJ218" s="35"/>
      <c r="AK218" s="39"/>
      <c r="AL218" s="35"/>
      <c r="AM218" s="38"/>
      <c r="AN218" s="143"/>
      <c r="AO218" s="36"/>
      <c r="AP218" s="40"/>
      <c r="AQ218" s="39"/>
      <c r="AR218" s="39"/>
      <c r="AS218" s="35"/>
      <c r="AT218" s="39"/>
      <c r="AU218" s="39"/>
      <c r="AV218" s="39"/>
      <c r="AW218" s="661" t="str">
        <f t="shared" si="60"/>
        <v/>
      </c>
      <c r="AX218" s="31"/>
      <c r="AY218" s="31"/>
      <c r="AZ218" s="31"/>
      <c r="BA218" s="31"/>
      <c r="BB218" s="31"/>
      <c r="BC218" s="31"/>
      <c r="BD218" s="31"/>
      <c r="BE218" s="12"/>
      <c r="BF218" s="12"/>
      <c r="BY218" s="3"/>
      <c r="CA218" s="32" t="str">
        <f t="shared" si="52"/>
        <v/>
      </c>
      <c r="CB218" s="32" t="str">
        <f t="shared" si="53"/>
        <v/>
      </c>
      <c r="CC218" s="32" t="str">
        <f t="shared" si="54"/>
        <v/>
      </c>
      <c r="CD218" s="32" t="str">
        <f t="shared" si="55"/>
        <v/>
      </c>
      <c r="CE218" s="32" t="str">
        <f t="shared" si="56"/>
        <v/>
      </c>
      <c r="CF218" s="32" t="str">
        <f t="shared" si="57"/>
        <v/>
      </c>
      <c r="CG218" s="33">
        <f t="shared" si="61"/>
        <v>0</v>
      </c>
      <c r="CH218" s="33">
        <f t="shared" si="62"/>
        <v>0</v>
      </c>
      <c r="CI218" s="33">
        <f t="shared" si="63"/>
        <v>0</v>
      </c>
      <c r="CJ218" s="33">
        <f t="shared" si="64"/>
        <v>0</v>
      </c>
      <c r="CK218" s="33">
        <f t="shared" si="65"/>
        <v>0</v>
      </c>
      <c r="CL218" s="33">
        <f t="shared" si="66"/>
        <v>0</v>
      </c>
      <c r="CM218" s="33"/>
      <c r="CZ218" s="2"/>
    </row>
    <row r="219" spans="1:104" x14ac:dyDescent="0.2">
      <c r="A219" s="1392"/>
      <c r="B219" s="406" t="s">
        <v>213</v>
      </c>
      <c r="C219" s="333">
        <f t="shared" si="71"/>
        <v>0</v>
      </c>
      <c r="D219" s="334">
        <f t="shared" si="72"/>
        <v>0</v>
      </c>
      <c r="E219" s="335">
        <f t="shared" si="72"/>
        <v>0</v>
      </c>
      <c r="F219" s="35"/>
      <c r="G219" s="39"/>
      <c r="H219" s="35"/>
      <c r="I219" s="39"/>
      <c r="J219" s="35"/>
      <c r="K219" s="39"/>
      <c r="L219" s="35"/>
      <c r="M219" s="39"/>
      <c r="N219" s="35"/>
      <c r="O219" s="39"/>
      <c r="P219" s="35"/>
      <c r="Q219" s="39"/>
      <c r="R219" s="35"/>
      <c r="S219" s="39"/>
      <c r="T219" s="35"/>
      <c r="U219" s="39"/>
      <c r="V219" s="35"/>
      <c r="W219" s="39"/>
      <c r="X219" s="35"/>
      <c r="Y219" s="39"/>
      <c r="Z219" s="35"/>
      <c r="AA219" s="39"/>
      <c r="AB219" s="35"/>
      <c r="AC219" s="39"/>
      <c r="AD219" s="35"/>
      <c r="AE219" s="39"/>
      <c r="AF219" s="35"/>
      <c r="AG219" s="39"/>
      <c r="AH219" s="35"/>
      <c r="AI219" s="39"/>
      <c r="AJ219" s="35"/>
      <c r="AK219" s="39"/>
      <c r="AL219" s="35"/>
      <c r="AM219" s="38"/>
      <c r="AN219" s="143"/>
      <c r="AO219" s="36"/>
      <c r="AP219" s="40"/>
      <c r="AQ219" s="39"/>
      <c r="AR219" s="39"/>
      <c r="AS219" s="35"/>
      <c r="AT219" s="39"/>
      <c r="AU219" s="39"/>
      <c r="AV219" s="39"/>
      <c r="AW219" s="661" t="str">
        <f t="shared" si="60"/>
        <v/>
      </c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12"/>
      <c r="BI219" s="12"/>
      <c r="BY219" s="3"/>
      <c r="CA219" s="32" t="str">
        <f t="shared" si="52"/>
        <v/>
      </c>
      <c r="CB219" s="32" t="str">
        <f t="shared" si="53"/>
        <v/>
      </c>
      <c r="CC219" s="32" t="str">
        <f t="shared" si="54"/>
        <v/>
      </c>
      <c r="CD219" s="32" t="str">
        <f t="shared" si="55"/>
        <v/>
      </c>
      <c r="CE219" s="32" t="str">
        <f t="shared" si="56"/>
        <v/>
      </c>
      <c r="CF219" s="32" t="str">
        <f t="shared" si="57"/>
        <v/>
      </c>
      <c r="CG219" s="33">
        <f t="shared" si="61"/>
        <v>0</v>
      </c>
      <c r="CH219" s="33">
        <f t="shared" si="62"/>
        <v>0</v>
      </c>
      <c r="CI219" s="33">
        <f t="shared" si="63"/>
        <v>0</v>
      </c>
      <c r="CJ219" s="33">
        <f t="shared" si="64"/>
        <v>0</v>
      </c>
      <c r="CK219" s="33">
        <f t="shared" si="65"/>
        <v>0</v>
      </c>
      <c r="CL219" s="33">
        <f t="shared" si="66"/>
        <v>0</v>
      </c>
      <c r="CM219" s="33"/>
      <c r="CZ219" s="2"/>
    </row>
    <row r="220" spans="1:104" x14ac:dyDescent="0.2">
      <c r="A220" s="1392"/>
      <c r="B220" s="406" t="s">
        <v>214</v>
      </c>
      <c r="C220" s="328">
        <f t="shared" si="71"/>
        <v>0</v>
      </c>
      <c r="D220" s="329">
        <f t="shared" si="72"/>
        <v>0</v>
      </c>
      <c r="E220" s="330">
        <f t="shared" si="72"/>
        <v>0</v>
      </c>
      <c r="F220" s="35"/>
      <c r="G220" s="39"/>
      <c r="H220" s="35"/>
      <c r="I220" s="39"/>
      <c r="J220" s="35"/>
      <c r="K220" s="39"/>
      <c r="L220" s="35"/>
      <c r="M220" s="39"/>
      <c r="N220" s="35"/>
      <c r="O220" s="39"/>
      <c r="P220" s="35"/>
      <c r="Q220" s="39"/>
      <c r="R220" s="35"/>
      <c r="S220" s="39"/>
      <c r="T220" s="35"/>
      <c r="U220" s="39"/>
      <c r="V220" s="35"/>
      <c r="W220" s="39"/>
      <c r="X220" s="35"/>
      <c r="Y220" s="39"/>
      <c r="Z220" s="35"/>
      <c r="AA220" s="39"/>
      <c r="AB220" s="35"/>
      <c r="AC220" s="39"/>
      <c r="AD220" s="35"/>
      <c r="AE220" s="39"/>
      <c r="AF220" s="35"/>
      <c r="AG220" s="39"/>
      <c r="AH220" s="35"/>
      <c r="AI220" s="39"/>
      <c r="AJ220" s="35"/>
      <c r="AK220" s="39"/>
      <c r="AL220" s="35"/>
      <c r="AM220" s="38"/>
      <c r="AN220" s="143"/>
      <c r="AO220" s="36"/>
      <c r="AP220" s="40"/>
      <c r="AQ220" s="39"/>
      <c r="AR220" s="39"/>
      <c r="AS220" s="35"/>
      <c r="AT220" s="39"/>
      <c r="AU220" s="39"/>
      <c r="AV220" s="39"/>
      <c r="AW220" s="661" t="str">
        <f t="shared" si="60"/>
        <v/>
      </c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12"/>
      <c r="BI220" s="12"/>
      <c r="BY220" s="3"/>
      <c r="CA220" s="32" t="str">
        <f t="shared" si="52"/>
        <v/>
      </c>
      <c r="CB220" s="32" t="str">
        <f t="shared" si="53"/>
        <v/>
      </c>
      <c r="CC220" s="32" t="str">
        <f t="shared" si="54"/>
        <v/>
      </c>
      <c r="CD220" s="32" t="str">
        <f t="shared" si="55"/>
        <v/>
      </c>
      <c r="CE220" s="32" t="str">
        <f t="shared" si="56"/>
        <v/>
      </c>
      <c r="CF220" s="32" t="str">
        <f t="shared" si="57"/>
        <v/>
      </c>
      <c r="CG220" s="33">
        <f t="shared" si="61"/>
        <v>0</v>
      </c>
      <c r="CH220" s="33">
        <f t="shared" si="62"/>
        <v>0</v>
      </c>
      <c r="CI220" s="33">
        <f t="shared" si="63"/>
        <v>0</v>
      </c>
      <c r="CJ220" s="33">
        <f t="shared" si="64"/>
        <v>0</v>
      </c>
      <c r="CK220" s="33">
        <f t="shared" si="65"/>
        <v>0</v>
      </c>
      <c r="CL220" s="33">
        <f t="shared" si="66"/>
        <v>0</v>
      </c>
      <c r="CM220" s="33"/>
      <c r="CZ220" s="2"/>
    </row>
    <row r="221" spans="1:104" x14ac:dyDescent="0.2">
      <c r="A221" s="1376"/>
      <c r="B221" s="364" t="s">
        <v>215</v>
      </c>
      <c r="C221" s="322">
        <f t="shared" si="71"/>
        <v>9</v>
      </c>
      <c r="D221" s="323">
        <f t="shared" si="72"/>
        <v>2</v>
      </c>
      <c r="E221" s="304">
        <f t="shared" si="72"/>
        <v>7</v>
      </c>
      <c r="F221" s="35"/>
      <c r="G221" s="39"/>
      <c r="H221" s="35"/>
      <c r="I221" s="39"/>
      <c r="J221" s="35"/>
      <c r="K221" s="39"/>
      <c r="L221" s="35"/>
      <c r="M221" s="39"/>
      <c r="N221" s="35"/>
      <c r="O221" s="39"/>
      <c r="P221" s="35">
        <v>1</v>
      </c>
      <c r="Q221" s="39"/>
      <c r="R221" s="35"/>
      <c r="S221" s="39">
        <v>1</v>
      </c>
      <c r="T221" s="35"/>
      <c r="U221" s="39">
        <v>1</v>
      </c>
      <c r="V221" s="35"/>
      <c r="W221" s="39"/>
      <c r="X221" s="35">
        <v>1</v>
      </c>
      <c r="Y221" s="39">
        <v>2</v>
      </c>
      <c r="Z221" s="35"/>
      <c r="AA221" s="39"/>
      <c r="AB221" s="35"/>
      <c r="AC221" s="39">
        <v>1</v>
      </c>
      <c r="AD221" s="35"/>
      <c r="AE221" s="39">
        <v>1</v>
      </c>
      <c r="AF221" s="35"/>
      <c r="AG221" s="39">
        <v>1</v>
      </c>
      <c r="AH221" s="35"/>
      <c r="AI221" s="39"/>
      <c r="AJ221" s="35"/>
      <c r="AK221" s="39"/>
      <c r="AL221" s="82"/>
      <c r="AM221" s="84"/>
      <c r="AN221" s="149">
        <v>0</v>
      </c>
      <c r="AO221" s="83">
        <v>0</v>
      </c>
      <c r="AP221" s="185">
        <v>0</v>
      </c>
      <c r="AQ221" s="85">
        <v>0</v>
      </c>
      <c r="AR221" s="85">
        <v>0</v>
      </c>
      <c r="AS221" s="35">
        <v>0</v>
      </c>
      <c r="AT221" s="39">
        <v>0</v>
      </c>
      <c r="AU221" s="39">
        <v>0</v>
      </c>
      <c r="AV221" s="39">
        <v>0</v>
      </c>
      <c r="AW221" s="661" t="str">
        <f t="shared" si="60"/>
        <v/>
      </c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12"/>
      <c r="BI221" s="12"/>
      <c r="BY221" s="3"/>
      <c r="CA221" s="32" t="str">
        <f t="shared" si="52"/>
        <v/>
      </c>
      <c r="CB221" s="32" t="str">
        <f t="shared" si="53"/>
        <v/>
      </c>
      <c r="CC221" s="32" t="str">
        <f t="shared" si="54"/>
        <v/>
      </c>
      <c r="CD221" s="32" t="str">
        <f t="shared" si="55"/>
        <v/>
      </c>
      <c r="CE221" s="32" t="str">
        <f t="shared" si="56"/>
        <v/>
      </c>
      <c r="CF221" s="32" t="str">
        <f t="shared" si="57"/>
        <v/>
      </c>
      <c r="CG221" s="33">
        <f t="shared" si="61"/>
        <v>0</v>
      </c>
      <c r="CH221" s="33">
        <f t="shared" si="62"/>
        <v>0</v>
      </c>
      <c r="CI221" s="33">
        <f t="shared" si="63"/>
        <v>0</v>
      </c>
      <c r="CJ221" s="33">
        <f t="shared" si="64"/>
        <v>0</v>
      </c>
      <c r="CK221" s="33">
        <f t="shared" si="65"/>
        <v>0</v>
      </c>
      <c r="CL221" s="33">
        <f t="shared" si="66"/>
        <v>0</v>
      </c>
      <c r="CM221" s="33"/>
      <c r="CZ221" s="2"/>
    </row>
    <row r="222" spans="1:104" x14ac:dyDescent="0.2">
      <c r="A222" s="1375" t="s">
        <v>216</v>
      </c>
      <c r="B222" s="677" t="s">
        <v>217</v>
      </c>
      <c r="C222" s="663">
        <f t="shared" ref="C222:C231" si="73">SUM(D222+E222)</f>
        <v>0</v>
      </c>
      <c r="D222" s="664">
        <f t="shared" si="72"/>
        <v>0</v>
      </c>
      <c r="E222" s="665">
        <f t="shared" si="72"/>
        <v>0</v>
      </c>
      <c r="F222" s="583"/>
      <c r="G222" s="586"/>
      <c r="H222" s="583"/>
      <c r="I222" s="586"/>
      <c r="J222" s="583"/>
      <c r="K222" s="586"/>
      <c r="L222" s="583"/>
      <c r="M222" s="586"/>
      <c r="N222" s="583"/>
      <c r="O222" s="586"/>
      <c r="P222" s="583"/>
      <c r="Q222" s="586"/>
      <c r="R222" s="583"/>
      <c r="S222" s="586"/>
      <c r="T222" s="583"/>
      <c r="U222" s="586"/>
      <c r="V222" s="583"/>
      <c r="W222" s="586"/>
      <c r="X222" s="583"/>
      <c r="Y222" s="586"/>
      <c r="Z222" s="583"/>
      <c r="AA222" s="586"/>
      <c r="AB222" s="583"/>
      <c r="AC222" s="586"/>
      <c r="AD222" s="583"/>
      <c r="AE222" s="586"/>
      <c r="AF222" s="583"/>
      <c r="AG222" s="586"/>
      <c r="AH222" s="583"/>
      <c r="AI222" s="586"/>
      <c r="AJ222" s="583"/>
      <c r="AK222" s="586"/>
      <c r="AL222" s="583"/>
      <c r="AM222" s="642"/>
      <c r="AN222" s="255"/>
      <c r="AO222" s="264"/>
      <c r="AP222" s="109"/>
      <c r="AQ222" s="407"/>
      <c r="AR222" s="408"/>
      <c r="AS222" s="583"/>
      <c r="AT222" s="586"/>
      <c r="AU222" s="586"/>
      <c r="AV222" s="586"/>
      <c r="AW222" s="661" t="str">
        <f t="shared" si="60"/>
        <v/>
      </c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12"/>
      <c r="BI222" s="12"/>
      <c r="BY222" s="3"/>
      <c r="CA222" s="32"/>
      <c r="CB222" s="32"/>
      <c r="CC222" s="32" t="str">
        <f t="shared" si="54"/>
        <v/>
      </c>
      <c r="CD222" s="32" t="str">
        <f t="shared" si="55"/>
        <v/>
      </c>
      <c r="CE222" s="32" t="str">
        <f t="shared" si="56"/>
        <v/>
      </c>
      <c r="CF222" s="32" t="str">
        <f t="shared" si="57"/>
        <v/>
      </c>
      <c r="CG222" s="33"/>
      <c r="CH222" s="33"/>
      <c r="CI222" s="33">
        <f t="shared" si="63"/>
        <v>0</v>
      </c>
      <c r="CJ222" s="33">
        <f t="shared" si="64"/>
        <v>0</v>
      </c>
      <c r="CK222" s="33">
        <f t="shared" si="65"/>
        <v>0</v>
      </c>
      <c r="CL222" s="33">
        <f t="shared" ref="CL222:CL223" si="74">IF(AND(C222&lt;&gt;0,OR(AS222="",AT222="",AU222="",AV222="")),1,0)</f>
        <v>0</v>
      </c>
      <c r="CM222" s="33"/>
      <c r="CZ222" s="2"/>
    </row>
    <row r="223" spans="1:104" x14ac:dyDescent="0.2">
      <c r="A223" s="1392"/>
      <c r="B223" s="409" t="s">
        <v>218</v>
      </c>
      <c r="C223" s="328">
        <f t="shared" si="73"/>
        <v>0</v>
      </c>
      <c r="D223" s="329">
        <f t="shared" si="72"/>
        <v>0</v>
      </c>
      <c r="E223" s="330">
        <f t="shared" si="72"/>
        <v>0</v>
      </c>
      <c r="F223" s="106"/>
      <c r="G223" s="109"/>
      <c r="H223" s="106"/>
      <c r="I223" s="109"/>
      <c r="J223" s="106"/>
      <c r="K223" s="109"/>
      <c r="L223" s="106"/>
      <c r="M223" s="109"/>
      <c r="N223" s="106"/>
      <c r="O223" s="109"/>
      <c r="P223" s="106"/>
      <c r="Q223" s="109"/>
      <c r="R223" s="106"/>
      <c r="S223" s="109"/>
      <c r="T223" s="106"/>
      <c r="U223" s="109"/>
      <c r="V223" s="106"/>
      <c r="W223" s="109"/>
      <c r="X223" s="106"/>
      <c r="Y223" s="109"/>
      <c r="Z223" s="106"/>
      <c r="AA223" s="109"/>
      <c r="AB223" s="106"/>
      <c r="AC223" s="109"/>
      <c r="AD223" s="106"/>
      <c r="AE223" s="109"/>
      <c r="AF223" s="106"/>
      <c r="AG223" s="109"/>
      <c r="AH223" s="106"/>
      <c r="AI223" s="109"/>
      <c r="AJ223" s="106"/>
      <c r="AK223" s="109"/>
      <c r="AL223" s="106"/>
      <c r="AM223" s="254"/>
      <c r="AN223" s="255"/>
      <c r="AO223" s="264"/>
      <c r="AP223" s="109"/>
      <c r="AQ223" s="271"/>
      <c r="AR223" s="402"/>
      <c r="AS223" s="106"/>
      <c r="AT223" s="109"/>
      <c r="AU223" s="109"/>
      <c r="AV223" s="109"/>
      <c r="AW223" s="661" t="str">
        <f t="shared" si="60"/>
        <v/>
      </c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12"/>
      <c r="BI223" s="12"/>
      <c r="BY223" s="3"/>
      <c r="CA223" s="32"/>
      <c r="CB223" s="32"/>
      <c r="CC223" s="32" t="str">
        <f t="shared" si="54"/>
        <v/>
      </c>
      <c r="CD223" s="32" t="str">
        <f t="shared" si="55"/>
        <v/>
      </c>
      <c r="CE223" s="32" t="str">
        <f t="shared" si="56"/>
        <v/>
      </c>
      <c r="CF223" s="32" t="str">
        <f t="shared" si="57"/>
        <v/>
      </c>
      <c r="CG223" s="33"/>
      <c r="CH223" s="33"/>
      <c r="CI223" s="33">
        <f t="shared" si="63"/>
        <v>0</v>
      </c>
      <c r="CJ223" s="33">
        <f t="shared" si="64"/>
        <v>0</v>
      </c>
      <c r="CK223" s="33">
        <f t="shared" si="65"/>
        <v>0</v>
      </c>
      <c r="CL223" s="33">
        <f t="shared" si="74"/>
        <v>0</v>
      </c>
      <c r="CM223" s="33"/>
      <c r="CZ223" s="2"/>
    </row>
    <row r="224" spans="1:104" x14ac:dyDescent="0.2">
      <c r="A224" s="1376"/>
      <c r="B224" s="410" t="s">
        <v>219</v>
      </c>
      <c r="C224" s="315">
        <f t="shared" si="73"/>
        <v>0</v>
      </c>
      <c r="D224" s="316">
        <f t="shared" si="72"/>
        <v>0</v>
      </c>
      <c r="E224" s="317">
        <f t="shared" si="72"/>
        <v>0</v>
      </c>
      <c r="F224" s="92"/>
      <c r="G224" s="95"/>
      <c r="H224" s="92"/>
      <c r="I224" s="95"/>
      <c r="J224" s="92"/>
      <c r="K224" s="95"/>
      <c r="L224" s="92"/>
      <c r="M224" s="95"/>
      <c r="N224" s="92"/>
      <c r="O224" s="95"/>
      <c r="P224" s="92"/>
      <c r="Q224" s="95"/>
      <c r="R224" s="92"/>
      <c r="S224" s="95"/>
      <c r="T224" s="92"/>
      <c r="U224" s="95"/>
      <c r="V224" s="92"/>
      <c r="W224" s="95"/>
      <c r="X224" s="92"/>
      <c r="Y224" s="95"/>
      <c r="Z224" s="92"/>
      <c r="AA224" s="95"/>
      <c r="AB224" s="92"/>
      <c r="AC224" s="95"/>
      <c r="AD224" s="92"/>
      <c r="AE224" s="95"/>
      <c r="AF224" s="92"/>
      <c r="AG224" s="95"/>
      <c r="AH224" s="92"/>
      <c r="AI224" s="95"/>
      <c r="AJ224" s="92"/>
      <c r="AK224" s="95"/>
      <c r="AL224" s="92"/>
      <c r="AM224" s="318"/>
      <c r="AN224" s="375"/>
      <c r="AO224" s="376"/>
      <c r="AP224" s="95"/>
      <c r="AQ224" s="274"/>
      <c r="AR224" s="404"/>
      <c r="AS224" s="92"/>
      <c r="AT224" s="95"/>
      <c r="AU224" s="95"/>
      <c r="AV224" s="95"/>
      <c r="AW224" s="661" t="str">
        <f t="shared" si="60"/>
        <v/>
      </c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12"/>
      <c r="BI224" s="12"/>
      <c r="BY224" s="3"/>
      <c r="CA224" s="32"/>
      <c r="CB224" s="32"/>
      <c r="CC224" s="32" t="str">
        <f t="shared" si="54"/>
        <v/>
      </c>
      <c r="CD224" s="32" t="str">
        <f t="shared" si="55"/>
        <v/>
      </c>
      <c r="CE224" s="32" t="str">
        <f t="shared" si="56"/>
        <v/>
      </c>
      <c r="CF224" s="32" t="str">
        <f t="shared" si="57"/>
        <v/>
      </c>
      <c r="CG224" s="33"/>
      <c r="CH224" s="33"/>
      <c r="CI224" s="33">
        <f t="shared" si="63"/>
        <v>0</v>
      </c>
      <c r="CJ224" s="33">
        <f t="shared" si="64"/>
        <v>0</v>
      </c>
      <c r="CK224" s="33">
        <f t="shared" si="65"/>
        <v>0</v>
      </c>
      <c r="CL224" s="33">
        <f>IF(AND(C224&lt;&gt;0,OR(AS224="",AT224="",AU224="",AV224="")),1,0)</f>
        <v>0</v>
      </c>
      <c r="CM224" s="33"/>
      <c r="CZ224" s="2"/>
    </row>
    <row r="225" spans="1:104" x14ac:dyDescent="0.2">
      <c r="A225" s="1562" t="s">
        <v>220</v>
      </c>
      <c r="B225" s="1563"/>
      <c r="C225" s="328">
        <f t="shared" si="73"/>
        <v>2</v>
      </c>
      <c r="D225" s="329">
        <f t="shared" si="72"/>
        <v>0</v>
      </c>
      <c r="E225" s="330">
        <f t="shared" si="72"/>
        <v>2</v>
      </c>
      <c r="F225" s="106"/>
      <c r="G225" s="109"/>
      <c r="H225" s="106"/>
      <c r="I225" s="109"/>
      <c r="J225" s="106"/>
      <c r="K225" s="109"/>
      <c r="L225" s="106"/>
      <c r="M225" s="109"/>
      <c r="N225" s="106"/>
      <c r="O225" s="109">
        <v>2</v>
      </c>
      <c r="P225" s="106"/>
      <c r="Q225" s="109"/>
      <c r="R225" s="106"/>
      <c r="S225" s="109"/>
      <c r="T225" s="106"/>
      <c r="U225" s="109"/>
      <c r="V225" s="106"/>
      <c r="W225" s="109"/>
      <c r="X225" s="106"/>
      <c r="Y225" s="109"/>
      <c r="Z225" s="106"/>
      <c r="AA225" s="109"/>
      <c r="AB225" s="106"/>
      <c r="AC225" s="109"/>
      <c r="AD225" s="106"/>
      <c r="AE225" s="109"/>
      <c r="AF225" s="106"/>
      <c r="AG225" s="109"/>
      <c r="AH225" s="106"/>
      <c r="AI225" s="109"/>
      <c r="AJ225" s="106"/>
      <c r="AK225" s="109"/>
      <c r="AL225" s="106"/>
      <c r="AM225" s="254"/>
      <c r="AN225" s="255">
        <v>0</v>
      </c>
      <c r="AO225" s="264">
        <v>0</v>
      </c>
      <c r="AP225" s="109">
        <v>0</v>
      </c>
      <c r="AQ225" s="109">
        <v>0</v>
      </c>
      <c r="AR225" s="57">
        <v>0</v>
      </c>
      <c r="AS225" s="106">
        <v>0</v>
      </c>
      <c r="AT225" s="109">
        <v>0</v>
      </c>
      <c r="AU225" s="109">
        <v>0</v>
      </c>
      <c r="AV225" s="109">
        <v>0</v>
      </c>
      <c r="AW225" s="661" t="str">
        <f t="shared" si="60"/>
        <v/>
      </c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12"/>
      <c r="BI225" s="12"/>
      <c r="BY225" s="3"/>
      <c r="CA225" s="32" t="str">
        <f t="shared" si="52"/>
        <v/>
      </c>
      <c r="CB225" s="32" t="str">
        <f t="shared" si="53"/>
        <v/>
      </c>
      <c r="CC225" s="32" t="str">
        <f t="shared" si="54"/>
        <v/>
      </c>
      <c r="CD225" s="32" t="str">
        <f t="shared" si="55"/>
        <v/>
      </c>
      <c r="CE225" s="32" t="str">
        <f t="shared" si="56"/>
        <v/>
      </c>
      <c r="CF225" s="32" t="str">
        <f t="shared" si="57"/>
        <v/>
      </c>
      <c r="CG225" s="33">
        <f t="shared" si="61"/>
        <v>0</v>
      </c>
      <c r="CH225" s="33">
        <f t="shared" si="62"/>
        <v>0</v>
      </c>
      <c r="CI225" s="33">
        <f t="shared" si="63"/>
        <v>0</v>
      </c>
      <c r="CJ225" s="33">
        <f t="shared" si="64"/>
        <v>0</v>
      </c>
      <c r="CK225" s="33">
        <f t="shared" si="65"/>
        <v>0</v>
      </c>
      <c r="CL225" s="33">
        <f t="shared" si="66"/>
        <v>0</v>
      </c>
      <c r="CM225" s="33"/>
      <c r="CZ225" s="2"/>
    </row>
    <row r="226" spans="1:104" ht="14.25" customHeight="1" x14ac:dyDescent="0.2">
      <c r="A226" s="1472" t="s">
        <v>221</v>
      </c>
      <c r="B226" s="1473"/>
      <c r="C226" s="333">
        <f t="shared" si="73"/>
        <v>0</v>
      </c>
      <c r="D226" s="334">
        <f t="shared" si="72"/>
        <v>0</v>
      </c>
      <c r="E226" s="335">
        <f t="shared" si="72"/>
        <v>0</v>
      </c>
      <c r="F226" s="35"/>
      <c r="G226" s="39"/>
      <c r="H226" s="35"/>
      <c r="I226" s="39"/>
      <c r="J226" s="35"/>
      <c r="K226" s="39"/>
      <c r="L226" s="35"/>
      <c r="M226" s="39"/>
      <c r="N226" s="35"/>
      <c r="O226" s="39"/>
      <c r="P226" s="35"/>
      <c r="Q226" s="39"/>
      <c r="R226" s="35"/>
      <c r="S226" s="39"/>
      <c r="T226" s="35"/>
      <c r="U226" s="39"/>
      <c r="V226" s="35"/>
      <c r="W226" s="39"/>
      <c r="X226" s="35"/>
      <c r="Y226" s="39"/>
      <c r="Z226" s="35"/>
      <c r="AA226" s="39"/>
      <c r="AB226" s="35"/>
      <c r="AC226" s="39"/>
      <c r="AD226" s="35"/>
      <c r="AE226" s="39"/>
      <c r="AF226" s="35"/>
      <c r="AG226" s="39"/>
      <c r="AH226" s="35"/>
      <c r="AI226" s="39"/>
      <c r="AJ226" s="35"/>
      <c r="AK226" s="39"/>
      <c r="AL226" s="35"/>
      <c r="AM226" s="239"/>
      <c r="AN226" s="255"/>
      <c r="AO226" s="264"/>
      <c r="AP226" s="109"/>
      <c r="AQ226" s="39"/>
      <c r="AR226" s="58"/>
      <c r="AS226" s="35"/>
      <c r="AT226" s="39"/>
      <c r="AU226" s="39"/>
      <c r="AV226" s="39"/>
      <c r="AW226" s="661" t="str">
        <f t="shared" si="60"/>
        <v/>
      </c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12"/>
      <c r="BI226" s="12"/>
      <c r="BY226" s="3"/>
      <c r="CA226" s="32" t="str">
        <f t="shared" si="52"/>
        <v/>
      </c>
      <c r="CB226" s="32" t="str">
        <f t="shared" si="53"/>
        <v/>
      </c>
      <c r="CC226" s="32" t="str">
        <f t="shared" si="54"/>
        <v/>
      </c>
      <c r="CD226" s="32" t="str">
        <f t="shared" si="55"/>
        <v/>
      </c>
      <c r="CE226" s="32" t="str">
        <f t="shared" si="56"/>
        <v/>
      </c>
      <c r="CF226" s="32" t="str">
        <f t="shared" si="57"/>
        <v/>
      </c>
      <c r="CG226" s="33">
        <f t="shared" si="61"/>
        <v>0</v>
      </c>
      <c r="CH226" s="33">
        <f t="shared" si="62"/>
        <v>0</v>
      </c>
      <c r="CI226" s="33">
        <f t="shared" si="63"/>
        <v>0</v>
      </c>
      <c r="CJ226" s="33">
        <f t="shared" si="64"/>
        <v>0</v>
      </c>
      <c r="CK226" s="33">
        <f t="shared" si="65"/>
        <v>0</v>
      </c>
      <c r="CL226" s="33">
        <f t="shared" si="66"/>
        <v>0</v>
      </c>
      <c r="CM226" s="33"/>
      <c r="CZ226" s="2"/>
    </row>
    <row r="227" spans="1:104" x14ac:dyDescent="0.2">
      <c r="A227" s="1472" t="s">
        <v>222</v>
      </c>
      <c r="B227" s="1473"/>
      <c r="C227" s="333">
        <f t="shared" si="73"/>
        <v>0</v>
      </c>
      <c r="D227" s="334">
        <f t="shared" si="72"/>
        <v>0</v>
      </c>
      <c r="E227" s="335">
        <f t="shared" si="72"/>
        <v>0</v>
      </c>
      <c r="F227" s="35"/>
      <c r="G227" s="39"/>
      <c r="H227" s="35"/>
      <c r="I227" s="39"/>
      <c r="J227" s="35"/>
      <c r="K227" s="39"/>
      <c r="L227" s="35"/>
      <c r="M227" s="39"/>
      <c r="N227" s="35"/>
      <c r="O227" s="39"/>
      <c r="P227" s="35"/>
      <c r="Q227" s="39"/>
      <c r="R227" s="35"/>
      <c r="S227" s="39"/>
      <c r="T227" s="35"/>
      <c r="U227" s="39"/>
      <c r="V227" s="35"/>
      <c r="W227" s="39"/>
      <c r="X227" s="35"/>
      <c r="Y227" s="39"/>
      <c r="Z227" s="35"/>
      <c r="AA227" s="39"/>
      <c r="AB227" s="35"/>
      <c r="AC227" s="39"/>
      <c r="AD227" s="35"/>
      <c r="AE227" s="39"/>
      <c r="AF227" s="35"/>
      <c r="AG227" s="39"/>
      <c r="AH227" s="35"/>
      <c r="AI227" s="39"/>
      <c r="AJ227" s="35"/>
      <c r="AK227" s="39"/>
      <c r="AL227" s="35"/>
      <c r="AM227" s="239"/>
      <c r="AN227" s="255"/>
      <c r="AO227" s="264"/>
      <c r="AP227" s="109"/>
      <c r="AQ227" s="39"/>
      <c r="AR227" s="58"/>
      <c r="AS227" s="35"/>
      <c r="AT227" s="39"/>
      <c r="AU227" s="39"/>
      <c r="AV227" s="39"/>
      <c r="AW227" s="661" t="str">
        <f t="shared" si="60"/>
        <v/>
      </c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12"/>
      <c r="BI227" s="12"/>
      <c r="BY227" s="3"/>
      <c r="CA227" s="32" t="str">
        <f t="shared" si="52"/>
        <v/>
      </c>
      <c r="CB227" s="32" t="str">
        <f t="shared" si="53"/>
        <v/>
      </c>
      <c r="CC227" s="32" t="str">
        <f t="shared" si="54"/>
        <v/>
      </c>
      <c r="CD227" s="32" t="str">
        <f t="shared" si="55"/>
        <v/>
      </c>
      <c r="CE227" s="32" t="str">
        <f t="shared" si="56"/>
        <v/>
      </c>
      <c r="CF227" s="32" t="str">
        <f t="shared" si="57"/>
        <v/>
      </c>
      <c r="CG227" s="33">
        <f t="shared" si="61"/>
        <v>0</v>
      </c>
      <c r="CH227" s="33">
        <f t="shared" si="62"/>
        <v>0</v>
      </c>
      <c r="CI227" s="33">
        <f t="shared" si="63"/>
        <v>0</v>
      </c>
      <c r="CJ227" s="33">
        <f t="shared" si="64"/>
        <v>0</v>
      </c>
      <c r="CK227" s="33">
        <f t="shared" si="65"/>
        <v>0</v>
      </c>
      <c r="CL227" s="33">
        <f t="shared" si="66"/>
        <v>0</v>
      </c>
      <c r="CM227" s="33"/>
      <c r="CZ227" s="2"/>
    </row>
    <row r="228" spans="1:104" x14ac:dyDescent="0.2">
      <c r="A228" s="1472" t="s">
        <v>223</v>
      </c>
      <c r="B228" s="1473"/>
      <c r="C228" s="333">
        <f t="shared" si="73"/>
        <v>4</v>
      </c>
      <c r="D228" s="334">
        <f t="shared" si="72"/>
        <v>0</v>
      </c>
      <c r="E228" s="335">
        <f t="shared" si="72"/>
        <v>4</v>
      </c>
      <c r="F228" s="35"/>
      <c r="G228" s="39"/>
      <c r="H228" s="35"/>
      <c r="I228" s="39"/>
      <c r="J228" s="35"/>
      <c r="K228" s="39"/>
      <c r="L228" s="35"/>
      <c r="M228" s="39"/>
      <c r="N228" s="35"/>
      <c r="O228" s="39">
        <v>1</v>
      </c>
      <c r="P228" s="35"/>
      <c r="Q228" s="39"/>
      <c r="R228" s="35"/>
      <c r="S228" s="39"/>
      <c r="T228" s="35"/>
      <c r="U228" s="39">
        <v>1</v>
      </c>
      <c r="V228" s="35"/>
      <c r="W228" s="39"/>
      <c r="X228" s="35"/>
      <c r="Y228" s="39">
        <v>1</v>
      </c>
      <c r="Z228" s="35"/>
      <c r="AA228" s="39"/>
      <c r="AB228" s="35"/>
      <c r="AC228" s="39">
        <v>1</v>
      </c>
      <c r="AD228" s="35"/>
      <c r="AE228" s="39"/>
      <c r="AF228" s="35"/>
      <c r="AG228" s="39"/>
      <c r="AH228" s="35"/>
      <c r="AI228" s="39"/>
      <c r="AJ228" s="35"/>
      <c r="AK228" s="39"/>
      <c r="AL228" s="35"/>
      <c r="AM228" s="239"/>
      <c r="AN228" s="255">
        <v>0</v>
      </c>
      <c r="AO228" s="264">
        <v>0</v>
      </c>
      <c r="AP228" s="109">
        <v>0</v>
      </c>
      <c r="AQ228" s="39">
        <v>0</v>
      </c>
      <c r="AR228" s="58">
        <v>0</v>
      </c>
      <c r="AS228" s="35">
        <v>0</v>
      </c>
      <c r="AT228" s="39">
        <v>0</v>
      </c>
      <c r="AU228" s="39">
        <v>0</v>
      </c>
      <c r="AV228" s="39">
        <v>0</v>
      </c>
      <c r="AW228" s="661" t="str">
        <f t="shared" si="60"/>
        <v/>
      </c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12"/>
      <c r="BI228" s="12"/>
      <c r="BY228" s="3"/>
      <c r="CA228" s="32" t="str">
        <f t="shared" si="52"/>
        <v/>
      </c>
      <c r="CB228" s="32" t="str">
        <f t="shared" si="53"/>
        <v/>
      </c>
      <c r="CC228" s="32" t="str">
        <f t="shared" si="54"/>
        <v/>
      </c>
      <c r="CD228" s="32" t="str">
        <f t="shared" si="55"/>
        <v/>
      </c>
      <c r="CE228" s="32" t="str">
        <f t="shared" si="56"/>
        <v/>
      </c>
      <c r="CF228" s="32" t="str">
        <f t="shared" si="57"/>
        <v/>
      </c>
      <c r="CG228" s="33">
        <f t="shared" si="61"/>
        <v>0</v>
      </c>
      <c r="CH228" s="33">
        <f t="shared" si="62"/>
        <v>0</v>
      </c>
      <c r="CI228" s="33">
        <f t="shared" si="63"/>
        <v>0</v>
      </c>
      <c r="CJ228" s="33">
        <f t="shared" si="64"/>
        <v>0</v>
      </c>
      <c r="CK228" s="33">
        <f t="shared" si="65"/>
        <v>0</v>
      </c>
      <c r="CL228" s="33">
        <f t="shared" si="66"/>
        <v>0</v>
      </c>
      <c r="CM228" s="33"/>
      <c r="CZ228" s="2"/>
    </row>
    <row r="229" spans="1:104" ht="14.25" customHeight="1" x14ac:dyDescent="0.2">
      <c r="A229" s="1472" t="s">
        <v>224</v>
      </c>
      <c r="B229" s="1473"/>
      <c r="C229" s="333">
        <f t="shared" si="73"/>
        <v>1</v>
      </c>
      <c r="D229" s="334">
        <f t="shared" si="72"/>
        <v>1</v>
      </c>
      <c r="E229" s="335">
        <f t="shared" si="72"/>
        <v>0</v>
      </c>
      <c r="F229" s="42"/>
      <c r="G229" s="46"/>
      <c r="H229" s="42"/>
      <c r="I229" s="46"/>
      <c r="J229" s="42">
        <v>1</v>
      </c>
      <c r="K229" s="46"/>
      <c r="L229" s="42"/>
      <c r="M229" s="46"/>
      <c r="N229" s="42"/>
      <c r="O229" s="46"/>
      <c r="P229" s="42"/>
      <c r="Q229" s="46"/>
      <c r="R229" s="42"/>
      <c r="S229" s="46"/>
      <c r="T229" s="42"/>
      <c r="U229" s="46"/>
      <c r="V229" s="42"/>
      <c r="W229" s="46"/>
      <c r="X229" s="42"/>
      <c r="Y229" s="46"/>
      <c r="Z229" s="42"/>
      <c r="AA229" s="46"/>
      <c r="AB229" s="42"/>
      <c r="AC229" s="46"/>
      <c r="AD229" s="42"/>
      <c r="AE229" s="46"/>
      <c r="AF229" s="42"/>
      <c r="AG229" s="46"/>
      <c r="AH229" s="42"/>
      <c r="AI229" s="46"/>
      <c r="AJ229" s="42"/>
      <c r="AK229" s="46"/>
      <c r="AL229" s="42"/>
      <c r="AM229" s="244"/>
      <c r="AN229" s="255">
        <v>0</v>
      </c>
      <c r="AO229" s="264">
        <v>0</v>
      </c>
      <c r="AP229" s="109">
        <v>0</v>
      </c>
      <c r="AQ229" s="46">
        <v>0</v>
      </c>
      <c r="AR229" s="202">
        <v>0</v>
      </c>
      <c r="AS229" s="42">
        <v>0</v>
      </c>
      <c r="AT229" s="46">
        <v>0</v>
      </c>
      <c r="AU229" s="46">
        <v>0</v>
      </c>
      <c r="AV229" s="46">
        <v>0</v>
      </c>
      <c r="AW229" s="661" t="str">
        <f t="shared" si="60"/>
        <v/>
      </c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CA229" s="32" t="str">
        <f t="shared" si="52"/>
        <v/>
      </c>
      <c r="CB229" s="32" t="str">
        <f t="shared" si="53"/>
        <v/>
      </c>
      <c r="CC229" s="32" t="str">
        <f t="shared" si="54"/>
        <v/>
      </c>
      <c r="CD229" s="32" t="str">
        <f t="shared" si="55"/>
        <v/>
      </c>
      <c r="CE229" s="32" t="str">
        <f t="shared" si="56"/>
        <v/>
      </c>
      <c r="CF229" s="32" t="str">
        <f t="shared" si="57"/>
        <v/>
      </c>
      <c r="CG229" s="33">
        <f t="shared" si="61"/>
        <v>0</v>
      </c>
      <c r="CH229" s="33">
        <f t="shared" si="62"/>
        <v>0</v>
      </c>
      <c r="CI229" s="33">
        <f t="shared" si="63"/>
        <v>0</v>
      </c>
      <c r="CJ229" s="33">
        <f t="shared" si="64"/>
        <v>0</v>
      </c>
      <c r="CK229" s="33">
        <f t="shared" si="65"/>
        <v>0</v>
      </c>
      <c r="CL229" s="33">
        <f t="shared" si="66"/>
        <v>0</v>
      </c>
      <c r="CM229" s="33"/>
      <c r="CZ229" s="2"/>
    </row>
    <row r="230" spans="1:104" x14ac:dyDescent="0.2">
      <c r="A230" s="1472" t="s">
        <v>225</v>
      </c>
      <c r="B230" s="1473"/>
      <c r="C230" s="344">
        <f t="shared" si="73"/>
        <v>0</v>
      </c>
      <c r="D230" s="337">
        <f t="shared" si="72"/>
        <v>0</v>
      </c>
      <c r="E230" s="345">
        <f t="shared" si="72"/>
        <v>0</v>
      </c>
      <c r="F230" s="42"/>
      <c r="G230" s="46"/>
      <c r="H230" s="42"/>
      <c r="I230" s="46"/>
      <c r="J230" s="42"/>
      <c r="K230" s="46"/>
      <c r="L230" s="42"/>
      <c r="M230" s="46"/>
      <c r="N230" s="42"/>
      <c r="O230" s="46"/>
      <c r="P230" s="42"/>
      <c r="Q230" s="46"/>
      <c r="R230" s="42"/>
      <c r="S230" s="46"/>
      <c r="T230" s="42"/>
      <c r="U230" s="46"/>
      <c r="V230" s="42"/>
      <c r="W230" s="46"/>
      <c r="X230" s="42"/>
      <c r="Y230" s="46"/>
      <c r="Z230" s="42"/>
      <c r="AA230" s="46"/>
      <c r="AB230" s="42"/>
      <c r="AC230" s="46"/>
      <c r="AD230" s="42"/>
      <c r="AE230" s="46"/>
      <c r="AF230" s="42"/>
      <c r="AG230" s="46"/>
      <c r="AH230" s="42"/>
      <c r="AI230" s="46"/>
      <c r="AJ230" s="42"/>
      <c r="AK230" s="46"/>
      <c r="AL230" s="42"/>
      <c r="AM230" s="244"/>
      <c r="AN230" s="240"/>
      <c r="AO230" s="143"/>
      <c r="AP230" s="39"/>
      <c r="AQ230" s="46"/>
      <c r="AR230" s="202"/>
      <c r="AS230" s="42"/>
      <c r="AT230" s="46"/>
      <c r="AU230" s="46"/>
      <c r="AV230" s="46"/>
      <c r="AW230" s="661" t="str">
        <f t="shared" si="60"/>
        <v/>
      </c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Y230" s="3"/>
      <c r="CA230" s="32" t="str">
        <f t="shared" si="52"/>
        <v/>
      </c>
      <c r="CB230" s="32" t="str">
        <f t="shared" si="53"/>
        <v/>
      </c>
      <c r="CC230" s="32" t="str">
        <f t="shared" si="54"/>
        <v/>
      </c>
      <c r="CD230" s="32" t="str">
        <f t="shared" si="55"/>
        <v/>
      </c>
      <c r="CE230" s="32" t="str">
        <f t="shared" si="56"/>
        <v/>
      </c>
      <c r="CF230" s="32" t="str">
        <f t="shared" si="57"/>
        <v/>
      </c>
      <c r="CG230" s="33">
        <f t="shared" si="61"/>
        <v>0</v>
      </c>
      <c r="CH230" s="33">
        <f t="shared" si="62"/>
        <v>0</v>
      </c>
      <c r="CI230" s="33">
        <f t="shared" si="63"/>
        <v>0</v>
      </c>
      <c r="CJ230" s="33">
        <f t="shared" si="64"/>
        <v>0</v>
      </c>
      <c r="CK230" s="33">
        <f t="shared" si="65"/>
        <v>0</v>
      </c>
      <c r="CL230" s="33">
        <f t="shared" si="66"/>
        <v>0</v>
      </c>
      <c r="CM230" s="33"/>
      <c r="CZ230" s="2"/>
    </row>
    <row r="231" spans="1:104" x14ac:dyDescent="0.2">
      <c r="A231" s="1474" t="s">
        <v>226</v>
      </c>
      <c r="B231" s="1475"/>
      <c r="C231" s="348">
        <f t="shared" si="73"/>
        <v>2</v>
      </c>
      <c r="D231" s="349">
        <f t="shared" si="72"/>
        <v>0</v>
      </c>
      <c r="E231" s="350">
        <f t="shared" si="72"/>
        <v>2</v>
      </c>
      <c r="F231" s="82"/>
      <c r="G231" s="85"/>
      <c r="H231" s="82"/>
      <c r="I231" s="85"/>
      <c r="J231" s="82"/>
      <c r="K231" s="85"/>
      <c r="L231" s="82"/>
      <c r="M231" s="85"/>
      <c r="N231" s="82"/>
      <c r="O231" s="85"/>
      <c r="P231" s="82"/>
      <c r="Q231" s="85"/>
      <c r="R231" s="82"/>
      <c r="S231" s="85"/>
      <c r="T231" s="82"/>
      <c r="U231" s="85">
        <v>1</v>
      </c>
      <c r="V231" s="82"/>
      <c r="W231" s="85"/>
      <c r="X231" s="82"/>
      <c r="Y231" s="85"/>
      <c r="Z231" s="82"/>
      <c r="AA231" s="85"/>
      <c r="AB231" s="82"/>
      <c r="AC231" s="85">
        <v>1</v>
      </c>
      <c r="AD231" s="82"/>
      <c r="AE231" s="85"/>
      <c r="AF231" s="82"/>
      <c r="AG231" s="85"/>
      <c r="AH231" s="82"/>
      <c r="AI231" s="85"/>
      <c r="AJ231" s="82"/>
      <c r="AK231" s="85"/>
      <c r="AL231" s="82"/>
      <c r="AM231" s="351"/>
      <c r="AN231" s="375">
        <v>0</v>
      </c>
      <c r="AO231" s="376">
        <v>0</v>
      </c>
      <c r="AP231" s="95">
        <v>0</v>
      </c>
      <c r="AQ231" s="411">
        <v>0</v>
      </c>
      <c r="AR231" s="369">
        <v>0</v>
      </c>
      <c r="AS231" s="82">
        <v>0</v>
      </c>
      <c r="AT231" s="85">
        <v>0</v>
      </c>
      <c r="AU231" s="85">
        <v>0</v>
      </c>
      <c r="AV231" s="85">
        <v>0</v>
      </c>
      <c r="AW231" s="661" t="str">
        <f t="shared" si="60"/>
        <v/>
      </c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Y231" s="3"/>
      <c r="CA231" s="32" t="str">
        <f t="shared" si="52"/>
        <v/>
      </c>
      <c r="CB231" s="32" t="str">
        <f t="shared" si="53"/>
        <v/>
      </c>
      <c r="CC231" s="32" t="str">
        <f t="shared" si="54"/>
        <v/>
      </c>
      <c r="CD231" s="32" t="str">
        <f t="shared" si="55"/>
        <v/>
      </c>
      <c r="CE231" s="32" t="str">
        <f t="shared" si="56"/>
        <v/>
      </c>
      <c r="CF231" s="32" t="str">
        <f t="shared" si="57"/>
        <v/>
      </c>
      <c r="CG231" s="33">
        <f t="shared" si="61"/>
        <v>0</v>
      </c>
      <c r="CH231" s="33">
        <f t="shared" si="62"/>
        <v>0</v>
      </c>
      <c r="CI231" s="33">
        <f t="shared" si="63"/>
        <v>0</v>
      </c>
      <c r="CJ231" s="33">
        <f t="shared" si="64"/>
        <v>0</v>
      </c>
      <c r="CK231" s="33">
        <f t="shared" si="65"/>
        <v>0</v>
      </c>
      <c r="CL231" s="33">
        <f t="shared" si="66"/>
        <v>0</v>
      </c>
      <c r="CM231" s="33"/>
      <c r="CZ231" s="2"/>
    </row>
    <row r="232" spans="1:104" x14ac:dyDescent="0.2">
      <c r="A232" s="155" t="s">
        <v>235</v>
      </c>
      <c r="B232" s="122"/>
      <c r="AL232" s="11"/>
      <c r="AM232" s="11"/>
      <c r="AN232" s="11"/>
      <c r="AO232" s="412"/>
      <c r="AP232" s="11"/>
      <c r="AQ232" s="11"/>
      <c r="AR232" s="11"/>
      <c r="AS232" s="11"/>
      <c r="AT232" s="11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CG232" s="14"/>
      <c r="CH232" s="14"/>
      <c r="CI232" s="14"/>
      <c r="CJ232" s="14"/>
      <c r="CK232" s="14"/>
      <c r="CL232" s="14"/>
      <c r="CM232" s="14"/>
      <c r="CN232" s="14"/>
    </row>
    <row r="233" spans="1:104" x14ac:dyDescent="0.2">
      <c r="A233" s="1366" t="s">
        <v>62</v>
      </c>
      <c r="B233" s="1367"/>
      <c r="C233" s="1547" t="s">
        <v>63</v>
      </c>
      <c r="D233" s="1547"/>
      <c r="E233" s="1547"/>
      <c r="F233" s="1377" t="s">
        <v>236</v>
      </c>
      <c r="G233" s="1380"/>
      <c r="H233" s="1377" t="s">
        <v>237</v>
      </c>
      <c r="I233" s="1380"/>
      <c r="J233" s="1377" t="s">
        <v>238</v>
      </c>
      <c r="K233" s="1380"/>
      <c r="L233" s="1377" t="s">
        <v>239</v>
      </c>
      <c r="M233" s="1380"/>
      <c r="N233" s="1377" t="s">
        <v>240</v>
      </c>
      <c r="O233" s="1380"/>
      <c r="P233" s="1377" t="s">
        <v>241</v>
      </c>
      <c r="Q233" s="1380"/>
      <c r="R233" s="1377" t="s">
        <v>242</v>
      </c>
      <c r="S233" s="1380"/>
      <c r="T233" s="1377" t="s">
        <v>243</v>
      </c>
      <c r="U233" s="1380"/>
      <c r="V233" s="1377" t="s">
        <v>244</v>
      </c>
      <c r="W233" s="1380"/>
      <c r="X233" s="1377" t="s">
        <v>245</v>
      </c>
      <c r="Y233" s="1380"/>
      <c r="Z233" s="1377" t="s">
        <v>246</v>
      </c>
      <c r="AA233" s="1380"/>
      <c r="AB233" s="1377" t="s">
        <v>247</v>
      </c>
      <c r="AC233" s="1380"/>
      <c r="AD233" s="1377" t="s">
        <v>248</v>
      </c>
      <c r="AE233" s="1380"/>
      <c r="AF233" s="1377" t="s">
        <v>249</v>
      </c>
      <c r="AG233" s="1380"/>
      <c r="AH233" s="1377" t="s">
        <v>250</v>
      </c>
      <c r="AI233" s="1380"/>
      <c r="AJ233" s="1377" t="s">
        <v>251</v>
      </c>
      <c r="AK233" s="1380"/>
      <c r="AL233" s="11"/>
      <c r="AM233" s="11"/>
      <c r="AN233" s="11"/>
      <c r="AO233" s="412"/>
      <c r="AP233" s="11"/>
      <c r="AQ233" s="11"/>
      <c r="AR233" s="11"/>
      <c r="AS233" s="11"/>
      <c r="AT233" s="11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CG233" s="14"/>
      <c r="CH233" s="14"/>
      <c r="CI233" s="14"/>
      <c r="CJ233" s="14"/>
      <c r="CK233" s="14"/>
      <c r="CL233" s="14"/>
      <c r="CM233" s="14"/>
      <c r="CN233" s="14"/>
    </row>
    <row r="234" spans="1:104" ht="21" x14ac:dyDescent="0.2">
      <c r="A234" s="1368"/>
      <c r="B234" s="1369"/>
      <c r="C234" s="571" t="s">
        <v>88</v>
      </c>
      <c r="D234" s="596" t="s">
        <v>54</v>
      </c>
      <c r="E234" s="126" t="s">
        <v>89</v>
      </c>
      <c r="F234" s="657" t="s">
        <v>54</v>
      </c>
      <c r="G234" s="413" t="s">
        <v>89</v>
      </c>
      <c r="H234" s="657" t="s">
        <v>54</v>
      </c>
      <c r="I234" s="413" t="s">
        <v>89</v>
      </c>
      <c r="J234" s="657" t="s">
        <v>54</v>
      </c>
      <c r="K234" s="413" t="s">
        <v>89</v>
      </c>
      <c r="L234" s="657" t="s">
        <v>54</v>
      </c>
      <c r="M234" s="413" t="s">
        <v>89</v>
      </c>
      <c r="N234" s="657" t="s">
        <v>54</v>
      </c>
      <c r="O234" s="413" t="s">
        <v>89</v>
      </c>
      <c r="P234" s="657" t="s">
        <v>54</v>
      </c>
      <c r="Q234" s="413" t="s">
        <v>89</v>
      </c>
      <c r="R234" s="657" t="s">
        <v>54</v>
      </c>
      <c r="S234" s="413" t="s">
        <v>89</v>
      </c>
      <c r="T234" s="657" t="s">
        <v>54</v>
      </c>
      <c r="U234" s="413" t="s">
        <v>89</v>
      </c>
      <c r="V234" s="657" t="s">
        <v>54</v>
      </c>
      <c r="W234" s="413" t="s">
        <v>89</v>
      </c>
      <c r="X234" s="657" t="s">
        <v>54</v>
      </c>
      <c r="Y234" s="413" t="s">
        <v>89</v>
      </c>
      <c r="Z234" s="657" t="s">
        <v>54</v>
      </c>
      <c r="AA234" s="413" t="s">
        <v>89</v>
      </c>
      <c r="AB234" s="657" t="s">
        <v>54</v>
      </c>
      <c r="AC234" s="413" t="s">
        <v>89</v>
      </c>
      <c r="AD234" s="657" t="s">
        <v>54</v>
      </c>
      <c r="AE234" s="413" t="s">
        <v>89</v>
      </c>
      <c r="AF234" s="657" t="s">
        <v>54</v>
      </c>
      <c r="AG234" s="413" t="s">
        <v>89</v>
      </c>
      <c r="AH234" s="657" t="s">
        <v>54</v>
      </c>
      <c r="AI234" s="413" t="s">
        <v>89</v>
      </c>
      <c r="AJ234" s="657" t="s">
        <v>54</v>
      </c>
      <c r="AK234" s="413" t="s">
        <v>89</v>
      </c>
      <c r="AL234" s="11"/>
      <c r="AM234" s="11"/>
      <c r="AN234" s="11"/>
      <c r="AO234" s="412"/>
      <c r="AP234" s="11"/>
      <c r="AQ234" s="11"/>
      <c r="AR234" s="11"/>
      <c r="AS234" s="11"/>
      <c r="AT234" s="11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CG234" s="14"/>
      <c r="CH234" s="14"/>
      <c r="CI234" s="14"/>
      <c r="CJ234" s="14"/>
      <c r="CK234" s="14"/>
      <c r="CL234" s="14"/>
      <c r="CM234" s="14"/>
      <c r="CN234" s="14"/>
    </row>
    <row r="235" spans="1:104" x14ac:dyDescent="0.2">
      <c r="A235" s="1485" t="s">
        <v>252</v>
      </c>
      <c r="B235" s="582" t="s">
        <v>162</v>
      </c>
      <c r="C235" s="597">
        <f>SUM(D235+E235)</f>
        <v>0</v>
      </c>
      <c r="D235" s="598">
        <f t="shared" ref="D235:E238" si="75">SUM(F235+H235+J235+L235+N235+P235+R235+T235+V235+X235+Z235+AB235+AD235+AF235+AH235+AJ235)</f>
        <v>0</v>
      </c>
      <c r="E235" s="599">
        <f t="shared" si="75"/>
        <v>0</v>
      </c>
      <c r="F235" s="583"/>
      <c r="G235" s="586"/>
      <c r="H235" s="583"/>
      <c r="I235" s="586"/>
      <c r="J235" s="583"/>
      <c r="K235" s="586"/>
      <c r="L235" s="583"/>
      <c r="M235" s="586"/>
      <c r="N235" s="583"/>
      <c r="O235" s="586"/>
      <c r="P235" s="583"/>
      <c r="Q235" s="586"/>
      <c r="R235" s="583"/>
      <c r="S235" s="586"/>
      <c r="T235" s="583"/>
      <c r="U235" s="586"/>
      <c r="V235" s="583"/>
      <c r="W235" s="586"/>
      <c r="X235" s="583"/>
      <c r="Y235" s="586"/>
      <c r="Z235" s="583"/>
      <c r="AA235" s="586"/>
      <c r="AB235" s="583"/>
      <c r="AC235" s="586"/>
      <c r="AD235" s="583"/>
      <c r="AE235" s="586"/>
      <c r="AF235" s="583"/>
      <c r="AG235" s="586"/>
      <c r="AH235" s="583"/>
      <c r="AI235" s="586"/>
      <c r="AJ235" s="583"/>
      <c r="AK235" s="586"/>
      <c r="AL235" s="173"/>
      <c r="AM235" s="11"/>
      <c r="AN235" s="11"/>
      <c r="AO235" s="412"/>
      <c r="AP235" s="11"/>
      <c r="AQ235" s="11"/>
      <c r="AR235" s="11"/>
      <c r="AS235" s="11"/>
      <c r="AT235" s="11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CG235" s="14">
        <v>0</v>
      </c>
      <c r="CH235" s="14">
        <v>0</v>
      </c>
      <c r="CI235" s="14"/>
      <c r="CJ235" s="14"/>
      <c r="CK235" s="14"/>
      <c r="CL235" s="14"/>
      <c r="CM235" s="14"/>
      <c r="CN235" s="14"/>
    </row>
    <row r="236" spans="1:104" x14ac:dyDescent="0.2">
      <c r="A236" s="1486"/>
      <c r="B236" s="81" t="s">
        <v>76</v>
      </c>
      <c r="C236" s="182">
        <f>SUM(D236+E236)</f>
        <v>0</v>
      </c>
      <c r="D236" s="183">
        <f t="shared" si="75"/>
        <v>0</v>
      </c>
      <c r="E236" s="184">
        <f t="shared" si="75"/>
        <v>0</v>
      </c>
      <c r="F236" s="82"/>
      <c r="G236" s="85"/>
      <c r="H236" s="82"/>
      <c r="I236" s="85"/>
      <c r="J236" s="82"/>
      <c r="K236" s="85"/>
      <c r="L236" s="82"/>
      <c r="M236" s="85"/>
      <c r="N236" s="82"/>
      <c r="O236" s="85"/>
      <c r="P236" s="82"/>
      <c r="Q236" s="85"/>
      <c r="R236" s="82"/>
      <c r="S236" s="85"/>
      <c r="T236" s="82"/>
      <c r="U236" s="85"/>
      <c r="V236" s="82"/>
      <c r="W236" s="85"/>
      <c r="X236" s="82"/>
      <c r="Y236" s="85"/>
      <c r="Z236" s="82"/>
      <c r="AA236" s="85"/>
      <c r="AB236" s="82"/>
      <c r="AC236" s="85"/>
      <c r="AD236" s="82"/>
      <c r="AE236" s="85"/>
      <c r="AF236" s="82"/>
      <c r="AG236" s="85"/>
      <c r="AH236" s="82"/>
      <c r="AI236" s="85"/>
      <c r="AJ236" s="82"/>
      <c r="AK236" s="85"/>
      <c r="AL236" s="29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Z236" s="2"/>
      <c r="CG236" s="14">
        <v>0</v>
      </c>
      <c r="CH236" s="14">
        <v>0</v>
      </c>
      <c r="CI236" s="14"/>
      <c r="CJ236" s="14"/>
      <c r="CK236" s="14"/>
      <c r="CL236" s="14"/>
      <c r="CM236" s="14"/>
      <c r="CN236" s="14"/>
    </row>
    <row r="237" spans="1:104" x14ac:dyDescent="0.2">
      <c r="A237" s="1485" t="s">
        <v>253</v>
      </c>
      <c r="B237" s="582" t="s">
        <v>162</v>
      </c>
      <c r="C237" s="597">
        <f>SUM(D237+E237)</f>
        <v>0</v>
      </c>
      <c r="D237" s="598">
        <f t="shared" si="75"/>
        <v>0</v>
      </c>
      <c r="E237" s="599">
        <f t="shared" si="75"/>
        <v>0</v>
      </c>
      <c r="F237" s="583"/>
      <c r="G237" s="586"/>
      <c r="H237" s="583"/>
      <c r="I237" s="586"/>
      <c r="J237" s="583"/>
      <c r="K237" s="586"/>
      <c r="L237" s="583"/>
      <c r="M237" s="586"/>
      <c r="N237" s="583"/>
      <c r="O237" s="586"/>
      <c r="P237" s="583"/>
      <c r="Q237" s="586"/>
      <c r="R237" s="583"/>
      <c r="S237" s="586"/>
      <c r="T237" s="583"/>
      <c r="U237" s="586"/>
      <c r="V237" s="583"/>
      <c r="W237" s="586"/>
      <c r="X237" s="583"/>
      <c r="Y237" s="586"/>
      <c r="Z237" s="583"/>
      <c r="AA237" s="586"/>
      <c r="AB237" s="583"/>
      <c r="AC237" s="586"/>
      <c r="AD237" s="583"/>
      <c r="AE237" s="586"/>
      <c r="AF237" s="583"/>
      <c r="AG237" s="586"/>
      <c r="AH237" s="583"/>
      <c r="AI237" s="586"/>
      <c r="AJ237" s="583"/>
      <c r="AK237" s="586"/>
      <c r="AL237" s="3"/>
      <c r="AM237" s="15"/>
      <c r="AN237" s="15"/>
      <c r="AO237" s="15"/>
      <c r="AP237" s="15"/>
      <c r="AQ237" s="15"/>
      <c r="AR237" s="15"/>
      <c r="AS237" s="15"/>
      <c r="AT237" s="15"/>
      <c r="AU237" s="12"/>
      <c r="AV237" s="12"/>
      <c r="AW237" s="12"/>
      <c r="AX237" s="12"/>
      <c r="AY237" s="12"/>
      <c r="AZ237" s="12"/>
      <c r="BA237" s="12"/>
      <c r="CG237" s="14">
        <v>0</v>
      </c>
      <c r="CH237" s="14">
        <v>0</v>
      </c>
      <c r="CI237" s="14"/>
      <c r="CJ237" s="14"/>
      <c r="CK237" s="14"/>
      <c r="CL237" s="14"/>
      <c r="CM237" s="14"/>
      <c r="CN237" s="14"/>
    </row>
    <row r="238" spans="1:104" x14ac:dyDescent="0.2">
      <c r="A238" s="1486"/>
      <c r="B238" s="81" t="s">
        <v>76</v>
      </c>
      <c r="C238" s="145">
        <f>SUM(D238+E238)</f>
        <v>0</v>
      </c>
      <c r="D238" s="146">
        <f t="shared" si="75"/>
        <v>0</v>
      </c>
      <c r="E238" s="147">
        <f t="shared" si="75"/>
        <v>0</v>
      </c>
      <c r="F238" s="92"/>
      <c r="G238" s="95"/>
      <c r="H238" s="92"/>
      <c r="I238" s="95"/>
      <c r="J238" s="92"/>
      <c r="K238" s="95"/>
      <c r="L238" s="92"/>
      <c r="M238" s="95"/>
      <c r="N238" s="92"/>
      <c r="O238" s="95"/>
      <c r="P238" s="92"/>
      <c r="Q238" s="95"/>
      <c r="R238" s="92"/>
      <c r="S238" s="95"/>
      <c r="T238" s="92"/>
      <c r="U238" s="95"/>
      <c r="V238" s="92"/>
      <c r="W238" s="95"/>
      <c r="X238" s="92"/>
      <c r="Y238" s="95"/>
      <c r="Z238" s="92"/>
      <c r="AA238" s="95"/>
      <c r="AB238" s="92"/>
      <c r="AC238" s="95"/>
      <c r="AD238" s="92"/>
      <c r="AE238" s="95"/>
      <c r="AF238" s="92"/>
      <c r="AG238" s="95"/>
      <c r="AH238" s="92"/>
      <c r="AI238" s="95"/>
      <c r="AJ238" s="92"/>
      <c r="AK238" s="95"/>
      <c r="AL238" s="3"/>
      <c r="AM238" s="15"/>
      <c r="AN238" s="15"/>
      <c r="AO238" s="15"/>
      <c r="AP238" s="15"/>
      <c r="AQ238" s="15"/>
      <c r="AR238" s="15"/>
      <c r="AS238" s="15"/>
      <c r="AT238" s="15"/>
      <c r="AU238" s="12"/>
      <c r="AV238" s="12"/>
      <c r="AW238" s="12"/>
      <c r="AX238" s="12"/>
      <c r="AY238" s="12"/>
      <c r="AZ238" s="12"/>
      <c r="BA238" s="12"/>
      <c r="CG238" s="14"/>
      <c r="CH238" s="14"/>
      <c r="CI238" s="14"/>
      <c r="CJ238" s="14"/>
      <c r="CK238" s="14"/>
      <c r="CL238" s="14"/>
      <c r="CM238" s="14"/>
      <c r="CN238" s="14"/>
    </row>
    <row r="239" spans="1:104" x14ac:dyDescent="0.2">
      <c r="A239" s="155" t="s">
        <v>254</v>
      </c>
      <c r="B239" s="7"/>
      <c r="AM239" s="15"/>
      <c r="AN239" s="15"/>
      <c r="AO239" s="15"/>
      <c r="AP239" s="15"/>
      <c r="AQ239" s="15"/>
      <c r="AR239" s="15"/>
      <c r="AS239" s="15"/>
      <c r="AT239" s="15"/>
      <c r="AU239" s="12"/>
      <c r="AV239" s="12"/>
      <c r="AW239" s="12"/>
      <c r="AX239" s="12"/>
      <c r="AY239" s="12"/>
      <c r="AZ239" s="12"/>
      <c r="BA239" s="12"/>
      <c r="CG239" s="14"/>
      <c r="CH239" s="14"/>
      <c r="CI239" s="14"/>
      <c r="CJ239" s="14"/>
      <c r="CK239" s="14"/>
      <c r="CL239" s="14"/>
      <c r="CM239" s="14"/>
      <c r="CN239" s="14"/>
    </row>
    <row r="240" spans="1:104" x14ac:dyDescent="0.2">
      <c r="A240" s="1487" t="s">
        <v>255</v>
      </c>
      <c r="B240" s="1490" t="s">
        <v>256</v>
      </c>
      <c r="C240" s="1366" t="s">
        <v>4</v>
      </c>
      <c r="D240" s="1401"/>
      <c r="E240" s="1367"/>
      <c r="F240" s="1493" t="s">
        <v>257</v>
      </c>
      <c r="G240" s="1494"/>
      <c r="H240" s="1494"/>
      <c r="I240" s="1494"/>
      <c r="J240" s="1494"/>
      <c r="K240" s="1494"/>
      <c r="L240" s="1494"/>
      <c r="M240" s="1494"/>
      <c r="N240" s="1494"/>
      <c r="O240" s="1494"/>
      <c r="P240" s="1494"/>
      <c r="Q240" s="1494"/>
      <c r="R240" s="1494"/>
      <c r="S240" s="1494"/>
      <c r="T240" s="1494"/>
      <c r="U240" s="1494"/>
      <c r="V240" s="1494"/>
      <c r="W240" s="1494"/>
      <c r="X240" s="1494"/>
      <c r="Y240" s="1494"/>
      <c r="Z240" s="1494"/>
      <c r="AA240" s="1494"/>
      <c r="AB240" s="1494"/>
      <c r="AC240" s="1494"/>
      <c r="AD240" s="1494"/>
      <c r="AE240" s="1494"/>
      <c r="AF240" s="1494"/>
      <c r="AG240" s="1494"/>
      <c r="AH240" s="1494"/>
      <c r="AI240" s="1494"/>
      <c r="AJ240" s="1494"/>
      <c r="AK240" s="1495"/>
      <c r="AL240" s="1375" t="s">
        <v>258</v>
      </c>
      <c r="AM240" s="30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12"/>
      <c r="AZ240" s="12"/>
      <c r="BA240" s="12"/>
      <c r="CG240" s="14"/>
      <c r="CH240" s="14"/>
      <c r="CI240" s="14"/>
      <c r="CJ240" s="14"/>
      <c r="CK240" s="14"/>
      <c r="CL240" s="14"/>
      <c r="CM240" s="14"/>
      <c r="CN240" s="14"/>
    </row>
    <row r="241" spans="1:92" s="2" customFormat="1" x14ac:dyDescent="0.2">
      <c r="A241" s="1488"/>
      <c r="B241" s="1491"/>
      <c r="C241" s="1368"/>
      <c r="D241" s="1402"/>
      <c r="E241" s="1369"/>
      <c r="F241" s="1493" t="s">
        <v>174</v>
      </c>
      <c r="G241" s="1495"/>
      <c r="H241" s="1493" t="s">
        <v>175</v>
      </c>
      <c r="I241" s="1495"/>
      <c r="J241" s="1493" t="s">
        <v>110</v>
      </c>
      <c r="K241" s="1495"/>
      <c r="L241" s="1493" t="s">
        <v>11</v>
      </c>
      <c r="M241" s="1495"/>
      <c r="N241" s="1377" t="s">
        <v>12</v>
      </c>
      <c r="O241" s="1380"/>
      <c r="P241" s="1377" t="s">
        <v>13</v>
      </c>
      <c r="Q241" s="1380"/>
      <c r="R241" s="1377" t="s">
        <v>14</v>
      </c>
      <c r="S241" s="1380"/>
      <c r="T241" s="1377" t="s">
        <v>15</v>
      </c>
      <c r="U241" s="1380"/>
      <c r="V241" s="1377" t="s">
        <v>16</v>
      </c>
      <c r="W241" s="1380"/>
      <c r="X241" s="1377" t="s">
        <v>17</v>
      </c>
      <c r="Y241" s="1380"/>
      <c r="Z241" s="1377" t="s">
        <v>259</v>
      </c>
      <c r="AA241" s="1380"/>
      <c r="AB241" s="1377" t="s">
        <v>260</v>
      </c>
      <c r="AC241" s="1380"/>
      <c r="AD241" s="1377" t="s">
        <v>261</v>
      </c>
      <c r="AE241" s="1380"/>
      <c r="AF241" s="1377" t="s">
        <v>262</v>
      </c>
      <c r="AG241" s="1380"/>
      <c r="AH241" s="1377" t="s">
        <v>263</v>
      </c>
      <c r="AI241" s="1380"/>
      <c r="AJ241" s="1406" t="s">
        <v>264</v>
      </c>
      <c r="AK241" s="1407"/>
      <c r="AL241" s="1392"/>
      <c r="AM241" s="30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12"/>
      <c r="AZ241" s="12"/>
      <c r="BA241" s="12"/>
      <c r="BZ241" s="3"/>
      <c r="CA241" s="4"/>
      <c r="CB241" s="4"/>
      <c r="CC241" s="4"/>
      <c r="CD241" s="4"/>
      <c r="CE241" s="4"/>
      <c r="CF241" s="4"/>
      <c r="CG241" s="14"/>
      <c r="CH241" s="14"/>
      <c r="CI241" s="14"/>
      <c r="CJ241" s="14"/>
      <c r="CK241" s="14"/>
      <c r="CL241" s="14"/>
      <c r="CM241" s="14"/>
      <c r="CN241" s="14"/>
    </row>
    <row r="242" spans="1:92" s="2" customFormat="1" ht="21" x14ac:dyDescent="0.2">
      <c r="A242" s="1489"/>
      <c r="B242" s="1492"/>
      <c r="C242" s="414" t="s">
        <v>88</v>
      </c>
      <c r="D242" s="415" t="s">
        <v>54</v>
      </c>
      <c r="E242" s="416" t="s">
        <v>89</v>
      </c>
      <c r="F242" s="417" t="s">
        <v>54</v>
      </c>
      <c r="G242" s="418" t="s">
        <v>89</v>
      </c>
      <c r="H242" s="417" t="s">
        <v>54</v>
      </c>
      <c r="I242" s="418" t="s">
        <v>89</v>
      </c>
      <c r="J242" s="417" t="s">
        <v>54</v>
      </c>
      <c r="K242" s="418" t="s">
        <v>89</v>
      </c>
      <c r="L242" s="417" t="s">
        <v>54</v>
      </c>
      <c r="M242" s="418" t="s">
        <v>89</v>
      </c>
      <c r="N242" s="417" t="s">
        <v>54</v>
      </c>
      <c r="O242" s="418" t="s">
        <v>89</v>
      </c>
      <c r="P242" s="417" t="s">
        <v>54</v>
      </c>
      <c r="Q242" s="418" t="s">
        <v>89</v>
      </c>
      <c r="R242" s="417" t="s">
        <v>54</v>
      </c>
      <c r="S242" s="418" t="s">
        <v>89</v>
      </c>
      <c r="T242" s="419" t="s">
        <v>54</v>
      </c>
      <c r="U242" s="419" t="s">
        <v>89</v>
      </c>
      <c r="V242" s="678" t="s">
        <v>54</v>
      </c>
      <c r="W242" s="418" t="s">
        <v>89</v>
      </c>
      <c r="X242" s="417" t="s">
        <v>54</v>
      </c>
      <c r="Y242" s="418" t="s">
        <v>89</v>
      </c>
      <c r="Z242" s="417" t="s">
        <v>54</v>
      </c>
      <c r="AA242" s="418" t="s">
        <v>89</v>
      </c>
      <c r="AB242" s="417" t="s">
        <v>54</v>
      </c>
      <c r="AC242" s="418" t="s">
        <v>89</v>
      </c>
      <c r="AD242" s="417" t="s">
        <v>54</v>
      </c>
      <c r="AE242" s="418" t="s">
        <v>89</v>
      </c>
      <c r="AF242" s="417" t="s">
        <v>54</v>
      </c>
      <c r="AG242" s="418" t="s">
        <v>89</v>
      </c>
      <c r="AH242" s="417" t="s">
        <v>54</v>
      </c>
      <c r="AI242" s="418" t="s">
        <v>89</v>
      </c>
      <c r="AJ242" s="417" t="s">
        <v>54</v>
      </c>
      <c r="AK242" s="418" t="s">
        <v>89</v>
      </c>
      <c r="AL242" s="1376"/>
      <c r="AM242" s="30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12"/>
      <c r="AZ242" s="12"/>
      <c r="BA242" s="12"/>
      <c r="BZ242" s="3"/>
      <c r="CA242" s="4"/>
      <c r="CB242" s="4"/>
      <c r="CC242" s="4"/>
      <c r="CD242" s="4"/>
      <c r="CE242" s="4"/>
      <c r="CF242" s="4"/>
      <c r="CG242" s="14"/>
      <c r="CH242" s="14"/>
      <c r="CI242" s="14"/>
      <c r="CJ242" s="14"/>
      <c r="CK242" s="14"/>
      <c r="CL242" s="14"/>
      <c r="CM242" s="14"/>
      <c r="CN242" s="14"/>
    </row>
    <row r="243" spans="1:92" s="2" customFormat="1" x14ac:dyDescent="0.2">
      <c r="A243" s="1496" t="s">
        <v>265</v>
      </c>
      <c r="B243" s="421" t="s">
        <v>64</v>
      </c>
      <c r="C243" s="422">
        <f>SUM(D243+E243)</f>
        <v>0</v>
      </c>
      <c r="D243" s="423">
        <f t="shared" ref="D243:E246" si="76">SUM(F243+H243+J243+L243+N243+P243+R243+T243+V243+X243+Z243+AB243+AD243+AF243+AH243+AJ243)</f>
        <v>0</v>
      </c>
      <c r="E243" s="641">
        <f t="shared" si="76"/>
        <v>0</v>
      </c>
      <c r="F243" s="583"/>
      <c r="G243" s="586"/>
      <c r="H243" s="583"/>
      <c r="I243" s="586"/>
      <c r="J243" s="583"/>
      <c r="K243" s="586"/>
      <c r="L243" s="583"/>
      <c r="M243" s="586"/>
      <c r="N243" s="583"/>
      <c r="O243" s="586"/>
      <c r="P243" s="583"/>
      <c r="Q243" s="586"/>
      <c r="R243" s="583"/>
      <c r="S243" s="586"/>
      <c r="T243" s="583"/>
      <c r="U243" s="586"/>
      <c r="V243" s="583"/>
      <c r="W243" s="586"/>
      <c r="X243" s="583"/>
      <c r="Y243" s="586"/>
      <c r="Z243" s="583"/>
      <c r="AA243" s="586"/>
      <c r="AB243" s="583"/>
      <c r="AC243" s="586"/>
      <c r="AD243" s="583"/>
      <c r="AE243" s="586"/>
      <c r="AF243" s="583"/>
      <c r="AG243" s="586"/>
      <c r="AH243" s="583"/>
      <c r="AI243" s="586"/>
      <c r="AJ243" s="583"/>
      <c r="AK243" s="586"/>
      <c r="AL243" s="603"/>
      <c r="AM243" s="30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12"/>
      <c r="AZ243" s="12"/>
      <c r="BA243" s="12"/>
      <c r="BZ243" s="3"/>
      <c r="CA243" s="4"/>
      <c r="CB243" s="4"/>
      <c r="CC243" s="4"/>
      <c r="CD243" s="4"/>
      <c r="CE243" s="4"/>
      <c r="CF243" s="4"/>
      <c r="CG243" s="14">
        <v>0</v>
      </c>
      <c r="CH243" s="14">
        <v>0</v>
      </c>
      <c r="CI243" s="14"/>
      <c r="CJ243" s="14"/>
      <c r="CK243" s="14"/>
      <c r="CL243" s="14"/>
      <c r="CM243" s="14"/>
      <c r="CN243" s="14"/>
    </row>
    <row r="244" spans="1:92" s="2" customFormat="1" x14ac:dyDescent="0.2">
      <c r="A244" s="1497"/>
      <c r="B244" s="424" t="s">
        <v>76</v>
      </c>
      <c r="C244" s="425">
        <f>SUM(D244+E244)</f>
        <v>0</v>
      </c>
      <c r="D244" s="426">
        <f t="shared" si="76"/>
        <v>0</v>
      </c>
      <c r="E244" s="292">
        <f t="shared" si="76"/>
        <v>0</v>
      </c>
      <c r="F244" s="82"/>
      <c r="G244" s="85"/>
      <c r="H244" s="82"/>
      <c r="I244" s="85"/>
      <c r="J244" s="82"/>
      <c r="K244" s="85"/>
      <c r="L244" s="82"/>
      <c r="M244" s="85"/>
      <c r="N244" s="82"/>
      <c r="O244" s="85"/>
      <c r="P244" s="82"/>
      <c r="Q244" s="85"/>
      <c r="R244" s="82"/>
      <c r="S244" s="85"/>
      <c r="T244" s="82"/>
      <c r="U244" s="85"/>
      <c r="V244" s="82"/>
      <c r="W244" s="85"/>
      <c r="X244" s="82"/>
      <c r="Y244" s="85"/>
      <c r="Z244" s="82"/>
      <c r="AA244" s="85"/>
      <c r="AB244" s="82"/>
      <c r="AC244" s="85"/>
      <c r="AD244" s="82"/>
      <c r="AE244" s="85"/>
      <c r="AF244" s="82"/>
      <c r="AG244" s="85"/>
      <c r="AH244" s="82"/>
      <c r="AI244" s="85"/>
      <c r="AJ244" s="82"/>
      <c r="AK244" s="85"/>
      <c r="AL244" s="59"/>
      <c r="AM244" s="30"/>
      <c r="AN244" s="13"/>
      <c r="AO244" s="13"/>
      <c r="AP244" s="13"/>
      <c r="AQ244" s="13"/>
      <c r="AR244" s="13"/>
      <c r="AS244" s="13"/>
      <c r="AT244" s="13"/>
      <c r="AU244" s="13"/>
      <c r="AV244" s="13"/>
      <c r="AW244" s="12"/>
      <c r="AX244" s="12"/>
      <c r="AY244" s="12"/>
      <c r="AZ244" s="12"/>
      <c r="BA244" s="12"/>
      <c r="CA244" s="4"/>
      <c r="CB244" s="4"/>
      <c r="CC244" s="4"/>
      <c r="CD244" s="4"/>
      <c r="CE244" s="4"/>
      <c r="CF244" s="4"/>
      <c r="CG244" s="14">
        <v>0</v>
      </c>
      <c r="CH244" s="14">
        <v>0</v>
      </c>
      <c r="CI244" s="14"/>
      <c r="CJ244" s="14"/>
      <c r="CK244" s="14"/>
      <c r="CL244" s="14"/>
      <c r="CM244" s="14"/>
      <c r="CN244" s="14"/>
    </row>
    <row r="245" spans="1:92" s="2" customFormat="1" x14ac:dyDescent="0.2">
      <c r="A245" s="1498" t="s">
        <v>266</v>
      </c>
      <c r="B245" s="427" t="s">
        <v>64</v>
      </c>
      <c r="C245" s="428">
        <f>SUM(D245+E245)</f>
        <v>0</v>
      </c>
      <c r="D245" s="429">
        <f t="shared" si="76"/>
        <v>0</v>
      </c>
      <c r="E245" s="253">
        <f t="shared" si="76"/>
        <v>0</v>
      </c>
      <c r="F245" s="106"/>
      <c r="G245" s="109"/>
      <c r="H245" s="106"/>
      <c r="I245" s="109"/>
      <c r="J245" s="106"/>
      <c r="K245" s="109"/>
      <c r="L245" s="106"/>
      <c r="M245" s="109"/>
      <c r="N245" s="106"/>
      <c r="O245" s="109"/>
      <c r="P245" s="106"/>
      <c r="Q245" s="109"/>
      <c r="R245" s="106"/>
      <c r="S245" s="109"/>
      <c r="T245" s="106"/>
      <c r="U245" s="109"/>
      <c r="V245" s="106"/>
      <c r="W245" s="109"/>
      <c r="X245" s="106"/>
      <c r="Y245" s="109"/>
      <c r="Z245" s="106"/>
      <c r="AA245" s="109"/>
      <c r="AB245" s="106"/>
      <c r="AC245" s="109"/>
      <c r="AD245" s="106"/>
      <c r="AE245" s="109"/>
      <c r="AF245" s="106"/>
      <c r="AG245" s="109"/>
      <c r="AH245" s="106"/>
      <c r="AI245" s="109"/>
      <c r="AJ245" s="106"/>
      <c r="AK245" s="109"/>
      <c r="AL245" s="57"/>
      <c r="AM245" s="30"/>
      <c r="AV245" s="626"/>
      <c r="AW245" s="720"/>
      <c r="BZ245" s="3"/>
      <c r="CA245" s="4"/>
      <c r="CB245" s="4"/>
      <c r="CC245" s="4"/>
      <c r="CD245" s="4"/>
      <c r="CE245" s="4"/>
      <c r="CF245" s="4"/>
      <c r="CG245" s="14">
        <v>0</v>
      </c>
      <c r="CH245" s="14">
        <v>0</v>
      </c>
      <c r="CI245" s="14"/>
      <c r="CJ245" s="14"/>
      <c r="CK245" s="14"/>
      <c r="CL245" s="14"/>
      <c r="CM245" s="14"/>
      <c r="CN245" s="14"/>
    </row>
    <row r="246" spans="1:92" s="2" customFormat="1" x14ac:dyDescent="0.2">
      <c r="A246" s="1497"/>
      <c r="B246" s="424" t="s">
        <v>76</v>
      </c>
      <c r="C246" s="425">
        <f>SUM(D246+E246)</f>
        <v>0</v>
      </c>
      <c r="D246" s="426">
        <f t="shared" si="76"/>
        <v>0</v>
      </c>
      <c r="E246" s="292">
        <f t="shared" si="76"/>
        <v>0</v>
      </c>
      <c r="F246" s="82"/>
      <c r="G246" s="85"/>
      <c r="H246" s="82"/>
      <c r="I246" s="85"/>
      <c r="J246" s="82"/>
      <c r="K246" s="85"/>
      <c r="L246" s="82"/>
      <c r="M246" s="85"/>
      <c r="N246" s="82"/>
      <c r="O246" s="85"/>
      <c r="P246" s="82"/>
      <c r="Q246" s="85"/>
      <c r="R246" s="82"/>
      <c r="S246" s="85"/>
      <c r="T246" s="82"/>
      <c r="U246" s="85"/>
      <c r="V246" s="82"/>
      <c r="W246" s="85"/>
      <c r="X246" s="82"/>
      <c r="Y246" s="85"/>
      <c r="Z246" s="82"/>
      <c r="AA246" s="85"/>
      <c r="AB246" s="82"/>
      <c r="AC246" s="85"/>
      <c r="AD246" s="82"/>
      <c r="AE246" s="85"/>
      <c r="AF246" s="82"/>
      <c r="AG246" s="85"/>
      <c r="AH246" s="82"/>
      <c r="AI246" s="85"/>
      <c r="AJ246" s="82"/>
      <c r="AK246" s="85"/>
      <c r="AL246" s="59"/>
      <c r="AM246" s="30"/>
      <c r="AV246" s="630"/>
      <c r="AW246" s="733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Z246" s="3"/>
      <c r="CA246" s="4"/>
      <c r="CB246" s="4"/>
      <c r="CC246" s="4"/>
      <c r="CD246" s="4"/>
      <c r="CE246" s="4"/>
      <c r="CF246" s="4"/>
      <c r="CG246" s="14">
        <v>0</v>
      </c>
      <c r="CH246" s="14">
        <v>0</v>
      </c>
      <c r="CI246" s="14"/>
      <c r="CJ246" s="14"/>
      <c r="CK246" s="14"/>
      <c r="CL246" s="14"/>
      <c r="CM246" s="14"/>
      <c r="CN246" s="14"/>
    </row>
    <row r="247" spans="1:92" s="2" customFormat="1" x14ac:dyDescent="0.2">
      <c r="A247" s="155" t="s">
        <v>267</v>
      </c>
      <c r="B247" s="112"/>
      <c r="AV247" s="630"/>
      <c r="AW247" s="733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Z247" s="3"/>
      <c r="CA247" s="4"/>
      <c r="CB247" s="4"/>
      <c r="CC247" s="4"/>
      <c r="CD247" s="4"/>
      <c r="CE247" s="4"/>
      <c r="CF247" s="4"/>
      <c r="CG247" s="14"/>
      <c r="CH247" s="14"/>
      <c r="CI247" s="14"/>
      <c r="CJ247" s="14"/>
      <c r="CK247" s="14"/>
      <c r="CL247" s="14"/>
      <c r="CM247" s="14"/>
      <c r="CN247" s="14"/>
    </row>
    <row r="248" spans="1:92" s="2" customFormat="1" ht="14.25" customHeight="1" x14ac:dyDescent="0.2">
      <c r="A248" s="1366" t="s">
        <v>268</v>
      </c>
      <c r="B248" s="1367"/>
      <c r="C248" s="1541" t="s">
        <v>269</v>
      </c>
      <c r="D248" s="1541"/>
      <c r="E248" s="1541"/>
      <c r="F248" s="1377" t="s">
        <v>270</v>
      </c>
      <c r="G248" s="1378"/>
      <c r="H248" s="1378"/>
      <c r="I248" s="1378"/>
      <c r="J248" s="1378"/>
      <c r="K248" s="1378"/>
      <c r="L248" s="1378"/>
      <c r="M248" s="1378"/>
      <c r="N248" s="1378"/>
      <c r="O248" s="1378"/>
      <c r="P248" s="1378"/>
      <c r="Q248" s="1378"/>
      <c r="R248" s="1378"/>
      <c r="S248" s="1378"/>
      <c r="T248" s="1378"/>
      <c r="U248" s="1378"/>
      <c r="V248" s="1378"/>
      <c r="W248" s="1378"/>
      <c r="X248" s="1378"/>
      <c r="Y248" s="1378"/>
      <c r="Z248" s="1378"/>
      <c r="AA248" s="1378"/>
      <c r="AB248" s="1378"/>
      <c r="AC248" s="1378"/>
      <c r="AD248" s="1378"/>
      <c r="AE248" s="1378"/>
      <c r="AF248" s="1378"/>
      <c r="AG248" s="1378"/>
      <c r="AH248" s="1378"/>
      <c r="AI248" s="1378"/>
      <c r="AJ248" s="1378"/>
      <c r="AK248" s="1378"/>
      <c r="AL248" s="1378"/>
      <c r="AM248" s="1379"/>
      <c r="AN248" s="1408" t="s">
        <v>76</v>
      </c>
      <c r="AO248" s="1408"/>
      <c r="AP248" s="1407"/>
      <c r="AQ248" s="1499" t="s">
        <v>271</v>
      </c>
      <c r="AR248" s="1500"/>
      <c r="AS248" s="1375" t="s">
        <v>7</v>
      </c>
      <c r="AT248" s="1375" t="s">
        <v>8</v>
      </c>
      <c r="AU248" s="1367" t="s">
        <v>230</v>
      </c>
      <c r="AV248" s="630"/>
      <c r="AW248" s="733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Z248" s="3"/>
      <c r="CA248" s="4"/>
      <c r="CB248" s="4"/>
      <c r="CC248" s="4"/>
      <c r="CD248" s="4"/>
      <c r="CE248" s="4"/>
      <c r="CF248" s="4"/>
      <c r="CG248" s="14"/>
      <c r="CH248" s="14"/>
      <c r="CI248" s="14"/>
      <c r="CJ248" s="14"/>
      <c r="CK248" s="14"/>
      <c r="CL248" s="14"/>
      <c r="CM248" s="14"/>
      <c r="CN248" s="14"/>
    </row>
    <row r="249" spans="1:92" s="2" customFormat="1" ht="14.25" customHeight="1" x14ac:dyDescent="0.2">
      <c r="A249" s="1399"/>
      <c r="B249" s="1400"/>
      <c r="C249" s="1541"/>
      <c r="D249" s="1541"/>
      <c r="E249" s="1541"/>
      <c r="F249" s="1406" t="s">
        <v>272</v>
      </c>
      <c r="G249" s="1408"/>
      <c r="H249" s="1406" t="s">
        <v>174</v>
      </c>
      <c r="I249" s="1408"/>
      <c r="J249" s="1406" t="s">
        <v>175</v>
      </c>
      <c r="K249" s="1408"/>
      <c r="L249" s="1406" t="s">
        <v>110</v>
      </c>
      <c r="M249" s="1408"/>
      <c r="N249" s="1406" t="s">
        <v>11</v>
      </c>
      <c r="O249" s="1408"/>
      <c r="P249" s="1406" t="s">
        <v>112</v>
      </c>
      <c r="Q249" s="1407"/>
      <c r="R249" s="1406" t="s">
        <v>113</v>
      </c>
      <c r="S249" s="1407"/>
      <c r="T249" s="1406" t="s">
        <v>114</v>
      </c>
      <c r="U249" s="1407"/>
      <c r="V249" s="1406" t="s">
        <v>115</v>
      </c>
      <c r="W249" s="1407"/>
      <c r="X249" s="1406" t="s">
        <v>116</v>
      </c>
      <c r="Y249" s="1407"/>
      <c r="Z249" s="1406" t="s">
        <v>117</v>
      </c>
      <c r="AA249" s="1407"/>
      <c r="AB249" s="1406" t="s">
        <v>118</v>
      </c>
      <c r="AC249" s="1407"/>
      <c r="AD249" s="1406" t="s">
        <v>119</v>
      </c>
      <c r="AE249" s="1407"/>
      <c r="AF249" s="1406" t="s">
        <v>120</v>
      </c>
      <c r="AG249" s="1407"/>
      <c r="AH249" s="1406" t="s">
        <v>121</v>
      </c>
      <c r="AI249" s="1407"/>
      <c r="AJ249" s="1406" t="s">
        <v>122</v>
      </c>
      <c r="AK249" s="1407"/>
      <c r="AL249" s="1406" t="s">
        <v>123</v>
      </c>
      <c r="AM249" s="1435"/>
      <c r="AN249" s="1503" t="s">
        <v>273</v>
      </c>
      <c r="AO249" s="1503" t="s">
        <v>274</v>
      </c>
      <c r="AP249" s="1367" t="s">
        <v>275</v>
      </c>
      <c r="AQ249" s="1501"/>
      <c r="AR249" s="1502"/>
      <c r="AS249" s="1392"/>
      <c r="AT249" s="1392"/>
      <c r="AU249" s="1400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12"/>
      <c r="BH249" s="12"/>
      <c r="BI249" s="12"/>
      <c r="BZ249" s="3"/>
      <c r="CA249" s="4"/>
      <c r="CB249" s="4"/>
      <c r="CC249" s="4"/>
      <c r="CD249" s="4"/>
      <c r="CE249" s="4"/>
      <c r="CF249" s="4"/>
      <c r="CG249" s="4"/>
      <c r="CH249" s="4"/>
      <c r="CI249" s="4"/>
      <c r="CJ249" s="14"/>
      <c r="CK249" s="14"/>
      <c r="CL249" s="14"/>
      <c r="CM249" s="14"/>
      <c r="CN249" s="14"/>
    </row>
    <row r="250" spans="1:92" s="2" customFormat="1" ht="21" x14ac:dyDescent="0.2">
      <c r="A250" s="1368"/>
      <c r="B250" s="1369"/>
      <c r="C250" s="571" t="s">
        <v>88</v>
      </c>
      <c r="D250" s="596" t="s">
        <v>54</v>
      </c>
      <c r="E250" s="413" t="s">
        <v>89</v>
      </c>
      <c r="F250" s="571" t="s">
        <v>276</v>
      </c>
      <c r="G250" s="592" t="s">
        <v>89</v>
      </c>
      <c r="H250" s="571" t="s">
        <v>276</v>
      </c>
      <c r="I250" s="592" t="s">
        <v>89</v>
      </c>
      <c r="J250" s="571" t="s">
        <v>276</v>
      </c>
      <c r="K250" s="592" t="s">
        <v>89</v>
      </c>
      <c r="L250" s="571" t="s">
        <v>276</v>
      </c>
      <c r="M250" s="592" t="s">
        <v>89</v>
      </c>
      <c r="N250" s="571" t="s">
        <v>276</v>
      </c>
      <c r="O250" s="592" t="s">
        <v>89</v>
      </c>
      <c r="P250" s="571" t="s">
        <v>276</v>
      </c>
      <c r="Q250" s="592" t="s">
        <v>89</v>
      </c>
      <c r="R250" s="571" t="s">
        <v>276</v>
      </c>
      <c r="S250" s="592" t="s">
        <v>89</v>
      </c>
      <c r="T250" s="571" t="s">
        <v>276</v>
      </c>
      <c r="U250" s="592" t="s">
        <v>89</v>
      </c>
      <c r="V250" s="571" t="s">
        <v>276</v>
      </c>
      <c r="W250" s="592" t="s">
        <v>89</v>
      </c>
      <c r="X250" s="571" t="s">
        <v>276</v>
      </c>
      <c r="Y250" s="592" t="s">
        <v>89</v>
      </c>
      <c r="Z250" s="571" t="s">
        <v>276</v>
      </c>
      <c r="AA250" s="592" t="s">
        <v>89</v>
      </c>
      <c r="AB250" s="571" t="s">
        <v>276</v>
      </c>
      <c r="AC250" s="592" t="s">
        <v>89</v>
      </c>
      <c r="AD250" s="571" t="s">
        <v>276</v>
      </c>
      <c r="AE250" s="592" t="s">
        <v>89</v>
      </c>
      <c r="AF250" s="571" t="s">
        <v>276</v>
      </c>
      <c r="AG250" s="592" t="s">
        <v>89</v>
      </c>
      <c r="AH250" s="571" t="s">
        <v>276</v>
      </c>
      <c r="AI250" s="592" t="s">
        <v>89</v>
      </c>
      <c r="AJ250" s="571" t="s">
        <v>276</v>
      </c>
      <c r="AK250" s="592" t="s">
        <v>89</v>
      </c>
      <c r="AL250" s="571" t="s">
        <v>276</v>
      </c>
      <c r="AM250" s="679" t="s">
        <v>89</v>
      </c>
      <c r="AN250" s="1504"/>
      <c r="AO250" s="1504"/>
      <c r="AP250" s="1369"/>
      <c r="AQ250" s="571" t="s">
        <v>277</v>
      </c>
      <c r="AR250" s="129" t="s">
        <v>278</v>
      </c>
      <c r="AS250" s="1376"/>
      <c r="AT250" s="1376"/>
      <c r="AU250" s="136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12"/>
      <c r="BH250" s="12"/>
      <c r="BI250" s="12"/>
      <c r="BZ250" s="3"/>
      <c r="CA250" s="4"/>
      <c r="CB250" s="4"/>
      <c r="CC250" s="4"/>
      <c r="CD250" s="4"/>
      <c r="CE250" s="4"/>
      <c r="CF250" s="4"/>
      <c r="CG250" s="4"/>
      <c r="CH250" s="4"/>
      <c r="CI250" s="4"/>
      <c r="CJ250" s="14"/>
      <c r="CK250" s="14"/>
      <c r="CL250" s="14"/>
      <c r="CM250" s="14"/>
      <c r="CN250" s="14"/>
    </row>
    <row r="251" spans="1:92" s="2" customFormat="1" x14ac:dyDescent="0.2">
      <c r="A251" s="1505" t="s">
        <v>279</v>
      </c>
      <c r="B251" s="1506"/>
      <c r="C251" s="658">
        <f t="shared" ref="C251:C269" si="77">SUM(D251+E251)</f>
        <v>26</v>
      </c>
      <c r="D251" s="659">
        <f>SUM(F251+H251+J251+L251+N251+P251+R251+T251+V251+X251+Z251+AB251+AD251+AF251+AH251+AJ251+AL251)</f>
        <v>1</v>
      </c>
      <c r="E251" s="320">
        <f>SUM(G251+I251+K251+M251+O251+Q251+S251+U251+W251+Y251+AA251+AC251+AE251+AG251+AI251+AK251+AM251)</f>
        <v>25</v>
      </c>
      <c r="F251" s="658">
        <f>SUM(F261:F269)</f>
        <v>0</v>
      </c>
      <c r="G251" s="680">
        <f>SUM(G261:G269)</f>
        <v>1</v>
      </c>
      <c r="H251" s="658">
        <f>SUM(H261:H269)</f>
        <v>0</v>
      </c>
      <c r="I251" s="680">
        <f>SUM(I261:I269)</f>
        <v>2</v>
      </c>
      <c r="J251" s="658">
        <f>SUM(J261:J269)</f>
        <v>0</v>
      </c>
      <c r="K251" s="680">
        <f>SUM(K252:K269)</f>
        <v>0</v>
      </c>
      <c r="L251" s="658">
        <f>SUM(L261:L269)</f>
        <v>0</v>
      </c>
      <c r="M251" s="680">
        <f>SUM(M252:M269)</f>
        <v>1</v>
      </c>
      <c r="N251" s="658">
        <f>SUM(N261:N269)</f>
        <v>0</v>
      </c>
      <c r="O251" s="680">
        <f>SUM(O252:O269)</f>
        <v>6</v>
      </c>
      <c r="P251" s="658">
        <f>SUM(P261:P269)</f>
        <v>0</v>
      </c>
      <c r="Q251" s="680">
        <f>SUM(Q252:Q269)</f>
        <v>5</v>
      </c>
      <c r="R251" s="658">
        <f>SUM(R261:R269)</f>
        <v>0</v>
      </c>
      <c r="S251" s="680">
        <f>SUM(S252:S269)</f>
        <v>2</v>
      </c>
      <c r="T251" s="658">
        <f>SUM(T261:T269)</f>
        <v>0</v>
      </c>
      <c r="U251" s="680">
        <f>SUM(U252:U269)</f>
        <v>2</v>
      </c>
      <c r="V251" s="658">
        <f>SUM(V261:V269)</f>
        <v>0</v>
      </c>
      <c r="W251" s="680">
        <f>SUM(W252:W269)</f>
        <v>4</v>
      </c>
      <c r="X251" s="658">
        <f>SUM(X261:X269)</f>
        <v>0</v>
      </c>
      <c r="Y251" s="680">
        <f>SUM(Y252:Y269)</f>
        <v>1</v>
      </c>
      <c r="Z251" s="658">
        <f>SUM(Z261:Z269)</f>
        <v>0</v>
      </c>
      <c r="AA251" s="680">
        <f>SUM(AA252:AA269)</f>
        <v>1</v>
      </c>
      <c r="AB251" s="658">
        <f t="shared" ref="AB251:AM251" si="78">SUM(AB261:AB269)</f>
        <v>0</v>
      </c>
      <c r="AC251" s="680">
        <f t="shared" si="78"/>
        <v>0</v>
      </c>
      <c r="AD251" s="658">
        <f t="shared" si="78"/>
        <v>0</v>
      </c>
      <c r="AE251" s="680">
        <f t="shared" si="78"/>
        <v>0</v>
      </c>
      <c r="AF251" s="658">
        <f t="shared" si="78"/>
        <v>0</v>
      </c>
      <c r="AG251" s="680">
        <f t="shared" si="78"/>
        <v>0</v>
      </c>
      <c r="AH251" s="658">
        <f t="shared" si="78"/>
        <v>1</v>
      </c>
      <c r="AI251" s="680">
        <f t="shared" si="78"/>
        <v>0</v>
      </c>
      <c r="AJ251" s="658">
        <f t="shared" si="78"/>
        <v>0</v>
      </c>
      <c r="AK251" s="680">
        <f t="shared" si="78"/>
        <v>0</v>
      </c>
      <c r="AL251" s="658">
        <f t="shared" si="78"/>
        <v>0</v>
      </c>
      <c r="AM251" s="681">
        <f t="shared" si="78"/>
        <v>0</v>
      </c>
      <c r="AN251" s="385">
        <f t="shared" ref="AN251:AU251" si="79">SUM(AN252:AN269)</f>
        <v>3</v>
      </c>
      <c r="AO251" s="385">
        <f t="shared" si="79"/>
        <v>3</v>
      </c>
      <c r="AP251" s="433">
        <f t="shared" si="79"/>
        <v>0</v>
      </c>
      <c r="AQ251" s="658">
        <f t="shared" si="79"/>
        <v>0</v>
      </c>
      <c r="AR251" s="433">
        <f t="shared" si="79"/>
        <v>0</v>
      </c>
      <c r="AS251" s="682">
        <f t="shared" si="79"/>
        <v>0</v>
      </c>
      <c r="AT251" s="682">
        <f t="shared" si="79"/>
        <v>0</v>
      </c>
      <c r="AU251" s="320">
        <f t="shared" si="79"/>
        <v>0</v>
      </c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12"/>
      <c r="BH251" s="12"/>
      <c r="BI251" s="12"/>
      <c r="BZ251" s="3"/>
      <c r="CA251" s="4"/>
      <c r="CB251" s="4"/>
      <c r="CC251" s="4"/>
      <c r="CD251" s="4"/>
      <c r="CE251" s="4"/>
      <c r="CF251" s="4"/>
      <c r="CG251" s="4"/>
      <c r="CH251" s="4"/>
      <c r="CI251" s="4"/>
      <c r="CJ251" s="14"/>
      <c r="CK251" s="14"/>
      <c r="CL251" s="14"/>
      <c r="CM251" s="14"/>
      <c r="CN251" s="14"/>
    </row>
    <row r="252" spans="1:92" s="2" customFormat="1" x14ac:dyDescent="0.2">
      <c r="A252" s="1507" t="s">
        <v>176</v>
      </c>
      <c r="B252" s="435" t="s">
        <v>33</v>
      </c>
      <c r="C252" s="139">
        <f t="shared" si="77"/>
        <v>0</v>
      </c>
      <c r="D252" s="683"/>
      <c r="E252" s="665">
        <f>SUM(K252+M252+O252+Q252+S252+U252+W252+Y252+AA252+AC252)</f>
        <v>0</v>
      </c>
      <c r="F252" s="668"/>
      <c r="G252" s="407"/>
      <c r="H252" s="668"/>
      <c r="I252" s="407"/>
      <c r="J252" s="668"/>
      <c r="K252" s="109"/>
      <c r="L252" s="668"/>
      <c r="M252" s="109"/>
      <c r="N252" s="668"/>
      <c r="O252" s="109"/>
      <c r="P252" s="668"/>
      <c r="Q252" s="109"/>
      <c r="R252" s="668"/>
      <c r="S252" s="109"/>
      <c r="T252" s="668"/>
      <c r="U252" s="109"/>
      <c r="V252" s="668"/>
      <c r="W252" s="109"/>
      <c r="X252" s="668"/>
      <c r="Y252" s="109"/>
      <c r="Z252" s="668"/>
      <c r="AA252" s="109"/>
      <c r="AB252" s="668"/>
      <c r="AC252" s="109"/>
      <c r="AD252" s="668"/>
      <c r="AE252" s="407"/>
      <c r="AF252" s="668"/>
      <c r="AG252" s="407"/>
      <c r="AH252" s="668"/>
      <c r="AI252" s="407"/>
      <c r="AJ252" s="668"/>
      <c r="AK252" s="407"/>
      <c r="AL252" s="668"/>
      <c r="AM252" s="437"/>
      <c r="AN252" s="601"/>
      <c r="AO252" s="264"/>
      <c r="AP252" s="109"/>
      <c r="AQ252" s="106"/>
      <c r="AR252" s="109"/>
      <c r="AS252" s="57"/>
      <c r="AT252" s="57"/>
      <c r="AU252" s="109"/>
      <c r="AV252" s="557" t="str">
        <f t="shared" ref="AV252:AV269" si="80">CA252&amp;CB252&amp;CC252</f>
        <v/>
      </c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12"/>
      <c r="BH252" s="12"/>
      <c r="BI252" s="12"/>
      <c r="BZ252" s="3"/>
      <c r="CA252" s="32" t="str">
        <f t="shared" ref="CA252:CA269" si="81">IF(CG252=0,"","* Egresos por Alta + Abandono NO DEBE ser mayor que Total Egresos. ")</f>
        <v/>
      </c>
      <c r="CB252" s="32" t="str">
        <f t="shared" ref="CB252:CB269" si="82">IF(CH252=0,"","* No olvide digitar los campos Trans y/o Pueblo Originario y/o Migrantes y/o Niños, Niñas, Adolescentes y Jóvenes Población SENAME (Digite CERO si no tiene).")</f>
        <v/>
      </c>
      <c r="CC252" s="438" t="str">
        <f t="shared" ref="CC252:CC269" si="83">IF(CI252=0,"","* Trans y/o Pueblo Originario y/o Migrantes y/o Niños, Niñas, Adolescentesy Jóvenes Población SENAME NO DEBEN ser Mayor al Total. ")</f>
        <v/>
      </c>
      <c r="CD252" s="32"/>
      <c r="CE252" s="32"/>
      <c r="CF252" s="32"/>
      <c r="CG252" s="33">
        <f t="shared" ref="CG252:CG269" si="84">IF(AN252&lt;SUM(AO252+AP252),1,0)</f>
        <v>0</v>
      </c>
      <c r="CH252" s="33">
        <f t="shared" ref="CH252:CH269" si="85">IF(AND(C252&lt;&gt;0,OR(AQ252="",AR252="",AS252="",AT252="",AU252="")),1,0)</f>
        <v>0</v>
      </c>
      <c r="CI252" s="33">
        <f t="shared" ref="CI252:CI269" si="86">IF(OR(C252&lt;SUM(AQ252,AR252),C252&lt;AS252,C252&lt;AT252,C252&lt;AU252),1,0)</f>
        <v>0</v>
      </c>
      <c r="CJ252" s="33"/>
      <c r="CK252" s="33"/>
      <c r="CL252" s="33"/>
      <c r="CM252" s="14"/>
      <c r="CN252" s="14"/>
    </row>
    <row r="253" spans="1:92" s="2" customFormat="1" x14ac:dyDescent="0.2">
      <c r="A253" s="1507"/>
      <c r="B253" s="439" t="s">
        <v>280</v>
      </c>
      <c r="C253" s="139">
        <f t="shared" si="77"/>
        <v>0</v>
      </c>
      <c r="D253" s="440"/>
      <c r="E253" s="330">
        <f t="shared" ref="E253:E260" si="87">SUM(G253+I253+K253+M253+O253+Q253+S253+U253+W253+Y253+AA253+AC253)</f>
        <v>0</v>
      </c>
      <c r="F253" s="441"/>
      <c r="G253" s="442"/>
      <c r="H253" s="441"/>
      <c r="I253" s="442"/>
      <c r="J253" s="441"/>
      <c r="K253" s="109"/>
      <c r="L253" s="441"/>
      <c r="M253" s="109"/>
      <c r="N253" s="441"/>
      <c r="O253" s="109"/>
      <c r="P253" s="441"/>
      <c r="Q253" s="109"/>
      <c r="R253" s="441"/>
      <c r="S253" s="109"/>
      <c r="T253" s="441"/>
      <c r="U253" s="109"/>
      <c r="V253" s="441"/>
      <c r="W253" s="109"/>
      <c r="X253" s="441"/>
      <c r="Y253" s="109"/>
      <c r="Z253" s="441"/>
      <c r="AA253" s="109"/>
      <c r="AB253" s="441"/>
      <c r="AC253" s="109"/>
      <c r="AD253" s="441"/>
      <c r="AE253" s="407"/>
      <c r="AF253" s="441"/>
      <c r="AG253" s="407"/>
      <c r="AH253" s="441"/>
      <c r="AI253" s="407"/>
      <c r="AJ253" s="441"/>
      <c r="AK253" s="407"/>
      <c r="AL253" s="441"/>
      <c r="AM253" s="437"/>
      <c r="AN253" s="264"/>
      <c r="AO253" s="264"/>
      <c r="AP253" s="109"/>
      <c r="AQ253" s="106"/>
      <c r="AR253" s="109"/>
      <c r="AS253" s="57"/>
      <c r="AT253" s="57"/>
      <c r="AU253" s="109"/>
      <c r="AV253" s="557" t="str">
        <f t="shared" si="80"/>
        <v/>
      </c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12"/>
      <c r="BH253" s="12"/>
      <c r="BI253" s="12"/>
      <c r="BZ253" s="3"/>
      <c r="CA253" s="32" t="str">
        <f t="shared" si="81"/>
        <v/>
      </c>
      <c r="CB253" s="32" t="str">
        <f t="shared" si="82"/>
        <v/>
      </c>
      <c r="CC253" s="438" t="str">
        <f t="shared" si="83"/>
        <v/>
      </c>
      <c r="CD253" s="32"/>
      <c r="CE253" s="32"/>
      <c r="CF253" s="32"/>
      <c r="CG253" s="33">
        <f t="shared" si="84"/>
        <v>0</v>
      </c>
      <c r="CH253" s="33">
        <f t="shared" si="85"/>
        <v>0</v>
      </c>
      <c r="CI253" s="33">
        <f t="shared" si="86"/>
        <v>0</v>
      </c>
      <c r="CJ253" s="33"/>
      <c r="CK253" s="33"/>
      <c r="CL253" s="33"/>
      <c r="CM253" s="14"/>
      <c r="CN253" s="14"/>
    </row>
    <row r="254" spans="1:92" s="2" customFormat="1" x14ac:dyDescent="0.2">
      <c r="A254" s="1507"/>
      <c r="B254" s="443" t="s">
        <v>281</v>
      </c>
      <c r="C254" s="139">
        <f t="shared" si="77"/>
        <v>1</v>
      </c>
      <c r="D254" s="440"/>
      <c r="E254" s="335">
        <f t="shared" si="87"/>
        <v>1</v>
      </c>
      <c r="F254" s="441"/>
      <c r="G254" s="442"/>
      <c r="H254" s="441"/>
      <c r="I254" s="442"/>
      <c r="J254" s="441"/>
      <c r="K254" s="39"/>
      <c r="L254" s="441"/>
      <c r="M254" s="39"/>
      <c r="N254" s="441"/>
      <c r="O254" s="39">
        <v>1</v>
      </c>
      <c r="P254" s="441"/>
      <c r="Q254" s="39"/>
      <c r="R254" s="441"/>
      <c r="S254" s="39"/>
      <c r="T254" s="441"/>
      <c r="U254" s="39"/>
      <c r="V254" s="441"/>
      <c r="W254" s="39"/>
      <c r="X254" s="441"/>
      <c r="Y254" s="39"/>
      <c r="Z254" s="441"/>
      <c r="AA254" s="39"/>
      <c r="AB254" s="441"/>
      <c r="AC254" s="39"/>
      <c r="AD254" s="441"/>
      <c r="AE254" s="407"/>
      <c r="AF254" s="441"/>
      <c r="AG254" s="407"/>
      <c r="AH254" s="441"/>
      <c r="AI254" s="407"/>
      <c r="AJ254" s="441"/>
      <c r="AK254" s="407"/>
      <c r="AL254" s="441"/>
      <c r="AM254" s="437"/>
      <c r="AN254" s="143">
        <v>0</v>
      </c>
      <c r="AO254" s="143">
        <v>0</v>
      </c>
      <c r="AP254" s="39">
        <v>0</v>
      </c>
      <c r="AQ254" s="35">
        <v>0</v>
      </c>
      <c r="AR254" s="39">
        <v>0</v>
      </c>
      <c r="AS254" s="58">
        <v>0</v>
      </c>
      <c r="AT254" s="58">
        <v>0</v>
      </c>
      <c r="AU254" s="39">
        <v>0</v>
      </c>
      <c r="AV254" s="557" t="str">
        <f t="shared" si="80"/>
        <v/>
      </c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12"/>
      <c r="BH254" s="12"/>
      <c r="BI254" s="12"/>
      <c r="BZ254" s="3"/>
      <c r="CA254" s="32" t="str">
        <f t="shared" si="81"/>
        <v/>
      </c>
      <c r="CB254" s="32" t="str">
        <f t="shared" si="82"/>
        <v/>
      </c>
      <c r="CC254" s="438" t="str">
        <f t="shared" si="83"/>
        <v/>
      </c>
      <c r="CD254" s="32"/>
      <c r="CE254" s="32"/>
      <c r="CF254" s="32"/>
      <c r="CG254" s="33">
        <f t="shared" si="84"/>
        <v>0</v>
      </c>
      <c r="CH254" s="33">
        <f t="shared" si="85"/>
        <v>0</v>
      </c>
      <c r="CI254" s="33">
        <f t="shared" si="86"/>
        <v>0</v>
      </c>
      <c r="CJ254" s="33"/>
      <c r="CK254" s="33"/>
      <c r="CL254" s="33"/>
      <c r="CM254" s="14"/>
      <c r="CN254" s="14"/>
    </row>
    <row r="255" spans="1:92" s="2" customFormat="1" x14ac:dyDescent="0.2">
      <c r="A255" s="1507"/>
      <c r="B255" s="443" t="s">
        <v>282</v>
      </c>
      <c r="C255" s="139">
        <f t="shared" si="77"/>
        <v>0</v>
      </c>
      <c r="D255" s="440"/>
      <c r="E255" s="335">
        <f t="shared" si="87"/>
        <v>0</v>
      </c>
      <c r="F255" s="441"/>
      <c r="G255" s="442"/>
      <c r="H255" s="441"/>
      <c r="I255" s="442"/>
      <c r="J255" s="441"/>
      <c r="K255" s="39"/>
      <c r="L255" s="441"/>
      <c r="M255" s="39"/>
      <c r="N255" s="441"/>
      <c r="O255" s="39"/>
      <c r="P255" s="441"/>
      <c r="Q255" s="39"/>
      <c r="R255" s="441"/>
      <c r="S255" s="39"/>
      <c r="T255" s="441"/>
      <c r="U255" s="39"/>
      <c r="V255" s="441"/>
      <c r="W255" s="39"/>
      <c r="X255" s="441"/>
      <c r="Y255" s="39"/>
      <c r="Z255" s="441"/>
      <c r="AA255" s="39"/>
      <c r="AB255" s="441"/>
      <c r="AC255" s="39"/>
      <c r="AD255" s="441"/>
      <c r="AE255" s="407"/>
      <c r="AF255" s="441"/>
      <c r="AG255" s="407"/>
      <c r="AH255" s="441"/>
      <c r="AI255" s="407"/>
      <c r="AJ255" s="441"/>
      <c r="AK255" s="407"/>
      <c r="AL255" s="441"/>
      <c r="AM255" s="437"/>
      <c r="AN255" s="143"/>
      <c r="AO255" s="143"/>
      <c r="AP255" s="39"/>
      <c r="AQ255" s="35"/>
      <c r="AR255" s="39"/>
      <c r="AS255" s="58"/>
      <c r="AT255" s="58"/>
      <c r="AU255" s="39"/>
      <c r="AV255" s="557" t="str">
        <f t="shared" si="80"/>
        <v/>
      </c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12"/>
      <c r="BH255" s="12"/>
      <c r="BI255" s="12"/>
      <c r="BZ255" s="3"/>
      <c r="CA255" s="32" t="str">
        <f t="shared" si="81"/>
        <v/>
      </c>
      <c r="CB255" s="32" t="str">
        <f t="shared" si="82"/>
        <v/>
      </c>
      <c r="CC255" s="438" t="str">
        <f t="shared" si="83"/>
        <v/>
      </c>
      <c r="CD255" s="32"/>
      <c r="CE255" s="32"/>
      <c r="CF255" s="32"/>
      <c r="CG255" s="33">
        <f t="shared" si="84"/>
        <v>0</v>
      </c>
      <c r="CH255" s="33">
        <f t="shared" si="85"/>
        <v>0</v>
      </c>
      <c r="CI255" s="33">
        <f t="shared" si="86"/>
        <v>0</v>
      </c>
      <c r="CJ255" s="33"/>
      <c r="CK255" s="33"/>
      <c r="CL255" s="33"/>
      <c r="CM255" s="14"/>
      <c r="CN255" s="14"/>
    </row>
    <row r="256" spans="1:92" s="2" customFormat="1" x14ac:dyDescent="0.2">
      <c r="A256" s="1507"/>
      <c r="B256" s="443" t="s">
        <v>283</v>
      </c>
      <c r="C256" s="139">
        <f t="shared" si="77"/>
        <v>0</v>
      </c>
      <c r="D256" s="440"/>
      <c r="E256" s="335">
        <f t="shared" si="87"/>
        <v>0</v>
      </c>
      <c r="F256" s="441"/>
      <c r="G256" s="442"/>
      <c r="H256" s="441"/>
      <c r="I256" s="442"/>
      <c r="J256" s="441"/>
      <c r="K256" s="39"/>
      <c r="L256" s="441"/>
      <c r="M256" s="39"/>
      <c r="N256" s="441"/>
      <c r="O256" s="39"/>
      <c r="P256" s="441"/>
      <c r="Q256" s="39"/>
      <c r="R256" s="441"/>
      <c r="S256" s="39"/>
      <c r="T256" s="441"/>
      <c r="U256" s="39"/>
      <c r="V256" s="441"/>
      <c r="W256" s="39"/>
      <c r="X256" s="441"/>
      <c r="Y256" s="39"/>
      <c r="Z256" s="441"/>
      <c r="AA256" s="39"/>
      <c r="AB256" s="441"/>
      <c r="AC256" s="39"/>
      <c r="AD256" s="441"/>
      <c r="AE256" s="407"/>
      <c r="AF256" s="441"/>
      <c r="AG256" s="407"/>
      <c r="AH256" s="441"/>
      <c r="AI256" s="407"/>
      <c r="AJ256" s="441"/>
      <c r="AK256" s="407"/>
      <c r="AL256" s="441"/>
      <c r="AM256" s="437"/>
      <c r="AN256" s="143"/>
      <c r="AO256" s="143"/>
      <c r="AP256" s="39"/>
      <c r="AQ256" s="35"/>
      <c r="AR256" s="39"/>
      <c r="AS256" s="58"/>
      <c r="AT256" s="58"/>
      <c r="AU256" s="39"/>
      <c r="AV256" s="557" t="str">
        <f t="shared" si="80"/>
        <v/>
      </c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12"/>
      <c r="BH256" s="12"/>
      <c r="BI256" s="12"/>
      <c r="BZ256" s="3"/>
      <c r="CA256" s="32" t="str">
        <f t="shared" si="81"/>
        <v/>
      </c>
      <c r="CB256" s="32" t="str">
        <f t="shared" si="82"/>
        <v/>
      </c>
      <c r="CC256" s="438" t="str">
        <f t="shared" si="83"/>
        <v/>
      </c>
      <c r="CD256" s="32"/>
      <c r="CE256" s="32"/>
      <c r="CF256" s="32"/>
      <c r="CG256" s="33">
        <f t="shared" si="84"/>
        <v>0</v>
      </c>
      <c r="CH256" s="33">
        <f t="shared" si="85"/>
        <v>0</v>
      </c>
      <c r="CI256" s="33">
        <f t="shared" si="86"/>
        <v>0</v>
      </c>
      <c r="CJ256" s="33"/>
      <c r="CK256" s="33"/>
      <c r="CL256" s="33"/>
      <c r="CM256" s="14"/>
      <c r="CN256" s="14"/>
    </row>
    <row r="257" spans="1:104" x14ac:dyDescent="0.2">
      <c r="A257" s="1507"/>
      <c r="B257" s="443" t="s">
        <v>284</v>
      </c>
      <c r="C257" s="139">
        <f t="shared" si="77"/>
        <v>0</v>
      </c>
      <c r="D257" s="440"/>
      <c r="E257" s="335">
        <f t="shared" si="87"/>
        <v>0</v>
      </c>
      <c r="F257" s="441"/>
      <c r="G257" s="442"/>
      <c r="H257" s="441"/>
      <c r="I257" s="442"/>
      <c r="J257" s="441"/>
      <c r="K257" s="39"/>
      <c r="L257" s="441"/>
      <c r="M257" s="39"/>
      <c r="N257" s="441"/>
      <c r="O257" s="39"/>
      <c r="P257" s="441"/>
      <c r="Q257" s="39"/>
      <c r="R257" s="441"/>
      <c r="S257" s="39"/>
      <c r="T257" s="441"/>
      <c r="U257" s="39"/>
      <c r="V257" s="441"/>
      <c r="W257" s="39"/>
      <c r="X257" s="441"/>
      <c r="Y257" s="39"/>
      <c r="Z257" s="441"/>
      <c r="AA257" s="39"/>
      <c r="AB257" s="441"/>
      <c r="AC257" s="39"/>
      <c r="AD257" s="441"/>
      <c r="AE257" s="407"/>
      <c r="AF257" s="441"/>
      <c r="AG257" s="407"/>
      <c r="AH257" s="441"/>
      <c r="AI257" s="407"/>
      <c r="AJ257" s="441"/>
      <c r="AK257" s="407"/>
      <c r="AL257" s="441"/>
      <c r="AM257" s="437"/>
      <c r="AN257" s="143"/>
      <c r="AO257" s="143"/>
      <c r="AP257" s="39"/>
      <c r="AQ257" s="35"/>
      <c r="AR257" s="39"/>
      <c r="AS257" s="58"/>
      <c r="AT257" s="58"/>
      <c r="AU257" s="39"/>
      <c r="AV257" s="557" t="str">
        <f t="shared" si="80"/>
        <v/>
      </c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12"/>
      <c r="BH257" s="12"/>
      <c r="BI257" s="12"/>
      <c r="CA257" s="32" t="str">
        <f t="shared" si="81"/>
        <v/>
      </c>
      <c r="CB257" s="32" t="str">
        <f t="shared" si="82"/>
        <v/>
      </c>
      <c r="CC257" s="438" t="str">
        <f t="shared" si="83"/>
        <v/>
      </c>
      <c r="CD257" s="32"/>
      <c r="CE257" s="32"/>
      <c r="CF257" s="32"/>
      <c r="CG257" s="33">
        <f t="shared" si="84"/>
        <v>0</v>
      </c>
      <c r="CH257" s="33">
        <f t="shared" si="85"/>
        <v>0</v>
      </c>
      <c r="CI257" s="33">
        <f t="shared" si="86"/>
        <v>0</v>
      </c>
      <c r="CJ257" s="33"/>
      <c r="CK257" s="33"/>
      <c r="CL257" s="33"/>
      <c r="CM257" s="14"/>
      <c r="CN257" s="14"/>
    </row>
    <row r="258" spans="1:104" x14ac:dyDescent="0.2">
      <c r="A258" s="1507"/>
      <c r="B258" s="443" t="s">
        <v>285</v>
      </c>
      <c r="C258" s="139">
        <f t="shared" si="77"/>
        <v>0</v>
      </c>
      <c r="D258" s="440"/>
      <c r="E258" s="335">
        <f t="shared" si="87"/>
        <v>0</v>
      </c>
      <c r="F258" s="441"/>
      <c r="G258" s="442"/>
      <c r="H258" s="441"/>
      <c r="I258" s="442"/>
      <c r="J258" s="441"/>
      <c r="K258" s="39"/>
      <c r="L258" s="441"/>
      <c r="M258" s="39"/>
      <c r="N258" s="441"/>
      <c r="O258" s="39"/>
      <c r="P258" s="441"/>
      <c r="Q258" s="39"/>
      <c r="R258" s="441"/>
      <c r="S258" s="39"/>
      <c r="T258" s="441"/>
      <c r="U258" s="39"/>
      <c r="V258" s="441"/>
      <c r="W258" s="39"/>
      <c r="X258" s="441"/>
      <c r="Y258" s="39"/>
      <c r="Z258" s="441"/>
      <c r="AA258" s="39"/>
      <c r="AB258" s="441"/>
      <c r="AC258" s="39"/>
      <c r="AD258" s="441"/>
      <c r="AE258" s="407"/>
      <c r="AF258" s="441"/>
      <c r="AG258" s="407"/>
      <c r="AH258" s="441"/>
      <c r="AI258" s="407"/>
      <c r="AJ258" s="441"/>
      <c r="AK258" s="407"/>
      <c r="AL258" s="441"/>
      <c r="AM258" s="437"/>
      <c r="AN258" s="143"/>
      <c r="AO258" s="143"/>
      <c r="AP258" s="39"/>
      <c r="AQ258" s="35"/>
      <c r="AR258" s="39"/>
      <c r="AS258" s="58"/>
      <c r="AT258" s="58"/>
      <c r="AU258" s="39"/>
      <c r="AV258" s="557" t="str">
        <f t="shared" si="80"/>
        <v/>
      </c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12"/>
      <c r="BH258" s="12"/>
      <c r="BI258" s="12"/>
      <c r="CA258" s="32" t="str">
        <f t="shared" si="81"/>
        <v/>
      </c>
      <c r="CB258" s="32" t="str">
        <f t="shared" si="82"/>
        <v/>
      </c>
      <c r="CC258" s="438" t="str">
        <f t="shared" si="83"/>
        <v/>
      </c>
      <c r="CD258" s="32"/>
      <c r="CE258" s="32"/>
      <c r="CF258" s="32"/>
      <c r="CG258" s="33">
        <f t="shared" si="84"/>
        <v>0</v>
      </c>
      <c r="CH258" s="33">
        <f t="shared" si="85"/>
        <v>0</v>
      </c>
      <c r="CI258" s="33">
        <f t="shared" si="86"/>
        <v>0</v>
      </c>
      <c r="CJ258" s="33"/>
      <c r="CK258" s="33"/>
      <c r="CL258" s="33"/>
      <c r="CM258" s="14"/>
      <c r="CN258" s="14"/>
    </row>
    <row r="259" spans="1:104" x14ac:dyDescent="0.2">
      <c r="A259" s="1507"/>
      <c r="B259" s="443" t="s">
        <v>286</v>
      </c>
      <c r="C259" s="139">
        <f t="shared" si="77"/>
        <v>0</v>
      </c>
      <c r="D259" s="440"/>
      <c r="E259" s="335">
        <f t="shared" si="87"/>
        <v>0</v>
      </c>
      <c r="F259" s="441"/>
      <c r="G259" s="442"/>
      <c r="H259" s="441"/>
      <c r="I259" s="442"/>
      <c r="J259" s="441"/>
      <c r="K259" s="39"/>
      <c r="L259" s="441"/>
      <c r="M259" s="39"/>
      <c r="N259" s="441"/>
      <c r="O259" s="39"/>
      <c r="P259" s="441"/>
      <c r="Q259" s="39"/>
      <c r="R259" s="441"/>
      <c r="S259" s="39"/>
      <c r="T259" s="441"/>
      <c r="U259" s="39"/>
      <c r="V259" s="441"/>
      <c r="W259" s="39"/>
      <c r="X259" s="441"/>
      <c r="Y259" s="39"/>
      <c r="Z259" s="441"/>
      <c r="AA259" s="39"/>
      <c r="AB259" s="441"/>
      <c r="AC259" s="39"/>
      <c r="AD259" s="441"/>
      <c r="AE259" s="407"/>
      <c r="AF259" s="441"/>
      <c r="AG259" s="407"/>
      <c r="AH259" s="441"/>
      <c r="AI259" s="407"/>
      <c r="AJ259" s="441"/>
      <c r="AK259" s="407"/>
      <c r="AL259" s="441"/>
      <c r="AM259" s="437"/>
      <c r="AN259" s="143"/>
      <c r="AO259" s="143"/>
      <c r="AP259" s="39"/>
      <c r="AQ259" s="35"/>
      <c r="AR259" s="39"/>
      <c r="AS259" s="58"/>
      <c r="AT259" s="58"/>
      <c r="AU259" s="39"/>
      <c r="AV259" s="557" t="str">
        <f t="shared" si="80"/>
        <v/>
      </c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12"/>
      <c r="BH259" s="12"/>
      <c r="BI259" s="12"/>
      <c r="CA259" s="32" t="str">
        <f t="shared" si="81"/>
        <v/>
      </c>
      <c r="CB259" s="32" t="str">
        <f t="shared" si="82"/>
        <v/>
      </c>
      <c r="CC259" s="438" t="str">
        <f t="shared" si="83"/>
        <v/>
      </c>
      <c r="CD259" s="32"/>
      <c r="CE259" s="32"/>
      <c r="CF259" s="32"/>
      <c r="CG259" s="33">
        <f t="shared" si="84"/>
        <v>0</v>
      </c>
      <c r="CH259" s="33">
        <f t="shared" si="85"/>
        <v>0</v>
      </c>
      <c r="CI259" s="33">
        <f t="shared" si="86"/>
        <v>0</v>
      </c>
      <c r="CJ259" s="33"/>
      <c r="CK259" s="33"/>
      <c r="CL259" s="33"/>
      <c r="CM259" s="14"/>
      <c r="CN259" s="14"/>
    </row>
    <row r="260" spans="1:104" x14ac:dyDescent="0.2">
      <c r="A260" s="1507"/>
      <c r="B260" s="444" t="s">
        <v>287</v>
      </c>
      <c r="C260" s="182">
        <f t="shared" si="77"/>
        <v>2</v>
      </c>
      <c r="D260" s="445"/>
      <c r="E260" s="350">
        <f t="shared" si="87"/>
        <v>2</v>
      </c>
      <c r="F260" s="273"/>
      <c r="G260" s="446"/>
      <c r="H260" s="273"/>
      <c r="I260" s="446"/>
      <c r="J260" s="273"/>
      <c r="K260" s="85"/>
      <c r="L260" s="273"/>
      <c r="M260" s="85"/>
      <c r="N260" s="273"/>
      <c r="O260" s="85"/>
      <c r="P260" s="273"/>
      <c r="Q260" s="85">
        <v>1</v>
      </c>
      <c r="R260" s="273"/>
      <c r="S260" s="85"/>
      <c r="T260" s="273"/>
      <c r="U260" s="85"/>
      <c r="V260" s="273"/>
      <c r="W260" s="85">
        <v>1</v>
      </c>
      <c r="X260" s="273"/>
      <c r="Y260" s="85"/>
      <c r="Z260" s="273"/>
      <c r="AA260" s="85"/>
      <c r="AB260" s="273"/>
      <c r="AC260" s="85"/>
      <c r="AD260" s="273"/>
      <c r="AE260" s="274"/>
      <c r="AF260" s="273"/>
      <c r="AG260" s="274"/>
      <c r="AH260" s="273"/>
      <c r="AI260" s="274"/>
      <c r="AJ260" s="273"/>
      <c r="AK260" s="274"/>
      <c r="AL260" s="273"/>
      <c r="AM260" s="447"/>
      <c r="AN260" s="149">
        <v>0</v>
      </c>
      <c r="AO260" s="149">
        <v>0</v>
      </c>
      <c r="AP260" s="85">
        <v>0</v>
      </c>
      <c r="AQ260" s="82">
        <v>0</v>
      </c>
      <c r="AR260" s="85">
        <v>0</v>
      </c>
      <c r="AS260" s="59">
        <v>0</v>
      </c>
      <c r="AT260" s="59">
        <v>0</v>
      </c>
      <c r="AU260" s="85">
        <v>0</v>
      </c>
      <c r="AV260" s="557" t="str">
        <f t="shared" si="80"/>
        <v/>
      </c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12"/>
      <c r="BH260" s="12"/>
      <c r="BI260" s="12"/>
      <c r="CA260" s="32" t="str">
        <f t="shared" si="81"/>
        <v/>
      </c>
      <c r="CB260" s="32" t="str">
        <f t="shared" si="82"/>
        <v/>
      </c>
      <c r="CC260" s="438" t="str">
        <f t="shared" si="83"/>
        <v/>
      </c>
      <c r="CD260" s="32"/>
      <c r="CE260" s="32"/>
      <c r="CF260" s="32"/>
      <c r="CG260" s="33">
        <f t="shared" si="84"/>
        <v>0</v>
      </c>
      <c r="CH260" s="33">
        <f t="shared" si="85"/>
        <v>0</v>
      </c>
      <c r="CI260" s="33">
        <f t="shared" si="86"/>
        <v>0</v>
      </c>
      <c r="CJ260" s="33"/>
      <c r="CK260" s="33"/>
      <c r="CL260" s="33"/>
      <c r="CM260" s="14"/>
      <c r="CN260" s="14"/>
    </row>
    <row r="261" spans="1:104" x14ac:dyDescent="0.2">
      <c r="A261" s="1372" t="s">
        <v>288</v>
      </c>
      <c r="B261" s="435" t="s">
        <v>33</v>
      </c>
      <c r="C261" s="328">
        <f t="shared" si="77"/>
        <v>2</v>
      </c>
      <c r="D261" s="329">
        <f t="shared" ref="D261:D269" si="88">SUM(F261+H261+J261+L261+N261+P261+R261+T261+V261+X261+Z261+AB261+AD261+AF261+AH261+AJ261+AL261)</f>
        <v>0</v>
      </c>
      <c r="E261" s="330">
        <f t="shared" ref="E261:E269" si="89">SUM(G261+I261+K261+M261+O261+Q261+S261+U261+W261+Y261+AA261+AC261+AE261+AG261+AI261+AK261+AM261)</f>
        <v>2</v>
      </c>
      <c r="F261" s="448"/>
      <c r="G261" s="449"/>
      <c r="H261" s="450"/>
      <c r="I261" s="449"/>
      <c r="J261" s="450"/>
      <c r="K261" s="272"/>
      <c r="L261" s="451"/>
      <c r="M261" s="449"/>
      <c r="N261" s="450"/>
      <c r="O261" s="452"/>
      <c r="P261" s="448"/>
      <c r="Q261" s="449"/>
      <c r="R261" s="450"/>
      <c r="S261" s="452">
        <v>1</v>
      </c>
      <c r="T261" s="448"/>
      <c r="U261" s="449"/>
      <c r="V261" s="450"/>
      <c r="W261" s="452">
        <v>1</v>
      </c>
      <c r="X261" s="448"/>
      <c r="Y261" s="449"/>
      <c r="Z261" s="450"/>
      <c r="AA261" s="452"/>
      <c r="AB261" s="448"/>
      <c r="AC261" s="449"/>
      <c r="AD261" s="450"/>
      <c r="AE261" s="452"/>
      <c r="AF261" s="448"/>
      <c r="AG261" s="449"/>
      <c r="AH261" s="450"/>
      <c r="AI261" s="452"/>
      <c r="AJ261" s="448"/>
      <c r="AK261" s="449"/>
      <c r="AL261" s="450"/>
      <c r="AM261" s="453"/>
      <c r="AN261" s="601">
        <v>1</v>
      </c>
      <c r="AO261" s="264">
        <v>1</v>
      </c>
      <c r="AP261" s="109">
        <v>0</v>
      </c>
      <c r="AQ261" s="106">
        <v>0</v>
      </c>
      <c r="AR261" s="109">
        <v>0</v>
      </c>
      <c r="AS261" s="57">
        <v>0</v>
      </c>
      <c r="AT261" s="57">
        <v>0</v>
      </c>
      <c r="AU261" s="109">
        <v>0</v>
      </c>
      <c r="AV261" s="557" t="str">
        <f t="shared" si="80"/>
        <v/>
      </c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12"/>
      <c r="BH261" s="12"/>
      <c r="BI261" s="12"/>
      <c r="CA261" s="32" t="str">
        <f t="shared" si="81"/>
        <v/>
      </c>
      <c r="CB261" s="32" t="str">
        <f t="shared" si="82"/>
        <v/>
      </c>
      <c r="CC261" s="438" t="str">
        <f t="shared" si="83"/>
        <v/>
      </c>
      <c r="CD261" s="32"/>
      <c r="CE261" s="32"/>
      <c r="CF261" s="32"/>
      <c r="CG261" s="33">
        <f t="shared" si="84"/>
        <v>0</v>
      </c>
      <c r="CH261" s="33">
        <f t="shared" si="85"/>
        <v>0</v>
      </c>
      <c r="CI261" s="33">
        <f t="shared" si="86"/>
        <v>0</v>
      </c>
      <c r="CJ261" s="33"/>
      <c r="CK261" s="33"/>
      <c r="CL261" s="33"/>
      <c r="CM261" s="14"/>
      <c r="CN261" s="14"/>
    </row>
    <row r="262" spans="1:104" x14ac:dyDescent="0.2">
      <c r="A262" s="1433"/>
      <c r="B262" s="439" t="s">
        <v>280</v>
      </c>
      <c r="C262" s="213">
        <f t="shared" si="77"/>
        <v>0</v>
      </c>
      <c r="D262" s="214">
        <f t="shared" si="88"/>
        <v>0</v>
      </c>
      <c r="E262" s="330">
        <f t="shared" si="89"/>
        <v>0</v>
      </c>
      <c r="F262" s="106"/>
      <c r="G262" s="272"/>
      <c r="H262" s="106"/>
      <c r="I262" s="272"/>
      <c r="J262" s="106"/>
      <c r="K262" s="272"/>
      <c r="L262" s="106"/>
      <c r="M262" s="272"/>
      <c r="N262" s="264"/>
      <c r="O262" s="454"/>
      <c r="P262" s="106"/>
      <c r="Q262" s="272"/>
      <c r="R262" s="264"/>
      <c r="S262" s="454"/>
      <c r="T262" s="106"/>
      <c r="U262" s="272"/>
      <c r="V262" s="264"/>
      <c r="W262" s="454"/>
      <c r="X262" s="106"/>
      <c r="Y262" s="272"/>
      <c r="Z262" s="264"/>
      <c r="AA262" s="454"/>
      <c r="AB262" s="106"/>
      <c r="AC262" s="272"/>
      <c r="AD262" s="264"/>
      <c r="AE262" s="454"/>
      <c r="AF262" s="106"/>
      <c r="AG262" s="272"/>
      <c r="AH262" s="264"/>
      <c r="AI262" s="454"/>
      <c r="AJ262" s="106"/>
      <c r="AK262" s="272"/>
      <c r="AL262" s="264"/>
      <c r="AM262" s="108"/>
      <c r="AN262" s="264"/>
      <c r="AO262" s="264"/>
      <c r="AP262" s="109"/>
      <c r="AQ262" s="106"/>
      <c r="AR262" s="109"/>
      <c r="AS262" s="57"/>
      <c r="AT262" s="57"/>
      <c r="AU262" s="109"/>
      <c r="AV262" s="557" t="str">
        <f t="shared" si="80"/>
        <v/>
      </c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12"/>
      <c r="BH262" s="12"/>
      <c r="BI262" s="12"/>
      <c r="CA262" s="32" t="str">
        <f t="shared" si="81"/>
        <v/>
      </c>
      <c r="CB262" s="32" t="str">
        <f t="shared" si="82"/>
        <v/>
      </c>
      <c r="CC262" s="438" t="str">
        <f t="shared" si="83"/>
        <v/>
      </c>
      <c r="CD262" s="32"/>
      <c r="CE262" s="32"/>
      <c r="CF262" s="32"/>
      <c r="CG262" s="33">
        <f t="shared" si="84"/>
        <v>0</v>
      </c>
      <c r="CH262" s="33">
        <f t="shared" si="85"/>
        <v>0</v>
      </c>
      <c r="CI262" s="33">
        <f t="shared" si="86"/>
        <v>0</v>
      </c>
      <c r="CJ262" s="33"/>
      <c r="CK262" s="33"/>
      <c r="CL262" s="33"/>
      <c r="CM262" s="14"/>
      <c r="CN262" s="14"/>
    </row>
    <row r="263" spans="1:104" x14ac:dyDescent="0.2">
      <c r="A263" s="1433"/>
      <c r="B263" s="443" t="s">
        <v>281</v>
      </c>
      <c r="C263" s="139">
        <f t="shared" si="77"/>
        <v>9</v>
      </c>
      <c r="D263" s="140">
        <f t="shared" si="88"/>
        <v>0</v>
      </c>
      <c r="E263" s="335">
        <f t="shared" si="89"/>
        <v>9</v>
      </c>
      <c r="F263" s="35"/>
      <c r="G263" s="40"/>
      <c r="H263" s="35"/>
      <c r="I263" s="40"/>
      <c r="J263" s="35"/>
      <c r="K263" s="40"/>
      <c r="L263" s="35"/>
      <c r="M263" s="40">
        <v>1</v>
      </c>
      <c r="N263" s="35"/>
      <c r="O263" s="37">
        <v>3</v>
      </c>
      <c r="P263" s="35"/>
      <c r="Q263" s="40">
        <v>3</v>
      </c>
      <c r="R263" s="143"/>
      <c r="S263" s="37">
        <v>1</v>
      </c>
      <c r="T263" s="35"/>
      <c r="U263" s="40"/>
      <c r="V263" s="143"/>
      <c r="W263" s="37"/>
      <c r="X263" s="35"/>
      <c r="Y263" s="40"/>
      <c r="Z263" s="143"/>
      <c r="AA263" s="37">
        <v>1</v>
      </c>
      <c r="AB263" s="35"/>
      <c r="AC263" s="40"/>
      <c r="AD263" s="143"/>
      <c r="AE263" s="37"/>
      <c r="AF263" s="35"/>
      <c r="AG263" s="40"/>
      <c r="AH263" s="143"/>
      <c r="AI263" s="37"/>
      <c r="AJ263" s="35"/>
      <c r="AK263" s="40"/>
      <c r="AL263" s="143"/>
      <c r="AM263" s="38"/>
      <c r="AN263" s="143">
        <v>2</v>
      </c>
      <c r="AO263" s="143">
        <v>2</v>
      </c>
      <c r="AP263" s="39">
        <v>0</v>
      </c>
      <c r="AQ263" s="35">
        <v>0</v>
      </c>
      <c r="AR263" s="39">
        <v>0</v>
      </c>
      <c r="AS263" s="58">
        <v>0</v>
      </c>
      <c r="AT263" s="58">
        <v>0</v>
      </c>
      <c r="AU263" s="39">
        <v>0</v>
      </c>
      <c r="AV263" s="557" t="str">
        <f t="shared" si="80"/>
        <v/>
      </c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12"/>
      <c r="BH263" s="12"/>
      <c r="BI263" s="12"/>
      <c r="CA263" s="32" t="str">
        <f t="shared" si="81"/>
        <v/>
      </c>
      <c r="CB263" s="32" t="str">
        <f t="shared" si="82"/>
        <v/>
      </c>
      <c r="CC263" s="438" t="str">
        <f t="shared" si="83"/>
        <v/>
      </c>
      <c r="CD263" s="32"/>
      <c r="CE263" s="32"/>
      <c r="CF263" s="32"/>
      <c r="CG263" s="33">
        <f t="shared" si="84"/>
        <v>0</v>
      </c>
      <c r="CH263" s="33">
        <f t="shared" si="85"/>
        <v>0</v>
      </c>
      <c r="CI263" s="33">
        <f t="shared" si="86"/>
        <v>0</v>
      </c>
      <c r="CJ263" s="33"/>
      <c r="CK263" s="33"/>
      <c r="CL263" s="33"/>
      <c r="CM263" s="14"/>
      <c r="CN263" s="14"/>
    </row>
    <row r="264" spans="1:104" x14ac:dyDescent="0.2">
      <c r="A264" s="1433"/>
      <c r="B264" s="443" t="s">
        <v>282</v>
      </c>
      <c r="C264" s="139">
        <f t="shared" si="77"/>
        <v>0</v>
      </c>
      <c r="D264" s="140">
        <f t="shared" si="88"/>
        <v>0</v>
      </c>
      <c r="E264" s="335">
        <f t="shared" si="89"/>
        <v>0</v>
      </c>
      <c r="F264" s="35"/>
      <c r="G264" s="40"/>
      <c r="H264" s="35"/>
      <c r="I264" s="40"/>
      <c r="J264" s="35"/>
      <c r="K264" s="40"/>
      <c r="L264" s="35"/>
      <c r="M264" s="40"/>
      <c r="N264" s="35"/>
      <c r="O264" s="37"/>
      <c r="P264" s="35"/>
      <c r="Q264" s="40"/>
      <c r="R264" s="143"/>
      <c r="S264" s="37"/>
      <c r="T264" s="35"/>
      <c r="U264" s="40"/>
      <c r="V264" s="143"/>
      <c r="W264" s="37"/>
      <c r="X264" s="35"/>
      <c r="Y264" s="40"/>
      <c r="Z264" s="143"/>
      <c r="AA264" s="37"/>
      <c r="AB264" s="35"/>
      <c r="AC264" s="40"/>
      <c r="AD264" s="143"/>
      <c r="AE264" s="37"/>
      <c r="AF264" s="35"/>
      <c r="AG264" s="40"/>
      <c r="AH264" s="143"/>
      <c r="AI264" s="37"/>
      <c r="AJ264" s="35"/>
      <c r="AK264" s="40"/>
      <c r="AL264" s="143"/>
      <c r="AM264" s="38"/>
      <c r="AN264" s="143"/>
      <c r="AO264" s="143"/>
      <c r="AP264" s="39"/>
      <c r="AQ264" s="35"/>
      <c r="AR264" s="39"/>
      <c r="AS264" s="58"/>
      <c r="AT264" s="58"/>
      <c r="AU264" s="39"/>
      <c r="AV264" s="557" t="str">
        <f t="shared" si="80"/>
        <v/>
      </c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12"/>
      <c r="BH264" s="12"/>
      <c r="BI264" s="12"/>
      <c r="CA264" s="32" t="str">
        <f t="shared" si="81"/>
        <v/>
      </c>
      <c r="CB264" s="32" t="str">
        <f t="shared" si="82"/>
        <v/>
      </c>
      <c r="CC264" s="438" t="str">
        <f t="shared" si="83"/>
        <v/>
      </c>
      <c r="CD264" s="32"/>
      <c r="CE264" s="32"/>
      <c r="CF264" s="32"/>
      <c r="CG264" s="33">
        <f t="shared" si="84"/>
        <v>0</v>
      </c>
      <c r="CH264" s="33">
        <f t="shared" si="85"/>
        <v>0</v>
      </c>
      <c r="CI264" s="33">
        <f t="shared" si="86"/>
        <v>0</v>
      </c>
      <c r="CJ264" s="33"/>
      <c r="CK264" s="33"/>
      <c r="CL264" s="33"/>
      <c r="CM264" s="14"/>
      <c r="CN264" s="14"/>
    </row>
    <row r="265" spans="1:104" x14ac:dyDescent="0.2">
      <c r="A265" s="1433"/>
      <c r="B265" s="443" t="s">
        <v>283</v>
      </c>
      <c r="C265" s="139">
        <f t="shared" si="77"/>
        <v>0</v>
      </c>
      <c r="D265" s="140">
        <f t="shared" si="88"/>
        <v>0</v>
      </c>
      <c r="E265" s="335">
        <f t="shared" si="89"/>
        <v>0</v>
      </c>
      <c r="F265" s="35"/>
      <c r="G265" s="40"/>
      <c r="H265" s="35"/>
      <c r="I265" s="40"/>
      <c r="J265" s="35"/>
      <c r="K265" s="40"/>
      <c r="L265" s="35"/>
      <c r="M265" s="40"/>
      <c r="N265" s="35"/>
      <c r="O265" s="37"/>
      <c r="P265" s="35"/>
      <c r="Q265" s="40"/>
      <c r="R265" s="143"/>
      <c r="S265" s="37"/>
      <c r="T265" s="35"/>
      <c r="U265" s="40"/>
      <c r="V265" s="143"/>
      <c r="W265" s="37"/>
      <c r="X265" s="35"/>
      <c r="Y265" s="40"/>
      <c r="Z265" s="143"/>
      <c r="AA265" s="37"/>
      <c r="AB265" s="35"/>
      <c r="AC265" s="40"/>
      <c r="AD265" s="143"/>
      <c r="AE265" s="37"/>
      <c r="AF265" s="35"/>
      <c r="AG265" s="40"/>
      <c r="AH265" s="143"/>
      <c r="AI265" s="37"/>
      <c r="AJ265" s="35"/>
      <c r="AK265" s="40"/>
      <c r="AL265" s="143"/>
      <c r="AM265" s="38"/>
      <c r="AN265" s="143"/>
      <c r="AO265" s="143"/>
      <c r="AP265" s="39"/>
      <c r="AQ265" s="35"/>
      <c r="AR265" s="39"/>
      <c r="AS265" s="58"/>
      <c r="AT265" s="58"/>
      <c r="AU265" s="39"/>
      <c r="AV265" s="557" t="str">
        <f t="shared" si="80"/>
        <v/>
      </c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12"/>
      <c r="BH265" s="12"/>
      <c r="BI265" s="12"/>
      <c r="CA265" s="32" t="str">
        <f t="shared" si="81"/>
        <v/>
      </c>
      <c r="CB265" s="32" t="str">
        <f t="shared" si="82"/>
        <v/>
      </c>
      <c r="CC265" s="438" t="str">
        <f t="shared" si="83"/>
        <v/>
      </c>
      <c r="CD265" s="32"/>
      <c r="CE265" s="32"/>
      <c r="CF265" s="32"/>
      <c r="CG265" s="33">
        <f t="shared" si="84"/>
        <v>0</v>
      </c>
      <c r="CH265" s="33">
        <f t="shared" si="85"/>
        <v>0</v>
      </c>
      <c r="CI265" s="33">
        <f t="shared" si="86"/>
        <v>0</v>
      </c>
      <c r="CJ265" s="33"/>
      <c r="CK265" s="33"/>
      <c r="CL265" s="33"/>
      <c r="CM265" s="14"/>
      <c r="CN265" s="14"/>
    </row>
    <row r="266" spans="1:104" x14ac:dyDescent="0.2">
      <c r="A266" s="1433"/>
      <c r="B266" s="443" t="s">
        <v>284</v>
      </c>
      <c r="C266" s="139">
        <f t="shared" si="77"/>
        <v>0</v>
      </c>
      <c r="D266" s="140">
        <f t="shared" si="88"/>
        <v>0</v>
      </c>
      <c r="E266" s="335">
        <f t="shared" si="89"/>
        <v>0</v>
      </c>
      <c r="F266" s="35"/>
      <c r="G266" s="40"/>
      <c r="H266" s="35"/>
      <c r="I266" s="40"/>
      <c r="J266" s="35"/>
      <c r="K266" s="40"/>
      <c r="L266" s="35"/>
      <c r="M266" s="40"/>
      <c r="N266" s="35"/>
      <c r="O266" s="37"/>
      <c r="P266" s="35"/>
      <c r="Q266" s="40"/>
      <c r="R266" s="143"/>
      <c r="S266" s="37"/>
      <c r="T266" s="35"/>
      <c r="U266" s="40"/>
      <c r="V266" s="143"/>
      <c r="W266" s="37"/>
      <c r="X266" s="35"/>
      <c r="Y266" s="40"/>
      <c r="Z266" s="143"/>
      <c r="AA266" s="37"/>
      <c r="AB266" s="35"/>
      <c r="AC266" s="40"/>
      <c r="AD266" s="143"/>
      <c r="AE266" s="37"/>
      <c r="AF266" s="35"/>
      <c r="AG266" s="40"/>
      <c r="AH266" s="143"/>
      <c r="AI266" s="37"/>
      <c r="AJ266" s="35"/>
      <c r="AK266" s="40"/>
      <c r="AL266" s="143"/>
      <c r="AM266" s="38"/>
      <c r="AN266" s="143"/>
      <c r="AO266" s="143"/>
      <c r="AP266" s="39"/>
      <c r="AQ266" s="35"/>
      <c r="AR266" s="39"/>
      <c r="AS266" s="58"/>
      <c r="AT266" s="58"/>
      <c r="AU266" s="39"/>
      <c r="AV266" s="557" t="str">
        <f t="shared" si="80"/>
        <v/>
      </c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12"/>
      <c r="BH266" s="12"/>
      <c r="BI266" s="12"/>
      <c r="CA266" s="32" t="str">
        <f t="shared" si="81"/>
        <v/>
      </c>
      <c r="CB266" s="32" t="str">
        <f t="shared" si="82"/>
        <v/>
      </c>
      <c r="CC266" s="438" t="str">
        <f t="shared" si="83"/>
        <v/>
      </c>
      <c r="CD266" s="32"/>
      <c r="CE266" s="32"/>
      <c r="CF266" s="32"/>
      <c r="CG266" s="33">
        <f t="shared" si="84"/>
        <v>0</v>
      </c>
      <c r="CH266" s="33">
        <f t="shared" si="85"/>
        <v>0</v>
      </c>
      <c r="CI266" s="33">
        <f t="shared" si="86"/>
        <v>0</v>
      </c>
      <c r="CJ266" s="33"/>
      <c r="CK266" s="33"/>
      <c r="CL266" s="33"/>
      <c r="CM266" s="14"/>
      <c r="CN266" s="14"/>
    </row>
    <row r="267" spans="1:104" x14ac:dyDescent="0.2">
      <c r="A267" s="1433"/>
      <c r="B267" s="443" t="s">
        <v>285</v>
      </c>
      <c r="C267" s="139">
        <f t="shared" si="77"/>
        <v>0</v>
      </c>
      <c r="D267" s="140">
        <f t="shared" si="88"/>
        <v>0</v>
      </c>
      <c r="E267" s="335">
        <f t="shared" si="89"/>
        <v>0</v>
      </c>
      <c r="F267" s="35"/>
      <c r="G267" s="40"/>
      <c r="H267" s="35"/>
      <c r="I267" s="40"/>
      <c r="J267" s="35"/>
      <c r="K267" s="40"/>
      <c r="L267" s="35"/>
      <c r="M267" s="40"/>
      <c r="N267" s="35"/>
      <c r="O267" s="37"/>
      <c r="P267" s="35"/>
      <c r="Q267" s="40"/>
      <c r="R267" s="143"/>
      <c r="S267" s="37"/>
      <c r="T267" s="35"/>
      <c r="U267" s="40"/>
      <c r="V267" s="143"/>
      <c r="W267" s="37"/>
      <c r="X267" s="35"/>
      <c r="Y267" s="40"/>
      <c r="Z267" s="143"/>
      <c r="AA267" s="37"/>
      <c r="AB267" s="35"/>
      <c r="AC267" s="40"/>
      <c r="AD267" s="143"/>
      <c r="AE267" s="37"/>
      <c r="AF267" s="35"/>
      <c r="AG267" s="40"/>
      <c r="AH267" s="143"/>
      <c r="AI267" s="37"/>
      <c r="AJ267" s="35"/>
      <c r="AK267" s="40"/>
      <c r="AL267" s="143"/>
      <c r="AM267" s="38"/>
      <c r="AN267" s="143"/>
      <c r="AO267" s="143"/>
      <c r="AP267" s="39"/>
      <c r="AQ267" s="35"/>
      <c r="AR267" s="39"/>
      <c r="AS267" s="58"/>
      <c r="AT267" s="58"/>
      <c r="AU267" s="39"/>
      <c r="AV267" s="557" t="str">
        <f t="shared" si="80"/>
        <v/>
      </c>
      <c r="AW267" s="13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Z267" s="2"/>
      <c r="CA267" s="32" t="str">
        <f t="shared" si="81"/>
        <v/>
      </c>
      <c r="CB267" s="32" t="str">
        <f t="shared" si="82"/>
        <v/>
      </c>
      <c r="CC267" s="438" t="str">
        <f t="shared" si="83"/>
        <v/>
      </c>
      <c r="CD267" s="32"/>
      <c r="CE267" s="32"/>
      <c r="CF267" s="32"/>
      <c r="CG267" s="33">
        <f t="shared" si="84"/>
        <v>0</v>
      </c>
      <c r="CH267" s="33">
        <f t="shared" si="85"/>
        <v>0</v>
      </c>
      <c r="CI267" s="33">
        <f t="shared" si="86"/>
        <v>0</v>
      </c>
      <c r="CJ267" s="33"/>
      <c r="CK267" s="33"/>
      <c r="CL267" s="33"/>
      <c r="CM267" s="14"/>
      <c r="CN267" s="14"/>
    </row>
    <row r="268" spans="1:104" x14ac:dyDescent="0.2">
      <c r="A268" s="1433"/>
      <c r="B268" s="443" t="s">
        <v>286</v>
      </c>
      <c r="C268" s="139">
        <f t="shared" si="77"/>
        <v>0</v>
      </c>
      <c r="D268" s="140">
        <f t="shared" si="88"/>
        <v>0</v>
      </c>
      <c r="E268" s="335">
        <f t="shared" si="89"/>
        <v>0</v>
      </c>
      <c r="F268" s="35"/>
      <c r="G268" s="40"/>
      <c r="H268" s="35"/>
      <c r="I268" s="40"/>
      <c r="J268" s="35"/>
      <c r="K268" s="40"/>
      <c r="L268" s="35"/>
      <c r="M268" s="40"/>
      <c r="N268" s="35"/>
      <c r="O268" s="37"/>
      <c r="P268" s="35"/>
      <c r="Q268" s="40"/>
      <c r="R268" s="143"/>
      <c r="S268" s="37"/>
      <c r="T268" s="35"/>
      <c r="U268" s="40"/>
      <c r="V268" s="143"/>
      <c r="W268" s="37"/>
      <c r="X268" s="35"/>
      <c r="Y268" s="40"/>
      <c r="Z268" s="143"/>
      <c r="AA268" s="37"/>
      <c r="AB268" s="35"/>
      <c r="AC268" s="40"/>
      <c r="AD268" s="143"/>
      <c r="AE268" s="37"/>
      <c r="AF268" s="35"/>
      <c r="AG268" s="40"/>
      <c r="AH268" s="143"/>
      <c r="AI268" s="37"/>
      <c r="AJ268" s="35"/>
      <c r="AK268" s="40"/>
      <c r="AL268" s="143"/>
      <c r="AM268" s="38"/>
      <c r="AN268" s="143"/>
      <c r="AO268" s="143"/>
      <c r="AP268" s="39"/>
      <c r="AQ268" s="35"/>
      <c r="AR268" s="39"/>
      <c r="AS268" s="58"/>
      <c r="AT268" s="58"/>
      <c r="AU268" s="39"/>
      <c r="AV268" s="557" t="str">
        <f t="shared" si="80"/>
        <v/>
      </c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Y268" s="3"/>
      <c r="BZ268" s="4"/>
      <c r="CA268" s="32" t="str">
        <f t="shared" si="81"/>
        <v/>
      </c>
      <c r="CB268" s="32" t="str">
        <f t="shared" si="82"/>
        <v/>
      </c>
      <c r="CC268" s="438" t="str">
        <f t="shared" si="83"/>
        <v/>
      </c>
      <c r="CD268" s="32"/>
      <c r="CE268" s="32"/>
      <c r="CF268" s="33"/>
      <c r="CG268" s="33">
        <f t="shared" si="84"/>
        <v>0</v>
      </c>
      <c r="CH268" s="33">
        <f t="shared" si="85"/>
        <v>0</v>
      </c>
      <c r="CI268" s="33">
        <f t="shared" si="86"/>
        <v>0</v>
      </c>
      <c r="CJ268" s="33"/>
      <c r="CK268" s="33"/>
      <c r="CL268" s="33"/>
      <c r="CM268" s="14"/>
      <c r="CZ268" s="3"/>
    </row>
    <row r="269" spans="1:104" x14ac:dyDescent="0.2">
      <c r="A269" s="1374"/>
      <c r="B269" s="444" t="s">
        <v>287</v>
      </c>
      <c r="C269" s="182">
        <f t="shared" si="77"/>
        <v>12</v>
      </c>
      <c r="D269" s="183">
        <f t="shared" si="88"/>
        <v>1</v>
      </c>
      <c r="E269" s="350">
        <f t="shared" si="89"/>
        <v>11</v>
      </c>
      <c r="F269" s="82"/>
      <c r="G269" s="185">
        <v>1</v>
      </c>
      <c r="H269" s="82"/>
      <c r="I269" s="185">
        <v>2</v>
      </c>
      <c r="J269" s="82"/>
      <c r="K269" s="185"/>
      <c r="L269" s="82"/>
      <c r="M269" s="185"/>
      <c r="N269" s="82"/>
      <c r="O269" s="455">
        <v>2</v>
      </c>
      <c r="P269" s="82"/>
      <c r="Q269" s="185">
        <v>1</v>
      </c>
      <c r="R269" s="149"/>
      <c r="S269" s="455"/>
      <c r="T269" s="82"/>
      <c r="U269" s="185">
        <v>2</v>
      </c>
      <c r="V269" s="149"/>
      <c r="W269" s="455">
        <v>2</v>
      </c>
      <c r="X269" s="82"/>
      <c r="Y269" s="185">
        <v>1</v>
      </c>
      <c r="Z269" s="149"/>
      <c r="AA269" s="455"/>
      <c r="AB269" s="82"/>
      <c r="AC269" s="185"/>
      <c r="AD269" s="149"/>
      <c r="AE269" s="455"/>
      <c r="AF269" s="82"/>
      <c r="AG269" s="185"/>
      <c r="AH269" s="149">
        <v>1</v>
      </c>
      <c r="AI269" s="455"/>
      <c r="AJ269" s="82"/>
      <c r="AK269" s="185"/>
      <c r="AL269" s="149"/>
      <c r="AM269" s="84"/>
      <c r="AN269" s="149">
        <v>0</v>
      </c>
      <c r="AO269" s="149">
        <v>0</v>
      </c>
      <c r="AP269" s="85">
        <v>0</v>
      </c>
      <c r="AQ269" s="82">
        <v>0</v>
      </c>
      <c r="AR269" s="85">
        <v>0</v>
      </c>
      <c r="AS269" s="59">
        <v>0</v>
      </c>
      <c r="AT269" s="85">
        <v>0</v>
      </c>
      <c r="AU269" s="85">
        <v>0</v>
      </c>
      <c r="AV269" s="557" t="str">
        <f t="shared" si="80"/>
        <v/>
      </c>
      <c r="AW269" s="162"/>
      <c r="AX269" s="630"/>
      <c r="AY269" s="733"/>
      <c r="AZ269" s="733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Z269" s="4"/>
      <c r="CA269" s="32" t="str">
        <f t="shared" si="81"/>
        <v/>
      </c>
      <c r="CB269" s="32" t="str">
        <f t="shared" si="82"/>
        <v/>
      </c>
      <c r="CC269" s="438" t="str">
        <f t="shared" si="83"/>
        <v/>
      </c>
      <c r="CD269" s="32"/>
      <c r="CE269" s="32"/>
      <c r="CF269" s="33"/>
      <c r="CG269" s="33">
        <f t="shared" si="84"/>
        <v>0</v>
      </c>
      <c r="CH269" s="33">
        <f t="shared" si="85"/>
        <v>0</v>
      </c>
      <c r="CI269" s="33">
        <f t="shared" si="86"/>
        <v>0</v>
      </c>
      <c r="CJ269" s="33"/>
      <c r="CK269" s="33"/>
      <c r="CL269" s="33"/>
      <c r="CM269" s="14"/>
      <c r="CZ269" s="3"/>
    </row>
    <row r="270" spans="1:104" x14ac:dyDescent="0.2">
      <c r="A270" s="155" t="s">
        <v>289</v>
      </c>
      <c r="B270" s="122"/>
      <c r="AW270" s="118"/>
      <c r="AX270" s="630"/>
      <c r="AY270" s="733"/>
      <c r="AZ270" s="733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Z270" s="4"/>
      <c r="CA270" s="32"/>
      <c r="CB270" s="32"/>
      <c r="CC270" s="32"/>
      <c r="CD270" s="32"/>
      <c r="CE270" s="32"/>
      <c r="CF270" s="33"/>
      <c r="CG270" s="33"/>
      <c r="CH270" s="33"/>
      <c r="CI270" s="33"/>
      <c r="CJ270" s="33"/>
      <c r="CK270" s="33"/>
      <c r="CL270" s="33"/>
      <c r="CM270" s="14"/>
      <c r="CZ270" s="3"/>
    </row>
    <row r="271" spans="1:104" ht="14.25" customHeight="1" x14ac:dyDescent="0.2">
      <c r="A271" s="1366" t="s">
        <v>62</v>
      </c>
      <c r="B271" s="1367"/>
      <c r="C271" s="1371" t="s">
        <v>269</v>
      </c>
      <c r="D271" s="1512"/>
      <c r="E271" s="1372"/>
      <c r="F271" s="1377" t="s">
        <v>290</v>
      </c>
      <c r="G271" s="1378"/>
      <c r="H271" s="1378"/>
      <c r="I271" s="1378"/>
      <c r="J271" s="1378"/>
      <c r="K271" s="1378"/>
      <c r="L271" s="1378"/>
      <c r="M271" s="1378"/>
      <c r="N271" s="1378"/>
      <c r="O271" s="1378"/>
      <c r="P271" s="1378"/>
      <c r="Q271" s="1378"/>
      <c r="R271" s="1378"/>
      <c r="S271" s="1378"/>
      <c r="T271" s="1378"/>
      <c r="U271" s="1378"/>
      <c r="V271" s="1378"/>
      <c r="W271" s="1378"/>
      <c r="X271" s="1378"/>
      <c r="Y271" s="1378"/>
      <c r="Z271" s="1378"/>
      <c r="AA271" s="1378"/>
      <c r="AB271" s="1378"/>
      <c r="AC271" s="1378"/>
      <c r="AD271" s="1378"/>
      <c r="AE271" s="1378"/>
      <c r="AF271" s="1378"/>
      <c r="AG271" s="1378"/>
      <c r="AH271" s="1378"/>
      <c r="AI271" s="1378"/>
      <c r="AJ271" s="1378"/>
      <c r="AK271" s="1378"/>
      <c r="AL271" s="1378"/>
      <c r="AM271" s="1378"/>
      <c r="AN271" s="1378"/>
      <c r="AO271" s="1378"/>
      <c r="AP271" s="1378"/>
      <c r="AQ271" s="1378"/>
      <c r="AR271" s="1378"/>
      <c r="AS271" s="1380"/>
      <c r="AT271" s="1403" t="s">
        <v>271</v>
      </c>
      <c r="AU271" s="1405"/>
      <c r="AV271" s="1375" t="s">
        <v>7</v>
      </c>
      <c r="AW271" s="1367" t="s">
        <v>8</v>
      </c>
      <c r="AX271" s="1367" t="s">
        <v>230</v>
      </c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12"/>
      <c r="BK271" s="12"/>
      <c r="BL271" s="1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3"/>
      <c r="CM271" s="14"/>
      <c r="CZ271" s="3"/>
    </row>
    <row r="272" spans="1:104" ht="14.25" customHeight="1" x14ac:dyDescent="0.2">
      <c r="A272" s="1399"/>
      <c r="B272" s="1400"/>
      <c r="C272" s="1373"/>
      <c r="D272" s="1513"/>
      <c r="E272" s="1374"/>
      <c r="F272" s="1406" t="s">
        <v>291</v>
      </c>
      <c r="G272" s="1408"/>
      <c r="H272" s="1406" t="s">
        <v>292</v>
      </c>
      <c r="I272" s="1408"/>
      <c r="J272" s="1406" t="s">
        <v>293</v>
      </c>
      <c r="K272" s="1408"/>
      <c r="L272" s="1406" t="s">
        <v>294</v>
      </c>
      <c r="M272" s="1408"/>
      <c r="N272" s="1406" t="s">
        <v>295</v>
      </c>
      <c r="O272" s="1408"/>
      <c r="P272" s="1406" t="s">
        <v>175</v>
      </c>
      <c r="Q272" s="1408"/>
      <c r="R272" s="1406" t="s">
        <v>110</v>
      </c>
      <c r="S272" s="1408"/>
      <c r="T272" s="1406" t="s">
        <v>11</v>
      </c>
      <c r="U272" s="1408"/>
      <c r="V272" s="1406" t="s">
        <v>112</v>
      </c>
      <c r="W272" s="1407"/>
      <c r="X272" s="1406" t="s">
        <v>113</v>
      </c>
      <c r="Y272" s="1407"/>
      <c r="Z272" s="1406" t="s">
        <v>114</v>
      </c>
      <c r="AA272" s="1407"/>
      <c r="AB272" s="1406" t="s">
        <v>115</v>
      </c>
      <c r="AC272" s="1407"/>
      <c r="AD272" s="1406" t="s">
        <v>116</v>
      </c>
      <c r="AE272" s="1407"/>
      <c r="AF272" s="1406" t="s">
        <v>117</v>
      </c>
      <c r="AG272" s="1407"/>
      <c r="AH272" s="1406" t="s">
        <v>118</v>
      </c>
      <c r="AI272" s="1407"/>
      <c r="AJ272" s="1406" t="s">
        <v>119</v>
      </c>
      <c r="AK272" s="1407"/>
      <c r="AL272" s="1406" t="s">
        <v>120</v>
      </c>
      <c r="AM272" s="1407"/>
      <c r="AN272" s="1406" t="s">
        <v>121</v>
      </c>
      <c r="AO272" s="1407"/>
      <c r="AP272" s="1406" t="s">
        <v>122</v>
      </c>
      <c r="AQ272" s="1407"/>
      <c r="AR272" s="1406" t="s">
        <v>123</v>
      </c>
      <c r="AS272" s="1407"/>
      <c r="AT272" s="1399" t="s">
        <v>277</v>
      </c>
      <c r="AU272" s="1400" t="s">
        <v>278</v>
      </c>
      <c r="AV272" s="1392"/>
      <c r="AW272" s="1400"/>
      <c r="AX272" s="1400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12"/>
      <c r="BK272" s="12"/>
      <c r="BL272" s="12"/>
      <c r="CA272" s="32"/>
      <c r="CB272" s="32"/>
      <c r="CC272" s="32"/>
      <c r="CD272" s="32"/>
      <c r="CE272" s="32"/>
      <c r="CF272" s="32"/>
      <c r="CG272" s="32"/>
      <c r="CH272" s="32"/>
      <c r="CI272" s="32"/>
      <c r="CJ272" s="32"/>
      <c r="CK272" s="32"/>
      <c r="CL272" s="33"/>
      <c r="CM272" s="14"/>
      <c r="CZ272" s="3"/>
    </row>
    <row r="273" spans="1:104" ht="21" x14ac:dyDescent="0.2">
      <c r="A273" s="1368"/>
      <c r="B273" s="1369"/>
      <c r="C273" s="571" t="s">
        <v>88</v>
      </c>
      <c r="D273" s="525" t="s">
        <v>54</v>
      </c>
      <c r="E273" s="458" t="s">
        <v>89</v>
      </c>
      <c r="F273" s="571" t="s">
        <v>276</v>
      </c>
      <c r="G273" s="592" t="s">
        <v>89</v>
      </c>
      <c r="H273" s="571" t="s">
        <v>276</v>
      </c>
      <c r="I273" s="592" t="s">
        <v>89</v>
      </c>
      <c r="J273" s="571" t="s">
        <v>276</v>
      </c>
      <c r="K273" s="592" t="s">
        <v>89</v>
      </c>
      <c r="L273" s="571" t="s">
        <v>276</v>
      </c>
      <c r="M273" s="592" t="s">
        <v>89</v>
      </c>
      <c r="N273" s="571" t="s">
        <v>276</v>
      </c>
      <c r="O273" s="592" t="s">
        <v>89</v>
      </c>
      <c r="P273" s="571" t="s">
        <v>276</v>
      </c>
      <c r="Q273" s="592" t="s">
        <v>89</v>
      </c>
      <c r="R273" s="571" t="s">
        <v>276</v>
      </c>
      <c r="S273" s="592" t="s">
        <v>89</v>
      </c>
      <c r="T273" s="571" t="s">
        <v>276</v>
      </c>
      <c r="U273" s="592" t="s">
        <v>89</v>
      </c>
      <c r="V273" s="571" t="s">
        <v>276</v>
      </c>
      <c r="W273" s="592" t="s">
        <v>89</v>
      </c>
      <c r="X273" s="571" t="s">
        <v>276</v>
      </c>
      <c r="Y273" s="592" t="s">
        <v>89</v>
      </c>
      <c r="Z273" s="571" t="s">
        <v>276</v>
      </c>
      <c r="AA273" s="592" t="s">
        <v>89</v>
      </c>
      <c r="AB273" s="571" t="s">
        <v>276</v>
      </c>
      <c r="AC273" s="592" t="s">
        <v>89</v>
      </c>
      <c r="AD273" s="571" t="s">
        <v>276</v>
      </c>
      <c r="AE273" s="592" t="s">
        <v>89</v>
      </c>
      <c r="AF273" s="571" t="s">
        <v>276</v>
      </c>
      <c r="AG273" s="592" t="s">
        <v>89</v>
      </c>
      <c r="AH273" s="571" t="s">
        <v>276</v>
      </c>
      <c r="AI273" s="592" t="s">
        <v>89</v>
      </c>
      <c r="AJ273" s="571" t="s">
        <v>276</v>
      </c>
      <c r="AK273" s="592" t="s">
        <v>89</v>
      </c>
      <c r="AL273" s="571" t="s">
        <v>276</v>
      </c>
      <c r="AM273" s="592" t="s">
        <v>89</v>
      </c>
      <c r="AN273" s="571" t="s">
        <v>276</v>
      </c>
      <c r="AO273" s="592" t="s">
        <v>89</v>
      </c>
      <c r="AP273" s="571" t="s">
        <v>276</v>
      </c>
      <c r="AQ273" s="592" t="s">
        <v>89</v>
      </c>
      <c r="AR273" s="571" t="s">
        <v>276</v>
      </c>
      <c r="AS273" s="592" t="s">
        <v>89</v>
      </c>
      <c r="AT273" s="1368"/>
      <c r="AU273" s="1369"/>
      <c r="AV273" s="1376"/>
      <c r="AW273" s="1369"/>
      <c r="AX273" s="1369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12"/>
      <c r="BK273" s="12"/>
      <c r="BL273" s="1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3"/>
      <c r="CM273" s="14"/>
      <c r="CZ273" s="3"/>
    </row>
    <row r="274" spans="1:104" x14ac:dyDescent="0.2">
      <c r="A274" s="1485" t="s">
        <v>181</v>
      </c>
      <c r="B274" s="599" t="s">
        <v>176</v>
      </c>
      <c r="C274" s="213">
        <f t="shared" ref="C274:C281" si="90">SUM(D274+E274)</f>
        <v>0</v>
      </c>
      <c r="D274" s="684"/>
      <c r="E274" s="599">
        <f>+Q274+S274+U274+W274+Y274+AA274+AC274+AE274+AG274</f>
        <v>0</v>
      </c>
      <c r="F274" s="685"/>
      <c r="G274" s="685"/>
      <c r="H274" s="686"/>
      <c r="I274" s="685"/>
      <c r="J274" s="686"/>
      <c r="K274" s="687"/>
      <c r="L274" s="686"/>
      <c r="M274" s="688"/>
      <c r="N274" s="686"/>
      <c r="O274" s="687"/>
      <c r="P274" s="686"/>
      <c r="Q274" s="601"/>
      <c r="R274" s="686"/>
      <c r="S274" s="601"/>
      <c r="T274" s="686"/>
      <c r="U274" s="601"/>
      <c r="V274" s="686"/>
      <c r="W274" s="601"/>
      <c r="X274" s="686"/>
      <c r="Y274" s="601"/>
      <c r="Z274" s="686"/>
      <c r="AA274" s="601"/>
      <c r="AB274" s="686"/>
      <c r="AC274" s="601"/>
      <c r="AD274" s="686"/>
      <c r="AE274" s="601"/>
      <c r="AF274" s="686"/>
      <c r="AG274" s="601"/>
      <c r="AH274" s="686"/>
      <c r="AI274" s="685"/>
      <c r="AJ274" s="686"/>
      <c r="AK274" s="685"/>
      <c r="AL274" s="686"/>
      <c r="AM274" s="685"/>
      <c r="AN274" s="686"/>
      <c r="AO274" s="685"/>
      <c r="AP274" s="686"/>
      <c r="AQ274" s="685"/>
      <c r="AR274" s="686"/>
      <c r="AS274" s="687"/>
      <c r="AT274" s="583"/>
      <c r="AU274" s="586"/>
      <c r="AV274" s="603"/>
      <c r="AW274" s="586"/>
      <c r="AX274" s="586"/>
      <c r="AY274" s="557" t="str">
        <f>CA274&amp;CB274&amp;CC274&amp;CD274&amp;CE274&amp;CF274</f>
        <v/>
      </c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12"/>
      <c r="BK274" s="12"/>
      <c r="BL274" s="12"/>
      <c r="BZ274" s="4"/>
      <c r="CA274" s="32" t="str">
        <f>IF(CG274=0,"","* La suma de Ingresos de pacientes TRANS NO DEBE superar el total de mujeres ingresadas. ")</f>
        <v/>
      </c>
      <c r="CB274" s="32" t="str">
        <f>IF(CH274=0,"","* El Total de Pueblo Originario Ingresado NO DEBE superar el total de mujeres ingresadas. ")</f>
        <v/>
      </c>
      <c r="CC274" s="32" t="str">
        <f>IF(CI274=0,"","* El total de Migrantes Ingresado NO DEBE superar el total de mujeres ingresadas. ")</f>
        <v/>
      </c>
      <c r="CD274" s="32" t="str">
        <f>IF(CJ274=0,"","* El total de Población SENAME Ingresado NO DEBE superar el total de mujeres ingresadas. ")</f>
        <v/>
      </c>
      <c r="CE274" s="32" t="str">
        <f>IF(CK274=0,"","* No olvide digitar los campos Trans y/o Pueblo Originario y/o Migrantes y/o Población SENAME (Digite CERO si no tiene). ")</f>
        <v/>
      </c>
      <c r="CF274" s="33"/>
      <c r="CG274" s="33">
        <f>IF(SUM(AT274,AU274)&gt;E274,1,0)</f>
        <v>0</v>
      </c>
      <c r="CH274" s="33">
        <f>IF(E274&lt;AV274,1,0)</f>
        <v>0</v>
      </c>
      <c r="CI274" s="33">
        <f>IF(E274&lt;AW274,1,0)</f>
        <v>0</v>
      </c>
      <c r="CJ274" s="33">
        <f>IF(C274&lt;AX274,1,0)</f>
        <v>0</v>
      </c>
      <c r="CK274" s="33">
        <f>IF(AND(E274&lt;&gt;0,OR(AT274="",AU274="",AV274="",AW274="",AX274="")),1,0)</f>
        <v>0</v>
      </c>
      <c r="CL274" s="33"/>
      <c r="CM274" s="14"/>
      <c r="CZ274" s="3"/>
    </row>
    <row r="275" spans="1:104" x14ac:dyDescent="0.2">
      <c r="A275" s="1486"/>
      <c r="B275" s="464" t="s">
        <v>288</v>
      </c>
      <c r="C275" s="280">
        <f t="shared" si="90"/>
        <v>9</v>
      </c>
      <c r="D275" s="281">
        <f t="shared" ref="D275:E277" si="91">SUM(F275+H275+J275+L275+N275+P275+R275+T275+V275+X275+Z275+AB275+AD275+AF275+AH275+AJ275+AL275+AN275+AP275+AR275)</f>
        <v>8</v>
      </c>
      <c r="E275" s="282">
        <f t="shared" si="91"/>
        <v>1</v>
      </c>
      <c r="F275" s="389"/>
      <c r="G275" s="389"/>
      <c r="H275" s="324"/>
      <c r="I275" s="389"/>
      <c r="J275" s="324"/>
      <c r="K275" s="305"/>
      <c r="L275" s="324"/>
      <c r="M275" s="285"/>
      <c r="N275" s="324"/>
      <c r="O275" s="305"/>
      <c r="P275" s="324"/>
      <c r="Q275" s="389"/>
      <c r="R275" s="324">
        <v>1</v>
      </c>
      <c r="S275" s="389"/>
      <c r="T275" s="324"/>
      <c r="U275" s="389"/>
      <c r="V275" s="324">
        <v>1</v>
      </c>
      <c r="W275" s="389">
        <v>1</v>
      </c>
      <c r="X275" s="324">
        <v>3</v>
      </c>
      <c r="Y275" s="389"/>
      <c r="Z275" s="324">
        <v>2</v>
      </c>
      <c r="AA275" s="389"/>
      <c r="AB275" s="324"/>
      <c r="AC275" s="389"/>
      <c r="AD275" s="324"/>
      <c r="AE275" s="389"/>
      <c r="AF275" s="324">
        <v>1</v>
      </c>
      <c r="AG275" s="389"/>
      <c r="AH275" s="324"/>
      <c r="AI275" s="389"/>
      <c r="AJ275" s="324"/>
      <c r="AK275" s="389"/>
      <c r="AL275" s="324"/>
      <c r="AM275" s="389"/>
      <c r="AN275" s="324"/>
      <c r="AO275" s="389"/>
      <c r="AP275" s="324"/>
      <c r="AQ275" s="389"/>
      <c r="AR275" s="324"/>
      <c r="AS275" s="305"/>
      <c r="AT275" s="324">
        <v>0</v>
      </c>
      <c r="AU275" s="305">
        <v>0</v>
      </c>
      <c r="AV275" s="306">
        <v>0</v>
      </c>
      <c r="AW275" s="305">
        <v>1</v>
      </c>
      <c r="AX275" s="305">
        <v>0</v>
      </c>
      <c r="AY275" s="557" t="str">
        <f t="shared" ref="AY275:AY281" si="92">CA275&amp;CB275&amp;CC275&amp;CD275&amp;CE275&amp;CF275</f>
        <v/>
      </c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12"/>
      <c r="BK275" s="12"/>
      <c r="BL275" s="12"/>
      <c r="BZ275" s="4"/>
      <c r="CA275" s="32" t="str">
        <f>IF(CG275=0,"","* La suma de Ingresos de pacientes Trans NO DEBE superar el total de pacientes ingresados. ")</f>
        <v/>
      </c>
      <c r="CB275" s="32" t="str">
        <f>IF(CH275=0,"","* El Total de Pueblo Originario Ingresado NO DEBE superar el total de pacientes ingresados. ")</f>
        <v/>
      </c>
      <c r="CC275" s="32" t="str">
        <f>IF(CI275=0,"","* El total de Migrantes Ingresado NO DEBE superar el total de pacientes ingresados. ")</f>
        <v/>
      </c>
      <c r="CD275" s="32" t="str">
        <f>IF(CJ275=0,"","* El total de Población SENAME Ingresado NO DEBE superar el total de pacientes ingresados. ")</f>
        <v/>
      </c>
      <c r="CE275" s="32" t="str">
        <f>IF(CK275=0,"","* No olvide digitar los campos Trans y/o Pueblo Originario y/o Migrantes y/o Población SENAME (Digite CERO si no tiene). ")</f>
        <v/>
      </c>
      <c r="CF275" s="33"/>
      <c r="CG275" s="33">
        <f t="shared" ref="CG275:CG281" si="93">IF(SUM(AT275,AU275)&gt;C275,1,0)</f>
        <v>0</v>
      </c>
      <c r="CH275" s="33">
        <f t="shared" ref="CH275:CH281" si="94">IF(C275&lt;AV275,1,0)</f>
        <v>0</v>
      </c>
      <c r="CI275" s="33">
        <f t="shared" ref="CI275:CI281" si="95">IF(C275&lt;AW275,1,0)</f>
        <v>0</v>
      </c>
      <c r="CJ275" s="33">
        <f t="shared" ref="CJ275:CJ281" si="96">IF(C275&lt;AX275,1,0)</f>
        <v>0</v>
      </c>
      <c r="CK275" s="33">
        <f>IF(AND(C275&lt;&gt;0,OR(AT275="",AU275="",AV275="",AW275="",AX275="")),1,0)</f>
        <v>0</v>
      </c>
      <c r="CL275" s="33"/>
      <c r="CM275" s="14"/>
      <c r="CZ275" s="3"/>
    </row>
    <row r="276" spans="1:104" ht="15" thickBot="1" x14ac:dyDescent="0.25">
      <c r="A276" s="1508" t="s">
        <v>296</v>
      </c>
      <c r="B276" s="1509"/>
      <c r="C276" s="689">
        <f t="shared" si="90"/>
        <v>3</v>
      </c>
      <c r="D276" s="690">
        <f t="shared" si="91"/>
        <v>2</v>
      </c>
      <c r="E276" s="691">
        <f t="shared" si="91"/>
        <v>1</v>
      </c>
      <c r="F276" s="468"/>
      <c r="G276" s="468"/>
      <c r="H276" s="397"/>
      <c r="I276" s="468"/>
      <c r="J276" s="397"/>
      <c r="K276" s="347"/>
      <c r="L276" s="397"/>
      <c r="M276" s="469"/>
      <c r="N276" s="397"/>
      <c r="O276" s="347"/>
      <c r="P276" s="397"/>
      <c r="Q276" s="468"/>
      <c r="R276" s="397"/>
      <c r="S276" s="468"/>
      <c r="T276" s="397"/>
      <c r="U276" s="468"/>
      <c r="V276" s="397"/>
      <c r="W276" s="468"/>
      <c r="X276" s="397">
        <v>1</v>
      </c>
      <c r="Y276" s="468"/>
      <c r="Z276" s="397"/>
      <c r="AA276" s="468"/>
      <c r="AB276" s="397">
        <v>1</v>
      </c>
      <c r="AC276" s="468"/>
      <c r="AD276" s="397"/>
      <c r="AE276" s="468">
        <v>1</v>
      </c>
      <c r="AF276" s="397"/>
      <c r="AG276" s="468"/>
      <c r="AH276" s="397"/>
      <c r="AI276" s="468"/>
      <c r="AJ276" s="397"/>
      <c r="AK276" s="468"/>
      <c r="AL276" s="397"/>
      <c r="AM276" s="468"/>
      <c r="AN276" s="397"/>
      <c r="AO276" s="468"/>
      <c r="AP276" s="397"/>
      <c r="AQ276" s="468"/>
      <c r="AR276" s="397"/>
      <c r="AS276" s="347"/>
      <c r="AT276" s="397">
        <v>0</v>
      </c>
      <c r="AU276" s="347">
        <v>0</v>
      </c>
      <c r="AV276" s="470">
        <v>0</v>
      </c>
      <c r="AW276" s="347">
        <v>1</v>
      </c>
      <c r="AX276" s="347">
        <v>0</v>
      </c>
      <c r="AY276" s="557" t="str">
        <f t="shared" si="92"/>
        <v/>
      </c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12"/>
      <c r="BK276" s="12"/>
      <c r="BL276" s="12"/>
      <c r="BZ276" s="4"/>
      <c r="CA276" s="32" t="str">
        <f t="shared" ref="CA276:CA281" si="97">IF(CG276=0,"","* La suma de Egresos de pacientes Trans NO DEBE superar el total de pacientes egresados. ")</f>
        <v/>
      </c>
      <c r="CB276" s="32" t="str">
        <f>IF(CH276=0,"","* El Total de Pueblo Originario Egresado NO DEBE superar el total de pacientes egresados. ")</f>
        <v/>
      </c>
      <c r="CC276" s="32" t="str">
        <f>IF(CI276=0,"","* El total de Migrantes Egresado NO DEBE superar el total de pacientes egresados. ")</f>
        <v/>
      </c>
      <c r="CD276" s="32" t="str">
        <f t="shared" ref="CD276:CD281" si="98">IF(CJ276=0,"","* El total de Población SENAME Ingresado NO DEBE superar el total de pacientes ingresados. ")</f>
        <v/>
      </c>
      <c r="CE276" s="32" t="str">
        <f t="shared" ref="CE276:CE281" si="99">IF(CK276=0,"","* No olvide digitar los campos Trans y/o Pueblo Originario y/o Migrantes y/o Población SENAME (Digite CERO si no tiene). ")</f>
        <v/>
      </c>
      <c r="CF276" s="33"/>
      <c r="CG276" s="33">
        <f t="shared" si="93"/>
        <v>0</v>
      </c>
      <c r="CH276" s="33">
        <f t="shared" si="94"/>
        <v>0</v>
      </c>
      <c r="CI276" s="33">
        <f t="shared" si="95"/>
        <v>0</v>
      </c>
      <c r="CJ276" s="33">
        <f t="shared" si="96"/>
        <v>0</v>
      </c>
      <c r="CK276" s="33">
        <f t="shared" ref="CK276:CK281" si="100">IF(AND(C276&lt;&gt;0,OR(AT276="",AU276="",AV276="",AW276="",AX276="")),1,0)</f>
        <v>0</v>
      </c>
      <c r="CL276" s="33"/>
      <c r="CM276" s="14"/>
      <c r="CZ276" s="3"/>
    </row>
    <row r="277" spans="1:104" ht="15" thickTop="1" x14ac:dyDescent="0.2">
      <c r="A277" s="1510" t="s">
        <v>297</v>
      </c>
      <c r="B277" s="1511"/>
      <c r="C277" s="471">
        <f t="shared" si="90"/>
        <v>0</v>
      </c>
      <c r="D277" s="472">
        <f t="shared" si="91"/>
        <v>0</v>
      </c>
      <c r="E277" s="473">
        <f t="shared" si="91"/>
        <v>0</v>
      </c>
      <c r="F277" s="474"/>
      <c r="G277" s="474"/>
      <c r="H277" s="286"/>
      <c r="I277" s="474"/>
      <c r="J277" s="286"/>
      <c r="K277" s="475"/>
      <c r="L277" s="286"/>
      <c r="M277" s="476"/>
      <c r="N277" s="286"/>
      <c r="O277" s="475"/>
      <c r="P277" s="286"/>
      <c r="Q277" s="474"/>
      <c r="R277" s="286"/>
      <c r="S277" s="474"/>
      <c r="T277" s="286"/>
      <c r="U277" s="474"/>
      <c r="V277" s="286"/>
      <c r="W277" s="474"/>
      <c r="X277" s="286"/>
      <c r="Y277" s="474"/>
      <c r="Z277" s="286"/>
      <c r="AA277" s="474"/>
      <c r="AB277" s="286"/>
      <c r="AC277" s="474"/>
      <c r="AD277" s="286"/>
      <c r="AE277" s="474"/>
      <c r="AF277" s="286"/>
      <c r="AG277" s="474"/>
      <c r="AH277" s="286"/>
      <c r="AI277" s="474"/>
      <c r="AJ277" s="286"/>
      <c r="AK277" s="474"/>
      <c r="AL277" s="286"/>
      <c r="AM277" s="474"/>
      <c r="AN277" s="286"/>
      <c r="AO277" s="474"/>
      <c r="AP277" s="286"/>
      <c r="AQ277" s="474"/>
      <c r="AR277" s="286"/>
      <c r="AS277" s="475"/>
      <c r="AT277" s="286"/>
      <c r="AU277" s="475"/>
      <c r="AV277" s="477"/>
      <c r="AW277" s="475"/>
      <c r="AX277" s="475"/>
      <c r="AY277" s="557" t="str">
        <f t="shared" si="92"/>
        <v/>
      </c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12"/>
      <c r="BK277" s="12"/>
      <c r="BL277" s="12"/>
      <c r="BZ277" s="4"/>
      <c r="CA277" s="32" t="str">
        <f t="shared" si="97"/>
        <v/>
      </c>
      <c r="CB277" s="32" t="str">
        <f>IF(CH277=0,"","* El Total de Pueblo Originario Egresado NO DEBE superar el total de pacientes egresados. ")</f>
        <v/>
      </c>
      <c r="CC277" s="32" t="str">
        <f>IF(CI277=0,"","* El total de Migrantes Egresado NO DEBE superar el total de pacientes egresados. ")</f>
        <v/>
      </c>
      <c r="CD277" s="32" t="str">
        <f t="shared" si="98"/>
        <v/>
      </c>
      <c r="CE277" s="32" t="str">
        <f t="shared" si="99"/>
        <v/>
      </c>
      <c r="CF277" s="32" t="str">
        <f>IF(CL277=0,"","* El Total de egresos por fallecimiento NO DEBE superar el total de Egresos. ")</f>
        <v/>
      </c>
      <c r="CG277" s="33">
        <f t="shared" si="93"/>
        <v>0</v>
      </c>
      <c r="CH277" s="33">
        <f t="shared" si="94"/>
        <v>0</v>
      </c>
      <c r="CI277" s="33">
        <f t="shared" si="95"/>
        <v>0</v>
      </c>
      <c r="CJ277" s="33">
        <f t="shared" si="96"/>
        <v>0</v>
      </c>
      <c r="CK277" s="33">
        <f t="shared" si="100"/>
        <v>0</v>
      </c>
      <c r="CL277" s="33">
        <f>IF(C277&gt;C276,1,0)</f>
        <v>0</v>
      </c>
      <c r="CM277" s="14"/>
      <c r="CZ277" s="3"/>
    </row>
    <row r="278" spans="1:104" ht="15" customHeight="1" thickBot="1" x14ac:dyDescent="0.25">
      <c r="A278" s="1514" t="s">
        <v>298</v>
      </c>
      <c r="B278" s="1515"/>
      <c r="C278" s="275">
        <f t="shared" si="90"/>
        <v>0</v>
      </c>
      <c r="D278" s="276">
        <f>SUM(F278+H278+J278+L278)</f>
        <v>0</v>
      </c>
      <c r="E278" s="277">
        <f>SUM(G278+I278+K278+M278)</f>
        <v>0</v>
      </c>
      <c r="F278" s="478"/>
      <c r="G278" s="478"/>
      <c r="H278" s="100"/>
      <c r="I278" s="478"/>
      <c r="J278" s="100"/>
      <c r="K278" s="103"/>
      <c r="L278" s="100"/>
      <c r="M278" s="479"/>
      <c r="N278" s="480"/>
      <c r="O278" s="481"/>
      <c r="P278" s="480"/>
      <c r="Q278" s="481"/>
      <c r="R278" s="480"/>
      <c r="S278" s="481"/>
      <c r="T278" s="480"/>
      <c r="U278" s="481"/>
      <c r="V278" s="480"/>
      <c r="W278" s="481"/>
      <c r="X278" s="480"/>
      <c r="Y278" s="481"/>
      <c r="Z278" s="480"/>
      <c r="AA278" s="481"/>
      <c r="AB278" s="480"/>
      <c r="AC278" s="481"/>
      <c r="AD278" s="480"/>
      <c r="AE278" s="481"/>
      <c r="AF278" s="480"/>
      <c r="AG278" s="481"/>
      <c r="AH278" s="480"/>
      <c r="AI278" s="481"/>
      <c r="AJ278" s="480"/>
      <c r="AK278" s="481"/>
      <c r="AL278" s="480"/>
      <c r="AM278" s="481"/>
      <c r="AN278" s="480"/>
      <c r="AO278" s="481"/>
      <c r="AP278" s="480"/>
      <c r="AQ278" s="481"/>
      <c r="AR278" s="480"/>
      <c r="AS278" s="481"/>
      <c r="AT278" s="480"/>
      <c r="AU278" s="481"/>
      <c r="AV278" s="482"/>
      <c r="AW278" s="103"/>
      <c r="AX278" s="103"/>
      <c r="AY278" s="557" t="str">
        <f t="shared" si="92"/>
        <v/>
      </c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12"/>
      <c r="BK278" s="12"/>
      <c r="BL278" s="12"/>
      <c r="BZ278" s="4"/>
      <c r="CA278" s="32" t="str">
        <f t="shared" si="97"/>
        <v/>
      </c>
      <c r="CB278" s="32" t="str">
        <f>IF(CH278=0,"","* El Total de Pueblo Originario Egresado NO DEBE superar el total de pacientes egresados. ")</f>
        <v/>
      </c>
      <c r="CC278" s="32" t="str">
        <f>IF(CI278=0,"","* El total de Migrantes Egresado NO DEBE superar el total de pacientes egresados. ")</f>
        <v/>
      </c>
      <c r="CD278" s="32" t="str">
        <f t="shared" si="98"/>
        <v/>
      </c>
      <c r="CE278" s="32" t="str">
        <f>IF(CK278=0,"","* No olvide digitar los campos Pueblo Originario y/o Migrantes y/o Población SENAME (Digite CERO si no tiene). ")</f>
        <v/>
      </c>
      <c r="CF278" s="32" t="str">
        <f>IF(CL278=0,"","* El total de Egresos por Alta Hijo VIH NO DEBE superar el Total de Egresos. ")</f>
        <v/>
      </c>
      <c r="CG278" s="33">
        <f t="shared" si="93"/>
        <v>0</v>
      </c>
      <c r="CH278" s="33">
        <f t="shared" si="94"/>
        <v>0</v>
      </c>
      <c r="CI278" s="33">
        <f t="shared" si="95"/>
        <v>0</v>
      </c>
      <c r="CJ278" s="33">
        <f t="shared" si="96"/>
        <v>0</v>
      </c>
      <c r="CK278" s="33">
        <f>IF(AND(C278&lt;&gt;0,OR(AV278="",AW278="",AX278="")),1,0)</f>
        <v>0</v>
      </c>
      <c r="CL278" s="33">
        <f>IF(C278&gt;C276,1,0)</f>
        <v>0</v>
      </c>
      <c r="CM278" s="14"/>
      <c r="CZ278" s="3"/>
    </row>
    <row r="279" spans="1:104" ht="15" thickTop="1" x14ac:dyDescent="0.2">
      <c r="A279" s="1516" t="s">
        <v>299</v>
      </c>
      <c r="B279" s="439" t="s">
        <v>300</v>
      </c>
      <c r="C279" s="471">
        <f t="shared" si="90"/>
        <v>0</v>
      </c>
      <c r="D279" s="472">
        <f t="shared" ref="D279:E281" si="101">SUM(F279+H279+J279+L279+N279+P279+R279+T279+V279+X279+Z279+AB279+AD279+AF279+AH279+AJ279+AL279+AN279+AP279+AR279)</f>
        <v>0</v>
      </c>
      <c r="E279" s="473">
        <f t="shared" si="101"/>
        <v>0</v>
      </c>
      <c r="F279" s="474"/>
      <c r="G279" s="474"/>
      <c r="H279" s="286"/>
      <c r="I279" s="474"/>
      <c r="J279" s="286"/>
      <c r="K279" s="475"/>
      <c r="L279" s="286"/>
      <c r="M279" s="476"/>
      <c r="N279" s="286"/>
      <c r="O279" s="475"/>
      <c r="P279" s="286"/>
      <c r="Q279" s="474"/>
      <c r="R279" s="286"/>
      <c r="S279" s="474"/>
      <c r="T279" s="286"/>
      <c r="U279" s="474"/>
      <c r="V279" s="286"/>
      <c r="W279" s="474"/>
      <c r="X279" s="286"/>
      <c r="Y279" s="474"/>
      <c r="Z279" s="286"/>
      <c r="AA279" s="474"/>
      <c r="AB279" s="286"/>
      <c r="AC279" s="474"/>
      <c r="AD279" s="286"/>
      <c r="AE279" s="474"/>
      <c r="AF279" s="286"/>
      <c r="AG279" s="474"/>
      <c r="AH279" s="286"/>
      <c r="AI279" s="474"/>
      <c r="AJ279" s="286"/>
      <c r="AK279" s="474"/>
      <c r="AL279" s="286"/>
      <c r="AM279" s="474"/>
      <c r="AN279" s="286"/>
      <c r="AO279" s="474"/>
      <c r="AP279" s="286"/>
      <c r="AQ279" s="474"/>
      <c r="AR279" s="286"/>
      <c r="AS279" s="475"/>
      <c r="AT279" s="286"/>
      <c r="AU279" s="475"/>
      <c r="AV279" s="477"/>
      <c r="AW279" s="475"/>
      <c r="AX279" s="475"/>
      <c r="AY279" s="557" t="str">
        <f t="shared" si="92"/>
        <v/>
      </c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Z279" s="4"/>
      <c r="CA279" s="32" t="str">
        <f t="shared" si="97"/>
        <v/>
      </c>
      <c r="CB279" s="32" t="str">
        <f>IF(CH279=0,"","* El Total de Pueblo Originario Egresado NO DEBE superar el total de pacientes egresados. ")</f>
        <v/>
      </c>
      <c r="CC279" s="32" t="str">
        <f>IF(CI279=0,"","* El total de Migrantes Egresado NO DEBE superar el total de pacientes egresados. ")</f>
        <v/>
      </c>
      <c r="CD279" s="32" t="str">
        <f t="shared" si="98"/>
        <v/>
      </c>
      <c r="CE279" s="32" t="str">
        <f t="shared" si="99"/>
        <v/>
      </c>
      <c r="CF279" s="33"/>
      <c r="CG279" s="33">
        <f t="shared" si="93"/>
        <v>0</v>
      </c>
      <c r="CH279" s="33">
        <f t="shared" si="94"/>
        <v>0</v>
      </c>
      <c r="CI279" s="33">
        <f t="shared" si="95"/>
        <v>0</v>
      </c>
      <c r="CJ279" s="33">
        <f t="shared" si="96"/>
        <v>0</v>
      </c>
      <c r="CK279" s="33">
        <f t="shared" si="100"/>
        <v>0</v>
      </c>
      <c r="CL279" s="33"/>
      <c r="CM279" s="14"/>
      <c r="CN279" s="14"/>
    </row>
    <row r="280" spans="1:104" x14ac:dyDescent="0.2">
      <c r="A280" s="1516"/>
      <c r="B280" s="443" t="s">
        <v>301</v>
      </c>
      <c r="C280" s="139">
        <f t="shared" si="90"/>
        <v>0</v>
      </c>
      <c r="D280" s="140">
        <f t="shared" si="101"/>
        <v>0</v>
      </c>
      <c r="E280" s="141">
        <f t="shared" si="101"/>
        <v>0</v>
      </c>
      <c r="F280" s="143"/>
      <c r="G280" s="143"/>
      <c r="H280" s="35"/>
      <c r="I280" s="143"/>
      <c r="J280" s="35"/>
      <c r="K280" s="39"/>
      <c r="L280" s="35"/>
      <c r="M280" s="239"/>
      <c r="N280" s="35"/>
      <c r="O280" s="39"/>
      <c r="P280" s="35"/>
      <c r="Q280" s="143"/>
      <c r="R280" s="35"/>
      <c r="S280" s="143"/>
      <c r="T280" s="35"/>
      <c r="U280" s="143"/>
      <c r="V280" s="35"/>
      <c r="W280" s="143"/>
      <c r="X280" s="35"/>
      <c r="Y280" s="143"/>
      <c r="Z280" s="35"/>
      <c r="AA280" s="143"/>
      <c r="AB280" s="35"/>
      <c r="AC280" s="143"/>
      <c r="AD280" s="35"/>
      <c r="AE280" s="143"/>
      <c r="AF280" s="35"/>
      <c r="AG280" s="143"/>
      <c r="AH280" s="35"/>
      <c r="AI280" s="143"/>
      <c r="AJ280" s="35"/>
      <c r="AK280" s="143"/>
      <c r="AL280" s="35"/>
      <c r="AM280" s="143"/>
      <c r="AN280" s="35"/>
      <c r="AO280" s="143"/>
      <c r="AP280" s="35"/>
      <c r="AQ280" s="143"/>
      <c r="AR280" s="35"/>
      <c r="AS280" s="39"/>
      <c r="AT280" s="35"/>
      <c r="AU280" s="39"/>
      <c r="AV280" s="58"/>
      <c r="AW280" s="39"/>
      <c r="AX280" s="39"/>
      <c r="AY280" s="557" t="str">
        <f t="shared" si="92"/>
        <v/>
      </c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Z280" s="4"/>
      <c r="CA280" s="32" t="str">
        <f t="shared" si="97"/>
        <v/>
      </c>
      <c r="CB280" s="32"/>
      <c r="CC280" s="32"/>
      <c r="CD280" s="32" t="str">
        <f t="shared" si="98"/>
        <v/>
      </c>
      <c r="CE280" s="32" t="str">
        <f t="shared" si="99"/>
        <v/>
      </c>
      <c r="CF280" s="33"/>
      <c r="CG280" s="33">
        <f t="shared" si="93"/>
        <v>0</v>
      </c>
      <c r="CH280" s="33">
        <f t="shared" si="94"/>
        <v>0</v>
      </c>
      <c r="CI280" s="33">
        <f t="shared" si="95"/>
        <v>0</v>
      </c>
      <c r="CJ280" s="33">
        <f t="shared" si="96"/>
        <v>0</v>
      </c>
      <c r="CK280" s="33">
        <f t="shared" si="100"/>
        <v>0</v>
      </c>
      <c r="CL280" s="33"/>
      <c r="CM280" s="14"/>
      <c r="CN280" s="14"/>
    </row>
    <row r="281" spans="1:104" x14ac:dyDescent="0.2">
      <c r="A281" s="1486"/>
      <c r="B281" s="444" t="s">
        <v>302</v>
      </c>
      <c r="C281" s="145">
        <f t="shared" si="90"/>
        <v>0</v>
      </c>
      <c r="D281" s="146">
        <f t="shared" si="101"/>
        <v>0</v>
      </c>
      <c r="E281" s="147">
        <f t="shared" si="101"/>
        <v>0</v>
      </c>
      <c r="F281" s="376"/>
      <c r="G281" s="376"/>
      <c r="H281" s="92"/>
      <c r="I281" s="376"/>
      <c r="J281" s="92"/>
      <c r="K281" s="95"/>
      <c r="L281" s="92"/>
      <c r="M281" s="318"/>
      <c r="N281" s="92"/>
      <c r="O281" s="95"/>
      <c r="P281" s="92"/>
      <c r="Q281" s="376"/>
      <c r="R281" s="92"/>
      <c r="S281" s="376"/>
      <c r="T281" s="92"/>
      <c r="U281" s="376"/>
      <c r="V281" s="92"/>
      <c r="W281" s="376"/>
      <c r="X281" s="92"/>
      <c r="Y281" s="376"/>
      <c r="Z281" s="92"/>
      <c r="AA281" s="376"/>
      <c r="AB281" s="92"/>
      <c r="AC281" s="376"/>
      <c r="AD281" s="92"/>
      <c r="AE281" s="376"/>
      <c r="AF281" s="92"/>
      <c r="AG281" s="376"/>
      <c r="AH281" s="92"/>
      <c r="AI281" s="376"/>
      <c r="AJ281" s="92"/>
      <c r="AK281" s="376"/>
      <c r="AL281" s="92"/>
      <c r="AM281" s="376"/>
      <c r="AN281" s="92"/>
      <c r="AO281" s="376"/>
      <c r="AP281" s="92"/>
      <c r="AQ281" s="376"/>
      <c r="AR281" s="92"/>
      <c r="AS281" s="95"/>
      <c r="AT281" s="92"/>
      <c r="AU281" s="95"/>
      <c r="AV281" s="206"/>
      <c r="AW281" s="95"/>
      <c r="AX281" s="95"/>
      <c r="AY281" s="557" t="str">
        <f t="shared" si="92"/>
        <v/>
      </c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Z281" s="4"/>
      <c r="CA281" s="32" t="str">
        <f t="shared" si="97"/>
        <v/>
      </c>
      <c r="CB281" s="32"/>
      <c r="CC281" s="32"/>
      <c r="CD281" s="32" t="str">
        <f t="shared" si="98"/>
        <v/>
      </c>
      <c r="CE281" s="32" t="str">
        <f t="shared" si="99"/>
        <v/>
      </c>
      <c r="CF281" s="33"/>
      <c r="CG281" s="33">
        <f t="shared" si="93"/>
        <v>0</v>
      </c>
      <c r="CH281" s="33">
        <f t="shared" si="94"/>
        <v>0</v>
      </c>
      <c r="CI281" s="33">
        <f t="shared" si="95"/>
        <v>0</v>
      </c>
      <c r="CJ281" s="33">
        <f t="shared" si="96"/>
        <v>0</v>
      </c>
      <c r="CK281" s="33">
        <f t="shared" si="100"/>
        <v>0</v>
      </c>
      <c r="CL281" s="33"/>
      <c r="CM281" s="14"/>
      <c r="CN281" s="14"/>
    </row>
    <row r="282" spans="1:104" x14ac:dyDescent="0.2">
      <c r="A282" s="155" t="s">
        <v>303</v>
      </c>
      <c r="B282" s="122"/>
      <c r="AL282" s="15"/>
      <c r="AM282" s="733"/>
      <c r="AN282" s="733"/>
      <c r="AO282" s="733"/>
      <c r="AP282" s="733"/>
      <c r="AQ282" s="733"/>
      <c r="AR282" s="733"/>
      <c r="AS282" s="733"/>
      <c r="AT282" s="733"/>
      <c r="AU282" s="733"/>
      <c r="AV282" s="630"/>
      <c r="AW282" s="630"/>
      <c r="AX282" s="630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CG282" s="14"/>
      <c r="CH282" s="14"/>
      <c r="CI282" s="14"/>
      <c r="CJ282" s="14"/>
      <c r="CK282" s="14"/>
      <c r="CL282" s="14"/>
      <c r="CM282" s="14"/>
      <c r="CN282" s="14"/>
    </row>
    <row r="283" spans="1:104" ht="14.25" customHeight="1" x14ac:dyDescent="0.2">
      <c r="A283" s="1366" t="s">
        <v>62</v>
      </c>
      <c r="B283" s="1367"/>
      <c r="C283" s="1571" t="s">
        <v>269</v>
      </c>
      <c r="D283" s="1571"/>
      <c r="E283" s="1571"/>
      <c r="F283" s="1377" t="s">
        <v>257</v>
      </c>
      <c r="G283" s="1378"/>
      <c r="H283" s="1378"/>
      <c r="I283" s="1378"/>
      <c r="J283" s="1378"/>
      <c r="K283" s="1378"/>
      <c r="L283" s="1378"/>
      <c r="M283" s="1378"/>
      <c r="N283" s="1378"/>
      <c r="O283" s="1378"/>
      <c r="P283" s="1378"/>
      <c r="Q283" s="1378"/>
      <c r="R283" s="1378"/>
      <c r="S283" s="1378"/>
      <c r="T283" s="1378"/>
      <c r="U283" s="1378"/>
      <c r="V283" s="1378"/>
      <c r="W283" s="1378"/>
      <c r="X283" s="1378"/>
      <c r="Y283" s="1378"/>
      <c r="Z283" s="1378"/>
      <c r="AA283" s="1378"/>
      <c r="AB283" s="1378"/>
      <c r="AC283" s="1378"/>
      <c r="AD283" s="1378"/>
      <c r="AE283" s="1378"/>
      <c r="AF283" s="1378"/>
      <c r="AG283" s="1379"/>
      <c r="AH283" s="1518" t="s">
        <v>271</v>
      </c>
      <c r="AI283" s="1500"/>
      <c r="AJ283" s="1520" t="s">
        <v>7</v>
      </c>
      <c r="AK283" s="1367" t="s">
        <v>8</v>
      </c>
      <c r="AL283" s="30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CB283" s="56"/>
      <c r="CC283" s="56"/>
      <c r="CG283" s="14"/>
      <c r="CH283" s="14"/>
      <c r="CI283" s="14"/>
      <c r="CJ283" s="14"/>
      <c r="CK283" s="14"/>
      <c r="CL283" s="14"/>
      <c r="CM283" s="14"/>
      <c r="CN283" s="14"/>
    </row>
    <row r="284" spans="1:104" x14ac:dyDescent="0.2">
      <c r="A284" s="1399"/>
      <c r="B284" s="1400"/>
      <c r="C284" s="1571"/>
      <c r="D284" s="1571"/>
      <c r="E284" s="1571"/>
      <c r="F284" s="1406" t="s">
        <v>110</v>
      </c>
      <c r="G284" s="1408"/>
      <c r="H284" s="1406" t="s">
        <v>11</v>
      </c>
      <c r="I284" s="1408"/>
      <c r="J284" s="1406" t="s">
        <v>112</v>
      </c>
      <c r="K284" s="1407"/>
      <c r="L284" s="1406" t="s">
        <v>113</v>
      </c>
      <c r="M284" s="1407"/>
      <c r="N284" s="1406" t="s">
        <v>114</v>
      </c>
      <c r="O284" s="1407"/>
      <c r="P284" s="1406" t="s">
        <v>115</v>
      </c>
      <c r="Q284" s="1407"/>
      <c r="R284" s="1406" t="s">
        <v>116</v>
      </c>
      <c r="S284" s="1407"/>
      <c r="T284" s="1406" t="s">
        <v>117</v>
      </c>
      <c r="U284" s="1407"/>
      <c r="V284" s="1406" t="s">
        <v>118</v>
      </c>
      <c r="W284" s="1407"/>
      <c r="X284" s="1406" t="s">
        <v>119</v>
      </c>
      <c r="Y284" s="1407"/>
      <c r="Z284" s="1406" t="s">
        <v>120</v>
      </c>
      <c r="AA284" s="1407"/>
      <c r="AB284" s="1406" t="s">
        <v>121</v>
      </c>
      <c r="AC284" s="1407"/>
      <c r="AD284" s="1406" t="s">
        <v>122</v>
      </c>
      <c r="AE284" s="1407"/>
      <c r="AF284" s="1406" t="s">
        <v>123</v>
      </c>
      <c r="AG284" s="1435"/>
      <c r="AH284" s="1519"/>
      <c r="AI284" s="1502"/>
      <c r="AJ284" s="1521"/>
      <c r="AK284" s="1400"/>
      <c r="AL284" s="30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CB284" s="56"/>
      <c r="CC284" s="56"/>
      <c r="CG284" s="14"/>
      <c r="CH284" s="14"/>
      <c r="CI284" s="14"/>
      <c r="CJ284" s="14"/>
      <c r="CK284" s="14"/>
      <c r="CL284" s="14"/>
      <c r="CM284" s="14"/>
      <c r="CN284" s="14"/>
    </row>
    <row r="285" spans="1:104" ht="21" x14ac:dyDescent="0.2">
      <c r="A285" s="1368"/>
      <c r="B285" s="1369"/>
      <c r="C285" s="742" t="s">
        <v>88</v>
      </c>
      <c r="D285" s="743" t="s">
        <v>54</v>
      </c>
      <c r="E285" s="413" t="s">
        <v>89</v>
      </c>
      <c r="F285" s="742" t="s">
        <v>276</v>
      </c>
      <c r="G285" s="744" t="s">
        <v>89</v>
      </c>
      <c r="H285" s="742" t="s">
        <v>276</v>
      </c>
      <c r="I285" s="744" t="s">
        <v>89</v>
      </c>
      <c r="J285" s="742" t="s">
        <v>276</v>
      </c>
      <c r="K285" s="744" t="s">
        <v>89</v>
      </c>
      <c r="L285" s="742" t="s">
        <v>276</v>
      </c>
      <c r="M285" s="744" t="s">
        <v>89</v>
      </c>
      <c r="N285" s="742" t="s">
        <v>276</v>
      </c>
      <c r="O285" s="744" t="s">
        <v>89</v>
      </c>
      <c r="P285" s="742" t="s">
        <v>276</v>
      </c>
      <c r="Q285" s="744" t="s">
        <v>89</v>
      </c>
      <c r="R285" s="742" t="s">
        <v>276</v>
      </c>
      <c r="S285" s="744" t="s">
        <v>89</v>
      </c>
      <c r="T285" s="742" t="s">
        <v>276</v>
      </c>
      <c r="U285" s="744" t="s">
        <v>89</v>
      </c>
      <c r="V285" s="742" t="s">
        <v>276</v>
      </c>
      <c r="W285" s="744" t="s">
        <v>89</v>
      </c>
      <c r="X285" s="742" t="s">
        <v>276</v>
      </c>
      <c r="Y285" s="744" t="s">
        <v>89</v>
      </c>
      <c r="Z285" s="742" t="s">
        <v>276</v>
      </c>
      <c r="AA285" s="744" t="s">
        <v>89</v>
      </c>
      <c r="AB285" s="742" t="s">
        <v>276</v>
      </c>
      <c r="AC285" s="744" t="s">
        <v>89</v>
      </c>
      <c r="AD285" s="742" t="s">
        <v>276</v>
      </c>
      <c r="AE285" s="744" t="s">
        <v>89</v>
      </c>
      <c r="AF285" s="742" t="s">
        <v>276</v>
      </c>
      <c r="AG285" s="745" t="s">
        <v>89</v>
      </c>
      <c r="AH285" s="262" t="s">
        <v>277</v>
      </c>
      <c r="AI285" s="129" t="s">
        <v>278</v>
      </c>
      <c r="AJ285" s="1522"/>
      <c r="AK285" s="1369"/>
      <c r="AL285" s="30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CB285" s="56"/>
      <c r="CC285" s="56"/>
      <c r="CG285" s="14"/>
      <c r="CH285" s="14"/>
      <c r="CI285" s="14"/>
      <c r="CJ285" s="14"/>
      <c r="CK285" s="14"/>
      <c r="CL285" s="14"/>
      <c r="CM285" s="14"/>
      <c r="CN285" s="14"/>
    </row>
    <row r="286" spans="1:104" ht="15" thickBot="1" x14ac:dyDescent="0.25">
      <c r="A286" s="1526" t="s">
        <v>181</v>
      </c>
      <c r="B286" s="1526"/>
      <c r="C286" s="488">
        <f>SUM(D286+E286)</f>
        <v>3</v>
      </c>
      <c r="D286" s="489">
        <f t="shared" ref="D286:E288" si="102">SUM(F286+H286+J286+L286+N286+P286+R286+T286+V286+X286+Z286+AB286+AD286+AF286)</f>
        <v>0</v>
      </c>
      <c r="E286" s="490">
        <f t="shared" si="102"/>
        <v>3</v>
      </c>
      <c r="F286" s="397"/>
      <c r="G286" s="468"/>
      <c r="H286" s="397"/>
      <c r="I286" s="468">
        <v>1</v>
      </c>
      <c r="J286" s="397"/>
      <c r="K286" s="468"/>
      <c r="L286" s="397"/>
      <c r="M286" s="468">
        <v>1</v>
      </c>
      <c r="N286" s="397"/>
      <c r="O286" s="468">
        <v>1</v>
      </c>
      <c r="P286" s="397"/>
      <c r="Q286" s="468"/>
      <c r="R286" s="397"/>
      <c r="S286" s="468"/>
      <c r="T286" s="397"/>
      <c r="U286" s="468"/>
      <c r="V286" s="397"/>
      <c r="W286" s="468"/>
      <c r="X286" s="397"/>
      <c r="Y286" s="468"/>
      <c r="Z286" s="397"/>
      <c r="AA286" s="468"/>
      <c r="AB286" s="397"/>
      <c r="AC286" s="468"/>
      <c r="AD286" s="397"/>
      <c r="AE286" s="468"/>
      <c r="AF286" s="397"/>
      <c r="AG286" s="491"/>
      <c r="AH286" s="468">
        <v>0</v>
      </c>
      <c r="AI286" s="492">
        <v>0</v>
      </c>
      <c r="AJ286" s="397">
        <v>0</v>
      </c>
      <c r="AK286" s="347">
        <v>0</v>
      </c>
      <c r="AL286" s="30"/>
      <c r="AM286" s="13"/>
      <c r="AN286" s="13"/>
      <c r="AO286" s="13"/>
      <c r="AP286" s="13"/>
      <c r="AQ286" s="13"/>
      <c r="AR286" s="746"/>
      <c r="AS286" s="746"/>
      <c r="AT286" s="746"/>
      <c r="AU286" s="746"/>
      <c r="AV286" s="746"/>
      <c r="AW286" s="746"/>
      <c r="AX286" s="746"/>
      <c r="BZ286" s="2"/>
      <c r="CJ286" s="4">
        <v>0</v>
      </c>
    </row>
    <row r="287" spans="1:104" ht="15.75" thickTop="1" thickBot="1" x14ac:dyDescent="0.25">
      <c r="A287" s="1527" t="s">
        <v>296</v>
      </c>
      <c r="B287" s="1527"/>
      <c r="C287" s="494">
        <f>SUM(D287+E287)</f>
        <v>0</v>
      </c>
      <c r="D287" s="495">
        <f t="shared" si="102"/>
        <v>0</v>
      </c>
      <c r="E287" s="496">
        <f t="shared" si="102"/>
        <v>0</v>
      </c>
      <c r="F287" s="497"/>
      <c r="G287" s="498"/>
      <c r="H287" s="497"/>
      <c r="I287" s="498"/>
      <c r="J287" s="497"/>
      <c r="K287" s="498"/>
      <c r="L287" s="497"/>
      <c r="M287" s="498"/>
      <c r="N287" s="497"/>
      <c r="O287" s="498"/>
      <c r="P287" s="497"/>
      <c r="Q287" s="498"/>
      <c r="R287" s="497"/>
      <c r="S287" s="498"/>
      <c r="T287" s="497"/>
      <c r="U287" s="498"/>
      <c r="V287" s="497"/>
      <c r="W287" s="498"/>
      <c r="X287" s="497"/>
      <c r="Y287" s="498"/>
      <c r="Z287" s="497"/>
      <c r="AA287" s="498"/>
      <c r="AB287" s="497"/>
      <c r="AC287" s="498"/>
      <c r="AD287" s="497"/>
      <c r="AE287" s="498"/>
      <c r="AF287" s="497"/>
      <c r="AG287" s="499"/>
      <c r="AH287" s="498">
        <v>0</v>
      </c>
      <c r="AI287" s="500">
        <v>0</v>
      </c>
      <c r="AJ287" s="497">
        <v>0</v>
      </c>
      <c r="AK287" s="500">
        <v>0</v>
      </c>
      <c r="AL287" s="30"/>
      <c r="AM287" s="13"/>
      <c r="AN287" s="13"/>
      <c r="AO287" s="13"/>
      <c r="AP287" s="13"/>
      <c r="AQ287" s="13"/>
      <c r="AR287" s="746"/>
      <c r="AS287" s="746"/>
      <c r="AT287" s="746"/>
      <c r="AU287" s="746"/>
      <c r="AV287" s="746"/>
      <c r="AW287" s="746"/>
      <c r="AX287" s="746"/>
    </row>
    <row r="288" spans="1:104" ht="15" thickTop="1" x14ac:dyDescent="0.2">
      <c r="A288" s="1528" t="s">
        <v>304</v>
      </c>
      <c r="B288" s="1528"/>
      <c r="C288" s="145">
        <f>SUM(D288+E288)</f>
        <v>4</v>
      </c>
      <c r="D288" s="146">
        <f t="shared" si="102"/>
        <v>0</v>
      </c>
      <c r="E288" s="317">
        <f t="shared" si="102"/>
        <v>4</v>
      </c>
      <c r="F288" s="501"/>
      <c r="G288" s="502"/>
      <c r="H288" s="501"/>
      <c r="I288" s="502"/>
      <c r="J288" s="501"/>
      <c r="K288" s="502"/>
      <c r="L288" s="501"/>
      <c r="M288" s="502">
        <v>4</v>
      </c>
      <c r="N288" s="501"/>
      <c r="O288" s="502"/>
      <c r="P288" s="501"/>
      <c r="Q288" s="502"/>
      <c r="R288" s="501"/>
      <c r="S288" s="502"/>
      <c r="T288" s="501"/>
      <c r="U288" s="502"/>
      <c r="V288" s="501"/>
      <c r="W288" s="502"/>
      <c r="X288" s="501"/>
      <c r="Y288" s="502"/>
      <c r="Z288" s="501"/>
      <c r="AA288" s="502"/>
      <c r="AB288" s="501"/>
      <c r="AC288" s="502"/>
      <c r="AD288" s="501"/>
      <c r="AE288" s="502"/>
      <c r="AF288" s="501"/>
      <c r="AG288" s="503"/>
      <c r="AH288" s="502">
        <v>0</v>
      </c>
      <c r="AI288" s="504">
        <v>0</v>
      </c>
      <c r="AJ288" s="501">
        <v>0</v>
      </c>
      <c r="AK288" s="504">
        <v>0</v>
      </c>
      <c r="AL288" s="30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</row>
    <row r="289" spans="1:104" x14ac:dyDescent="0.2">
      <c r="A289" s="747" t="s">
        <v>305</v>
      </c>
      <c r="B289" s="748"/>
      <c r="C289" s="749"/>
      <c r="D289" s="749"/>
      <c r="E289" s="749"/>
      <c r="F289" s="749"/>
      <c r="G289" s="749"/>
      <c r="H289" s="749"/>
      <c r="I289" s="749"/>
      <c r="J289" s="749"/>
      <c r="K289" s="749"/>
      <c r="L289" s="749"/>
      <c r="M289" s="749"/>
      <c r="N289" s="749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7"/>
      <c r="AI289" s="11"/>
      <c r="AJ289" s="11"/>
      <c r="AK289" s="11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</row>
    <row r="290" spans="1:104" ht="14.25" customHeight="1" x14ac:dyDescent="0.2">
      <c r="A290" s="1516" t="s">
        <v>306</v>
      </c>
      <c r="B290" s="1523" t="s">
        <v>307</v>
      </c>
      <c r="C290" s="1524"/>
      <c r="D290" s="1525"/>
      <c r="E290" s="1368" t="s">
        <v>308</v>
      </c>
      <c r="F290" s="1402"/>
      <c r="G290" s="1402"/>
      <c r="H290" s="1402"/>
      <c r="I290" s="1402"/>
      <c r="J290" s="1402"/>
      <c r="K290" s="1402"/>
      <c r="L290" s="1402"/>
      <c r="M290" s="1402"/>
      <c r="N290" s="508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7"/>
      <c r="AM290" s="120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</row>
    <row r="291" spans="1:104" x14ac:dyDescent="0.2">
      <c r="A291" s="1516"/>
      <c r="B291" s="1368"/>
      <c r="C291" s="1402"/>
      <c r="D291" s="1369"/>
      <c r="E291" s="1406" t="s">
        <v>173</v>
      </c>
      <c r="F291" s="1407"/>
      <c r="G291" s="1406" t="s">
        <v>174</v>
      </c>
      <c r="H291" s="1407"/>
      <c r="I291" s="1406" t="s">
        <v>175</v>
      </c>
      <c r="J291" s="1407"/>
      <c r="K291" s="1406" t="s">
        <v>110</v>
      </c>
      <c r="L291" s="1407"/>
      <c r="M291" s="1406" t="s">
        <v>11</v>
      </c>
      <c r="N291" s="1407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</row>
    <row r="292" spans="1:104" x14ac:dyDescent="0.2">
      <c r="A292" s="1486"/>
      <c r="B292" s="509" t="s">
        <v>88</v>
      </c>
      <c r="C292" s="510" t="s">
        <v>54</v>
      </c>
      <c r="D292" s="129" t="s">
        <v>89</v>
      </c>
      <c r="E292" s="742" t="s">
        <v>54</v>
      </c>
      <c r="F292" s="126" t="s">
        <v>89</v>
      </c>
      <c r="G292" s="742" t="s">
        <v>54</v>
      </c>
      <c r="H292" s="126" t="s">
        <v>89</v>
      </c>
      <c r="I292" s="742" t="s">
        <v>54</v>
      </c>
      <c r="J292" s="126" t="s">
        <v>89</v>
      </c>
      <c r="K292" s="742" t="s">
        <v>54</v>
      </c>
      <c r="L292" s="126" t="s">
        <v>89</v>
      </c>
      <c r="M292" s="742" t="s">
        <v>54</v>
      </c>
      <c r="N292" s="126" t="s">
        <v>89</v>
      </c>
    </row>
    <row r="293" spans="1:104" x14ac:dyDescent="0.2">
      <c r="A293" s="750" t="s">
        <v>64</v>
      </c>
      <c r="B293" s="751">
        <f>SUM(C293+D293)</f>
        <v>0</v>
      </c>
      <c r="C293" s="752">
        <f>SUM(E293+G293+I293+K293+M293)</f>
        <v>0</v>
      </c>
      <c r="D293" s="753">
        <f>SUM(F293+H293+J293+L293+N293)</f>
        <v>0</v>
      </c>
      <c r="E293" s="754"/>
      <c r="F293" s="755"/>
      <c r="G293" s="754"/>
      <c r="H293" s="755"/>
      <c r="I293" s="754"/>
      <c r="J293" s="756"/>
      <c r="K293" s="754"/>
      <c r="L293" s="756"/>
      <c r="M293" s="757"/>
      <c r="N293" s="756"/>
      <c r="O293" s="3"/>
    </row>
    <row r="294" spans="1:104" x14ac:dyDescent="0.2">
      <c r="A294" s="535" t="s">
        <v>76</v>
      </c>
      <c r="B294" s="520">
        <f>SUM(C294+D294)</f>
        <v>0</v>
      </c>
      <c r="C294" s="521">
        <f>SUM(E294+G294+I294+K294+M294)</f>
        <v>0</v>
      </c>
      <c r="D294" s="258">
        <f>SUM(F294+H294+J294+L294+N294)</f>
        <v>0</v>
      </c>
      <c r="E294" s="92"/>
      <c r="F294" s="95"/>
      <c r="G294" s="92"/>
      <c r="H294" s="522"/>
      <c r="I294" s="92"/>
      <c r="J294" s="95"/>
      <c r="K294" s="92"/>
      <c r="L294" s="95"/>
      <c r="M294" s="318"/>
      <c r="N294" s="522"/>
      <c r="O294" s="3"/>
    </row>
    <row r="295" spans="1:104" x14ac:dyDescent="0.2">
      <c r="A295" s="523" t="s">
        <v>309</v>
      </c>
      <c r="B295" s="524"/>
      <c r="C295" s="162"/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162"/>
    </row>
    <row r="296" spans="1:104" ht="14.25" customHeight="1" x14ac:dyDescent="0.2">
      <c r="A296" s="1571" t="s">
        <v>306</v>
      </c>
      <c r="B296" s="1571" t="s">
        <v>95</v>
      </c>
      <c r="C296" s="1569" t="s">
        <v>307</v>
      </c>
      <c r="D296" s="1569"/>
      <c r="E296" s="1569"/>
      <c r="F296" s="1406" t="s">
        <v>308</v>
      </c>
      <c r="G296" s="1408"/>
      <c r="H296" s="1408"/>
      <c r="I296" s="1408"/>
      <c r="J296" s="1408"/>
      <c r="K296" s="1408"/>
      <c r="L296" s="1408"/>
      <c r="M296" s="1408"/>
      <c r="N296" s="1408"/>
      <c r="O296" s="1408"/>
      <c r="P296" s="1408"/>
      <c r="Q296" s="1408"/>
      <c r="R296" s="1408"/>
      <c r="S296" s="1408"/>
      <c r="T296" s="1408"/>
      <c r="U296" s="1408"/>
      <c r="V296" s="1408"/>
      <c r="W296" s="1408"/>
      <c r="X296" s="1408"/>
      <c r="Y296" s="1408"/>
      <c r="Z296" s="1408"/>
      <c r="AA296" s="1408"/>
      <c r="AB296" s="1408"/>
      <c r="AC296" s="1408"/>
      <c r="AD296" s="1408"/>
      <c r="AE296" s="1408"/>
      <c r="AF296" s="1408"/>
      <c r="AG296" s="1407"/>
      <c r="AH296" s="1520" t="s">
        <v>258</v>
      </c>
      <c r="AI296" s="1535" t="s">
        <v>8</v>
      </c>
      <c r="AJ296" s="1367" t="s">
        <v>7</v>
      </c>
      <c r="BT296" s="3"/>
      <c r="BU296" s="4"/>
      <c r="BV296" s="4"/>
      <c r="BW296" s="4"/>
      <c r="BX296" s="4"/>
      <c r="BY296" s="4"/>
      <c r="BZ296" s="4"/>
      <c r="CU296" s="2"/>
      <c r="CV296" s="2"/>
      <c r="CW296" s="2"/>
      <c r="CX296" s="2"/>
      <c r="CY296" s="2"/>
      <c r="CZ296" s="2"/>
    </row>
    <row r="297" spans="1:104" x14ac:dyDescent="0.2">
      <c r="A297" s="1571"/>
      <c r="B297" s="1571"/>
      <c r="C297" s="1569"/>
      <c r="D297" s="1569"/>
      <c r="E297" s="1569"/>
      <c r="F297" s="1406" t="s">
        <v>110</v>
      </c>
      <c r="G297" s="1407"/>
      <c r="H297" s="1406" t="s">
        <v>11</v>
      </c>
      <c r="I297" s="1407"/>
      <c r="J297" s="1406" t="s">
        <v>112</v>
      </c>
      <c r="K297" s="1407"/>
      <c r="L297" s="1406" t="s">
        <v>113</v>
      </c>
      <c r="M297" s="1407"/>
      <c r="N297" s="1406" t="s">
        <v>114</v>
      </c>
      <c r="O297" s="1407"/>
      <c r="P297" s="1406" t="s">
        <v>115</v>
      </c>
      <c r="Q297" s="1407"/>
      <c r="R297" s="1406" t="s">
        <v>116</v>
      </c>
      <c r="S297" s="1407"/>
      <c r="T297" s="1406" t="s">
        <v>117</v>
      </c>
      <c r="U297" s="1407"/>
      <c r="V297" s="1406" t="s">
        <v>118</v>
      </c>
      <c r="W297" s="1407"/>
      <c r="X297" s="1406" t="s">
        <v>119</v>
      </c>
      <c r="Y297" s="1407"/>
      <c r="Z297" s="1406" t="s">
        <v>120</v>
      </c>
      <c r="AA297" s="1407"/>
      <c r="AB297" s="1406" t="s">
        <v>121</v>
      </c>
      <c r="AC297" s="1407"/>
      <c r="AD297" s="1406" t="s">
        <v>122</v>
      </c>
      <c r="AE297" s="1407"/>
      <c r="AF297" s="1406" t="s">
        <v>123</v>
      </c>
      <c r="AG297" s="1407"/>
      <c r="AH297" s="1521"/>
      <c r="AI297" s="1536"/>
      <c r="AJ297" s="1400"/>
      <c r="BT297" s="3"/>
      <c r="BU297" s="4"/>
      <c r="BV297" s="4"/>
      <c r="BW297" s="4"/>
      <c r="BX297" s="4"/>
      <c r="BY297" s="4"/>
      <c r="BZ297" s="4"/>
      <c r="CU297" s="2"/>
      <c r="CV297" s="2"/>
      <c r="CW297" s="2"/>
      <c r="CX297" s="2"/>
      <c r="CY297" s="2"/>
      <c r="CZ297" s="2"/>
    </row>
    <row r="298" spans="1:104" x14ac:dyDescent="0.2">
      <c r="A298" s="1571"/>
      <c r="B298" s="1571"/>
      <c r="C298" s="758" t="s">
        <v>88</v>
      </c>
      <c r="D298" s="759" t="s">
        <v>54</v>
      </c>
      <c r="E298" s="126" t="s">
        <v>89</v>
      </c>
      <c r="F298" s="742" t="s">
        <v>54</v>
      </c>
      <c r="G298" s="126" t="s">
        <v>89</v>
      </c>
      <c r="H298" s="742" t="s">
        <v>54</v>
      </c>
      <c r="I298" s="126" t="s">
        <v>89</v>
      </c>
      <c r="J298" s="742" t="s">
        <v>276</v>
      </c>
      <c r="K298" s="126" t="s">
        <v>89</v>
      </c>
      <c r="L298" s="742" t="s">
        <v>276</v>
      </c>
      <c r="M298" s="126" t="s">
        <v>89</v>
      </c>
      <c r="N298" s="742" t="s">
        <v>276</v>
      </c>
      <c r="O298" s="126" t="s">
        <v>89</v>
      </c>
      <c r="P298" s="742" t="s">
        <v>276</v>
      </c>
      <c r="Q298" s="126" t="s">
        <v>89</v>
      </c>
      <c r="R298" s="742" t="s">
        <v>276</v>
      </c>
      <c r="S298" s="126" t="s">
        <v>89</v>
      </c>
      <c r="T298" s="742" t="s">
        <v>276</v>
      </c>
      <c r="U298" s="126" t="s">
        <v>89</v>
      </c>
      <c r="V298" s="742" t="s">
        <v>276</v>
      </c>
      <c r="W298" s="126" t="s">
        <v>89</v>
      </c>
      <c r="X298" s="742" t="s">
        <v>276</v>
      </c>
      <c r="Y298" s="126" t="s">
        <v>89</v>
      </c>
      <c r="Z298" s="742" t="s">
        <v>276</v>
      </c>
      <c r="AA298" s="126" t="s">
        <v>89</v>
      </c>
      <c r="AB298" s="742" t="s">
        <v>276</v>
      </c>
      <c r="AC298" s="126" t="s">
        <v>89</v>
      </c>
      <c r="AD298" s="742" t="s">
        <v>276</v>
      </c>
      <c r="AE298" s="126" t="s">
        <v>89</v>
      </c>
      <c r="AF298" s="742" t="s">
        <v>276</v>
      </c>
      <c r="AG298" s="126" t="s">
        <v>89</v>
      </c>
      <c r="AH298" s="1522"/>
      <c r="AI298" s="1537"/>
      <c r="AJ298" s="1369"/>
      <c r="BT298" s="3"/>
      <c r="BU298" s="4"/>
      <c r="BV298" s="4"/>
      <c r="BW298" s="4"/>
      <c r="BX298" s="4"/>
      <c r="BY298" s="4"/>
      <c r="BZ298" s="4"/>
      <c r="CU298" s="2"/>
      <c r="CV298" s="2"/>
      <c r="CW298" s="2"/>
      <c r="CX298" s="2"/>
      <c r="CY298" s="2"/>
      <c r="CZ298" s="2"/>
    </row>
    <row r="299" spans="1:104" x14ac:dyDescent="0.2">
      <c r="A299" s="1529" t="s">
        <v>64</v>
      </c>
      <c r="B299" s="760" t="s">
        <v>310</v>
      </c>
      <c r="C299" s="751">
        <f t="shared" ref="C299:C304" si="103">SUM(D299+E299)</f>
        <v>0</v>
      </c>
      <c r="D299" s="761">
        <f>SUM(F299+H299+J299+L299+N299+P299+R299+T299+V299+X299+Z299+AB299+AD299+AF299)</f>
        <v>0</v>
      </c>
      <c r="E299" s="762">
        <f t="shared" ref="D299:E304" si="104">SUM(G299+I299+K299+M299+O299+Q299+S299+U299+W299+Y299+AA299+AC299+AE299+AG299)</f>
        <v>0</v>
      </c>
      <c r="F299" s="754"/>
      <c r="G299" s="755"/>
      <c r="H299" s="754"/>
      <c r="I299" s="755"/>
      <c r="J299" s="754"/>
      <c r="K299" s="755"/>
      <c r="L299" s="754"/>
      <c r="M299" s="755"/>
      <c r="N299" s="754"/>
      <c r="O299" s="755"/>
      <c r="P299" s="754"/>
      <c r="Q299" s="755"/>
      <c r="R299" s="754"/>
      <c r="S299" s="755"/>
      <c r="T299" s="754"/>
      <c r="U299" s="755"/>
      <c r="V299" s="754"/>
      <c r="W299" s="755"/>
      <c r="X299" s="754"/>
      <c r="Y299" s="755"/>
      <c r="Z299" s="754"/>
      <c r="AA299" s="755"/>
      <c r="AB299" s="754"/>
      <c r="AC299" s="755"/>
      <c r="AD299" s="754"/>
      <c r="AE299" s="755"/>
      <c r="AF299" s="754"/>
      <c r="AG299" s="755"/>
      <c r="AH299" s="754"/>
      <c r="AI299" s="763"/>
      <c r="AJ299" s="756"/>
      <c r="AK299" s="30"/>
      <c r="BT299" s="3"/>
      <c r="BU299" s="4"/>
      <c r="BV299" s="4"/>
      <c r="BW299" s="4"/>
      <c r="BX299" s="4"/>
      <c r="BY299" s="4"/>
      <c r="BZ299" s="4"/>
      <c r="CJ299" s="4">
        <v>0</v>
      </c>
      <c r="CU299" s="2"/>
      <c r="CV299" s="2"/>
      <c r="CW299" s="2"/>
      <c r="CX299" s="2"/>
      <c r="CY299" s="2"/>
      <c r="CZ299" s="2"/>
    </row>
    <row r="300" spans="1:104" x14ac:dyDescent="0.2">
      <c r="A300" s="1530"/>
      <c r="B300" s="105" t="s">
        <v>311</v>
      </c>
      <c r="C300" s="532">
        <f t="shared" si="103"/>
        <v>0</v>
      </c>
      <c r="D300" s="533">
        <f t="shared" si="104"/>
        <v>0</v>
      </c>
      <c r="E300" s="534">
        <f t="shared" si="104"/>
        <v>0</v>
      </c>
      <c r="F300" s="35"/>
      <c r="G300" s="39"/>
      <c r="H300" s="35"/>
      <c r="I300" s="39"/>
      <c r="J300" s="35"/>
      <c r="K300" s="39"/>
      <c r="L300" s="35"/>
      <c r="M300" s="39"/>
      <c r="N300" s="35"/>
      <c r="O300" s="39"/>
      <c r="P300" s="35"/>
      <c r="Q300" s="39"/>
      <c r="R300" s="35"/>
      <c r="S300" s="39"/>
      <c r="T300" s="35"/>
      <c r="U300" s="39"/>
      <c r="V300" s="35"/>
      <c r="W300" s="39"/>
      <c r="X300" s="35"/>
      <c r="Y300" s="39"/>
      <c r="Z300" s="35"/>
      <c r="AA300" s="39"/>
      <c r="AB300" s="35"/>
      <c r="AC300" s="39"/>
      <c r="AD300" s="35"/>
      <c r="AE300" s="39"/>
      <c r="AF300" s="35"/>
      <c r="AG300" s="39"/>
      <c r="AH300" s="35"/>
      <c r="AI300" s="36"/>
      <c r="AJ300" s="40"/>
      <c r="AK300" s="30"/>
      <c r="BT300" s="3"/>
      <c r="BU300" s="4"/>
      <c r="BV300" s="4"/>
      <c r="BW300" s="4"/>
      <c r="BX300" s="4"/>
      <c r="BY300" s="4"/>
      <c r="BZ300" s="4"/>
      <c r="CJ300" s="4">
        <v>0</v>
      </c>
      <c r="CU300" s="2"/>
      <c r="CV300" s="2"/>
      <c r="CW300" s="2"/>
      <c r="CX300" s="2"/>
      <c r="CY300" s="2"/>
      <c r="CZ300" s="2"/>
    </row>
    <row r="301" spans="1:104" x14ac:dyDescent="0.2">
      <c r="A301" s="1531"/>
      <c r="B301" s="91" t="s">
        <v>312</v>
      </c>
      <c r="C301" s="536">
        <f t="shared" si="103"/>
        <v>0</v>
      </c>
      <c r="D301" s="537">
        <f t="shared" si="104"/>
        <v>0</v>
      </c>
      <c r="E301" s="538">
        <f t="shared" si="104"/>
        <v>0</v>
      </c>
      <c r="F301" s="82"/>
      <c r="G301" s="85"/>
      <c r="H301" s="82"/>
      <c r="I301" s="85"/>
      <c r="J301" s="82"/>
      <c r="K301" s="85"/>
      <c r="L301" s="82"/>
      <c r="M301" s="85"/>
      <c r="N301" s="82"/>
      <c r="O301" s="85"/>
      <c r="P301" s="82"/>
      <c r="Q301" s="85"/>
      <c r="R301" s="82"/>
      <c r="S301" s="85"/>
      <c r="T301" s="82"/>
      <c r="U301" s="85"/>
      <c r="V301" s="82"/>
      <c r="W301" s="85"/>
      <c r="X301" s="82"/>
      <c r="Y301" s="85"/>
      <c r="Z301" s="82"/>
      <c r="AA301" s="85"/>
      <c r="AB301" s="82"/>
      <c r="AC301" s="85"/>
      <c r="AD301" s="82"/>
      <c r="AE301" s="85"/>
      <c r="AF301" s="82"/>
      <c r="AG301" s="85"/>
      <c r="AH301" s="82"/>
      <c r="AI301" s="83"/>
      <c r="AJ301" s="185"/>
      <c r="AK301" s="30"/>
      <c r="BT301" s="3"/>
      <c r="BU301" s="4"/>
      <c r="BV301" s="4"/>
      <c r="BW301" s="4"/>
      <c r="BX301" s="4"/>
      <c r="BY301" s="4"/>
      <c r="BZ301" s="4"/>
      <c r="CJ301" s="4">
        <v>0</v>
      </c>
      <c r="CU301" s="2"/>
      <c r="CV301" s="2"/>
      <c r="CW301" s="2"/>
      <c r="CX301" s="2"/>
      <c r="CY301" s="2"/>
      <c r="CZ301" s="2"/>
    </row>
    <row r="302" spans="1:104" x14ac:dyDescent="0.2">
      <c r="A302" s="1532" t="s">
        <v>313</v>
      </c>
      <c r="B302" s="760" t="s">
        <v>310</v>
      </c>
      <c r="C302" s="751">
        <f t="shared" si="103"/>
        <v>0</v>
      </c>
      <c r="D302" s="761">
        <f t="shared" si="104"/>
        <v>0</v>
      </c>
      <c r="E302" s="539">
        <f t="shared" si="104"/>
        <v>0</v>
      </c>
      <c r="F302" s="106"/>
      <c r="G302" s="109"/>
      <c r="H302" s="106"/>
      <c r="I302" s="109"/>
      <c r="J302" s="106"/>
      <c r="K302" s="109"/>
      <c r="L302" s="106"/>
      <c r="M302" s="109"/>
      <c r="N302" s="106"/>
      <c r="O302" s="109"/>
      <c r="P302" s="106"/>
      <c r="Q302" s="109"/>
      <c r="R302" s="106"/>
      <c r="S302" s="109"/>
      <c r="T302" s="106"/>
      <c r="U302" s="109"/>
      <c r="V302" s="106"/>
      <c r="W302" s="109"/>
      <c r="X302" s="106"/>
      <c r="Y302" s="109"/>
      <c r="Z302" s="106"/>
      <c r="AA302" s="109"/>
      <c r="AB302" s="106"/>
      <c r="AC302" s="109"/>
      <c r="AD302" s="106"/>
      <c r="AE302" s="109"/>
      <c r="AF302" s="106"/>
      <c r="AG302" s="109"/>
      <c r="AH302" s="106"/>
      <c r="AI302" s="107"/>
      <c r="AJ302" s="272"/>
      <c r="AK302" s="30"/>
      <c r="BT302" s="3"/>
      <c r="BU302" s="4"/>
      <c r="BV302" s="4"/>
      <c r="BW302" s="4"/>
      <c r="BX302" s="4"/>
      <c r="BY302" s="4"/>
      <c r="BZ302" s="4"/>
      <c r="CJ302" s="4">
        <v>0</v>
      </c>
      <c r="CU302" s="2"/>
      <c r="CV302" s="2"/>
      <c r="CW302" s="2"/>
      <c r="CX302" s="2"/>
      <c r="CY302" s="2"/>
      <c r="CZ302" s="2"/>
    </row>
    <row r="303" spans="1:104" x14ac:dyDescent="0.2">
      <c r="A303" s="1533"/>
      <c r="B303" s="89" t="s">
        <v>311</v>
      </c>
      <c r="C303" s="532">
        <f t="shared" si="103"/>
        <v>0</v>
      </c>
      <c r="D303" s="533">
        <f t="shared" si="104"/>
        <v>0</v>
      </c>
      <c r="E303" s="534">
        <f>SUM(G303+I303+K303+M303+O303+Q303+S303+U303+W303+Y303+AA303+AC303+AE303+AG303)</f>
        <v>0</v>
      </c>
      <c r="F303" s="35"/>
      <c r="G303" s="39"/>
      <c r="H303" s="35"/>
      <c r="I303" s="39"/>
      <c r="J303" s="35"/>
      <c r="K303" s="39"/>
      <c r="L303" s="35"/>
      <c r="M303" s="39"/>
      <c r="N303" s="35"/>
      <c r="O303" s="39"/>
      <c r="P303" s="35"/>
      <c r="Q303" s="39"/>
      <c r="R303" s="35"/>
      <c r="S303" s="39"/>
      <c r="T303" s="35"/>
      <c r="U303" s="39"/>
      <c r="V303" s="35"/>
      <c r="W303" s="39"/>
      <c r="X303" s="35"/>
      <c r="Y303" s="39"/>
      <c r="Z303" s="35"/>
      <c r="AA303" s="39"/>
      <c r="AB303" s="35"/>
      <c r="AC303" s="39"/>
      <c r="AD303" s="35"/>
      <c r="AE303" s="39"/>
      <c r="AF303" s="35"/>
      <c r="AG303" s="39"/>
      <c r="AH303" s="35"/>
      <c r="AI303" s="36"/>
      <c r="AJ303" s="40"/>
      <c r="AK303" s="30"/>
      <c r="BT303" s="3"/>
      <c r="BU303" s="4"/>
      <c r="BV303" s="4"/>
      <c r="BW303" s="4"/>
      <c r="BX303" s="4"/>
      <c r="BY303" s="4"/>
      <c r="BZ303" s="4"/>
      <c r="CJ303" s="4">
        <v>0</v>
      </c>
      <c r="CU303" s="2"/>
      <c r="CV303" s="2"/>
      <c r="CW303" s="2"/>
      <c r="CX303" s="2"/>
      <c r="CY303" s="2"/>
      <c r="CZ303" s="2"/>
    </row>
    <row r="304" spans="1:104" x14ac:dyDescent="0.2">
      <c r="A304" s="1534"/>
      <c r="B304" s="91" t="s">
        <v>312</v>
      </c>
      <c r="C304" s="536">
        <f t="shared" si="103"/>
        <v>0</v>
      </c>
      <c r="D304" s="425">
        <f t="shared" si="104"/>
        <v>0</v>
      </c>
      <c r="E304" s="538">
        <f t="shared" si="104"/>
        <v>0</v>
      </c>
      <c r="F304" s="92"/>
      <c r="G304" s="95"/>
      <c r="H304" s="92"/>
      <c r="I304" s="95"/>
      <c r="J304" s="92"/>
      <c r="K304" s="95"/>
      <c r="L304" s="92"/>
      <c r="M304" s="95"/>
      <c r="N304" s="92"/>
      <c r="O304" s="95"/>
      <c r="P304" s="92"/>
      <c r="Q304" s="95"/>
      <c r="R304" s="92"/>
      <c r="S304" s="95"/>
      <c r="T304" s="92"/>
      <c r="U304" s="95"/>
      <c r="V304" s="92"/>
      <c r="W304" s="95"/>
      <c r="X304" s="92"/>
      <c r="Y304" s="95"/>
      <c r="Z304" s="92"/>
      <c r="AA304" s="95"/>
      <c r="AB304" s="92"/>
      <c r="AC304" s="95"/>
      <c r="AD304" s="92"/>
      <c r="AE304" s="95"/>
      <c r="AF304" s="92"/>
      <c r="AG304" s="95"/>
      <c r="AH304" s="82"/>
      <c r="AI304" s="83"/>
      <c r="AJ304" s="185"/>
      <c r="AK304" s="30"/>
      <c r="BT304" s="3"/>
      <c r="BU304" s="4"/>
      <c r="BV304" s="4"/>
      <c r="BW304" s="4"/>
      <c r="BX304" s="4"/>
      <c r="BY304" s="4"/>
      <c r="BZ304" s="4"/>
      <c r="CJ304" s="4">
        <v>0</v>
      </c>
      <c r="CU304" s="2"/>
      <c r="CV304" s="2"/>
      <c r="CW304" s="2"/>
      <c r="CX304" s="2"/>
      <c r="CY304" s="2"/>
      <c r="CZ304" s="2"/>
    </row>
    <row r="312" spans="1:104" s="540" customForma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3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</row>
    <row r="315" spans="1:104" x14ac:dyDescent="0.2">
      <c r="A315" s="540">
        <f>SUM(C11:C15,C19:C29,C33:C52,B55,C58,C63:C66,C71:C74,C79,C84:C89,C94:C99,C104:C108,C115,C120,C121,C128,C133,C134,C141,C142:C145,C151,C153:C189,C193,C195:C231,C235:C238,C243:C246,C251:C269,C274:C281,C286:C288,B293:B294,C299:C304)</f>
        <v>354</v>
      </c>
      <c r="B315" s="540">
        <f>SUM(CF8:CN304)</f>
        <v>0</v>
      </c>
    </row>
  </sheetData>
  <mergeCells count="441">
    <mergeCell ref="AF297:AG297"/>
    <mergeCell ref="A299:A301"/>
    <mergeCell ref="A302:A304"/>
    <mergeCell ref="AJ296:AJ298"/>
    <mergeCell ref="F297:G297"/>
    <mergeCell ref="H297:I297"/>
    <mergeCell ref="J297:K297"/>
    <mergeCell ref="L297:M297"/>
    <mergeCell ref="N297:O297"/>
    <mergeCell ref="P297:Q297"/>
    <mergeCell ref="R297:S297"/>
    <mergeCell ref="T297:U297"/>
    <mergeCell ref="V297:W297"/>
    <mergeCell ref="A296:A298"/>
    <mergeCell ref="B296:B298"/>
    <mergeCell ref="C296:E297"/>
    <mergeCell ref="F296:AG296"/>
    <mergeCell ref="AH296:AH298"/>
    <mergeCell ref="AI296:AI298"/>
    <mergeCell ref="X297:Y297"/>
    <mergeCell ref="Z297:AA297"/>
    <mergeCell ref="AB297:AC297"/>
    <mergeCell ref="AD297:AE297"/>
    <mergeCell ref="A290:A292"/>
    <mergeCell ref="B290:D291"/>
    <mergeCell ref="E290:M290"/>
    <mergeCell ref="E291:F291"/>
    <mergeCell ref="G291:H291"/>
    <mergeCell ref="I291:J291"/>
    <mergeCell ref="K291:L291"/>
    <mergeCell ref="M291:N291"/>
    <mergeCell ref="AB284:AC284"/>
    <mergeCell ref="A286:B286"/>
    <mergeCell ref="A287:B287"/>
    <mergeCell ref="A288:B288"/>
    <mergeCell ref="AH283:AI284"/>
    <mergeCell ref="AJ283:AJ285"/>
    <mergeCell ref="AK283:AK285"/>
    <mergeCell ref="F284:G284"/>
    <mergeCell ref="H284:I284"/>
    <mergeCell ref="J284:K284"/>
    <mergeCell ref="L284:M284"/>
    <mergeCell ref="N284:O284"/>
    <mergeCell ref="P284:Q284"/>
    <mergeCell ref="R284:S284"/>
    <mergeCell ref="A278:B278"/>
    <mergeCell ref="A279:A281"/>
    <mergeCell ref="A283:B285"/>
    <mergeCell ref="C283:E284"/>
    <mergeCell ref="F283:AG283"/>
    <mergeCell ref="T284:U284"/>
    <mergeCell ref="V284:W284"/>
    <mergeCell ref="X284:Y284"/>
    <mergeCell ref="Z284:AA284"/>
    <mergeCell ref="AD284:AE284"/>
    <mergeCell ref="AF284:AG284"/>
    <mergeCell ref="A274:A275"/>
    <mergeCell ref="A276:B276"/>
    <mergeCell ref="AD272:AE272"/>
    <mergeCell ref="AF272:AG272"/>
    <mergeCell ref="AH272:AI272"/>
    <mergeCell ref="AJ272:AK272"/>
    <mergeCell ref="AL272:AM272"/>
    <mergeCell ref="AN272:AO272"/>
    <mergeCell ref="A277:B277"/>
    <mergeCell ref="A271:B273"/>
    <mergeCell ref="C271:E272"/>
    <mergeCell ref="AW271:AW273"/>
    <mergeCell ref="AX271:AX273"/>
    <mergeCell ref="F272:G272"/>
    <mergeCell ref="H272:I272"/>
    <mergeCell ref="J272:K272"/>
    <mergeCell ref="L272:M272"/>
    <mergeCell ref="N272:O272"/>
    <mergeCell ref="P272:Q272"/>
    <mergeCell ref="R272:S272"/>
    <mergeCell ref="T272:U272"/>
    <mergeCell ref="AP272:AQ272"/>
    <mergeCell ref="AR272:AS272"/>
    <mergeCell ref="AT272:AT273"/>
    <mergeCell ref="AU272:AU273"/>
    <mergeCell ref="F271:AS271"/>
    <mergeCell ref="AT271:AU271"/>
    <mergeCell ref="AV271:AV273"/>
    <mergeCell ref="V272:W272"/>
    <mergeCell ref="X272:Y272"/>
    <mergeCell ref="Z272:AA272"/>
    <mergeCell ref="AB272:AC272"/>
    <mergeCell ref="A251:B251"/>
    <mergeCell ref="A252:A260"/>
    <mergeCell ref="Z249:AA249"/>
    <mergeCell ref="AB249:AC249"/>
    <mergeCell ref="AD249:AE249"/>
    <mergeCell ref="AF249:AG249"/>
    <mergeCell ref="AH249:AI249"/>
    <mergeCell ref="AJ249:AK249"/>
    <mergeCell ref="A261:A269"/>
    <mergeCell ref="AQ248:AR249"/>
    <mergeCell ref="AS248:AS250"/>
    <mergeCell ref="AT248:AT250"/>
    <mergeCell ref="AU248:AU250"/>
    <mergeCell ref="F249:G249"/>
    <mergeCell ref="H249:I249"/>
    <mergeCell ref="J249:K249"/>
    <mergeCell ref="L249:M249"/>
    <mergeCell ref="N249:O249"/>
    <mergeCell ref="P249:Q249"/>
    <mergeCell ref="AL249:AM249"/>
    <mergeCell ref="AN249:AN250"/>
    <mergeCell ref="AO249:AO250"/>
    <mergeCell ref="AP249:AP250"/>
    <mergeCell ref="A243:A244"/>
    <mergeCell ref="A245:A246"/>
    <mergeCell ref="A248:B250"/>
    <mergeCell ref="C248:E249"/>
    <mergeCell ref="F248:AM248"/>
    <mergeCell ref="AN248:AP248"/>
    <mergeCell ref="R249:S249"/>
    <mergeCell ref="T249:U249"/>
    <mergeCell ref="V249:W249"/>
    <mergeCell ref="X249:Y249"/>
    <mergeCell ref="A237:A238"/>
    <mergeCell ref="A240:A242"/>
    <mergeCell ref="B240:B242"/>
    <mergeCell ref="C240:E241"/>
    <mergeCell ref="F240:AK240"/>
    <mergeCell ref="AL240:AL242"/>
    <mergeCell ref="F241:G241"/>
    <mergeCell ref="H241:I241"/>
    <mergeCell ref="J241:K241"/>
    <mergeCell ref="L241:M241"/>
    <mergeCell ref="Z241:AA241"/>
    <mergeCell ref="AB241:AC241"/>
    <mergeCell ref="AD241:AE241"/>
    <mergeCell ref="AF241:AG241"/>
    <mergeCell ref="AH241:AI241"/>
    <mergeCell ref="AJ241:AK241"/>
    <mergeCell ref="N241:O241"/>
    <mergeCell ref="P241:Q241"/>
    <mergeCell ref="R241:S241"/>
    <mergeCell ref="T241:U241"/>
    <mergeCell ref="V241:W241"/>
    <mergeCell ref="X241:Y241"/>
    <mergeCell ref="AB233:AC233"/>
    <mergeCell ref="AD233:AE233"/>
    <mergeCell ref="AF233:AG233"/>
    <mergeCell ref="AH233:AI233"/>
    <mergeCell ref="AJ233:AK233"/>
    <mergeCell ref="A235:A236"/>
    <mergeCell ref="P233:Q233"/>
    <mergeCell ref="R233:S233"/>
    <mergeCell ref="T233:U233"/>
    <mergeCell ref="V233:W233"/>
    <mergeCell ref="X233:Y233"/>
    <mergeCell ref="Z233:AA233"/>
    <mergeCell ref="C233:E233"/>
    <mergeCell ref="F233:G233"/>
    <mergeCell ref="H233:I233"/>
    <mergeCell ref="J233:K233"/>
    <mergeCell ref="L233:M233"/>
    <mergeCell ref="N233:O233"/>
    <mergeCell ref="A227:B227"/>
    <mergeCell ref="A228:B228"/>
    <mergeCell ref="A229:B229"/>
    <mergeCell ref="A230:B230"/>
    <mergeCell ref="A231:B231"/>
    <mergeCell ref="A233:B234"/>
    <mergeCell ref="A209:A211"/>
    <mergeCell ref="A212:A215"/>
    <mergeCell ref="A216:A221"/>
    <mergeCell ref="A222:A224"/>
    <mergeCell ref="A225:B225"/>
    <mergeCell ref="A226:B226"/>
    <mergeCell ref="A193:B193"/>
    <mergeCell ref="A194:B194"/>
    <mergeCell ref="A195:A196"/>
    <mergeCell ref="A197:B197"/>
    <mergeCell ref="A198:A199"/>
    <mergeCell ref="A201:A208"/>
    <mergeCell ref="AN191:AP191"/>
    <mergeCell ref="AQ191:AQ192"/>
    <mergeCell ref="AR191:AR192"/>
    <mergeCell ref="P191:Q191"/>
    <mergeCell ref="R191:S191"/>
    <mergeCell ref="T191:U191"/>
    <mergeCell ref="V191:W191"/>
    <mergeCell ref="X191:Y191"/>
    <mergeCell ref="Z191:AA191"/>
    <mergeCell ref="C191:E191"/>
    <mergeCell ref="F191:G191"/>
    <mergeCell ref="H191:I191"/>
    <mergeCell ref="J191:K191"/>
    <mergeCell ref="L191:M191"/>
    <mergeCell ref="N191:O191"/>
    <mergeCell ref="AS191:AT191"/>
    <mergeCell ref="AU191:AU192"/>
    <mergeCell ref="AV191:AV192"/>
    <mergeCell ref="AB191:AC191"/>
    <mergeCell ref="AD191:AE191"/>
    <mergeCell ref="AF191:AG191"/>
    <mergeCell ref="AH191:AI191"/>
    <mergeCell ref="AJ191:AK191"/>
    <mergeCell ref="AL191:AM191"/>
    <mergeCell ref="A185:B185"/>
    <mergeCell ref="A186:B186"/>
    <mergeCell ref="A187:B187"/>
    <mergeCell ref="A188:B188"/>
    <mergeCell ref="A189:B189"/>
    <mergeCell ref="A191:B192"/>
    <mergeCell ref="A167:A169"/>
    <mergeCell ref="A170:A173"/>
    <mergeCell ref="A174:A179"/>
    <mergeCell ref="A180:A182"/>
    <mergeCell ref="A183:B183"/>
    <mergeCell ref="A184:B184"/>
    <mergeCell ref="A153:A154"/>
    <mergeCell ref="A155:B155"/>
    <mergeCell ref="A156:A157"/>
    <mergeCell ref="A159:A166"/>
    <mergeCell ref="AL149:AM149"/>
    <mergeCell ref="AN149:AN150"/>
    <mergeCell ref="AO149:AO150"/>
    <mergeCell ref="N149:O149"/>
    <mergeCell ref="P149:Q149"/>
    <mergeCell ref="R149:S149"/>
    <mergeCell ref="T149:U149"/>
    <mergeCell ref="V149:W149"/>
    <mergeCell ref="X149:Y149"/>
    <mergeCell ref="AS149:AS150"/>
    <mergeCell ref="Z149:AA149"/>
    <mergeCell ref="AB149:AC149"/>
    <mergeCell ref="AD149:AE149"/>
    <mergeCell ref="AF149:AG149"/>
    <mergeCell ref="AH149:AI149"/>
    <mergeCell ref="AJ149:AK149"/>
    <mergeCell ref="A151:B151"/>
    <mergeCell ref="A152:B152"/>
    <mergeCell ref="A142:A145"/>
    <mergeCell ref="A149:B150"/>
    <mergeCell ref="C149:E149"/>
    <mergeCell ref="F149:G149"/>
    <mergeCell ref="H149:I149"/>
    <mergeCell ref="J149:K149"/>
    <mergeCell ref="L149:M149"/>
    <mergeCell ref="AP149:AQ149"/>
    <mergeCell ref="AR149:AR150"/>
    <mergeCell ref="L123:M123"/>
    <mergeCell ref="N123:P123"/>
    <mergeCell ref="A125:A127"/>
    <mergeCell ref="A128:B128"/>
    <mergeCell ref="A129:A132"/>
    <mergeCell ref="A133:B133"/>
    <mergeCell ref="L136:M136"/>
    <mergeCell ref="N136:O136"/>
    <mergeCell ref="A138:A141"/>
    <mergeCell ref="A121:B121"/>
    <mergeCell ref="A123:B124"/>
    <mergeCell ref="C123:E123"/>
    <mergeCell ref="F123:G123"/>
    <mergeCell ref="H123:I123"/>
    <mergeCell ref="J123:K123"/>
    <mergeCell ref="A134:B134"/>
    <mergeCell ref="A136:B137"/>
    <mergeCell ref="C136:E136"/>
    <mergeCell ref="F136:G136"/>
    <mergeCell ref="H136:I136"/>
    <mergeCell ref="J136:K136"/>
    <mergeCell ref="A120:B120"/>
    <mergeCell ref="Q120:R120"/>
    <mergeCell ref="AJ102:AJ103"/>
    <mergeCell ref="A104:B104"/>
    <mergeCell ref="A105:B105"/>
    <mergeCell ref="A106:A107"/>
    <mergeCell ref="A108:B108"/>
    <mergeCell ref="A110:B111"/>
    <mergeCell ref="C110:E110"/>
    <mergeCell ref="F110:G110"/>
    <mergeCell ref="H110:I110"/>
    <mergeCell ref="J110:K110"/>
    <mergeCell ref="Z102:AA102"/>
    <mergeCell ref="AB102:AC102"/>
    <mergeCell ref="AD102:AE102"/>
    <mergeCell ref="AF102:AG102"/>
    <mergeCell ref="AH102:AH103"/>
    <mergeCell ref="AI102:AI103"/>
    <mergeCell ref="N102:O102"/>
    <mergeCell ref="P102:Q102"/>
    <mergeCell ref="S120:T120"/>
    <mergeCell ref="U120:V120"/>
    <mergeCell ref="W120:X120"/>
    <mergeCell ref="Y120:Z120"/>
    <mergeCell ref="A94:B94"/>
    <mergeCell ref="A95:A99"/>
    <mergeCell ref="A101:B103"/>
    <mergeCell ref="C101:E102"/>
    <mergeCell ref="F101:AG101"/>
    <mergeCell ref="L110:M110"/>
    <mergeCell ref="A112:A114"/>
    <mergeCell ref="A115:B115"/>
    <mergeCell ref="A116:A119"/>
    <mergeCell ref="AH101:AJ101"/>
    <mergeCell ref="F102:G102"/>
    <mergeCell ref="H102:I102"/>
    <mergeCell ref="J102:K102"/>
    <mergeCell ref="L102:M102"/>
    <mergeCell ref="AD92:AE92"/>
    <mergeCell ref="AF92:AG92"/>
    <mergeCell ref="AH92:AH93"/>
    <mergeCell ref="AI92:AI93"/>
    <mergeCell ref="AJ92:AJ93"/>
    <mergeCell ref="R102:S102"/>
    <mergeCell ref="T102:U102"/>
    <mergeCell ref="V102:W102"/>
    <mergeCell ref="X102:Y102"/>
    <mergeCell ref="AK92:AK93"/>
    <mergeCell ref="AH91:AK91"/>
    <mergeCell ref="F92:G92"/>
    <mergeCell ref="H92:I92"/>
    <mergeCell ref="J92:K92"/>
    <mergeCell ref="L92:M92"/>
    <mergeCell ref="N92:O92"/>
    <mergeCell ref="P92:Q92"/>
    <mergeCell ref="R92:S92"/>
    <mergeCell ref="T92:U92"/>
    <mergeCell ref="V92:W92"/>
    <mergeCell ref="A84:B84"/>
    <mergeCell ref="A85:A89"/>
    <mergeCell ref="A91:B93"/>
    <mergeCell ref="C91:E92"/>
    <mergeCell ref="F91:AG91"/>
    <mergeCell ref="X92:Y92"/>
    <mergeCell ref="Z92:AA92"/>
    <mergeCell ref="AB92:AC92"/>
    <mergeCell ref="R82:S82"/>
    <mergeCell ref="T82:U82"/>
    <mergeCell ref="V82:W82"/>
    <mergeCell ref="X82:Y82"/>
    <mergeCell ref="Z82:AA82"/>
    <mergeCell ref="AB82:AC82"/>
    <mergeCell ref="A79:B79"/>
    <mergeCell ref="A81:B83"/>
    <mergeCell ref="C81:E82"/>
    <mergeCell ref="F81:AG81"/>
    <mergeCell ref="F82:G82"/>
    <mergeCell ref="H82:I82"/>
    <mergeCell ref="J82:K82"/>
    <mergeCell ref="L82:M82"/>
    <mergeCell ref="N82:O82"/>
    <mergeCell ref="P82:Q82"/>
    <mergeCell ref="AD82:AE82"/>
    <mergeCell ref="AF82:AG82"/>
    <mergeCell ref="A76:B78"/>
    <mergeCell ref="C76:E77"/>
    <mergeCell ref="F76:O76"/>
    <mergeCell ref="F77:G77"/>
    <mergeCell ref="H77:I77"/>
    <mergeCell ref="J77:K77"/>
    <mergeCell ref="L77:M77"/>
    <mergeCell ref="N77:O77"/>
    <mergeCell ref="T69:T70"/>
    <mergeCell ref="A71:B71"/>
    <mergeCell ref="A72:B72"/>
    <mergeCell ref="A73:B73"/>
    <mergeCell ref="A74:B74"/>
    <mergeCell ref="H69:I69"/>
    <mergeCell ref="J69:K69"/>
    <mergeCell ref="L69:M69"/>
    <mergeCell ref="N69:O69"/>
    <mergeCell ref="P69:Q69"/>
    <mergeCell ref="A63:B63"/>
    <mergeCell ref="A64:B64"/>
    <mergeCell ref="A65:B65"/>
    <mergeCell ref="A66:B66"/>
    <mergeCell ref="A68:B70"/>
    <mergeCell ref="C68:E69"/>
    <mergeCell ref="F68:Q68"/>
    <mergeCell ref="R68:V68"/>
    <mergeCell ref="F69:G69"/>
    <mergeCell ref="U69:V69"/>
    <mergeCell ref="R69:S69"/>
    <mergeCell ref="V60:W60"/>
    <mergeCell ref="X60:X62"/>
    <mergeCell ref="Y60:Z61"/>
    <mergeCell ref="F61:G61"/>
    <mergeCell ref="H61:I61"/>
    <mergeCell ref="J61:K61"/>
    <mergeCell ref="L61:M61"/>
    <mergeCell ref="N61:O61"/>
    <mergeCell ref="P61:Q61"/>
    <mergeCell ref="R61:S61"/>
    <mergeCell ref="V61:W61"/>
    <mergeCell ref="A58:B58"/>
    <mergeCell ref="A60:B62"/>
    <mergeCell ref="C60:E61"/>
    <mergeCell ref="F60:Q60"/>
    <mergeCell ref="R60:S60"/>
    <mergeCell ref="T60:U60"/>
    <mergeCell ref="T61:U61"/>
    <mergeCell ref="A46:B46"/>
    <mergeCell ref="A47:B47"/>
    <mergeCell ref="A48:A49"/>
    <mergeCell ref="A50:A51"/>
    <mergeCell ref="A52:B52"/>
    <mergeCell ref="A57:B57"/>
    <mergeCell ref="A33:B33"/>
    <mergeCell ref="A34:B34"/>
    <mergeCell ref="A35:B35"/>
    <mergeCell ref="A36:A41"/>
    <mergeCell ref="A42:A43"/>
    <mergeCell ref="A44:A45"/>
    <mergeCell ref="A27:B27"/>
    <mergeCell ref="A28:B28"/>
    <mergeCell ref="A29:B29"/>
    <mergeCell ref="A31:B32"/>
    <mergeCell ref="C31:C32"/>
    <mergeCell ref="D31:N31"/>
    <mergeCell ref="A21:B21"/>
    <mergeCell ref="A22:B22"/>
    <mergeCell ref="A23:B23"/>
    <mergeCell ref="A24:B24"/>
    <mergeCell ref="A25:B25"/>
    <mergeCell ref="A26:B26"/>
    <mergeCell ref="C17:C18"/>
    <mergeCell ref="D17:D18"/>
    <mergeCell ref="E17:E18"/>
    <mergeCell ref="F17:F18"/>
    <mergeCell ref="A19:B19"/>
    <mergeCell ref="A20:B20"/>
    <mergeCell ref="A11:B11"/>
    <mergeCell ref="A12:B12"/>
    <mergeCell ref="A13:B13"/>
    <mergeCell ref="A14:B14"/>
    <mergeCell ref="A15:B15"/>
    <mergeCell ref="A17:B18"/>
    <mergeCell ref="A6:P6"/>
    <mergeCell ref="A9:B10"/>
    <mergeCell ref="C9:C10"/>
    <mergeCell ref="D9:M9"/>
    <mergeCell ref="N9:N10"/>
    <mergeCell ref="O9:O10"/>
    <mergeCell ref="P9:P10"/>
  </mergeCells>
  <dataValidations count="1">
    <dataValidation type="whole" allowBlank="1" showInputMessage="1" showErrorMessage="1" sqref="A1:AX1048576 AY282:XFD1048576 AY1:XFD273 AZ274:BZ281 CG274:XFD281">
      <formula1>0</formula1>
      <formula2>1E+30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15"/>
  <sheetViews>
    <sheetView workbookViewId="0">
      <selection activeCell="C94" sqref="C94"/>
    </sheetView>
  </sheetViews>
  <sheetFormatPr baseColWidth="10" defaultColWidth="11.42578125" defaultRowHeight="14.25" x14ac:dyDescent="0.2"/>
  <cols>
    <col min="1" max="1" width="37.140625" style="2" customWidth="1"/>
    <col min="2" max="2" width="44.42578125" style="2" customWidth="1"/>
    <col min="3" max="3" width="11.85546875" style="2" customWidth="1"/>
    <col min="4" max="4" width="12.42578125" style="2" customWidth="1"/>
    <col min="5" max="11" width="11.42578125" style="2"/>
    <col min="12" max="12" width="13.140625" style="2" customWidth="1"/>
    <col min="13" max="15" width="11.42578125" style="2" customWidth="1"/>
    <col min="16" max="17" width="11.42578125" style="2"/>
    <col min="18" max="18" width="12.85546875" style="2" customWidth="1"/>
    <col min="19" max="19" width="11.42578125" style="2"/>
    <col min="20" max="20" width="12.42578125" style="2" customWidth="1"/>
    <col min="21" max="21" width="11.42578125" style="2"/>
    <col min="22" max="22" width="12.42578125" style="2" customWidth="1"/>
    <col min="23" max="23" width="11.42578125" style="2"/>
    <col min="24" max="24" width="11.85546875" style="2" customWidth="1"/>
    <col min="25" max="33" width="11.42578125" style="2"/>
    <col min="34" max="34" width="13" style="2" customWidth="1"/>
    <col min="35" max="35" width="11.7109375" style="2" customWidth="1"/>
    <col min="36" max="36" width="13" style="2" customWidth="1"/>
    <col min="37" max="41" width="11.42578125" style="2"/>
    <col min="42" max="42" width="12.140625" style="2" customWidth="1"/>
    <col min="43" max="49" width="11.42578125" style="2"/>
    <col min="50" max="50" width="11.7109375" style="2" customWidth="1"/>
    <col min="51" max="66" width="11.42578125" style="2"/>
    <col min="67" max="72" width="11.42578125" style="2" customWidth="1"/>
    <col min="73" max="77" width="11.7109375" style="2" customWidth="1"/>
    <col min="78" max="78" width="11.140625" style="3" hidden="1" customWidth="1"/>
    <col min="79" max="104" width="11.140625" style="4" hidden="1" customWidth="1"/>
    <col min="105" max="129" width="11.42578125" style="2" hidden="1" customWidth="1"/>
    <col min="130" max="16384" width="11.42578125" style="2"/>
  </cols>
  <sheetData>
    <row r="1" spans="1:92" s="2" customFormat="1" x14ac:dyDescent="0.2">
      <c r="A1" s="1" t="s">
        <v>0</v>
      </c>
      <c r="B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</row>
    <row r="2" spans="1:92" s="2" customFormat="1" x14ac:dyDescent="0.2">
      <c r="A2" s="1" t="str">
        <f>CONCATENATE("COMUNA: ",[4]NOMBRE!B2," - ","( ",[4]NOMBRE!C2,[4]NOMBRE!D2,[4]NOMBRE!E2,[4]NOMBRE!F2,[4]NOMBRE!G2," )")</f>
        <v>COMUNA: LINARES - ( 07401 )</v>
      </c>
      <c r="B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</row>
    <row r="3" spans="1:92" s="2" customFormat="1" x14ac:dyDescent="0.2">
      <c r="A3" s="1" t="str">
        <f>CONCATENATE("ESTABLECIMIENTO/ESTRATEGIA: ",[4]NOMBRE!B3," - ","( ",[4]NOMBRE!C3,[4]NOMBRE!D3,[4]NOMBRE!E3,[4]NOMBRE!F3,[4]NOMBRE!G3,[4]NOMBRE!H3," )")</f>
        <v>ESTABLECIMIENTO/ESTRATEGIA: HOSPITAL PRESIDENTE CARLOS IBAÑEZ DEL CAMPO - ( 116108 )</v>
      </c>
      <c r="B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</row>
    <row r="4" spans="1:92" s="2" customFormat="1" x14ac:dyDescent="0.2">
      <c r="A4" s="1" t="str">
        <f>CONCATENATE("MES: ",[4]NOMBRE!B6," - ","( ",[4]NOMBRE!C6,[4]NOMBRE!D6," )")</f>
        <v>MES: MARZO - ( 03 )</v>
      </c>
      <c r="AE4" s="764"/>
      <c r="AF4" s="764"/>
      <c r="AG4" s="764"/>
      <c r="AH4" s="764"/>
      <c r="AI4" s="764"/>
      <c r="AJ4" s="764"/>
      <c r="AK4" s="764"/>
      <c r="AL4" s="764"/>
      <c r="AM4" s="764"/>
      <c r="AN4" s="764"/>
      <c r="AO4" s="764"/>
      <c r="AP4" s="764"/>
      <c r="AQ4" s="764"/>
      <c r="AR4" s="764"/>
      <c r="AS4" s="764"/>
      <c r="AT4" s="764"/>
      <c r="AU4" s="764"/>
      <c r="AV4" s="764"/>
      <c r="AW4" s="764"/>
      <c r="B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</row>
    <row r="5" spans="1:92" s="2" customFormat="1" x14ac:dyDescent="0.2">
      <c r="A5" s="1" t="str">
        <f>CONCATENATE("AÑO: ",[4]NOMBRE!B7)</f>
        <v>AÑO: 2020</v>
      </c>
      <c r="AE5" s="764"/>
      <c r="AF5" s="764"/>
      <c r="AG5" s="764"/>
      <c r="AH5" s="764"/>
      <c r="AI5" s="764"/>
      <c r="AJ5" s="764"/>
      <c r="AK5" s="764"/>
      <c r="AL5" s="764"/>
      <c r="AM5" s="764"/>
      <c r="AN5" s="764"/>
      <c r="AO5" s="764"/>
      <c r="AP5" s="764"/>
      <c r="AQ5" s="764"/>
      <c r="AR5" s="764"/>
      <c r="AS5" s="764"/>
      <c r="AT5" s="764"/>
      <c r="AU5" s="764"/>
      <c r="AV5" s="764"/>
      <c r="AW5" s="764"/>
      <c r="B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</row>
    <row r="6" spans="1:92" s="2" customFormat="1" ht="15" customHeight="1" x14ac:dyDescent="0.2">
      <c r="A6" s="1370" t="s">
        <v>1</v>
      </c>
      <c r="B6" s="1370"/>
      <c r="C6" s="1370"/>
      <c r="D6" s="1370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1370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765"/>
      <c r="AF6" s="765"/>
      <c r="AG6" s="765"/>
      <c r="AH6" s="765"/>
      <c r="AI6" s="765"/>
      <c r="AJ6" s="765"/>
      <c r="AK6" s="765"/>
      <c r="AL6" s="765"/>
      <c r="AM6" s="765"/>
      <c r="AN6" s="765"/>
      <c r="AO6" s="765"/>
      <c r="AP6" s="765"/>
      <c r="AQ6" s="765"/>
      <c r="AR6" s="765"/>
      <c r="AS6" s="765"/>
      <c r="AT6" s="765"/>
      <c r="AU6" s="765"/>
      <c r="AV6" s="765"/>
      <c r="AW6" s="764"/>
      <c r="BZ6" s="3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</row>
    <row r="7" spans="1:92" s="2" customFormat="1" ht="15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765"/>
      <c r="AF7" s="765"/>
      <c r="AG7" s="765"/>
      <c r="AH7" s="765"/>
      <c r="AI7" s="765"/>
      <c r="AJ7" s="765"/>
      <c r="AK7" s="765"/>
      <c r="AL7" s="765"/>
      <c r="AM7" s="765"/>
      <c r="AN7" s="765"/>
      <c r="AO7" s="765"/>
      <c r="AP7" s="765"/>
      <c r="AQ7" s="765"/>
      <c r="AR7" s="765"/>
      <c r="AS7" s="765"/>
      <c r="AT7" s="765"/>
      <c r="AU7" s="765"/>
      <c r="AV7" s="765"/>
      <c r="AW7" s="764"/>
      <c r="BZ7" s="3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</row>
    <row r="8" spans="1:92" s="2" customFormat="1" x14ac:dyDescent="0.2">
      <c r="A8" s="10" t="s">
        <v>2</v>
      </c>
      <c r="B8" s="11"/>
      <c r="C8" s="11"/>
      <c r="D8" s="11"/>
      <c r="E8" s="11"/>
      <c r="F8" s="11"/>
      <c r="G8" s="11"/>
      <c r="H8" s="11"/>
      <c r="I8" s="11"/>
      <c r="Q8" s="12"/>
      <c r="R8" s="12"/>
      <c r="S8" s="12"/>
      <c r="T8" s="12"/>
      <c r="U8" s="12"/>
      <c r="V8" s="12"/>
      <c r="W8" s="12"/>
      <c r="X8" s="13"/>
      <c r="Y8" s="13"/>
      <c r="Z8" s="13"/>
      <c r="AA8" s="13"/>
      <c r="AB8" s="13"/>
      <c r="AC8" s="13"/>
      <c r="AD8" s="7"/>
      <c r="AE8" s="765"/>
      <c r="AF8" s="765"/>
      <c r="AG8" s="765"/>
      <c r="AH8" s="765"/>
      <c r="AI8" s="765"/>
      <c r="AJ8" s="765"/>
      <c r="AK8" s="765"/>
      <c r="AL8" s="765"/>
      <c r="AM8" s="765"/>
      <c r="AN8" s="765"/>
      <c r="AO8" s="765"/>
      <c r="AP8" s="765"/>
      <c r="AQ8" s="765"/>
      <c r="AR8" s="765"/>
      <c r="AS8" s="765"/>
      <c r="AT8" s="765"/>
      <c r="AU8" s="765"/>
      <c r="AV8" s="765"/>
      <c r="AW8" s="764"/>
      <c r="CA8" s="4"/>
      <c r="CB8" s="4"/>
      <c r="CC8" s="4"/>
      <c r="CD8" s="4"/>
      <c r="CE8" s="4"/>
      <c r="CF8" s="4"/>
      <c r="CG8" s="14"/>
      <c r="CH8" s="14"/>
      <c r="CI8" s="14"/>
      <c r="CJ8" s="14"/>
      <c r="CK8" s="14"/>
      <c r="CL8" s="14"/>
      <c r="CM8" s="14"/>
      <c r="CN8" s="14"/>
    </row>
    <row r="9" spans="1:92" s="2" customFormat="1" ht="14.25" customHeight="1" x14ac:dyDescent="0.2">
      <c r="A9" s="1371" t="s">
        <v>3</v>
      </c>
      <c r="B9" s="1372"/>
      <c r="C9" s="1375" t="s">
        <v>4</v>
      </c>
      <c r="D9" s="1377" t="s">
        <v>5</v>
      </c>
      <c r="E9" s="1378"/>
      <c r="F9" s="1378"/>
      <c r="G9" s="1378"/>
      <c r="H9" s="1378"/>
      <c r="I9" s="1378"/>
      <c r="J9" s="1378"/>
      <c r="K9" s="1378"/>
      <c r="L9" s="1378"/>
      <c r="M9" s="1379"/>
      <c r="N9" s="1367" t="s">
        <v>6</v>
      </c>
      <c r="O9" s="1375" t="s">
        <v>7</v>
      </c>
      <c r="P9" s="1375" t="s">
        <v>8</v>
      </c>
      <c r="Q9" s="15"/>
      <c r="R9" s="15"/>
      <c r="S9" s="15"/>
      <c r="T9" s="15"/>
      <c r="U9" s="15"/>
      <c r="V9" s="15"/>
      <c r="W9" s="13"/>
      <c r="X9" s="13"/>
      <c r="Y9" s="13"/>
      <c r="Z9" s="13"/>
      <c r="AA9" s="13"/>
      <c r="AB9" s="13"/>
      <c r="AC9" s="13"/>
      <c r="AD9" s="7"/>
      <c r="AE9" s="7"/>
      <c r="AF9" s="765"/>
      <c r="AG9" s="765"/>
      <c r="AH9" s="765"/>
      <c r="AI9" s="765"/>
      <c r="AJ9" s="765"/>
      <c r="AK9" s="765"/>
      <c r="AL9" s="765"/>
      <c r="AM9" s="765"/>
      <c r="AN9" s="765"/>
      <c r="AO9" s="765"/>
      <c r="AP9" s="766"/>
      <c r="AQ9" s="766"/>
      <c r="AR9" s="766"/>
      <c r="AS9" s="766"/>
      <c r="AT9" s="766"/>
      <c r="AU9" s="766"/>
      <c r="AV9" s="766"/>
      <c r="AW9" s="766"/>
      <c r="AX9" s="764"/>
      <c r="BZ9" s="3"/>
      <c r="CA9" s="4"/>
      <c r="CB9" s="4"/>
      <c r="CC9" s="4"/>
      <c r="CD9" s="4"/>
      <c r="CE9" s="4"/>
      <c r="CF9" s="4"/>
      <c r="CG9" s="14"/>
      <c r="CH9" s="14"/>
      <c r="CI9" s="14"/>
      <c r="CJ9" s="14"/>
      <c r="CK9" s="14"/>
      <c r="CL9" s="14"/>
      <c r="CM9" s="14"/>
      <c r="CN9" s="14"/>
    </row>
    <row r="10" spans="1:92" s="2" customFormat="1" ht="21" x14ac:dyDescent="0.2">
      <c r="A10" s="1373"/>
      <c r="B10" s="1374"/>
      <c r="C10" s="1376"/>
      <c r="D10" s="742" t="s">
        <v>9</v>
      </c>
      <c r="E10" s="767" t="s">
        <v>10</v>
      </c>
      <c r="F10" s="767" t="s">
        <v>11</v>
      </c>
      <c r="G10" s="767" t="s">
        <v>12</v>
      </c>
      <c r="H10" s="767" t="s">
        <v>13</v>
      </c>
      <c r="I10" s="767" t="s">
        <v>14</v>
      </c>
      <c r="J10" s="767" t="s">
        <v>15</v>
      </c>
      <c r="K10" s="767" t="s">
        <v>16</v>
      </c>
      <c r="L10" s="767" t="s">
        <v>17</v>
      </c>
      <c r="M10" s="768" t="s">
        <v>18</v>
      </c>
      <c r="N10" s="1369"/>
      <c r="O10" s="1376"/>
      <c r="P10" s="1376"/>
      <c r="Q10" s="12"/>
      <c r="R10" s="20"/>
      <c r="S10" s="20"/>
      <c r="T10" s="20"/>
      <c r="U10" s="20"/>
      <c r="V10" s="15"/>
      <c r="W10" s="15"/>
      <c r="X10" s="15"/>
      <c r="Y10" s="15"/>
      <c r="Z10" s="15"/>
      <c r="AA10" s="15"/>
      <c r="AB10" s="15"/>
      <c r="AC10" s="15"/>
      <c r="AD10" s="11"/>
      <c r="AE10" s="11"/>
      <c r="AF10" s="769"/>
      <c r="AG10" s="769"/>
      <c r="AH10" s="769"/>
      <c r="AI10" s="769"/>
      <c r="AJ10" s="769"/>
      <c r="AK10" s="769"/>
      <c r="AL10" s="769"/>
      <c r="AM10" s="769"/>
      <c r="AN10" s="769"/>
      <c r="AO10" s="770"/>
      <c r="AP10" s="770"/>
      <c r="AQ10" s="770"/>
      <c r="AR10" s="770"/>
      <c r="AS10" s="770"/>
      <c r="AT10" s="770"/>
      <c r="AU10" s="770"/>
      <c r="AV10" s="770"/>
      <c r="AW10" s="770"/>
      <c r="AX10" s="764"/>
      <c r="BZ10" s="3"/>
      <c r="CA10" s="4"/>
      <c r="CB10" s="4"/>
      <c r="CC10" s="4"/>
      <c r="CD10" s="4"/>
      <c r="CE10" s="4"/>
      <c r="CF10" s="4"/>
      <c r="CG10" s="14"/>
      <c r="CH10" s="14"/>
      <c r="CI10" s="14"/>
      <c r="CJ10" s="14"/>
      <c r="CK10" s="14"/>
      <c r="CL10" s="14"/>
      <c r="CM10" s="14"/>
      <c r="CN10" s="14"/>
    </row>
    <row r="11" spans="1:92" s="2" customFormat="1" x14ac:dyDescent="0.2">
      <c r="A11" s="1572" t="s">
        <v>19</v>
      </c>
      <c r="B11" s="1572"/>
      <c r="C11" s="771">
        <f>SUM(D11:M11)</f>
        <v>0</v>
      </c>
      <c r="D11" s="754"/>
      <c r="E11" s="763"/>
      <c r="F11" s="763"/>
      <c r="G11" s="763"/>
      <c r="H11" s="763"/>
      <c r="I11" s="763"/>
      <c r="J11" s="763"/>
      <c r="K11" s="763"/>
      <c r="L11" s="772"/>
      <c r="M11" s="773"/>
      <c r="N11" s="755"/>
      <c r="O11" s="756"/>
      <c r="P11" s="756"/>
      <c r="Q11" s="30" t="str">
        <f>CA11&amp;CB11&amp;CC11&amp;CD11</f>
        <v/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15"/>
      <c r="AD11" s="11"/>
      <c r="AE11" s="11"/>
      <c r="AF11" s="769"/>
      <c r="AG11" s="769"/>
      <c r="AH11" s="769"/>
      <c r="AI11" s="769"/>
      <c r="AJ11" s="769"/>
      <c r="AK11" s="770"/>
      <c r="AL11" s="770"/>
      <c r="AM11" s="770"/>
      <c r="AN11" s="770"/>
      <c r="AO11" s="770"/>
      <c r="AP11" s="770"/>
      <c r="AQ11" s="770"/>
      <c r="AR11" s="770"/>
      <c r="AS11" s="770"/>
      <c r="AT11" s="770"/>
      <c r="AU11" s="770"/>
      <c r="AV11" s="770"/>
      <c r="AW11" s="770"/>
      <c r="AX11" s="764"/>
      <c r="BZ11" s="3"/>
      <c r="CA11" s="32" t="str">
        <f>IF(CH11=1,"* El número de víctima de Violencia de Género NO DEBE ser diferente al Total. ","")</f>
        <v/>
      </c>
      <c r="CB11" s="32" t="str">
        <f>IF(AND(C11&lt;&gt;0,OR(O11="",P11="")),"* No olvide digitar los campos Pueblo Originario y/o Migrantes (Digite CEROS si no tiene). ","")</f>
        <v/>
      </c>
      <c r="CC11" s="32" t="str">
        <f>IF(CJ11=1,"* Pueblo Originario y/o Migrantes NO DEBEN ser Mayor al Total. ","")</f>
        <v/>
      </c>
      <c r="CD11" s="32" t="str">
        <f>IF(CK11=1,"* Total Gestantes Ingresadas a control prenatal debe ser Mayor o Igual que el Total de Evaluaciones a Gestantes de REM A03 Sección B2. ","")</f>
        <v/>
      </c>
      <c r="CE11" s="4"/>
      <c r="CF11" s="4"/>
      <c r="CG11" s="14"/>
      <c r="CH11" s="33">
        <f>IF(C11&lt;N11,1,0)</f>
        <v>0</v>
      </c>
      <c r="CI11" s="14"/>
      <c r="CJ11" s="33">
        <f>IF(OR(C11&lt;O11,C11&lt;P11),1,0)</f>
        <v>0</v>
      </c>
      <c r="CK11" s="33">
        <f>IF(C11&lt;[4]A03!C75,1,0)</f>
        <v>0</v>
      </c>
      <c r="CL11" s="14"/>
      <c r="CM11" s="14"/>
      <c r="CN11" s="14"/>
    </row>
    <row r="12" spans="1:92" s="2" customFormat="1" x14ac:dyDescent="0.2">
      <c r="A12" s="1359" t="s">
        <v>20</v>
      </c>
      <c r="B12" s="1359"/>
      <c r="C12" s="34">
        <f>SUM(D12:M12)</f>
        <v>0</v>
      </c>
      <c r="D12" s="35"/>
      <c r="E12" s="36"/>
      <c r="F12" s="36"/>
      <c r="G12" s="36"/>
      <c r="H12" s="36"/>
      <c r="I12" s="36"/>
      <c r="J12" s="36"/>
      <c r="K12" s="36"/>
      <c r="L12" s="37"/>
      <c r="M12" s="38"/>
      <c r="N12" s="39"/>
      <c r="O12" s="40"/>
      <c r="P12" s="40"/>
      <c r="Q12" s="30" t="str">
        <f>CA12&amp;CB12&amp;CC12&amp;CD12</f>
        <v/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15"/>
      <c r="AD12" s="11"/>
      <c r="AE12" s="11"/>
      <c r="AF12" s="769"/>
      <c r="AG12" s="769"/>
      <c r="AH12" s="769"/>
      <c r="AI12" s="769"/>
      <c r="AJ12" s="769"/>
      <c r="AK12" s="770"/>
      <c r="AL12" s="770"/>
      <c r="AM12" s="770"/>
      <c r="AN12" s="770"/>
      <c r="AO12" s="769"/>
      <c r="AP12" s="769"/>
      <c r="AQ12" s="770"/>
      <c r="AR12" s="770"/>
      <c r="AS12" s="770"/>
      <c r="AT12" s="770"/>
      <c r="AU12" s="770"/>
      <c r="AV12" s="770"/>
      <c r="AW12" s="770"/>
      <c r="AX12" s="764"/>
      <c r="BZ12" s="3"/>
      <c r="CA12" s="32" t="str">
        <f>IF(CH12=1,"* El número de víctima de Violencia de Género NO DEBE ser diferente al Total. ","")</f>
        <v/>
      </c>
      <c r="CB12" s="32" t="str">
        <f>IF(AND(C12&lt;&gt;0,OR(O12="",P12="")),"* No olvide digitar los campos Pueblo Originario y/o Migrantes (Digite CEROS si no tiene). ","")</f>
        <v/>
      </c>
      <c r="CC12" s="32" t="str">
        <f>IF(CJ12=1,"* Pueblo Originario y/o Migrantes NO DEBEN ser Mayor al Total. ","")</f>
        <v/>
      </c>
      <c r="CD12" s="32" t="str">
        <f>IF(CK12=1,"* Total Gestantes debe ser Mayor o Igual a "&amp;A12&amp;".","")</f>
        <v/>
      </c>
      <c r="CE12" s="4"/>
      <c r="CF12" s="4"/>
      <c r="CG12" s="14"/>
      <c r="CH12" s="33">
        <f>IF(C12&lt;N12,1,0)</f>
        <v>0</v>
      </c>
      <c r="CI12" s="14"/>
      <c r="CJ12" s="33">
        <f>IF(OR(C12&lt;O12,C12&lt;P12),1,0)</f>
        <v>0</v>
      </c>
      <c r="CK12" s="33">
        <f>IF($C$11&lt;C12,1,0)</f>
        <v>0</v>
      </c>
      <c r="CL12" s="14"/>
      <c r="CM12" s="14"/>
      <c r="CN12" s="14"/>
    </row>
    <row r="13" spans="1:92" s="2" customFormat="1" ht="14.25" customHeight="1" x14ac:dyDescent="0.2">
      <c r="A13" s="1360" t="s">
        <v>21</v>
      </c>
      <c r="B13" s="1361"/>
      <c r="C13" s="34">
        <f>SUM(D13:M13)</f>
        <v>0</v>
      </c>
      <c r="D13" s="35"/>
      <c r="E13" s="36"/>
      <c r="F13" s="36"/>
      <c r="G13" s="36"/>
      <c r="H13" s="36"/>
      <c r="I13" s="36"/>
      <c r="J13" s="36"/>
      <c r="K13" s="36"/>
      <c r="L13" s="37"/>
      <c r="M13" s="38"/>
      <c r="N13" s="39"/>
      <c r="O13" s="40"/>
      <c r="P13" s="40"/>
      <c r="Q13" s="30" t="str">
        <f>CA13&amp;CB13&amp;CC13&amp;CD13</f>
        <v/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15"/>
      <c r="AD13" s="11"/>
      <c r="AE13" s="11"/>
      <c r="AF13" s="769"/>
      <c r="AG13" s="769"/>
      <c r="AH13" s="769"/>
      <c r="AI13" s="769"/>
      <c r="AJ13" s="769"/>
      <c r="AK13" s="770"/>
      <c r="AL13" s="770"/>
      <c r="AM13" s="770"/>
      <c r="AN13" s="770"/>
      <c r="AO13" s="769"/>
      <c r="AP13" s="769"/>
      <c r="AQ13" s="769"/>
      <c r="AR13" s="770"/>
      <c r="AS13" s="770"/>
      <c r="AT13" s="770"/>
      <c r="AU13" s="770"/>
      <c r="AV13" s="770"/>
      <c r="AW13" s="770"/>
      <c r="AX13" s="764"/>
      <c r="BZ13" s="3"/>
      <c r="CA13" s="32" t="str">
        <f>IF(CH13=1,"* El número de víctima de Violencia de Género NO DEBE ser diferente al Total. ","")</f>
        <v/>
      </c>
      <c r="CB13" s="32" t="str">
        <f>IF(AND(C13&lt;&gt;0,OR(O13="",P13="")),"* No olvide digitar los campos Pueblo Originario y/o Migrantes (Digite CEROS si no tiene). ","")</f>
        <v/>
      </c>
      <c r="CC13" s="32" t="str">
        <f>IF(CJ13=1,"* Pueblo Originario y/o Migrantes NO DEBEN ser Mayor al Total. ","")</f>
        <v/>
      </c>
      <c r="CD13" s="32" t="str">
        <f>IF(CK13=1,"* Total Gestantes debe ser Mayor o Igual a "&amp;A13&amp;".","")</f>
        <v/>
      </c>
      <c r="CE13" s="4"/>
      <c r="CF13" s="4"/>
      <c r="CG13" s="14"/>
      <c r="CH13" s="33">
        <f>IF(C13&lt;N13,1,0)</f>
        <v>0</v>
      </c>
      <c r="CI13" s="14"/>
      <c r="CJ13" s="33">
        <f>IF(OR(C13&lt;O13,C13&lt;P13),1,0)</f>
        <v>0</v>
      </c>
      <c r="CK13" s="33">
        <f>IF($C$11&lt;C13,1,0)</f>
        <v>0</v>
      </c>
      <c r="CL13" s="14"/>
      <c r="CM13" s="14"/>
      <c r="CN13" s="14"/>
    </row>
    <row r="14" spans="1:92" s="2" customFormat="1" ht="14.25" customHeight="1" x14ac:dyDescent="0.2">
      <c r="A14" s="1362" t="s">
        <v>22</v>
      </c>
      <c r="B14" s="1363"/>
      <c r="C14" s="41">
        <f>SUM(D14:M14)</f>
        <v>0</v>
      </c>
      <c r="D14" s="42"/>
      <c r="E14" s="43"/>
      <c r="F14" s="43"/>
      <c r="G14" s="43"/>
      <c r="H14" s="43"/>
      <c r="I14" s="43"/>
      <c r="J14" s="43"/>
      <c r="K14" s="43"/>
      <c r="L14" s="44"/>
      <c r="M14" s="45"/>
      <c r="N14" s="46"/>
      <c r="O14" s="47"/>
      <c r="P14" s="47"/>
      <c r="Q14" s="30" t="str">
        <f>CA14&amp;CB14&amp;CC14&amp;CD14</f>
        <v/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15"/>
      <c r="AD14" s="11"/>
      <c r="AE14" s="11"/>
      <c r="AF14" s="769"/>
      <c r="AG14" s="769"/>
      <c r="AH14" s="769"/>
      <c r="AI14" s="769"/>
      <c r="AJ14" s="769"/>
      <c r="AK14" s="769"/>
      <c r="AL14" s="769"/>
      <c r="AM14" s="769"/>
      <c r="AN14" s="769"/>
      <c r="AO14" s="770"/>
      <c r="AP14" s="770"/>
      <c r="AQ14" s="770"/>
      <c r="AR14" s="770"/>
      <c r="AS14" s="770"/>
      <c r="AT14" s="770"/>
      <c r="AU14" s="770"/>
      <c r="AV14" s="770"/>
      <c r="AW14" s="770"/>
      <c r="AX14" s="764"/>
      <c r="BZ14" s="3"/>
      <c r="CA14" s="32" t="str">
        <f>IF(CH14=1,"* El número de víctima de Violencia de Género NO DEBE ser diferente al Total. ","")</f>
        <v/>
      </c>
      <c r="CB14" s="32" t="str">
        <f>IF(AND(C14&lt;&gt;0,OR(O14="",P14="")),"* No olvide digitar los campos Pueblo Originario y/o Migrantes (Digite CEROS si no tiene). ","")</f>
        <v/>
      </c>
      <c r="CC14" s="32" t="str">
        <f>IF(CJ14=1,"* Pueblo Originario y/o Migrantes NO DEBEN ser Mayor al Total. ","")</f>
        <v/>
      </c>
      <c r="CD14" s="32" t="str">
        <f>IF(CK14=1,"* Total Gestantes debe ser Mayor o Igual a "&amp;A14&amp;".","")</f>
        <v/>
      </c>
      <c r="CE14" s="4"/>
      <c r="CF14" s="4"/>
      <c r="CG14" s="14"/>
      <c r="CH14" s="33">
        <f>IF(C14&lt;N14,1,0)</f>
        <v>0</v>
      </c>
      <c r="CI14" s="14"/>
      <c r="CJ14" s="33">
        <f>IF(OR(C14&lt;O14,C14&lt;P14),1,0)</f>
        <v>0</v>
      </c>
      <c r="CK14" s="33">
        <f>IF($C$11&lt;C14,1,0)</f>
        <v>0</v>
      </c>
      <c r="CL14" s="14"/>
      <c r="CM14" s="14"/>
      <c r="CN14" s="14"/>
    </row>
    <row r="15" spans="1:92" s="2" customFormat="1" ht="14.25" customHeight="1" x14ac:dyDescent="0.2">
      <c r="A15" s="1364" t="s">
        <v>23</v>
      </c>
      <c r="B15" s="1365"/>
      <c r="C15" s="774">
        <f>SUM(D15:M15)</f>
        <v>0</v>
      </c>
      <c r="D15" s="775"/>
      <c r="E15" s="776"/>
      <c r="F15" s="776"/>
      <c r="G15" s="776"/>
      <c r="H15" s="776"/>
      <c r="I15" s="776"/>
      <c r="J15" s="776"/>
      <c r="K15" s="776"/>
      <c r="L15" s="777"/>
      <c r="M15" s="778"/>
      <c r="N15" s="53"/>
      <c r="O15" s="779"/>
      <c r="P15" s="779"/>
      <c r="Q15" s="30" t="str">
        <f>CA15&amp;CB15&amp;CC15&amp;CD15</f>
        <v/>
      </c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15"/>
      <c r="AD15" s="11"/>
      <c r="AE15" s="11"/>
      <c r="AF15" s="769"/>
      <c r="AG15" s="769"/>
      <c r="AH15" s="769"/>
      <c r="AI15" s="769"/>
      <c r="AJ15" s="769"/>
      <c r="AK15" s="769"/>
      <c r="AL15" s="769"/>
      <c r="AM15" s="769"/>
      <c r="AN15" s="769"/>
      <c r="AO15" s="770"/>
      <c r="AP15" s="770"/>
      <c r="AQ15" s="770"/>
      <c r="AR15" s="770"/>
      <c r="AS15" s="770"/>
      <c r="AT15" s="770"/>
      <c r="AU15" s="770"/>
      <c r="AV15" s="770"/>
      <c r="AW15" s="770"/>
      <c r="AX15" s="764"/>
      <c r="BZ15" s="3"/>
      <c r="CA15" s="32" t="str">
        <f>IF(CH15=1,"* El número de víctima de Violencia de Género NO DEBE ser diferente al Total. ","")</f>
        <v/>
      </c>
      <c r="CB15" s="32" t="str">
        <f>IF(AND(C15&lt;&gt;0,OR(O15="",P15="")),"* No olvide digitar los campos Pueblo Originario y/o Migrantes (Digite CEROS si no tiene). ","")</f>
        <v/>
      </c>
      <c r="CC15" s="32" t="str">
        <f>IF(CJ15=1,"* Pueblo Originario y/o Migrantes NO DEBEN ser Mayor al Total. ","")</f>
        <v/>
      </c>
      <c r="CD15" s="32" t="str">
        <f>IF(CK15=1,"* Total Gestantes debe ser Mayor o Igual a "&amp;A15&amp;".","")</f>
        <v/>
      </c>
      <c r="CE15" s="4"/>
      <c r="CF15" s="4"/>
      <c r="CG15" s="14"/>
      <c r="CH15" s="33">
        <f>IF(C15&lt;N15,1,0)</f>
        <v>0</v>
      </c>
      <c r="CI15" s="14"/>
      <c r="CJ15" s="33">
        <f>IF(OR(C15&lt;O15,C15&lt;P15),1,0)</f>
        <v>0</v>
      </c>
      <c r="CK15" s="33">
        <f>IF($C$11&lt;C15,1,0)</f>
        <v>0</v>
      </c>
      <c r="CL15" s="14"/>
      <c r="CM15" s="14"/>
      <c r="CN15" s="14"/>
    </row>
    <row r="16" spans="1:92" s="2" customFormat="1" x14ac:dyDescent="0.2">
      <c r="A16" s="10" t="s">
        <v>24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1"/>
      <c r="P16" s="11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1"/>
      <c r="AE16" s="769"/>
      <c r="AF16" s="769"/>
      <c r="AG16" s="769"/>
      <c r="AH16" s="769"/>
      <c r="AI16" s="769"/>
      <c r="AJ16" s="769"/>
      <c r="AK16" s="769"/>
      <c r="AL16" s="769"/>
      <c r="AM16" s="769"/>
      <c r="AN16" s="769"/>
      <c r="AO16" s="769"/>
      <c r="AP16" s="769"/>
      <c r="AQ16" s="769"/>
      <c r="AR16" s="769"/>
      <c r="AS16" s="769"/>
      <c r="AT16" s="769"/>
      <c r="AU16" s="769"/>
      <c r="AV16" s="769"/>
      <c r="AW16" s="764"/>
      <c r="CA16" s="4"/>
      <c r="CB16" s="4"/>
      <c r="CC16" s="4"/>
      <c r="CD16" s="4"/>
      <c r="CE16" s="4"/>
      <c r="CF16" s="4"/>
      <c r="CG16" s="14"/>
      <c r="CH16" s="14"/>
      <c r="CI16" s="14"/>
      <c r="CJ16" s="14"/>
      <c r="CK16" s="14"/>
      <c r="CL16" s="14"/>
      <c r="CM16" s="14"/>
      <c r="CN16" s="14"/>
    </row>
    <row r="17" spans="1:92" s="2" customFormat="1" ht="14.25" customHeight="1" x14ac:dyDescent="0.2">
      <c r="A17" s="1366" t="s">
        <v>25</v>
      </c>
      <c r="B17" s="1367"/>
      <c r="C17" s="1375" t="s">
        <v>26</v>
      </c>
      <c r="D17" s="1375" t="s">
        <v>27</v>
      </c>
      <c r="E17" s="1375" t="s">
        <v>7</v>
      </c>
      <c r="F17" s="1375" t="s">
        <v>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1"/>
      <c r="AE17" s="769"/>
      <c r="AF17" s="770"/>
      <c r="AG17" s="770"/>
      <c r="AH17" s="770"/>
      <c r="AI17" s="770"/>
      <c r="AJ17" s="770"/>
      <c r="AK17" s="770"/>
      <c r="AL17" s="770"/>
      <c r="AM17" s="770"/>
      <c r="AN17" s="770"/>
      <c r="AO17" s="770"/>
      <c r="AP17" s="770"/>
      <c r="AQ17" s="770"/>
      <c r="AR17" s="770"/>
      <c r="AS17" s="770"/>
      <c r="AT17" s="770"/>
      <c r="AU17" s="770"/>
      <c r="AV17" s="770"/>
      <c r="AW17" s="764"/>
      <c r="BZ17" s="3"/>
      <c r="CA17" s="4"/>
      <c r="CB17" s="4"/>
      <c r="CC17" s="4"/>
      <c r="CD17" s="4"/>
      <c r="CE17" s="4"/>
      <c r="CF17" s="4"/>
      <c r="CG17" s="14"/>
      <c r="CH17" s="14"/>
      <c r="CI17" s="14"/>
      <c r="CJ17" s="14"/>
      <c r="CK17" s="14"/>
      <c r="CL17" s="14"/>
      <c r="CM17" s="14"/>
      <c r="CN17" s="14"/>
    </row>
    <row r="18" spans="1:92" s="2" customFormat="1" x14ac:dyDescent="0.2">
      <c r="A18" s="1368"/>
      <c r="B18" s="1369"/>
      <c r="C18" s="1376"/>
      <c r="D18" s="1376"/>
      <c r="E18" s="1376"/>
      <c r="F18" s="1376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1"/>
      <c r="AE18" s="769"/>
      <c r="AF18" s="770"/>
      <c r="AG18" s="770"/>
      <c r="AH18" s="770"/>
      <c r="AI18" s="770"/>
      <c r="AJ18" s="770"/>
      <c r="AK18" s="770"/>
      <c r="AL18" s="770"/>
      <c r="AM18" s="770"/>
      <c r="AN18" s="770"/>
      <c r="AO18" s="770"/>
      <c r="AP18" s="770"/>
      <c r="AQ18" s="770"/>
      <c r="AR18" s="770"/>
      <c r="AS18" s="770"/>
      <c r="AT18" s="770"/>
      <c r="AU18" s="770"/>
      <c r="AV18" s="770"/>
      <c r="AW18" s="764"/>
      <c r="BZ18" s="3"/>
      <c r="CA18" s="4"/>
      <c r="CB18" s="4"/>
      <c r="CC18" s="4"/>
      <c r="CD18" s="4"/>
      <c r="CE18" s="4"/>
      <c r="CF18" s="4"/>
      <c r="CG18" s="14"/>
      <c r="CH18" s="14"/>
      <c r="CI18" s="14"/>
      <c r="CJ18" s="14"/>
      <c r="CK18" s="14"/>
      <c r="CL18" s="14"/>
      <c r="CM18" s="14"/>
      <c r="CN18" s="14"/>
    </row>
    <row r="19" spans="1:92" s="2" customFormat="1" x14ac:dyDescent="0.2">
      <c r="A19" s="1383" t="s">
        <v>28</v>
      </c>
      <c r="B19" s="1384"/>
      <c r="C19" s="780">
        <v>54</v>
      </c>
      <c r="D19" s="780">
        <v>0</v>
      </c>
      <c r="E19" s="780">
        <v>1</v>
      </c>
      <c r="F19" s="780">
        <v>2</v>
      </c>
      <c r="G19" s="30" t="str">
        <f t="shared" ref="G19:G29" si="0">CA19&amp;CB19&amp;CC19&amp;CD19</f>
        <v/>
      </c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1"/>
      <c r="AE19" s="719"/>
      <c r="AF19" s="720"/>
      <c r="AG19" s="720"/>
      <c r="AH19" s="720"/>
      <c r="AI19" s="720"/>
      <c r="AJ19" s="720"/>
      <c r="AK19" s="720"/>
      <c r="AL19" s="720"/>
      <c r="AM19" s="720"/>
      <c r="AN19" s="720"/>
      <c r="AO19" s="720"/>
      <c r="AP19" s="720"/>
      <c r="AQ19" s="720"/>
      <c r="AR19" s="720"/>
      <c r="AS19" s="720"/>
      <c r="AT19" s="720"/>
      <c r="AU19" s="720"/>
      <c r="AV19" s="720"/>
      <c r="AW19" s="714"/>
      <c r="BZ19" s="3"/>
      <c r="CA19" s="56"/>
      <c r="CB19" s="56"/>
      <c r="CC19" s="56"/>
      <c r="CD19" s="32" t="str">
        <f>IF(AND(SUM(C20:C29)&lt;&gt;0,C19=0),"* No olvide registrar número de gestantes ingresadas. ","")</f>
        <v/>
      </c>
      <c r="CE19" s="4"/>
      <c r="CF19" s="4"/>
      <c r="CG19" s="14">
        <v>0</v>
      </c>
      <c r="CH19" s="14"/>
      <c r="CI19" s="14">
        <v>0</v>
      </c>
      <c r="CJ19" s="14"/>
      <c r="CK19" s="14"/>
      <c r="CL19" s="14"/>
      <c r="CM19" s="14"/>
      <c r="CN19" s="14"/>
    </row>
    <row r="20" spans="1:92" s="2" customFormat="1" x14ac:dyDescent="0.2">
      <c r="A20" s="1539" t="s">
        <v>29</v>
      </c>
      <c r="B20" s="1540"/>
      <c r="C20" s="57">
        <v>1</v>
      </c>
      <c r="D20" s="57">
        <v>0</v>
      </c>
      <c r="E20" s="57">
        <v>0</v>
      </c>
      <c r="F20" s="57">
        <v>0</v>
      </c>
      <c r="G20" s="30" t="str">
        <f t="shared" si="0"/>
        <v/>
      </c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1"/>
      <c r="AE20" s="719"/>
      <c r="AF20" s="720"/>
      <c r="AG20" s="720"/>
      <c r="AH20" s="720"/>
      <c r="AI20" s="720"/>
      <c r="AJ20" s="720"/>
      <c r="AK20" s="720"/>
      <c r="AL20" s="720"/>
      <c r="AM20" s="720"/>
      <c r="AN20" s="720"/>
      <c r="AO20" s="720"/>
      <c r="AP20" s="720"/>
      <c r="AQ20" s="720"/>
      <c r="AR20" s="720"/>
      <c r="AS20" s="720"/>
      <c r="AT20" s="720"/>
      <c r="AU20" s="720"/>
      <c r="AV20" s="720"/>
      <c r="AW20" s="714"/>
      <c r="BZ20" s="3"/>
      <c r="CA20" s="4"/>
      <c r="CB20" s="4"/>
      <c r="CC20" s="4"/>
      <c r="CD20" s="4"/>
      <c r="CE20" s="4"/>
      <c r="CF20" s="4"/>
      <c r="CG20" s="14">
        <v>0</v>
      </c>
      <c r="CH20" s="14"/>
      <c r="CI20" s="14">
        <v>0</v>
      </c>
      <c r="CJ20" s="14"/>
      <c r="CK20" s="14"/>
      <c r="CL20" s="14"/>
      <c r="CM20" s="14"/>
      <c r="CN20" s="14"/>
    </row>
    <row r="21" spans="1:92" s="2" customFormat="1" ht="14.25" customHeight="1" x14ac:dyDescent="0.2">
      <c r="A21" s="1360" t="s">
        <v>30</v>
      </c>
      <c r="B21" s="1361"/>
      <c r="C21" s="58"/>
      <c r="D21" s="58"/>
      <c r="E21" s="58"/>
      <c r="F21" s="58"/>
      <c r="G21" s="30" t="str">
        <f t="shared" si="0"/>
        <v/>
      </c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1"/>
      <c r="AE21" s="719"/>
      <c r="AF21" s="720"/>
      <c r="AG21" s="720"/>
      <c r="AH21" s="720"/>
      <c r="AI21" s="720"/>
      <c r="AJ21" s="720"/>
      <c r="AK21" s="720"/>
      <c r="AL21" s="720"/>
      <c r="AM21" s="720"/>
      <c r="AN21" s="720"/>
      <c r="AO21" s="720"/>
      <c r="AP21" s="720"/>
      <c r="AQ21" s="720"/>
      <c r="AR21" s="720"/>
      <c r="AS21" s="720"/>
      <c r="AT21" s="720"/>
      <c r="AU21" s="720"/>
      <c r="AV21" s="720"/>
      <c r="AW21" s="714"/>
      <c r="BZ21" s="3"/>
      <c r="CA21" s="56"/>
      <c r="CB21" s="56"/>
      <c r="CC21" s="56"/>
      <c r="CD21" s="4"/>
      <c r="CE21" s="4"/>
      <c r="CF21" s="4"/>
      <c r="CG21" s="14">
        <v>0</v>
      </c>
      <c r="CH21" s="14"/>
      <c r="CI21" s="14">
        <v>0</v>
      </c>
      <c r="CJ21" s="14"/>
      <c r="CK21" s="14"/>
      <c r="CL21" s="14"/>
      <c r="CM21" s="14"/>
      <c r="CN21" s="14"/>
    </row>
    <row r="22" spans="1:92" s="2" customFormat="1" ht="14.25" customHeight="1" x14ac:dyDescent="0.2">
      <c r="A22" s="1360" t="s">
        <v>31</v>
      </c>
      <c r="B22" s="1361"/>
      <c r="C22" s="58">
        <v>6</v>
      </c>
      <c r="D22" s="58">
        <v>0</v>
      </c>
      <c r="E22" s="58">
        <v>0</v>
      </c>
      <c r="F22" s="58">
        <v>0</v>
      </c>
      <c r="G22" s="30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1"/>
      <c r="AE22" s="719"/>
      <c r="AF22" s="720"/>
      <c r="AG22" s="720"/>
      <c r="AH22" s="720"/>
      <c r="AI22" s="720"/>
      <c r="AJ22" s="720"/>
      <c r="AK22" s="720"/>
      <c r="AL22" s="720"/>
      <c r="AM22" s="720"/>
      <c r="AN22" s="720"/>
      <c r="AO22" s="720"/>
      <c r="AP22" s="720"/>
      <c r="AQ22" s="720"/>
      <c r="AR22" s="720"/>
      <c r="AS22" s="720"/>
      <c r="AT22" s="720"/>
      <c r="AU22" s="720"/>
      <c r="AV22" s="720"/>
      <c r="AW22" s="714"/>
      <c r="BZ22" s="3"/>
      <c r="CA22" s="4"/>
      <c r="CB22" s="4"/>
      <c r="CC22" s="4"/>
      <c r="CD22" s="4"/>
      <c r="CE22" s="4"/>
      <c r="CF22" s="4"/>
      <c r="CG22" s="14">
        <v>0</v>
      </c>
      <c r="CH22" s="14"/>
      <c r="CI22" s="14">
        <v>0</v>
      </c>
      <c r="CJ22" s="14"/>
      <c r="CK22" s="14"/>
      <c r="CL22" s="14"/>
      <c r="CM22" s="14"/>
      <c r="CN22" s="14"/>
    </row>
    <row r="23" spans="1:92" s="2" customFormat="1" ht="14.25" customHeight="1" x14ac:dyDescent="0.2">
      <c r="A23" s="1381" t="s">
        <v>32</v>
      </c>
      <c r="B23" s="1382"/>
      <c r="C23" s="58">
        <v>4</v>
      </c>
      <c r="D23" s="58">
        <v>0</v>
      </c>
      <c r="E23" s="58">
        <v>0</v>
      </c>
      <c r="F23" s="58">
        <v>1</v>
      </c>
      <c r="G23" s="30" t="str">
        <f t="shared" si="0"/>
        <v/>
      </c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1"/>
      <c r="AE23" s="719"/>
      <c r="AF23" s="720"/>
      <c r="AG23" s="720"/>
      <c r="AH23" s="720"/>
      <c r="AI23" s="720"/>
      <c r="AJ23" s="720"/>
      <c r="AK23" s="720"/>
      <c r="AL23" s="720"/>
      <c r="AM23" s="720"/>
      <c r="AN23" s="720"/>
      <c r="AO23" s="720"/>
      <c r="AP23" s="720"/>
      <c r="AQ23" s="720"/>
      <c r="AR23" s="720"/>
      <c r="AS23" s="720"/>
      <c r="AT23" s="720"/>
      <c r="AU23" s="720"/>
      <c r="AV23" s="720"/>
      <c r="AW23" s="714"/>
      <c r="BZ23" s="3"/>
      <c r="CA23" s="4"/>
      <c r="CB23" s="4"/>
      <c r="CC23" s="4"/>
      <c r="CD23" s="4"/>
      <c r="CE23" s="4"/>
      <c r="CF23" s="4"/>
      <c r="CG23" s="14">
        <v>0</v>
      </c>
      <c r="CH23" s="14"/>
      <c r="CI23" s="14">
        <v>0</v>
      </c>
      <c r="CJ23" s="14"/>
      <c r="CK23" s="14"/>
      <c r="CL23" s="14"/>
      <c r="CM23" s="14"/>
      <c r="CN23" s="14"/>
    </row>
    <row r="24" spans="1:92" s="2" customFormat="1" x14ac:dyDescent="0.2">
      <c r="A24" s="1381" t="s">
        <v>33</v>
      </c>
      <c r="B24" s="1382"/>
      <c r="C24" s="58"/>
      <c r="D24" s="58"/>
      <c r="E24" s="58"/>
      <c r="F24" s="58"/>
      <c r="G24" s="30" t="str">
        <f t="shared" si="0"/>
        <v/>
      </c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1"/>
      <c r="AE24" s="719"/>
      <c r="AF24" s="720"/>
      <c r="AG24" s="720"/>
      <c r="AH24" s="720"/>
      <c r="AI24" s="720"/>
      <c r="AJ24" s="720"/>
      <c r="AK24" s="720"/>
      <c r="AL24" s="720"/>
      <c r="AM24" s="720"/>
      <c r="AN24" s="720"/>
      <c r="AO24" s="720"/>
      <c r="AP24" s="720"/>
      <c r="AQ24" s="720"/>
      <c r="AR24" s="720"/>
      <c r="AS24" s="720"/>
      <c r="AT24" s="720"/>
      <c r="AU24" s="720"/>
      <c r="AV24" s="720"/>
      <c r="AW24" s="714"/>
      <c r="BZ24" s="3"/>
      <c r="CA24" s="4"/>
      <c r="CB24" s="4"/>
      <c r="CC24" s="4"/>
      <c r="CD24" s="4"/>
      <c r="CE24" s="4"/>
      <c r="CF24" s="4"/>
      <c r="CG24" s="14">
        <v>0</v>
      </c>
      <c r="CH24" s="14"/>
      <c r="CI24" s="14">
        <v>0</v>
      </c>
      <c r="CJ24" s="14"/>
      <c r="CK24" s="14"/>
      <c r="CL24" s="14"/>
      <c r="CM24" s="14"/>
      <c r="CN24" s="14"/>
    </row>
    <row r="25" spans="1:92" s="2" customFormat="1" x14ac:dyDescent="0.2">
      <c r="A25" s="1381" t="s">
        <v>34</v>
      </c>
      <c r="B25" s="1382"/>
      <c r="C25" s="58"/>
      <c r="D25" s="58"/>
      <c r="E25" s="58"/>
      <c r="F25" s="58"/>
      <c r="G25" s="30" t="str">
        <f t="shared" si="0"/>
        <v/>
      </c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1"/>
      <c r="AE25" s="719"/>
      <c r="AF25" s="720"/>
      <c r="AG25" s="720"/>
      <c r="AH25" s="720"/>
      <c r="AI25" s="720"/>
      <c r="AJ25" s="720"/>
      <c r="AK25" s="720"/>
      <c r="AL25" s="720"/>
      <c r="AM25" s="720"/>
      <c r="AN25" s="720"/>
      <c r="AO25" s="720"/>
      <c r="AP25" s="720"/>
      <c r="AQ25" s="720"/>
      <c r="AR25" s="720"/>
      <c r="AS25" s="720"/>
      <c r="AT25" s="720"/>
      <c r="AU25" s="720"/>
      <c r="AV25" s="720"/>
      <c r="AW25" s="714"/>
      <c r="BZ25" s="3"/>
      <c r="CA25" s="4"/>
      <c r="CB25" s="4"/>
      <c r="CC25" s="4"/>
      <c r="CD25" s="4"/>
      <c r="CE25" s="4"/>
      <c r="CF25" s="4"/>
      <c r="CG25" s="14">
        <v>0</v>
      </c>
      <c r="CH25" s="14"/>
      <c r="CI25" s="14">
        <v>0</v>
      </c>
      <c r="CJ25" s="14"/>
      <c r="CK25" s="14"/>
      <c r="CL25" s="14"/>
      <c r="CM25" s="14"/>
      <c r="CN25" s="14"/>
    </row>
    <row r="26" spans="1:92" s="2" customFormat="1" x14ac:dyDescent="0.2">
      <c r="A26" s="1381" t="s">
        <v>35</v>
      </c>
      <c r="B26" s="1382"/>
      <c r="C26" s="58">
        <v>7</v>
      </c>
      <c r="D26" s="58">
        <v>0</v>
      </c>
      <c r="E26" s="58">
        <v>0</v>
      </c>
      <c r="F26" s="58">
        <v>0</v>
      </c>
      <c r="G26" s="30" t="str">
        <f t="shared" si="0"/>
        <v/>
      </c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1"/>
      <c r="AE26" s="719"/>
      <c r="AF26" s="720"/>
      <c r="AG26" s="720"/>
      <c r="AH26" s="720"/>
      <c r="AI26" s="720"/>
      <c r="AJ26" s="720"/>
      <c r="AK26" s="720"/>
      <c r="AL26" s="720"/>
      <c r="AM26" s="720"/>
      <c r="AN26" s="720"/>
      <c r="AO26" s="720"/>
      <c r="AP26" s="720"/>
      <c r="AQ26" s="720"/>
      <c r="AR26" s="720"/>
      <c r="AS26" s="720"/>
      <c r="AT26" s="720"/>
      <c r="AU26" s="720"/>
      <c r="AV26" s="720"/>
      <c r="AW26" s="714"/>
      <c r="BZ26" s="3"/>
      <c r="CA26" s="4"/>
      <c r="CB26" s="4"/>
      <c r="CC26" s="4"/>
      <c r="CD26" s="4"/>
      <c r="CE26" s="4"/>
      <c r="CF26" s="4"/>
      <c r="CG26" s="14">
        <v>0</v>
      </c>
      <c r="CH26" s="14"/>
      <c r="CI26" s="14">
        <v>0</v>
      </c>
      <c r="CJ26" s="14"/>
      <c r="CK26" s="14"/>
      <c r="CL26" s="14"/>
      <c r="CM26" s="14"/>
      <c r="CN26" s="14"/>
    </row>
    <row r="27" spans="1:92" s="2" customFormat="1" x14ac:dyDescent="0.2">
      <c r="A27" s="1381" t="s">
        <v>36</v>
      </c>
      <c r="B27" s="1382"/>
      <c r="C27" s="58">
        <v>10</v>
      </c>
      <c r="D27" s="58">
        <v>0</v>
      </c>
      <c r="E27" s="58">
        <v>0</v>
      </c>
      <c r="F27" s="58">
        <v>0</v>
      </c>
      <c r="G27" s="30" t="str">
        <f t="shared" si="0"/>
        <v/>
      </c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1"/>
      <c r="AE27" s="719"/>
      <c r="AF27" s="720"/>
      <c r="AG27" s="720"/>
      <c r="AH27" s="720"/>
      <c r="AI27" s="720"/>
      <c r="AJ27" s="720"/>
      <c r="AK27" s="720"/>
      <c r="AL27" s="720"/>
      <c r="AM27" s="720"/>
      <c r="AN27" s="720"/>
      <c r="AO27" s="720"/>
      <c r="AP27" s="720"/>
      <c r="AQ27" s="720"/>
      <c r="AR27" s="720"/>
      <c r="AS27" s="720"/>
      <c r="AT27" s="720"/>
      <c r="AU27" s="720"/>
      <c r="AV27" s="720"/>
      <c r="AW27" s="714"/>
      <c r="BZ27" s="3"/>
      <c r="CA27" s="4"/>
      <c r="CB27" s="4"/>
      <c r="CC27" s="4"/>
      <c r="CD27" s="4"/>
      <c r="CE27" s="4"/>
      <c r="CF27" s="4"/>
      <c r="CG27" s="14">
        <v>0</v>
      </c>
      <c r="CH27" s="14"/>
      <c r="CI27" s="14">
        <v>0</v>
      </c>
      <c r="CJ27" s="14"/>
      <c r="CK27" s="14"/>
      <c r="CL27" s="14"/>
      <c r="CM27" s="14"/>
      <c r="CN27" s="14"/>
    </row>
    <row r="28" spans="1:92" s="2" customFormat="1" x14ac:dyDescent="0.2">
      <c r="A28" s="1381" t="s">
        <v>37</v>
      </c>
      <c r="B28" s="1382"/>
      <c r="C28" s="58"/>
      <c r="D28" s="58"/>
      <c r="E28" s="58"/>
      <c r="F28" s="58"/>
      <c r="G28" s="30" t="str">
        <f t="shared" si="0"/>
        <v/>
      </c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1"/>
      <c r="AE28" s="719"/>
      <c r="AF28" s="720"/>
      <c r="AG28" s="720"/>
      <c r="AH28" s="720"/>
      <c r="AI28" s="720"/>
      <c r="AJ28" s="720"/>
      <c r="AK28" s="720"/>
      <c r="AL28" s="720"/>
      <c r="AM28" s="720"/>
      <c r="AN28" s="720"/>
      <c r="AO28" s="720"/>
      <c r="AP28" s="720"/>
      <c r="AQ28" s="720"/>
      <c r="AR28" s="720"/>
      <c r="AS28" s="720"/>
      <c r="AT28" s="720"/>
      <c r="AU28" s="720"/>
      <c r="AV28" s="720"/>
      <c r="AW28" s="714"/>
      <c r="BZ28" s="3"/>
      <c r="CA28" s="4"/>
      <c r="CB28" s="4"/>
      <c r="CC28" s="4"/>
      <c r="CD28" s="4"/>
      <c r="CE28" s="4"/>
      <c r="CF28" s="4"/>
      <c r="CG28" s="14">
        <v>0</v>
      </c>
      <c r="CH28" s="14"/>
      <c r="CI28" s="14">
        <v>0</v>
      </c>
      <c r="CJ28" s="14"/>
      <c r="CK28" s="14"/>
      <c r="CL28" s="14"/>
      <c r="CM28" s="14"/>
      <c r="CN28" s="14"/>
    </row>
    <row r="29" spans="1:92" s="2" customFormat="1" x14ac:dyDescent="0.2">
      <c r="A29" s="1395" t="s">
        <v>38</v>
      </c>
      <c r="B29" s="1396"/>
      <c r="C29" s="59">
        <v>26</v>
      </c>
      <c r="D29" s="59">
        <v>0</v>
      </c>
      <c r="E29" s="59">
        <v>1</v>
      </c>
      <c r="F29" s="59">
        <v>1</v>
      </c>
      <c r="G29" s="30" t="str">
        <f t="shared" si="0"/>
        <v/>
      </c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15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7"/>
      <c r="AE29" s="715"/>
      <c r="AF29" s="715"/>
      <c r="AG29" s="715"/>
      <c r="AH29" s="568"/>
      <c r="AI29" s="715"/>
      <c r="AJ29" s="715"/>
      <c r="AK29" s="715"/>
      <c r="AL29" s="715"/>
      <c r="AM29" s="715"/>
      <c r="AN29" s="715"/>
      <c r="AO29" s="715"/>
      <c r="AP29" s="715"/>
      <c r="AQ29" s="715"/>
      <c r="AR29" s="715"/>
      <c r="AS29" s="715"/>
      <c r="AT29" s="715"/>
      <c r="AU29" s="715"/>
      <c r="AV29" s="715"/>
      <c r="AW29" s="569"/>
      <c r="BZ29" s="3"/>
      <c r="CA29" s="4"/>
      <c r="CB29" s="4"/>
      <c r="CC29" s="4"/>
      <c r="CD29" s="4"/>
      <c r="CE29" s="4"/>
      <c r="CF29" s="4"/>
      <c r="CG29" s="14">
        <v>0</v>
      </c>
      <c r="CH29" s="14"/>
      <c r="CI29" s="14">
        <v>0</v>
      </c>
      <c r="CJ29" s="14"/>
      <c r="CK29" s="14"/>
      <c r="CL29" s="14"/>
      <c r="CM29" s="14"/>
      <c r="CN29" s="14"/>
    </row>
    <row r="30" spans="1:92" s="2" customFormat="1" x14ac:dyDescent="0.2">
      <c r="A30" s="10" t="s">
        <v>39</v>
      </c>
      <c r="B30" s="62"/>
      <c r="C30" s="63"/>
      <c r="D30" s="11"/>
      <c r="E30" s="11"/>
      <c r="F30" s="1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7"/>
      <c r="AE30" s="715"/>
      <c r="AF30" s="715"/>
      <c r="AG30" s="715"/>
      <c r="AH30" s="568"/>
      <c r="AI30" s="715"/>
      <c r="AJ30" s="715"/>
      <c r="AK30" s="715"/>
      <c r="AL30" s="715"/>
      <c r="AM30" s="715"/>
      <c r="AN30" s="715"/>
      <c r="AO30" s="715"/>
      <c r="AP30" s="715"/>
      <c r="AQ30" s="715"/>
      <c r="AR30" s="715"/>
      <c r="AS30" s="715"/>
      <c r="AT30" s="715"/>
      <c r="AU30" s="715"/>
      <c r="AV30" s="715"/>
      <c r="AW30" s="569"/>
      <c r="CA30" s="4"/>
      <c r="CB30" s="4"/>
      <c r="CC30" s="4"/>
      <c r="CD30" s="4"/>
      <c r="CE30" s="4"/>
      <c r="CF30" s="4"/>
      <c r="CG30" s="14"/>
      <c r="CH30" s="14"/>
      <c r="CI30" s="14"/>
      <c r="CJ30" s="14"/>
      <c r="CK30" s="14"/>
      <c r="CL30" s="14"/>
      <c r="CM30" s="14"/>
      <c r="CN30" s="14"/>
    </row>
    <row r="31" spans="1:92" s="2" customFormat="1" x14ac:dyDescent="0.2">
      <c r="A31" s="1371" t="s">
        <v>40</v>
      </c>
      <c r="B31" s="1372"/>
      <c r="C31" s="1375" t="s">
        <v>4</v>
      </c>
      <c r="D31" s="1377" t="s">
        <v>5</v>
      </c>
      <c r="E31" s="1378"/>
      <c r="F31" s="1378"/>
      <c r="G31" s="1378"/>
      <c r="H31" s="1378"/>
      <c r="I31" s="1378"/>
      <c r="J31" s="1378"/>
      <c r="K31" s="1378"/>
      <c r="L31" s="1378"/>
      <c r="M31" s="1378"/>
      <c r="N31" s="1380"/>
      <c r="O31" s="11"/>
      <c r="P31" s="11"/>
      <c r="Q31" s="11"/>
      <c r="R31" s="11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15"/>
      <c r="AG31" s="715"/>
      <c r="AH31" s="715"/>
      <c r="AI31" s="568"/>
      <c r="AJ31" s="715"/>
      <c r="AK31" s="715"/>
      <c r="AL31" s="716"/>
      <c r="AM31" s="716"/>
      <c r="AN31" s="716"/>
      <c r="AO31" s="716"/>
      <c r="AP31" s="716"/>
      <c r="AQ31" s="716"/>
      <c r="AR31" s="716"/>
      <c r="AS31" s="716"/>
      <c r="AT31" s="716"/>
      <c r="AU31" s="716"/>
      <c r="AV31" s="716"/>
      <c r="AW31" s="716"/>
      <c r="AX31" s="569"/>
      <c r="CA31" s="4"/>
      <c r="CB31" s="4"/>
      <c r="CC31" s="4"/>
      <c r="CD31" s="4"/>
      <c r="CE31" s="4"/>
      <c r="CF31" s="4"/>
      <c r="CG31" s="14"/>
      <c r="CH31" s="14"/>
      <c r="CI31" s="14"/>
      <c r="CJ31" s="14"/>
      <c r="CK31" s="14"/>
      <c r="CL31" s="14"/>
      <c r="CM31" s="14"/>
      <c r="CN31" s="14"/>
    </row>
    <row r="32" spans="1:92" s="2" customFormat="1" ht="21" x14ac:dyDescent="0.2">
      <c r="A32" s="1373"/>
      <c r="B32" s="1374"/>
      <c r="C32" s="1376"/>
      <c r="D32" s="571" t="s">
        <v>9</v>
      </c>
      <c r="E32" s="572" t="s">
        <v>10</v>
      </c>
      <c r="F32" s="572" t="s">
        <v>11</v>
      </c>
      <c r="G32" s="572" t="s">
        <v>12</v>
      </c>
      <c r="H32" s="572" t="s">
        <v>13</v>
      </c>
      <c r="I32" s="572" t="s">
        <v>14</v>
      </c>
      <c r="J32" s="572" t="s">
        <v>15</v>
      </c>
      <c r="K32" s="572" t="s">
        <v>16</v>
      </c>
      <c r="L32" s="572" t="s">
        <v>17</v>
      </c>
      <c r="M32" s="573" t="s">
        <v>18</v>
      </c>
      <c r="N32" s="126" t="s">
        <v>41</v>
      </c>
      <c r="O32" s="65"/>
      <c r="P32" s="66"/>
      <c r="Q32" s="67"/>
      <c r="R32" s="68"/>
      <c r="S32" s="68"/>
      <c r="T32" s="67"/>
      <c r="U32" s="69"/>
      <c r="V32" s="66"/>
      <c r="W32" s="11"/>
      <c r="X32" s="11"/>
      <c r="Y32" s="11"/>
      <c r="Z32" s="11"/>
      <c r="AA32" s="11"/>
      <c r="AB32" s="11"/>
      <c r="AC32" s="11"/>
      <c r="AD32" s="11"/>
      <c r="AE32" s="11"/>
      <c r="AF32" s="719"/>
      <c r="AG32" s="719"/>
      <c r="AH32" s="719"/>
      <c r="AI32" s="574"/>
      <c r="AJ32" s="719"/>
      <c r="AK32" s="719"/>
      <c r="AL32" s="719"/>
      <c r="AM32" s="719"/>
      <c r="AN32" s="719"/>
      <c r="AO32" s="719"/>
      <c r="AP32" s="719"/>
      <c r="AQ32" s="720"/>
      <c r="AR32" s="720"/>
      <c r="AS32" s="720"/>
      <c r="AT32" s="720"/>
      <c r="AU32" s="720"/>
      <c r="AV32" s="720"/>
      <c r="AW32" s="720"/>
      <c r="AX32" s="569"/>
      <c r="CA32" s="4"/>
      <c r="CB32" s="4"/>
      <c r="CC32" s="4"/>
      <c r="CD32" s="4"/>
      <c r="CE32" s="4"/>
      <c r="CF32" s="4"/>
      <c r="CG32" s="14"/>
      <c r="CH32" s="14"/>
      <c r="CI32" s="14"/>
      <c r="CJ32" s="14"/>
      <c r="CK32" s="14"/>
      <c r="CL32" s="14"/>
      <c r="CM32" s="14"/>
      <c r="CN32" s="14"/>
    </row>
    <row r="33" spans="1:92" s="2" customFormat="1" x14ac:dyDescent="0.2">
      <c r="A33" s="1541" t="s">
        <v>42</v>
      </c>
      <c r="B33" s="1541"/>
      <c r="C33" s="575">
        <f t="shared" ref="C33:C52" si="1">SUM(D33:M33)</f>
        <v>0</v>
      </c>
      <c r="D33" s="576">
        <f t="shared" ref="D33:N33" si="2">SUM(D34:D45,D48:D49,D52)</f>
        <v>0</v>
      </c>
      <c r="E33" s="577">
        <f t="shared" si="2"/>
        <v>0</v>
      </c>
      <c r="F33" s="577">
        <f t="shared" si="2"/>
        <v>0</v>
      </c>
      <c r="G33" s="577">
        <f t="shared" si="2"/>
        <v>0</v>
      </c>
      <c r="H33" s="577">
        <f t="shared" si="2"/>
        <v>0</v>
      </c>
      <c r="I33" s="577">
        <f t="shared" si="2"/>
        <v>0</v>
      </c>
      <c r="J33" s="577">
        <f t="shared" si="2"/>
        <v>0</v>
      </c>
      <c r="K33" s="577">
        <f t="shared" si="2"/>
        <v>0</v>
      </c>
      <c r="L33" s="577">
        <f t="shared" si="2"/>
        <v>0</v>
      </c>
      <c r="M33" s="578">
        <f t="shared" si="2"/>
        <v>0</v>
      </c>
      <c r="N33" s="75">
        <f t="shared" si="2"/>
        <v>0</v>
      </c>
      <c r="O33" s="579"/>
      <c r="P33" s="580"/>
      <c r="Q33" s="581"/>
      <c r="R33" s="67"/>
      <c r="S33" s="67"/>
      <c r="T33" s="581"/>
      <c r="U33" s="581"/>
      <c r="V33" s="58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719"/>
      <c r="AK33" s="719"/>
      <c r="AL33" s="719"/>
      <c r="AM33" s="719"/>
      <c r="AN33" s="719"/>
      <c r="AO33" s="719"/>
      <c r="AP33" s="719"/>
      <c r="AQ33" s="720"/>
      <c r="AR33" s="720"/>
      <c r="AS33" s="720"/>
      <c r="AT33" s="720"/>
      <c r="AU33" s="720"/>
      <c r="AV33" s="720"/>
      <c r="AW33" s="720"/>
      <c r="CA33" s="4"/>
      <c r="CB33" s="4"/>
      <c r="CC33" s="4"/>
      <c r="CD33" s="4"/>
      <c r="CE33" s="4"/>
      <c r="CF33" s="4"/>
      <c r="CG33" s="14"/>
      <c r="CH33" s="14"/>
      <c r="CI33" s="14"/>
      <c r="CJ33" s="14"/>
      <c r="CK33" s="14"/>
      <c r="CL33" s="14"/>
      <c r="CM33" s="14"/>
      <c r="CN33" s="14"/>
    </row>
    <row r="34" spans="1:92" s="2" customFormat="1" x14ac:dyDescent="0.2">
      <c r="A34" s="1542" t="s">
        <v>43</v>
      </c>
      <c r="B34" s="1543"/>
      <c r="C34" s="582">
        <f t="shared" si="1"/>
        <v>0</v>
      </c>
      <c r="D34" s="583"/>
      <c r="E34" s="584"/>
      <c r="F34" s="584"/>
      <c r="G34" s="584"/>
      <c r="H34" s="584"/>
      <c r="I34" s="584"/>
      <c r="J34" s="584"/>
      <c r="K34" s="584"/>
      <c r="L34" s="584"/>
      <c r="M34" s="585"/>
      <c r="N34" s="586"/>
      <c r="O34" s="30" t="str">
        <f t="shared" ref="O34:O52" si="3">CA34</f>
        <v/>
      </c>
      <c r="P34" s="80"/>
      <c r="Q34" s="80"/>
      <c r="R34" s="80"/>
      <c r="S34" s="80"/>
      <c r="T34" s="80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719"/>
      <c r="AK34" s="720"/>
      <c r="AL34" s="720"/>
      <c r="AM34" s="720"/>
      <c r="AN34" s="720"/>
      <c r="AO34" s="720"/>
      <c r="AP34" s="720"/>
      <c r="AQ34" s="720"/>
      <c r="AR34" s="720"/>
      <c r="AS34" s="720"/>
      <c r="AT34" s="720"/>
      <c r="AU34" s="720"/>
      <c r="AV34" s="720"/>
      <c r="AW34" s="720"/>
      <c r="CA34" s="4" t="str">
        <f t="shared" ref="CA34:CA52" si="4">IF(CG34=1,"* No olvide digitar la columna Espacios Amigables (Digite Cero si no tiene). ","")</f>
        <v/>
      </c>
      <c r="CB34" s="4"/>
      <c r="CC34" s="4"/>
      <c r="CD34" s="4"/>
      <c r="CE34" s="4"/>
      <c r="CF34" s="4"/>
      <c r="CG34" s="14">
        <f t="shared" ref="CG34:CG52" si="5">IF(AND(C34&lt;&gt;0,N34=""),1,0)</f>
        <v>0</v>
      </c>
      <c r="CH34" s="14"/>
      <c r="CI34" s="14"/>
      <c r="CJ34" s="14"/>
      <c r="CK34" s="14"/>
      <c r="CL34" s="14"/>
      <c r="CM34" s="14"/>
      <c r="CN34" s="14"/>
    </row>
    <row r="35" spans="1:92" s="2" customFormat="1" x14ac:dyDescent="0.2">
      <c r="A35" s="1390" t="s">
        <v>44</v>
      </c>
      <c r="B35" s="1391"/>
      <c r="C35" s="81">
        <f t="shared" si="1"/>
        <v>0</v>
      </c>
      <c r="D35" s="82"/>
      <c r="E35" s="83"/>
      <c r="F35" s="83"/>
      <c r="G35" s="83"/>
      <c r="H35" s="83"/>
      <c r="I35" s="83"/>
      <c r="J35" s="83"/>
      <c r="K35" s="83"/>
      <c r="L35" s="83"/>
      <c r="M35" s="84"/>
      <c r="N35" s="85"/>
      <c r="O35" s="30" t="str">
        <f t="shared" si="3"/>
        <v/>
      </c>
      <c r="P35" s="86"/>
      <c r="Q35" s="86"/>
      <c r="R35" s="86"/>
      <c r="S35" s="86"/>
      <c r="T35" s="86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719"/>
      <c r="AK35" s="720"/>
      <c r="AL35" s="720"/>
      <c r="AM35" s="720"/>
      <c r="AN35" s="720"/>
      <c r="AO35" s="720"/>
      <c r="AP35" s="720"/>
      <c r="AQ35" s="720"/>
      <c r="AR35" s="720"/>
      <c r="AS35" s="720"/>
      <c r="AT35" s="720"/>
      <c r="AU35" s="720"/>
      <c r="AV35" s="720"/>
      <c r="AW35" s="720"/>
      <c r="CA35" s="4" t="str">
        <f t="shared" si="4"/>
        <v/>
      </c>
      <c r="CB35" s="4"/>
      <c r="CC35" s="4"/>
      <c r="CD35" s="4"/>
      <c r="CE35" s="4"/>
      <c r="CF35" s="4"/>
      <c r="CG35" s="14">
        <f t="shared" si="5"/>
        <v>0</v>
      </c>
      <c r="CH35" s="14"/>
      <c r="CI35" s="14"/>
      <c r="CJ35" s="14"/>
      <c r="CK35" s="14"/>
      <c r="CL35" s="14"/>
      <c r="CM35" s="14"/>
      <c r="CN35" s="14"/>
    </row>
    <row r="36" spans="1:92" s="2" customFormat="1" x14ac:dyDescent="0.2">
      <c r="A36" s="1375" t="s">
        <v>45</v>
      </c>
      <c r="B36" s="587" t="s">
        <v>46</v>
      </c>
      <c r="C36" s="582">
        <f t="shared" si="1"/>
        <v>0</v>
      </c>
      <c r="D36" s="583"/>
      <c r="E36" s="584"/>
      <c r="F36" s="584"/>
      <c r="G36" s="584"/>
      <c r="H36" s="584"/>
      <c r="I36" s="584"/>
      <c r="J36" s="584"/>
      <c r="K36" s="584"/>
      <c r="L36" s="584"/>
      <c r="M36" s="585"/>
      <c r="N36" s="586"/>
      <c r="O36" s="30" t="str">
        <f t="shared" si="3"/>
        <v/>
      </c>
      <c r="P36" s="80"/>
      <c r="Q36" s="80"/>
      <c r="R36" s="80"/>
      <c r="S36" s="80"/>
      <c r="T36" s="80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719"/>
      <c r="AK36" s="720"/>
      <c r="AL36" s="720"/>
      <c r="AM36" s="720"/>
      <c r="AN36" s="720"/>
      <c r="AO36" s="720"/>
      <c r="AP36" s="720"/>
      <c r="AQ36" s="720"/>
      <c r="AR36" s="720"/>
      <c r="AS36" s="720"/>
      <c r="AT36" s="720"/>
      <c r="AU36" s="720"/>
      <c r="AV36" s="720"/>
      <c r="AW36" s="720"/>
      <c r="CA36" s="4" t="str">
        <f t="shared" si="4"/>
        <v/>
      </c>
      <c r="CB36" s="4"/>
      <c r="CC36" s="4"/>
      <c r="CD36" s="4"/>
      <c r="CE36" s="4"/>
      <c r="CF36" s="4"/>
      <c r="CG36" s="14">
        <f t="shared" si="5"/>
        <v>0</v>
      </c>
      <c r="CH36" s="14"/>
      <c r="CI36" s="14"/>
      <c r="CJ36" s="14"/>
      <c r="CK36" s="14"/>
      <c r="CL36" s="14"/>
      <c r="CM36" s="14"/>
      <c r="CN36" s="14"/>
    </row>
    <row r="37" spans="1:92" s="2" customFormat="1" x14ac:dyDescent="0.2">
      <c r="A37" s="1392"/>
      <c r="B37" s="88" t="s">
        <v>47</v>
      </c>
      <c r="C37" s="89">
        <f t="shared" si="1"/>
        <v>0</v>
      </c>
      <c r="D37" s="35"/>
      <c r="E37" s="36"/>
      <c r="F37" s="36"/>
      <c r="G37" s="36"/>
      <c r="H37" s="36"/>
      <c r="I37" s="36"/>
      <c r="J37" s="36"/>
      <c r="K37" s="36"/>
      <c r="L37" s="36"/>
      <c r="M37" s="38"/>
      <c r="N37" s="39"/>
      <c r="O37" s="30" t="str">
        <f t="shared" si="3"/>
        <v/>
      </c>
      <c r="P37" s="80"/>
      <c r="Q37" s="80"/>
      <c r="R37" s="80"/>
      <c r="S37" s="80"/>
      <c r="T37" s="80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719"/>
      <c r="AK37" s="720"/>
      <c r="AL37" s="720"/>
      <c r="AM37" s="720"/>
      <c r="AN37" s="720"/>
      <c r="AO37" s="720"/>
      <c r="AP37" s="720"/>
      <c r="AQ37" s="720"/>
      <c r="AR37" s="720"/>
      <c r="AS37" s="720"/>
      <c r="AT37" s="720"/>
      <c r="AU37" s="720"/>
      <c r="AV37" s="720"/>
      <c r="AW37" s="720"/>
      <c r="CA37" s="4" t="str">
        <f t="shared" si="4"/>
        <v/>
      </c>
      <c r="CB37" s="4"/>
      <c r="CC37" s="4"/>
      <c r="CD37" s="4"/>
      <c r="CE37" s="4"/>
      <c r="CF37" s="4"/>
      <c r="CG37" s="14">
        <f t="shared" si="5"/>
        <v>0</v>
      </c>
      <c r="CH37" s="14"/>
      <c r="CI37" s="14"/>
      <c r="CJ37" s="14"/>
      <c r="CK37" s="14"/>
      <c r="CL37" s="14"/>
      <c r="CM37" s="14"/>
      <c r="CN37" s="14"/>
    </row>
    <row r="38" spans="1:92" s="2" customFormat="1" x14ac:dyDescent="0.2">
      <c r="A38" s="1392"/>
      <c r="B38" s="88" t="s">
        <v>48</v>
      </c>
      <c r="C38" s="89">
        <f t="shared" si="1"/>
        <v>0</v>
      </c>
      <c r="D38" s="35"/>
      <c r="E38" s="36"/>
      <c r="F38" s="36"/>
      <c r="G38" s="36"/>
      <c r="H38" s="36"/>
      <c r="I38" s="36"/>
      <c r="J38" s="36"/>
      <c r="K38" s="36"/>
      <c r="L38" s="36"/>
      <c r="M38" s="38"/>
      <c r="N38" s="39"/>
      <c r="O38" s="30" t="str">
        <f t="shared" si="3"/>
        <v/>
      </c>
      <c r="P38" s="80"/>
      <c r="Q38" s="80"/>
      <c r="R38" s="80"/>
      <c r="S38" s="80"/>
      <c r="T38" s="80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719"/>
      <c r="AK38" s="720"/>
      <c r="AL38" s="720"/>
      <c r="AM38" s="720"/>
      <c r="AN38" s="720"/>
      <c r="AO38" s="720"/>
      <c r="AP38" s="720"/>
      <c r="AQ38" s="720"/>
      <c r="AR38" s="720"/>
      <c r="AS38" s="720"/>
      <c r="AT38" s="720"/>
      <c r="AU38" s="720"/>
      <c r="AV38" s="720"/>
      <c r="AW38" s="720"/>
      <c r="CA38" s="4" t="str">
        <f t="shared" si="4"/>
        <v/>
      </c>
      <c r="CB38" s="4"/>
      <c r="CC38" s="4"/>
      <c r="CD38" s="4"/>
      <c r="CE38" s="4"/>
      <c r="CF38" s="4"/>
      <c r="CG38" s="14">
        <f t="shared" si="5"/>
        <v>0</v>
      </c>
      <c r="CH38" s="14"/>
      <c r="CI38" s="14"/>
      <c r="CJ38" s="14"/>
      <c r="CK38" s="14"/>
      <c r="CL38" s="14"/>
      <c r="CM38" s="14"/>
      <c r="CN38" s="14"/>
    </row>
    <row r="39" spans="1:92" s="2" customFormat="1" x14ac:dyDescent="0.2">
      <c r="A39" s="1392"/>
      <c r="B39" s="88" t="s">
        <v>49</v>
      </c>
      <c r="C39" s="89">
        <f t="shared" si="1"/>
        <v>0</v>
      </c>
      <c r="D39" s="35"/>
      <c r="E39" s="36"/>
      <c r="F39" s="36"/>
      <c r="G39" s="36"/>
      <c r="H39" s="36"/>
      <c r="I39" s="36"/>
      <c r="J39" s="36"/>
      <c r="K39" s="36"/>
      <c r="L39" s="36"/>
      <c r="M39" s="38"/>
      <c r="N39" s="39"/>
      <c r="O39" s="30" t="str">
        <f t="shared" si="3"/>
        <v/>
      </c>
      <c r="P39" s="80"/>
      <c r="Q39" s="80"/>
      <c r="R39" s="80"/>
      <c r="S39" s="80"/>
      <c r="T39" s="80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719"/>
      <c r="AK39" s="720"/>
      <c r="AL39" s="720"/>
      <c r="AM39" s="720"/>
      <c r="AN39" s="720"/>
      <c r="AO39" s="720"/>
      <c r="AP39" s="720"/>
      <c r="AQ39" s="720"/>
      <c r="AR39" s="720"/>
      <c r="AS39" s="720"/>
      <c r="AT39" s="720"/>
      <c r="AU39" s="720"/>
      <c r="AV39" s="720"/>
      <c r="AW39" s="720"/>
      <c r="CA39" s="4" t="str">
        <f t="shared" si="4"/>
        <v/>
      </c>
      <c r="CB39" s="4"/>
      <c r="CC39" s="4"/>
      <c r="CD39" s="4"/>
      <c r="CE39" s="4"/>
      <c r="CF39" s="4"/>
      <c r="CG39" s="14">
        <f t="shared" si="5"/>
        <v>0</v>
      </c>
      <c r="CH39" s="14"/>
      <c r="CI39" s="14"/>
      <c r="CJ39" s="14"/>
      <c r="CK39" s="14"/>
      <c r="CL39" s="14"/>
      <c r="CM39" s="14"/>
      <c r="CN39" s="14"/>
    </row>
    <row r="40" spans="1:92" s="2" customFormat="1" x14ac:dyDescent="0.2">
      <c r="A40" s="1392"/>
      <c r="B40" s="88" t="s">
        <v>50</v>
      </c>
      <c r="C40" s="89">
        <f t="shared" si="1"/>
        <v>0</v>
      </c>
      <c r="D40" s="35"/>
      <c r="E40" s="36"/>
      <c r="F40" s="36"/>
      <c r="G40" s="36"/>
      <c r="H40" s="36"/>
      <c r="I40" s="36"/>
      <c r="J40" s="36"/>
      <c r="K40" s="36"/>
      <c r="L40" s="36"/>
      <c r="M40" s="38"/>
      <c r="N40" s="39"/>
      <c r="O40" s="30" t="str">
        <f t="shared" si="3"/>
        <v/>
      </c>
      <c r="P40" s="80"/>
      <c r="Q40" s="80"/>
      <c r="R40" s="80"/>
      <c r="S40" s="80"/>
      <c r="T40" s="80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719"/>
      <c r="AK40" s="720"/>
      <c r="AL40" s="720"/>
      <c r="AM40" s="720"/>
      <c r="AN40" s="720"/>
      <c r="AO40" s="720"/>
      <c r="AP40" s="720"/>
      <c r="AQ40" s="720"/>
      <c r="AR40" s="720"/>
      <c r="AS40" s="720"/>
      <c r="AT40" s="720"/>
      <c r="AU40" s="720"/>
      <c r="AV40" s="720"/>
      <c r="AW40" s="720"/>
      <c r="CA40" s="4" t="str">
        <f t="shared" si="4"/>
        <v/>
      </c>
      <c r="CB40" s="4"/>
      <c r="CC40" s="4"/>
      <c r="CD40" s="4"/>
      <c r="CE40" s="4"/>
      <c r="CF40" s="4"/>
      <c r="CG40" s="14">
        <f t="shared" si="5"/>
        <v>0</v>
      </c>
      <c r="CH40" s="14"/>
      <c r="CI40" s="14"/>
      <c r="CJ40" s="14"/>
      <c r="CK40" s="14"/>
      <c r="CL40" s="14"/>
      <c r="CM40" s="14"/>
      <c r="CN40" s="14"/>
    </row>
    <row r="41" spans="1:92" s="2" customFormat="1" x14ac:dyDescent="0.2">
      <c r="A41" s="1376"/>
      <c r="B41" s="90" t="s">
        <v>51</v>
      </c>
      <c r="C41" s="91">
        <f t="shared" si="1"/>
        <v>0</v>
      </c>
      <c r="D41" s="92"/>
      <c r="E41" s="93"/>
      <c r="F41" s="93"/>
      <c r="G41" s="93"/>
      <c r="H41" s="93"/>
      <c r="I41" s="93"/>
      <c r="J41" s="93"/>
      <c r="K41" s="93"/>
      <c r="L41" s="93"/>
      <c r="M41" s="94"/>
      <c r="N41" s="95"/>
      <c r="O41" s="30" t="str">
        <f t="shared" si="3"/>
        <v/>
      </c>
      <c r="P41" s="80"/>
      <c r="Q41" s="80"/>
      <c r="R41" s="80"/>
      <c r="S41" s="80"/>
      <c r="T41" s="80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719"/>
      <c r="AK41" s="720"/>
      <c r="AL41" s="720"/>
      <c r="AM41" s="720"/>
      <c r="AN41" s="720"/>
      <c r="AO41" s="720"/>
      <c r="AP41" s="720"/>
      <c r="AQ41" s="720"/>
      <c r="AR41" s="720"/>
      <c r="AS41" s="720"/>
      <c r="AT41" s="720"/>
      <c r="AU41" s="720"/>
      <c r="AV41" s="720"/>
      <c r="AW41" s="720"/>
      <c r="CA41" s="4" t="str">
        <f t="shared" si="4"/>
        <v/>
      </c>
      <c r="CB41" s="4"/>
      <c r="CC41" s="4"/>
      <c r="CD41" s="4"/>
      <c r="CE41" s="4"/>
      <c r="CF41" s="4"/>
      <c r="CG41" s="14">
        <f t="shared" si="5"/>
        <v>0</v>
      </c>
      <c r="CH41" s="14"/>
      <c r="CI41" s="14"/>
      <c r="CJ41" s="14"/>
      <c r="CK41" s="14"/>
      <c r="CL41" s="14"/>
      <c r="CM41" s="14"/>
      <c r="CN41" s="14"/>
    </row>
    <row r="42" spans="1:92" s="2" customFormat="1" x14ac:dyDescent="0.2">
      <c r="A42" s="1375" t="s">
        <v>52</v>
      </c>
      <c r="B42" s="588" t="s">
        <v>53</v>
      </c>
      <c r="C42" s="582">
        <f t="shared" si="1"/>
        <v>0</v>
      </c>
      <c r="D42" s="583"/>
      <c r="E42" s="584"/>
      <c r="F42" s="584"/>
      <c r="G42" s="584"/>
      <c r="H42" s="584"/>
      <c r="I42" s="584"/>
      <c r="J42" s="584"/>
      <c r="K42" s="584"/>
      <c r="L42" s="584"/>
      <c r="M42" s="585"/>
      <c r="N42" s="586"/>
      <c r="O42" s="30" t="str">
        <f t="shared" si="3"/>
        <v/>
      </c>
      <c r="P42" s="80"/>
      <c r="Q42" s="80"/>
      <c r="R42" s="80"/>
      <c r="S42" s="80"/>
      <c r="T42" s="80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719"/>
      <c r="AK42" s="720"/>
      <c r="AL42" s="720"/>
      <c r="AM42" s="720"/>
      <c r="AN42" s="720"/>
      <c r="AO42" s="720"/>
      <c r="AP42" s="720"/>
      <c r="AQ42" s="720"/>
      <c r="AR42" s="720"/>
      <c r="AS42" s="720"/>
      <c r="AT42" s="720"/>
      <c r="AU42" s="720"/>
      <c r="AV42" s="720"/>
      <c r="AW42" s="720"/>
      <c r="CA42" s="4" t="str">
        <f t="shared" si="4"/>
        <v/>
      </c>
      <c r="CB42" s="4"/>
      <c r="CC42" s="4"/>
      <c r="CD42" s="4"/>
      <c r="CE42" s="4"/>
      <c r="CF42" s="4"/>
      <c r="CG42" s="14">
        <f t="shared" si="5"/>
        <v>0</v>
      </c>
      <c r="CH42" s="14"/>
      <c r="CI42" s="14"/>
      <c r="CJ42" s="14"/>
      <c r="CK42" s="14"/>
      <c r="CL42" s="14"/>
      <c r="CM42" s="14"/>
      <c r="CN42" s="14"/>
    </row>
    <row r="43" spans="1:92" s="2" customFormat="1" x14ac:dyDescent="0.2">
      <c r="A43" s="1376"/>
      <c r="B43" s="90" t="s">
        <v>54</v>
      </c>
      <c r="C43" s="81">
        <f t="shared" si="1"/>
        <v>0</v>
      </c>
      <c r="D43" s="82"/>
      <c r="E43" s="83"/>
      <c r="F43" s="83"/>
      <c r="G43" s="83"/>
      <c r="H43" s="83"/>
      <c r="I43" s="83"/>
      <c r="J43" s="83"/>
      <c r="K43" s="83"/>
      <c r="L43" s="83"/>
      <c r="M43" s="84"/>
      <c r="N43" s="85"/>
      <c r="O43" s="30" t="str">
        <f t="shared" si="3"/>
        <v/>
      </c>
      <c r="P43" s="80"/>
      <c r="Q43" s="80"/>
      <c r="R43" s="80"/>
      <c r="S43" s="80"/>
      <c r="T43" s="80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719"/>
      <c r="AK43" s="720"/>
      <c r="AL43" s="720"/>
      <c r="AM43" s="720"/>
      <c r="AN43" s="720"/>
      <c r="AO43" s="720"/>
      <c r="AP43" s="720"/>
      <c r="AQ43" s="720"/>
      <c r="AR43" s="720"/>
      <c r="AS43" s="720"/>
      <c r="AT43" s="720"/>
      <c r="AU43" s="720"/>
      <c r="AV43" s="720"/>
      <c r="AW43" s="720"/>
      <c r="CA43" s="4" t="str">
        <f t="shared" si="4"/>
        <v/>
      </c>
      <c r="CB43" s="4"/>
      <c r="CC43" s="4"/>
      <c r="CD43" s="4"/>
      <c r="CE43" s="4"/>
      <c r="CF43" s="4"/>
      <c r="CG43" s="14">
        <f t="shared" si="5"/>
        <v>0</v>
      </c>
      <c r="CH43" s="14"/>
      <c r="CI43" s="14"/>
      <c r="CJ43" s="14"/>
      <c r="CK43" s="14"/>
      <c r="CL43" s="14"/>
      <c r="CM43" s="14"/>
      <c r="CN43" s="14"/>
    </row>
    <row r="44" spans="1:92" s="2" customFormat="1" x14ac:dyDescent="0.2">
      <c r="A44" s="1544" t="s">
        <v>55</v>
      </c>
      <c r="B44" s="97" t="s">
        <v>53</v>
      </c>
      <c r="C44" s="582">
        <f t="shared" si="1"/>
        <v>0</v>
      </c>
      <c r="D44" s="583"/>
      <c r="E44" s="584"/>
      <c r="F44" s="584"/>
      <c r="G44" s="584"/>
      <c r="H44" s="584"/>
      <c r="I44" s="584"/>
      <c r="J44" s="584"/>
      <c r="K44" s="584"/>
      <c r="L44" s="584"/>
      <c r="M44" s="585"/>
      <c r="N44" s="586"/>
      <c r="O44" s="30" t="str">
        <f t="shared" si="3"/>
        <v/>
      </c>
      <c r="P44" s="80"/>
      <c r="Q44" s="80"/>
      <c r="R44" s="80"/>
      <c r="S44" s="80"/>
      <c r="T44" s="80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719"/>
      <c r="AK44" s="720"/>
      <c r="AL44" s="720"/>
      <c r="AM44" s="720"/>
      <c r="AN44" s="720"/>
      <c r="AO44" s="720"/>
      <c r="AP44" s="720"/>
      <c r="AQ44" s="720"/>
      <c r="AR44" s="720"/>
      <c r="AS44" s="720"/>
      <c r="AT44" s="720"/>
      <c r="AU44" s="720"/>
      <c r="AV44" s="720"/>
      <c r="AW44" s="720"/>
      <c r="CA44" s="4" t="str">
        <f t="shared" si="4"/>
        <v/>
      </c>
      <c r="CB44" s="4"/>
      <c r="CC44" s="4"/>
      <c r="CD44" s="4"/>
      <c r="CE44" s="4"/>
      <c r="CF44" s="4"/>
      <c r="CG44" s="14">
        <f t="shared" si="5"/>
        <v>0</v>
      </c>
      <c r="CH44" s="14"/>
      <c r="CI44" s="14"/>
      <c r="CJ44" s="14"/>
      <c r="CK44" s="14"/>
      <c r="CL44" s="14"/>
      <c r="CM44" s="14"/>
      <c r="CN44" s="14"/>
    </row>
    <row r="45" spans="1:92" s="2" customFormat="1" ht="15" thickBot="1" x14ac:dyDescent="0.25">
      <c r="A45" s="1394"/>
      <c r="B45" s="98" t="s">
        <v>54</v>
      </c>
      <c r="C45" s="99">
        <f t="shared" si="1"/>
        <v>0</v>
      </c>
      <c r="D45" s="100"/>
      <c r="E45" s="101"/>
      <c r="F45" s="101"/>
      <c r="G45" s="101"/>
      <c r="H45" s="101"/>
      <c r="I45" s="101"/>
      <c r="J45" s="101"/>
      <c r="K45" s="101"/>
      <c r="L45" s="101"/>
      <c r="M45" s="102"/>
      <c r="N45" s="103"/>
      <c r="O45" s="30" t="str">
        <f t="shared" si="3"/>
        <v/>
      </c>
      <c r="P45" s="80"/>
      <c r="Q45" s="80"/>
      <c r="R45" s="80"/>
      <c r="S45" s="80"/>
      <c r="T45" s="80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719"/>
      <c r="AK45" s="720"/>
      <c r="AL45" s="720"/>
      <c r="AM45" s="720"/>
      <c r="AN45" s="720"/>
      <c r="AO45" s="720"/>
      <c r="AP45" s="720"/>
      <c r="AQ45" s="720"/>
      <c r="AR45" s="720"/>
      <c r="AS45" s="720"/>
      <c r="AT45" s="720"/>
      <c r="AU45" s="720"/>
      <c r="AV45" s="720"/>
      <c r="AW45" s="104"/>
      <c r="CA45" s="4" t="str">
        <f t="shared" si="4"/>
        <v/>
      </c>
      <c r="CB45" s="4"/>
      <c r="CC45" s="4"/>
      <c r="CD45" s="4"/>
      <c r="CE45" s="4"/>
      <c r="CF45" s="4"/>
      <c r="CG45" s="14">
        <f t="shared" si="5"/>
        <v>0</v>
      </c>
      <c r="CH45" s="14"/>
      <c r="CI45" s="14"/>
      <c r="CJ45" s="14"/>
      <c r="CK45" s="14"/>
      <c r="CL45" s="14"/>
      <c r="CM45" s="14"/>
      <c r="CN45" s="14"/>
    </row>
    <row r="46" spans="1:92" s="2" customFormat="1" ht="15" thickTop="1" x14ac:dyDescent="0.2">
      <c r="A46" s="1409" t="s">
        <v>56</v>
      </c>
      <c r="B46" s="1410"/>
      <c r="C46" s="105">
        <f t="shared" si="1"/>
        <v>0</v>
      </c>
      <c r="D46" s="106"/>
      <c r="E46" s="107"/>
      <c r="F46" s="107"/>
      <c r="G46" s="107"/>
      <c r="H46" s="107"/>
      <c r="I46" s="107"/>
      <c r="J46" s="107"/>
      <c r="K46" s="107"/>
      <c r="L46" s="107"/>
      <c r="M46" s="108"/>
      <c r="N46" s="109"/>
      <c r="O46" s="30" t="str">
        <f t="shared" si="3"/>
        <v/>
      </c>
      <c r="P46" s="80"/>
      <c r="Q46" s="80"/>
      <c r="R46" s="80"/>
      <c r="S46" s="80"/>
      <c r="T46" s="80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719"/>
      <c r="AK46" s="720"/>
      <c r="AL46" s="720"/>
      <c r="AM46" s="720"/>
      <c r="AN46" s="720"/>
      <c r="AO46" s="720"/>
      <c r="AP46" s="720"/>
      <c r="AQ46" s="720"/>
      <c r="AR46" s="720"/>
      <c r="AS46" s="720"/>
      <c r="AT46" s="720"/>
      <c r="AU46" s="720"/>
      <c r="AV46" s="720"/>
      <c r="AW46" s="104"/>
      <c r="CA46" s="4" t="str">
        <f t="shared" si="4"/>
        <v/>
      </c>
      <c r="CB46" s="4"/>
      <c r="CC46" s="4"/>
      <c r="CD46" s="4"/>
      <c r="CE46" s="4"/>
      <c r="CF46" s="4"/>
      <c r="CG46" s="14">
        <f t="shared" si="5"/>
        <v>0</v>
      </c>
      <c r="CH46" s="14"/>
      <c r="CI46" s="14"/>
      <c r="CJ46" s="14"/>
      <c r="CK46" s="14"/>
      <c r="CL46" s="14"/>
      <c r="CM46" s="14"/>
      <c r="CN46" s="14"/>
    </row>
    <row r="47" spans="1:92" s="2" customFormat="1" x14ac:dyDescent="0.2">
      <c r="A47" s="1397" t="s">
        <v>57</v>
      </c>
      <c r="B47" s="1398"/>
      <c r="C47" s="91">
        <f t="shared" si="1"/>
        <v>0</v>
      </c>
      <c r="D47" s="92"/>
      <c r="E47" s="93"/>
      <c r="F47" s="93"/>
      <c r="G47" s="93"/>
      <c r="H47" s="93"/>
      <c r="I47" s="93"/>
      <c r="J47" s="93"/>
      <c r="K47" s="93"/>
      <c r="L47" s="93"/>
      <c r="M47" s="94"/>
      <c r="N47" s="95"/>
      <c r="O47" s="30" t="str">
        <f t="shared" si="3"/>
        <v/>
      </c>
      <c r="P47" s="80"/>
      <c r="Q47" s="80"/>
      <c r="R47" s="80"/>
      <c r="S47" s="80"/>
      <c r="T47" s="80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719"/>
      <c r="AK47" s="720"/>
      <c r="AL47" s="720"/>
      <c r="AM47" s="720"/>
      <c r="AN47" s="720"/>
      <c r="AO47" s="720"/>
      <c r="AP47" s="720"/>
      <c r="AQ47" s="720"/>
      <c r="AR47" s="720"/>
      <c r="AS47" s="720"/>
      <c r="AT47" s="720"/>
      <c r="AU47" s="720"/>
      <c r="AV47" s="720"/>
      <c r="AW47" s="104"/>
      <c r="CA47" s="4" t="str">
        <f t="shared" si="4"/>
        <v/>
      </c>
      <c r="CB47" s="4"/>
      <c r="CC47" s="4"/>
      <c r="CD47" s="4"/>
      <c r="CE47" s="4"/>
      <c r="CF47" s="4"/>
      <c r="CG47" s="14">
        <f t="shared" si="5"/>
        <v>0</v>
      </c>
      <c r="CH47" s="14"/>
      <c r="CI47" s="14"/>
      <c r="CJ47" s="14"/>
      <c r="CK47" s="14"/>
      <c r="CL47" s="14"/>
      <c r="CM47" s="14"/>
      <c r="CN47" s="14"/>
    </row>
    <row r="48" spans="1:92" s="2" customFormat="1" ht="14.25" customHeight="1" x14ac:dyDescent="0.2">
      <c r="A48" s="1411" t="s">
        <v>58</v>
      </c>
      <c r="B48" s="587" t="s">
        <v>53</v>
      </c>
      <c r="C48" s="582">
        <f t="shared" si="1"/>
        <v>0</v>
      </c>
      <c r="D48" s="583"/>
      <c r="E48" s="584"/>
      <c r="F48" s="584"/>
      <c r="G48" s="584"/>
      <c r="H48" s="584"/>
      <c r="I48" s="584"/>
      <c r="J48" s="584"/>
      <c r="K48" s="584"/>
      <c r="L48" s="584"/>
      <c r="M48" s="585"/>
      <c r="N48" s="586"/>
      <c r="O48" s="30" t="str">
        <f t="shared" si="3"/>
        <v/>
      </c>
      <c r="P48" s="80"/>
      <c r="Q48" s="80"/>
      <c r="R48" s="80"/>
      <c r="S48" s="80"/>
      <c r="T48" s="80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719"/>
      <c r="AK48" s="720"/>
      <c r="AL48" s="720"/>
      <c r="AM48" s="720"/>
      <c r="AN48" s="720"/>
      <c r="AO48" s="720"/>
      <c r="AP48" s="720"/>
      <c r="AQ48" s="720"/>
      <c r="AR48" s="720"/>
      <c r="AS48" s="720"/>
      <c r="AT48" s="720"/>
      <c r="AU48" s="720"/>
      <c r="AV48" s="720"/>
      <c r="AW48" s="104"/>
      <c r="CA48" s="4" t="str">
        <f t="shared" si="4"/>
        <v/>
      </c>
      <c r="CB48" s="4"/>
      <c r="CC48" s="4"/>
      <c r="CD48" s="4"/>
      <c r="CE48" s="4"/>
      <c r="CF48" s="4"/>
      <c r="CG48" s="14">
        <f t="shared" si="5"/>
        <v>0</v>
      </c>
      <c r="CH48" s="14"/>
      <c r="CI48" s="14"/>
      <c r="CJ48" s="14"/>
      <c r="CK48" s="14"/>
      <c r="CL48" s="14"/>
      <c r="CM48" s="14"/>
      <c r="CN48" s="14"/>
    </row>
    <row r="49" spans="1:96" s="2" customFormat="1" x14ac:dyDescent="0.2">
      <c r="A49" s="1412"/>
      <c r="B49" s="110" t="s">
        <v>54</v>
      </c>
      <c r="C49" s="91">
        <f t="shared" si="1"/>
        <v>0</v>
      </c>
      <c r="D49" s="92"/>
      <c r="E49" s="93"/>
      <c r="F49" s="93"/>
      <c r="G49" s="93"/>
      <c r="H49" s="93"/>
      <c r="I49" s="93"/>
      <c r="J49" s="93"/>
      <c r="K49" s="93"/>
      <c r="L49" s="93"/>
      <c r="M49" s="94"/>
      <c r="N49" s="95"/>
      <c r="O49" s="30" t="str">
        <f t="shared" si="3"/>
        <v/>
      </c>
      <c r="P49" s="80"/>
      <c r="Q49" s="80"/>
      <c r="R49" s="80"/>
      <c r="S49" s="80"/>
      <c r="T49" s="80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719"/>
      <c r="AK49" s="720"/>
      <c r="AL49" s="720"/>
      <c r="AM49" s="720"/>
      <c r="AN49" s="720"/>
      <c r="AO49" s="720"/>
      <c r="AP49" s="720"/>
      <c r="AQ49" s="720"/>
      <c r="AR49" s="720"/>
      <c r="AS49" s="720"/>
      <c r="AT49" s="720"/>
      <c r="AU49" s="720"/>
      <c r="AV49" s="720"/>
      <c r="AW49" s="104"/>
      <c r="CA49" s="4" t="str">
        <f t="shared" si="4"/>
        <v/>
      </c>
      <c r="CB49" s="4"/>
      <c r="CC49" s="4"/>
      <c r="CD49" s="4"/>
      <c r="CE49" s="4"/>
      <c r="CF49" s="4"/>
      <c r="CG49" s="14">
        <f t="shared" si="5"/>
        <v>0</v>
      </c>
      <c r="CH49" s="14"/>
      <c r="CI49" s="14"/>
      <c r="CJ49" s="14"/>
      <c r="CK49" s="14"/>
      <c r="CL49" s="14"/>
      <c r="CM49" s="14"/>
      <c r="CN49" s="14"/>
      <c r="CO49" s="4"/>
      <c r="CP49" s="4"/>
      <c r="CQ49" s="4"/>
      <c r="CR49" s="4"/>
    </row>
    <row r="50" spans="1:96" s="2" customFormat="1" x14ac:dyDescent="0.2">
      <c r="A50" s="1411" t="s">
        <v>59</v>
      </c>
      <c r="B50" s="587" t="s">
        <v>53</v>
      </c>
      <c r="C50" s="582">
        <f t="shared" si="1"/>
        <v>0</v>
      </c>
      <c r="D50" s="583"/>
      <c r="E50" s="584"/>
      <c r="F50" s="584"/>
      <c r="G50" s="584"/>
      <c r="H50" s="584"/>
      <c r="I50" s="584"/>
      <c r="J50" s="584"/>
      <c r="K50" s="584"/>
      <c r="L50" s="584"/>
      <c r="M50" s="585"/>
      <c r="N50" s="586"/>
      <c r="O50" s="30" t="str">
        <f t="shared" si="3"/>
        <v/>
      </c>
      <c r="P50" s="80"/>
      <c r="Q50" s="80"/>
      <c r="R50" s="80"/>
      <c r="S50" s="80"/>
      <c r="T50" s="80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719"/>
      <c r="AK50" s="720"/>
      <c r="AL50" s="720"/>
      <c r="AM50" s="720"/>
      <c r="AN50" s="720"/>
      <c r="AO50" s="720"/>
      <c r="AP50" s="720"/>
      <c r="AQ50" s="720"/>
      <c r="AR50" s="720"/>
      <c r="AS50" s="720"/>
      <c r="AT50" s="720"/>
      <c r="AU50" s="720"/>
      <c r="AV50" s="720"/>
      <c r="AW50" s="104"/>
      <c r="CA50" s="4" t="str">
        <f t="shared" si="4"/>
        <v/>
      </c>
      <c r="CB50" s="4"/>
      <c r="CC50" s="4"/>
      <c r="CD50" s="4"/>
      <c r="CE50" s="4"/>
      <c r="CF50" s="4"/>
      <c r="CG50" s="14">
        <f t="shared" si="5"/>
        <v>0</v>
      </c>
      <c r="CH50" s="14"/>
      <c r="CI50" s="14"/>
      <c r="CJ50" s="14"/>
      <c r="CK50" s="14"/>
      <c r="CL50" s="14"/>
      <c r="CM50" s="14"/>
      <c r="CN50" s="14"/>
      <c r="CO50" s="4"/>
      <c r="CP50" s="4"/>
      <c r="CQ50" s="4"/>
      <c r="CR50" s="4"/>
    </row>
    <row r="51" spans="1:96" s="2" customFormat="1" x14ac:dyDescent="0.2">
      <c r="A51" s="1412"/>
      <c r="B51" s="111" t="s">
        <v>54</v>
      </c>
      <c r="C51" s="91">
        <f t="shared" si="1"/>
        <v>0</v>
      </c>
      <c r="D51" s="92"/>
      <c r="E51" s="93"/>
      <c r="F51" s="93"/>
      <c r="G51" s="93"/>
      <c r="H51" s="93"/>
      <c r="I51" s="93"/>
      <c r="J51" s="93"/>
      <c r="K51" s="93"/>
      <c r="L51" s="93"/>
      <c r="M51" s="94"/>
      <c r="N51" s="95"/>
      <c r="O51" s="30" t="str">
        <f t="shared" si="3"/>
        <v/>
      </c>
      <c r="S51" s="11"/>
      <c r="T51" s="11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15"/>
      <c r="AJ51" s="715"/>
      <c r="AK51" s="715"/>
      <c r="AL51" s="715"/>
      <c r="AM51" s="715"/>
      <c r="AN51" s="715"/>
      <c r="AO51" s="715"/>
      <c r="AP51" s="715"/>
      <c r="AQ51" s="715"/>
      <c r="AR51" s="715"/>
      <c r="AS51" s="715"/>
      <c r="AT51" s="715"/>
      <c r="AU51" s="715"/>
      <c r="AV51" s="715"/>
      <c r="CA51" s="4" t="str">
        <f t="shared" si="4"/>
        <v/>
      </c>
      <c r="CB51" s="4"/>
      <c r="CC51" s="4"/>
      <c r="CD51" s="4"/>
      <c r="CE51" s="4"/>
      <c r="CF51" s="4"/>
      <c r="CG51" s="14">
        <f t="shared" si="5"/>
        <v>0</v>
      </c>
      <c r="CH51" s="14"/>
      <c r="CI51" s="14"/>
      <c r="CJ51" s="14"/>
      <c r="CK51" s="14"/>
      <c r="CL51" s="14"/>
      <c r="CM51" s="14"/>
      <c r="CN51" s="14"/>
      <c r="CO51" s="4"/>
      <c r="CP51" s="4"/>
      <c r="CQ51" s="4"/>
      <c r="CR51" s="4"/>
    </row>
    <row r="52" spans="1:96" s="2" customFormat="1" x14ac:dyDescent="0.2">
      <c r="A52" s="1413" t="s">
        <v>60</v>
      </c>
      <c r="B52" s="1414"/>
      <c r="C52" s="91">
        <f t="shared" si="1"/>
        <v>0</v>
      </c>
      <c r="D52" s="92"/>
      <c r="E52" s="93"/>
      <c r="F52" s="93"/>
      <c r="G52" s="93"/>
      <c r="H52" s="93"/>
      <c r="I52" s="93"/>
      <c r="J52" s="93"/>
      <c r="K52" s="93"/>
      <c r="L52" s="93"/>
      <c r="M52" s="94"/>
      <c r="N52" s="95"/>
      <c r="O52" s="30" t="str">
        <f t="shared" si="3"/>
        <v/>
      </c>
      <c r="P52" s="11"/>
      <c r="Q52" s="11"/>
      <c r="R52" s="11"/>
      <c r="S52" s="11"/>
      <c r="T52" s="11"/>
      <c r="U52" s="11"/>
      <c r="V52" s="11"/>
      <c r="W52" s="11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15"/>
      <c r="AJ52" s="715"/>
      <c r="AK52" s="715"/>
      <c r="AL52" s="715"/>
      <c r="AM52" s="715"/>
      <c r="AN52" s="715"/>
      <c r="AO52" s="715"/>
      <c r="AP52" s="715"/>
      <c r="AQ52" s="715"/>
      <c r="AR52" s="715"/>
      <c r="AS52" s="715"/>
      <c r="AT52" s="715"/>
      <c r="AU52" s="715"/>
      <c r="AV52" s="715"/>
      <c r="BZ52" s="3"/>
      <c r="CA52" s="4" t="str">
        <f t="shared" si="4"/>
        <v/>
      </c>
      <c r="CB52" s="4"/>
      <c r="CC52" s="4"/>
      <c r="CD52" s="4"/>
      <c r="CE52" s="4"/>
      <c r="CF52" s="4"/>
      <c r="CG52" s="14">
        <f t="shared" si="5"/>
        <v>0</v>
      </c>
      <c r="CH52" s="14"/>
      <c r="CI52" s="14"/>
      <c r="CJ52" s="14"/>
      <c r="CK52" s="14"/>
      <c r="CL52" s="14"/>
      <c r="CM52" s="14"/>
      <c r="CN52" s="14"/>
      <c r="CO52" s="4"/>
      <c r="CP52" s="4"/>
      <c r="CQ52" s="4"/>
      <c r="CR52" s="4"/>
    </row>
    <row r="53" spans="1:96" s="2" customFormat="1" x14ac:dyDescent="0.2">
      <c r="A53" s="112" t="s">
        <v>61</v>
      </c>
      <c r="C53" s="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15"/>
      <c r="AJ53" s="715"/>
      <c r="AK53" s="715"/>
      <c r="AL53" s="715"/>
      <c r="AM53" s="715"/>
      <c r="AN53" s="715"/>
      <c r="AO53" s="589"/>
      <c r="AP53" s="589"/>
      <c r="AQ53" s="589"/>
      <c r="AR53" s="589"/>
      <c r="AS53" s="589"/>
      <c r="AT53" s="589"/>
      <c r="AU53" s="589"/>
      <c r="AV53" s="589"/>
      <c r="BZ53" s="3"/>
      <c r="CA53" s="4" t="str">
        <f>IF(AND(([4]A01!$C18+[4]A01!$C19+[4]A01!$C20+[4]A01!$C21+[4]A01!$F31+[4]A01!$F32+[4]A01!$F33)&lt;&gt;0,D53=0,E53=""),"* Observacion : En A01 existen contoles no ingresados, Revisar. ","")</f>
        <v/>
      </c>
      <c r="CB53" s="4"/>
      <c r="CC53" s="4"/>
      <c r="CD53" s="4"/>
      <c r="CE53" s="4"/>
      <c r="CF53" s="4"/>
      <c r="CG53" s="14"/>
      <c r="CH53" s="14"/>
      <c r="CI53" s="14"/>
      <c r="CJ53" s="14"/>
      <c r="CK53" s="14"/>
      <c r="CL53" s="14"/>
      <c r="CM53" s="14"/>
      <c r="CN53" s="14"/>
      <c r="CO53" s="4"/>
      <c r="CP53" s="4"/>
      <c r="CQ53" s="4"/>
      <c r="CR53" s="4"/>
    </row>
    <row r="54" spans="1:96" s="2" customFormat="1" x14ac:dyDescent="0.2">
      <c r="A54" s="125" t="s">
        <v>62</v>
      </c>
      <c r="B54" s="590" t="s">
        <v>63</v>
      </c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15"/>
      <c r="AP54" s="715"/>
      <c r="AQ54" s="715"/>
      <c r="AR54" s="715"/>
      <c r="AS54" s="715"/>
      <c r="AT54" s="715"/>
      <c r="AU54" s="715"/>
      <c r="AV54" s="715"/>
      <c r="AW54" s="714"/>
      <c r="CA54" s="4"/>
      <c r="CB54" s="4"/>
      <c r="CC54" s="4"/>
      <c r="CD54" s="4"/>
      <c r="CE54" s="4"/>
      <c r="CF54" s="4"/>
      <c r="CG54" s="14">
        <v>0</v>
      </c>
      <c r="CH54" s="14">
        <v>0</v>
      </c>
      <c r="CI54" s="14"/>
      <c r="CJ54" s="14"/>
      <c r="CK54" s="14"/>
      <c r="CL54" s="14"/>
      <c r="CM54" s="14"/>
      <c r="CN54" s="14"/>
      <c r="CO54" s="4"/>
      <c r="CP54" s="4"/>
      <c r="CQ54" s="4"/>
      <c r="CR54" s="4"/>
    </row>
    <row r="55" spans="1:96" s="2" customFormat="1" x14ac:dyDescent="0.2">
      <c r="A55" s="116" t="s">
        <v>64</v>
      </c>
      <c r="B55" s="591"/>
      <c r="C55" s="3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719"/>
      <c r="AP55" s="719"/>
      <c r="AQ55" s="719"/>
      <c r="AR55" s="719"/>
      <c r="AS55" s="719"/>
      <c r="AT55" s="719"/>
      <c r="AU55" s="719"/>
      <c r="AV55" s="719"/>
      <c r="AW55" s="714"/>
      <c r="BZ55" s="3"/>
      <c r="CA55" s="4"/>
      <c r="CB55" s="4"/>
      <c r="CC55" s="4"/>
      <c r="CD55" s="4"/>
      <c r="CE55" s="4"/>
      <c r="CF55" s="4"/>
      <c r="CG55" s="14">
        <v>0</v>
      </c>
      <c r="CH55" s="14">
        <v>0</v>
      </c>
      <c r="CI55" s="14"/>
      <c r="CJ55" s="14"/>
      <c r="CK55" s="14"/>
      <c r="CL55" s="14"/>
      <c r="CM55" s="14"/>
      <c r="CN55" s="14"/>
      <c r="CO55" s="4"/>
      <c r="CP55" s="4"/>
      <c r="CQ55" s="4"/>
      <c r="CR55" s="4"/>
    </row>
    <row r="56" spans="1:96" s="2" customFormat="1" x14ac:dyDescent="0.2">
      <c r="A56" s="117" t="s">
        <v>65</v>
      </c>
      <c r="B56" s="66"/>
      <c r="E56" s="118"/>
      <c r="F56" s="119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15"/>
      <c r="S56" s="15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20"/>
      <c r="AM56" s="120"/>
      <c r="AN56" s="120"/>
      <c r="AO56" s="720"/>
      <c r="AP56" s="720"/>
      <c r="AQ56" s="719"/>
      <c r="AR56" s="719"/>
      <c r="AS56" s="719"/>
      <c r="AT56" s="719"/>
      <c r="AU56" s="719"/>
      <c r="AV56" s="719"/>
      <c r="AW56" s="714"/>
      <c r="BZ56" s="3"/>
      <c r="CA56" s="4"/>
      <c r="CB56" s="4"/>
      <c r="CC56" s="4"/>
      <c r="CD56" s="4"/>
      <c r="CE56" s="4"/>
      <c r="CF56" s="4"/>
      <c r="CG56" s="14">
        <v>0</v>
      </c>
      <c r="CH56" s="14">
        <v>0</v>
      </c>
      <c r="CI56" s="14"/>
      <c r="CJ56" s="14"/>
      <c r="CK56" s="14"/>
      <c r="CL56" s="14"/>
      <c r="CM56" s="14"/>
      <c r="CN56" s="14"/>
      <c r="CO56" s="4"/>
      <c r="CP56" s="4"/>
      <c r="CQ56" s="4"/>
      <c r="CR56" s="4"/>
    </row>
    <row r="57" spans="1:96" s="2" customFormat="1" x14ac:dyDescent="0.2">
      <c r="A57" s="1377" t="s">
        <v>66</v>
      </c>
      <c r="B57" s="1380"/>
      <c r="C57" s="590" t="s">
        <v>63</v>
      </c>
      <c r="D57" s="571" t="s">
        <v>67</v>
      </c>
      <c r="E57" s="592" t="s">
        <v>68</v>
      </c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731"/>
      <c r="AT57" s="731"/>
      <c r="AU57" s="731"/>
      <c r="AV57" s="732"/>
      <c r="AW57" s="732"/>
      <c r="AX57" s="732"/>
      <c r="AY57" s="732"/>
      <c r="AZ57" s="732"/>
      <c r="BA57" s="714"/>
      <c r="CA57" s="3"/>
      <c r="CB57" s="3"/>
      <c r="CC57" s="3"/>
      <c r="CD57" s="3"/>
      <c r="CE57" s="4"/>
      <c r="CF57" s="4"/>
      <c r="CG57" s="4">
        <v>0</v>
      </c>
      <c r="CH57" s="4">
        <v>0</v>
      </c>
      <c r="CI57" s="4"/>
      <c r="CJ57" s="4"/>
      <c r="CK57" s="14"/>
      <c r="CL57" s="14"/>
      <c r="CM57" s="14"/>
      <c r="CN57" s="14"/>
      <c r="CO57" s="14"/>
      <c r="CP57" s="14"/>
      <c r="CQ57" s="14"/>
      <c r="CR57" s="14"/>
    </row>
    <row r="58" spans="1:96" s="2" customFormat="1" x14ac:dyDescent="0.2">
      <c r="A58" s="1397" t="s">
        <v>69</v>
      </c>
      <c r="B58" s="1398"/>
      <c r="C58" s="575">
        <f>SUM(D58:E58)</f>
        <v>0</v>
      </c>
      <c r="D58" s="595"/>
      <c r="E58" s="53"/>
      <c r="F58" s="30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731"/>
      <c r="AT58" s="731"/>
      <c r="AU58" s="731"/>
      <c r="AV58" s="732"/>
      <c r="AW58" s="732"/>
      <c r="AX58" s="732"/>
      <c r="AY58" s="732"/>
      <c r="AZ58" s="732"/>
      <c r="BA58" s="714"/>
      <c r="CA58" s="3" t="str">
        <f>IF(AND(([4]A01!$C18+[4]A01!$C19+[4]A01!$C20+[4]A01!$C21+[4]A01!$F31+[4]A01!$F32+[4]A01!$F33)&lt;&gt;0,D58=0,E58=""),"* Observacion : En A01 existen controles no ingresados, Revisar. ","")</f>
        <v/>
      </c>
      <c r="CB58" s="3"/>
      <c r="CC58" s="3"/>
      <c r="CD58" s="3"/>
      <c r="CE58" s="4"/>
      <c r="CF58" s="4"/>
      <c r="CG58" s="4">
        <v>0</v>
      </c>
      <c r="CH58" s="4">
        <v>0</v>
      </c>
      <c r="CI58" s="4"/>
      <c r="CJ58" s="4"/>
      <c r="CK58" s="14"/>
      <c r="CL58" s="14"/>
      <c r="CM58" s="14"/>
      <c r="CN58" s="14"/>
      <c r="CO58" s="14"/>
      <c r="CP58" s="14"/>
      <c r="CQ58" s="14"/>
      <c r="CR58" s="14"/>
    </row>
    <row r="59" spans="1:96" s="2" customFormat="1" x14ac:dyDescent="0.2">
      <c r="A59" s="117" t="s">
        <v>70</v>
      </c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731"/>
      <c r="AT59" s="731"/>
      <c r="AU59" s="731"/>
      <c r="AV59" s="732"/>
      <c r="AW59" s="732"/>
      <c r="AX59" s="732"/>
      <c r="AY59" s="732"/>
      <c r="AZ59" s="732"/>
      <c r="BA59" s="714"/>
      <c r="CA59" s="3" t="str">
        <f>IF(AND(([4]A01!$C18+[4]A01!$C19+[4]A01!$C20+[4]A01!$C21+[4]A01!$F31+[4]A01!$F32+[4]A01!$F33)&lt;&gt;0,D59=0,E59=""),"* Observacion : En A01 existen controles no ingresados, Revisar. ","")</f>
        <v/>
      </c>
      <c r="CB59" s="3"/>
      <c r="CC59" s="3"/>
      <c r="CD59" s="3"/>
      <c r="CE59" s="4"/>
      <c r="CF59" s="4"/>
      <c r="CG59" s="4"/>
      <c r="CH59" s="4"/>
      <c r="CI59" s="4"/>
      <c r="CJ59" s="4"/>
      <c r="CK59" s="14"/>
      <c r="CL59" s="14"/>
      <c r="CM59" s="14"/>
      <c r="CN59" s="14"/>
      <c r="CO59" s="14"/>
      <c r="CP59" s="14"/>
      <c r="CQ59" s="14"/>
      <c r="CR59" s="14"/>
    </row>
    <row r="60" spans="1:96" s="2" customFormat="1" ht="14.25" customHeight="1" x14ac:dyDescent="0.2">
      <c r="A60" s="1366" t="s">
        <v>71</v>
      </c>
      <c r="B60" s="1367"/>
      <c r="C60" s="1366" t="s">
        <v>72</v>
      </c>
      <c r="D60" s="1401"/>
      <c r="E60" s="1367"/>
      <c r="F60" s="1403" t="s">
        <v>73</v>
      </c>
      <c r="G60" s="1404"/>
      <c r="H60" s="1404"/>
      <c r="I60" s="1404"/>
      <c r="J60" s="1404"/>
      <c r="K60" s="1404"/>
      <c r="L60" s="1404"/>
      <c r="M60" s="1404"/>
      <c r="N60" s="1404"/>
      <c r="O60" s="1404"/>
      <c r="P60" s="1404"/>
      <c r="Q60" s="1405"/>
      <c r="R60" s="1406" t="s">
        <v>74</v>
      </c>
      <c r="S60" s="1407"/>
      <c r="T60" s="1406" t="s">
        <v>75</v>
      </c>
      <c r="U60" s="1408"/>
      <c r="V60" s="1573" t="s">
        <v>76</v>
      </c>
      <c r="W60" s="1573"/>
      <c r="X60" s="1574" t="s">
        <v>77</v>
      </c>
      <c r="Y60" s="1418" t="s">
        <v>78</v>
      </c>
      <c r="Z60" s="1419"/>
      <c r="AA60" s="127"/>
      <c r="AB60" s="122"/>
      <c r="AC60" s="122"/>
      <c r="AD60" s="122"/>
      <c r="AE60" s="122"/>
      <c r="AF60" s="122"/>
      <c r="AG60" s="122"/>
      <c r="AH60" s="11"/>
      <c r="AI60" s="11"/>
      <c r="AJ60" s="11"/>
      <c r="AK60" s="11"/>
      <c r="AL60" s="122"/>
      <c r="AM60" s="122"/>
      <c r="AN60" s="11"/>
      <c r="AO60" s="122"/>
      <c r="AP60" s="122"/>
      <c r="AQ60" s="122"/>
      <c r="AR60" s="122"/>
      <c r="AS60" s="781"/>
      <c r="AT60" s="781"/>
      <c r="AU60" s="781"/>
      <c r="AV60" s="782"/>
      <c r="AW60" s="782"/>
      <c r="AX60" s="782"/>
      <c r="AY60" s="782"/>
      <c r="AZ60" s="782"/>
      <c r="BA60" s="764"/>
      <c r="CA60" s="3"/>
      <c r="CB60" s="3"/>
      <c r="CC60" s="3"/>
      <c r="CD60" s="3"/>
      <c r="CE60" s="4"/>
      <c r="CF60" s="4"/>
      <c r="CG60" s="4"/>
      <c r="CH60" s="4"/>
      <c r="CI60" s="4"/>
      <c r="CJ60" s="4"/>
      <c r="CK60" s="14"/>
      <c r="CL60" s="14"/>
      <c r="CM60" s="14"/>
      <c r="CN60" s="14"/>
      <c r="CO60" s="14"/>
      <c r="CP60" s="14"/>
      <c r="CQ60" s="14"/>
      <c r="CR60" s="14"/>
    </row>
    <row r="61" spans="1:96" s="2" customFormat="1" ht="14.25" customHeight="1" x14ac:dyDescent="0.2">
      <c r="A61" s="1399"/>
      <c r="B61" s="1400"/>
      <c r="C61" s="1368"/>
      <c r="D61" s="1402"/>
      <c r="E61" s="1369"/>
      <c r="F61" s="1406" t="s">
        <v>79</v>
      </c>
      <c r="G61" s="1407"/>
      <c r="H61" s="1406" t="s">
        <v>80</v>
      </c>
      <c r="I61" s="1407"/>
      <c r="J61" s="1406" t="s">
        <v>81</v>
      </c>
      <c r="K61" s="1407"/>
      <c r="L61" s="1406" t="s">
        <v>82</v>
      </c>
      <c r="M61" s="1407"/>
      <c r="N61" s="1406" t="s">
        <v>83</v>
      </c>
      <c r="O61" s="1407"/>
      <c r="P61" s="1406" t="s">
        <v>84</v>
      </c>
      <c r="Q61" s="1407"/>
      <c r="R61" s="1406" t="s">
        <v>85</v>
      </c>
      <c r="S61" s="1407"/>
      <c r="T61" s="1406" t="s">
        <v>86</v>
      </c>
      <c r="U61" s="1408"/>
      <c r="V61" s="1574" t="s">
        <v>87</v>
      </c>
      <c r="W61" s="1574"/>
      <c r="X61" s="1574"/>
      <c r="Y61" s="1420"/>
      <c r="Z61" s="1421"/>
      <c r="AA61" s="127"/>
      <c r="AB61" s="122"/>
      <c r="AC61" s="122"/>
      <c r="AD61" s="122"/>
      <c r="AE61" s="122"/>
      <c r="AF61" s="122"/>
      <c r="AG61" s="122"/>
      <c r="AH61" s="11"/>
      <c r="AI61" s="11"/>
      <c r="AJ61" s="11"/>
      <c r="AK61" s="11"/>
      <c r="AL61" s="122"/>
      <c r="AM61" s="122"/>
      <c r="AN61" s="11"/>
      <c r="AO61" s="122"/>
      <c r="AP61" s="122"/>
      <c r="AQ61" s="122"/>
      <c r="AR61" s="122"/>
      <c r="AS61" s="781"/>
      <c r="AT61" s="781"/>
      <c r="AU61" s="781"/>
      <c r="AV61" s="782"/>
      <c r="AW61" s="782"/>
      <c r="AX61" s="782"/>
      <c r="AY61" s="782"/>
      <c r="AZ61" s="782"/>
      <c r="BA61" s="764"/>
      <c r="CA61" s="3"/>
      <c r="CB61" s="3"/>
      <c r="CC61" s="3"/>
      <c r="CD61" s="3"/>
      <c r="CE61" s="4"/>
      <c r="CF61" s="4"/>
      <c r="CG61" s="4"/>
      <c r="CH61" s="4"/>
      <c r="CI61" s="4"/>
      <c r="CJ61" s="4"/>
      <c r="CK61" s="14"/>
      <c r="CL61" s="14"/>
      <c r="CM61" s="14"/>
      <c r="CN61" s="14"/>
      <c r="CO61" s="14"/>
      <c r="CP61" s="14"/>
      <c r="CQ61" s="14"/>
      <c r="CR61" s="14"/>
    </row>
    <row r="62" spans="1:96" s="2" customFormat="1" ht="31.5" x14ac:dyDescent="0.2">
      <c r="A62" s="1368"/>
      <c r="B62" s="1369"/>
      <c r="C62" s="571" t="s">
        <v>88</v>
      </c>
      <c r="D62" s="596" t="s">
        <v>54</v>
      </c>
      <c r="E62" s="129" t="s">
        <v>89</v>
      </c>
      <c r="F62" s="483" t="s">
        <v>54</v>
      </c>
      <c r="G62" s="126" t="s">
        <v>89</v>
      </c>
      <c r="H62" s="483" t="s">
        <v>54</v>
      </c>
      <c r="I62" s="126" t="s">
        <v>89</v>
      </c>
      <c r="J62" s="483" t="s">
        <v>54</v>
      </c>
      <c r="K62" s="126" t="s">
        <v>89</v>
      </c>
      <c r="L62" s="483" t="s">
        <v>54</v>
      </c>
      <c r="M62" s="126" t="s">
        <v>89</v>
      </c>
      <c r="N62" s="483" t="s">
        <v>54</v>
      </c>
      <c r="O62" s="126" t="s">
        <v>89</v>
      </c>
      <c r="P62" s="483" t="s">
        <v>54</v>
      </c>
      <c r="Q62" s="126" t="s">
        <v>89</v>
      </c>
      <c r="R62" s="483" t="s">
        <v>54</v>
      </c>
      <c r="S62" s="126" t="s">
        <v>89</v>
      </c>
      <c r="T62" s="483" t="s">
        <v>54</v>
      </c>
      <c r="U62" s="131" t="s">
        <v>89</v>
      </c>
      <c r="V62" s="590" t="s">
        <v>90</v>
      </c>
      <c r="W62" s="590" t="s">
        <v>91</v>
      </c>
      <c r="X62" s="1547"/>
      <c r="Y62" s="590" t="s">
        <v>92</v>
      </c>
      <c r="Z62" s="590" t="s">
        <v>93</v>
      </c>
      <c r="AA62" s="127"/>
      <c r="AB62" s="122"/>
      <c r="AC62" s="122"/>
      <c r="AD62" s="122"/>
      <c r="AE62" s="122"/>
      <c r="AF62" s="122"/>
      <c r="AG62" s="122"/>
      <c r="AH62" s="11"/>
      <c r="AI62" s="11"/>
      <c r="AJ62" s="11"/>
      <c r="AK62" s="11"/>
      <c r="AL62" s="122"/>
      <c r="AM62" s="122"/>
      <c r="AN62" s="11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764"/>
      <c r="CA62" s="3"/>
      <c r="CB62" s="3"/>
      <c r="CC62" s="3"/>
      <c r="CD62" s="3"/>
      <c r="CE62" s="4"/>
      <c r="CF62" s="4"/>
      <c r="CG62" s="4"/>
      <c r="CH62" s="4"/>
      <c r="CI62" s="4"/>
      <c r="CJ62" s="4"/>
      <c r="CK62" s="14"/>
      <c r="CL62" s="14"/>
      <c r="CM62" s="14"/>
      <c r="CN62" s="14"/>
      <c r="CO62" s="14"/>
      <c r="CP62" s="14"/>
      <c r="CQ62" s="14"/>
      <c r="CR62" s="14"/>
    </row>
    <row r="63" spans="1:96" s="2" customFormat="1" x14ac:dyDescent="0.2">
      <c r="A63" s="1548" t="s">
        <v>94</v>
      </c>
      <c r="B63" s="1549"/>
      <c r="C63" s="597">
        <f>SUM(D63:E63)</f>
        <v>0</v>
      </c>
      <c r="D63" s="598">
        <f t="shared" ref="D63:E66" si="6">SUM(F63+H63+J63+L63+N63+P63)</f>
        <v>0</v>
      </c>
      <c r="E63" s="599">
        <f t="shared" si="6"/>
        <v>0</v>
      </c>
      <c r="F63" s="583"/>
      <c r="G63" s="586"/>
      <c r="H63" s="583"/>
      <c r="I63" s="586"/>
      <c r="J63" s="583"/>
      <c r="K63" s="586"/>
      <c r="L63" s="583"/>
      <c r="M63" s="586"/>
      <c r="N63" s="583"/>
      <c r="O63" s="586"/>
      <c r="P63" s="583"/>
      <c r="Q63" s="586"/>
      <c r="R63" s="583"/>
      <c r="S63" s="586"/>
      <c r="T63" s="583"/>
      <c r="U63" s="600"/>
      <c r="V63" s="601"/>
      <c r="W63" s="583"/>
      <c r="X63" s="602"/>
      <c r="Y63" s="602"/>
      <c r="Z63" s="603"/>
      <c r="AA63" s="30"/>
      <c r="AB63" s="122"/>
      <c r="AC63" s="122"/>
      <c r="AD63" s="122"/>
      <c r="AE63" s="122"/>
      <c r="AF63" s="122"/>
      <c r="AG63" s="122"/>
      <c r="AH63" s="11"/>
      <c r="AI63" s="11"/>
      <c r="AJ63" s="11"/>
      <c r="AK63" s="11"/>
      <c r="AL63" s="122"/>
      <c r="AM63" s="122"/>
      <c r="AN63" s="11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714"/>
      <c r="CA63" s="3"/>
      <c r="CB63" s="3"/>
      <c r="CC63" s="3"/>
      <c r="CD63" s="3"/>
      <c r="CE63" s="4"/>
      <c r="CF63" s="4"/>
      <c r="CG63" s="4">
        <v>0</v>
      </c>
      <c r="CH63" s="4">
        <v>0</v>
      </c>
      <c r="CI63" s="4"/>
      <c r="CJ63" s="4"/>
      <c r="CK63" s="14"/>
      <c r="CL63" s="14"/>
      <c r="CM63" s="14"/>
      <c r="CN63" s="14"/>
      <c r="CO63" s="14"/>
      <c r="CP63" s="14"/>
      <c r="CQ63" s="14"/>
      <c r="CR63" s="14"/>
    </row>
    <row r="64" spans="1:96" s="2" customFormat="1" x14ac:dyDescent="0.2">
      <c r="A64" s="1424" t="s">
        <v>95</v>
      </c>
      <c r="B64" s="1425"/>
      <c r="C64" s="139">
        <f>SUM(D64:E64)</f>
        <v>0</v>
      </c>
      <c r="D64" s="140">
        <f t="shared" si="6"/>
        <v>0</v>
      </c>
      <c r="E64" s="141">
        <f t="shared" si="6"/>
        <v>0</v>
      </c>
      <c r="F64" s="35"/>
      <c r="G64" s="39"/>
      <c r="H64" s="35"/>
      <c r="I64" s="39"/>
      <c r="J64" s="35"/>
      <c r="K64" s="39"/>
      <c r="L64" s="35"/>
      <c r="M64" s="39"/>
      <c r="N64" s="35"/>
      <c r="O64" s="39"/>
      <c r="P64" s="35"/>
      <c r="Q64" s="39"/>
      <c r="R64" s="35"/>
      <c r="S64" s="39"/>
      <c r="T64" s="35"/>
      <c r="U64" s="142"/>
      <c r="V64" s="143"/>
      <c r="W64" s="35"/>
      <c r="X64" s="144"/>
      <c r="Y64" s="144"/>
      <c r="Z64" s="58"/>
      <c r="AA64" s="30"/>
      <c r="AB64" s="122"/>
      <c r="AC64" s="122"/>
      <c r="AD64" s="122"/>
      <c r="AE64" s="122"/>
      <c r="AF64" s="122"/>
      <c r="AG64" s="122"/>
      <c r="AH64" s="11"/>
      <c r="AI64" s="11"/>
      <c r="AJ64" s="11"/>
      <c r="AK64" s="11"/>
      <c r="AL64" s="122"/>
      <c r="AM64" s="122"/>
      <c r="AN64" s="11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714"/>
      <c r="CA64" s="3"/>
      <c r="CB64" s="3"/>
      <c r="CC64" s="3"/>
      <c r="CD64" s="3"/>
      <c r="CE64" s="4"/>
      <c r="CF64" s="4"/>
      <c r="CG64" s="4">
        <v>0</v>
      </c>
      <c r="CH64" s="4">
        <v>0</v>
      </c>
      <c r="CI64" s="4"/>
      <c r="CJ64" s="4"/>
      <c r="CK64" s="14"/>
      <c r="CL64" s="14"/>
      <c r="CM64" s="14"/>
      <c r="CN64" s="14"/>
      <c r="CO64" s="14"/>
      <c r="CP64" s="14"/>
      <c r="CQ64" s="14"/>
      <c r="CR64" s="14"/>
    </row>
    <row r="65" spans="1:96" s="2" customFormat="1" x14ac:dyDescent="0.2">
      <c r="A65" s="1424" t="s">
        <v>96</v>
      </c>
      <c r="B65" s="1425"/>
      <c r="C65" s="139">
        <f>SUM(D65:E65)</f>
        <v>0</v>
      </c>
      <c r="D65" s="140">
        <f t="shared" si="6"/>
        <v>0</v>
      </c>
      <c r="E65" s="141">
        <f t="shared" si="6"/>
        <v>0</v>
      </c>
      <c r="F65" s="35"/>
      <c r="G65" s="39"/>
      <c r="H65" s="35"/>
      <c r="I65" s="39"/>
      <c r="J65" s="35"/>
      <c r="K65" s="39"/>
      <c r="L65" s="35"/>
      <c r="M65" s="39"/>
      <c r="N65" s="35"/>
      <c r="O65" s="39"/>
      <c r="P65" s="35"/>
      <c r="Q65" s="39"/>
      <c r="R65" s="35"/>
      <c r="S65" s="39"/>
      <c r="T65" s="35"/>
      <c r="U65" s="142"/>
      <c r="V65" s="143"/>
      <c r="W65" s="35"/>
      <c r="X65" s="144"/>
      <c r="Y65" s="144"/>
      <c r="Z65" s="58"/>
      <c r="AA65" s="30"/>
      <c r="AB65" s="122"/>
      <c r="AC65" s="122"/>
      <c r="AD65" s="122"/>
      <c r="AE65" s="122"/>
      <c r="AF65" s="122"/>
      <c r="AG65" s="122"/>
      <c r="AH65" s="11"/>
      <c r="AI65" s="11"/>
      <c r="AJ65" s="11"/>
      <c r="AK65" s="11"/>
      <c r="AL65" s="122"/>
      <c r="AM65" s="122"/>
      <c r="AN65" s="11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CA65" s="3"/>
      <c r="CB65" s="3"/>
      <c r="CC65" s="3"/>
      <c r="CD65" s="3"/>
      <c r="CE65" s="4"/>
      <c r="CF65" s="4"/>
      <c r="CG65" s="4"/>
      <c r="CH65" s="4"/>
      <c r="CI65" s="4"/>
      <c r="CJ65" s="4"/>
      <c r="CK65" s="14"/>
      <c r="CL65" s="14"/>
      <c r="CM65" s="14"/>
      <c r="CN65" s="14"/>
      <c r="CO65" s="14"/>
      <c r="CP65" s="14"/>
      <c r="CQ65" s="14"/>
      <c r="CR65" s="14"/>
    </row>
    <row r="66" spans="1:96" s="2" customFormat="1" x14ac:dyDescent="0.2">
      <c r="A66" s="1426" t="s">
        <v>97</v>
      </c>
      <c r="B66" s="1427"/>
      <c r="C66" s="145">
        <f>SUM(D66:E66)</f>
        <v>0</v>
      </c>
      <c r="D66" s="146">
        <f t="shared" si="6"/>
        <v>0</v>
      </c>
      <c r="E66" s="147">
        <f t="shared" si="6"/>
        <v>0</v>
      </c>
      <c r="F66" s="82"/>
      <c r="G66" s="85"/>
      <c r="H66" s="82"/>
      <c r="I66" s="85"/>
      <c r="J66" s="82"/>
      <c r="K66" s="85"/>
      <c r="L66" s="82"/>
      <c r="M66" s="85"/>
      <c r="N66" s="82"/>
      <c r="O66" s="85"/>
      <c r="P66" s="82"/>
      <c r="Q66" s="85"/>
      <c r="R66" s="82"/>
      <c r="S66" s="85"/>
      <c r="T66" s="82"/>
      <c r="U66" s="148"/>
      <c r="V66" s="149"/>
      <c r="W66" s="82"/>
      <c r="X66" s="150"/>
      <c r="Y66" s="151"/>
      <c r="Z66" s="151"/>
      <c r="AA66" s="30"/>
      <c r="AB66" s="122"/>
      <c r="AC66" s="122"/>
      <c r="AD66" s="11"/>
      <c r="AE66" s="11"/>
      <c r="AF66" s="11"/>
      <c r="AG66" s="11"/>
      <c r="AH66" s="122"/>
      <c r="AI66" s="122"/>
      <c r="AJ66" s="11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Z66" s="3"/>
      <c r="CA66" s="4"/>
      <c r="CB66" s="4"/>
      <c r="CC66" s="4"/>
      <c r="CD66" s="4"/>
      <c r="CE66" s="4"/>
      <c r="CF66" s="4"/>
      <c r="CG66" s="14">
        <v>0</v>
      </c>
      <c r="CH66" s="14">
        <v>0</v>
      </c>
      <c r="CI66" s="14"/>
      <c r="CJ66" s="14"/>
      <c r="CK66" s="14"/>
      <c r="CL66" s="14"/>
      <c r="CM66" s="14"/>
      <c r="CN66" s="14"/>
      <c r="CO66" s="4"/>
      <c r="CP66" s="4"/>
      <c r="CQ66" s="4"/>
      <c r="CR66" s="4"/>
    </row>
    <row r="67" spans="1:96" s="2" customFormat="1" x14ac:dyDescent="0.2">
      <c r="A67" s="117" t="s">
        <v>98</v>
      </c>
      <c r="W67" s="122"/>
      <c r="X67" s="122"/>
      <c r="Y67" s="122"/>
      <c r="Z67" s="122"/>
      <c r="AA67" s="11"/>
      <c r="AB67" s="122"/>
      <c r="AC67" s="122"/>
      <c r="AD67" s="11"/>
      <c r="AE67" s="11"/>
      <c r="AF67" s="11"/>
      <c r="AG67" s="11"/>
      <c r="AH67" s="122"/>
      <c r="AI67" s="122"/>
      <c r="AJ67" s="11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Z67" s="3"/>
      <c r="CA67" s="4"/>
      <c r="CB67" s="4"/>
      <c r="CC67" s="4"/>
      <c r="CD67" s="4"/>
      <c r="CE67" s="4"/>
      <c r="CF67" s="4"/>
      <c r="CG67" s="14"/>
      <c r="CH67" s="14"/>
      <c r="CI67" s="14"/>
      <c r="CJ67" s="14"/>
      <c r="CK67" s="14"/>
      <c r="CL67" s="14"/>
      <c r="CM67" s="14"/>
      <c r="CN67" s="14"/>
      <c r="CO67" s="4"/>
      <c r="CP67" s="4"/>
      <c r="CQ67" s="4"/>
      <c r="CR67" s="4"/>
    </row>
    <row r="68" spans="1:96" s="2" customFormat="1" ht="14.25" customHeight="1" x14ac:dyDescent="0.2">
      <c r="A68" s="1366" t="s">
        <v>71</v>
      </c>
      <c r="B68" s="1367"/>
      <c r="C68" s="1366" t="s">
        <v>72</v>
      </c>
      <c r="D68" s="1401"/>
      <c r="E68" s="1367"/>
      <c r="F68" s="1403" t="s">
        <v>99</v>
      </c>
      <c r="G68" s="1404"/>
      <c r="H68" s="1404"/>
      <c r="I68" s="1404"/>
      <c r="J68" s="1404"/>
      <c r="K68" s="1404"/>
      <c r="L68" s="1404"/>
      <c r="M68" s="1404"/>
      <c r="N68" s="1404"/>
      <c r="O68" s="1404"/>
      <c r="P68" s="1404"/>
      <c r="Q68" s="1428"/>
      <c r="R68" s="1550" t="s">
        <v>100</v>
      </c>
      <c r="S68" s="1430"/>
      <c r="T68" s="1430"/>
      <c r="U68" s="1430"/>
      <c r="V68" s="1431"/>
      <c r="W68" s="122"/>
      <c r="X68" s="122"/>
      <c r="Y68" s="122"/>
      <c r="Z68" s="122"/>
      <c r="AA68" s="122"/>
      <c r="AB68" s="122"/>
      <c r="AC68" s="122"/>
      <c r="AD68" s="11"/>
      <c r="AE68" s="11"/>
      <c r="AF68" s="11"/>
      <c r="AG68" s="11"/>
      <c r="AH68" s="122"/>
      <c r="AI68" s="122"/>
      <c r="AJ68" s="11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Z68" s="3"/>
      <c r="CA68" s="4"/>
      <c r="CB68" s="4"/>
      <c r="CC68" s="4"/>
      <c r="CD68" s="4"/>
      <c r="CE68" s="4"/>
      <c r="CF68" s="4"/>
      <c r="CG68" s="14"/>
      <c r="CH68" s="14"/>
      <c r="CI68" s="14"/>
      <c r="CJ68" s="14"/>
      <c r="CK68" s="14"/>
      <c r="CL68" s="14"/>
      <c r="CM68" s="14"/>
      <c r="CN68" s="14"/>
      <c r="CO68" s="4"/>
      <c r="CP68" s="4"/>
      <c r="CQ68" s="4"/>
      <c r="CR68" s="4"/>
    </row>
    <row r="69" spans="1:96" s="2" customFormat="1" ht="14.25" customHeight="1" x14ac:dyDescent="0.2">
      <c r="A69" s="1399"/>
      <c r="B69" s="1400"/>
      <c r="C69" s="1368"/>
      <c r="D69" s="1402"/>
      <c r="E69" s="1369"/>
      <c r="F69" s="1406" t="s">
        <v>79</v>
      </c>
      <c r="G69" s="1407"/>
      <c r="H69" s="1406" t="s">
        <v>80</v>
      </c>
      <c r="I69" s="1407"/>
      <c r="J69" s="1406" t="s">
        <v>81</v>
      </c>
      <c r="K69" s="1407"/>
      <c r="L69" s="1406" t="s">
        <v>82</v>
      </c>
      <c r="M69" s="1407"/>
      <c r="N69" s="1406" t="s">
        <v>83</v>
      </c>
      <c r="O69" s="1407"/>
      <c r="P69" s="1406" t="s">
        <v>84</v>
      </c>
      <c r="Q69" s="1435"/>
      <c r="R69" s="1408" t="s">
        <v>87</v>
      </c>
      <c r="S69" s="1407"/>
      <c r="T69" s="1375" t="s">
        <v>77</v>
      </c>
      <c r="U69" s="1406" t="s">
        <v>101</v>
      </c>
      <c r="V69" s="1407"/>
      <c r="W69" s="122"/>
      <c r="X69" s="122"/>
      <c r="Y69" s="122"/>
      <c r="Z69" s="122"/>
      <c r="AA69" s="122"/>
      <c r="AB69" s="122"/>
      <c r="AC69" s="122"/>
      <c r="AD69" s="11"/>
      <c r="AE69" s="11"/>
      <c r="AF69" s="11"/>
      <c r="AG69" s="11"/>
      <c r="AH69" s="122"/>
      <c r="AI69" s="122"/>
      <c r="AJ69" s="11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Z69" s="3"/>
      <c r="CA69" s="4"/>
      <c r="CB69" s="4"/>
      <c r="CC69" s="4"/>
      <c r="CD69" s="4"/>
      <c r="CE69" s="4"/>
      <c r="CF69" s="4"/>
      <c r="CG69" s="14"/>
      <c r="CH69" s="14"/>
      <c r="CI69" s="14"/>
      <c r="CJ69" s="14"/>
      <c r="CK69" s="14"/>
      <c r="CL69" s="14"/>
      <c r="CM69" s="14"/>
      <c r="CN69" s="14"/>
      <c r="CO69" s="4"/>
      <c r="CP69" s="4"/>
      <c r="CQ69" s="4"/>
      <c r="CR69" s="4"/>
    </row>
    <row r="70" spans="1:96" s="2" customFormat="1" ht="31.5" x14ac:dyDescent="0.2">
      <c r="A70" s="1368"/>
      <c r="B70" s="1369"/>
      <c r="C70" s="571" t="s">
        <v>88</v>
      </c>
      <c r="D70" s="596" t="s">
        <v>54</v>
      </c>
      <c r="E70" s="129" t="s">
        <v>89</v>
      </c>
      <c r="F70" s="483" t="s">
        <v>54</v>
      </c>
      <c r="G70" s="126" t="s">
        <v>89</v>
      </c>
      <c r="H70" s="483" t="s">
        <v>54</v>
      </c>
      <c r="I70" s="126" t="s">
        <v>89</v>
      </c>
      <c r="J70" s="483" t="s">
        <v>54</v>
      </c>
      <c r="K70" s="126" t="s">
        <v>89</v>
      </c>
      <c r="L70" s="483" t="s">
        <v>54</v>
      </c>
      <c r="M70" s="126" t="s">
        <v>89</v>
      </c>
      <c r="N70" s="483" t="s">
        <v>54</v>
      </c>
      <c r="O70" s="126" t="s">
        <v>89</v>
      </c>
      <c r="P70" s="483" t="s">
        <v>54</v>
      </c>
      <c r="Q70" s="152" t="s">
        <v>89</v>
      </c>
      <c r="R70" s="126" t="s">
        <v>90</v>
      </c>
      <c r="S70" s="590" t="s">
        <v>91</v>
      </c>
      <c r="T70" s="1376"/>
      <c r="U70" s="125" t="s">
        <v>92</v>
      </c>
      <c r="V70" s="590" t="s">
        <v>93</v>
      </c>
      <c r="W70" s="122"/>
      <c r="X70" s="122"/>
      <c r="Y70" s="122"/>
      <c r="Z70" s="122"/>
      <c r="AA70" s="122"/>
      <c r="AB70" s="122"/>
      <c r="AC70" s="122"/>
      <c r="AD70" s="11"/>
      <c r="AE70" s="11"/>
      <c r="AF70" s="11"/>
      <c r="AG70" s="11"/>
      <c r="AH70" s="122"/>
      <c r="AI70" s="122"/>
      <c r="AJ70" s="11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Z70" s="3"/>
      <c r="CA70" s="4"/>
      <c r="CB70" s="4"/>
      <c r="CC70" s="4"/>
      <c r="CD70" s="4"/>
      <c r="CE70" s="4"/>
      <c r="CF70" s="4"/>
      <c r="CG70" s="14"/>
      <c r="CH70" s="14"/>
      <c r="CI70" s="14"/>
      <c r="CJ70" s="14"/>
      <c r="CK70" s="14"/>
      <c r="CL70" s="14"/>
      <c r="CM70" s="14"/>
      <c r="CN70" s="14"/>
      <c r="CO70" s="4"/>
      <c r="CP70" s="4"/>
      <c r="CQ70" s="4"/>
      <c r="CR70" s="4"/>
    </row>
    <row r="71" spans="1:96" s="2" customFormat="1" x14ac:dyDescent="0.2">
      <c r="A71" s="1548" t="s">
        <v>94</v>
      </c>
      <c r="B71" s="1549"/>
      <c r="C71" s="597">
        <f>SUM(D71:E71)</f>
        <v>0</v>
      </c>
      <c r="D71" s="598">
        <f t="shared" ref="D71:E74" si="7">SUM(F71+H71+J71+L71+N71+P71)</f>
        <v>0</v>
      </c>
      <c r="E71" s="599">
        <f t="shared" si="7"/>
        <v>0</v>
      </c>
      <c r="F71" s="583"/>
      <c r="G71" s="586"/>
      <c r="H71" s="583"/>
      <c r="I71" s="586"/>
      <c r="J71" s="583"/>
      <c r="K71" s="586"/>
      <c r="L71" s="583"/>
      <c r="M71" s="586"/>
      <c r="N71" s="583"/>
      <c r="O71" s="586"/>
      <c r="P71" s="583"/>
      <c r="Q71" s="600"/>
      <c r="R71" s="601"/>
      <c r="S71" s="583"/>
      <c r="T71" s="602"/>
      <c r="U71" s="602"/>
      <c r="V71" s="603"/>
      <c r="W71" s="127"/>
      <c r="X71" s="122"/>
      <c r="Y71" s="122"/>
      <c r="Z71" s="122"/>
      <c r="AA71" s="122"/>
      <c r="AB71" s="122"/>
      <c r="AC71" s="122"/>
      <c r="AD71" s="11"/>
      <c r="AE71" s="11"/>
      <c r="AF71" s="11"/>
      <c r="AG71" s="11"/>
      <c r="AH71" s="122"/>
      <c r="AI71" s="122"/>
      <c r="AJ71" s="11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Z71" s="3"/>
      <c r="CA71" s="4"/>
      <c r="CB71" s="4"/>
      <c r="CC71" s="4"/>
      <c r="CD71" s="4"/>
      <c r="CE71" s="4"/>
      <c r="CF71" s="4"/>
      <c r="CG71" s="14"/>
      <c r="CH71" s="14"/>
      <c r="CI71" s="14"/>
      <c r="CJ71" s="14"/>
      <c r="CK71" s="14"/>
      <c r="CL71" s="14"/>
      <c r="CM71" s="14"/>
      <c r="CN71" s="14"/>
      <c r="CO71" s="4"/>
      <c r="CP71" s="4"/>
      <c r="CQ71" s="4"/>
      <c r="CR71" s="4"/>
    </row>
    <row r="72" spans="1:96" s="2" customFormat="1" x14ac:dyDescent="0.2">
      <c r="A72" s="1424" t="s">
        <v>95</v>
      </c>
      <c r="B72" s="1425"/>
      <c r="C72" s="139">
        <f>SUM(D72:E72)</f>
        <v>0</v>
      </c>
      <c r="D72" s="140">
        <f t="shared" si="7"/>
        <v>0</v>
      </c>
      <c r="E72" s="141">
        <f t="shared" si="7"/>
        <v>0</v>
      </c>
      <c r="F72" s="35"/>
      <c r="G72" s="39"/>
      <c r="H72" s="35"/>
      <c r="I72" s="39"/>
      <c r="J72" s="35"/>
      <c r="K72" s="39"/>
      <c r="L72" s="35"/>
      <c r="M72" s="39"/>
      <c r="N72" s="35"/>
      <c r="O72" s="39"/>
      <c r="P72" s="35"/>
      <c r="Q72" s="142"/>
      <c r="R72" s="143"/>
      <c r="S72" s="35"/>
      <c r="T72" s="144"/>
      <c r="U72" s="144"/>
      <c r="V72" s="58"/>
      <c r="W72" s="604"/>
      <c r="X72" s="605"/>
      <c r="Y72" s="605"/>
      <c r="Z72" s="714"/>
      <c r="AR72" s="122"/>
      <c r="AS72" s="122"/>
      <c r="AT72" s="122"/>
      <c r="AU72" s="122"/>
      <c r="AV72" s="122"/>
      <c r="AW72" s="122"/>
      <c r="AX72" s="122"/>
      <c r="AY72" s="122"/>
      <c r="AZ72" s="122"/>
      <c r="CA72" s="4"/>
      <c r="CB72" s="4"/>
      <c r="CC72" s="4"/>
      <c r="CD72" s="4"/>
      <c r="CE72" s="4"/>
      <c r="CF72" s="4"/>
      <c r="CG72" s="14"/>
      <c r="CH72" s="14"/>
      <c r="CI72" s="14"/>
      <c r="CJ72" s="14"/>
      <c r="CK72" s="14"/>
      <c r="CL72" s="14"/>
      <c r="CM72" s="14"/>
      <c r="CN72" s="14"/>
      <c r="CO72" s="4"/>
      <c r="CP72" s="4"/>
      <c r="CQ72" s="4"/>
      <c r="CR72" s="4"/>
    </row>
    <row r="73" spans="1:96" s="2" customFormat="1" x14ac:dyDescent="0.2">
      <c r="A73" s="1424" t="s">
        <v>96</v>
      </c>
      <c r="B73" s="1425"/>
      <c r="C73" s="139">
        <f>SUM(D73:E73)</f>
        <v>0</v>
      </c>
      <c r="D73" s="140">
        <f t="shared" si="7"/>
        <v>0</v>
      </c>
      <c r="E73" s="141">
        <f t="shared" si="7"/>
        <v>0</v>
      </c>
      <c r="F73" s="35"/>
      <c r="G73" s="39"/>
      <c r="H73" s="35"/>
      <c r="I73" s="39"/>
      <c r="J73" s="35"/>
      <c r="K73" s="39"/>
      <c r="L73" s="35"/>
      <c r="M73" s="39"/>
      <c r="N73" s="35"/>
      <c r="O73" s="39"/>
      <c r="P73" s="35"/>
      <c r="Q73" s="142"/>
      <c r="R73" s="143"/>
      <c r="S73" s="35"/>
      <c r="T73" s="144"/>
      <c r="U73" s="144"/>
      <c r="V73" s="58"/>
      <c r="W73" s="604"/>
      <c r="X73" s="605"/>
      <c r="Y73" s="605"/>
      <c r="Z73" s="714"/>
      <c r="AR73" s="122"/>
      <c r="AS73" s="122"/>
      <c r="AT73" s="122"/>
      <c r="AU73" s="122"/>
      <c r="AV73" s="122"/>
      <c r="AW73" s="122"/>
      <c r="AX73" s="122"/>
      <c r="AY73" s="122"/>
      <c r="AZ73" s="122"/>
      <c r="BZ73" s="3"/>
      <c r="CA73" s="4"/>
      <c r="CB73" s="4"/>
      <c r="CC73" s="4"/>
      <c r="CD73" s="4"/>
      <c r="CE73" s="4"/>
      <c r="CF73" s="4"/>
      <c r="CG73" s="14"/>
      <c r="CH73" s="14"/>
      <c r="CI73" s="14"/>
      <c r="CJ73" s="14"/>
      <c r="CK73" s="14"/>
      <c r="CL73" s="14"/>
      <c r="CM73" s="14"/>
      <c r="CN73" s="14"/>
      <c r="CO73" s="4"/>
      <c r="CP73" s="4"/>
      <c r="CQ73" s="4"/>
      <c r="CR73" s="4"/>
    </row>
    <row r="74" spans="1:96" s="2" customFormat="1" x14ac:dyDescent="0.2">
      <c r="A74" s="1426" t="s">
        <v>97</v>
      </c>
      <c r="B74" s="1427"/>
      <c r="C74" s="145">
        <f>SUM(D74:E74)</f>
        <v>0</v>
      </c>
      <c r="D74" s="146">
        <f t="shared" si="7"/>
        <v>0</v>
      </c>
      <c r="E74" s="147">
        <f t="shared" si="7"/>
        <v>0</v>
      </c>
      <c r="F74" s="82"/>
      <c r="G74" s="85"/>
      <c r="H74" s="82"/>
      <c r="I74" s="85"/>
      <c r="J74" s="82"/>
      <c r="K74" s="85"/>
      <c r="L74" s="82"/>
      <c r="M74" s="85"/>
      <c r="N74" s="82"/>
      <c r="O74" s="85"/>
      <c r="P74" s="82"/>
      <c r="Q74" s="148"/>
      <c r="R74" s="149"/>
      <c r="S74" s="82"/>
      <c r="T74" s="150"/>
      <c r="U74" s="151"/>
      <c r="V74" s="151"/>
      <c r="W74" s="604"/>
      <c r="X74" s="605"/>
      <c r="Y74" s="605"/>
      <c r="Z74" s="714"/>
      <c r="AR74" s="122"/>
      <c r="AS74" s="122"/>
      <c r="AT74" s="122"/>
      <c r="AU74" s="122"/>
      <c r="AV74" s="122"/>
      <c r="AW74" s="122"/>
      <c r="AX74" s="122"/>
      <c r="AY74" s="122"/>
      <c r="AZ74" s="122"/>
      <c r="BZ74" s="3"/>
      <c r="CA74" s="4"/>
      <c r="CB74" s="4"/>
      <c r="CC74" s="4"/>
      <c r="CD74" s="4"/>
      <c r="CE74" s="4"/>
      <c r="CF74" s="4"/>
      <c r="CG74" s="14"/>
      <c r="CH74" s="14"/>
      <c r="CI74" s="14"/>
      <c r="CJ74" s="14"/>
      <c r="CK74" s="14"/>
      <c r="CL74" s="14"/>
      <c r="CM74" s="14"/>
      <c r="CN74" s="14"/>
      <c r="CO74" s="4"/>
      <c r="CP74" s="4"/>
      <c r="CQ74" s="4"/>
      <c r="CR74" s="4"/>
    </row>
    <row r="75" spans="1:96" s="2" customFormat="1" x14ac:dyDescent="0.2">
      <c r="A75" s="155" t="s">
        <v>102</v>
      </c>
      <c r="B75" s="122"/>
      <c r="P75" s="122"/>
      <c r="Q75" s="122"/>
      <c r="R75" s="606"/>
      <c r="S75" s="606"/>
      <c r="T75" s="606"/>
      <c r="U75" s="605"/>
      <c r="V75" s="605"/>
      <c r="W75" s="605"/>
      <c r="X75" s="605"/>
      <c r="Y75" s="605"/>
      <c r="Z75" s="714"/>
      <c r="BZ75" s="3"/>
      <c r="CA75" s="4"/>
      <c r="CB75" s="4"/>
      <c r="CC75" s="4"/>
      <c r="CD75" s="4"/>
      <c r="CE75" s="4"/>
      <c r="CF75" s="4"/>
      <c r="CG75" s="14"/>
      <c r="CH75" s="14"/>
      <c r="CI75" s="14"/>
      <c r="CJ75" s="14"/>
      <c r="CK75" s="14"/>
      <c r="CL75" s="14"/>
      <c r="CM75" s="14"/>
      <c r="CN75" s="14"/>
      <c r="CO75" s="4"/>
      <c r="CP75" s="4"/>
      <c r="CQ75" s="4"/>
      <c r="CR75" s="4"/>
    </row>
    <row r="76" spans="1:96" s="2" customFormat="1" x14ac:dyDescent="0.2">
      <c r="A76" s="1371" t="s">
        <v>103</v>
      </c>
      <c r="B76" s="1372"/>
      <c r="C76" s="1366" t="s">
        <v>63</v>
      </c>
      <c r="D76" s="1401"/>
      <c r="E76" s="1367"/>
      <c r="F76" s="1406" t="s">
        <v>104</v>
      </c>
      <c r="G76" s="1408"/>
      <c r="H76" s="1408"/>
      <c r="I76" s="1408"/>
      <c r="J76" s="1408"/>
      <c r="K76" s="1408"/>
      <c r="L76" s="1408"/>
      <c r="M76" s="1408"/>
      <c r="N76" s="1408"/>
      <c r="O76" s="1407"/>
      <c r="P76" s="122"/>
      <c r="Q76" s="122"/>
      <c r="R76" s="606"/>
      <c r="S76" s="606"/>
      <c r="T76" s="606"/>
      <c r="U76" s="605"/>
      <c r="V76" s="605"/>
      <c r="W76" s="605"/>
      <c r="X76" s="605"/>
      <c r="Y76" s="605"/>
      <c r="Z76" s="714"/>
      <c r="BZ76" s="3"/>
      <c r="CA76" s="4"/>
      <c r="CB76" s="4"/>
      <c r="CC76" s="4"/>
      <c r="CD76" s="4"/>
      <c r="CE76" s="4"/>
      <c r="CF76" s="4"/>
      <c r="CG76" s="14"/>
      <c r="CH76" s="14"/>
      <c r="CI76" s="14"/>
      <c r="CJ76" s="14"/>
      <c r="CK76" s="14"/>
      <c r="CL76" s="14"/>
      <c r="CM76" s="14"/>
      <c r="CN76" s="14"/>
      <c r="CO76" s="4"/>
      <c r="CP76" s="4"/>
      <c r="CQ76" s="4"/>
      <c r="CR76" s="4"/>
    </row>
    <row r="77" spans="1:96" s="2" customFormat="1" x14ac:dyDescent="0.2">
      <c r="A77" s="1432"/>
      <c r="B77" s="1433"/>
      <c r="C77" s="1399"/>
      <c r="D77" s="1434"/>
      <c r="E77" s="1400"/>
      <c r="F77" s="1406" t="s">
        <v>105</v>
      </c>
      <c r="G77" s="1407"/>
      <c r="H77" s="1406" t="s">
        <v>106</v>
      </c>
      <c r="I77" s="1407"/>
      <c r="J77" s="1406" t="s">
        <v>107</v>
      </c>
      <c r="K77" s="1407"/>
      <c r="L77" s="1406" t="s">
        <v>108</v>
      </c>
      <c r="M77" s="1407"/>
      <c r="N77" s="1377" t="s">
        <v>11</v>
      </c>
      <c r="O77" s="1380"/>
      <c r="P77" s="157"/>
      <c r="Q77" s="157"/>
      <c r="R77" s="157"/>
      <c r="S77" s="157"/>
      <c r="T77" s="122"/>
      <c r="U77" s="122"/>
      <c r="V77" s="122"/>
      <c r="W77" s="122"/>
      <c r="X77" s="11"/>
      <c r="Y77" s="11"/>
      <c r="Z77" s="11"/>
      <c r="AA77" s="11"/>
      <c r="AB77" s="122"/>
      <c r="AC77" s="122"/>
      <c r="AD77" s="11"/>
      <c r="AE77" s="122"/>
      <c r="AF77" s="122"/>
      <c r="AG77" s="122"/>
      <c r="AH77" s="122"/>
      <c r="AI77" s="122"/>
      <c r="AJ77" s="122"/>
      <c r="AK77" s="122"/>
      <c r="AL77" s="158"/>
      <c r="AM77" s="159"/>
      <c r="AN77" s="160"/>
      <c r="AO77" s="605"/>
      <c r="AP77" s="605"/>
      <c r="AQ77" s="605"/>
      <c r="AR77" s="605"/>
      <c r="AS77" s="605"/>
      <c r="AT77" s="605"/>
      <c r="AU77" s="605"/>
      <c r="AV77" s="605"/>
      <c r="AW77" s="714"/>
      <c r="CA77" s="4"/>
      <c r="CB77" s="4"/>
      <c r="CC77" s="4"/>
      <c r="CD77" s="4"/>
      <c r="CE77" s="4"/>
      <c r="CF77" s="4"/>
      <c r="CG77" s="14"/>
      <c r="CH77" s="14"/>
      <c r="CI77" s="14"/>
      <c r="CJ77" s="14"/>
      <c r="CK77" s="14"/>
      <c r="CL77" s="14"/>
      <c r="CM77" s="14"/>
      <c r="CN77" s="14"/>
      <c r="CO77" s="4"/>
      <c r="CP77" s="4"/>
      <c r="CQ77" s="4"/>
      <c r="CR77" s="4"/>
    </row>
    <row r="78" spans="1:96" s="2" customFormat="1" x14ac:dyDescent="0.2">
      <c r="A78" s="1373"/>
      <c r="B78" s="1374"/>
      <c r="C78" s="161" t="s">
        <v>88</v>
      </c>
      <c r="D78" s="596" t="s">
        <v>54</v>
      </c>
      <c r="E78" s="126" t="s">
        <v>89</v>
      </c>
      <c r="F78" s="571" t="s">
        <v>54</v>
      </c>
      <c r="G78" s="126" t="s">
        <v>89</v>
      </c>
      <c r="H78" s="571" t="s">
        <v>54</v>
      </c>
      <c r="I78" s="126" t="s">
        <v>89</v>
      </c>
      <c r="J78" s="571" t="s">
        <v>54</v>
      </c>
      <c r="K78" s="126" t="s">
        <v>89</v>
      </c>
      <c r="L78" s="571" t="s">
        <v>54</v>
      </c>
      <c r="M78" s="126" t="s">
        <v>89</v>
      </c>
      <c r="N78" s="571" t="s">
        <v>54</v>
      </c>
      <c r="O78" s="126" t="s">
        <v>89</v>
      </c>
      <c r="AG78" s="162"/>
      <c r="AH78" s="163"/>
      <c r="AI78" s="11"/>
      <c r="AJ78" s="11"/>
      <c r="AK78" s="11"/>
      <c r="AL78" s="719"/>
      <c r="AM78" s="719"/>
      <c r="AN78" s="719"/>
      <c r="AO78" s="719"/>
      <c r="AP78" s="719"/>
      <c r="AQ78" s="719"/>
      <c r="AR78" s="719"/>
      <c r="AS78" s="719"/>
      <c r="AT78" s="719"/>
      <c r="AU78" s="569"/>
      <c r="BZ78" s="3"/>
      <c r="CA78" s="4"/>
      <c r="CB78" s="4"/>
      <c r="CC78" s="4"/>
      <c r="CD78" s="4"/>
      <c r="CE78" s="4"/>
      <c r="CF78" s="4"/>
      <c r="CG78" s="14"/>
      <c r="CH78" s="14"/>
      <c r="CI78" s="14"/>
      <c r="CJ78" s="14"/>
      <c r="CK78" s="14"/>
      <c r="CL78" s="14"/>
      <c r="CM78" s="14"/>
      <c r="CN78" s="14"/>
      <c r="CO78" s="4"/>
      <c r="CP78" s="4"/>
      <c r="CQ78" s="4"/>
      <c r="CR78" s="4"/>
    </row>
    <row r="79" spans="1:96" s="2" customFormat="1" x14ac:dyDescent="0.2">
      <c r="A79" s="1406" t="s">
        <v>64</v>
      </c>
      <c r="B79" s="1407"/>
      <c r="C79" s="607">
        <f>SUM(D79:E79)</f>
        <v>0</v>
      </c>
      <c r="D79" s="608">
        <f>SUM(F79+H79+J79+L79+N79)</f>
        <v>0</v>
      </c>
      <c r="E79" s="166">
        <f>SUM(G79+I79+K79+M79+O79)</f>
        <v>0</v>
      </c>
      <c r="F79" s="595"/>
      <c r="G79" s="53"/>
      <c r="H79" s="595"/>
      <c r="I79" s="53"/>
      <c r="J79" s="595"/>
      <c r="K79" s="609"/>
      <c r="L79" s="595"/>
      <c r="M79" s="609"/>
      <c r="N79" s="595"/>
      <c r="O79" s="609"/>
      <c r="P79" s="3"/>
      <c r="AH79" s="11"/>
      <c r="AI79" s="11"/>
      <c r="AJ79" s="11"/>
      <c r="AK79" s="11"/>
      <c r="AL79" s="719"/>
      <c r="AM79" s="719"/>
      <c r="AN79" s="719"/>
      <c r="AO79" s="719"/>
      <c r="AP79" s="719"/>
      <c r="AQ79" s="719"/>
      <c r="AR79" s="719"/>
      <c r="AS79" s="719"/>
      <c r="AT79" s="719"/>
      <c r="AU79" s="569"/>
      <c r="BZ79" s="3"/>
      <c r="CA79" s="4"/>
      <c r="CB79" s="4"/>
      <c r="CC79" s="4"/>
      <c r="CD79" s="4"/>
      <c r="CE79" s="4"/>
      <c r="CF79" s="4"/>
      <c r="CG79" s="14"/>
      <c r="CH79" s="14"/>
      <c r="CI79" s="14"/>
      <c r="CJ79" s="14"/>
      <c r="CK79" s="14"/>
      <c r="CL79" s="14"/>
      <c r="CM79" s="14"/>
      <c r="CN79" s="14"/>
      <c r="CO79" s="4"/>
      <c r="CP79" s="4"/>
      <c r="CQ79" s="4"/>
      <c r="CR79" s="4"/>
    </row>
    <row r="80" spans="1:96" s="2" customFormat="1" x14ac:dyDescent="0.2">
      <c r="A80" s="112" t="s">
        <v>109</v>
      </c>
      <c r="B80" s="167"/>
      <c r="AH80" s="11"/>
      <c r="AI80" s="11"/>
      <c r="AJ80" s="11"/>
      <c r="AK80" s="15"/>
      <c r="AL80" s="733"/>
      <c r="AM80" s="733"/>
      <c r="AN80" s="733"/>
      <c r="AO80" s="733"/>
      <c r="AP80" s="733"/>
      <c r="AQ80" s="733"/>
      <c r="AR80" s="733"/>
      <c r="AS80" s="733"/>
      <c r="AT80" s="733"/>
      <c r="AU80" s="611"/>
      <c r="AV80" s="12"/>
      <c r="AW80" s="12"/>
      <c r="AX80" s="12"/>
      <c r="AY80" s="12"/>
      <c r="BZ80" s="3"/>
      <c r="CA80" s="4"/>
      <c r="CB80" s="4"/>
      <c r="CC80" s="4"/>
      <c r="CD80" s="4"/>
      <c r="CE80" s="4"/>
      <c r="CF80" s="4"/>
      <c r="CG80" s="14"/>
      <c r="CH80" s="14"/>
      <c r="CI80" s="14"/>
      <c r="CJ80" s="14"/>
      <c r="CK80" s="14"/>
      <c r="CL80" s="14"/>
      <c r="CM80" s="14"/>
      <c r="CN80" s="14"/>
      <c r="CO80" s="4"/>
      <c r="CP80" s="4"/>
      <c r="CQ80" s="4"/>
      <c r="CR80" s="4"/>
    </row>
    <row r="81" spans="1:92" s="2" customFormat="1" x14ac:dyDescent="0.2">
      <c r="A81" s="1366" t="s">
        <v>62</v>
      </c>
      <c r="B81" s="1367"/>
      <c r="C81" s="1366" t="s">
        <v>63</v>
      </c>
      <c r="D81" s="1401"/>
      <c r="E81" s="1367"/>
      <c r="F81" s="1406" t="s">
        <v>64</v>
      </c>
      <c r="G81" s="1408"/>
      <c r="H81" s="1408"/>
      <c r="I81" s="1408"/>
      <c r="J81" s="1408"/>
      <c r="K81" s="1408"/>
      <c r="L81" s="1408"/>
      <c r="M81" s="1408"/>
      <c r="N81" s="1408"/>
      <c r="O81" s="1408"/>
      <c r="P81" s="1408"/>
      <c r="Q81" s="1408"/>
      <c r="R81" s="1408"/>
      <c r="S81" s="1408"/>
      <c r="T81" s="1408"/>
      <c r="U81" s="1408"/>
      <c r="V81" s="1408"/>
      <c r="W81" s="1408"/>
      <c r="X81" s="1408"/>
      <c r="Y81" s="1408"/>
      <c r="Z81" s="1408"/>
      <c r="AA81" s="1408"/>
      <c r="AB81" s="1408"/>
      <c r="AC81" s="1408"/>
      <c r="AD81" s="1408"/>
      <c r="AE81" s="1408"/>
      <c r="AF81" s="1408"/>
      <c r="AG81" s="1407"/>
      <c r="AH81" s="11"/>
      <c r="AI81" s="11"/>
      <c r="AJ81" s="11"/>
      <c r="AK81" s="15"/>
      <c r="AL81" s="733"/>
      <c r="AM81" s="733"/>
      <c r="AN81" s="733"/>
      <c r="AO81" s="733"/>
      <c r="AP81" s="733"/>
      <c r="AQ81" s="733"/>
      <c r="AR81" s="733"/>
      <c r="AS81" s="733"/>
      <c r="AT81" s="733"/>
      <c r="AU81" s="611"/>
      <c r="AV81" s="12"/>
      <c r="AW81" s="12"/>
      <c r="AX81" s="12"/>
      <c r="AY81" s="12"/>
      <c r="BZ81" s="3"/>
      <c r="CA81" s="4"/>
      <c r="CB81" s="4"/>
      <c r="CC81" s="4"/>
      <c r="CD81" s="4"/>
      <c r="CE81" s="4"/>
      <c r="CF81" s="4"/>
      <c r="CG81" s="14"/>
      <c r="CH81" s="14"/>
      <c r="CI81" s="14"/>
      <c r="CJ81" s="14"/>
      <c r="CK81" s="14"/>
      <c r="CL81" s="14"/>
      <c r="CM81" s="14"/>
      <c r="CN81" s="14"/>
    </row>
    <row r="82" spans="1:92" s="2" customFormat="1" x14ac:dyDescent="0.2">
      <c r="A82" s="1399"/>
      <c r="B82" s="1400"/>
      <c r="C82" s="1399"/>
      <c r="D82" s="1434"/>
      <c r="E82" s="1400"/>
      <c r="F82" s="1541" t="s">
        <v>110</v>
      </c>
      <c r="G82" s="1541"/>
      <c r="H82" s="1541" t="s">
        <v>111</v>
      </c>
      <c r="I82" s="1541"/>
      <c r="J82" s="1541" t="s">
        <v>112</v>
      </c>
      <c r="K82" s="1541"/>
      <c r="L82" s="1541" t="s">
        <v>113</v>
      </c>
      <c r="M82" s="1541"/>
      <c r="N82" s="1541" t="s">
        <v>114</v>
      </c>
      <c r="O82" s="1541"/>
      <c r="P82" s="1541" t="s">
        <v>115</v>
      </c>
      <c r="Q82" s="1541"/>
      <c r="R82" s="1541" t="s">
        <v>116</v>
      </c>
      <c r="S82" s="1541"/>
      <c r="T82" s="1541" t="s">
        <v>117</v>
      </c>
      <c r="U82" s="1541"/>
      <c r="V82" s="1541" t="s">
        <v>118</v>
      </c>
      <c r="W82" s="1541"/>
      <c r="X82" s="1541" t="s">
        <v>119</v>
      </c>
      <c r="Y82" s="1541"/>
      <c r="Z82" s="1406" t="s">
        <v>120</v>
      </c>
      <c r="AA82" s="1407"/>
      <c r="AB82" s="1406" t="s">
        <v>121</v>
      </c>
      <c r="AC82" s="1407"/>
      <c r="AD82" s="1406" t="s">
        <v>122</v>
      </c>
      <c r="AE82" s="1407"/>
      <c r="AF82" s="1406" t="s">
        <v>123</v>
      </c>
      <c r="AG82" s="1407"/>
      <c r="AH82" s="11"/>
      <c r="AI82" s="11"/>
      <c r="AJ82" s="120"/>
      <c r="AK82" s="612"/>
      <c r="AL82" s="733"/>
      <c r="AM82" s="733"/>
      <c r="AN82" s="733"/>
      <c r="AO82" s="733"/>
      <c r="AP82" s="733"/>
      <c r="AQ82" s="733"/>
      <c r="AR82" s="733"/>
      <c r="AS82" s="733"/>
      <c r="AT82" s="733"/>
      <c r="AU82" s="611"/>
      <c r="AV82" s="12"/>
      <c r="AW82" s="12"/>
      <c r="AX82" s="12"/>
      <c r="AY82" s="12"/>
      <c r="BZ82" s="3"/>
      <c r="CA82" s="4"/>
      <c r="CB82" s="4"/>
      <c r="CC82" s="4"/>
      <c r="CD82" s="4"/>
      <c r="CE82" s="4"/>
      <c r="CF82" s="4"/>
      <c r="CG82" s="14"/>
      <c r="CH82" s="14"/>
      <c r="CI82" s="14"/>
      <c r="CJ82" s="14"/>
      <c r="CK82" s="14"/>
      <c r="CL82" s="14"/>
      <c r="CM82" s="14"/>
      <c r="CN82" s="14"/>
    </row>
    <row r="83" spans="1:92" s="2" customFormat="1" ht="21" x14ac:dyDescent="0.2">
      <c r="A83" s="1399"/>
      <c r="B83" s="1400"/>
      <c r="C83" s="571" t="s">
        <v>88</v>
      </c>
      <c r="D83" s="596" t="s">
        <v>54</v>
      </c>
      <c r="E83" s="126" t="s">
        <v>89</v>
      </c>
      <c r="F83" s="483" t="s">
        <v>54</v>
      </c>
      <c r="G83" s="171" t="s">
        <v>89</v>
      </c>
      <c r="H83" s="483" t="s">
        <v>54</v>
      </c>
      <c r="I83" s="171" t="s">
        <v>89</v>
      </c>
      <c r="J83" s="483" t="s">
        <v>54</v>
      </c>
      <c r="K83" s="171" t="s">
        <v>89</v>
      </c>
      <c r="L83" s="483" t="s">
        <v>54</v>
      </c>
      <c r="M83" s="171" t="s">
        <v>89</v>
      </c>
      <c r="N83" s="483" t="s">
        <v>54</v>
      </c>
      <c r="O83" s="171" t="s">
        <v>89</v>
      </c>
      <c r="P83" s="483" t="s">
        <v>54</v>
      </c>
      <c r="Q83" s="171" t="s">
        <v>89</v>
      </c>
      <c r="R83" s="483" t="s">
        <v>54</v>
      </c>
      <c r="S83" s="171" t="s">
        <v>89</v>
      </c>
      <c r="T83" s="483" t="s">
        <v>54</v>
      </c>
      <c r="U83" s="171" t="s">
        <v>89</v>
      </c>
      <c r="V83" s="483" t="s">
        <v>54</v>
      </c>
      <c r="W83" s="171" t="s">
        <v>89</v>
      </c>
      <c r="X83" s="483" t="s">
        <v>54</v>
      </c>
      <c r="Y83" s="171" t="s">
        <v>89</v>
      </c>
      <c r="Z83" s="483" t="s">
        <v>54</v>
      </c>
      <c r="AA83" s="171" t="s">
        <v>89</v>
      </c>
      <c r="AB83" s="483" t="s">
        <v>54</v>
      </c>
      <c r="AC83" s="171" t="s">
        <v>89</v>
      </c>
      <c r="AD83" s="483" t="s">
        <v>54</v>
      </c>
      <c r="AE83" s="171" t="s">
        <v>89</v>
      </c>
      <c r="AF83" s="483" t="s">
        <v>54</v>
      </c>
      <c r="AG83" s="171" t="s">
        <v>89</v>
      </c>
      <c r="AH83" s="122"/>
      <c r="AI83" s="11"/>
      <c r="AJ83" s="613"/>
      <c r="AK83" s="733"/>
      <c r="AL83" s="733"/>
      <c r="AM83" s="733"/>
      <c r="AN83" s="733"/>
      <c r="AO83" s="733"/>
      <c r="AP83" s="733"/>
      <c r="AQ83" s="733"/>
      <c r="AR83" s="733"/>
      <c r="AS83" s="733"/>
      <c r="AT83" s="733"/>
      <c r="AU83" s="611"/>
      <c r="AV83" s="12"/>
      <c r="AW83" s="12"/>
      <c r="AX83" s="12"/>
      <c r="AY83" s="12"/>
      <c r="BZ83" s="3"/>
      <c r="CA83" s="4"/>
      <c r="CB83" s="4"/>
      <c r="CC83" s="4"/>
      <c r="CD83" s="4"/>
      <c r="CE83" s="4"/>
      <c r="CF83" s="4"/>
      <c r="CG83" s="14"/>
      <c r="CH83" s="14"/>
      <c r="CI83" s="14"/>
      <c r="CJ83" s="14"/>
      <c r="CK83" s="14"/>
      <c r="CL83" s="14"/>
      <c r="CM83" s="14"/>
      <c r="CN83" s="14"/>
    </row>
    <row r="84" spans="1:92" s="2" customFormat="1" x14ac:dyDescent="0.2">
      <c r="A84" s="1397" t="s">
        <v>124</v>
      </c>
      <c r="B84" s="1398"/>
      <c r="C84" s="576">
        <f t="shared" ref="C84:C89" si="8">SUM(D84:E84)</f>
        <v>2</v>
      </c>
      <c r="D84" s="577">
        <f t="shared" ref="D84:E89" si="9">SUM(F84+H84+J84+L84+N84+P84+R84+T84+V84+X84+Z84+AB84+AD84+AF84)</f>
        <v>2</v>
      </c>
      <c r="E84" s="75">
        <f t="shared" si="9"/>
        <v>0</v>
      </c>
      <c r="F84" s="583"/>
      <c r="G84" s="601"/>
      <c r="H84" s="583"/>
      <c r="I84" s="601"/>
      <c r="J84" s="583">
        <v>1</v>
      </c>
      <c r="K84" s="601"/>
      <c r="L84" s="583"/>
      <c r="M84" s="601"/>
      <c r="N84" s="583"/>
      <c r="O84" s="601"/>
      <c r="P84" s="583"/>
      <c r="Q84" s="601"/>
      <c r="R84" s="583"/>
      <c r="S84" s="601"/>
      <c r="T84" s="583"/>
      <c r="U84" s="601"/>
      <c r="V84" s="583"/>
      <c r="W84" s="601"/>
      <c r="X84" s="583"/>
      <c r="Y84" s="601"/>
      <c r="Z84" s="583"/>
      <c r="AA84" s="601"/>
      <c r="AB84" s="583"/>
      <c r="AC84" s="601"/>
      <c r="AD84" s="583"/>
      <c r="AE84" s="601"/>
      <c r="AF84" s="583">
        <v>1</v>
      </c>
      <c r="AG84" s="614"/>
      <c r="AH84" s="173"/>
      <c r="AI84" s="11"/>
      <c r="AJ84" s="615"/>
      <c r="AK84" s="15"/>
      <c r="AL84" s="733"/>
      <c r="AM84" s="733"/>
      <c r="AN84" s="733"/>
      <c r="AO84" s="733"/>
      <c r="AP84" s="733"/>
      <c r="AQ84" s="733"/>
      <c r="AR84" s="733"/>
      <c r="AS84" s="733"/>
      <c r="AT84" s="733"/>
      <c r="AU84" s="611"/>
      <c r="AV84" s="12"/>
      <c r="AW84" s="12"/>
      <c r="AX84" s="12"/>
      <c r="AY84" s="12"/>
      <c r="BZ84" s="3"/>
      <c r="CA84" s="4"/>
      <c r="CB84" s="4"/>
      <c r="CC84" s="4"/>
      <c r="CD84" s="4"/>
      <c r="CE84" s="4"/>
      <c r="CF84" s="4"/>
      <c r="CG84" s="14"/>
      <c r="CH84" s="14"/>
      <c r="CI84" s="14"/>
      <c r="CJ84" s="14"/>
      <c r="CK84" s="14"/>
      <c r="CL84" s="14"/>
      <c r="CM84" s="14"/>
      <c r="CN84" s="14"/>
    </row>
    <row r="85" spans="1:92" s="2" customFormat="1" x14ac:dyDescent="0.2">
      <c r="A85" s="1401" t="s">
        <v>125</v>
      </c>
      <c r="B85" s="616" t="s">
        <v>126</v>
      </c>
      <c r="C85" s="597">
        <f t="shared" si="8"/>
        <v>0</v>
      </c>
      <c r="D85" s="598">
        <f t="shared" si="9"/>
        <v>0</v>
      </c>
      <c r="E85" s="599">
        <f t="shared" si="9"/>
        <v>0</v>
      </c>
      <c r="F85" s="583"/>
      <c r="G85" s="586"/>
      <c r="H85" s="583"/>
      <c r="I85" s="586"/>
      <c r="J85" s="583"/>
      <c r="K85" s="586"/>
      <c r="L85" s="583"/>
      <c r="M85" s="586"/>
      <c r="N85" s="583"/>
      <c r="O85" s="586"/>
      <c r="P85" s="583"/>
      <c r="Q85" s="586"/>
      <c r="R85" s="583"/>
      <c r="S85" s="586"/>
      <c r="T85" s="583"/>
      <c r="U85" s="586"/>
      <c r="V85" s="583"/>
      <c r="W85" s="586"/>
      <c r="X85" s="583"/>
      <c r="Y85" s="586"/>
      <c r="Z85" s="583"/>
      <c r="AA85" s="586"/>
      <c r="AB85" s="583"/>
      <c r="AC85" s="586"/>
      <c r="AD85" s="583"/>
      <c r="AE85" s="586"/>
      <c r="AF85" s="583"/>
      <c r="AG85" s="614"/>
      <c r="AH85" s="173"/>
      <c r="AI85" s="11"/>
      <c r="AJ85" s="617"/>
      <c r="AK85" s="612"/>
      <c r="AL85" s="733"/>
      <c r="AM85" s="733"/>
      <c r="AN85" s="733"/>
      <c r="AO85" s="733"/>
      <c r="AP85" s="733"/>
      <c r="AQ85" s="733"/>
      <c r="AR85" s="733"/>
      <c r="AS85" s="733"/>
      <c r="AT85" s="733"/>
      <c r="AU85" s="611"/>
      <c r="AV85" s="12"/>
      <c r="AW85" s="12"/>
      <c r="AX85" s="12"/>
      <c r="AY85" s="12"/>
      <c r="BZ85" s="3"/>
      <c r="CA85" s="4"/>
      <c r="CB85" s="4"/>
      <c r="CC85" s="4"/>
      <c r="CD85" s="4"/>
      <c r="CE85" s="4"/>
      <c r="CF85" s="4"/>
      <c r="CG85" s="14">
        <v>0</v>
      </c>
      <c r="CH85" s="14"/>
      <c r="CI85" s="14"/>
      <c r="CJ85" s="14"/>
      <c r="CK85" s="14"/>
      <c r="CL85" s="14"/>
      <c r="CM85" s="14"/>
      <c r="CN85" s="14"/>
    </row>
    <row r="86" spans="1:92" s="2" customFormat="1" x14ac:dyDescent="0.2">
      <c r="A86" s="1434"/>
      <c r="B86" s="177" t="s">
        <v>127</v>
      </c>
      <c r="C86" s="139">
        <f t="shared" si="8"/>
        <v>2</v>
      </c>
      <c r="D86" s="140">
        <f t="shared" si="9"/>
        <v>2</v>
      </c>
      <c r="E86" s="141">
        <f t="shared" si="9"/>
        <v>0</v>
      </c>
      <c r="F86" s="35"/>
      <c r="G86" s="39"/>
      <c r="H86" s="35"/>
      <c r="I86" s="39"/>
      <c r="J86" s="35">
        <v>1</v>
      </c>
      <c r="K86" s="39"/>
      <c r="L86" s="35"/>
      <c r="M86" s="39"/>
      <c r="N86" s="35"/>
      <c r="O86" s="39"/>
      <c r="P86" s="35"/>
      <c r="Q86" s="39"/>
      <c r="R86" s="35"/>
      <c r="S86" s="39"/>
      <c r="T86" s="35"/>
      <c r="U86" s="39"/>
      <c r="V86" s="35"/>
      <c r="W86" s="39"/>
      <c r="X86" s="35"/>
      <c r="Y86" s="39"/>
      <c r="Z86" s="35"/>
      <c r="AA86" s="39"/>
      <c r="AB86" s="35"/>
      <c r="AC86" s="39"/>
      <c r="AD86" s="35"/>
      <c r="AE86" s="39"/>
      <c r="AF86" s="35">
        <v>1</v>
      </c>
      <c r="AG86" s="40"/>
      <c r="AH86" s="173"/>
      <c r="AI86" s="11"/>
      <c r="AJ86" s="615"/>
      <c r="AK86" s="618"/>
      <c r="AL86" s="733"/>
      <c r="AM86" s="733"/>
      <c r="AN86" s="733"/>
      <c r="AO86" s="733"/>
      <c r="AP86" s="733"/>
      <c r="AQ86" s="733"/>
      <c r="AR86" s="733"/>
      <c r="AS86" s="733"/>
      <c r="AT86" s="733"/>
      <c r="AU86" s="611"/>
      <c r="AV86" s="12"/>
      <c r="AW86" s="12"/>
      <c r="AX86" s="12"/>
      <c r="AY86" s="12"/>
      <c r="BZ86" s="3"/>
      <c r="CA86" s="4"/>
      <c r="CB86" s="4"/>
      <c r="CC86" s="4"/>
      <c r="CD86" s="4"/>
      <c r="CE86" s="4"/>
      <c r="CF86" s="4"/>
      <c r="CG86" s="14">
        <v>0</v>
      </c>
      <c r="CH86" s="14"/>
      <c r="CI86" s="14"/>
      <c r="CJ86" s="14"/>
      <c r="CK86" s="14"/>
      <c r="CL86" s="14"/>
      <c r="CM86" s="14"/>
      <c r="CN86" s="14"/>
    </row>
    <row r="87" spans="1:92" s="2" customFormat="1" x14ac:dyDescent="0.2">
      <c r="A87" s="1434"/>
      <c r="B87" s="177" t="s">
        <v>128</v>
      </c>
      <c r="C87" s="139">
        <f t="shared" si="8"/>
        <v>0</v>
      </c>
      <c r="D87" s="140">
        <f t="shared" si="9"/>
        <v>0</v>
      </c>
      <c r="E87" s="141">
        <f t="shared" si="9"/>
        <v>0</v>
      </c>
      <c r="F87" s="35"/>
      <c r="G87" s="39"/>
      <c r="H87" s="35"/>
      <c r="I87" s="39"/>
      <c r="J87" s="35"/>
      <c r="K87" s="39"/>
      <c r="L87" s="35"/>
      <c r="M87" s="39"/>
      <c r="N87" s="35"/>
      <c r="O87" s="39"/>
      <c r="P87" s="35"/>
      <c r="Q87" s="39"/>
      <c r="R87" s="35"/>
      <c r="S87" s="39"/>
      <c r="T87" s="35"/>
      <c r="U87" s="39"/>
      <c r="V87" s="35"/>
      <c r="W87" s="39"/>
      <c r="X87" s="35"/>
      <c r="Y87" s="39"/>
      <c r="Z87" s="35"/>
      <c r="AA87" s="39"/>
      <c r="AB87" s="35"/>
      <c r="AC87" s="39"/>
      <c r="AD87" s="35"/>
      <c r="AE87" s="39"/>
      <c r="AF87" s="35"/>
      <c r="AG87" s="40"/>
      <c r="AH87" s="173"/>
      <c r="AI87" s="11"/>
      <c r="AJ87" s="7"/>
      <c r="AK87" s="13"/>
      <c r="AL87" s="13"/>
      <c r="AM87" s="13"/>
      <c r="AN87" s="696"/>
      <c r="AO87" s="696"/>
      <c r="AP87" s="696"/>
      <c r="AQ87" s="696"/>
      <c r="AR87" s="696"/>
      <c r="AS87" s="696"/>
      <c r="AT87" s="696"/>
      <c r="AU87" s="696"/>
      <c r="AV87" s="696"/>
      <c r="AW87" s="611"/>
      <c r="AX87" s="12"/>
      <c r="AY87" s="12"/>
      <c r="CA87" s="4"/>
      <c r="CB87" s="4"/>
      <c r="CC87" s="4"/>
      <c r="CD87" s="4"/>
      <c r="CE87" s="4"/>
      <c r="CF87" s="4"/>
      <c r="CG87" s="14">
        <v>0</v>
      </c>
      <c r="CH87" s="14"/>
      <c r="CI87" s="14"/>
      <c r="CJ87" s="14"/>
      <c r="CK87" s="14"/>
      <c r="CL87" s="14"/>
      <c r="CM87" s="14"/>
      <c r="CN87" s="14"/>
    </row>
    <row r="88" spans="1:92" s="2" customFormat="1" ht="21.75" x14ac:dyDescent="0.2">
      <c r="A88" s="1434"/>
      <c r="B88" s="180" t="s">
        <v>129</v>
      </c>
      <c r="C88" s="139">
        <f t="shared" si="8"/>
        <v>0</v>
      </c>
      <c r="D88" s="140">
        <f t="shared" si="9"/>
        <v>0</v>
      </c>
      <c r="E88" s="141">
        <f t="shared" si="9"/>
        <v>0</v>
      </c>
      <c r="F88" s="35"/>
      <c r="G88" s="39"/>
      <c r="H88" s="35"/>
      <c r="I88" s="39"/>
      <c r="J88" s="35"/>
      <c r="K88" s="39"/>
      <c r="L88" s="35"/>
      <c r="M88" s="39"/>
      <c r="N88" s="35"/>
      <c r="O88" s="39"/>
      <c r="P88" s="35"/>
      <c r="Q88" s="39"/>
      <c r="R88" s="35"/>
      <c r="S88" s="39"/>
      <c r="T88" s="35"/>
      <c r="U88" s="39"/>
      <c r="V88" s="35"/>
      <c r="W88" s="39"/>
      <c r="X88" s="35"/>
      <c r="Y88" s="39"/>
      <c r="Z88" s="35"/>
      <c r="AA88" s="39"/>
      <c r="AB88" s="35"/>
      <c r="AC88" s="39"/>
      <c r="AD88" s="35"/>
      <c r="AE88" s="39"/>
      <c r="AF88" s="35"/>
      <c r="AG88" s="40"/>
      <c r="AH88" s="3"/>
      <c r="AL88" s="733"/>
      <c r="AM88" s="733"/>
      <c r="AN88" s="733"/>
      <c r="AO88" s="733"/>
      <c r="AP88" s="733"/>
      <c r="AQ88" s="733"/>
      <c r="AR88" s="733"/>
      <c r="AS88" s="733"/>
      <c r="AT88" s="733"/>
      <c r="AU88" s="611"/>
      <c r="AV88" s="12"/>
      <c r="AW88" s="12"/>
      <c r="AX88" s="12"/>
      <c r="AY88" s="12"/>
      <c r="BZ88" s="3"/>
      <c r="CA88" s="4"/>
      <c r="CB88" s="4"/>
      <c r="CC88" s="4"/>
      <c r="CD88" s="4"/>
      <c r="CE88" s="4"/>
      <c r="CF88" s="4"/>
      <c r="CG88" s="14">
        <v>0</v>
      </c>
      <c r="CH88" s="14"/>
      <c r="CI88" s="14"/>
      <c r="CJ88" s="14"/>
      <c r="CK88" s="14"/>
      <c r="CL88" s="14"/>
      <c r="CM88" s="14"/>
      <c r="CN88" s="14"/>
    </row>
    <row r="89" spans="1:92" s="2" customFormat="1" x14ac:dyDescent="0.2">
      <c r="A89" s="1402"/>
      <c r="B89" s="181" t="s">
        <v>130</v>
      </c>
      <c r="C89" s="182">
        <f t="shared" si="8"/>
        <v>0</v>
      </c>
      <c r="D89" s="183">
        <f t="shared" si="9"/>
        <v>0</v>
      </c>
      <c r="E89" s="184">
        <f t="shared" si="9"/>
        <v>0</v>
      </c>
      <c r="F89" s="82"/>
      <c r="G89" s="85"/>
      <c r="H89" s="82"/>
      <c r="I89" s="85"/>
      <c r="J89" s="82"/>
      <c r="K89" s="85"/>
      <c r="L89" s="82"/>
      <c r="M89" s="85"/>
      <c r="N89" s="82"/>
      <c r="O89" s="85"/>
      <c r="P89" s="82"/>
      <c r="Q89" s="85"/>
      <c r="R89" s="82"/>
      <c r="S89" s="85"/>
      <c r="T89" s="82"/>
      <c r="U89" s="85"/>
      <c r="V89" s="82"/>
      <c r="W89" s="85"/>
      <c r="X89" s="82"/>
      <c r="Y89" s="85"/>
      <c r="Z89" s="82"/>
      <c r="AA89" s="85"/>
      <c r="AB89" s="82"/>
      <c r="AC89" s="85"/>
      <c r="AD89" s="82"/>
      <c r="AE89" s="85"/>
      <c r="AF89" s="82"/>
      <c r="AG89" s="185"/>
      <c r="AH89" s="3"/>
      <c r="AL89" s="733"/>
      <c r="AM89" s="733"/>
      <c r="AN89" s="733"/>
      <c r="AO89" s="733"/>
      <c r="AP89" s="733"/>
      <c r="AQ89" s="733"/>
      <c r="AR89" s="733"/>
      <c r="AS89" s="733"/>
      <c r="AT89" s="733"/>
      <c r="AU89" s="611"/>
      <c r="AV89" s="12"/>
      <c r="AW89" s="12"/>
      <c r="AX89" s="12"/>
      <c r="AY89" s="12"/>
      <c r="BZ89" s="3"/>
      <c r="CA89" s="4"/>
      <c r="CB89" s="4"/>
      <c r="CC89" s="4"/>
      <c r="CD89" s="4"/>
      <c r="CE89" s="4"/>
      <c r="CF89" s="4"/>
      <c r="CG89" s="14">
        <v>0</v>
      </c>
      <c r="CH89" s="14"/>
      <c r="CI89" s="14"/>
      <c r="CJ89" s="14"/>
      <c r="CK89" s="14"/>
      <c r="CL89" s="14"/>
      <c r="CM89" s="14"/>
      <c r="CN89" s="14"/>
    </row>
    <row r="90" spans="1:92" s="2" customFormat="1" x14ac:dyDescent="0.2">
      <c r="A90" s="112" t="s">
        <v>131</v>
      </c>
      <c r="B90" s="112"/>
      <c r="AL90" s="733"/>
      <c r="AM90" s="733"/>
      <c r="AN90" s="733"/>
      <c r="AO90" s="733"/>
      <c r="AP90" s="733"/>
      <c r="AQ90" s="733"/>
      <c r="AR90" s="733"/>
      <c r="AS90" s="733"/>
      <c r="AT90" s="733"/>
      <c r="AU90" s="611"/>
      <c r="AV90" s="12"/>
      <c r="AW90" s="12"/>
      <c r="AX90" s="12"/>
      <c r="AY90" s="12"/>
      <c r="BZ90" s="3"/>
      <c r="CA90" s="4"/>
      <c r="CB90" s="4"/>
      <c r="CC90" s="4"/>
      <c r="CD90" s="4"/>
      <c r="CE90" s="4"/>
      <c r="CF90" s="4"/>
      <c r="CG90" s="14">
        <v>0</v>
      </c>
      <c r="CH90" s="14"/>
      <c r="CI90" s="14"/>
      <c r="CJ90" s="14"/>
      <c r="CK90" s="14"/>
      <c r="CL90" s="14"/>
      <c r="CM90" s="14"/>
      <c r="CN90" s="14"/>
    </row>
    <row r="91" spans="1:92" s="2" customFormat="1" x14ac:dyDescent="0.2">
      <c r="A91" s="1366" t="s">
        <v>62</v>
      </c>
      <c r="B91" s="1367"/>
      <c r="C91" s="1375" t="s">
        <v>63</v>
      </c>
      <c r="D91" s="1375"/>
      <c r="E91" s="1375"/>
      <c r="F91" s="1547" t="s">
        <v>76</v>
      </c>
      <c r="G91" s="1547"/>
      <c r="H91" s="1547"/>
      <c r="I91" s="1547"/>
      <c r="J91" s="1547"/>
      <c r="K91" s="1547"/>
      <c r="L91" s="1547"/>
      <c r="M91" s="1547"/>
      <c r="N91" s="1547"/>
      <c r="O91" s="1547"/>
      <c r="P91" s="1547"/>
      <c r="Q91" s="1547"/>
      <c r="R91" s="1547"/>
      <c r="S91" s="1547"/>
      <c r="T91" s="1547"/>
      <c r="U91" s="1547"/>
      <c r="V91" s="1547"/>
      <c r="W91" s="1547"/>
      <c r="X91" s="1547"/>
      <c r="Y91" s="1547"/>
      <c r="Z91" s="1547"/>
      <c r="AA91" s="1547"/>
      <c r="AB91" s="1547"/>
      <c r="AC91" s="1547"/>
      <c r="AD91" s="1547"/>
      <c r="AE91" s="1547"/>
      <c r="AF91" s="1547"/>
      <c r="AG91" s="1551"/>
      <c r="AH91" s="1552" t="s">
        <v>132</v>
      </c>
      <c r="AI91" s="1438"/>
      <c r="AJ91" s="1438"/>
      <c r="AK91" s="1439"/>
      <c r="AL91" s="186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12"/>
      <c r="AX91" s="12"/>
      <c r="AY91" s="12"/>
      <c r="BZ91" s="3"/>
      <c r="CA91" s="4"/>
      <c r="CB91" s="4"/>
      <c r="CC91" s="4"/>
      <c r="CD91" s="4"/>
      <c r="CE91" s="4"/>
      <c r="CF91" s="4"/>
      <c r="CG91" s="14">
        <v>0</v>
      </c>
      <c r="CH91" s="14"/>
      <c r="CI91" s="14"/>
      <c r="CJ91" s="14"/>
      <c r="CK91" s="14"/>
      <c r="CL91" s="14"/>
      <c r="CM91" s="14"/>
      <c r="CN91" s="14"/>
    </row>
    <row r="92" spans="1:92" s="2" customFormat="1" ht="14.25" customHeight="1" x14ac:dyDescent="0.2">
      <c r="A92" s="1399"/>
      <c r="B92" s="1400"/>
      <c r="C92" s="1392"/>
      <c r="D92" s="1392"/>
      <c r="E92" s="1392"/>
      <c r="F92" s="1541" t="s">
        <v>110</v>
      </c>
      <c r="G92" s="1541"/>
      <c r="H92" s="1541" t="s">
        <v>111</v>
      </c>
      <c r="I92" s="1541"/>
      <c r="J92" s="1547" t="s">
        <v>112</v>
      </c>
      <c r="K92" s="1547"/>
      <c r="L92" s="1547" t="s">
        <v>113</v>
      </c>
      <c r="M92" s="1547"/>
      <c r="N92" s="1547" t="s">
        <v>114</v>
      </c>
      <c r="O92" s="1547"/>
      <c r="P92" s="1547" t="s">
        <v>115</v>
      </c>
      <c r="Q92" s="1547"/>
      <c r="R92" s="1541" t="s">
        <v>116</v>
      </c>
      <c r="S92" s="1541"/>
      <c r="T92" s="1547" t="s">
        <v>117</v>
      </c>
      <c r="U92" s="1547"/>
      <c r="V92" s="1547" t="s">
        <v>118</v>
      </c>
      <c r="W92" s="1547"/>
      <c r="X92" s="1547" t="s">
        <v>119</v>
      </c>
      <c r="Y92" s="1547"/>
      <c r="Z92" s="1547" t="s">
        <v>120</v>
      </c>
      <c r="AA92" s="1547"/>
      <c r="AB92" s="1547" t="s">
        <v>121</v>
      </c>
      <c r="AC92" s="1547"/>
      <c r="AD92" s="1547" t="s">
        <v>122</v>
      </c>
      <c r="AE92" s="1547"/>
      <c r="AF92" s="1547" t="s">
        <v>123</v>
      </c>
      <c r="AG92" s="1551"/>
      <c r="AH92" s="1367" t="s">
        <v>133</v>
      </c>
      <c r="AI92" s="1375" t="s">
        <v>134</v>
      </c>
      <c r="AJ92" s="1375" t="s">
        <v>135</v>
      </c>
      <c r="AK92" s="1375" t="s">
        <v>136</v>
      </c>
      <c r="AL92" s="186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12"/>
      <c r="AX92" s="12"/>
      <c r="AY92" s="12"/>
      <c r="BZ92" s="3"/>
      <c r="CA92" s="4"/>
      <c r="CB92" s="4"/>
      <c r="CC92" s="4"/>
      <c r="CD92" s="4"/>
      <c r="CE92" s="4"/>
      <c r="CF92" s="4"/>
      <c r="CG92" s="14">
        <v>0</v>
      </c>
      <c r="CH92" s="14"/>
      <c r="CI92" s="14"/>
      <c r="CJ92" s="14"/>
      <c r="CK92" s="14"/>
      <c r="CL92" s="14"/>
      <c r="CM92" s="14"/>
      <c r="CN92" s="14"/>
    </row>
    <row r="93" spans="1:92" s="2" customFormat="1" ht="21" x14ac:dyDescent="0.2">
      <c r="A93" s="1399"/>
      <c r="B93" s="1400"/>
      <c r="C93" s="571" t="s">
        <v>88</v>
      </c>
      <c r="D93" s="596" t="s">
        <v>54</v>
      </c>
      <c r="E93" s="126" t="s">
        <v>89</v>
      </c>
      <c r="F93" s="483" t="s">
        <v>54</v>
      </c>
      <c r="G93" s="187" t="s">
        <v>89</v>
      </c>
      <c r="H93" s="483" t="s">
        <v>54</v>
      </c>
      <c r="I93" s="187" t="s">
        <v>89</v>
      </c>
      <c r="J93" s="483" t="s">
        <v>54</v>
      </c>
      <c r="K93" s="187" t="s">
        <v>89</v>
      </c>
      <c r="L93" s="483" t="s">
        <v>54</v>
      </c>
      <c r="M93" s="187" t="s">
        <v>89</v>
      </c>
      <c r="N93" s="483" t="s">
        <v>54</v>
      </c>
      <c r="O93" s="187" t="s">
        <v>89</v>
      </c>
      <c r="P93" s="483" t="s">
        <v>54</v>
      </c>
      <c r="Q93" s="187" t="s">
        <v>89</v>
      </c>
      <c r="R93" s="483" t="s">
        <v>54</v>
      </c>
      <c r="S93" s="187" t="s">
        <v>89</v>
      </c>
      <c r="T93" s="483" t="s">
        <v>54</v>
      </c>
      <c r="U93" s="187" t="s">
        <v>89</v>
      </c>
      <c r="V93" s="483" t="s">
        <v>54</v>
      </c>
      <c r="W93" s="187" t="s">
        <v>89</v>
      </c>
      <c r="X93" s="483" t="s">
        <v>54</v>
      </c>
      <c r="Y93" s="187" t="s">
        <v>89</v>
      </c>
      <c r="Z93" s="483" t="s">
        <v>54</v>
      </c>
      <c r="AA93" s="187" t="s">
        <v>89</v>
      </c>
      <c r="AB93" s="483" t="s">
        <v>54</v>
      </c>
      <c r="AC93" s="187" t="s">
        <v>89</v>
      </c>
      <c r="AD93" s="483" t="s">
        <v>54</v>
      </c>
      <c r="AE93" s="187" t="s">
        <v>89</v>
      </c>
      <c r="AF93" s="483" t="s">
        <v>54</v>
      </c>
      <c r="AG93" s="188" t="s">
        <v>89</v>
      </c>
      <c r="AH93" s="1369"/>
      <c r="AI93" s="1376"/>
      <c r="AJ93" s="1376"/>
      <c r="AK93" s="1376"/>
      <c r="AL93" s="186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12"/>
      <c r="AX93" s="12"/>
      <c r="AY93" s="12"/>
      <c r="BZ93" s="3"/>
      <c r="CA93" s="4"/>
      <c r="CB93" s="4"/>
      <c r="CC93" s="4"/>
      <c r="CD93" s="4"/>
      <c r="CE93" s="4"/>
      <c r="CF93" s="4"/>
      <c r="CG93" s="14">
        <v>0</v>
      </c>
      <c r="CH93" s="14"/>
      <c r="CI93" s="14"/>
      <c r="CJ93" s="14"/>
      <c r="CK93" s="14"/>
      <c r="CL93" s="14"/>
      <c r="CM93" s="14"/>
      <c r="CN93" s="14"/>
    </row>
    <row r="94" spans="1:92" s="2" customFormat="1" x14ac:dyDescent="0.2">
      <c r="A94" s="1397" t="s">
        <v>137</v>
      </c>
      <c r="B94" s="1398"/>
      <c r="C94" s="576">
        <f t="shared" ref="C94:C99" si="10">SUM(D94:E94)</f>
        <v>1</v>
      </c>
      <c r="D94" s="577">
        <f t="shared" ref="D94:E99" si="11">SUM(F94+H94+J94+L94+N94+P94+R94+T94+V94+X94+Z94+AB94+AD94+AF94)</f>
        <v>1</v>
      </c>
      <c r="E94" s="75">
        <f t="shared" si="11"/>
        <v>0</v>
      </c>
      <c r="F94" s="583"/>
      <c r="G94" s="586"/>
      <c r="H94" s="583">
        <v>1</v>
      </c>
      <c r="I94" s="586"/>
      <c r="J94" s="583"/>
      <c r="K94" s="586"/>
      <c r="L94" s="583"/>
      <c r="M94" s="586"/>
      <c r="N94" s="583"/>
      <c r="O94" s="586"/>
      <c r="P94" s="583"/>
      <c r="Q94" s="586"/>
      <c r="R94" s="583"/>
      <c r="S94" s="586"/>
      <c r="T94" s="583"/>
      <c r="U94" s="586"/>
      <c r="V94" s="583"/>
      <c r="W94" s="586"/>
      <c r="X94" s="583"/>
      <c r="Y94" s="586"/>
      <c r="Z94" s="583"/>
      <c r="AA94" s="586"/>
      <c r="AB94" s="583"/>
      <c r="AC94" s="586"/>
      <c r="AD94" s="583"/>
      <c r="AE94" s="586"/>
      <c r="AF94" s="583"/>
      <c r="AG94" s="600"/>
      <c r="AH94" s="586">
        <v>1</v>
      </c>
      <c r="AI94" s="603"/>
      <c r="AJ94" s="603"/>
      <c r="AK94" s="603"/>
      <c r="AL94" s="186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12"/>
      <c r="AX94" s="12"/>
      <c r="AY94" s="12"/>
      <c r="BZ94" s="3"/>
      <c r="CA94" s="4"/>
      <c r="CB94" s="4"/>
      <c r="CC94" s="4"/>
      <c r="CD94" s="4"/>
      <c r="CE94" s="4"/>
      <c r="CF94" s="4"/>
      <c r="CG94" s="14">
        <v>0</v>
      </c>
      <c r="CH94" s="14"/>
      <c r="CI94" s="14"/>
      <c r="CJ94" s="14"/>
      <c r="CK94" s="14"/>
      <c r="CL94" s="14"/>
      <c r="CM94" s="14"/>
      <c r="CN94" s="14"/>
    </row>
    <row r="95" spans="1:92" s="2" customFormat="1" x14ac:dyDescent="0.2">
      <c r="A95" s="1401" t="s">
        <v>125</v>
      </c>
      <c r="B95" s="616" t="s">
        <v>126</v>
      </c>
      <c r="C95" s="597">
        <f t="shared" si="10"/>
        <v>0</v>
      </c>
      <c r="D95" s="598">
        <f t="shared" si="11"/>
        <v>0</v>
      </c>
      <c r="E95" s="599">
        <f t="shared" si="11"/>
        <v>0</v>
      </c>
      <c r="F95" s="583"/>
      <c r="G95" s="586"/>
      <c r="H95" s="583"/>
      <c r="I95" s="586"/>
      <c r="J95" s="583"/>
      <c r="K95" s="586"/>
      <c r="L95" s="583"/>
      <c r="M95" s="586"/>
      <c r="N95" s="583"/>
      <c r="O95" s="586"/>
      <c r="P95" s="583"/>
      <c r="Q95" s="586"/>
      <c r="R95" s="583"/>
      <c r="S95" s="586"/>
      <c r="T95" s="583"/>
      <c r="U95" s="586"/>
      <c r="V95" s="583"/>
      <c r="W95" s="586"/>
      <c r="X95" s="583"/>
      <c r="Y95" s="586"/>
      <c r="Z95" s="583"/>
      <c r="AA95" s="586"/>
      <c r="AB95" s="583"/>
      <c r="AC95" s="586"/>
      <c r="AD95" s="583"/>
      <c r="AE95" s="586"/>
      <c r="AF95" s="583"/>
      <c r="AG95" s="600"/>
      <c r="AH95" s="586"/>
      <c r="AI95" s="603"/>
      <c r="AJ95" s="603"/>
      <c r="AK95" s="603"/>
      <c r="AL95" s="186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12"/>
      <c r="AX95" s="12"/>
      <c r="AY95" s="12"/>
      <c r="BZ95" s="3"/>
      <c r="CA95" s="4"/>
      <c r="CB95" s="4"/>
      <c r="CC95" s="4"/>
      <c r="CD95" s="4"/>
      <c r="CE95" s="4"/>
      <c r="CF95" s="4"/>
      <c r="CG95" s="14">
        <v>0</v>
      </c>
      <c r="CH95" s="14"/>
      <c r="CI95" s="14"/>
      <c r="CJ95" s="14"/>
      <c r="CK95" s="14"/>
      <c r="CL95" s="14"/>
      <c r="CM95" s="14"/>
      <c r="CN95" s="14"/>
    </row>
    <row r="96" spans="1:92" s="2" customFormat="1" x14ac:dyDescent="0.2">
      <c r="A96" s="1434"/>
      <c r="B96" s="177" t="s">
        <v>127</v>
      </c>
      <c r="C96" s="139">
        <f t="shared" si="10"/>
        <v>1</v>
      </c>
      <c r="D96" s="140">
        <f t="shared" si="11"/>
        <v>1</v>
      </c>
      <c r="E96" s="141">
        <f t="shared" si="11"/>
        <v>0</v>
      </c>
      <c r="F96" s="35"/>
      <c r="G96" s="39"/>
      <c r="H96" s="35">
        <v>1</v>
      </c>
      <c r="I96" s="39"/>
      <c r="J96" s="35"/>
      <c r="K96" s="39"/>
      <c r="L96" s="35"/>
      <c r="M96" s="39"/>
      <c r="N96" s="35"/>
      <c r="O96" s="39"/>
      <c r="P96" s="35"/>
      <c r="Q96" s="39"/>
      <c r="R96" s="35"/>
      <c r="S96" s="39"/>
      <c r="T96" s="35"/>
      <c r="U96" s="39"/>
      <c r="V96" s="35"/>
      <c r="W96" s="39"/>
      <c r="X96" s="35"/>
      <c r="Y96" s="39"/>
      <c r="Z96" s="35"/>
      <c r="AA96" s="39"/>
      <c r="AB96" s="35"/>
      <c r="AC96" s="39"/>
      <c r="AD96" s="35"/>
      <c r="AE96" s="39"/>
      <c r="AF96" s="35"/>
      <c r="AG96" s="142"/>
      <c r="AH96" s="39">
        <v>1</v>
      </c>
      <c r="AI96" s="58"/>
      <c r="AJ96" s="58"/>
      <c r="AK96" s="58"/>
      <c r="AL96" s="186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12"/>
      <c r="AX96" s="12"/>
      <c r="AY96" s="12"/>
      <c r="BZ96" s="3"/>
      <c r="CA96" s="4"/>
      <c r="CB96" s="4"/>
      <c r="CC96" s="4"/>
      <c r="CD96" s="4"/>
      <c r="CE96" s="4"/>
      <c r="CF96" s="4"/>
      <c r="CG96" s="14">
        <v>0</v>
      </c>
      <c r="CH96" s="14"/>
      <c r="CI96" s="14"/>
      <c r="CJ96" s="14"/>
      <c r="CK96" s="14"/>
      <c r="CL96" s="14"/>
      <c r="CM96" s="14"/>
      <c r="CN96" s="14"/>
    </row>
    <row r="97" spans="1:92" s="2" customFormat="1" x14ac:dyDescent="0.2">
      <c r="A97" s="1434"/>
      <c r="B97" s="177" t="s">
        <v>128</v>
      </c>
      <c r="C97" s="139">
        <f t="shared" si="10"/>
        <v>0</v>
      </c>
      <c r="D97" s="140">
        <f t="shared" si="11"/>
        <v>0</v>
      </c>
      <c r="E97" s="141">
        <f t="shared" si="11"/>
        <v>0</v>
      </c>
      <c r="F97" s="35"/>
      <c r="G97" s="39"/>
      <c r="H97" s="35"/>
      <c r="I97" s="39"/>
      <c r="J97" s="35"/>
      <c r="K97" s="39"/>
      <c r="L97" s="35"/>
      <c r="M97" s="39"/>
      <c r="N97" s="35"/>
      <c r="O97" s="39"/>
      <c r="P97" s="35"/>
      <c r="Q97" s="39"/>
      <c r="R97" s="35"/>
      <c r="S97" s="39"/>
      <c r="T97" s="35"/>
      <c r="U97" s="39"/>
      <c r="V97" s="35"/>
      <c r="W97" s="39"/>
      <c r="X97" s="35"/>
      <c r="Y97" s="39"/>
      <c r="Z97" s="35"/>
      <c r="AA97" s="39"/>
      <c r="AB97" s="35"/>
      <c r="AC97" s="39"/>
      <c r="AD97" s="35"/>
      <c r="AE97" s="39"/>
      <c r="AF97" s="35"/>
      <c r="AG97" s="142"/>
      <c r="AH97" s="39"/>
      <c r="AI97" s="58"/>
      <c r="AJ97" s="58"/>
      <c r="AK97" s="58"/>
      <c r="AL97" s="189"/>
      <c r="AM97" s="13"/>
      <c r="AN97" s="696"/>
      <c r="AO97" s="696"/>
      <c r="AP97" s="696"/>
      <c r="AQ97" s="696"/>
      <c r="AR97" s="696"/>
      <c r="AS97" s="696"/>
      <c r="AT97" s="696"/>
      <c r="AU97" s="620"/>
      <c r="AV97" s="620"/>
      <c r="AW97" s="12"/>
      <c r="AX97" s="12"/>
      <c r="AY97" s="12"/>
      <c r="CA97" s="4"/>
      <c r="CB97" s="4"/>
      <c r="CC97" s="4"/>
      <c r="CD97" s="4"/>
      <c r="CE97" s="4"/>
      <c r="CF97" s="4"/>
      <c r="CG97" s="14"/>
      <c r="CH97" s="14"/>
      <c r="CI97" s="14"/>
      <c r="CJ97" s="14"/>
      <c r="CK97" s="14"/>
      <c r="CL97" s="14"/>
      <c r="CM97" s="14"/>
      <c r="CN97" s="14"/>
    </row>
    <row r="98" spans="1:92" s="2" customFormat="1" ht="21.75" x14ac:dyDescent="0.2">
      <c r="A98" s="1434"/>
      <c r="B98" s="180" t="s">
        <v>129</v>
      </c>
      <c r="C98" s="139">
        <f t="shared" si="10"/>
        <v>0</v>
      </c>
      <c r="D98" s="140">
        <f t="shared" si="11"/>
        <v>0</v>
      </c>
      <c r="E98" s="141">
        <f t="shared" si="11"/>
        <v>0</v>
      </c>
      <c r="F98" s="35"/>
      <c r="G98" s="39"/>
      <c r="H98" s="35"/>
      <c r="I98" s="39"/>
      <c r="J98" s="35"/>
      <c r="K98" s="39"/>
      <c r="L98" s="35"/>
      <c r="M98" s="39"/>
      <c r="N98" s="35"/>
      <c r="O98" s="39"/>
      <c r="P98" s="35"/>
      <c r="Q98" s="39"/>
      <c r="R98" s="35"/>
      <c r="S98" s="39"/>
      <c r="T98" s="35"/>
      <c r="U98" s="39"/>
      <c r="V98" s="35"/>
      <c r="W98" s="39"/>
      <c r="X98" s="35"/>
      <c r="Y98" s="39"/>
      <c r="Z98" s="35"/>
      <c r="AA98" s="39"/>
      <c r="AB98" s="35"/>
      <c r="AC98" s="39"/>
      <c r="AD98" s="35"/>
      <c r="AE98" s="39"/>
      <c r="AF98" s="35"/>
      <c r="AG98" s="142"/>
      <c r="AH98" s="39"/>
      <c r="AI98" s="58"/>
      <c r="AJ98" s="58"/>
      <c r="AK98" s="58"/>
      <c r="AL98" s="734"/>
      <c r="AM98" s="696"/>
      <c r="AN98" s="696"/>
      <c r="AO98" s="696"/>
      <c r="AP98" s="696"/>
      <c r="AQ98" s="696"/>
      <c r="AR98" s="622"/>
      <c r="AS98" s="696"/>
      <c r="AT98" s="696"/>
      <c r="AU98" s="735"/>
      <c r="AV98" s="12"/>
      <c r="AW98" s="12"/>
      <c r="AX98" s="12"/>
      <c r="AY98" s="12"/>
      <c r="BZ98" s="3"/>
      <c r="CA98" s="4"/>
      <c r="CB98" s="4"/>
      <c r="CC98" s="4"/>
      <c r="CD98" s="4"/>
      <c r="CE98" s="4"/>
      <c r="CF98" s="4"/>
      <c r="CG98" s="14"/>
      <c r="CH98" s="14"/>
      <c r="CI98" s="14"/>
      <c r="CJ98" s="14"/>
      <c r="CK98" s="14"/>
      <c r="CL98" s="14"/>
      <c r="CM98" s="14"/>
      <c r="CN98" s="14"/>
    </row>
    <row r="99" spans="1:92" s="2" customFormat="1" x14ac:dyDescent="0.2">
      <c r="A99" s="1402"/>
      <c r="B99" s="181" t="s">
        <v>130</v>
      </c>
      <c r="C99" s="182">
        <f t="shared" si="10"/>
        <v>0</v>
      </c>
      <c r="D99" s="183">
        <f t="shared" si="11"/>
        <v>0</v>
      </c>
      <c r="E99" s="184">
        <f t="shared" si="11"/>
        <v>0</v>
      </c>
      <c r="F99" s="82"/>
      <c r="G99" s="85"/>
      <c r="H99" s="82"/>
      <c r="I99" s="85"/>
      <c r="J99" s="82"/>
      <c r="K99" s="85"/>
      <c r="L99" s="82"/>
      <c r="M99" s="85"/>
      <c r="N99" s="82"/>
      <c r="O99" s="85"/>
      <c r="P99" s="82"/>
      <c r="Q99" s="85"/>
      <c r="R99" s="82"/>
      <c r="S99" s="85"/>
      <c r="T99" s="82"/>
      <c r="U99" s="85"/>
      <c r="V99" s="82"/>
      <c r="W99" s="85"/>
      <c r="X99" s="82"/>
      <c r="Y99" s="85"/>
      <c r="Z99" s="82"/>
      <c r="AA99" s="85"/>
      <c r="AB99" s="82"/>
      <c r="AC99" s="85"/>
      <c r="AD99" s="82"/>
      <c r="AE99" s="85"/>
      <c r="AF99" s="82"/>
      <c r="AG99" s="148"/>
      <c r="AH99" s="85"/>
      <c r="AI99" s="59"/>
      <c r="AJ99" s="59"/>
      <c r="AK99" s="59"/>
      <c r="AL99" s="736"/>
      <c r="AM99" s="733"/>
      <c r="AN99" s="733"/>
      <c r="AO99" s="733"/>
      <c r="AP99" s="733"/>
      <c r="AQ99" s="733"/>
      <c r="AR99" s="625"/>
      <c r="AS99" s="733"/>
      <c r="AT99" s="733"/>
      <c r="AU99" s="735"/>
      <c r="AV99" s="12"/>
      <c r="AW99" s="12"/>
      <c r="AX99" s="12"/>
      <c r="AY99" s="12"/>
      <c r="BZ99" s="3"/>
      <c r="CA99" s="4" t="str">
        <f>IF(C99&gt;C98+C97,"* Los Ingresos de pacientes dependientes severos con escaras DEBEN estar incluidos en los Ingresos de pacientes dependientes severos Oncológicos o No Oncológicos. ","")</f>
        <v/>
      </c>
      <c r="CB99" s="4"/>
      <c r="CC99" s="4"/>
      <c r="CD99" s="4"/>
      <c r="CE99" s="4"/>
      <c r="CF99" s="4"/>
      <c r="CG99" s="14"/>
      <c r="CH99" s="14"/>
      <c r="CI99" s="14"/>
      <c r="CJ99" s="14"/>
      <c r="CK99" s="14"/>
      <c r="CL99" s="14"/>
      <c r="CM99" s="14"/>
      <c r="CN99" s="14"/>
    </row>
    <row r="100" spans="1:92" s="2" customFormat="1" x14ac:dyDescent="0.2">
      <c r="A100" s="112" t="s">
        <v>138</v>
      </c>
      <c r="B100" s="112"/>
      <c r="AK100" s="15"/>
      <c r="AL100" s="15"/>
      <c r="AM100" s="15"/>
      <c r="AN100" s="15"/>
      <c r="AO100" s="15"/>
      <c r="AP100" s="15"/>
      <c r="AQ100" s="15"/>
      <c r="AR100" s="15"/>
      <c r="AS100" s="733"/>
      <c r="AT100" s="733"/>
      <c r="AU100" s="735"/>
      <c r="AV100" s="12"/>
      <c r="AW100" s="12"/>
      <c r="AX100" s="12"/>
      <c r="AY100" s="12"/>
      <c r="BZ100" s="3"/>
      <c r="CA100" s="4"/>
      <c r="CB100" s="4"/>
      <c r="CC100" s="4"/>
      <c r="CD100" s="4"/>
      <c r="CE100" s="4"/>
      <c r="CF100" s="4"/>
      <c r="CG100" s="14"/>
      <c r="CH100" s="14"/>
      <c r="CI100" s="14"/>
      <c r="CJ100" s="14"/>
      <c r="CK100" s="14"/>
      <c r="CL100" s="14"/>
      <c r="CM100" s="14"/>
      <c r="CN100" s="14"/>
    </row>
    <row r="101" spans="1:92" s="2" customFormat="1" ht="15" x14ac:dyDescent="0.25">
      <c r="A101" s="1401" t="s">
        <v>62</v>
      </c>
      <c r="B101" s="1401"/>
      <c r="C101" s="1366" t="s">
        <v>63</v>
      </c>
      <c r="D101" s="1401"/>
      <c r="E101" s="1367"/>
      <c r="F101" s="1406" t="s">
        <v>64</v>
      </c>
      <c r="G101" s="1408"/>
      <c r="H101" s="1408"/>
      <c r="I101" s="1408"/>
      <c r="J101" s="1408"/>
      <c r="K101" s="1408"/>
      <c r="L101" s="1408"/>
      <c r="M101" s="1408"/>
      <c r="N101" s="1408"/>
      <c r="O101" s="1408"/>
      <c r="P101" s="1408"/>
      <c r="Q101" s="1408"/>
      <c r="R101" s="1408"/>
      <c r="S101" s="1408"/>
      <c r="T101" s="1408"/>
      <c r="U101" s="1408"/>
      <c r="V101" s="1408"/>
      <c r="W101" s="1408"/>
      <c r="X101" s="1408"/>
      <c r="Y101" s="1408"/>
      <c r="Z101" s="1408"/>
      <c r="AA101" s="1408"/>
      <c r="AB101" s="1408"/>
      <c r="AC101" s="1408"/>
      <c r="AD101" s="1408"/>
      <c r="AE101" s="1408"/>
      <c r="AF101" s="1408"/>
      <c r="AG101" s="1435"/>
      <c r="AH101" s="1439" t="s">
        <v>132</v>
      </c>
      <c r="AI101" s="1553"/>
      <c r="AJ101" s="1553"/>
      <c r="AK101" s="196"/>
      <c r="AL101" s="15"/>
      <c r="AM101" s="15"/>
      <c r="AN101" s="15"/>
      <c r="AO101" s="15"/>
      <c r="AP101" s="15"/>
      <c r="AQ101" s="15"/>
      <c r="AR101" s="15"/>
      <c r="AS101" s="733"/>
      <c r="AT101" s="733"/>
      <c r="AU101" s="735"/>
      <c r="AV101" s="12"/>
      <c r="AW101" s="12"/>
      <c r="AX101" s="12"/>
      <c r="AY101" s="12"/>
      <c r="BZ101" s="3"/>
      <c r="CA101" s="4"/>
      <c r="CB101" s="4"/>
      <c r="CC101" s="4"/>
      <c r="CD101" s="4"/>
      <c r="CE101" s="4"/>
      <c r="CF101" s="4"/>
      <c r="CG101" s="14"/>
      <c r="CH101" s="14"/>
      <c r="CI101" s="14"/>
      <c r="CJ101" s="14"/>
      <c r="CK101" s="14"/>
      <c r="CL101" s="14"/>
      <c r="CM101" s="14"/>
      <c r="CN101" s="14"/>
    </row>
    <row r="102" spans="1:92" s="2" customFormat="1" ht="14.25" customHeight="1" x14ac:dyDescent="0.2">
      <c r="A102" s="1434"/>
      <c r="B102" s="1434"/>
      <c r="C102" s="1399"/>
      <c r="D102" s="1434"/>
      <c r="E102" s="1400"/>
      <c r="F102" s="1377" t="s">
        <v>139</v>
      </c>
      <c r="G102" s="1380"/>
      <c r="H102" s="1377" t="s">
        <v>111</v>
      </c>
      <c r="I102" s="1380"/>
      <c r="J102" s="1377" t="s">
        <v>112</v>
      </c>
      <c r="K102" s="1380"/>
      <c r="L102" s="1377" t="s">
        <v>113</v>
      </c>
      <c r="M102" s="1380"/>
      <c r="N102" s="1377" t="s">
        <v>114</v>
      </c>
      <c r="O102" s="1380"/>
      <c r="P102" s="1377" t="s">
        <v>115</v>
      </c>
      <c r="Q102" s="1380"/>
      <c r="R102" s="1377" t="s">
        <v>116</v>
      </c>
      <c r="S102" s="1380"/>
      <c r="T102" s="1377" t="s">
        <v>117</v>
      </c>
      <c r="U102" s="1380"/>
      <c r="V102" s="1377" t="s">
        <v>118</v>
      </c>
      <c r="W102" s="1380"/>
      <c r="X102" s="1377" t="s">
        <v>119</v>
      </c>
      <c r="Y102" s="1380"/>
      <c r="Z102" s="1406" t="s">
        <v>120</v>
      </c>
      <c r="AA102" s="1407"/>
      <c r="AB102" s="1406" t="s">
        <v>121</v>
      </c>
      <c r="AC102" s="1407"/>
      <c r="AD102" s="1406" t="s">
        <v>122</v>
      </c>
      <c r="AE102" s="1407"/>
      <c r="AF102" s="1406" t="s">
        <v>123</v>
      </c>
      <c r="AG102" s="1435"/>
      <c r="AH102" s="1367" t="s">
        <v>140</v>
      </c>
      <c r="AI102" s="1375" t="s">
        <v>141</v>
      </c>
      <c r="AJ102" s="1375" t="s">
        <v>135</v>
      </c>
      <c r="AK102" s="197"/>
      <c r="AL102" s="15"/>
      <c r="AM102" s="15"/>
      <c r="AN102" s="15"/>
      <c r="AO102" s="15"/>
      <c r="AP102" s="15"/>
      <c r="AQ102" s="15"/>
      <c r="AR102" s="15"/>
      <c r="AS102" s="733"/>
      <c r="AT102" s="733"/>
      <c r="AU102" s="735"/>
      <c r="AV102" s="12"/>
      <c r="AW102" s="12"/>
      <c r="AX102" s="12"/>
      <c r="AY102" s="12"/>
      <c r="BZ102" s="3"/>
      <c r="CA102" s="4"/>
      <c r="CB102" s="4"/>
      <c r="CC102" s="4"/>
      <c r="CD102" s="4"/>
      <c r="CE102" s="4"/>
      <c r="CF102" s="4"/>
      <c r="CG102" s="14"/>
      <c r="CH102" s="14"/>
      <c r="CI102" s="14"/>
      <c r="CJ102" s="14"/>
      <c r="CK102" s="14"/>
      <c r="CL102" s="14"/>
      <c r="CM102" s="14"/>
      <c r="CN102" s="14"/>
    </row>
    <row r="103" spans="1:92" s="2" customFormat="1" ht="21" x14ac:dyDescent="0.2">
      <c r="A103" s="1402"/>
      <c r="B103" s="1402"/>
      <c r="C103" s="571" t="s">
        <v>88</v>
      </c>
      <c r="D103" s="596" t="s">
        <v>54</v>
      </c>
      <c r="E103" s="126" t="s">
        <v>89</v>
      </c>
      <c r="F103" s="483" t="s">
        <v>54</v>
      </c>
      <c r="G103" s="187" t="s">
        <v>89</v>
      </c>
      <c r="H103" s="483" t="s">
        <v>54</v>
      </c>
      <c r="I103" s="187" t="s">
        <v>89</v>
      </c>
      <c r="J103" s="483" t="s">
        <v>54</v>
      </c>
      <c r="K103" s="187" t="s">
        <v>89</v>
      </c>
      <c r="L103" s="483" t="s">
        <v>54</v>
      </c>
      <c r="M103" s="187" t="s">
        <v>89</v>
      </c>
      <c r="N103" s="483" t="s">
        <v>54</v>
      </c>
      <c r="O103" s="187" t="s">
        <v>89</v>
      </c>
      <c r="P103" s="483" t="s">
        <v>54</v>
      </c>
      <c r="Q103" s="187" t="s">
        <v>89</v>
      </c>
      <c r="R103" s="483" t="s">
        <v>54</v>
      </c>
      <c r="S103" s="187" t="s">
        <v>89</v>
      </c>
      <c r="T103" s="483" t="s">
        <v>54</v>
      </c>
      <c r="U103" s="187" t="s">
        <v>89</v>
      </c>
      <c r="V103" s="483" t="s">
        <v>54</v>
      </c>
      <c r="W103" s="187" t="s">
        <v>89</v>
      </c>
      <c r="X103" s="483" t="s">
        <v>54</v>
      </c>
      <c r="Y103" s="187" t="s">
        <v>89</v>
      </c>
      <c r="Z103" s="483" t="s">
        <v>54</v>
      </c>
      <c r="AA103" s="187" t="s">
        <v>89</v>
      </c>
      <c r="AB103" s="483" t="s">
        <v>54</v>
      </c>
      <c r="AC103" s="187" t="s">
        <v>89</v>
      </c>
      <c r="AD103" s="483" t="s">
        <v>54</v>
      </c>
      <c r="AE103" s="187" t="s">
        <v>89</v>
      </c>
      <c r="AF103" s="483" t="s">
        <v>54</v>
      </c>
      <c r="AG103" s="188" t="s">
        <v>89</v>
      </c>
      <c r="AH103" s="1369"/>
      <c r="AI103" s="1376"/>
      <c r="AJ103" s="1376"/>
      <c r="AK103" s="197"/>
      <c r="AL103" s="15"/>
      <c r="AM103" s="15"/>
      <c r="AN103" s="15"/>
      <c r="AO103" s="15"/>
      <c r="AP103" s="15"/>
      <c r="AQ103" s="15"/>
      <c r="AR103" s="15"/>
      <c r="AS103" s="733"/>
      <c r="AT103" s="733"/>
      <c r="AU103" s="735"/>
      <c r="AV103" s="12"/>
      <c r="AW103" s="12"/>
      <c r="AX103" s="12"/>
      <c r="AY103" s="12"/>
      <c r="BZ103" s="3"/>
      <c r="CA103" s="4"/>
      <c r="CB103" s="4"/>
      <c r="CC103" s="4"/>
      <c r="CD103" s="4"/>
      <c r="CE103" s="4"/>
      <c r="CF103" s="4"/>
      <c r="CG103" s="14"/>
      <c r="CH103" s="14"/>
      <c r="CI103" s="14"/>
      <c r="CJ103" s="14"/>
      <c r="CK103" s="14"/>
      <c r="CL103" s="14"/>
      <c r="CM103" s="14"/>
      <c r="CN103" s="14"/>
    </row>
    <row r="104" spans="1:92" s="2" customFormat="1" x14ac:dyDescent="0.2">
      <c r="A104" s="1555" t="s">
        <v>142</v>
      </c>
      <c r="B104" s="1556"/>
      <c r="C104" s="597">
        <f>SUM(D104:E104)</f>
        <v>0</v>
      </c>
      <c r="D104" s="598">
        <f t="shared" ref="D104:E108" si="12">SUM(F104+H104+J104+L104+N104+P104+R104+T104+V104+X104+Z104+AB104+AD104+AF104)</f>
        <v>0</v>
      </c>
      <c r="E104" s="599">
        <f t="shared" si="12"/>
        <v>0</v>
      </c>
      <c r="F104" s="583"/>
      <c r="G104" s="586"/>
      <c r="H104" s="583"/>
      <c r="I104" s="586"/>
      <c r="J104" s="583"/>
      <c r="K104" s="586"/>
      <c r="L104" s="583"/>
      <c r="M104" s="586"/>
      <c r="N104" s="583"/>
      <c r="O104" s="586"/>
      <c r="P104" s="583"/>
      <c r="Q104" s="586"/>
      <c r="R104" s="583"/>
      <c r="S104" s="586"/>
      <c r="T104" s="583"/>
      <c r="U104" s="586"/>
      <c r="V104" s="583"/>
      <c r="W104" s="586"/>
      <c r="X104" s="583"/>
      <c r="Y104" s="586"/>
      <c r="Z104" s="583"/>
      <c r="AA104" s="586"/>
      <c r="AB104" s="583"/>
      <c r="AC104" s="586"/>
      <c r="AD104" s="583"/>
      <c r="AE104" s="586"/>
      <c r="AF104" s="583"/>
      <c r="AG104" s="600"/>
      <c r="AH104" s="586"/>
      <c r="AI104" s="603"/>
      <c r="AJ104" s="603"/>
      <c r="AK104" s="197"/>
      <c r="AL104" s="15"/>
      <c r="AM104" s="15"/>
      <c r="AN104" s="15"/>
      <c r="AO104" s="15"/>
      <c r="AP104" s="15"/>
      <c r="AQ104" s="15"/>
      <c r="AR104" s="15"/>
      <c r="AS104" s="612"/>
      <c r="AT104" s="612"/>
      <c r="AU104" s="735"/>
      <c r="AV104" s="12"/>
      <c r="AW104" s="12"/>
      <c r="AX104" s="12"/>
      <c r="AY104" s="12"/>
      <c r="BZ104" s="3"/>
      <c r="CA104" s="4"/>
      <c r="CB104" s="4"/>
      <c r="CC104" s="4"/>
      <c r="CD104" s="4"/>
      <c r="CE104" s="4"/>
      <c r="CF104" s="4"/>
      <c r="CG104" s="14"/>
      <c r="CH104" s="14"/>
      <c r="CI104" s="14"/>
      <c r="CJ104" s="14"/>
      <c r="CK104" s="14"/>
      <c r="CL104" s="14"/>
      <c r="CM104" s="14"/>
      <c r="CN104" s="14"/>
    </row>
    <row r="105" spans="1:92" s="2" customFormat="1" x14ac:dyDescent="0.2">
      <c r="A105" s="1449" t="s">
        <v>143</v>
      </c>
      <c r="B105" s="1450"/>
      <c r="C105" s="198">
        <f>SUM(D105:E105)</f>
        <v>0</v>
      </c>
      <c r="D105" s="199">
        <f t="shared" si="12"/>
        <v>0</v>
      </c>
      <c r="E105" s="200">
        <f t="shared" si="12"/>
        <v>0</v>
      </c>
      <c r="F105" s="42"/>
      <c r="G105" s="46"/>
      <c r="H105" s="42"/>
      <c r="I105" s="46"/>
      <c r="J105" s="42"/>
      <c r="K105" s="46"/>
      <c r="L105" s="42"/>
      <c r="M105" s="46"/>
      <c r="N105" s="42"/>
      <c r="O105" s="46"/>
      <c r="P105" s="42"/>
      <c r="Q105" s="46"/>
      <c r="R105" s="42"/>
      <c r="S105" s="46"/>
      <c r="T105" s="42"/>
      <c r="U105" s="46"/>
      <c r="V105" s="42"/>
      <c r="W105" s="46"/>
      <c r="X105" s="42"/>
      <c r="Y105" s="46"/>
      <c r="Z105" s="42"/>
      <c r="AA105" s="46"/>
      <c r="AB105" s="42"/>
      <c r="AC105" s="46"/>
      <c r="AD105" s="42"/>
      <c r="AE105" s="46"/>
      <c r="AF105" s="42"/>
      <c r="AG105" s="201"/>
      <c r="AH105" s="46"/>
      <c r="AI105" s="202"/>
      <c r="AJ105" s="202"/>
      <c r="AK105" s="30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12"/>
      <c r="AX105" s="12"/>
      <c r="AY105" s="12"/>
      <c r="BZ105" s="3"/>
      <c r="CA105" s="4" t="str">
        <f>IF(C108&gt;C107+C106,"* Los Ingresos de pacientes dependientes severos con escaras DEBEN estar incluidos en los Ingresos de pacientes dependientes severos Oncológicos o No Oncológicos. ","")</f>
        <v/>
      </c>
      <c r="CB105" s="4"/>
      <c r="CC105" s="4"/>
      <c r="CD105" s="4"/>
      <c r="CE105" s="4"/>
      <c r="CF105" s="4"/>
      <c r="CG105" s="14"/>
      <c r="CH105" s="14"/>
      <c r="CI105" s="14"/>
      <c r="CJ105" s="14"/>
      <c r="CK105" s="14"/>
      <c r="CL105" s="14"/>
      <c r="CM105" s="14"/>
      <c r="CN105" s="14"/>
    </row>
    <row r="106" spans="1:92" s="2" customFormat="1" x14ac:dyDescent="0.2">
      <c r="A106" s="1451" t="s">
        <v>144</v>
      </c>
      <c r="B106" s="616" t="s">
        <v>145</v>
      </c>
      <c r="C106" s="597">
        <f>SUM(D106:E106)</f>
        <v>0</v>
      </c>
      <c r="D106" s="598">
        <f t="shared" si="12"/>
        <v>0</v>
      </c>
      <c r="E106" s="599">
        <f t="shared" si="12"/>
        <v>0</v>
      </c>
      <c r="F106" s="583"/>
      <c r="G106" s="586"/>
      <c r="H106" s="583"/>
      <c r="I106" s="586"/>
      <c r="J106" s="583"/>
      <c r="K106" s="586"/>
      <c r="L106" s="583"/>
      <c r="M106" s="586"/>
      <c r="N106" s="583"/>
      <c r="O106" s="586"/>
      <c r="P106" s="583"/>
      <c r="Q106" s="586"/>
      <c r="R106" s="583"/>
      <c r="S106" s="586"/>
      <c r="T106" s="583"/>
      <c r="U106" s="586"/>
      <c r="V106" s="583"/>
      <c r="W106" s="586"/>
      <c r="X106" s="583"/>
      <c r="Y106" s="586"/>
      <c r="Z106" s="583"/>
      <c r="AA106" s="586"/>
      <c r="AB106" s="583"/>
      <c r="AC106" s="586"/>
      <c r="AD106" s="583"/>
      <c r="AE106" s="586"/>
      <c r="AF106" s="583"/>
      <c r="AG106" s="600"/>
      <c r="AH106" s="586"/>
      <c r="AI106" s="603"/>
      <c r="AJ106" s="603"/>
      <c r="AK106" s="189"/>
      <c r="AL106" s="203"/>
      <c r="AM106" s="13"/>
      <c r="AN106" s="696"/>
      <c r="AO106" s="696"/>
      <c r="AP106" s="696"/>
      <c r="AQ106" s="696"/>
      <c r="AR106" s="696"/>
      <c r="AS106" s="696"/>
      <c r="AT106" s="696"/>
      <c r="AU106" s="696"/>
      <c r="AV106" s="696"/>
      <c r="AW106" s="611"/>
      <c r="AX106" s="12"/>
      <c r="AY106" s="12"/>
      <c r="CA106" s="4"/>
      <c r="CB106" s="4"/>
      <c r="CC106" s="4"/>
      <c r="CD106" s="4"/>
      <c r="CE106" s="4"/>
      <c r="CF106" s="4"/>
      <c r="CG106" s="14"/>
      <c r="CH106" s="14"/>
      <c r="CI106" s="14"/>
      <c r="CJ106" s="14"/>
      <c r="CK106" s="14"/>
      <c r="CL106" s="14"/>
      <c r="CM106" s="14"/>
      <c r="CN106" s="14"/>
    </row>
    <row r="107" spans="1:92" s="2" customFormat="1" x14ac:dyDescent="0.2">
      <c r="A107" s="1452"/>
      <c r="B107" s="181" t="s">
        <v>146</v>
      </c>
      <c r="C107" s="182">
        <f>SUM(D107:E107)</f>
        <v>0</v>
      </c>
      <c r="D107" s="183">
        <f t="shared" si="12"/>
        <v>0</v>
      </c>
      <c r="E107" s="184">
        <f t="shared" si="12"/>
        <v>0</v>
      </c>
      <c r="F107" s="82"/>
      <c r="G107" s="85"/>
      <c r="H107" s="82"/>
      <c r="I107" s="85"/>
      <c r="J107" s="82"/>
      <c r="K107" s="85"/>
      <c r="L107" s="82"/>
      <c r="M107" s="85"/>
      <c r="N107" s="82"/>
      <c r="O107" s="85"/>
      <c r="P107" s="82"/>
      <c r="Q107" s="85"/>
      <c r="R107" s="82"/>
      <c r="S107" s="85"/>
      <c r="T107" s="82"/>
      <c r="U107" s="85"/>
      <c r="V107" s="82"/>
      <c r="W107" s="85"/>
      <c r="X107" s="82"/>
      <c r="Y107" s="85"/>
      <c r="Z107" s="82"/>
      <c r="AA107" s="85"/>
      <c r="AB107" s="82"/>
      <c r="AC107" s="85"/>
      <c r="AD107" s="82"/>
      <c r="AE107" s="85"/>
      <c r="AF107" s="82"/>
      <c r="AG107" s="148"/>
      <c r="AH107" s="85"/>
      <c r="AI107" s="59"/>
      <c r="AJ107" s="59"/>
      <c r="AK107" s="204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BZ107" s="3"/>
      <c r="CA107" s="4"/>
      <c r="CB107" s="4"/>
      <c r="CC107" s="4"/>
      <c r="CD107" s="4"/>
      <c r="CE107" s="4"/>
      <c r="CF107" s="4"/>
      <c r="CG107" s="14"/>
      <c r="CH107" s="14"/>
      <c r="CI107" s="14"/>
      <c r="CJ107" s="14"/>
      <c r="CK107" s="14"/>
      <c r="CL107" s="14"/>
      <c r="CM107" s="14"/>
      <c r="CN107" s="14"/>
    </row>
    <row r="108" spans="1:92" s="2" customFormat="1" x14ac:dyDescent="0.2">
      <c r="A108" s="1453" t="s">
        <v>147</v>
      </c>
      <c r="B108" s="1454"/>
      <c r="C108" s="145">
        <f>SUM(D108:E108)</f>
        <v>0</v>
      </c>
      <c r="D108" s="146">
        <f t="shared" si="12"/>
        <v>0</v>
      </c>
      <c r="E108" s="147">
        <f t="shared" si="12"/>
        <v>0</v>
      </c>
      <c r="F108" s="92"/>
      <c r="G108" s="95"/>
      <c r="H108" s="92"/>
      <c r="I108" s="95"/>
      <c r="J108" s="92"/>
      <c r="K108" s="95"/>
      <c r="L108" s="92"/>
      <c r="M108" s="95"/>
      <c r="N108" s="92"/>
      <c r="O108" s="95"/>
      <c r="P108" s="92"/>
      <c r="Q108" s="95"/>
      <c r="R108" s="92"/>
      <c r="S108" s="95"/>
      <c r="T108" s="92"/>
      <c r="U108" s="95"/>
      <c r="V108" s="92"/>
      <c r="W108" s="95"/>
      <c r="X108" s="92"/>
      <c r="Y108" s="95"/>
      <c r="Z108" s="92"/>
      <c r="AA108" s="95"/>
      <c r="AB108" s="92"/>
      <c r="AC108" s="95"/>
      <c r="AD108" s="92"/>
      <c r="AE108" s="95"/>
      <c r="AF108" s="92"/>
      <c r="AG108" s="205"/>
      <c r="AH108" s="95"/>
      <c r="AI108" s="206"/>
      <c r="AJ108" s="206"/>
      <c r="AK108" s="204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BZ108" s="3"/>
      <c r="CA108" s="4"/>
      <c r="CB108" s="4"/>
      <c r="CC108" s="4"/>
      <c r="CD108" s="4"/>
      <c r="CE108" s="4"/>
      <c r="CF108" s="4"/>
      <c r="CG108" s="14"/>
      <c r="CH108" s="14"/>
      <c r="CI108" s="14"/>
      <c r="CJ108" s="14"/>
      <c r="CK108" s="14"/>
      <c r="CL108" s="14"/>
      <c r="CM108" s="14"/>
      <c r="CN108" s="14"/>
    </row>
    <row r="109" spans="1:92" s="2" customFormat="1" x14ac:dyDescent="0.2">
      <c r="A109" s="117" t="s">
        <v>148</v>
      </c>
      <c r="B109" s="117"/>
      <c r="M109" s="207"/>
      <c r="N109" s="626"/>
      <c r="O109" s="720"/>
      <c r="P109" s="720"/>
      <c r="Q109" s="720"/>
      <c r="R109" s="720"/>
      <c r="S109" s="720"/>
      <c r="T109" s="720"/>
      <c r="U109" s="720"/>
      <c r="V109" s="626"/>
      <c r="W109" s="720"/>
      <c r="X109" s="720"/>
      <c r="Y109" s="720"/>
      <c r="Z109" s="716"/>
      <c r="AA109" s="716"/>
      <c r="AB109" s="714"/>
      <c r="AC109" s="714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BZ109" s="3"/>
      <c r="CA109" s="4"/>
      <c r="CB109" s="4"/>
      <c r="CC109" s="4"/>
      <c r="CD109" s="4"/>
      <c r="CE109" s="4"/>
      <c r="CF109" s="4"/>
      <c r="CG109" s="14"/>
      <c r="CH109" s="14"/>
      <c r="CI109" s="14"/>
      <c r="CJ109" s="14"/>
      <c r="CK109" s="14"/>
      <c r="CL109" s="14"/>
      <c r="CM109" s="14"/>
      <c r="CN109" s="14"/>
    </row>
    <row r="110" spans="1:92" s="2" customFormat="1" x14ac:dyDescent="0.2">
      <c r="A110" s="1366" t="s">
        <v>3</v>
      </c>
      <c r="B110" s="1367"/>
      <c r="C110" s="1406" t="s">
        <v>63</v>
      </c>
      <c r="D110" s="1408"/>
      <c r="E110" s="1407"/>
      <c r="F110" s="1406" t="s">
        <v>120</v>
      </c>
      <c r="G110" s="1407"/>
      <c r="H110" s="1406" t="s">
        <v>121</v>
      </c>
      <c r="I110" s="1407"/>
      <c r="J110" s="1406" t="s">
        <v>122</v>
      </c>
      <c r="K110" s="1407"/>
      <c r="L110" s="1406" t="s">
        <v>123</v>
      </c>
      <c r="M110" s="1407"/>
      <c r="N110" s="627"/>
      <c r="O110" s="720"/>
      <c r="P110" s="720"/>
      <c r="Q110" s="720"/>
      <c r="R110" s="720"/>
      <c r="S110" s="720"/>
      <c r="T110" s="720"/>
      <c r="U110" s="720"/>
      <c r="V110" s="626"/>
      <c r="W110" s="720"/>
      <c r="X110" s="720"/>
      <c r="Y110" s="720"/>
      <c r="Z110" s="716"/>
      <c r="AA110" s="716"/>
      <c r="AB110" s="714"/>
      <c r="AC110" s="714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BZ110" s="3"/>
      <c r="CA110" s="4"/>
      <c r="CB110" s="4"/>
      <c r="CC110" s="4"/>
      <c r="CD110" s="4"/>
      <c r="CE110" s="4"/>
      <c r="CF110" s="4"/>
      <c r="CG110" s="14"/>
      <c r="CH110" s="14"/>
      <c r="CI110" s="14"/>
      <c r="CJ110" s="14"/>
      <c r="CK110" s="14"/>
      <c r="CL110" s="14"/>
      <c r="CM110" s="14"/>
      <c r="CN110" s="14"/>
    </row>
    <row r="111" spans="1:92" s="2" customFormat="1" ht="21" x14ac:dyDescent="0.2">
      <c r="A111" s="1368"/>
      <c r="B111" s="1369"/>
      <c r="C111" s="571" t="s">
        <v>88</v>
      </c>
      <c r="D111" s="596" t="s">
        <v>54</v>
      </c>
      <c r="E111" s="126" t="s">
        <v>89</v>
      </c>
      <c r="F111" s="571" t="s">
        <v>54</v>
      </c>
      <c r="G111" s="126" t="s">
        <v>89</v>
      </c>
      <c r="H111" s="571" t="s">
        <v>54</v>
      </c>
      <c r="I111" s="126" t="s">
        <v>89</v>
      </c>
      <c r="J111" s="571" t="s">
        <v>54</v>
      </c>
      <c r="K111" s="126" t="s">
        <v>89</v>
      </c>
      <c r="L111" s="571" t="s">
        <v>54</v>
      </c>
      <c r="M111" s="126" t="s">
        <v>89</v>
      </c>
      <c r="N111" s="627"/>
      <c r="O111" s="720"/>
      <c r="P111" s="720"/>
      <c r="Q111" s="720"/>
      <c r="R111" s="720"/>
      <c r="S111" s="720"/>
      <c r="T111" s="720"/>
      <c r="U111" s="720"/>
      <c r="V111" s="626"/>
      <c r="W111" s="720"/>
      <c r="X111" s="720"/>
      <c r="Y111" s="720"/>
      <c r="Z111" s="716"/>
      <c r="AA111" s="716"/>
      <c r="AB111" s="714"/>
      <c r="AC111" s="714"/>
      <c r="BZ111" s="3"/>
      <c r="CA111" s="4"/>
      <c r="CB111" s="4"/>
      <c r="CC111" s="4"/>
      <c r="CD111" s="4"/>
      <c r="CE111" s="4"/>
      <c r="CF111" s="4"/>
      <c r="CG111" s="14"/>
      <c r="CH111" s="14"/>
      <c r="CI111" s="14"/>
      <c r="CJ111" s="14"/>
      <c r="CK111" s="14"/>
      <c r="CL111" s="14"/>
      <c r="CM111" s="14"/>
      <c r="CN111" s="14"/>
    </row>
    <row r="112" spans="1:92" s="2" customFormat="1" x14ac:dyDescent="0.2">
      <c r="A112" s="1441" t="s">
        <v>149</v>
      </c>
      <c r="B112" s="582" t="s">
        <v>150</v>
      </c>
      <c r="C112" s="597">
        <f>SUM(D112:E112)</f>
        <v>0</v>
      </c>
      <c r="D112" s="598">
        <f t="shared" ref="D112:E114" si="13">SUM(F112+H112+J112+L112)</f>
        <v>0</v>
      </c>
      <c r="E112" s="599">
        <f t="shared" si="13"/>
        <v>0</v>
      </c>
      <c r="F112" s="106"/>
      <c r="G112" s="109"/>
      <c r="H112" s="106"/>
      <c r="I112" s="109"/>
      <c r="J112" s="106"/>
      <c r="K112" s="109"/>
      <c r="L112" s="106"/>
      <c r="M112" s="109"/>
      <c r="N112" s="628"/>
      <c r="O112" s="720"/>
      <c r="P112" s="720"/>
      <c r="Q112" s="720"/>
      <c r="R112" s="720"/>
      <c r="S112" s="720"/>
      <c r="T112" s="720"/>
      <c r="U112" s="720"/>
      <c r="V112" s="626"/>
      <c r="W112" s="720"/>
      <c r="X112" s="720"/>
      <c r="Y112" s="720"/>
      <c r="Z112" s="716"/>
      <c r="AA112" s="716"/>
      <c r="AB112" s="714"/>
      <c r="AC112" s="714"/>
      <c r="BZ112" s="3"/>
      <c r="CA112" s="4"/>
      <c r="CB112" s="4"/>
      <c r="CC112" s="4"/>
      <c r="CD112" s="4"/>
      <c r="CE112" s="4"/>
      <c r="CF112" s="4"/>
      <c r="CG112" s="14"/>
      <c r="CH112" s="14"/>
      <c r="CI112" s="14"/>
      <c r="CJ112" s="14"/>
      <c r="CK112" s="14"/>
      <c r="CL112" s="14"/>
      <c r="CM112" s="14"/>
      <c r="CN112" s="14"/>
    </row>
    <row r="113" spans="1:92" s="2" customFormat="1" x14ac:dyDescent="0.2">
      <c r="A113" s="1442"/>
      <c r="B113" s="89" t="s">
        <v>151</v>
      </c>
      <c r="C113" s="139">
        <f>SUM(D113:E113)</f>
        <v>0</v>
      </c>
      <c r="D113" s="140">
        <f t="shared" si="13"/>
        <v>0</v>
      </c>
      <c r="E113" s="141">
        <f t="shared" si="13"/>
        <v>0</v>
      </c>
      <c r="F113" s="106"/>
      <c r="G113" s="109"/>
      <c r="H113" s="106"/>
      <c r="I113" s="109"/>
      <c r="J113" s="106"/>
      <c r="K113" s="109"/>
      <c r="L113" s="106"/>
      <c r="M113" s="109"/>
      <c r="N113" s="628"/>
      <c r="O113" s="720"/>
      <c r="P113" s="720"/>
      <c r="Q113" s="720"/>
      <c r="R113" s="720"/>
      <c r="S113" s="720"/>
      <c r="T113" s="720"/>
      <c r="U113" s="720"/>
      <c r="V113" s="626"/>
      <c r="W113" s="720"/>
      <c r="X113" s="716"/>
      <c r="Y113" s="716"/>
      <c r="Z113" s="716"/>
      <c r="AA113" s="716"/>
      <c r="AB113" s="714"/>
      <c r="AC113" s="714"/>
      <c r="BZ113" s="3"/>
      <c r="CA113" s="4"/>
      <c r="CB113" s="4"/>
      <c r="CC113" s="4"/>
      <c r="CD113" s="4"/>
      <c r="CE113" s="4"/>
      <c r="CF113" s="4"/>
      <c r="CG113" s="14"/>
      <c r="CH113" s="14"/>
      <c r="CI113" s="14"/>
      <c r="CJ113" s="14"/>
      <c r="CK113" s="14"/>
      <c r="CL113" s="14"/>
      <c r="CM113" s="14"/>
      <c r="CN113" s="14"/>
    </row>
    <row r="114" spans="1:92" s="2" customFormat="1" x14ac:dyDescent="0.2">
      <c r="A114" s="1443"/>
      <c r="B114" s="211" t="s">
        <v>152</v>
      </c>
      <c r="C114" s="198">
        <f>SUM(D114:E114)</f>
        <v>0</v>
      </c>
      <c r="D114" s="199">
        <f t="shared" si="13"/>
        <v>0</v>
      </c>
      <c r="E114" s="200">
        <f t="shared" si="13"/>
        <v>0</v>
      </c>
      <c r="F114" s="106"/>
      <c r="G114" s="109"/>
      <c r="H114" s="106"/>
      <c r="I114" s="109"/>
      <c r="J114" s="106"/>
      <c r="K114" s="109"/>
      <c r="L114" s="106"/>
      <c r="M114" s="109"/>
      <c r="N114" s="212"/>
      <c r="O114" s="11"/>
      <c r="P114" s="11"/>
      <c r="Q114" s="11"/>
      <c r="R114" s="11"/>
      <c r="S114" s="11"/>
      <c r="T114" s="11"/>
      <c r="U114" s="626"/>
      <c r="V114" s="720"/>
      <c r="W114" s="720"/>
      <c r="X114" s="720"/>
      <c r="Y114" s="720"/>
      <c r="Z114" s="720"/>
      <c r="AA114" s="720"/>
      <c r="AB114" s="720"/>
      <c r="AC114" s="720"/>
      <c r="AD114" s="720"/>
      <c r="AE114" s="720"/>
      <c r="AF114" s="720"/>
      <c r="AG114" s="720"/>
      <c r="AH114" s="626"/>
      <c r="AI114" s="720"/>
      <c r="AJ114" s="716"/>
      <c r="AK114" s="716"/>
      <c r="AL114" s="716"/>
      <c r="AM114" s="716"/>
      <c r="AN114" s="714"/>
      <c r="AO114" s="714"/>
      <c r="BZ114" s="3"/>
      <c r="CA114" s="4"/>
      <c r="CB114" s="4"/>
      <c r="CC114" s="4"/>
      <c r="CD114" s="4"/>
      <c r="CE114" s="4"/>
      <c r="CF114" s="4"/>
      <c r="CG114" s="14"/>
      <c r="CH114" s="14"/>
      <c r="CI114" s="14"/>
      <c r="CJ114" s="14"/>
      <c r="CK114" s="14"/>
      <c r="CL114" s="14"/>
      <c r="CM114" s="14"/>
      <c r="CN114" s="14"/>
    </row>
    <row r="115" spans="1:92" s="2" customFormat="1" x14ac:dyDescent="0.2">
      <c r="A115" s="1554" t="s">
        <v>153</v>
      </c>
      <c r="B115" s="1554"/>
      <c r="C115" s="576">
        <f t="shared" ref="C115:M115" si="14">SUM(C112:C114)</f>
        <v>0</v>
      </c>
      <c r="D115" s="577">
        <f t="shared" si="14"/>
        <v>0</v>
      </c>
      <c r="E115" s="75">
        <f t="shared" si="14"/>
        <v>0</v>
      </c>
      <c r="F115" s="576">
        <f t="shared" si="14"/>
        <v>0</v>
      </c>
      <c r="G115" s="75">
        <f t="shared" si="14"/>
        <v>0</v>
      </c>
      <c r="H115" s="576">
        <f t="shared" si="14"/>
        <v>0</v>
      </c>
      <c r="I115" s="75">
        <f t="shared" si="14"/>
        <v>0</v>
      </c>
      <c r="J115" s="576">
        <f t="shared" si="14"/>
        <v>0</v>
      </c>
      <c r="K115" s="75">
        <f t="shared" si="14"/>
        <v>0</v>
      </c>
      <c r="L115" s="576">
        <f t="shared" si="14"/>
        <v>0</v>
      </c>
      <c r="M115" s="75">
        <f t="shared" si="14"/>
        <v>0</v>
      </c>
      <c r="N115" s="212"/>
      <c r="O115" s="11"/>
      <c r="P115" s="11"/>
      <c r="Q115" s="11"/>
      <c r="R115" s="11"/>
      <c r="S115" s="11"/>
      <c r="T115" s="11"/>
      <c r="U115" s="626"/>
      <c r="V115" s="720"/>
      <c r="W115" s="720"/>
      <c r="X115" s="720"/>
      <c r="Y115" s="720"/>
      <c r="Z115" s="720"/>
      <c r="AA115" s="720"/>
      <c r="AB115" s="720"/>
      <c r="AC115" s="720"/>
      <c r="AD115" s="720"/>
      <c r="AE115" s="720"/>
      <c r="AF115" s="720"/>
      <c r="AG115" s="720"/>
      <c r="AH115" s="626"/>
      <c r="AI115" s="720"/>
      <c r="AJ115" s="716"/>
      <c r="AK115" s="716"/>
      <c r="AL115" s="716"/>
      <c r="AM115" s="716"/>
      <c r="AN115" s="714"/>
      <c r="AO115" s="714"/>
      <c r="BZ115" s="3"/>
      <c r="CA115" s="4"/>
      <c r="CB115" s="4"/>
      <c r="CC115" s="4"/>
      <c r="CD115" s="4"/>
      <c r="CE115" s="4"/>
      <c r="CF115" s="4"/>
      <c r="CG115" s="14"/>
      <c r="CH115" s="14"/>
      <c r="CI115" s="14"/>
      <c r="CJ115" s="14"/>
      <c r="CK115" s="14"/>
      <c r="CL115" s="14"/>
      <c r="CM115" s="14"/>
      <c r="CN115" s="14"/>
    </row>
    <row r="116" spans="1:92" s="2" customFormat="1" x14ac:dyDescent="0.2">
      <c r="A116" s="1441" t="s">
        <v>154</v>
      </c>
      <c r="B116" s="105" t="s">
        <v>155</v>
      </c>
      <c r="C116" s="213">
        <f>SUM(D116:E116)</f>
        <v>0</v>
      </c>
      <c r="D116" s="214">
        <f t="shared" ref="D116:E119" si="15">SUM(F116+H116+J116+L116)</f>
        <v>0</v>
      </c>
      <c r="E116" s="215">
        <f t="shared" si="15"/>
        <v>0</v>
      </c>
      <c r="F116" s="106"/>
      <c r="G116" s="109"/>
      <c r="H116" s="106"/>
      <c r="I116" s="109"/>
      <c r="J116" s="106"/>
      <c r="K116" s="109"/>
      <c r="L116" s="106"/>
      <c r="M116" s="109"/>
      <c r="N116" s="212"/>
      <c r="O116" s="11"/>
      <c r="P116" s="11"/>
      <c r="Q116" s="11"/>
      <c r="R116" s="11"/>
      <c r="S116" s="11"/>
      <c r="T116" s="11"/>
      <c r="U116" s="120"/>
      <c r="V116" s="720"/>
      <c r="W116" s="720"/>
      <c r="X116" s="720"/>
      <c r="Y116" s="720"/>
      <c r="Z116" s="720"/>
      <c r="AA116" s="720"/>
      <c r="AB116" s="720"/>
      <c r="AC116" s="720"/>
      <c r="AD116" s="720"/>
      <c r="AE116" s="720"/>
      <c r="AF116" s="720"/>
      <c r="AG116" s="720"/>
      <c r="AH116" s="626"/>
      <c r="AI116" s="720"/>
      <c r="AJ116" s="716"/>
      <c r="AK116" s="716"/>
      <c r="AL116" s="716"/>
      <c r="AM116" s="716"/>
      <c r="AN116" s="714"/>
      <c r="AO116" s="714"/>
      <c r="BZ116" s="3"/>
      <c r="CA116" s="4"/>
      <c r="CB116" s="4"/>
      <c r="CC116" s="4"/>
      <c r="CD116" s="4"/>
      <c r="CE116" s="4"/>
      <c r="CF116" s="4"/>
      <c r="CG116" s="14"/>
      <c r="CH116" s="14"/>
      <c r="CI116" s="14"/>
      <c r="CJ116" s="14"/>
      <c r="CK116" s="14"/>
      <c r="CL116" s="14"/>
      <c r="CM116" s="14"/>
      <c r="CN116" s="14"/>
    </row>
    <row r="117" spans="1:92" s="2" customFormat="1" x14ac:dyDescent="0.2">
      <c r="A117" s="1442"/>
      <c r="B117" s="89" t="s">
        <v>156</v>
      </c>
      <c r="C117" s="139">
        <f>SUM(D117:E117)</f>
        <v>0</v>
      </c>
      <c r="D117" s="140">
        <f t="shared" si="15"/>
        <v>0</v>
      </c>
      <c r="E117" s="141">
        <f t="shared" si="15"/>
        <v>0</v>
      </c>
      <c r="F117" s="35"/>
      <c r="G117" s="39"/>
      <c r="H117" s="35"/>
      <c r="I117" s="39"/>
      <c r="J117" s="35"/>
      <c r="K117" s="39"/>
      <c r="L117" s="35"/>
      <c r="M117" s="39"/>
      <c r="N117" s="212"/>
      <c r="O117" s="11"/>
      <c r="P117" s="11"/>
      <c r="Q117" s="11"/>
      <c r="R117" s="11"/>
      <c r="S117" s="11"/>
      <c r="T117" s="11"/>
      <c r="U117" s="615"/>
      <c r="V117" s="720"/>
      <c r="W117" s="720"/>
      <c r="X117" s="720"/>
      <c r="Y117" s="720"/>
      <c r="Z117" s="720"/>
      <c r="AA117" s="720"/>
      <c r="AB117" s="720"/>
      <c r="AC117" s="720"/>
      <c r="AD117" s="720"/>
      <c r="AE117" s="720"/>
      <c r="AF117" s="720"/>
      <c r="AG117" s="720"/>
      <c r="AH117" s="626"/>
      <c r="AI117" s="720"/>
      <c r="AJ117" s="716"/>
      <c r="AK117" s="716"/>
      <c r="AL117" s="716"/>
      <c r="AM117" s="716"/>
      <c r="AN117" s="714"/>
      <c r="AO117" s="714"/>
      <c r="BZ117" s="3"/>
      <c r="CA117" s="4"/>
      <c r="CB117" s="4"/>
      <c r="CC117" s="4"/>
      <c r="CD117" s="4"/>
      <c r="CE117" s="4"/>
      <c r="CF117" s="4"/>
      <c r="CG117" s="14"/>
      <c r="CH117" s="14"/>
      <c r="CI117" s="14"/>
      <c r="CJ117" s="14"/>
      <c r="CK117" s="14"/>
      <c r="CL117" s="14"/>
      <c r="CM117" s="14"/>
      <c r="CN117" s="14"/>
    </row>
    <row r="118" spans="1:92" s="2" customFormat="1" x14ac:dyDescent="0.2">
      <c r="A118" s="1442"/>
      <c r="B118" s="89" t="s">
        <v>157</v>
      </c>
      <c r="C118" s="139">
        <f>SUM(D118:E118)</f>
        <v>0</v>
      </c>
      <c r="D118" s="140">
        <f t="shared" si="15"/>
        <v>0</v>
      </c>
      <c r="E118" s="141">
        <f t="shared" si="15"/>
        <v>0</v>
      </c>
      <c r="F118" s="35"/>
      <c r="G118" s="39"/>
      <c r="H118" s="35"/>
      <c r="I118" s="39"/>
      <c r="J118" s="35"/>
      <c r="K118" s="39"/>
      <c r="L118" s="35"/>
      <c r="M118" s="39"/>
      <c r="N118" s="3"/>
      <c r="O118" s="11"/>
      <c r="P118" s="11"/>
      <c r="Q118" s="11"/>
      <c r="R118" s="11"/>
      <c r="S118" s="11"/>
      <c r="T118" s="11"/>
      <c r="U118" s="615"/>
      <c r="V118" s="720"/>
      <c r="W118" s="720"/>
      <c r="X118" s="720"/>
      <c r="Y118" s="720"/>
      <c r="Z118" s="720"/>
      <c r="AA118" s="720"/>
      <c r="AB118" s="720"/>
      <c r="AC118" s="720"/>
      <c r="AD118" s="720"/>
      <c r="AE118" s="720"/>
      <c r="AF118" s="720"/>
      <c r="AG118" s="720"/>
      <c r="AH118" s="626"/>
      <c r="AI118" s="720"/>
      <c r="AJ118" s="716"/>
      <c r="AK118" s="716"/>
      <c r="AL118" s="716"/>
      <c r="AM118" s="716"/>
      <c r="AN118" s="714"/>
      <c r="AO118" s="714"/>
      <c r="BZ118" s="3"/>
      <c r="CA118" s="4"/>
      <c r="CB118" s="4"/>
      <c r="CC118" s="4"/>
      <c r="CD118" s="4"/>
      <c r="CE118" s="4"/>
      <c r="CF118" s="4"/>
      <c r="CG118" s="14"/>
      <c r="CH118" s="14"/>
      <c r="CI118" s="14"/>
      <c r="CJ118" s="14"/>
      <c r="CK118" s="14"/>
      <c r="CL118" s="14"/>
      <c r="CM118" s="14"/>
      <c r="CN118" s="14"/>
    </row>
    <row r="119" spans="1:92" s="2" customFormat="1" x14ac:dyDescent="0.2">
      <c r="A119" s="1443"/>
      <c r="B119" s="216" t="s">
        <v>158</v>
      </c>
      <c r="C119" s="198">
        <f>SUM(D119:E119)</f>
        <v>0</v>
      </c>
      <c r="D119" s="199">
        <f t="shared" si="15"/>
        <v>0</v>
      </c>
      <c r="E119" s="200">
        <f t="shared" si="15"/>
        <v>0</v>
      </c>
      <c r="F119" s="42"/>
      <c r="G119" s="46"/>
      <c r="H119" s="42"/>
      <c r="I119" s="46"/>
      <c r="J119" s="42"/>
      <c r="K119" s="46"/>
      <c r="L119" s="42"/>
      <c r="M119" s="46"/>
      <c r="N119" s="217"/>
      <c r="O119" s="157"/>
      <c r="P119" s="157"/>
      <c r="Q119" s="218"/>
      <c r="R119" s="218"/>
      <c r="S119" s="13"/>
      <c r="T119" s="219"/>
      <c r="U119" s="13"/>
      <c r="V119" s="13"/>
      <c r="W119" s="13"/>
      <c r="X119" s="696"/>
      <c r="Y119" s="696"/>
      <c r="Z119" s="696"/>
      <c r="AA119" s="696"/>
      <c r="AB119" s="696"/>
      <c r="AC119" s="696"/>
      <c r="AD119" s="696"/>
      <c r="AE119" s="696"/>
      <c r="AF119" s="715"/>
      <c r="AG119" s="716"/>
      <c r="AH119" s="716"/>
      <c r="AI119" s="716"/>
      <c r="AJ119" s="629"/>
      <c r="AK119" s="716"/>
      <c r="AL119" s="716"/>
      <c r="AM119" s="716"/>
      <c r="AN119" s="716"/>
      <c r="AO119" s="716"/>
      <c r="AP119" s="716"/>
      <c r="AQ119" s="716"/>
      <c r="CA119" s="4"/>
      <c r="CB119" s="4"/>
      <c r="CC119" s="4"/>
      <c r="CD119" s="4"/>
      <c r="CE119" s="4"/>
      <c r="CF119" s="4"/>
      <c r="CG119" s="14">
        <v>0</v>
      </c>
      <c r="CH119" s="14"/>
      <c r="CI119" s="14"/>
      <c r="CJ119" s="14"/>
      <c r="CK119" s="14"/>
      <c r="CL119" s="14"/>
      <c r="CM119" s="14"/>
      <c r="CN119" s="14"/>
    </row>
    <row r="120" spans="1:92" s="2" customFormat="1" x14ac:dyDescent="0.2">
      <c r="A120" s="1554" t="s">
        <v>153</v>
      </c>
      <c r="B120" s="1554"/>
      <c r="C120" s="576">
        <f t="shared" ref="C120:M120" si="16">SUM(C116:C119)</f>
        <v>0</v>
      </c>
      <c r="D120" s="577">
        <f t="shared" si="16"/>
        <v>0</v>
      </c>
      <c r="E120" s="75">
        <f t="shared" si="16"/>
        <v>0</v>
      </c>
      <c r="F120" s="576">
        <f t="shared" si="16"/>
        <v>0</v>
      </c>
      <c r="G120" s="75">
        <f t="shared" si="16"/>
        <v>0</v>
      </c>
      <c r="H120" s="576">
        <f t="shared" si="16"/>
        <v>0</v>
      </c>
      <c r="I120" s="75">
        <f t="shared" si="16"/>
        <v>0</v>
      </c>
      <c r="J120" s="576">
        <f t="shared" si="16"/>
        <v>0</v>
      </c>
      <c r="K120" s="75">
        <f t="shared" si="16"/>
        <v>0</v>
      </c>
      <c r="L120" s="576">
        <f t="shared" si="16"/>
        <v>0</v>
      </c>
      <c r="M120" s="75">
        <f t="shared" si="16"/>
        <v>0</v>
      </c>
      <c r="N120" s="3"/>
      <c r="P120" s="162"/>
      <c r="Q120" s="1445"/>
      <c r="R120" s="1446"/>
      <c r="S120" s="1570"/>
      <c r="T120" s="1570"/>
      <c r="U120" s="1570"/>
      <c r="V120" s="1570"/>
      <c r="W120" s="1570"/>
      <c r="X120" s="1570"/>
      <c r="Y120" s="1570"/>
      <c r="Z120" s="1570"/>
      <c r="AA120" s="630"/>
      <c r="AB120" s="733"/>
      <c r="AC120" s="733"/>
      <c r="AD120" s="733"/>
      <c r="AE120" s="696"/>
      <c r="AF120" s="716"/>
      <c r="AG120" s="716"/>
      <c r="AH120" s="716"/>
      <c r="AI120" s="719"/>
      <c r="AJ120" s="719"/>
      <c r="AK120" s="719"/>
      <c r="AL120" s="719"/>
      <c r="AM120" s="631"/>
      <c r="AN120" s="720"/>
      <c r="AO120" s="720"/>
      <c r="AP120" s="720"/>
      <c r="AQ120" s="720"/>
      <c r="AR120" s="720"/>
      <c r="AS120" s="720"/>
      <c r="AT120" s="720"/>
      <c r="BZ120" s="3"/>
      <c r="CA120" s="4"/>
      <c r="CB120" s="4"/>
      <c r="CC120" s="4"/>
      <c r="CD120" s="4"/>
      <c r="CE120" s="4"/>
      <c r="CF120" s="4"/>
      <c r="CG120" s="14"/>
      <c r="CH120" s="14"/>
      <c r="CI120" s="14"/>
      <c r="CJ120" s="14"/>
      <c r="CK120" s="14"/>
      <c r="CL120" s="14"/>
      <c r="CM120" s="14"/>
      <c r="CN120" s="14"/>
    </row>
    <row r="121" spans="1:92" s="2" customFormat="1" x14ac:dyDescent="0.2">
      <c r="A121" s="1456" t="s">
        <v>159</v>
      </c>
      <c r="B121" s="1456"/>
      <c r="C121" s="145">
        <f t="shared" ref="C121:M121" si="17">SUM(C115+C120)</f>
        <v>0</v>
      </c>
      <c r="D121" s="146">
        <f t="shared" si="17"/>
        <v>0</v>
      </c>
      <c r="E121" s="147">
        <f t="shared" si="17"/>
        <v>0</v>
      </c>
      <c r="F121" s="145">
        <f t="shared" si="17"/>
        <v>0</v>
      </c>
      <c r="G121" s="147">
        <f t="shared" si="17"/>
        <v>0</v>
      </c>
      <c r="H121" s="145">
        <f t="shared" si="17"/>
        <v>0</v>
      </c>
      <c r="I121" s="147">
        <f t="shared" si="17"/>
        <v>0</v>
      </c>
      <c r="J121" s="145">
        <f t="shared" si="17"/>
        <v>0</v>
      </c>
      <c r="K121" s="147">
        <f t="shared" si="17"/>
        <v>0</v>
      </c>
      <c r="L121" s="145">
        <f t="shared" si="17"/>
        <v>0</v>
      </c>
      <c r="M121" s="147">
        <f t="shared" si="17"/>
        <v>0</v>
      </c>
      <c r="N121" s="3"/>
      <c r="Q121" s="632"/>
      <c r="R121" s="737"/>
      <c r="S121" s="737"/>
      <c r="T121" s="737"/>
      <c r="U121" s="737"/>
      <c r="V121" s="737"/>
      <c r="W121" s="737"/>
      <c r="X121" s="737"/>
      <c r="Y121" s="737"/>
      <c r="Z121" s="737"/>
      <c r="AA121" s="630"/>
      <c r="AB121" s="733"/>
      <c r="AC121" s="733"/>
      <c r="AD121" s="733"/>
      <c r="AE121" s="696"/>
      <c r="AF121" s="716"/>
      <c r="AG121" s="716"/>
      <c r="AH121" s="716"/>
      <c r="AI121" s="719"/>
      <c r="AJ121" s="719"/>
      <c r="AK121" s="719"/>
      <c r="AL121" s="719"/>
      <c r="AM121" s="631"/>
      <c r="AN121" s="720"/>
      <c r="AO121" s="720"/>
      <c r="AP121" s="720"/>
      <c r="AQ121" s="720"/>
      <c r="AR121" s="720"/>
      <c r="AS121" s="720"/>
      <c r="AT121" s="720"/>
      <c r="BZ121" s="3"/>
      <c r="CA121" s="4"/>
      <c r="CB121" s="4"/>
      <c r="CC121" s="4"/>
      <c r="CD121" s="4"/>
      <c r="CE121" s="4"/>
      <c r="CF121" s="4"/>
      <c r="CG121" s="14"/>
      <c r="CH121" s="14"/>
      <c r="CI121" s="14"/>
      <c r="CJ121" s="14"/>
      <c r="CK121" s="14"/>
      <c r="CL121" s="14"/>
      <c r="CM121" s="14"/>
      <c r="CN121" s="14"/>
    </row>
    <row r="122" spans="1:92" s="2" customFormat="1" x14ac:dyDescent="0.2">
      <c r="A122" s="117" t="s">
        <v>160</v>
      </c>
      <c r="B122" s="117"/>
      <c r="Q122" s="630"/>
      <c r="R122" s="733"/>
      <c r="S122" s="733"/>
      <c r="T122" s="733"/>
      <c r="U122" s="733"/>
      <c r="V122" s="733"/>
      <c r="W122" s="733"/>
      <c r="X122" s="733"/>
      <c r="Y122" s="736"/>
      <c r="Z122" s="736"/>
      <c r="AA122" s="630"/>
      <c r="AB122" s="733"/>
      <c r="AC122" s="733"/>
      <c r="AD122" s="733"/>
      <c r="AE122" s="696"/>
      <c r="AF122" s="716"/>
      <c r="AG122" s="716"/>
      <c r="AH122" s="716"/>
      <c r="AI122" s="719"/>
      <c r="AJ122" s="719"/>
      <c r="AK122" s="719"/>
      <c r="AL122" s="719"/>
      <c r="AM122" s="719"/>
      <c r="AN122" s="720"/>
      <c r="AO122" s="720"/>
      <c r="AP122" s="720"/>
      <c r="AQ122" s="720"/>
      <c r="AR122" s="720"/>
      <c r="AS122" s="720"/>
      <c r="AT122" s="720"/>
      <c r="BZ122" s="3"/>
      <c r="CA122" s="4"/>
      <c r="CB122" s="4"/>
      <c r="CC122" s="4"/>
      <c r="CD122" s="4"/>
      <c r="CE122" s="4"/>
      <c r="CF122" s="4"/>
      <c r="CG122" s="14"/>
      <c r="CH122" s="14"/>
      <c r="CI122" s="14"/>
      <c r="CJ122" s="14"/>
      <c r="CK122" s="14"/>
      <c r="CL122" s="14"/>
      <c r="CM122" s="14"/>
      <c r="CN122" s="14"/>
    </row>
    <row r="123" spans="1:92" s="2" customFormat="1" ht="14.25" customHeight="1" x14ac:dyDescent="0.2">
      <c r="A123" s="1366" t="s">
        <v>3</v>
      </c>
      <c r="B123" s="1367"/>
      <c r="C123" s="1406" t="s">
        <v>63</v>
      </c>
      <c r="D123" s="1408"/>
      <c r="E123" s="1407"/>
      <c r="F123" s="1406" t="s">
        <v>120</v>
      </c>
      <c r="G123" s="1407"/>
      <c r="H123" s="1406" t="s">
        <v>121</v>
      </c>
      <c r="I123" s="1407"/>
      <c r="J123" s="1406" t="s">
        <v>122</v>
      </c>
      <c r="K123" s="1407"/>
      <c r="L123" s="1406" t="s">
        <v>123</v>
      </c>
      <c r="M123" s="1408"/>
      <c r="N123" s="1558" t="s">
        <v>132</v>
      </c>
      <c r="O123" s="1408"/>
      <c r="P123" s="1407"/>
      <c r="Q123" s="630"/>
      <c r="R123" s="733"/>
      <c r="S123" s="733"/>
      <c r="T123" s="733"/>
      <c r="U123" s="733"/>
      <c r="V123" s="733"/>
      <c r="W123" s="733"/>
      <c r="X123" s="733"/>
      <c r="Y123" s="736"/>
      <c r="Z123" s="634"/>
      <c r="AA123" s="618"/>
      <c r="AB123" s="612"/>
      <c r="AC123" s="612"/>
      <c r="AD123" s="612"/>
      <c r="AE123" s="620"/>
      <c r="AF123" s="635"/>
      <c r="AG123" s="635"/>
      <c r="AH123" s="635"/>
      <c r="AI123" s="636"/>
      <c r="AJ123" s="636"/>
      <c r="AK123" s="636"/>
      <c r="AL123" s="636"/>
      <c r="AM123" s="719"/>
      <c r="AN123" s="720"/>
      <c r="AO123" s="720"/>
      <c r="AP123" s="720"/>
      <c r="AQ123" s="720"/>
      <c r="AR123" s="720"/>
      <c r="AS123" s="720"/>
      <c r="AT123" s="720"/>
      <c r="BZ123" s="3"/>
      <c r="CA123" s="4"/>
      <c r="CB123" s="4"/>
      <c r="CC123" s="4"/>
      <c r="CD123" s="4"/>
      <c r="CE123" s="4"/>
      <c r="CF123" s="4"/>
      <c r="CG123" s="14"/>
      <c r="CH123" s="14"/>
      <c r="CI123" s="14"/>
      <c r="CJ123" s="14"/>
      <c r="CK123" s="14"/>
      <c r="CL123" s="14"/>
      <c r="CM123" s="14"/>
      <c r="CN123" s="14"/>
    </row>
    <row r="124" spans="1:92" s="2" customFormat="1" ht="21" x14ac:dyDescent="0.2">
      <c r="A124" s="1368"/>
      <c r="B124" s="1369"/>
      <c r="C124" s="571" t="s">
        <v>88</v>
      </c>
      <c r="D124" s="596" t="s">
        <v>54</v>
      </c>
      <c r="E124" s="126" t="s">
        <v>89</v>
      </c>
      <c r="F124" s="571" t="s">
        <v>54</v>
      </c>
      <c r="G124" s="126" t="s">
        <v>89</v>
      </c>
      <c r="H124" s="571" t="s">
        <v>54</v>
      </c>
      <c r="I124" s="126" t="s">
        <v>89</v>
      </c>
      <c r="J124" s="571" t="s">
        <v>54</v>
      </c>
      <c r="K124" s="126" t="s">
        <v>89</v>
      </c>
      <c r="L124" s="571" t="s">
        <v>54</v>
      </c>
      <c r="M124" s="131" t="s">
        <v>89</v>
      </c>
      <c r="N124" s="637" t="s">
        <v>133</v>
      </c>
      <c r="O124" s="596" t="s">
        <v>134</v>
      </c>
      <c r="P124" s="126" t="s">
        <v>135</v>
      </c>
      <c r="Q124" s="644"/>
      <c r="R124" s="733"/>
      <c r="S124" s="733"/>
      <c r="T124" s="733"/>
      <c r="U124" s="733"/>
      <c r="V124" s="733"/>
      <c r="W124" s="733"/>
      <c r="X124" s="733"/>
      <c r="Y124" s="638"/>
      <c r="Z124" s="736"/>
      <c r="AA124" s="733"/>
      <c r="AB124" s="733"/>
      <c r="AC124" s="733"/>
      <c r="AD124" s="733"/>
      <c r="AE124" s="696"/>
      <c r="AF124" s="716"/>
      <c r="AG124" s="716"/>
      <c r="AH124" s="716"/>
      <c r="AI124" s="719"/>
      <c r="AJ124" s="719"/>
      <c r="AK124" s="719"/>
      <c r="AL124" s="719"/>
      <c r="AM124" s="719"/>
      <c r="AN124" s="720"/>
      <c r="AO124" s="720"/>
      <c r="AP124" s="720"/>
      <c r="AQ124" s="720"/>
      <c r="AR124" s="720"/>
      <c r="AS124" s="720"/>
      <c r="AT124" s="720"/>
      <c r="BZ124" s="3"/>
      <c r="CA124" s="4"/>
      <c r="CB124" s="4"/>
      <c r="CC124" s="4"/>
      <c r="CD124" s="4"/>
      <c r="CE124" s="4"/>
      <c r="CF124" s="4"/>
      <c r="CG124" s="14">
        <v>0</v>
      </c>
      <c r="CH124" s="14"/>
      <c r="CI124" s="14"/>
      <c r="CJ124" s="14"/>
      <c r="CK124" s="14"/>
      <c r="CL124" s="14"/>
      <c r="CM124" s="14"/>
      <c r="CN124" s="14"/>
    </row>
    <row r="125" spans="1:92" s="2" customFormat="1" x14ac:dyDescent="0.2">
      <c r="A125" s="1441" t="s">
        <v>149</v>
      </c>
      <c r="B125" s="582" t="s">
        <v>150</v>
      </c>
      <c r="C125" s="639">
        <f>SUM(D125:E125)</f>
        <v>0</v>
      </c>
      <c r="D125" s="640">
        <f t="shared" ref="D125:E127" si="18">SUM(F125+H125+J125+L125)</f>
        <v>0</v>
      </c>
      <c r="E125" s="641">
        <f t="shared" si="18"/>
        <v>0</v>
      </c>
      <c r="F125" s="583"/>
      <c r="G125" s="586"/>
      <c r="H125" s="583"/>
      <c r="I125" s="586"/>
      <c r="J125" s="583"/>
      <c r="K125" s="586"/>
      <c r="L125" s="583"/>
      <c r="M125" s="642"/>
      <c r="N125" s="643"/>
      <c r="O125" s="584"/>
      <c r="P125" s="586"/>
      <c r="Q125" s="30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733"/>
      <c r="AD125" s="733"/>
      <c r="AE125" s="696"/>
      <c r="AF125" s="716"/>
      <c r="AG125" s="716"/>
      <c r="AH125" s="716"/>
      <c r="AI125" s="719"/>
      <c r="AJ125" s="719"/>
      <c r="AK125" s="719"/>
      <c r="AL125" s="719"/>
      <c r="AM125" s="719"/>
      <c r="AN125" s="720"/>
      <c r="AO125" s="720"/>
      <c r="AP125" s="720"/>
      <c r="AQ125" s="720"/>
      <c r="AR125" s="720"/>
      <c r="AS125" s="720"/>
      <c r="AT125" s="720"/>
      <c r="BZ125" s="3"/>
      <c r="CA125" s="4"/>
      <c r="CB125" s="4"/>
      <c r="CC125" s="4"/>
      <c r="CD125" s="4"/>
      <c r="CE125" s="4"/>
      <c r="CF125" s="4"/>
      <c r="CG125" s="14">
        <v>0</v>
      </c>
      <c r="CH125" s="14"/>
      <c r="CI125" s="14"/>
      <c r="CJ125" s="14"/>
      <c r="CK125" s="14"/>
      <c r="CL125" s="14"/>
      <c r="CM125" s="14"/>
      <c r="CN125" s="14"/>
    </row>
    <row r="126" spans="1:92" s="2" customFormat="1" x14ac:dyDescent="0.2">
      <c r="A126" s="1442"/>
      <c r="B126" s="89" t="s">
        <v>151</v>
      </c>
      <c r="C126" s="236">
        <f>SUM(D126:E126)</f>
        <v>0</v>
      </c>
      <c r="D126" s="237">
        <f t="shared" si="18"/>
        <v>0</v>
      </c>
      <c r="E126" s="238">
        <f t="shared" si="18"/>
        <v>0</v>
      </c>
      <c r="F126" s="35"/>
      <c r="G126" s="39"/>
      <c r="H126" s="35"/>
      <c r="I126" s="39"/>
      <c r="J126" s="35"/>
      <c r="K126" s="39"/>
      <c r="L126" s="35"/>
      <c r="M126" s="239"/>
      <c r="N126" s="240"/>
      <c r="O126" s="36"/>
      <c r="P126" s="39"/>
      <c r="Q126" s="644"/>
      <c r="R126" s="733"/>
      <c r="S126" s="733"/>
      <c r="T126" s="733"/>
      <c r="U126" s="733"/>
      <c r="V126" s="733"/>
      <c r="W126" s="733"/>
      <c r="X126" s="733"/>
      <c r="Y126" s="625"/>
      <c r="Z126" s="733"/>
      <c r="AA126" s="733"/>
      <c r="AB126" s="733"/>
      <c r="AC126" s="733"/>
      <c r="AD126" s="733"/>
      <c r="AE126" s="733"/>
      <c r="AF126" s="720"/>
      <c r="AG126" s="720"/>
      <c r="AH126" s="720"/>
      <c r="AI126" s="720"/>
      <c r="AJ126" s="720"/>
      <c r="AK126" s="720"/>
      <c r="AL126" s="720"/>
      <c r="AM126" s="720"/>
      <c r="AN126" s="720"/>
      <c r="AO126" s="716"/>
      <c r="AP126" s="716"/>
      <c r="AQ126" s="716"/>
      <c r="AR126" s="716"/>
      <c r="AS126" s="719"/>
      <c r="AT126" s="719"/>
      <c r="BZ126" s="3"/>
      <c r="CA126" s="4"/>
      <c r="CB126" s="4"/>
      <c r="CC126" s="4"/>
      <c r="CD126" s="4"/>
      <c r="CE126" s="4"/>
      <c r="CF126" s="4"/>
      <c r="CG126" s="14"/>
      <c r="CH126" s="14"/>
      <c r="CI126" s="14"/>
      <c r="CJ126" s="14"/>
      <c r="CK126" s="14"/>
      <c r="CL126" s="14"/>
      <c r="CM126" s="14"/>
      <c r="CN126" s="14"/>
    </row>
    <row r="127" spans="1:92" s="2" customFormat="1" x14ac:dyDescent="0.2">
      <c r="A127" s="1443"/>
      <c r="B127" s="211" t="s">
        <v>152</v>
      </c>
      <c r="C127" s="241">
        <f>SUM(D127:E127)</f>
        <v>0</v>
      </c>
      <c r="D127" s="242">
        <f t="shared" si="18"/>
        <v>0</v>
      </c>
      <c r="E127" s="243">
        <f t="shared" si="18"/>
        <v>0</v>
      </c>
      <c r="F127" s="42"/>
      <c r="G127" s="46"/>
      <c r="H127" s="42"/>
      <c r="I127" s="46"/>
      <c r="J127" s="42"/>
      <c r="K127" s="46"/>
      <c r="L127" s="42"/>
      <c r="M127" s="244"/>
      <c r="N127" s="245"/>
      <c r="O127" s="43"/>
      <c r="P127" s="46"/>
      <c r="Q127" s="197"/>
      <c r="R127" s="15"/>
      <c r="S127" s="15"/>
      <c r="T127" s="15"/>
      <c r="U127" s="15"/>
      <c r="V127" s="15"/>
      <c r="W127" s="15"/>
      <c r="X127" s="15"/>
      <c r="Y127" s="15"/>
      <c r="Z127" s="733"/>
      <c r="AA127" s="733"/>
      <c r="AB127" s="733"/>
      <c r="AC127" s="733"/>
      <c r="AD127" s="733"/>
      <c r="AE127" s="733"/>
      <c r="AF127" s="720"/>
      <c r="AG127" s="720"/>
      <c r="AH127" s="720"/>
      <c r="AI127" s="720"/>
      <c r="AJ127" s="720"/>
      <c r="AK127" s="720"/>
      <c r="AL127" s="720"/>
      <c r="AM127" s="720"/>
      <c r="AN127" s="720"/>
      <c r="AO127" s="716"/>
      <c r="AP127" s="716"/>
      <c r="AQ127" s="716"/>
      <c r="AR127" s="716"/>
      <c r="AS127" s="719"/>
      <c r="AT127" s="719"/>
      <c r="BZ127" s="3"/>
      <c r="CA127" s="4"/>
      <c r="CB127" s="4"/>
      <c r="CC127" s="4"/>
      <c r="CD127" s="4"/>
      <c r="CE127" s="4"/>
      <c r="CF127" s="4"/>
      <c r="CG127" s="14"/>
      <c r="CH127" s="14"/>
      <c r="CI127" s="14"/>
      <c r="CJ127" s="14"/>
      <c r="CK127" s="14"/>
      <c r="CL127" s="14"/>
      <c r="CM127" s="14"/>
      <c r="CN127" s="14"/>
    </row>
    <row r="128" spans="1:92" s="2" customFormat="1" x14ac:dyDescent="0.2">
      <c r="A128" s="1554" t="s">
        <v>153</v>
      </c>
      <c r="B128" s="1554"/>
      <c r="C128" s="645">
        <f t="shared" ref="C128:P128" si="19">SUM(C125:C127)</f>
        <v>0</v>
      </c>
      <c r="D128" s="646">
        <f t="shared" si="19"/>
        <v>0</v>
      </c>
      <c r="E128" s="248">
        <f t="shared" si="19"/>
        <v>0</v>
      </c>
      <c r="F128" s="645">
        <f t="shared" si="19"/>
        <v>0</v>
      </c>
      <c r="G128" s="248">
        <f t="shared" si="19"/>
        <v>0</v>
      </c>
      <c r="H128" s="645">
        <f t="shared" si="19"/>
        <v>0</v>
      </c>
      <c r="I128" s="248">
        <f t="shared" si="19"/>
        <v>0</v>
      </c>
      <c r="J128" s="645">
        <f t="shared" si="19"/>
        <v>0</v>
      </c>
      <c r="K128" s="248">
        <f t="shared" si="19"/>
        <v>0</v>
      </c>
      <c r="L128" s="645">
        <f t="shared" si="19"/>
        <v>0</v>
      </c>
      <c r="M128" s="249">
        <f t="shared" si="19"/>
        <v>0</v>
      </c>
      <c r="N128" s="647">
        <f t="shared" si="19"/>
        <v>0</v>
      </c>
      <c r="O128" s="646">
        <f t="shared" si="19"/>
        <v>0</v>
      </c>
      <c r="P128" s="248">
        <f t="shared" si="19"/>
        <v>0</v>
      </c>
      <c r="Q128" s="197"/>
      <c r="R128" s="15"/>
      <c r="S128" s="15"/>
      <c r="T128" s="15"/>
      <c r="U128" s="15"/>
      <c r="V128" s="15"/>
      <c r="W128" s="15"/>
      <c r="X128" s="15"/>
      <c r="Y128" s="15"/>
      <c r="Z128" s="733"/>
      <c r="AA128" s="733"/>
      <c r="AB128" s="733"/>
      <c r="AC128" s="733"/>
      <c r="AD128" s="733"/>
      <c r="AE128" s="733"/>
      <c r="AF128" s="720"/>
      <c r="AG128" s="720"/>
      <c r="AH128" s="720"/>
      <c r="AI128" s="720"/>
      <c r="AJ128" s="720"/>
      <c r="AK128" s="720"/>
      <c r="AL128" s="720"/>
      <c r="AM128" s="720"/>
      <c r="AN128" s="720"/>
      <c r="AO128" s="716"/>
      <c r="AP128" s="716"/>
      <c r="AQ128" s="716"/>
      <c r="AR128" s="716"/>
      <c r="AS128" s="719"/>
      <c r="AT128" s="719"/>
      <c r="BZ128" s="3"/>
      <c r="CA128" s="4"/>
      <c r="CB128" s="4"/>
      <c r="CC128" s="4"/>
      <c r="CD128" s="4"/>
      <c r="CE128" s="4"/>
      <c r="CF128" s="4"/>
      <c r="CG128" s="14"/>
      <c r="CH128" s="14"/>
      <c r="CI128" s="14"/>
      <c r="CJ128" s="14"/>
      <c r="CK128" s="14"/>
      <c r="CL128" s="14"/>
      <c r="CM128" s="14"/>
      <c r="CN128" s="14"/>
    </row>
    <row r="129" spans="1:104" x14ac:dyDescent="0.2">
      <c r="A129" s="1441" t="s">
        <v>154</v>
      </c>
      <c r="B129" s="105" t="s">
        <v>155</v>
      </c>
      <c r="C129" s="251">
        <f>SUM(D129:E129)</f>
        <v>0</v>
      </c>
      <c r="D129" s="252">
        <f t="shared" ref="D129:E132" si="20">SUM(F129+H129+J129+L129)</f>
        <v>0</v>
      </c>
      <c r="E129" s="253">
        <f t="shared" si="20"/>
        <v>0</v>
      </c>
      <c r="F129" s="106"/>
      <c r="G129" s="109"/>
      <c r="H129" s="106"/>
      <c r="I129" s="109"/>
      <c r="J129" s="106"/>
      <c r="K129" s="109"/>
      <c r="L129" s="106"/>
      <c r="M129" s="254"/>
      <c r="N129" s="255"/>
      <c r="O129" s="107"/>
      <c r="P129" s="109"/>
      <c r="Q129" s="197"/>
      <c r="R129" s="15"/>
      <c r="S129" s="15"/>
      <c r="T129" s="15"/>
      <c r="U129" s="15"/>
      <c r="V129" s="15"/>
      <c r="W129" s="15"/>
      <c r="X129" s="15"/>
      <c r="Y129" s="15"/>
      <c r="Z129" s="733"/>
      <c r="AA129" s="733"/>
      <c r="AB129" s="733"/>
      <c r="AC129" s="733"/>
      <c r="AD129" s="733"/>
      <c r="AE129" s="733"/>
      <c r="AF129" s="720"/>
      <c r="AG129" s="720"/>
      <c r="AH129" s="720"/>
      <c r="AI129" s="720"/>
      <c r="AJ129" s="720"/>
      <c r="AK129" s="720"/>
      <c r="AL129" s="720"/>
      <c r="AM129" s="720"/>
      <c r="AN129" s="720"/>
      <c r="AO129" s="716"/>
      <c r="AP129" s="716"/>
      <c r="AQ129" s="716"/>
      <c r="AR129" s="716"/>
      <c r="AS129" s="719"/>
      <c r="AT129" s="719"/>
      <c r="CG129" s="14"/>
      <c r="CH129" s="14"/>
      <c r="CI129" s="14"/>
      <c r="CJ129" s="14"/>
      <c r="CK129" s="14"/>
      <c r="CL129" s="14"/>
      <c r="CM129" s="14"/>
      <c r="CN129" s="14"/>
    </row>
    <row r="130" spans="1:104" x14ac:dyDescent="0.2">
      <c r="A130" s="1442"/>
      <c r="B130" s="89" t="s">
        <v>156</v>
      </c>
      <c r="C130" s="236">
        <f>SUM(D130:E130)</f>
        <v>0</v>
      </c>
      <c r="D130" s="237">
        <f t="shared" si="20"/>
        <v>0</v>
      </c>
      <c r="E130" s="238">
        <f t="shared" si="20"/>
        <v>0</v>
      </c>
      <c r="F130" s="35"/>
      <c r="G130" s="39"/>
      <c r="H130" s="35"/>
      <c r="I130" s="39"/>
      <c r="J130" s="35"/>
      <c r="K130" s="39"/>
      <c r="L130" s="35"/>
      <c r="M130" s="239"/>
      <c r="N130" s="240"/>
      <c r="O130" s="36"/>
      <c r="P130" s="39"/>
      <c r="Q130" s="30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733"/>
      <c r="AD130" s="733"/>
      <c r="AE130" s="733"/>
      <c r="AF130" s="720"/>
      <c r="AG130" s="720"/>
      <c r="AH130" s="720"/>
      <c r="AI130" s="720"/>
      <c r="AJ130" s="720"/>
      <c r="AK130" s="720"/>
      <c r="AL130" s="720"/>
      <c r="AM130" s="720"/>
      <c r="AN130" s="720"/>
      <c r="AO130" s="716"/>
      <c r="AP130" s="716"/>
      <c r="AQ130" s="716"/>
      <c r="AR130" s="716"/>
      <c r="AS130" s="719"/>
      <c r="AT130" s="719"/>
      <c r="CG130" s="14">
        <v>0</v>
      </c>
      <c r="CH130" s="14"/>
      <c r="CI130" s="14"/>
      <c r="CJ130" s="14"/>
      <c r="CK130" s="14"/>
      <c r="CL130" s="14"/>
      <c r="CM130" s="14"/>
      <c r="CN130" s="14"/>
    </row>
    <row r="131" spans="1:104" x14ac:dyDescent="0.2">
      <c r="A131" s="1442"/>
      <c r="B131" s="89" t="s">
        <v>157</v>
      </c>
      <c r="C131" s="236">
        <f>SUM(D131:E131)</f>
        <v>0</v>
      </c>
      <c r="D131" s="237">
        <f t="shared" si="20"/>
        <v>0</v>
      </c>
      <c r="E131" s="238">
        <f t="shared" si="20"/>
        <v>0</v>
      </c>
      <c r="F131" s="35"/>
      <c r="G131" s="39"/>
      <c r="H131" s="35"/>
      <c r="I131" s="39"/>
      <c r="J131" s="35"/>
      <c r="K131" s="39"/>
      <c r="L131" s="35"/>
      <c r="M131" s="239"/>
      <c r="N131" s="240"/>
      <c r="O131" s="36"/>
      <c r="P131" s="39"/>
      <c r="Q131" s="197"/>
      <c r="R131" s="15"/>
      <c r="S131" s="15"/>
      <c r="T131" s="15"/>
      <c r="U131" s="15"/>
      <c r="V131" s="15"/>
      <c r="W131" s="15"/>
      <c r="X131" s="15"/>
      <c r="Y131" s="15"/>
      <c r="Z131" s="733"/>
      <c r="AA131" s="733"/>
      <c r="AB131" s="733"/>
      <c r="AC131" s="733"/>
      <c r="AD131" s="733"/>
      <c r="AE131" s="733"/>
      <c r="AF131" s="720"/>
      <c r="AG131" s="720"/>
      <c r="AH131" s="720"/>
      <c r="AI131" s="720"/>
      <c r="AJ131" s="720"/>
      <c r="AK131" s="720"/>
      <c r="AL131" s="720"/>
      <c r="AM131" s="720"/>
      <c r="AN131" s="720"/>
      <c r="AO131" s="720"/>
      <c r="AP131" s="720"/>
      <c r="AQ131" s="720"/>
      <c r="AR131" s="720"/>
      <c r="AS131" s="720"/>
      <c r="AT131" s="720"/>
      <c r="CG131" s="14"/>
      <c r="CH131" s="14"/>
      <c r="CI131" s="14"/>
      <c r="CJ131" s="14"/>
      <c r="CK131" s="14"/>
      <c r="CL131" s="14"/>
      <c r="CM131" s="14"/>
      <c r="CN131" s="14"/>
    </row>
    <row r="132" spans="1:104" x14ac:dyDescent="0.2">
      <c r="A132" s="1443"/>
      <c r="B132" s="216" t="s">
        <v>158</v>
      </c>
      <c r="C132" s="241">
        <f>SUM(D132:E132)</f>
        <v>0</v>
      </c>
      <c r="D132" s="242">
        <f t="shared" si="20"/>
        <v>0</v>
      </c>
      <c r="E132" s="243">
        <f t="shared" si="20"/>
        <v>0</v>
      </c>
      <c r="F132" s="42"/>
      <c r="G132" s="46"/>
      <c r="H132" s="42"/>
      <c r="I132" s="46"/>
      <c r="J132" s="42"/>
      <c r="K132" s="46"/>
      <c r="L132" s="42"/>
      <c r="M132" s="244"/>
      <c r="N132" s="245"/>
      <c r="O132" s="43"/>
      <c r="P132" s="46"/>
      <c r="Q132" s="197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733"/>
      <c r="AC132" s="733"/>
      <c r="AD132" s="733"/>
      <c r="AE132" s="733"/>
      <c r="AF132" s="720"/>
      <c r="AG132" s="720"/>
      <c r="AH132" s="720"/>
      <c r="AI132" s="720"/>
      <c r="AJ132" s="720"/>
      <c r="AK132" s="720"/>
      <c r="AL132" s="720"/>
      <c r="AM132" s="720"/>
      <c r="AN132" s="720"/>
      <c r="AO132" s="720"/>
      <c r="AP132" s="720"/>
      <c r="AQ132" s="720"/>
      <c r="AR132" s="720"/>
      <c r="AS132" s="720"/>
      <c r="AT132" s="720"/>
      <c r="AU132" s="720"/>
      <c r="AV132" s="720"/>
      <c r="BZ132" s="2"/>
      <c r="CG132" s="14"/>
      <c r="CH132" s="14"/>
      <c r="CI132" s="14"/>
      <c r="CJ132" s="14"/>
      <c r="CK132" s="14"/>
      <c r="CL132" s="14"/>
      <c r="CM132" s="14"/>
      <c r="CN132" s="14"/>
    </row>
    <row r="133" spans="1:104" x14ac:dyDescent="0.2">
      <c r="A133" s="1554" t="s">
        <v>153</v>
      </c>
      <c r="B133" s="1554"/>
      <c r="C133" s="645">
        <f t="shared" ref="C133:P133" si="21">SUM(C129:C132)</f>
        <v>0</v>
      </c>
      <c r="D133" s="646">
        <f t="shared" si="21"/>
        <v>0</v>
      </c>
      <c r="E133" s="248">
        <f t="shared" si="21"/>
        <v>0</v>
      </c>
      <c r="F133" s="645">
        <f t="shared" si="21"/>
        <v>0</v>
      </c>
      <c r="G133" s="248">
        <f t="shared" si="21"/>
        <v>0</v>
      </c>
      <c r="H133" s="645">
        <f t="shared" si="21"/>
        <v>0</v>
      </c>
      <c r="I133" s="248">
        <f t="shared" si="21"/>
        <v>0</v>
      </c>
      <c r="J133" s="645">
        <f t="shared" si="21"/>
        <v>0</v>
      </c>
      <c r="K133" s="248">
        <f t="shared" si="21"/>
        <v>0</v>
      </c>
      <c r="L133" s="645">
        <f t="shared" si="21"/>
        <v>0</v>
      </c>
      <c r="M133" s="249">
        <f t="shared" si="21"/>
        <v>0</v>
      </c>
      <c r="N133" s="647">
        <f t="shared" si="21"/>
        <v>0</v>
      </c>
      <c r="O133" s="646">
        <f t="shared" si="21"/>
        <v>0</v>
      </c>
      <c r="P133" s="248">
        <f t="shared" si="21"/>
        <v>0</v>
      </c>
      <c r="Q133" s="197"/>
      <c r="R133" s="15"/>
      <c r="S133" s="15"/>
      <c r="T133" s="15"/>
      <c r="U133" s="15"/>
      <c r="V133" s="15"/>
      <c r="W133" s="733"/>
      <c r="X133" s="733"/>
      <c r="Y133" s="733"/>
      <c r="Z133" s="733"/>
      <c r="AA133" s="733"/>
      <c r="AB133" s="733"/>
      <c r="AC133" s="733"/>
      <c r="AD133" s="733"/>
      <c r="AE133" s="733"/>
      <c r="AF133" s="720"/>
      <c r="AG133" s="720"/>
      <c r="AH133" s="720"/>
      <c r="AI133" s="720"/>
      <c r="AJ133" s="720"/>
      <c r="AK133" s="720"/>
      <c r="AL133" s="720"/>
      <c r="AM133" s="720"/>
      <c r="AN133" s="720"/>
      <c r="AO133" s="720"/>
      <c r="AP133" s="720"/>
      <c r="AQ133" s="720"/>
      <c r="CG133" s="14"/>
      <c r="CH133" s="14"/>
      <c r="CI133" s="14"/>
      <c r="CJ133" s="14"/>
      <c r="CK133" s="14"/>
      <c r="CL133" s="14"/>
      <c r="CM133" s="14"/>
      <c r="CN133" s="14"/>
    </row>
    <row r="134" spans="1:104" x14ac:dyDescent="0.2">
      <c r="A134" s="1456" t="s">
        <v>159</v>
      </c>
      <c r="B134" s="1456"/>
      <c r="C134" s="256">
        <f t="shared" ref="C134:P134" si="22">SUM(C128+C133)</f>
        <v>0</v>
      </c>
      <c r="D134" s="257">
        <f t="shared" si="22"/>
        <v>0</v>
      </c>
      <c r="E134" s="258">
        <f t="shared" si="22"/>
        <v>0</v>
      </c>
      <c r="F134" s="256">
        <f t="shared" si="22"/>
        <v>0</v>
      </c>
      <c r="G134" s="258">
        <f t="shared" si="22"/>
        <v>0</v>
      </c>
      <c r="H134" s="256">
        <f t="shared" si="22"/>
        <v>0</v>
      </c>
      <c r="I134" s="258">
        <f t="shared" si="22"/>
        <v>0</v>
      </c>
      <c r="J134" s="256">
        <f t="shared" si="22"/>
        <v>0</v>
      </c>
      <c r="K134" s="258">
        <f t="shared" si="22"/>
        <v>0</v>
      </c>
      <c r="L134" s="256">
        <f t="shared" si="22"/>
        <v>0</v>
      </c>
      <c r="M134" s="259">
        <f t="shared" si="22"/>
        <v>0</v>
      </c>
      <c r="N134" s="260">
        <f t="shared" si="22"/>
        <v>0</v>
      </c>
      <c r="O134" s="257">
        <f t="shared" si="22"/>
        <v>0</v>
      </c>
      <c r="P134" s="258">
        <f t="shared" si="22"/>
        <v>0</v>
      </c>
      <c r="Q134" s="197"/>
      <c r="R134" s="15"/>
      <c r="S134" s="15"/>
      <c r="T134" s="15"/>
      <c r="U134" s="15"/>
      <c r="V134" s="15"/>
      <c r="W134" s="733"/>
      <c r="X134" s="733"/>
      <c r="Y134" s="733"/>
      <c r="Z134" s="733"/>
      <c r="AA134" s="733"/>
      <c r="AB134" s="733"/>
      <c r="AC134" s="733"/>
      <c r="AD134" s="733"/>
      <c r="AE134" s="733"/>
      <c r="AF134" s="720"/>
      <c r="AG134" s="720"/>
      <c r="AH134" s="720"/>
      <c r="AI134" s="720"/>
      <c r="AJ134" s="720"/>
      <c r="AK134" s="720"/>
      <c r="AL134" s="720"/>
      <c r="AM134" s="720"/>
      <c r="AN134" s="720"/>
      <c r="AO134" s="720"/>
      <c r="AP134" s="720"/>
      <c r="AQ134" s="720"/>
      <c r="CG134" s="14"/>
      <c r="CH134" s="14"/>
      <c r="CI134" s="14"/>
      <c r="CJ134" s="14"/>
      <c r="CK134" s="14"/>
      <c r="CL134" s="14"/>
      <c r="CM134" s="14"/>
      <c r="CN134" s="14"/>
    </row>
    <row r="135" spans="1:104" x14ac:dyDescent="0.2">
      <c r="A135" s="117" t="s">
        <v>161</v>
      </c>
      <c r="B135" s="117"/>
      <c r="P135" s="15"/>
      <c r="Q135" s="15"/>
      <c r="R135" s="15"/>
      <c r="S135" s="15"/>
      <c r="T135" s="15"/>
      <c r="U135" s="15"/>
      <c r="V135" s="15"/>
      <c r="W135" s="733"/>
      <c r="X135" s="733"/>
      <c r="Y135" s="733"/>
      <c r="Z135" s="733"/>
      <c r="AA135" s="733"/>
      <c r="AB135" s="733"/>
      <c r="AC135" s="733"/>
      <c r="AD135" s="733"/>
      <c r="AE135" s="733"/>
      <c r="AF135" s="720"/>
      <c r="AG135" s="720"/>
      <c r="AH135" s="720"/>
      <c r="AI135" s="720"/>
      <c r="AJ135" s="720"/>
      <c r="AK135" s="720"/>
      <c r="AL135" s="720"/>
      <c r="AM135" s="720"/>
      <c r="AN135" s="720"/>
      <c r="AO135" s="720"/>
      <c r="AP135" s="720"/>
      <c r="AQ135" s="720"/>
      <c r="CG135" s="14">
        <v>0</v>
      </c>
      <c r="CH135" s="14"/>
      <c r="CI135" s="14"/>
      <c r="CJ135" s="14"/>
      <c r="CK135" s="14"/>
      <c r="CL135" s="14"/>
      <c r="CM135" s="14"/>
      <c r="CN135" s="14"/>
    </row>
    <row r="136" spans="1:104" x14ac:dyDescent="0.2">
      <c r="A136" s="1366" t="s">
        <v>3</v>
      </c>
      <c r="B136" s="1367"/>
      <c r="C136" s="1408" t="s">
        <v>63</v>
      </c>
      <c r="D136" s="1408"/>
      <c r="E136" s="1407"/>
      <c r="F136" s="1406" t="s">
        <v>119</v>
      </c>
      <c r="G136" s="1407"/>
      <c r="H136" s="1406" t="s">
        <v>120</v>
      </c>
      <c r="I136" s="1407"/>
      <c r="J136" s="1406" t="s">
        <v>121</v>
      </c>
      <c r="K136" s="1407"/>
      <c r="L136" s="1406" t="s">
        <v>122</v>
      </c>
      <c r="M136" s="1407"/>
      <c r="N136" s="1406" t="s">
        <v>123</v>
      </c>
      <c r="O136" s="1407"/>
      <c r="P136" s="15"/>
      <c r="Q136" s="15"/>
      <c r="R136" s="15"/>
      <c r="S136" s="15"/>
      <c r="T136" s="15"/>
      <c r="U136" s="15"/>
      <c r="V136" s="15"/>
      <c r="W136" s="733"/>
      <c r="X136" s="733"/>
      <c r="Y136" s="733"/>
      <c r="Z136" s="733"/>
      <c r="AA136" s="733"/>
      <c r="AB136" s="733"/>
      <c r="AC136" s="733"/>
      <c r="AD136" s="733"/>
      <c r="AE136" s="733"/>
      <c r="AF136" s="720"/>
      <c r="AG136" s="720"/>
      <c r="AH136" s="720"/>
      <c r="AI136" s="720"/>
      <c r="AJ136" s="720"/>
      <c r="AK136" s="720"/>
      <c r="AL136" s="720"/>
      <c r="AM136" s="720"/>
      <c r="AN136" s="720"/>
      <c r="AO136" s="720"/>
      <c r="AP136" s="720"/>
      <c r="AQ136" s="648"/>
      <c r="AR136" s="714"/>
      <c r="AS136" s="714"/>
      <c r="AT136" s="714"/>
      <c r="AU136" s="714"/>
      <c r="AV136" s="714"/>
      <c r="AW136" s="714"/>
      <c r="AX136" s="714"/>
      <c r="AY136" s="714"/>
      <c r="AZ136" s="714"/>
      <c r="BA136" s="714"/>
      <c r="BB136" s="714"/>
      <c r="BC136" s="714"/>
      <c r="CG136" s="14"/>
      <c r="CH136" s="14"/>
      <c r="CI136" s="14"/>
      <c r="CJ136" s="14"/>
      <c r="CK136" s="14"/>
      <c r="CL136" s="14"/>
      <c r="CM136" s="14"/>
      <c r="CN136" s="14"/>
    </row>
    <row r="137" spans="1:104" ht="21" x14ac:dyDescent="0.2">
      <c r="A137" s="1368"/>
      <c r="B137" s="1369"/>
      <c r="C137" s="571" t="s">
        <v>88</v>
      </c>
      <c r="D137" s="596" t="s">
        <v>54</v>
      </c>
      <c r="E137" s="126" t="s">
        <v>89</v>
      </c>
      <c r="F137" s="571" t="s">
        <v>54</v>
      </c>
      <c r="G137" s="126" t="s">
        <v>89</v>
      </c>
      <c r="H137" s="571" t="s">
        <v>54</v>
      </c>
      <c r="I137" s="126" t="s">
        <v>89</v>
      </c>
      <c r="J137" s="571" t="s">
        <v>54</v>
      </c>
      <c r="K137" s="126" t="s">
        <v>89</v>
      </c>
      <c r="L137" s="571" t="s">
        <v>54</v>
      </c>
      <c r="M137" s="126" t="s">
        <v>89</v>
      </c>
      <c r="N137" s="262" t="s">
        <v>54</v>
      </c>
      <c r="O137" s="592" t="s">
        <v>89</v>
      </c>
      <c r="P137" s="15"/>
      <c r="Q137" s="15"/>
      <c r="R137" s="15"/>
      <c r="S137" s="15"/>
      <c r="T137" s="15"/>
      <c r="U137" s="15"/>
      <c r="V137" s="15"/>
      <c r="W137" s="733"/>
      <c r="X137" s="733"/>
      <c r="Y137" s="733"/>
      <c r="Z137" s="733"/>
      <c r="AA137" s="733"/>
      <c r="AB137" s="733"/>
      <c r="AC137" s="733"/>
      <c r="AD137" s="733"/>
      <c r="AE137" s="733"/>
      <c r="AF137" s="720"/>
      <c r="AG137" s="720"/>
      <c r="AH137" s="720"/>
      <c r="AI137" s="720"/>
      <c r="AJ137" s="720"/>
      <c r="AK137" s="720"/>
      <c r="AL137" s="720"/>
      <c r="AM137" s="720"/>
      <c r="AN137" s="720"/>
      <c r="AO137" s="720"/>
      <c r="AP137" s="720"/>
      <c r="AQ137" s="613"/>
      <c r="AR137" s="714"/>
      <c r="AS137" s="714"/>
      <c r="AT137" s="714"/>
      <c r="AU137" s="714"/>
      <c r="AV137" s="714"/>
      <c r="AW137" s="714"/>
      <c r="AX137" s="714"/>
      <c r="AY137" s="714"/>
      <c r="AZ137" s="714"/>
      <c r="BA137" s="714"/>
      <c r="BB137" s="714"/>
      <c r="BC137" s="714"/>
      <c r="CG137" s="14"/>
      <c r="CH137" s="14"/>
      <c r="CI137" s="14"/>
      <c r="CJ137" s="14"/>
      <c r="CK137" s="14"/>
      <c r="CL137" s="14"/>
      <c r="CM137" s="14"/>
      <c r="CN137" s="14"/>
    </row>
    <row r="138" spans="1:104" s="66" customFormat="1" x14ac:dyDescent="0.2">
      <c r="A138" s="1372" t="s">
        <v>162</v>
      </c>
      <c r="B138" s="263" t="s">
        <v>150</v>
      </c>
      <c r="C138" s="213">
        <f>SUM(D138+E138)</f>
        <v>0</v>
      </c>
      <c r="D138" s="214">
        <f>SUM(F138+H138+J138+L138+N138)</f>
        <v>0</v>
      </c>
      <c r="E138" s="215">
        <f>SUM(G138+I138+K138+M138+O138)</f>
        <v>0</v>
      </c>
      <c r="F138" s="583"/>
      <c r="G138" s="586"/>
      <c r="H138" s="583"/>
      <c r="I138" s="109"/>
      <c r="J138" s="106"/>
      <c r="K138" s="109"/>
      <c r="L138" s="106"/>
      <c r="M138" s="109"/>
      <c r="N138" s="264"/>
      <c r="O138" s="614"/>
      <c r="P138" s="638"/>
      <c r="Q138" s="733"/>
      <c r="R138" s="733"/>
      <c r="S138" s="733"/>
      <c r="T138" s="733"/>
      <c r="U138" s="733"/>
      <c r="V138" s="733"/>
      <c r="W138" s="733"/>
      <c r="X138" s="733"/>
      <c r="Y138" s="733"/>
      <c r="Z138" s="733"/>
      <c r="AA138" s="733"/>
      <c r="AB138" s="733"/>
      <c r="AC138" s="733"/>
      <c r="AD138" s="720"/>
      <c r="AE138" s="720"/>
      <c r="AF138" s="720"/>
      <c r="AG138" s="720"/>
      <c r="AH138" s="720"/>
      <c r="AI138" s="626"/>
      <c r="AJ138" s="738"/>
      <c r="AK138" s="738"/>
      <c r="AL138" s="738"/>
      <c r="AM138" s="738"/>
      <c r="AN138" s="738"/>
      <c r="AO138" s="738"/>
      <c r="AP138" s="738"/>
      <c r="AQ138" s="738"/>
      <c r="AR138" s="738"/>
      <c r="AS138" s="738"/>
      <c r="AT138" s="738"/>
      <c r="AU138" s="738"/>
      <c r="AV138" s="738"/>
      <c r="AW138" s="738"/>
      <c r="AX138" s="738"/>
      <c r="AY138" s="738"/>
      <c r="AZ138" s="738"/>
      <c r="BA138" s="738"/>
      <c r="BB138" s="738"/>
      <c r="BC138" s="738"/>
      <c r="BD138" s="738"/>
      <c r="BE138" s="738"/>
      <c r="BF138" s="738"/>
      <c r="BG138" s="738"/>
      <c r="BH138" s="738"/>
      <c r="BI138" s="738"/>
      <c r="BJ138" s="738"/>
      <c r="BK138" s="738"/>
      <c r="BL138" s="738"/>
      <c r="BM138" s="738"/>
      <c r="BN138" s="738"/>
      <c r="BO138" s="738"/>
      <c r="BP138" s="738"/>
      <c r="BQ138" s="738"/>
      <c r="BR138" s="738"/>
      <c r="BS138" s="738"/>
      <c r="BT138" s="738"/>
      <c r="BU138" s="738"/>
      <c r="BV138" s="738"/>
      <c r="BW138" s="738"/>
      <c r="BX138" s="738"/>
      <c r="BY138" s="738"/>
      <c r="BZ138" s="739"/>
      <c r="CA138" s="740"/>
      <c r="CB138" s="740"/>
      <c r="CC138" s="740"/>
      <c r="CD138" s="740"/>
      <c r="CE138" s="740"/>
      <c r="CF138" s="740"/>
      <c r="CG138" s="741"/>
      <c r="CH138" s="741"/>
      <c r="CI138" s="741"/>
      <c r="CJ138" s="741"/>
      <c r="CK138" s="741"/>
      <c r="CL138" s="741"/>
      <c r="CM138" s="741"/>
      <c r="CN138" s="741"/>
      <c r="CO138" s="740"/>
      <c r="CP138" s="740"/>
      <c r="CQ138" s="740"/>
      <c r="CR138" s="740"/>
      <c r="CS138" s="740"/>
      <c r="CT138" s="740"/>
      <c r="CU138" s="740"/>
      <c r="CV138" s="740"/>
      <c r="CW138" s="740"/>
      <c r="CX138" s="740"/>
      <c r="CY138" s="740"/>
      <c r="CZ138" s="740"/>
    </row>
    <row r="139" spans="1:104" s="66" customFormat="1" x14ac:dyDescent="0.2">
      <c r="A139" s="1433"/>
      <c r="B139" s="269" t="s">
        <v>151</v>
      </c>
      <c r="C139" s="139">
        <f>SUM(D139+E139)</f>
        <v>0</v>
      </c>
      <c r="D139" s="140">
        <f>SUM(H139+J139+L139+N139)</f>
        <v>0</v>
      </c>
      <c r="E139" s="141">
        <f>SUM(I139+K139+M139+O139)</f>
        <v>0</v>
      </c>
      <c r="F139" s="270"/>
      <c r="G139" s="271"/>
      <c r="H139" s="106"/>
      <c r="I139" s="109"/>
      <c r="J139" s="106"/>
      <c r="K139" s="109"/>
      <c r="L139" s="106"/>
      <c r="M139" s="109"/>
      <c r="N139" s="264"/>
      <c r="O139" s="272"/>
      <c r="P139" s="197"/>
      <c r="Q139" s="733"/>
      <c r="R139" s="733"/>
      <c r="S139" s="733"/>
      <c r="T139" s="733"/>
      <c r="U139" s="733"/>
      <c r="V139" s="733"/>
      <c r="W139" s="733"/>
      <c r="X139" s="733"/>
      <c r="Y139" s="733"/>
      <c r="Z139" s="733"/>
      <c r="AA139" s="733"/>
      <c r="AB139" s="733"/>
      <c r="AC139" s="733"/>
      <c r="AD139" s="720"/>
      <c r="AE139" s="720"/>
      <c r="AF139" s="720"/>
      <c r="AG139" s="720"/>
      <c r="AH139" s="720"/>
      <c r="AI139" s="626"/>
      <c r="AJ139" s="738"/>
      <c r="AK139" s="738"/>
      <c r="AL139" s="738"/>
      <c r="AM139" s="738"/>
      <c r="AN139" s="738"/>
      <c r="AO139" s="738"/>
      <c r="AP139" s="738"/>
      <c r="AQ139" s="738"/>
      <c r="AR139" s="738"/>
      <c r="AS139" s="738"/>
      <c r="AT139" s="738"/>
      <c r="AU139" s="738"/>
      <c r="AV139" s="738"/>
      <c r="AW139" s="738"/>
      <c r="AX139" s="738"/>
      <c r="AY139" s="738"/>
      <c r="AZ139" s="738"/>
      <c r="BA139" s="738"/>
      <c r="BB139" s="738"/>
      <c r="BC139" s="738"/>
      <c r="BD139" s="738"/>
      <c r="BE139" s="738"/>
      <c r="BF139" s="738"/>
      <c r="BG139" s="738"/>
      <c r="BH139" s="738"/>
      <c r="BI139" s="738"/>
      <c r="BJ139" s="738"/>
      <c r="BK139" s="738"/>
      <c r="BL139" s="738"/>
      <c r="BM139" s="738"/>
      <c r="BN139" s="738"/>
      <c r="BO139" s="738"/>
      <c r="BP139" s="738"/>
      <c r="BQ139" s="738"/>
      <c r="BR139" s="738"/>
      <c r="BS139" s="738"/>
      <c r="BT139" s="738"/>
      <c r="BU139" s="738"/>
      <c r="BV139" s="738"/>
      <c r="BW139" s="738"/>
      <c r="BX139" s="738"/>
      <c r="BY139" s="738"/>
      <c r="BZ139" s="739"/>
      <c r="CA139" s="740"/>
      <c r="CB139" s="740"/>
      <c r="CC139" s="740"/>
      <c r="CD139" s="740"/>
      <c r="CE139" s="740"/>
      <c r="CF139" s="740"/>
      <c r="CG139" s="741"/>
      <c r="CH139" s="741"/>
      <c r="CI139" s="741"/>
      <c r="CJ139" s="741"/>
      <c r="CK139" s="741"/>
      <c r="CL139" s="741"/>
      <c r="CM139" s="741"/>
      <c r="CN139" s="741"/>
      <c r="CO139" s="740"/>
      <c r="CP139" s="740"/>
      <c r="CQ139" s="740"/>
      <c r="CR139" s="740"/>
      <c r="CS139" s="740"/>
      <c r="CT139" s="740"/>
      <c r="CU139" s="740"/>
      <c r="CV139" s="740"/>
      <c r="CW139" s="740"/>
      <c r="CX139" s="740"/>
      <c r="CY139" s="740"/>
      <c r="CZ139" s="740"/>
    </row>
    <row r="140" spans="1:104" x14ac:dyDescent="0.2">
      <c r="A140" s="1433"/>
      <c r="B140" s="91" t="s">
        <v>152</v>
      </c>
      <c r="C140" s="182">
        <f>SUM(D140+E140)</f>
        <v>0</v>
      </c>
      <c r="D140" s="183">
        <f>SUM(H140+J140+L140+N140)</f>
        <v>0</v>
      </c>
      <c r="E140" s="184">
        <f>SUM(I140+K140+M140+O140)</f>
        <v>0</v>
      </c>
      <c r="F140" s="273"/>
      <c r="G140" s="274"/>
      <c r="H140" s="82"/>
      <c r="I140" s="85"/>
      <c r="J140" s="82"/>
      <c r="K140" s="85"/>
      <c r="L140" s="82"/>
      <c r="M140" s="85"/>
      <c r="N140" s="149"/>
      <c r="O140" s="185"/>
      <c r="P140" s="197"/>
      <c r="Q140" s="733"/>
      <c r="R140" s="733"/>
      <c r="S140" s="733"/>
      <c r="T140" s="733"/>
      <c r="U140" s="733"/>
      <c r="V140" s="733"/>
      <c r="W140" s="733"/>
      <c r="X140" s="733"/>
      <c r="Y140" s="733"/>
      <c r="Z140" s="733"/>
      <c r="AA140" s="733"/>
      <c r="AB140" s="733"/>
      <c r="AC140" s="733"/>
      <c r="AD140" s="720"/>
      <c r="AE140" s="720"/>
      <c r="AF140" s="720"/>
      <c r="AG140" s="720"/>
      <c r="AH140" s="720"/>
      <c r="AI140" s="626"/>
      <c r="AJ140" s="714"/>
      <c r="AK140" s="714"/>
      <c r="AL140" s="714"/>
      <c r="AM140" s="714"/>
      <c r="AN140" s="714"/>
      <c r="AO140" s="714"/>
      <c r="AP140" s="714"/>
      <c r="AQ140" s="714"/>
      <c r="AR140" s="714"/>
      <c r="AS140" s="714"/>
      <c r="AT140" s="714"/>
      <c r="AU140" s="714"/>
      <c r="CG140" s="14"/>
      <c r="CH140" s="14"/>
      <c r="CI140" s="14"/>
      <c r="CJ140" s="14"/>
      <c r="CK140" s="14"/>
      <c r="CL140" s="14"/>
      <c r="CM140" s="14"/>
      <c r="CN140" s="14"/>
    </row>
    <row r="141" spans="1:104" ht="15" thickBot="1" x14ac:dyDescent="0.25">
      <c r="A141" s="1458"/>
      <c r="B141" s="99" t="s">
        <v>163</v>
      </c>
      <c r="C141" s="275">
        <f t="shared" ref="C141:O141" si="23">SUM(C138:C140)</f>
        <v>0</v>
      </c>
      <c r="D141" s="276">
        <f t="shared" si="23"/>
        <v>0</v>
      </c>
      <c r="E141" s="277">
        <f t="shared" si="23"/>
        <v>0</v>
      </c>
      <c r="F141" s="275">
        <f t="shared" si="23"/>
        <v>0</v>
      </c>
      <c r="G141" s="277">
        <f t="shared" si="23"/>
        <v>0</v>
      </c>
      <c r="H141" s="275">
        <f t="shared" si="23"/>
        <v>0</v>
      </c>
      <c r="I141" s="277">
        <f t="shared" si="23"/>
        <v>0</v>
      </c>
      <c r="J141" s="275">
        <f t="shared" si="23"/>
        <v>0</v>
      </c>
      <c r="K141" s="277">
        <f t="shared" si="23"/>
        <v>0</v>
      </c>
      <c r="L141" s="275">
        <f t="shared" si="23"/>
        <v>0</v>
      </c>
      <c r="M141" s="277">
        <f t="shared" si="23"/>
        <v>0</v>
      </c>
      <c r="N141" s="278">
        <f t="shared" si="23"/>
        <v>0</v>
      </c>
      <c r="O141" s="279">
        <f t="shared" si="23"/>
        <v>0</v>
      </c>
      <c r="P141" s="197"/>
      <c r="Q141" s="15"/>
      <c r="R141" s="15"/>
      <c r="S141" s="15"/>
      <c r="T141" s="15"/>
      <c r="U141" s="15"/>
      <c r="V141" s="15"/>
      <c r="W141" s="15"/>
      <c r="X141" s="15"/>
      <c r="Y141" s="733"/>
      <c r="Z141" s="733"/>
      <c r="AA141" s="733"/>
      <c r="AB141" s="733"/>
      <c r="AC141" s="733"/>
      <c r="AD141" s="720"/>
      <c r="AE141" s="720"/>
      <c r="AF141" s="720"/>
      <c r="AG141" s="720"/>
      <c r="AH141" s="720"/>
      <c r="AI141" s="720"/>
      <c r="AJ141" s="720"/>
      <c r="AK141" s="720"/>
      <c r="AL141" s="720"/>
      <c r="AM141" s="720"/>
      <c r="AN141" s="720"/>
      <c r="AO141" s="648"/>
      <c r="AP141" s="720"/>
      <c r="AQ141" s="720"/>
      <c r="AR141" s="569"/>
      <c r="AS141" s="714"/>
      <c r="AT141" s="735"/>
      <c r="AU141" s="735"/>
      <c r="AV141" s="735"/>
      <c r="AW141" s="735"/>
      <c r="AX141" s="735"/>
      <c r="AY141" s="735"/>
      <c r="AZ141" s="735"/>
      <c r="BA141" s="735"/>
      <c r="BB141" s="735"/>
      <c r="BC141" s="735"/>
      <c r="BD141" s="12"/>
      <c r="BE141" s="12"/>
      <c r="CG141" s="14"/>
      <c r="CH141" s="14"/>
      <c r="CI141" s="14"/>
      <c r="CJ141" s="14"/>
      <c r="CK141" s="14"/>
      <c r="CL141" s="14"/>
      <c r="CM141" s="14"/>
      <c r="CN141" s="14"/>
    </row>
    <row r="142" spans="1:104" ht="15" thickTop="1" x14ac:dyDescent="0.2">
      <c r="A142" s="1459" t="s">
        <v>164</v>
      </c>
      <c r="B142" s="269" t="s">
        <v>165</v>
      </c>
      <c r="C142" s="280">
        <f>SUM(D142+E142)</f>
        <v>0</v>
      </c>
      <c r="D142" s="281">
        <f t="shared" ref="D142:E145" si="24">SUM(F142+H142+J142+L142+N142)</f>
        <v>0</v>
      </c>
      <c r="E142" s="282">
        <f t="shared" si="24"/>
        <v>0</v>
      </c>
      <c r="F142" s="283"/>
      <c r="G142" s="284"/>
      <c r="H142" s="285"/>
      <c r="I142" s="284"/>
      <c r="J142" s="286"/>
      <c r="K142" s="109"/>
      <c r="L142" s="286"/>
      <c r="M142" s="109"/>
      <c r="N142" s="285"/>
      <c r="O142" s="284"/>
      <c r="P142" s="197"/>
      <c r="Q142" s="15"/>
      <c r="R142" s="15"/>
      <c r="S142" s="15"/>
      <c r="T142" s="15"/>
      <c r="U142" s="15"/>
      <c r="V142" s="15"/>
      <c r="W142" s="15"/>
      <c r="X142" s="15"/>
      <c r="Y142" s="618"/>
      <c r="Z142" s="612"/>
      <c r="AA142" s="15"/>
      <c r="AB142" s="653"/>
      <c r="AC142" s="612"/>
      <c r="AD142" s="120"/>
      <c r="AE142" s="654"/>
      <c r="AF142" s="654"/>
      <c r="AG142" s="654"/>
      <c r="AH142" s="720"/>
      <c r="AI142" s="120"/>
      <c r="AJ142" s="648"/>
      <c r="AK142" s="648"/>
      <c r="AL142" s="648"/>
      <c r="AM142" s="720"/>
      <c r="AN142" s="120"/>
      <c r="AO142" s="648"/>
      <c r="AP142" s="720"/>
      <c r="AQ142" s="720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CG142" s="14"/>
      <c r="CH142" s="14"/>
      <c r="CI142" s="14"/>
      <c r="CJ142" s="14"/>
      <c r="CK142" s="14"/>
      <c r="CL142" s="14"/>
      <c r="CM142" s="14"/>
      <c r="CN142" s="14"/>
    </row>
    <row r="143" spans="1:104" x14ac:dyDescent="0.2">
      <c r="A143" s="1433"/>
      <c r="B143" s="105" t="s">
        <v>166</v>
      </c>
      <c r="C143" s="289">
        <f>SUM(D143+E143)</f>
        <v>0</v>
      </c>
      <c r="D143" s="252">
        <f t="shared" si="24"/>
        <v>0</v>
      </c>
      <c r="E143" s="253">
        <f t="shared" si="24"/>
        <v>0</v>
      </c>
      <c r="F143" s="106"/>
      <c r="G143" s="109"/>
      <c r="H143" s="35"/>
      <c r="I143" s="109"/>
      <c r="J143" s="35"/>
      <c r="K143" s="109"/>
      <c r="L143" s="106"/>
      <c r="M143" s="109"/>
      <c r="N143" s="35"/>
      <c r="O143" s="272"/>
      <c r="P143" s="3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CG143" s="14"/>
      <c r="CH143" s="14"/>
      <c r="CI143" s="14"/>
      <c r="CJ143" s="14"/>
      <c r="CK143" s="14"/>
      <c r="CL143" s="14"/>
      <c r="CM143" s="14"/>
      <c r="CN143" s="14"/>
    </row>
    <row r="144" spans="1:104" x14ac:dyDescent="0.2">
      <c r="A144" s="1433"/>
      <c r="B144" s="89" t="s">
        <v>167</v>
      </c>
      <c r="C144" s="236">
        <f>SUM(D144+E144)</f>
        <v>0</v>
      </c>
      <c r="D144" s="237">
        <f t="shared" si="24"/>
        <v>0</v>
      </c>
      <c r="E144" s="238">
        <f t="shared" si="24"/>
        <v>0</v>
      </c>
      <c r="F144" s="35"/>
      <c r="G144" s="39"/>
      <c r="H144" s="35"/>
      <c r="I144" s="39"/>
      <c r="J144" s="35"/>
      <c r="K144" s="39"/>
      <c r="L144" s="35"/>
      <c r="M144" s="39"/>
      <c r="N144" s="143"/>
      <c r="O144" s="40"/>
      <c r="P144" s="3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CG144" s="14"/>
      <c r="CH144" s="14"/>
      <c r="CI144" s="14"/>
      <c r="CJ144" s="14"/>
      <c r="CK144" s="14"/>
      <c r="CL144" s="14"/>
      <c r="CM144" s="14"/>
      <c r="CN144" s="14"/>
    </row>
    <row r="145" spans="1:104" x14ac:dyDescent="0.2">
      <c r="A145" s="1374"/>
      <c r="B145" s="81" t="s">
        <v>168</v>
      </c>
      <c r="C145" s="290">
        <f>SUM(D145+E145)</f>
        <v>0</v>
      </c>
      <c r="D145" s="291">
        <f t="shared" si="24"/>
        <v>0</v>
      </c>
      <c r="E145" s="292">
        <f t="shared" si="24"/>
        <v>0</v>
      </c>
      <c r="F145" s="82"/>
      <c r="G145" s="85"/>
      <c r="H145" s="82"/>
      <c r="I145" s="85"/>
      <c r="J145" s="82"/>
      <c r="K145" s="85"/>
      <c r="L145" s="82"/>
      <c r="M145" s="85"/>
      <c r="N145" s="149"/>
      <c r="O145" s="185"/>
      <c r="P145" s="293"/>
      <c r="Q145" s="11"/>
      <c r="R145" s="11"/>
      <c r="S145" s="11"/>
      <c r="T145" s="11"/>
      <c r="U145" s="11"/>
      <c r="V145" s="80"/>
      <c r="W145" s="11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655"/>
      <c r="AM145" s="656"/>
      <c r="AN145" s="656"/>
      <c r="AO145" s="296"/>
      <c r="AP145" s="656"/>
      <c r="AQ145" s="296"/>
      <c r="AR145" s="297"/>
      <c r="AS145" s="298"/>
      <c r="AT145" s="696"/>
      <c r="AU145" s="733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Z145" s="2"/>
      <c r="CG145" s="14"/>
      <c r="CH145" s="14"/>
      <c r="CI145" s="14"/>
      <c r="CJ145" s="14"/>
      <c r="CK145" s="14"/>
      <c r="CL145" s="14"/>
      <c r="CM145" s="14"/>
      <c r="CN145" s="14"/>
    </row>
    <row r="146" spans="1:104" x14ac:dyDescent="0.2">
      <c r="A146" s="11" t="s">
        <v>169</v>
      </c>
      <c r="B146" s="11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Y146" s="3"/>
      <c r="BZ146" s="4"/>
      <c r="CF146" s="14"/>
      <c r="CG146" s="14"/>
      <c r="CH146" s="14"/>
      <c r="CI146" s="14"/>
      <c r="CJ146" s="14"/>
      <c r="CK146" s="14"/>
      <c r="CL146" s="14"/>
      <c r="CM146" s="14"/>
      <c r="CZ146" s="2"/>
    </row>
    <row r="147" spans="1:104" x14ac:dyDescent="0.2">
      <c r="A147" s="11" t="s">
        <v>170</v>
      </c>
      <c r="B147" s="11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Y147" s="3"/>
      <c r="BZ147" s="4"/>
      <c r="CF147" s="14"/>
      <c r="CG147" s="14"/>
      <c r="CH147" s="14"/>
      <c r="CI147" s="14"/>
      <c r="CJ147" s="14"/>
      <c r="CK147" s="14"/>
      <c r="CL147" s="14"/>
      <c r="CM147" s="14"/>
      <c r="CZ147" s="2"/>
    </row>
    <row r="148" spans="1:104" x14ac:dyDescent="0.2">
      <c r="A148" s="117" t="s">
        <v>171</v>
      </c>
      <c r="B148" s="117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12"/>
      <c r="BF148" s="12"/>
      <c r="BY148" s="3"/>
      <c r="CZ148" s="2"/>
    </row>
    <row r="149" spans="1:104" ht="14.25" customHeight="1" x14ac:dyDescent="0.2">
      <c r="A149" s="1371" t="s">
        <v>172</v>
      </c>
      <c r="B149" s="1372"/>
      <c r="C149" s="1541" t="s">
        <v>63</v>
      </c>
      <c r="D149" s="1541"/>
      <c r="E149" s="1541"/>
      <c r="F149" s="1541" t="s">
        <v>173</v>
      </c>
      <c r="G149" s="1541"/>
      <c r="H149" s="1541" t="s">
        <v>174</v>
      </c>
      <c r="I149" s="1541"/>
      <c r="J149" s="1541" t="s">
        <v>175</v>
      </c>
      <c r="K149" s="1541"/>
      <c r="L149" s="1541" t="s">
        <v>110</v>
      </c>
      <c r="M149" s="1541"/>
      <c r="N149" s="1377" t="s">
        <v>11</v>
      </c>
      <c r="O149" s="1380"/>
      <c r="P149" s="1547" t="s">
        <v>112</v>
      </c>
      <c r="Q149" s="1547"/>
      <c r="R149" s="1547" t="s">
        <v>113</v>
      </c>
      <c r="S149" s="1547"/>
      <c r="T149" s="1547" t="s">
        <v>114</v>
      </c>
      <c r="U149" s="1547"/>
      <c r="V149" s="1547" t="s">
        <v>115</v>
      </c>
      <c r="W149" s="1547"/>
      <c r="X149" s="1547" t="s">
        <v>116</v>
      </c>
      <c r="Y149" s="1547"/>
      <c r="Z149" s="1547" t="s">
        <v>117</v>
      </c>
      <c r="AA149" s="1547"/>
      <c r="AB149" s="1547" t="s">
        <v>118</v>
      </c>
      <c r="AC149" s="1547"/>
      <c r="AD149" s="1547" t="s">
        <v>119</v>
      </c>
      <c r="AE149" s="1547"/>
      <c r="AF149" s="1547" t="s">
        <v>120</v>
      </c>
      <c r="AG149" s="1547"/>
      <c r="AH149" s="1547" t="s">
        <v>121</v>
      </c>
      <c r="AI149" s="1547"/>
      <c r="AJ149" s="1547" t="s">
        <v>122</v>
      </c>
      <c r="AK149" s="1547"/>
      <c r="AL149" s="1547" t="s">
        <v>123</v>
      </c>
      <c r="AM149" s="1406"/>
      <c r="AN149" s="1560" t="s">
        <v>176</v>
      </c>
      <c r="AO149" s="1561" t="s">
        <v>177</v>
      </c>
      <c r="AP149" s="1406" t="s">
        <v>178</v>
      </c>
      <c r="AQ149" s="1407"/>
      <c r="AR149" s="1375" t="s">
        <v>179</v>
      </c>
      <c r="AS149" s="1375" t="s">
        <v>180</v>
      </c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Y149" s="3"/>
      <c r="CZ149" s="2"/>
    </row>
    <row r="150" spans="1:104" x14ac:dyDescent="0.2">
      <c r="A150" s="1373"/>
      <c r="B150" s="1374"/>
      <c r="C150" s="657" t="s">
        <v>88</v>
      </c>
      <c r="D150" s="572" t="s">
        <v>54</v>
      </c>
      <c r="E150" s="300" t="s">
        <v>89</v>
      </c>
      <c r="F150" s="657" t="s">
        <v>54</v>
      </c>
      <c r="G150" s="300" t="s">
        <v>89</v>
      </c>
      <c r="H150" s="657" t="s">
        <v>54</v>
      </c>
      <c r="I150" s="300" t="s">
        <v>89</v>
      </c>
      <c r="J150" s="657" t="s">
        <v>54</v>
      </c>
      <c r="K150" s="300" t="s">
        <v>89</v>
      </c>
      <c r="L150" s="657" t="s">
        <v>54</v>
      </c>
      <c r="M150" s="300" t="s">
        <v>89</v>
      </c>
      <c r="N150" s="657" t="s">
        <v>54</v>
      </c>
      <c r="O150" s="300" t="s">
        <v>89</v>
      </c>
      <c r="P150" s="657" t="s">
        <v>54</v>
      </c>
      <c r="Q150" s="300" t="s">
        <v>89</v>
      </c>
      <c r="R150" s="657" t="s">
        <v>54</v>
      </c>
      <c r="S150" s="300" t="s">
        <v>89</v>
      </c>
      <c r="T150" s="657" t="s">
        <v>54</v>
      </c>
      <c r="U150" s="300" t="s">
        <v>89</v>
      </c>
      <c r="V150" s="657" t="s">
        <v>54</v>
      </c>
      <c r="W150" s="300" t="s">
        <v>89</v>
      </c>
      <c r="X150" s="657" t="s">
        <v>54</v>
      </c>
      <c r="Y150" s="300" t="s">
        <v>89</v>
      </c>
      <c r="Z150" s="657" t="s">
        <v>54</v>
      </c>
      <c r="AA150" s="300" t="s">
        <v>89</v>
      </c>
      <c r="AB150" s="657" t="s">
        <v>54</v>
      </c>
      <c r="AC150" s="300" t="s">
        <v>89</v>
      </c>
      <c r="AD150" s="657" t="s">
        <v>54</v>
      </c>
      <c r="AE150" s="300" t="s">
        <v>89</v>
      </c>
      <c r="AF150" s="657" t="s">
        <v>54</v>
      </c>
      <c r="AG150" s="300" t="s">
        <v>89</v>
      </c>
      <c r="AH150" s="657" t="s">
        <v>54</v>
      </c>
      <c r="AI150" s="300" t="s">
        <v>89</v>
      </c>
      <c r="AJ150" s="657" t="s">
        <v>54</v>
      </c>
      <c r="AK150" s="300" t="s">
        <v>89</v>
      </c>
      <c r="AL150" s="657" t="s">
        <v>54</v>
      </c>
      <c r="AM150" s="456" t="s">
        <v>89</v>
      </c>
      <c r="AN150" s="1469"/>
      <c r="AO150" s="1471"/>
      <c r="AP150" s="657" t="s">
        <v>54</v>
      </c>
      <c r="AQ150" s="300" t="s">
        <v>89</v>
      </c>
      <c r="AR150" s="1376"/>
      <c r="AS150" s="1376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12"/>
      <c r="BF150" s="12"/>
      <c r="BY150" s="3"/>
      <c r="CZ150" s="2"/>
    </row>
    <row r="151" spans="1:104" x14ac:dyDescent="0.2">
      <c r="A151" s="1460" t="s">
        <v>181</v>
      </c>
      <c r="B151" s="1461"/>
      <c r="C151" s="658">
        <f>SUM(D151+E151)</f>
        <v>29</v>
      </c>
      <c r="D151" s="659">
        <f>SUM(F151+H151+J151+L151+N151+P151+R151+T151+V151+X151+Z151+AB151+AD151+AF151+AH151+AJ151+AL151)</f>
        <v>19</v>
      </c>
      <c r="E151" s="304">
        <f>SUM(G151+I151+K151+M151+O151+Q151+S151+U151+W151+Y151+AA151+AC151+AE151+AG151+AI151+AK151+AM151)</f>
        <v>10</v>
      </c>
      <c r="F151" s="595">
        <v>1</v>
      </c>
      <c r="G151" s="305">
        <v>0</v>
      </c>
      <c r="H151" s="595">
        <v>3</v>
      </c>
      <c r="I151" s="305">
        <v>1</v>
      </c>
      <c r="J151" s="595">
        <v>7</v>
      </c>
      <c r="K151" s="305">
        <v>1</v>
      </c>
      <c r="L151" s="595">
        <v>3</v>
      </c>
      <c r="M151" s="305">
        <v>5</v>
      </c>
      <c r="N151" s="595">
        <v>2</v>
      </c>
      <c r="O151" s="305">
        <v>0</v>
      </c>
      <c r="P151" s="595">
        <v>2</v>
      </c>
      <c r="Q151" s="305">
        <v>0</v>
      </c>
      <c r="R151" s="595">
        <v>0</v>
      </c>
      <c r="S151" s="305">
        <v>0</v>
      </c>
      <c r="T151" s="595">
        <v>0</v>
      </c>
      <c r="U151" s="305">
        <v>0</v>
      </c>
      <c r="V151" s="595">
        <v>0</v>
      </c>
      <c r="W151" s="305">
        <v>0</v>
      </c>
      <c r="X151" s="595">
        <v>1</v>
      </c>
      <c r="Y151" s="305">
        <v>2</v>
      </c>
      <c r="Z151" s="595">
        <v>0</v>
      </c>
      <c r="AA151" s="305">
        <v>0</v>
      </c>
      <c r="AB151" s="595">
        <v>0</v>
      </c>
      <c r="AC151" s="305">
        <v>0</v>
      </c>
      <c r="AD151" s="92">
        <v>0</v>
      </c>
      <c r="AE151" s="305">
        <v>0</v>
      </c>
      <c r="AF151" s="92">
        <v>0</v>
      </c>
      <c r="AG151" s="305">
        <v>1</v>
      </c>
      <c r="AH151" s="92">
        <v>0</v>
      </c>
      <c r="AI151" s="305">
        <v>0</v>
      </c>
      <c r="AJ151" s="92">
        <v>0</v>
      </c>
      <c r="AK151" s="305">
        <v>0</v>
      </c>
      <c r="AL151" s="92">
        <v>0</v>
      </c>
      <c r="AM151" s="285">
        <v>0</v>
      </c>
      <c r="AN151" s="660">
        <v>0</v>
      </c>
      <c r="AO151" s="306">
        <v>0</v>
      </c>
      <c r="AP151" s="92">
        <v>0</v>
      </c>
      <c r="AQ151" s="305">
        <v>0</v>
      </c>
      <c r="AR151" s="53">
        <v>0</v>
      </c>
      <c r="AS151" s="53">
        <v>0</v>
      </c>
      <c r="AT151" s="186" t="str">
        <f>CA151&amp;CB151&amp;CC151&amp;CD151&amp;CE151&amp;CF151&amp;CN151</f>
        <v/>
      </c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12"/>
      <c r="BF151" s="12"/>
      <c r="BY151" s="3"/>
      <c r="CA151" s="32" t="str">
        <f>IF(CG151=0,"","* Las gestantes ingresadas al Programa NO debe ser mayor al Total de Mujeres ingresadas. ")</f>
        <v/>
      </c>
      <c r="CB151" s="32" t="str">
        <f>IF(CH151=0,"","* Las madres de hijos menor de 5 años NO DEBE ser mayor al Total de Mujeres ingresadas al Programa. ")</f>
        <v/>
      </c>
      <c r="CC151" s="32" t="str">
        <f>IF(CI151=0,"","* Los ingresos de Pueblos Originarios NO DEBE ser mayor al Total de ingresos del Programa.")</f>
        <v/>
      </c>
      <c r="CD151" s="32" t="str">
        <f>IF(CJ151=0,"","* Los Niños, Niñas, Adolescentes y Jóvenes de Programas SENAME NO DEBE ser mayor al Total de ingresos del Programa. ")</f>
        <v/>
      </c>
      <c r="CE151" s="32" t="str">
        <f>IF(CK151=0,"","* Los Migrantes NO DEBEN ser mayor al Total de ingresos del Programa. ")</f>
        <v/>
      </c>
      <c r="CF151" s="32" t="str">
        <f>IF(CL151=0,"","* No olvide escribir los campos Gestante y/o Madre de Hijo menor de 5 años y/o Pueblos Originarios y/o Niños, Niñas, Adolescentes y Jóvenes de Programas SENAME y/o Migrante (Digite CERO si no tiene). ")</f>
        <v/>
      </c>
      <c r="CG151" s="33">
        <f>IF(E151&lt;AN151,1,0)</f>
        <v>0</v>
      </c>
      <c r="CH151" s="33">
        <f>IF(C151&lt;AO151,1,0)</f>
        <v>0</v>
      </c>
      <c r="CI151" s="33">
        <f>IF(C151&lt;SUM(AP151,AQ151),1,0)</f>
        <v>0</v>
      </c>
      <c r="CJ151" s="33">
        <f>IF(C151&lt;AR151,1,0)</f>
        <v>0</v>
      </c>
      <c r="CK151" s="33">
        <f>IF(C151&lt;AS151,1,0)</f>
        <v>0</v>
      </c>
      <c r="CL151" s="33">
        <f>IF(AND(C151&lt;&gt;0,OR(AN151="",AO151="",AP151="",AQ151="",AR151="",AS151="")),1,0)</f>
        <v>0</v>
      </c>
      <c r="CM151" s="33">
        <f>IF(AND(C151=0,OR(C153&gt;0,C154&gt;0,C155&gt;0,C156&gt;0,C157&gt;0)),1,0)</f>
        <v>0</v>
      </c>
      <c r="CN151" s="32" t="str">
        <f>IF(AND(C151=0,OR(C153&gt;0,C154&gt;0,C155&gt;0,C156&gt;0,C157&gt;0)),"* No olvide registrar al menos un ingreso y una persona con diagnóstico. ","")</f>
        <v/>
      </c>
      <c r="CZ151" s="2"/>
    </row>
    <row r="152" spans="1:104" ht="14.25" customHeight="1" x14ac:dyDescent="0.2">
      <c r="A152" s="1462" t="s">
        <v>182</v>
      </c>
      <c r="B152" s="1463"/>
      <c r="C152" s="307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/>
      <c r="Q152" s="308"/>
      <c r="R152" s="308"/>
      <c r="S152" s="308"/>
      <c r="T152" s="308"/>
      <c r="U152" s="308"/>
      <c r="V152" s="308"/>
      <c r="W152" s="308"/>
      <c r="X152" s="308"/>
      <c r="Y152" s="308"/>
      <c r="Z152" s="308"/>
      <c r="AA152" s="308"/>
      <c r="AB152" s="308"/>
      <c r="AC152" s="308"/>
      <c r="AD152" s="308"/>
      <c r="AE152" s="308"/>
      <c r="AF152" s="308"/>
      <c r="AG152" s="308"/>
      <c r="AH152" s="308"/>
      <c r="AI152" s="308"/>
      <c r="AJ152" s="308"/>
      <c r="AK152" s="308"/>
      <c r="AL152" s="308"/>
      <c r="AM152" s="308"/>
      <c r="AN152" s="308"/>
      <c r="AO152" s="308"/>
      <c r="AP152" s="308"/>
      <c r="AQ152" s="308"/>
      <c r="AR152" s="308"/>
      <c r="AS152" s="309"/>
      <c r="AT152" s="186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12"/>
      <c r="BF152" s="12"/>
      <c r="BY152" s="3"/>
      <c r="CA152" s="32"/>
      <c r="CB152" s="32"/>
      <c r="CC152" s="32"/>
      <c r="CD152" s="32"/>
      <c r="CE152" s="32"/>
      <c r="CF152" s="32"/>
      <c r="CG152" s="33"/>
      <c r="CH152" s="33"/>
      <c r="CI152" s="33"/>
      <c r="CJ152" s="33"/>
      <c r="CK152" s="33"/>
      <c r="CL152" s="33"/>
      <c r="CM152" s="33"/>
      <c r="CN152" s="33"/>
      <c r="CZ152" s="2"/>
    </row>
    <row r="153" spans="1:104" x14ac:dyDescent="0.2">
      <c r="A153" s="1559" t="s">
        <v>183</v>
      </c>
      <c r="B153" s="662" t="s">
        <v>184</v>
      </c>
      <c r="C153" s="663">
        <f>SUM(D153+E153)</f>
        <v>0</v>
      </c>
      <c r="D153" s="664">
        <f t="shared" ref="D153:D161" si="25">SUM(F153+H153+J153+L153+N153+P153+R153+T153+V153+X153+Z153+AB153+AD153+AF153+AH153+AJ153+AL153)</f>
        <v>0</v>
      </c>
      <c r="E153" s="665">
        <f t="shared" ref="E153:E161" si="26">SUM(G153+I153+K153+M153+O153+Q153+S153+U153+W153+Y153+AA153+AC153+AE153+AG153+AI153+AK153+AM153)</f>
        <v>0</v>
      </c>
      <c r="F153" s="583"/>
      <c r="G153" s="586"/>
      <c r="H153" s="583"/>
      <c r="I153" s="586"/>
      <c r="J153" s="583"/>
      <c r="K153" s="586"/>
      <c r="L153" s="583"/>
      <c r="M153" s="586"/>
      <c r="N153" s="583"/>
      <c r="O153" s="586"/>
      <c r="P153" s="583"/>
      <c r="Q153" s="586"/>
      <c r="R153" s="583"/>
      <c r="S153" s="586"/>
      <c r="T153" s="583"/>
      <c r="U153" s="586"/>
      <c r="V153" s="583"/>
      <c r="W153" s="586"/>
      <c r="X153" s="583"/>
      <c r="Y153" s="586"/>
      <c r="Z153" s="583"/>
      <c r="AA153" s="586"/>
      <c r="AB153" s="583"/>
      <c r="AC153" s="586"/>
      <c r="AD153" s="583"/>
      <c r="AE153" s="586"/>
      <c r="AF153" s="583"/>
      <c r="AG153" s="586"/>
      <c r="AH153" s="583"/>
      <c r="AI153" s="586"/>
      <c r="AJ153" s="583"/>
      <c r="AK153" s="586"/>
      <c r="AL153" s="583"/>
      <c r="AM153" s="642"/>
      <c r="AN153" s="666"/>
      <c r="AO153" s="603"/>
      <c r="AP153" s="583"/>
      <c r="AQ153" s="586"/>
      <c r="AR153" s="586"/>
      <c r="AS153" s="586"/>
      <c r="AT153" s="186" t="str">
        <f>CA153&amp;CB153&amp;CC153&amp;CD153&amp;CE153&amp;CF153</f>
        <v/>
      </c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12"/>
      <c r="BF153" s="12"/>
      <c r="BY153" s="3"/>
      <c r="CA153" s="32" t="str">
        <f t="shared" ref="CA153:CA179" si="27">IF(CG153=0,"","* Las gestantes ingresadas al Programa NO debe ser mayor al Total de Mujeres ingresadas. ")</f>
        <v/>
      </c>
      <c r="CB153" s="32" t="str">
        <f t="shared" ref="CB153:CB169" si="28">IF(CH153=0,"","* Las madres de hijos menor de 5 años NO DEBE ser mayor al Total de Mujeres ingresadas al Programa. ")</f>
        <v/>
      </c>
      <c r="CC153" s="32" t="str">
        <f t="shared" ref="CC153:CC189" si="29">IF(CI153=0,"","* Los ingresos de Pueblos Originarios NO DEBE ser mayor al Total de ingresos del Programa.")</f>
        <v/>
      </c>
      <c r="CD153" s="32" t="str">
        <f t="shared" ref="CD153:CD189" si="30">IF(CJ153=0,"","* Los Niños, Niñas, Adolescentes y Jóvenes de Programas SENAME NO DEBE ser mayor al Total de ingresos del Programa. ")</f>
        <v/>
      </c>
      <c r="CE153" s="32" t="str">
        <f t="shared" ref="CE153:CE189" si="31">IF(CK153=0,"","* Los Migrantes NO DEBEN ser mayor al Total de ingresos del Programa. ")</f>
        <v/>
      </c>
      <c r="CF153" s="32" t="str">
        <f t="shared" ref="CF153:CF189" si="32">IF(CL153=0,"","* No olvide escribir los campos Gestante y/o Madre de Hijo menor de 5 años y/o Pueblos Originarios y/o Niños, Niñas, Adolescentes y Jóvenes de Programas SENAME y/o Migrante (Digite CERO si no tiene). ")</f>
        <v/>
      </c>
      <c r="CG153" s="33">
        <f t="shared" ref="CG153:CG179" si="33">IF(E153&lt;AN153,1,0)</f>
        <v>0</v>
      </c>
      <c r="CH153" s="33">
        <f t="shared" ref="CH153:CH169" si="34">IF(C153&lt;AO153,1,0)</f>
        <v>0</v>
      </c>
      <c r="CI153" s="33">
        <f t="shared" ref="CI153:CI189" si="35">IF(C153&lt;SUM(AP153,AQ153),1,0)</f>
        <v>0</v>
      </c>
      <c r="CJ153" s="33">
        <f t="shared" ref="CJ153:CJ189" si="36">IF(C153&lt;AR153,1,0)</f>
        <v>0</v>
      </c>
      <c r="CK153" s="33">
        <f t="shared" ref="CK153:CK189" si="37">IF(C153&lt;AS153,1,0)</f>
        <v>0</v>
      </c>
      <c r="CL153" s="33">
        <f t="shared" ref="CL153:CL189" si="38">IF(AND(C153&lt;&gt;0,OR(AN153="",AO153="",AP153="",AQ153="",AR153="",AS153="")),1,0)</f>
        <v>0</v>
      </c>
      <c r="CM153" s="33"/>
      <c r="CN153" s="33"/>
      <c r="CZ153" s="2"/>
    </row>
    <row r="154" spans="1:104" x14ac:dyDescent="0.2">
      <c r="A154" s="1465"/>
      <c r="B154" s="314" t="s">
        <v>185</v>
      </c>
      <c r="C154" s="315">
        <f>SUM(D154+E154)</f>
        <v>0</v>
      </c>
      <c r="D154" s="316">
        <f t="shared" si="25"/>
        <v>0</v>
      </c>
      <c r="E154" s="317">
        <f t="shared" si="26"/>
        <v>0</v>
      </c>
      <c r="F154" s="92"/>
      <c r="G154" s="95"/>
      <c r="H154" s="92"/>
      <c r="I154" s="95"/>
      <c r="J154" s="92"/>
      <c r="K154" s="95"/>
      <c r="L154" s="92"/>
      <c r="M154" s="95"/>
      <c r="N154" s="92"/>
      <c r="O154" s="95"/>
      <c r="P154" s="92"/>
      <c r="Q154" s="95"/>
      <c r="R154" s="92"/>
      <c r="S154" s="95"/>
      <c r="T154" s="92"/>
      <c r="U154" s="95"/>
      <c r="V154" s="92"/>
      <c r="W154" s="95"/>
      <c r="X154" s="92"/>
      <c r="Y154" s="95"/>
      <c r="Z154" s="92"/>
      <c r="AA154" s="95"/>
      <c r="AB154" s="92"/>
      <c r="AC154" s="95"/>
      <c r="AD154" s="92"/>
      <c r="AE154" s="95"/>
      <c r="AF154" s="92"/>
      <c r="AG154" s="95"/>
      <c r="AH154" s="92"/>
      <c r="AI154" s="95"/>
      <c r="AJ154" s="92"/>
      <c r="AK154" s="95"/>
      <c r="AL154" s="92"/>
      <c r="AM154" s="318"/>
      <c r="AN154" s="319"/>
      <c r="AO154" s="206"/>
      <c r="AP154" s="92"/>
      <c r="AQ154" s="95"/>
      <c r="AR154" s="95"/>
      <c r="AS154" s="95"/>
      <c r="AT154" s="186" t="str">
        <f>CA154&amp;CB154&amp;CC154&amp;CD154&amp;CE154&amp;CF154</f>
        <v/>
      </c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12"/>
      <c r="BF154" s="12"/>
      <c r="BY154" s="3"/>
      <c r="CA154" s="32" t="str">
        <f t="shared" si="27"/>
        <v/>
      </c>
      <c r="CB154" s="32" t="str">
        <f t="shared" si="28"/>
        <v/>
      </c>
      <c r="CC154" s="32" t="str">
        <f t="shared" si="29"/>
        <v/>
      </c>
      <c r="CD154" s="32" t="str">
        <f t="shared" si="30"/>
        <v/>
      </c>
      <c r="CE154" s="32" t="str">
        <f t="shared" si="31"/>
        <v/>
      </c>
      <c r="CF154" s="32" t="str">
        <f t="shared" si="32"/>
        <v/>
      </c>
      <c r="CG154" s="33">
        <f t="shared" si="33"/>
        <v>0</v>
      </c>
      <c r="CH154" s="33">
        <f t="shared" si="34"/>
        <v>0</v>
      </c>
      <c r="CI154" s="33">
        <f t="shared" si="35"/>
        <v>0</v>
      </c>
      <c r="CJ154" s="33">
        <f t="shared" si="36"/>
        <v>0</v>
      </c>
      <c r="CK154" s="33">
        <f t="shared" si="37"/>
        <v>0</v>
      </c>
      <c r="CL154" s="33">
        <f t="shared" si="38"/>
        <v>0</v>
      </c>
      <c r="CM154" s="33"/>
      <c r="CN154" s="33"/>
      <c r="CZ154" s="2"/>
    </row>
    <row r="155" spans="1:104" x14ac:dyDescent="0.2">
      <c r="A155" s="1466" t="s">
        <v>186</v>
      </c>
      <c r="B155" s="1467"/>
      <c r="C155" s="658">
        <f>SUM(D155+E155)</f>
        <v>0</v>
      </c>
      <c r="D155" s="659">
        <f t="shared" si="25"/>
        <v>0</v>
      </c>
      <c r="E155" s="320">
        <f t="shared" si="26"/>
        <v>0</v>
      </c>
      <c r="F155" s="595"/>
      <c r="G155" s="53"/>
      <c r="H155" s="595"/>
      <c r="I155" s="53"/>
      <c r="J155" s="595"/>
      <c r="K155" s="53"/>
      <c r="L155" s="595"/>
      <c r="M155" s="53"/>
      <c r="N155" s="595"/>
      <c r="O155" s="53"/>
      <c r="P155" s="595"/>
      <c r="Q155" s="53"/>
      <c r="R155" s="595"/>
      <c r="S155" s="53"/>
      <c r="T155" s="595"/>
      <c r="U155" s="53"/>
      <c r="V155" s="595"/>
      <c r="W155" s="53"/>
      <c r="X155" s="595"/>
      <c r="Y155" s="53"/>
      <c r="Z155" s="595"/>
      <c r="AA155" s="53"/>
      <c r="AB155" s="595"/>
      <c r="AC155" s="53"/>
      <c r="AD155" s="595"/>
      <c r="AE155" s="53"/>
      <c r="AF155" s="595"/>
      <c r="AG155" s="53"/>
      <c r="AH155" s="595"/>
      <c r="AI155" s="53"/>
      <c r="AJ155" s="595"/>
      <c r="AK155" s="53"/>
      <c r="AL155" s="595"/>
      <c r="AM155" s="321"/>
      <c r="AN155" s="660"/>
      <c r="AO155" s="591"/>
      <c r="AP155" s="595"/>
      <c r="AQ155" s="53"/>
      <c r="AR155" s="53"/>
      <c r="AS155" s="53"/>
      <c r="AT155" s="186" t="str">
        <f>CA155&amp;CB155&amp;CC155&amp;CD155&amp;CE155&amp;CF155</f>
        <v/>
      </c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12"/>
      <c r="BF155" s="12"/>
      <c r="BY155" s="3"/>
      <c r="CA155" s="32" t="str">
        <f t="shared" si="27"/>
        <v/>
      </c>
      <c r="CB155" s="32" t="str">
        <f t="shared" si="28"/>
        <v/>
      </c>
      <c r="CC155" s="32" t="str">
        <f t="shared" si="29"/>
        <v/>
      </c>
      <c r="CD155" s="32" t="str">
        <f t="shared" si="30"/>
        <v/>
      </c>
      <c r="CE155" s="32" t="str">
        <f t="shared" si="31"/>
        <v/>
      </c>
      <c r="CF155" s="32" t="str">
        <f t="shared" si="32"/>
        <v/>
      </c>
      <c r="CG155" s="33">
        <f t="shared" si="33"/>
        <v>0</v>
      </c>
      <c r="CH155" s="33">
        <f t="shared" si="34"/>
        <v>0</v>
      </c>
      <c r="CI155" s="33">
        <f t="shared" si="35"/>
        <v>0</v>
      </c>
      <c r="CJ155" s="33">
        <f t="shared" si="36"/>
        <v>0</v>
      </c>
      <c r="CK155" s="33">
        <f t="shared" si="37"/>
        <v>0</v>
      </c>
      <c r="CL155" s="33">
        <f t="shared" si="38"/>
        <v>0</v>
      </c>
      <c r="CM155" s="33"/>
      <c r="CN155" s="33"/>
      <c r="CZ155" s="2"/>
    </row>
    <row r="156" spans="1:104" x14ac:dyDescent="0.2">
      <c r="A156" s="1559" t="s">
        <v>187</v>
      </c>
      <c r="B156" s="662" t="s">
        <v>188</v>
      </c>
      <c r="C156" s="663">
        <f>+D156+E156</f>
        <v>0</v>
      </c>
      <c r="D156" s="664">
        <f t="shared" si="25"/>
        <v>0</v>
      </c>
      <c r="E156" s="665">
        <f t="shared" si="26"/>
        <v>0</v>
      </c>
      <c r="F156" s="583"/>
      <c r="G156" s="586"/>
      <c r="H156" s="583"/>
      <c r="I156" s="586"/>
      <c r="J156" s="583"/>
      <c r="K156" s="586"/>
      <c r="L156" s="583"/>
      <c r="M156" s="586"/>
      <c r="N156" s="583"/>
      <c r="O156" s="586"/>
      <c r="P156" s="583"/>
      <c r="Q156" s="586"/>
      <c r="R156" s="583"/>
      <c r="S156" s="586"/>
      <c r="T156" s="583"/>
      <c r="U156" s="586"/>
      <c r="V156" s="583"/>
      <c r="W156" s="586"/>
      <c r="X156" s="583"/>
      <c r="Y156" s="586"/>
      <c r="Z156" s="583"/>
      <c r="AA156" s="586"/>
      <c r="AB156" s="583"/>
      <c r="AC156" s="586"/>
      <c r="AD156" s="583"/>
      <c r="AE156" s="586"/>
      <c r="AF156" s="583"/>
      <c r="AG156" s="586"/>
      <c r="AH156" s="583"/>
      <c r="AI156" s="586"/>
      <c r="AJ156" s="583"/>
      <c r="AK156" s="586"/>
      <c r="AL156" s="583"/>
      <c r="AM156" s="642"/>
      <c r="AN156" s="666"/>
      <c r="AO156" s="603"/>
      <c r="AP156" s="583"/>
      <c r="AQ156" s="586"/>
      <c r="AR156" s="586"/>
      <c r="AS156" s="586"/>
      <c r="AT156" s="186" t="str">
        <f>CA156&amp;CB156&amp;CC156&amp;CD156&amp;CE156&amp;CF156</f>
        <v/>
      </c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12"/>
      <c r="BF156" s="12"/>
      <c r="BY156" s="3"/>
      <c r="CA156" s="32" t="str">
        <f t="shared" si="27"/>
        <v/>
      </c>
      <c r="CB156" s="32" t="str">
        <f t="shared" si="28"/>
        <v/>
      </c>
      <c r="CC156" s="32" t="str">
        <f t="shared" si="29"/>
        <v/>
      </c>
      <c r="CD156" s="32" t="str">
        <f t="shared" si="30"/>
        <v/>
      </c>
      <c r="CE156" s="32" t="str">
        <f t="shared" si="31"/>
        <v/>
      </c>
      <c r="CF156" s="32" t="str">
        <f t="shared" si="32"/>
        <v/>
      </c>
      <c r="CG156" s="33">
        <f t="shared" si="33"/>
        <v>0</v>
      </c>
      <c r="CH156" s="33">
        <f t="shared" si="34"/>
        <v>0</v>
      </c>
      <c r="CI156" s="33">
        <f t="shared" si="35"/>
        <v>0</v>
      </c>
      <c r="CJ156" s="33">
        <f t="shared" si="36"/>
        <v>0</v>
      </c>
      <c r="CK156" s="33">
        <f t="shared" si="37"/>
        <v>0</v>
      </c>
      <c r="CL156" s="33">
        <f t="shared" si="38"/>
        <v>0</v>
      </c>
      <c r="CM156" s="33"/>
      <c r="CN156" s="33"/>
      <c r="CZ156" s="2"/>
    </row>
    <row r="157" spans="1:104" x14ac:dyDescent="0.2">
      <c r="A157" s="1465"/>
      <c r="B157" s="314" t="s">
        <v>189</v>
      </c>
      <c r="C157" s="322">
        <f>+D157+E157</f>
        <v>0</v>
      </c>
      <c r="D157" s="323">
        <f t="shared" si="25"/>
        <v>0</v>
      </c>
      <c r="E157" s="304">
        <f t="shared" si="26"/>
        <v>0</v>
      </c>
      <c r="F157" s="324"/>
      <c r="G157" s="305"/>
      <c r="H157" s="324"/>
      <c r="I157" s="305"/>
      <c r="J157" s="324"/>
      <c r="K157" s="305"/>
      <c r="L157" s="92"/>
      <c r="M157" s="95"/>
      <c r="N157" s="324"/>
      <c r="O157" s="305"/>
      <c r="P157" s="324"/>
      <c r="Q157" s="305"/>
      <c r="R157" s="324"/>
      <c r="S157" s="305"/>
      <c r="T157" s="324"/>
      <c r="U157" s="305"/>
      <c r="V157" s="324"/>
      <c r="W157" s="305"/>
      <c r="X157" s="324"/>
      <c r="Y157" s="305"/>
      <c r="Z157" s="324"/>
      <c r="AA157" s="305"/>
      <c r="AB157" s="324"/>
      <c r="AC157" s="305"/>
      <c r="AD157" s="324"/>
      <c r="AE157" s="305"/>
      <c r="AF157" s="324"/>
      <c r="AG157" s="305"/>
      <c r="AH157" s="324"/>
      <c r="AI157" s="305"/>
      <c r="AJ157" s="324"/>
      <c r="AK157" s="305"/>
      <c r="AL157" s="324"/>
      <c r="AM157" s="285"/>
      <c r="AN157" s="319"/>
      <c r="AO157" s="206"/>
      <c r="AP157" s="92"/>
      <c r="AQ157" s="95"/>
      <c r="AR157" s="95"/>
      <c r="AS157" s="95"/>
      <c r="AT157" s="186" t="str">
        <f>CA157&amp;CB157&amp;CC157&amp;CD157&amp;CE157&amp;CF157</f>
        <v/>
      </c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12"/>
      <c r="BF157" s="12"/>
      <c r="BY157" s="3"/>
      <c r="CA157" s="32" t="str">
        <f t="shared" si="27"/>
        <v/>
      </c>
      <c r="CB157" s="32" t="str">
        <f t="shared" si="28"/>
        <v/>
      </c>
      <c r="CC157" s="32" t="str">
        <f t="shared" si="29"/>
        <v/>
      </c>
      <c r="CD157" s="32" t="str">
        <f t="shared" si="30"/>
        <v/>
      </c>
      <c r="CE157" s="32" t="str">
        <f t="shared" si="31"/>
        <v/>
      </c>
      <c r="CF157" s="32" t="str">
        <f t="shared" si="32"/>
        <v/>
      </c>
      <c r="CG157" s="33">
        <f t="shared" si="33"/>
        <v>0</v>
      </c>
      <c r="CH157" s="33">
        <f t="shared" si="34"/>
        <v>0</v>
      </c>
      <c r="CI157" s="33">
        <f t="shared" si="35"/>
        <v>0</v>
      </c>
      <c r="CJ157" s="33">
        <f t="shared" si="36"/>
        <v>0</v>
      </c>
      <c r="CK157" s="33">
        <f t="shared" si="37"/>
        <v>0</v>
      </c>
      <c r="CL157" s="33">
        <f t="shared" si="38"/>
        <v>0</v>
      </c>
      <c r="CM157" s="33"/>
      <c r="CN157" s="33"/>
      <c r="CZ157" s="2"/>
    </row>
    <row r="158" spans="1:104" x14ac:dyDescent="0.2">
      <c r="A158" s="374" t="s">
        <v>190</v>
      </c>
      <c r="B158" s="326"/>
      <c r="C158" s="576">
        <f t="shared" ref="C158:C189" si="39">SUM(D158+E158)</f>
        <v>29</v>
      </c>
      <c r="D158" s="577">
        <f t="shared" si="25"/>
        <v>19</v>
      </c>
      <c r="E158" s="75">
        <f t="shared" si="26"/>
        <v>10</v>
      </c>
      <c r="F158" s="595">
        <v>1</v>
      </c>
      <c r="G158" s="53">
        <v>0</v>
      </c>
      <c r="H158" s="595">
        <v>3</v>
      </c>
      <c r="I158" s="53">
        <v>1</v>
      </c>
      <c r="J158" s="595">
        <v>7</v>
      </c>
      <c r="K158" s="53">
        <v>1</v>
      </c>
      <c r="L158" s="595">
        <v>3</v>
      </c>
      <c r="M158" s="53">
        <v>5</v>
      </c>
      <c r="N158" s="595">
        <v>2</v>
      </c>
      <c r="O158" s="53">
        <v>0</v>
      </c>
      <c r="P158" s="595">
        <v>2</v>
      </c>
      <c r="Q158" s="53">
        <v>0</v>
      </c>
      <c r="R158" s="595">
        <v>0</v>
      </c>
      <c r="S158" s="53">
        <v>0</v>
      </c>
      <c r="T158" s="595">
        <v>0</v>
      </c>
      <c r="U158" s="53">
        <v>0</v>
      </c>
      <c r="V158" s="595">
        <v>0</v>
      </c>
      <c r="W158" s="53">
        <v>0</v>
      </c>
      <c r="X158" s="595">
        <v>1</v>
      </c>
      <c r="Y158" s="53">
        <v>2</v>
      </c>
      <c r="Z158" s="595">
        <v>0</v>
      </c>
      <c r="AA158" s="53">
        <v>0</v>
      </c>
      <c r="AB158" s="595">
        <v>0</v>
      </c>
      <c r="AC158" s="53">
        <v>0</v>
      </c>
      <c r="AD158" s="595">
        <v>0</v>
      </c>
      <c r="AE158" s="53">
        <v>0</v>
      </c>
      <c r="AF158" s="595">
        <v>0</v>
      </c>
      <c r="AG158" s="53">
        <v>1</v>
      </c>
      <c r="AH158" s="595">
        <v>0</v>
      </c>
      <c r="AI158" s="53">
        <v>0</v>
      </c>
      <c r="AJ158" s="595">
        <v>0</v>
      </c>
      <c r="AK158" s="53">
        <v>0</v>
      </c>
      <c r="AL158" s="595">
        <v>0</v>
      </c>
      <c r="AM158" s="321">
        <v>0</v>
      </c>
      <c r="AN158" s="660">
        <v>0</v>
      </c>
      <c r="AO158" s="591">
        <v>0</v>
      </c>
      <c r="AP158" s="92">
        <v>0</v>
      </c>
      <c r="AQ158" s="53">
        <v>0</v>
      </c>
      <c r="AR158" s="53">
        <v>0</v>
      </c>
      <c r="AS158" s="53">
        <v>0</v>
      </c>
      <c r="AT158" s="186" t="str">
        <f>CA158&amp;CB158&amp;CC158&amp;CD158&amp;CE158&amp;CF158&amp;CO158</f>
        <v/>
      </c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12"/>
      <c r="BF158" s="12"/>
      <c r="BY158" s="3"/>
      <c r="CA158" s="32" t="str">
        <f t="shared" si="27"/>
        <v/>
      </c>
      <c r="CB158" s="32" t="str">
        <f t="shared" si="28"/>
        <v/>
      </c>
      <c r="CC158" s="32" t="str">
        <f t="shared" si="29"/>
        <v/>
      </c>
      <c r="CD158" s="32" t="str">
        <f t="shared" si="30"/>
        <v/>
      </c>
      <c r="CE158" s="32" t="str">
        <f t="shared" si="31"/>
        <v/>
      </c>
      <c r="CF158" s="32" t="str">
        <f t="shared" si="32"/>
        <v/>
      </c>
      <c r="CG158" s="33">
        <f t="shared" si="33"/>
        <v>0</v>
      </c>
      <c r="CH158" s="33">
        <f t="shared" si="34"/>
        <v>0</v>
      </c>
      <c r="CI158" s="33">
        <f t="shared" si="35"/>
        <v>0</v>
      </c>
      <c r="CJ158" s="33">
        <f t="shared" si="36"/>
        <v>0</v>
      </c>
      <c r="CK158" s="33">
        <f t="shared" si="37"/>
        <v>0</v>
      </c>
      <c r="CL158" s="33">
        <f t="shared" si="38"/>
        <v>0</v>
      </c>
      <c r="CM158" s="14">
        <v>0</v>
      </c>
      <c r="CN158" s="14"/>
      <c r="CZ158" s="2"/>
    </row>
    <row r="159" spans="1:104" ht="14.25" customHeight="1" x14ac:dyDescent="0.2">
      <c r="A159" s="1375" t="s">
        <v>191</v>
      </c>
      <c r="B159" s="327" t="s">
        <v>192</v>
      </c>
      <c r="C159" s="328">
        <f t="shared" si="39"/>
        <v>0</v>
      </c>
      <c r="D159" s="329">
        <f t="shared" si="25"/>
        <v>0</v>
      </c>
      <c r="E159" s="330">
        <f t="shared" si="26"/>
        <v>0</v>
      </c>
      <c r="F159" s="106"/>
      <c r="G159" s="109"/>
      <c r="H159" s="106"/>
      <c r="I159" s="109"/>
      <c r="J159" s="106"/>
      <c r="K159" s="109"/>
      <c r="L159" s="106"/>
      <c r="M159" s="109"/>
      <c r="N159" s="106"/>
      <c r="O159" s="109"/>
      <c r="P159" s="106"/>
      <c r="Q159" s="109"/>
      <c r="R159" s="106"/>
      <c r="S159" s="109"/>
      <c r="T159" s="106"/>
      <c r="U159" s="109"/>
      <c r="V159" s="106"/>
      <c r="W159" s="109"/>
      <c r="X159" s="106"/>
      <c r="Y159" s="109"/>
      <c r="Z159" s="106"/>
      <c r="AA159" s="109"/>
      <c r="AB159" s="106"/>
      <c r="AC159" s="109"/>
      <c r="AD159" s="106"/>
      <c r="AE159" s="109"/>
      <c r="AF159" s="106"/>
      <c r="AG159" s="109"/>
      <c r="AH159" s="106"/>
      <c r="AI159" s="109"/>
      <c r="AJ159" s="106"/>
      <c r="AK159" s="109"/>
      <c r="AL159" s="106"/>
      <c r="AM159" s="254"/>
      <c r="AN159" s="331"/>
      <c r="AO159" s="57"/>
      <c r="AP159" s="106"/>
      <c r="AQ159" s="305"/>
      <c r="AR159" s="305"/>
      <c r="AS159" s="305"/>
      <c r="AT159" s="186" t="str">
        <f t="shared" ref="AT159:AT189" si="40">CA159&amp;CB159&amp;CC159&amp;CD159&amp;CE159&amp;CF159</f>
        <v/>
      </c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12"/>
      <c r="BF159" s="12"/>
      <c r="BY159" s="3"/>
      <c r="CA159" s="32" t="str">
        <f t="shared" si="27"/>
        <v/>
      </c>
      <c r="CB159" s="32" t="str">
        <f t="shared" si="28"/>
        <v/>
      </c>
      <c r="CC159" s="32" t="str">
        <f t="shared" si="29"/>
        <v/>
      </c>
      <c r="CD159" s="32" t="str">
        <f t="shared" si="30"/>
        <v/>
      </c>
      <c r="CE159" s="32" t="str">
        <f t="shared" si="31"/>
        <v/>
      </c>
      <c r="CF159" s="32" t="str">
        <f t="shared" si="32"/>
        <v/>
      </c>
      <c r="CG159" s="33">
        <f t="shared" si="33"/>
        <v>0</v>
      </c>
      <c r="CH159" s="33">
        <f t="shared" si="34"/>
        <v>0</v>
      </c>
      <c r="CI159" s="33">
        <f t="shared" si="35"/>
        <v>0</v>
      </c>
      <c r="CJ159" s="33">
        <f t="shared" si="36"/>
        <v>0</v>
      </c>
      <c r="CK159" s="33">
        <f t="shared" si="37"/>
        <v>0</v>
      </c>
      <c r="CL159" s="33">
        <f t="shared" si="38"/>
        <v>0</v>
      </c>
      <c r="CM159" s="33"/>
      <c r="CN159" s="33"/>
      <c r="CZ159" s="2"/>
    </row>
    <row r="160" spans="1:104" x14ac:dyDescent="0.2">
      <c r="A160" s="1392"/>
      <c r="B160" s="332" t="s">
        <v>193</v>
      </c>
      <c r="C160" s="333">
        <f t="shared" si="39"/>
        <v>0</v>
      </c>
      <c r="D160" s="334">
        <f t="shared" si="25"/>
        <v>0</v>
      </c>
      <c r="E160" s="335">
        <f t="shared" si="26"/>
        <v>0</v>
      </c>
      <c r="F160" s="35"/>
      <c r="G160" s="39"/>
      <c r="H160" s="35"/>
      <c r="I160" s="39"/>
      <c r="J160" s="35"/>
      <c r="K160" s="39"/>
      <c r="L160" s="35"/>
      <c r="M160" s="39"/>
      <c r="N160" s="35"/>
      <c r="O160" s="39"/>
      <c r="P160" s="35"/>
      <c r="Q160" s="39"/>
      <c r="R160" s="35"/>
      <c r="S160" s="39"/>
      <c r="T160" s="35"/>
      <c r="U160" s="39"/>
      <c r="V160" s="35"/>
      <c r="W160" s="39"/>
      <c r="X160" s="35"/>
      <c r="Y160" s="39"/>
      <c r="Z160" s="35"/>
      <c r="AA160" s="39"/>
      <c r="AB160" s="35"/>
      <c r="AC160" s="39"/>
      <c r="AD160" s="35"/>
      <c r="AE160" s="39"/>
      <c r="AF160" s="35"/>
      <c r="AG160" s="39"/>
      <c r="AH160" s="35"/>
      <c r="AI160" s="39"/>
      <c r="AJ160" s="35"/>
      <c r="AK160" s="39"/>
      <c r="AL160" s="35"/>
      <c r="AM160" s="239"/>
      <c r="AN160" s="336"/>
      <c r="AO160" s="58"/>
      <c r="AP160" s="35"/>
      <c r="AQ160" s="46"/>
      <c r="AR160" s="46"/>
      <c r="AS160" s="46"/>
      <c r="AT160" s="186" t="str">
        <f t="shared" si="40"/>
        <v/>
      </c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12"/>
      <c r="BF160" s="12"/>
      <c r="BY160" s="3"/>
      <c r="CA160" s="32" t="str">
        <f t="shared" si="27"/>
        <v/>
      </c>
      <c r="CB160" s="32" t="str">
        <f t="shared" si="28"/>
        <v/>
      </c>
      <c r="CC160" s="32" t="str">
        <f t="shared" si="29"/>
        <v/>
      </c>
      <c r="CD160" s="32" t="str">
        <f t="shared" si="30"/>
        <v/>
      </c>
      <c r="CE160" s="32" t="str">
        <f t="shared" si="31"/>
        <v/>
      </c>
      <c r="CF160" s="32" t="str">
        <f t="shared" si="32"/>
        <v/>
      </c>
      <c r="CG160" s="33">
        <f t="shared" si="33"/>
        <v>0</v>
      </c>
      <c r="CH160" s="33">
        <f t="shared" si="34"/>
        <v>0</v>
      </c>
      <c r="CI160" s="33">
        <f t="shared" si="35"/>
        <v>0</v>
      </c>
      <c r="CJ160" s="33">
        <f t="shared" si="36"/>
        <v>0</v>
      </c>
      <c r="CK160" s="33">
        <f t="shared" si="37"/>
        <v>0</v>
      </c>
      <c r="CL160" s="33">
        <f t="shared" si="38"/>
        <v>0</v>
      </c>
      <c r="CM160" s="33"/>
      <c r="CN160" s="33"/>
      <c r="CZ160" s="2"/>
    </row>
    <row r="161" spans="1:104" x14ac:dyDescent="0.2">
      <c r="A161" s="1392"/>
      <c r="B161" s="332" t="s">
        <v>194</v>
      </c>
      <c r="C161" s="333">
        <f t="shared" si="39"/>
        <v>5</v>
      </c>
      <c r="D161" s="337">
        <f t="shared" si="25"/>
        <v>0</v>
      </c>
      <c r="E161" s="335">
        <f t="shared" si="26"/>
        <v>5</v>
      </c>
      <c r="F161" s="42"/>
      <c r="G161" s="46"/>
      <c r="H161" s="42"/>
      <c r="I161" s="46"/>
      <c r="J161" s="42"/>
      <c r="K161" s="46"/>
      <c r="L161" s="42"/>
      <c r="M161" s="46">
        <v>5</v>
      </c>
      <c r="N161" s="42"/>
      <c r="O161" s="46"/>
      <c r="P161" s="42"/>
      <c r="Q161" s="46"/>
      <c r="R161" s="42"/>
      <c r="S161" s="46"/>
      <c r="T161" s="42"/>
      <c r="U161" s="46"/>
      <c r="V161" s="42"/>
      <c r="W161" s="46"/>
      <c r="X161" s="42"/>
      <c r="Y161" s="46"/>
      <c r="Z161" s="42"/>
      <c r="AA161" s="46"/>
      <c r="AB161" s="42"/>
      <c r="AC161" s="46"/>
      <c r="AD161" s="42"/>
      <c r="AE161" s="46"/>
      <c r="AF161" s="42"/>
      <c r="AG161" s="46"/>
      <c r="AH161" s="42"/>
      <c r="AI161" s="46"/>
      <c r="AJ161" s="42"/>
      <c r="AK161" s="46"/>
      <c r="AL161" s="42"/>
      <c r="AM161" s="244"/>
      <c r="AN161" s="338">
        <v>0</v>
      </c>
      <c r="AO161" s="202">
        <v>0</v>
      </c>
      <c r="AP161" s="42">
        <v>0</v>
      </c>
      <c r="AQ161" s="46">
        <v>0</v>
      </c>
      <c r="AR161" s="46">
        <v>0</v>
      </c>
      <c r="AS161" s="46">
        <v>0</v>
      </c>
      <c r="AT161" s="186" t="str">
        <f t="shared" si="40"/>
        <v/>
      </c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12"/>
      <c r="BF161" s="12"/>
      <c r="BY161" s="3"/>
      <c r="CA161" s="32" t="str">
        <f t="shared" si="27"/>
        <v/>
      </c>
      <c r="CB161" s="32" t="str">
        <f t="shared" si="28"/>
        <v/>
      </c>
      <c r="CC161" s="32" t="str">
        <f t="shared" si="29"/>
        <v/>
      </c>
      <c r="CD161" s="32" t="str">
        <f t="shared" si="30"/>
        <v/>
      </c>
      <c r="CE161" s="32" t="str">
        <f t="shared" si="31"/>
        <v/>
      </c>
      <c r="CF161" s="32" t="str">
        <f t="shared" si="32"/>
        <v/>
      </c>
      <c r="CG161" s="33">
        <f t="shared" si="33"/>
        <v>0</v>
      </c>
      <c r="CH161" s="33">
        <f t="shared" si="34"/>
        <v>0</v>
      </c>
      <c r="CI161" s="33">
        <f t="shared" si="35"/>
        <v>0</v>
      </c>
      <c r="CJ161" s="33">
        <f t="shared" si="36"/>
        <v>0</v>
      </c>
      <c r="CK161" s="33">
        <f t="shared" si="37"/>
        <v>0</v>
      </c>
      <c r="CL161" s="33">
        <f t="shared" si="38"/>
        <v>0</v>
      </c>
      <c r="CM161" s="33"/>
      <c r="CN161" s="33"/>
      <c r="CZ161" s="2"/>
    </row>
    <row r="162" spans="1:104" x14ac:dyDescent="0.2">
      <c r="A162" s="1392"/>
      <c r="B162" s="339" t="s">
        <v>195</v>
      </c>
      <c r="C162" s="333">
        <f t="shared" si="39"/>
        <v>0</v>
      </c>
      <c r="D162" s="340"/>
      <c r="E162" s="335">
        <f>SUM(K162+M162+O162+Q162+S162+U162+W162+Y162+AA162+AC162+AE162+AG162+AI162+AK162+AM162)</f>
        <v>0</v>
      </c>
      <c r="F162" s="270"/>
      <c r="G162" s="271"/>
      <c r="H162" s="270"/>
      <c r="I162" s="271"/>
      <c r="J162" s="270"/>
      <c r="K162" s="39"/>
      <c r="L162" s="270"/>
      <c r="M162" s="39"/>
      <c r="N162" s="270"/>
      <c r="O162" s="39"/>
      <c r="P162" s="270"/>
      <c r="Q162" s="39"/>
      <c r="R162" s="270"/>
      <c r="S162" s="39"/>
      <c r="T162" s="270"/>
      <c r="U162" s="39"/>
      <c r="V162" s="270"/>
      <c r="W162" s="39"/>
      <c r="X162" s="270"/>
      <c r="Y162" s="39"/>
      <c r="Z162" s="270"/>
      <c r="AA162" s="39"/>
      <c r="AB162" s="270"/>
      <c r="AC162" s="39"/>
      <c r="AD162" s="270"/>
      <c r="AE162" s="39"/>
      <c r="AF162" s="270"/>
      <c r="AG162" s="39"/>
      <c r="AH162" s="270"/>
      <c r="AI162" s="39"/>
      <c r="AJ162" s="270"/>
      <c r="AK162" s="39"/>
      <c r="AL162" s="270"/>
      <c r="AM162" s="239"/>
      <c r="AN162" s="336"/>
      <c r="AO162" s="58"/>
      <c r="AP162" s="270"/>
      <c r="AQ162" s="39"/>
      <c r="AR162" s="39"/>
      <c r="AS162" s="39"/>
      <c r="AT162" s="186" t="str">
        <f t="shared" si="40"/>
        <v/>
      </c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12"/>
      <c r="BF162" s="12"/>
      <c r="BY162" s="3"/>
      <c r="CA162" s="32" t="str">
        <f t="shared" si="27"/>
        <v/>
      </c>
      <c r="CB162" s="32" t="str">
        <f t="shared" si="28"/>
        <v/>
      </c>
      <c r="CC162" s="32" t="str">
        <f t="shared" si="29"/>
        <v/>
      </c>
      <c r="CD162" s="32" t="str">
        <f t="shared" si="30"/>
        <v/>
      </c>
      <c r="CE162" s="32" t="str">
        <f t="shared" si="31"/>
        <v/>
      </c>
      <c r="CF162" s="32" t="str">
        <f t="shared" si="32"/>
        <v/>
      </c>
      <c r="CG162" s="33">
        <f t="shared" si="33"/>
        <v>0</v>
      </c>
      <c r="CH162" s="33">
        <f t="shared" si="34"/>
        <v>0</v>
      </c>
      <c r="CI162" s="33">
        <f t="shared" si="35"/>
        <v>0</v>
      </c>
      <c r="CJ162" s="33">
        <f t="shared" si="36"/>
        <v>0</v>
      </c>
      <c r="CK162" s="33">
        <f t="shared" si="37"/>
        <v>0</v>
      </c>
      <c r="CL162" s="33">
        <f>IF(AND(C162&lt;&gt;0,OR(AN162="",AO162="",AQ162="",AR162="",AS162="")),1,0)</f>
        <v>0</v>
      </c>
      <c r="CM162" s="33"/>
      <c r="CN162" s="33"/>
      <c r="CZ162" s="2"/>
    </row>
    <row r="163" spans="1:104" x14ac:dyDescent="0.2">
      <c r="A163" s="1392"/>
      <c r="B163" s="332" t="s">
        <v>196</v>
      </c>
      <c r="C163" s="333">
        <f t="shared" si="39"/>
        <v>2</v>
      </c>
      <c r="D163" s="329">
        <f t="shared" ref="D163:E169" si="41">SUM(F163+H163+J163+L163+N163+P163+R163+T163+V163+X163+Z163+AB163+AD163+AF163+AH163+AJ163+AL163)</f>
        <v>2</v>
      </c>
      <c r="E163" s="335">
        <f t="shared" si="41"/>
        <v>0</v>
      </c>
      <c r="F163" s="106"/>
      <c r="G163" s="109"/>
      <c r="H163" s="106"/>
      <c r="I163" s="109"/>
      <c r="J163" s="106"/>
      <c r="K163" s="109"/>
      <c r="L163" s="106"/>
      <c r="M163" s="109"/>
      <c r="N163" s="106"/>
      <c r="O163" s="109"/>
      <c r="P163" s="106">
        <v>2</v>
      </c>
      <c r="Q163" s="109"/>
      <c r="R163" s="106"/>
      <c r="S163" s="109"/>
      <c r="T163" s="106"/>
      <c r="U163" s="109"/>
      <c r="V163" s="106"/>
      <c r="W163" s="109"/>
      <c r="X163" s="106"/>
      <c r="Y163" s="109"/>
      <c r="Z163" s="106"/>
      <c r="AA163" s="109"/>
      <c r="AB163" s="106"/>
      <c r="AC163" s="109"/>
      <c r="AD163" s="106"/>
      <c r="AE163" s="109"/>
      <c r="AF163" s="106"/>
      <c r="AG163" s="109"/>
      <c r="AH163" s="106"/>
      <c r="AI163" s="109"/>
      <c r="AJ163" s="106"/>
      <c r="AK163" s="109"/>
      <c r="AL163" s="106"/>
      <c r="AM163" s="254"/>
      <c r="AN163" s="331">
        <v>0</v>
      </c>
      <c r="AO163" s="57">
        <v>0</v>
      </c>
      <c r="AP163" s="106">
        <v>0</v>
      </c>
      <c r="AQ163" s="109">
        <v>0</v>
      </c>
      <c r="AR163" s="109">
        <v>0</v>
      </c>
      <c r="AS163" s="109">
        <v>0</v>
      </c>
      <c r="AT163" s="186" t="str">
        <f t="shared" si="40"/>
        <v/>
      </c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12"/>
      <c r="BF163" s="12"/>
      <c r="BY163" s="3"/>
      <c r="CA163" s="32" t="str">
        <f t="shared" si="27"/>
        <v/>
      </c>
      <c r="CB163" s="32" t="str">
        <f t="shared" si="28"/>
        <v/>
      </c>
      <c r="CC163" s="32" t="str">
        <f t="shared" si="29"/>
        <v/>
      </c>
      <c r="CD163" s="32" t="str">
        <f t="shared" si="30"/>
        <v/>
      </c>
      <c r="CE163" s="32" t="str">
        <f t="shared" si="31"/>
        <v/>
      </c>
      <c r="CF163" s="32" t="str">
        <f t="shared" si="32"/>
        <v/>
      </c>
      <c r="CG163" s="33">
        <f t="shared" si="33"/>
        <v>0</v>
      </c>
      <c r="CH163" s="33">
        <f t="shared" si="34"/>
        <v>0</v>
      </c>
      <c r="CI163" s="33">
        <f t="shared" si="35"/>
        <v>0</v>
      </c>
      <c r="CJ163" s="33">
        <f t="shared" si="36"/>
        <v>0</v>
      </c>
      <c r="CK163" s="33">
        <f t="shared" si="37"/>
        <v>0</v>
      </c>
      <c r="CL163" s="33">
        <f t="shared" si="38"/>
        <v>0</v>
      </c>
      <c r="CM163" s="33"/>
      <c r="CN163" s="33"/>
      <c r="CZ163" s="2"/>
    </row>
    <row r="164" spans="1:104" x14ac:dyDescent="0.2">
      <c r="A164" s="1392"/>
      <c r="B164" s="341" t="s">
        <v>197</v>
      </c>
      <c r="C164" s="333">
        <f t="shared" si="39"/>
        <v>1</v>
      </c>
      <c r="D164" s="334">
        <f t="shared" si="41"/>
        <v>0</v>
      </c>
      <c r="E164" s="335">
        <f t="shared" si="41"/>
        <v>1</v>
      </c>
      <c r="F164" s="35"/>
      <c r="G164" s="39"/>
      <c r="H164" s="35"/>
      <c r="I164" s="39"/>
      <c r="J164" s="35"/>
      <c r="K164" s="39"/>
      <c r="L164" s="35"/>
      <c r="M164" s="39"/>
      <c r="N164" s="35"/>
      <c r="O164" s="39"/>
      <c r="P164" s="35"/>
      <c r="Q164" s="39"/>
      <c r="R164" s="35"/>
      <c r="S164" s="39"/>
      <c r="T164" s="35"/>
      <c r="U164" s="39"/>
      <c r="V164" s="35"/>
      <c r="W164" s="39"/>
      <c r="X164" s="35"/>
      <c r="Y164" s="39"/>
      <c r="Z164" s="35"/>
      <c r="AA164" s="39"/>
      <c r="AB164" s="35"/>
      <c r="AC164" s="39"/>
      <c r="AD164" s="35"/>
      <c r="AE164" s="39"/>
      <c r="AF164" s="35"/>
      <c r="AG164" s="39">
        <v>1</v>
      </c>
      <c r="AH164" s="35"/>
      <c r="AI164" s="39"/>
      <c r="AJ164" s="35"/>
      <c r="AK164" s="39"/>
      <c r="AL164" s="35"/>
      <c r="AM164" s="239"/>
      <c r="AN164" s="336">
        <v>0</v>
      </c>
      <c r="AO164" s="58">
        <v>0</v>
      </c>
      <c r="AP164" s="35">
        <v>0</v>
      </c>
      <c r="AQ164" s="305">
        <v>0</v>
      </c>
      <c r="AR164" s="305">
        <v>0</v>
      </c>
      <c r="AS164" s="305">
        <v>0</v>
      </c>
      <c r="AT164" s="186" t="str">
        <f t="shared" si="40"/>
        <v/>
      </c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12"/>
      <c r="BF164" s="12"/>
      <c r="BY164" s="3"/>
      <c r="CA164" s="32" t="str">
        <f t="shared" si="27"/>
        <v/>
      </c>
      <c r="CB164" s="32" t="str">
        <f t="shared" si="28"/>
        <v/>
      </c>
      <c r="CC164" s="32" t="str">
        <f t="shared" si="29"/>
        <v/>
      </c>
      <c r="CD164" s="32" t="str">
        <f t="shared" si="30"/>
        <v/>
      </c>
      <c r="CE164" s="32" t="str">
        <f t="shared" si="31"/>
        <v/>
      </c>
      <c r="CF164" s="32" t="str">
        <f t="shared" si="32"/>
        <v/>
      </c>
      <c r="CG164" s="33">
        <f t="shared" si="33"/>
        <v>0</v>
      </c>
      <c r="CH164" s="33">
        <f t="shared" si="34"/>
        <v>0</v>
      </c>
      <c r="CI164" s="33">
        <f t="shared" si="35"/>
        <v>0</v>
      </c>
      <c r="CJ164" s="33">
        <f t="shared" si="36"/>
        <v>0</v>
      </c>
      <c r="CK164" s="33">
        <f t="shared" si="37"/>
        <v>0</v>
      </c>
      <c r="CL164" s="33">
        <f t="shared" si="38"/>
        <v>0</v>
      </c>
      <c r="CM164" s="33"/>
      <c r="CN164" s="33"/>
      <c r="CZ164" s="2"/>
    </row>
    <row r="165" spans="1:104" x14ac:dyDescent="0.2">
      <c r="A165" s="1392"/>
      <c r="B165" s="342" t="s">
        <v>198</v>
      </c>
      <c r="C165" s="333">
        <f t="shared" si="39"/>
        <v>1</v>
      </c>
      <c r="D165" s="334">
        <f t="shared" si="41"/>
        <v>0</v>
      </c>
      <c r="E165" s="335">
        <f t="shared" si="41"/>
        <v>1</v>
      </c>
      <c r="F165" s="35"/>
      <c r="G165" s="39"/>
      <c r="H165" s="35"/>
      <c r="I165" s="39"/>
      <c r="J165" s="35"/>
      <c r="K165" s="39"/>
      <c r="L165" s="35"/>
      <c r="M165" s="39"/>
      <c r="N165" s="35"/>
      <c r="O165" s="39"/>
      <c r="P165" s="35"/>
      <c r="Q165" s="39"/>
      <c r="R165" s="35"/>
      <c r="S165" s="39"/>
      <c r="T165" s="35"/>
      <c r="U165" s="39"/>
      <c r="V165" s="35"/>
      <c r="W165" s="39"/>
      <c r="X165" s="35"/>
      <c r="Y165" s="39">
        <v>1</v>
      </c>
      <c r="Z165" s="35"/>
      <c r="AA165" s="39"/>
      <c r="AB165" s="35"/>
      <c r="AC165" s="39"/>
      <c r="AD165" s="35"/>
      <c r="AE165" s="39"/>
      <c r="AF165" s="35"/>
      <c r="AG165" s="39"/>
      <c r="AH165" s="35"/>
      <c r="AI165" s="39"/>
      <c r="AJ165" s="35"/>
      <c r="AK165" s="39"/>
      <c r="AL165" s="35"/>
      <c r="AM165" s="239"/>
      <c r="AN165" s="336">
        <v>0</v>
      </c>
      <c r="AO165" s="58">
        <v>0</v>
      </c>
      <c r="AP165" s="35">
        <v>0</v>
      </c>
      <c r="AQ165" s="46">
        <v>0</v>
      </c>
      <c r="AR165" s="46">
        <v>0</v>
      </c>
      <c r="AS165" s="46">
        <v>0</v>
      </c>
      <c r="AT165" s="186" t="str">
        <f t="shared" si="40"/>
        <v/>
      </c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12"/>
      <c r="BF165" s="12"/>
      <c r="BY165" s="3"/>
      <c r="CA165" s="32" t="str">
        <f t="shared" si="27"/>
        <v/>
      </c>
      <c r="CB165" s="32" t="str">
        <f t="shared" si="28"/>
        <v/>
      </c>
      <c r="CC165" s="32" t="str">
        <f t="shared" si="29"/>
        <v/>
      </c>
      <c r="CD165" s="32" t="str">
        <f t="shared" si="30"/>
        <v/>
      </c>
      <c r="CE165" s="32" t="str">
        <f t="shared" si="31"/>
        <v/>
      </c>
      <c r="CF165" s="32" t="str">
        <f t="shared" si="32"/>
        <v/>
      </c>
      <c r="CG165" s="33">
        <f t="shared" si="33"/>
        <v>0</v>
      </c>
      <c r="CH165" s="33">
        <f t="shared" si="34"/>
        <v>0</v>
      </c>
      <c r="CI165" s="33">
        <f t="shared" si="35"/>
        <v>0</v>
      </c>
      <c r="CJ165" s="33">
        <f t="shared" si="36"/>
        <v>0</v>
      </c>
      <c r="CK165" s="33">
        <f t="shared" si="37"/>
        <v>0</v>
      </c>
      <c r="CL165" s="33">
        <f t="shared" si="38"/>
        <v>0</v>
      </c>
      <c r="CM165" s="33"/>
      <c r="CN165" s="33"/>
      <c r="CZ165" s="2"/>
    </row>
    <row r="166" spans="1:104" x14ac:dyDescent="0.2">
      <c r="A166" s="1376"/>
      <c r="B166" s="343" t="s">
        <v>199</v>
      </c>
      <c r="C166" s="344">
        <f t="shared" si="39"/>
        <v>1</v>
      </c>
      <c r="D166" s="337">
        <f t="shared" si="41"/>
        <v>1</v>
      </c>
      <c r="E166" s="345">
        <f t="shared" si="41"/>
        <v>0</v>
      </c>
      <c r="F166" s="42"/>
      <c r="G166" s="46"/>
      <c r="H166" s="42"/>
      <c r="I166" s="46"/>
      <c r="J166" s="42"/>
      <c r="K166" s="46"/>
      <c r="L166" s="42"/>
      <c r="M166" s="46"/>
      <c r="N166" s="42">
        <v>1</v>
      </c>
      <c r="O166" s="46"/>
      <c r="P166" s="42"/>
      <c r="Q166" s="46"/>
      <c r="R166" s="42"/>
      <c r="S166" s="46"/>
      <c r="T166" s="42"/>
      <c r="U166" s="46"/>
      <c r="V166" s="42"/>
      <c r="W166" s="46"/>
      <c r="X166" s="42"/>
      <c r="Y166" s="46"/>
      <c r="Z166" s="42"/>
      <c r="AA166" s="46"/>
      <c r="AB166" s="42"/>
      <c r="AC166" s="46"/>
      <c r="AD166" s="42"/>
      <c r="AE166" s="46"/>
      <c r="AF166" s="42"/>
      <c r="AG166" s="46"/>
      <c r="AH166" s="42"/>
      <c r="AI166" s="46"/>
      <c r="AJ166" s="42"/>
      <c r="AK166" s="46"/>
      <c r="AL166" s="42"/>
      <c r="AM166" s="244"/>
      <c r="AN166" s="338">
        <v>0</v>
      </c>
      <c r="AO166" s="202">
        <v>0</v>
      </c>
      <c r="AP166" s="42">
        <v>0</v>
      </c>
      <c r="AQ166" s="85">
        <v>0</v>
      </c>
      <c r="AR166" s="85">
        <v>0</v>
      </c>
      <c r="AS166" s="85">
        <v>0</v>
      </c>
      <c r="AT166" s="186" t="str">
        <f t="shared" si="40"/>
        <v/>
      </c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12"/>
      <c r="BF166" s="12"/>
      <c r="BY166" s="3"/>
      <c r="CA166" s="32" t="str">
        <f t="shared" si="27"/>
        <v/>
      </c>
      <c r="CB166" s="32" t="str">
        <f t="shared" si="28"/>
        <v/>
      </c>
      <c r="CC166" s="32" t="str">
        <f t="shared" si="29"/>
        <v/>
      </c>
      <c r="CD166" s="32" t="str">
        <f t="shared" si="30"/>
        <v/>
      </c>
      <c r="CE166" s="32" t="str">
        <f t="shared" si="31"/>
        <v/>
      </c>
      <c r="CF166" s="32" t="str">
        <f t="shared" si="32"/>
        <v/>
      </c>
      <c r="CG166" s="33">
        <f t="shared" si="33"/>
        <v>0</v>
      </c>
      <c r="CH166" s="33">
        <f t="shared" si="34"/>
        <v>0</v>
      </c>
      <c r="CI166" s="33">
        <f t="shared" si="35"/>
        <v>0</v>
      </c>
      <c r="CJ166" s="33">
        <f t="shared" si="36"/>
        <v>0</v>
      </c>
      <c r="CK166" s="33">
        <f t="shared" si="37"/>
        <v>0</v>
      </c>
      <c r="CL166" s="33">
        <f t="shared" si="38"/>
        <v>0</v>
      </c>
      <c r="CM166" s="33"/>
      <c r="CN166" s="33"/>
      <c r="CZ166" s="2"/>
    </row>
    <row r="167" spans="1:104" ht="21" customHeight="1" x14ac:dyDescent="0.2">
      <c r="A167" s="1375" t="s">
        <v>200</v>
      </c>
      <c r="B167" s="667" t="s">
        <v>201</v>
      </c>
      <c r="C167" s="663">
        <f t="shared" si="39"/>
        <v>0</v>
      </c>
      <c r="D167" s="664">
        <f t="shared" si="41"/>
        <v>0</v>
      </c>
      <c r="E167" s="665">
        <f t="shared" si="41"/>
        <v>0</v>
      </c>
      <c r="F167" s="583"/>
      <c r="G167" s="586"/>
      <c r="H167" s="583"/>
      <c r="I167" s="586"/>
      <c r="J167" s="583"/>
      <c r="K167" s="586"/>
      <c r="L167" s="583"/>
      <c r="M167" s="586"/>
      <c r="N167" s="583"/>
      <c r="O167" s="586"/>
      <c r="P167" s="583"/>
      <c r="Q167" s="586"/>
      <c r="R167" s="583"/>
      <c r="S167" s="586"/>
      <c r="T167" s="583"/>
      <c r="U167" s="586"/>
      <c r="V167" s="583"/>
      <c r="W167" s="586"/>
      <c r="X167" s="583"/>
      <c r="Y167" s="586"/>
      <c r="Z167" s="583"/>
      <c r="AA167" s="586"/>
      <c r="AB167" s="583"/>
      <c r="AC167" s="586"/>
      <c r="AD167" s="583"/>
      <c r="AE167" s="586"/>
      <c r="AF167" s="583"/>
      <c r="AG167" s="586"/>
      <c r="AH167" s="583"/>
      <c r="AI167" s="586"/>
      <c r="AJ167" s="583"/>
      <c r="AK167" s="586"/>
      <c r="AL167" s="583"/>
      <c r="AM167" s="642"/>
      <c r="AN167" s="666"/>
      <c r="AO167" s="603"/>
      <c r="AP167" s="583"/>
      <c r="AQ167" s="347"/>
      <c r="AR167" s="347"/>
      <c r="AS167" s="347"/>
      <c r="AT167" s="186" t="str">
        <f t="shared" si="40"/>
        <v/>
      </c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12"/>
      <c r="BF167" s="12"/>
      <c r="BY167" s="3"/>
      <c r="CA167" s="32" t="str">
        <f t="shared" si="27"/>
        <v/>
      </c>
      <c r="CB167" s="32" t="str">
        <f t="shared" si="28"/>
        <v/>
      </c>
      <c r="CC167" s="32" t="str">
        <f t="shared" si="29"/>
        <v/>
      </c>
      <c r="CD167" s="32" t="str">
        <f t="shared" si="30"/>
        <v/>
      </c>
      <c r="CE167" s="32" t="str">
        <f t="shared" si="31"/>
        <v/>
      </c>
      <c r="CF167" s="32" t="str">
        <f t="shared" si="32"/>
        <v/>
      </c>
      <c r="CG167" s="33">
        <f t="shared" si="33"/>
        <v>0</v>
      </c>
      <c r="CH167" s="33">
        <f t="shared" si="34"/>
        <v>0</v>
      </c>
      <c r="CI167" s="33">
        <f t="shared" si="35"/>
        <v>0</v>
      </c>
      <c r="CJ167" s="33">
        <f t="shared" si="36"/>
        <v>0</v>
      </c>
      <c r="CK167" s="33">
        <f t="shared" si="37"/>
        <v>0</v>
      </c>
      <c r="CL167" s="33">
        <f t="shared" si="38"/>
        <v>0</v>
      </c>
      <c r="CM167" s="33"/>
      <c r="CN167" s="33"/>
      <c r="CZ167" s="2"/>
    </row>
    <row r="168" spans="1:104" ht="21" x14ac:dyDescent="0.2">
      <c r="A168" s="1392"/>
      <c r="B168" s="332" t="s">
        <v>202</v>
      </c>
      <c r="C168" s="333">
        <f t="shared" si="39"/>
        <v>0</v>
      </c>
      <c r="D168" s="334">
        <f t="shared" si="41"/>
        <v>0</v>
      </c>
      <c r="E168" s="335">
        <f t="shared" si="41"/>
        <v>0</v>
      </c>
      <c r="F168" s="35"/>
      <c r="G168" s="39"/>
      <c r="H168" s="35"/>
      <c r="I168" s="39"/>
      <c r="J168" s="35"/>
      <c r="K168" s="39"/>
      <c r="L168" s="35"/>
      <c r="M168" s="39"/>
      <c r="N168" s="35"/>
      <c r="O168" s="39"/>
      <c r="P168" s="35"/>
      <c r="Q168" s="39"/>
      <c r="R168" s="35"/>
      <c r="S168" s="39"/>
      <c r="T168" s="35"/>
      <c r="U168" s="39"/>
      <c r="V168" s="35"/>
      <c r="W168" s="39"/>
      <c r="X168" s="35"/>
      <c r="Y168" s="39"/>
      <c r="Z168" s="35"/>
      <c r="AA168" s="39"/>
      <c r="AB168" s="35"/>
      <c r="AC168" s="39"/>
      <c r="AD168" s="35"/>
      <c r="AE168" s="39"/>
      <c r="AF168" s="35"/>
      <c r="AG168" s="39"/>
      <c r="AH168" s="35"/>
      <c r="AI168" s="39"/>
      <c r="AJ168" s="35"/>
      <c r="AK168" s="39"/>
      <c r="AL168" s="35"/>
      <c r="AM168" s="239"/>
      <c r="AN168" s="336"/>
      <c r="AO168" s="58"/>
      <c r="AP168" s="35"/>
      <c r="AQ168" s="46"/>
      <c r="AR168" s="46"/>
      <c r="AS168" s="46"/>
      <c r="AT168" s="186" t="str">
        <f t="shared" si="40"/>
        <v/>
      </c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12"/>
      <c r="BF168" s="12"/>
      <c r="BY168" s="3"/>
      <c r="CA168" s="32" t="str">
        <f t="shared" si="27"/>
        <v/>
      </c>
      <c r="CB168" s="32" t="str">
        <f t="shared" si="28"/>
        <v/>
      </c>
      <c r="CC168" s="32" t="str">
        <f t="shared" si="29"/>
        <v/>
      </c>
      <c r="CD168" s="32" t="str">
        <f t="shared" si="30"/>
        <v/>
      </c>
      <c r="CE168" s="32" t="str">
        <f t="shared" si="31"/>
        <v/>
      </c>
      <c r="CF168" s="32" t="str">
        <f t="shared" si="32"/>
        <v/>
      </c>
      <c r="CG168" s="33">
        <f t="shared" si="33"/>
        <v>0</v>
      </c>
      <c r="CH168" s="33">
        <f t="shared" si="34"/>
        <v>0</v>
      </c>
      <c r="CI168" s="33">
        <f t="shared" si="35"/>
        <v>0</v>
      </c>
      <c r="CJ168" s="33">
        <f t="shared" si="36"/>
        <v>0</v>
      </c>
      <c r="CK168" s="33">
        <f t="shared" si="37"/>
        <v>0</v>
      </c>
      <c r="CL168" s="33">
        <f t="shared" si="38"/>
        <v>0</v>
      </c>
      <c r="CM168" s="33"/>
      <c r="CN168" s="33"/>
      <c r="CZ168" s="2"/>
    </row>
    <row r="169" spans="1:104" x14ac:dyDescent="0.2">
      <c r="A169" s="1376"/>
      <c r="B169" s="314" t="s">
        <v>203</v>
      </c>
      <c r="C169" s="348">
        <f t="shared" si="39"/>
        <v>0</v>
      </c>
      <c r="D169" s="349">
        <f t="shared" si="41"/>
        <v>0</v>
      </c>
      <c r="E169" s="350">
        <f t="shared" si="41"/>
        <v>0</v>
      </c>
      <c r="F169" s="82"/>
      <c r="G169" s="85"/>
      <c r="H169" s="82"/>
      <c r="I169" s="85"/>
      <c r="J169" s="82"/>
      <c r="K169" s="85"/>
      <c r="L169" s="82"/>
      <c r="M169" s="85"/>
      <c r="N169" s="82"/>
      <c r="O169" s="85"/>
      <c r="P169" s="82"/>
      <c r="Q169" s="85"/>
      <c r="R169" s="82"/>
      <c r="S169" s="85"/>
      <c r="T169" s="82"/>
      <c r="U169" s="85"/>
      <c r="V169" s="82"/>
      <c r="W169" s="85"/>
      <c r="X169" s="82"/>
      <c r="Y169" s="85"/>
      <c r="Z169" s="82"/>
      <c r="AA169" s="85"/>
      <c r="AB169" s="82"/>
      <c r="AC169" s="85"/>
      <c r="AD169" s="82"/>
      <c r="AE169" s="85"/>
      <c r="AF169" s="82"/>
      <c r="AG169" s="85"/>
      <c r="AH169" s="82"/>
      <c r="AI169" s="85"/>
      <c r="AJ169" s="82"/>
      <c r="AK169" s="85"/>
      <c r="AL169" s="82"/>
      <c r="AM169" s="351"/>
      <c r="AN169" s="352"/>
      <c r="AO169" s="59"/>
      <c r="AP169" s="82"/>
      <c r="AQ169" s="85"/>
      <c r="AR169" s="85"/>
      <c r="AS169" s="85"/>
      <c r="AT169" s="186" t="str">
        <f t="shared" si="40"/>
        <v/>
      </c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12"/>
      <c r="BF169" s="12"/>
      <c r="BY169" s="3"/>
      <c r="CA169" s="32" t="str">
        <f t="shared" si="27"/>
        <v/>
      </c>
      <c r="CB169" s="32" t="str">
        <f t="shared" si="28"/>
        <v/>
      </c>
      <c r="CC169" s="32" t="str">
        <f t="shared" si="29"/>
        <v/>
      </c>
      <c r="CD169" s="32" t="str">
        <f t="shared" si="30"/>
        <v/>
      </c>
      <c r="CE169" s="32" t="str">
        <f t="shared" si="31"/>
        <v/>
      </c>
      <c r="CF169" s="32" t="str">
        <f t="shared" si="32"/>
        <v/>
      </c>
      <c r="CG169" s="33">
        <f t="shared" si="33"/>
        <v>0</v>
      </c>
      <c r="CH169" s="33">
        <f t="shared" si="34"/>
        <v>0</v>
      </c>
      <c r="CI169" s="33">
        <f t="shared" si="35"/>
        <v>0</v>
      </c>
      <c r="CJ169" s="33">
        <f t="shared" si="36"/>
        <v>0</v>
      </c>
      <c r="CK169" s="33">
        <f t="shared" si="37"/>
        <v>0</v>
      </c>
      <c r="CL169" s="33">
        <f t="shared" si="38"/>
        <v>0</v>
      </c>
      <c r="CM169" s="33"/>
      <c r="CN169" s="33"/>
      <c r="CZ169" s="2"/>
    </row>
    <row r="170" spans="1:104" ht="14.25" customHeight="1" x14ac:dyDescent="0.2">
      <c r="A170" s="1375" t="s">
        <v>204</v>
      </c>
      <c r="B170" s="662" t="s">
        <v>205</v>
      </c>
      <c r="C170" s="663">
        <f t="shared" si="39"/>
        <v>7</v>
      </c>
      <c r="D170" s="664">
        <f t="shared" ref="D170:E173" si="42">SUM(F170+H170+J170+L170+N170)</f>
        <v>6</v>
      </c>
      <c r="E170" s="665">
        <f t="shared" si="42"/>
        <v>1</v>
      </c>
      <c r="F170" s="583"/>
      <c r="G170" s="586"/>
      <c r="H170" s="583">
        <v>2</v>
      </c>
      <c r="I170" s="586"/>
      <c r="J170" s="583">
        <v>4</v>
      </c>
      <c r="K170" s="586">
        <v>1</v>
      </c>
      <c r="L170" s="583"/>
      <c r="M170" s="586"/>
      <c r="N170" s="583"/>
      <c r="O170" s="586"/>
      <c r="P170" s="668"/>
      <c r="Q170" s="669"/>
      <c r="R170" s="668"/>
      <c r="S170" s="669"/>
      <c r="T170" s="668"/>
      <c r="U170" s="669"/>
      <c r="V170" s="668"/>
      <c r="W170" s="669"/>
      <c r="X170" s="668"/>
      <c r="Y170" s="669"/>
      <c r="Z170" s="668"/>
      <c r="AA170" s="669"/>
      <c r="AB170" s="668"/>
      <c r="AC170" s="669"/>
      <c r="AD170" s="668"/>
      <c r="AE170" s="669"/>
      <c r="AF170" s="668"/>
      <c r="AG170" s="669"/>
      <c r="AH170" s="668"/>
      <c r="AI170" s="669"/>
      <c r="AJ170" s="668"/>
      <c r="AK170" s="669"/>
      <c r="AL170" s="668"/>
      <c r="AM170" s="670"/>
      <c r="AN170" s="666">
        <v>0</v>
      </c>
      <c r="AO170" s="671"/>
      <c r="AP170" s="583">
        <v>0</v>
      </c>
      <c r="AQ170" s="347">
        <v>0</v>
      </c>
      <c r="AR170" s="347">
        <v>0</v>
      </c>
      <c r="AS170" s="347">
        <v>0</v>
      </c>
      <c r="AT170" s="186" t="str">
        <f t="shared" si="40"/>
        <v/>
      </c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12"/>
      <c r="BF170" s="12"/>
      <c r="BY170" s="3"/>
      <c r="CA170" s="32" t="str">
        <f t="shared" si="27"/>
        <v/>
      </c>
      <c r="CB170" s="32"/>
      <c r="CC170" s="32" t="str">
        <f t="shared" si="29"/>
        <v/>
      </c>
      <c r="CD170" s="32" t="str">
        <f t="shared" si="30"/>
        <v/>
      </c>
      <c r="CE170" s="32" t="str">
        <f t="shared" si="31"/>
        <v/>
      </c>
      <c r="CF170" s="32" t="str">
        <f t="shared" si="32"/>
        <v/>
      </c>
      <c r="CG170" s="33">
        <f t="shared" si="33"/>
        <v>0</v>
      </c>
      <c r="CH170" s="33"/>
      <c r="CI170" s="33">
        <f t="shared" si="35"/>
        <v>0</v>
      </c>
      <c r="CJ170" s="33">
        <f t="shared" si="36"/>
        <v>0</v>
      </c>
      <c r="CK170" s="33">
        <f t="shared" si="37"/>
        <v>0</v>
      </c>
      <c r="CL170" s="33">
        <f>IF(AND(C170&lt;&gt;0,OR(AN170="",AP170="",AQ170="",AR170="",AS170="")),1,0)</f>
        <v>0</v>
      </c>
      <c r="CM170" s="33"/>
      <c r="CN170" s="33"/>
      <c r="CZ170" s="2"/>
    </row>
    <row r="171" spans="1:104" ht="21" x14ac:dyDescent="0.2">
      <c r="A171" s="1392"/>
      <c r="B171" s="332" t="s">
        <v>206</v>
      </c>
      <c r="C171" s="333">
        <f t="shared" si="39"/>
        <v>0</v>
      </c>
      <c r="D171" s="334">
        <f t="shared" si="42"/>
        <v>0</v>
      </c>
      <c r="E171" s="335">
        <f t="shared" si="42"/>
        <v>0</v>
      </c>
      <c r="F171" s="35"/>
      <c r="G171" s="39"/>
      <c r="H171" s="35"/>
      <c r="I171" s="39"/>
      <c r="J171" s="35"/>
      <c r="K171" s="39"/>
      <c r="L171" s="35"/>
      <c r="M171" s="39"/>
      <c r="N171" s="35"/>
      <c r="O171" s="39"/>
      <c r="P171" s="270"/>
      <c r="Q171" s="271"/>
      <c r="R171" s="270"/>
      <c r="S171" s="271"/>
      <c r="T171" s="270"/>
      <c r="U171" s="271"/>
      <c r="V171" s="270"/>
      <c r="W171" s="271"/>
      <c r="X171" s="270"/>
      <c r="Y171" s="271"/>
      <c r="Z171" s="270"/>
      <c r="AA171" s="271"/>
      <c r="AB171" s="270"/>
      <c r="AC171" s="271"/>
      <c r="AD171" s="270"/>
      <c r="AE171" s="271"/>
      <c r="AF171" s="270"/>
      <c r="AG171" s="271"/>
      <c r="AH171" s="270"/>
      <c r="AI171" s="271"/>
      <c r="AJ171" s="270"/>
      <c r="AK171" s="271"/>
      <c r="AL171" s="270"/>
      <c r="AM171" s="357"/>
      <c r="AN171" s="336"/>
      <c r="AO171" s="358"/>
      <c r="AP171" s="35"/>
      <c r="AQ171" s="46"/>
      <c r="AR171" s="46"/>
      <c r="AS171" s="46"/>
      <c r="AT171" s="186" t="str">
        <f t="shared" si="40"/>
        <v/>
      </c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12"/>
      <c r="BF171" s="12"/>
      <c r="BY171" s="3"/>
      <c r="CA171" s="32" t="str">
        <f t="shared" si="27"/>
        <v/>
      </c>
      <c r="CB171" s="32"/>
      <c r="CC171" s="32" t="str">
        <f t="shared" si="29"/>
        <v/>
      </c>
      <c r="CD171" s="32" t="str">
        <f t="shared" si="30"/>
        <v/>
      </c>
      <c r="CE171" s="32" t="str">
        <f t="shared" si="31"/>
        <v/>
      </c>
      <c r="CF171" s="32" t="str">
        <f t="shared" si="32"/>
        <v/>
      </c>
      <c r="CG171" s="33">
        <f t="shared" si="33"/>
        <v>0</v>
      </c>
      <c r="CH171" s="33"/>
      <c r="CI171" s="33">
        <f t="shared" si="35"/>
        <v>0</v>
      </c>
      <c r="CJ171" s="33">
        <f t="shared" si="36"/>
        <v>0</v>
      </c>
      <c r="CK171" s="33">
        <f t="shared" si="37"/>
        <v>0</v>
      </c>
      <c r="CL171" s="33">
        <f t="shared" ref="CL171:CL173" si="43">IF(AND(C171&lt;&gt;0,OR(AN171="",AP171="",AQ171="",AR171="",AS171="")),1,0)</f>
        <v>0</v>
      </c>
      <c r="CM171" s="33"/>
      <c r="CN171" s="33"/>
      <c r="CZ171" s="2"/>
    </row>
    <row r="172" spans="1:104" ht="21" x14ac:dyDescent="0.2">
      <c r="A172" s="1392"/>
      <c r="B172" s="332" t="s">
        <v>207</v>
      </c>
      <c r="C172" s="333">
        <f t="shared" si="39"/>
        <v>0</v>
      </c>
      <c r="D172" s="334">
        <f t="shared" si="42"/>
        <v>0</v>
      </c>
      <c r="E172" s="335">
        <f t="shared" si="42"/>
        <v>0</v>
      </c>
      <c r="F172" s="35"/>
      <c r="G172" s="39"/>
      <c r="H172" s="35"/>
      <c r="I172" s="39"/>
      <c r="J172" s="35"/>
      <c r="K172" s="39"/>
      <c r="L172" s="35"/>
      <c r="M172" s="39"/>
      <c r="N172" s="35"/>
      <c r="O172" s="39"/>
      <c r="P172" s="270"/>
      <c r="Q172" s="271"/>
      <c r="R172" s="270"/>
      <c r="S172" s="271"/>
      <c r="T172" s="270"/>
      <c r="U172" s="271"/>
      <c r="V172" s="270"/>
      <c r="W172" s="271"/>
      <c r="X172" s="270"/>
      <c r="Y172" s="271"/>
      <c r="Z172" s="270"/>
      <c r="AA172" s="271"/>
      <c r="AB172" s="270"/>
      <c r="AC172" s="271"/>
      <c r="AD172" s="270"/>
      <c r="AE172" s="271"/>
      <c r="AF172" s="270"/>
      <c r="AG172" s="271"/>
      <c r="AH172" s="270"/>
      <c r="AI172" s="271"/>
      <c r="AJ172" s="270"/>
      <c r="AK172" s="271"/>
      <c r="AL172" s="270"/>
      <c r="AM172" s="357"/>
      <c r="AN172" s="336"/>
      <c r="AO172" s="359"/>
      <c r="AP172" s="35"/>
      <c r="AQ172" s="46"/>
      <c r="AR172" s="46"/>
      <c r="AS172" s="46"/>
      <c r="AT172" s="186" t="str">
        <f t="shared" si="40"/>
        <v/>
      </c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12"/>
      <c r="BF172" s="12"/>
      <c r="BY172" s="3"/>
      <c r="CA172" s="32" t="str">
        <f t="shared" si="27"/>
        <v/>
      </c>
      <c r="CB172" s="32"/>
      <c r="CC172" s="32" t="str">
        <f t="shared" si="29"/>
        <v/>
      </c>
      <c r="CD172" s="32" t="str">
        <f t="shared" si="30"/>
        <v/>
      </c>
      <c r="CE172" s="32" t="str">
        <f t="shared" si="31"/>
        <v/>
      </c>
      <c r="CF172" s="32" t="str">
        <f t="shared" si="32"/>
        <v/>
      </c>
      <c r="CG172" s="33">
        <f t="shared" si="33"/>
        <v>0</v>
      </c>
      <c r="CH172" s="33"/>
      <c r="CI172" s="33">
        <f t="shared" si="35"/>
        <v>0</v>
      </c>
      <c r="CJ172" s="33">
        <f t="shared" si="36"/>
        <v>0</v>
      </c>
      <c r="CK172" s="33">
        <f t="shared" si="37"/>
        <v>0</v>
      </c>
      <c r="CL172" s="33">
        <f t="shared" si="43"/>
        <v>0</v>
      </c>
      <c r="CM172" s="33"/>
      <c r="CN172" s="33"/>
      <c r="CZ172" s="2"/>
    </row>
    <row r="173" spans="1:104" ht="31.5" x14ac:dyDescent="0.2">
      <c r="A173" s="1376"/>
      <c r="B173" s="314" t="s">
        <v>208</v>
      </c>
      <c r="C173" s="348">
        <f t="shared" si="39"/>
        <v>4</v>
      </c>
      <c r="D173" s="349">
        <f t="shared" si="42"/>
        <v>3</v>
      </c>
      <c r="E173" s="350">
        <f t="shared" si="42"/>
        <v>1</v>
      </c>
      <c r="F173" s="82">
        <v>1</v>
      </c>
      <c r="G173" s="85"/>
      <c r="H173" s="82"/>
      <c r="I173" s="85">
        <v>1</v>
      </c>
      <c r="J173" s="82">
        <v>2</v>
      </c>
      <c r="K173" s="85"/>
      <c r="L173" s="82"/>
      <c r="M173" s="85"/>
      <c r="N173" s="82"/>
      <c r="O173" s="85"/>
      <c r="P173" s="360"/>
      <c r="Q173" s="361"/>
      <c r="R173" s="360"/>
      <c r="S173" s="361"/>
      <c r="T173" s="360"/>
      <c r="U173" s="361"/>
      <c r="V173" s="360"/>
      <c r="W173" s="361"/>
      <c r="X173" s="360"/>
      <c r="Y173" s="361"/>
      <c r="Z173" s="360"/>
      <c r="AA173" s="361"/>
      <c r="AB173" s="360"/>
      <c r="AC173" s="361"/>
      <c r="AD173" s="360"/>
      <c r="AE173" s="361"/>
      <c r="AF173" s="360"/>
      <c r="AG173" s="361"/>
      <c r="AH173" s="360"/>
      <c r="AI173" s="361"/>
      <c r="AJ173" s="360"/>
      <c r="AK173" s="361"/>
      <c r="AL173" s="360"/>
      <c r="AM173" s="361"/>
      <c r="AN173" s="352">
        <v>0</v>
      </c>
      <c r="AO173" s="274"/>
      <c r="AP173" s="82">
        <v>0</v>
      </c>
      <c r="AQ173" s="85">
        <v>0</v>
      </c>
      <c r="AR173" s="85">
        <v>0</v>
      </c>
      <c r="AS173" s="85">
        <v>0</v>
      </c>
      <c r="AT173" s="186" t="str">
        <f t="shared" si="40"/>
        <v/>
      </c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12"/>
      <c r="BF173" s="12"/>
      <c r="BY173" s="3"/>
      <c r="CA173" s="32" t="str">
        <f t="shared" si="27"/>
        <v/>
      </c>
      <c r="CB173" s="32"/>
      <c r="CC173" s="32" t="str">
        <f t="shared" si="29"/>
        <v/>
      </c>
      <c r="CD173" s="32" t="str">
        <f t="shared" si="30"/>
        <v/>
      </c>
      <c r="CE173" s="32" t="str">
        <f t="shared" si="31"/>
        <v/>
      </c>
      <c r="CF173" s="32" t="str">
        <f t="shared" si="32"/>
        <v/>
      </c>
      <c r="CG173" s="33">
        <f t="shared" si="33"/>
        <v>0</v>
      </c>
      <c r="CH173" s="33"/>
      <c r="CI173" s="33">
        <f t="shared" si="35"/>
        <v>0</v>
      </c>
      <c r="CJ173" s="33">
        <f t="shared" si="36"/>
        <v>0</v>
      </c>
      <c r="CK173" s="33">
        <f t="shared" si="37"/>
        <v>0</v>
      </c>
      <c r="CL173" s="33">
        <f t="shared" si="43"/>
        <v>0</v>
      </c>
      <c r="CM173" s="33"/>
      <c r="CN173" s="33"/>
      <c r="CZ173" s="2"/>
    </row>
    <row r="174" spans="1:104" x14ac:dyDescent="0.2">
      <c r="A174" s="1375" t="s">
        <v>209</v>
      </c>
      <c r="B174" s="362" t="s">
        <v>210</v>
      </c>
      <c r="C174" s="328">
        <f t="shared" si="39"/>
        <v>0</v>
      </c>
      <c r="D174" s="329">
        <f t="shared" ref="D174:E189" si="44">SUM(F174+H174+J174+L174+N174+P174+R174+T174+V174+X174+Z174+AB174+AD174+AF174+AH174+AJ174+AL174)</f>
        <v>0</v>
      </c>
      <c r="E174" s="330">
        <f t="shared" si="44"/>
        <v>0</v>
      </c>
      <c r="F174" s="106"/>
      <c r="G174" s="109"/>
      <c r="H174" s="106"/>
      <c r="I174" s="109"/>
      <c r="J174" s="106"/>
      <c r="K174" s="109"/>
      <c r="L174" s="106"/>
      <c r="M174" s="109"/>
      <c r="N174" s="106"/>
      <c r="O174" s="109"/>
      <c r="P174" s="106"/>
      <c r="Q174" s="109"/>
      <c r="R174" s="106"/>
      <c r="S174" s="109"/>
      <c r="T174" s="106"/>
      <c r="U174" s="109"/>
      <c r="V174" s="106"/>
      <c r="W174" s="109"/>
      <c r="X174" s="106"/>
      <c r="Y174" s="109"/>
      <c r="Z174" s="106"/>
      <c r="AA174" s="109"/>
      <c r="AB174" s="106"/>
      <c r="AC174" s="109"/>
      <c r="AD174" s="106"/>
      <c r="AE174" s="109"/>
      <c r="AF174" s="106"/>
      <c r="AG174" s="109"/>
      <c r="AH174" s="106"/>
      <c r="AI174" s="109"/>
      <c r="AJ174" s="106"/>
      <c r="AK174" s="109"/>
      <c r="AL174" s="106"/>
      <c r="AM174" s="108"/>
      <c r="AN174" s="109"/>
      <c r="AO174" s="603"/>
      <c r="AP174" s="601"/>
      <c r="AQ174" s="109"/>
      <c r="AR174" s="109"/>
      <c r="AS174" s="57"/>
      <c r="AT174" s="186" t="str">
        <f t="shared" si="40"/>
        <v/>
      </c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12"/>
      <c r="BF174" s="12"/>
      <c r="BY174" s="3"/>
      <c r="CA174" s="32" t="str">
        <f t="shared" si="27"/>
        <v/>
      </c>
      <c r="CB174" s="32" t="str">
        <f t="shared" ref="CB174:CB179" si="45">IF(CH174=0,"","* Las madres de hijos menor de 5 años NO DEBE ser mayor al Total de Mujeres ingresadas al Programa. ")</f>
        <v/>
      </c>
      <c r="CC174" s="32" t="str">
        <f t="shared" si="29"/>
        <v/>
      </c>
      <c r="CD174" s="32" t="str">
        <f t="shared" si="30"/>
        <v/>
      </c>
      <c r="CE174" s="32" t="str">
        <f t="shared" si="31"/>
        <v/>
      </c>
      <c r="CF174" s="32" t="str">
        <f t="shared" si="32"/>
        <v/>
      </c>
      <c r="CG174" s="33">
        <f t="shared" si="33"/>
        <v>0</v>
      </c>
      <c r="CH174" s="33">
        <f t="shared" ref="CH174:CH179" si="46">IF(C174&lt;AO174,1,0)</f>
        <v>0</v>
      </c>
      <c r="CI174" s="33">
        <f t="shared" si="35"/>
        <v>0</v>
      </c>
      <c r="CJ174" s="33">
        <f t="shared" si="36"/>
        <v>0</v>
      </c>
      <c r="CK174" s="33">
        <f t="shared" si="37"/>
        <v>0</v>
      </c>
      <c r="CL174" s="33">
        <f t="shared" si="38"/>
        <v>0</v>
      </c>
      <c r="CM174" s="33"/>
      <c r="CN174" s="33"/>
      <c r="CZ174" s="2"/>
    </row>
    <row r="175" spans="1:104" x14ac:dyDescent="0.2">
      <c r="A175" s="1392"/>
      <c r="B175" s="363" t="s">
        <v>211</v>
      </c>
      <c r="C175" s="333">
        <f t="shared" si="39"/>
        <v>0</v>
      </c>
      <c r="D175" s="334">
        <f t="shared" si="44"/>
        <v>0</v>
      </c>
      <c r="E175" s="335">
        <f t="shared" si="44"/>
        <v>0</v>
      </c>
      <c r="F175" s="35"/>
      <c r="G175" s="39"/>
      <c r="H175" s="35"/>
      <c r="I175" s="39"/>
      <c r="J175" s="35"/>
      <c r="K175" s="39"/>
      <c r="L175" s="35"/>
      <c r="M175" s="39"/>
      <c r="N175" s="35"/>
      <c r="O175" s="39"/>
      <c r="P175" s="35"/>
      <c r="Q175" s="39"/>
      <c r="R175" s="35"/>
      <c r="S175" s="39"/>
      <c r="T175" s="35"/>
      <c r="U175" s="39"/>
      <c r="V175" s="35"/>
      <c r="W175" s="39"/>
      <c r="X175" s="35"/>
      <c r="Y175" s="39"/>
      <c r="Z175" s="35"/>
      <c r="AA175" s="39"/>
      <c r="AB175" s="35"/>
      <c r="AC175" s="39"/>
      <c r="AD175" s="35"/>
      <c r="AE175" s="39"/>
      <c r="AF175" s="35"/>
      <c r="AG175" s="39"/>
      <c r="AH175" s="35"/>
      <c r="AI175" s="39"/>
      <c r="AJ175" s="35"/>
      <c r="AK175" s="39"/>
      <c r="AL175" s="35"/>
      <c r="AM175" s="38"/>
      <c r="AN175" s="39"/>
      <c r="AO175" s="58"/>
      <c r="AP175" s="143"/>
      <c r="AQ175" s="39"/>
      <c r="AR175" s="39"/>
      <c r="AS175" s="58"/>
      <c r="AT175" s="186" t="str">
        <f t="shared" si="40"/>
        <v/>
      </c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12"/>
      <c r="BF175" s="12"/>
      <c r="BY175" s="3"/>
      <c r="CA175" s="32" t="str">
        <f t="shared" si="27"/>
        <v/>
      </c>
      <c r="CB175" s="32" t="str">
        <f t="shared" si="45"/>
        <v/>
      </c>
      <c r="CC175" s="32" t="str">
        <f t="shared" si="29"/>
        <v/>
      </c>
      <c r="CD175" s="32" t="str">
        <f t="shared" si="30"/>
        <v/>
      </c>
      <c r="CE175" s="32" t="str">
        <f t="shared" si="31"/>
        <v/>
      </c>
      <c r="CF175" s="32" t="str">
        <f t="shared" si="32"/>
        <v/>
      </c>
      <c r="CG175" s="33">
        <f t="shared" si="33"/>
        <v>0</v>
      </c>
      <c r="CH175" s="33">
        <f t="shared" si="46"/>
        <v>0</v>
      </c>
      <c r="CI175" s="33">
        <f t="shared" si="35"/>
        <v>0</v>
      </c>
      <c r="CJ175" s="33">
        <f t="shared" si="36"/>
        <v>0</v>
      </c>
      <c r="CK175" s="33">
        <f t="shared" si="37"/>
        <v>0</v>
      </c>
      <c r="CL175" s="33">
        <f t="shared" si="38"/>
        <v>0</v>
      </c>
      <c r="CM175" s="33"/>
      <c r="CN175" s="33"/>
      <c r="CZ175" s="2"/>
    </row>
    <row r="176" spans="1:104" x14ac:dyDescent="0.2">
      <c r="A176" s="1392"/>
      <c r="B176" s="339" t="s">
        <v>212</v>
      </c>
      <c r="C176" s="333">
        <f t="shared" si="39"/>
        <v>0</v>
      </c>
      <c r="D176" s="334">
        <f t="shared" si="44"/>
        <v>0</v>
      </c>
      <c r="E176" s="335">
        <f t="shared" si="44"/>
        <v>0</v>
      </c>
      <c r="F176" s="35"/>
      <c r="G176" s="39"/>
      <c r="H176" s="35"/>
      <c r="I176" s="39"/>
      <c r="J176" s="35"/>
      <c r="K176" s="39"/>
      <c r="L176" s="35"/>
      <c r="M176" s="39"/>
      <c r="N176" s="35"/>
      <c r="O176" s="39"/>
      <c r="P176" s="35"/>
      <c r="Q176" s="39"/>
      <c r="R176" s="35"/>
      <c r="S176" s="39"/>
      <c r="T176" s="35"/>
      <c r="U176" s="39"/>
      <c r="V176" s="35"/>
      <c r="W176" s="39"/>
      <c r="X176" s="35"/>
      <c r="Y176" s="39"/>
      <c r="Z176" s="35"/>
      <c r="AA176" s="39"/>
      <c r="AB176" s="35"/>
      <c r="AC176" s="39"/>
      <c r="AD176" s="35"/>
      <c r="AE176" s="39"/>
      <c r="AF176" s="35"/>
      <c r="AG176" s="39"/>
      <c r="AH176" s="35"/>
      <c r="AI176" s="39"/>
      <c r="AJ176" s="35"/>
      <c r="AK176" s="39"/>
      <c r="AL176" s="35"/>
      <c r="AM176" s="38"/>
      <c r="AN176" s="39"/>
      <c r="AO176" s="58"/>
      <c r="AP176" s="143"/>
      <c r="AQ176" s="39"/>
      <c r="AR176" s="39"/>
      <c r="AS176" s="58"/>
      <c r="AT176" s="186" t="str">
        <f t="shared" si="40"/>
        <v/>
      </c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12"/>
      <c r="BF176" s="12"/>
      <c r="BY176" s="3"/>
      <c r="CA176" s="32" t="str">
        <f t="shared" si="27"/>
        <v/>
      </c>
      <c r="CB176" s="32" t="str">
        <f t="shared" si="45"/>
        <v/>
      </c>
      <c r="CC176" s="32" t="str">
        <f t="shared" si="29"/>
        <v/>
      </c>
      <c r="CD176" s="32" t="str">
        <f t="shared" si="30"/>
        <v/>
      </c>
      <c r="CE176" s="32" t="str">
        <f t="shared" si="31"/>
        <v/>
      </c>
      <c r="CF176" s="32" t="str">
        <f t="shared" si="32"/>
        <v/>
      </c>
      <c r="CG176" s="33">
        <f t="shared" si="33"/>
        <v>0</v>
      </c>
      <c r="CH176" s="33">
        <f t="shared" si="46"/>
        <v>0</v>
      </c>
      <c r="CI176" s="33">
        <f t="shared" si="35"/>
        <v>0</v>
      </c>
      <c r="CJ176" s="33">
        <f t="shared" si="36"/>
        <v>0</v>
      </c>
      <c r="CK176" s="33">
        <f t="shared" si="37"/>
        <v>0</v>
      </c>
      <c r="CL176" s="33">
        <f t="shared" si="38"/>
        <v>0</v>
      </c>
      <c r="CM176" s="33"/>
      <c r="CN176" s="33"/>
      <c r="CZ176" s="2"/>
    </row>
    <row r="177" spans="1:104" x14ac:dyDescent="0.2">
      <c r="A177" s="1392"/>
      <c r="B177" s="339" t="s">
        <v>213</v>
      </c>
      <c r="C177" s="333">
        <f t="shared" si="39"/>
        <v>0</v>
      </c>
      <c r="D177" s="334">
        <f t="shared" si="44"/>
        <v>0</v>
      </c>
      <c r="E177" s="335">
        <f t="shared" si="44"/>
        <v>0</v>
      </c>
      <c r="F177" s="35"/>
      <c r="G177" s="39"/>
      <c r="H177" s="35"/>
      <c r="I177" s="39"/>
      <c r="J177" s="35"/>
      <c r="K177" s="39"/>
      <c r="L177" s="35"/>
      <c r="M177" s="39"/>
      <c r="N177" s="35"/>
      <c r="O177" s="39"/>
      <c r="P177" s="35"/>
      <c r="Q177" s="39"/>
      <c r="R177" s="35"/>
      <c r="S177" s="39"/>
      <c r="T177" s="35"/>
      <c r="U177" s="39"/>
      <c r="V177" s="35"/>
      <c r="W177" s="39"/>
      <c r="X177" s="35"/>
      <c r="Y177" s="39"/>
      <c r="Z177" s="35"/>
      <c r="AA177" s="39"/>
      <c r="AB177" s="35"/>
      <c r="AC177" s="39"/>
      <c r="AD177" s="35"/>
      <c r="AE177" s="39"/>
      <c r="AF177" s="35"/>
      <c r="AG177" s="39"/>
      <c r="AH177" s="35"/>
      <c r="AI177" s="39"/>
      <c r="AJ177" s="35"/>
      <c r="AK177" s="39"/>
      <c r="AL177" s="35"/>
      <c r="AM177" s="38"/>
      <c r="AN177" s="39"/>
      <c r="AO177" s="58"/>
      <c r="AP177" s="143"/>
      <c r="AQ177" s="39"/>
      <c r="AR177" s="39"/>
      <c r="AS177" s="58"/>
      <c r="AT177" s="186" t="str">
        <f t="shared" si="40"/>
        <v/>
      </c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12"/>
      <c r="BF177" s="12"/>
      <c r="BY177" s="3"/>
      <c r="CA177" s="32" t="str">
        <f t="shared" si="27"/>
        <v/>
      </c>
      <c r="CB177" s="32" t="str">
        <f t="shared" si="45"/>
        <v/>
      </c>
      <c r="CC177" s="32" t="str">
        <f t="shared" si="29"/>
        <v/>
      </c>
      <c r="CD177" s="32" t="str">
        <f t="shared" si="30"/>
        <v/>
      </c>
      <c r="CE177" s="32" t="str">
        <f t="shared" si="31"/>
        <v/>
      </c>
      <c r="CF177" s="32" t="str">
        <f t="shared" si="32"/>
        <v/>
      </c>
      <c r="CG177" s="33">
        <f t="shared" si="33"/>
        <v>0</v>
      </c>
      <c r="CH177" s="33">
        <f t="shared" si="46"/>
        <v>0</v>
      </c>
      <c r="CI177" s="33">
        <f t="shared" si="35"/>
        <v>0</v>
      </c>
      <c r="CJ177" s="33">
        <f t="shared" si="36"/>
        <v>0</v>
      </c>
      <c r="CK177" s="33">
        <f t="shared" si="37"/>
        <v>0</v>
      </c>
      <c r="CL177" s="33">
        <f t="shared" si="38"/>
        <v>0</v>
      </c>
      <c r="CM177" s="33"/>
      <c r="CN177" s="33"/>
      <c r="CZ177" s="2"/>
    </row>
    <row r="178" spans="1:104" x14ac:dyDescent="0.2">
      <c r="A178" s="1392"/>
      <c r="B178" s="339" t="s">
        <v>214</v>
      </c>
      <c r="C178" s="333">
        <f t="shared" si="39"/>
        <v>0</v>
      </c>
      <c r="D178" s="334">
        <f t="shared" si="44"/>
        <v>0</v>
      </c>
      <c r="E178" s="335">
        <f t="shared" si="44"/>
        <v>0</v>
      </c>
      <c r="F178" s="35"/>
      <c r="G178" s="39"/>
      <c r="H178" s="35"/>
      <c r="I178" s="39"/>
      <c r="J178" s="35"/>
      <c r="K178" s="39"/>
      <c r="L178" s="35"/>
      <c r="M178" s="39"/>
      <c r="N178" s="35"/>
      <c r="O178" s="39"/>
      <c r="P178" s="35"/>
      <c r="Q178" s="39"/>
      <c r="R178" s="35"/>
      <c r="S178" s="39"/>
      <c r="T178" s="35"/>
      <c r="U178" s="39"/>
      <c r="V178" s="35"/>
      <c r="W178" s="39"/>
      <c r="X178" s="35"/>
      <c r="Y178" s="39"/>
      <c r="Z178" s="35"/>
      <c r="AA178" s="39"/>
      <c r="AB178" s="35"/>
      <c r="AC178" s="39"/>
      <c r="AD178" s="35"/>
      <c r="AE178" s="39"/>
      <c r="AF178" s="35"/>
      <c r="AG178" s="39"/>
      <c r="AH178" s="35"/>
      <c r="AI178" s="39"/>
      <c r="AJ178" s="35"/>
      <c r="AK178" s="39"/>
      <c r="AL178" s="35"/>
      <c r="AM178" s="38"/>
      <c r="AN178" s="39"/>
      <c r="AO178" s="58"/>
      <c r="AP178" s="143"/>
      <c r="AQ178" s="39"/>
      <c r="AR178" s="39"/>
      <c r="AS178" s="58"/>
      <c r="AT178" s="186" t="str">
        <f t="shared" si="40"/>
        <v/>
      </c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12"/>
      <c r="BF178" s="12"/>
      <c r="BY178" s="3"/>
      <c r="CA178" s="32" t="str">
        <f t="shared" si="27"/>
        <v/>
      </c>
      <c r="CB178" s="32" t="str">
        <f t="shared" si="45"/>
        <v/>
      </c>
      <c r="CC178" s="32" t="str">
        <f t="shared" si="29"/>
        <v/>
      </c>
      <c r="CD178" s="32" t="str">
        <f t="shared" si="30"/>
        <v/>
      </c>
      <c r="CE178" s="32" t="str">
        <f t="shared" si="31"/>
        <v/>
      </c>
      <c r="CF178" s="32" t="str">
        <f t="shared" si="32"/>
        <v/>
      </c>
      <c r="CG178" s="33">
        <f t="shared" si="33"/>
        <v>0</v>
      </c>
      <c r="CH178" s="33">
        <f t="shared" si="46"/>
        <v>0</v>
      </c>
      <c r="CI178" s="33">
        <f t="shared" si="35"/>
        <v>0</v>
      </c>
      <c r="CJ178" s="33">
        <f t="shared" si="36"/>
        <v>0</v>
      </c>
      <c r="CK178" s="33">
        <f t="shared" si="37"/>
        <v>0</v>
      </c>
      <c r="CL178" s="33">
        <f t="shared" si="38"/>
        <v>0</v>
      </c>
      <c r="CM178" s="33"/>
      <c r="CN178" s="33"/>
      <c r="CZ178" s="2"/>
    </row>
    <row r="179" spans="1:104" x14ac:dyDescent="0.2">
      <c r="A179" s="1376"/>
      <c r="B179" s="364" t="s">
        <v>215</v>
      </c>
      <c r="C179" s="322">
        <f t="shared" si="39"/>
        <v>1</v>
      </c>
      <c r="D179" s="323">
        <f t="shared" si="44"/>
        <v>0</v>
      </c>
      <c r="E179" s="304">
        <f t="shared" si="44"/>
        <v>1</v>
      </c>
      <c r="F179" s="35"/>
      <c r="G179" s="39"/>
      <c r="H179" s="35"/>
      <c r="I179" s="39"/>
      <c r="J179" s="35"/>
      <c r="K179" s="39"/>
      <c r="L179" s="35"/>
      <c r="M179" s="39"/>
      <c r="N179" s="35"/>
      <c r="O179" s="39"/>
      <c r="P179" s="35"/>
      <c r="Q179" s="39"/>
      <c r="R179" s="35"/>
      <c r="S179" s="39"/>
      <c r="T179" s="35"/>
      <c r="U179" s="39"/>
      <c r="V179" s="35"/>
      <c r="W179" s="39"/>
      <c r="X179" s="35"/>
      <c r="Y179" s="39">
        <v>1</v>
      </c>
      <c r="Z179" s="35"/>
      <c r="AA179" s="39"/>
      <c r="AB179" s="35"/>
      <c r="AC179" s="39"/>
      <c r="AD179" s="35"/>
      <c r="AE179" s="39"/>
      <c r="AF179" s="35"/>
      <c r="AG179" s="39"/>
      <c r="AH179" s="35"/>
      <c r="AI179" s="39"/>
      <c r="AJ179" s="35"/>
      <c r="AK179" s="39"/>
      <c r="AL179" s="82"/>
      <c r="AM179" s="84"/>
      <c r="AN179" s="85">
        <v>0</v>
      </c>
      <c r="AO179" s="59">
        <v>0</v>
      </c>
      <c r="AP179" s="149">
        <v>0</v>
      </c>
      <c r="AQ179" s="85">
        <v>0</v>
      </c>
      <c r="AR179" s="85">
        <v>0</v>
      </c>
      <c r="AS179" s="59">
        <v>0</v>
      </c>
      <c r="AT179" s="186" t="str">
        <f t="shared" si="40"/>
        <v/>
      </c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12"/>
      <c r="BF179" s="12"/>
      <c r="BY179" s="3"/>
      <c r="CA179" s="32" t="str">
        <f t="shared" si="27"/>
        <v/>
      </c>
      <c r="CB179" s="32" t="str">
        <f t="shared" si="45"/>
        <v/>
      </c>
      <c r="CC179" s="32" t="str">
        <f t="shared" si="29"/>
        <v/>
      </c>
      <c r="CD179" s="32" t="str">
        <f t="shared" si="30"/>
        <v/>
      </c>
      <c r="CE179" s="32" t="str">
        <f t="shared" si="31"/>
        <v/>
      </c>
      <c r="CF179" s="32" t="str">
        <f t="shared" si="32"/>
        <v/>
      </c>
      <c r="CG179" s="33">
        <f t="shared" si="33"/>
        <v>0</v>
      </c>
      <c r="CH179" s="33">
        <f t="shared" si="46"/>
        <v>0</v>
      </c>
      <c r="CI179" s="33">
        <f t="shared" si="35"/>
        <v>0</v>
      </c>
      <c r="CJ179" s="33">
        <f t="shared" si="36"/>
        <v>0</v>
      </c>
      <c r="CK179" s="33">
        <f t="shared" si="37"/>
        <v>0</v>
      </c>
      <c r="CL179" s="33">
        <f t="shared" si="38"/>
        <v>0</v>
      </c>
      <c r="CM179" s="33"/>
      <c r="CN179" s="33"/>
      <c r="CZ179" s="2"/>
    </row>
    <row r="180" spans="1:104" x14ac:dyDescent="0.2">
      <c r="A180" s="1375" t="s">
        <v>216</v>
      </c>
      <c r="B180" s="667" t="s">
        <v>217</v>
      </c>
      <c r="C180" s="663">
        <f t="shared" si="39"/>
        <v>0</v>
      </c>
      <c r="D180" s="664">
        <f t="shared" si="44"/>
        <v>0</v>
      </c>
      <c r="E180" s="665">
        <f t="shared" si="44"/>
        <v>0</v>
      </c>
      <c r="F180" s="583"/>
      <c r="G180" s="586"/>
      <c r="H180" s="583"/>
      <c r="I180" s="586"/>
      <c r="J180" s="583"/>
      <c r="K180" s="586"/>
      <c r="L180" s="583"/>
      <c r="M180" s="586"/>
      <c r="N180" s="583"/>
      <c r="O180" s="586"/>
      <c r="P180" s="583"/>
      <c r="Q180" s="586"/>
      <c r="R180" s="583"/>
      <c r="S180" s="586"/>
      <c r="T180" s="583"/>
      <c r="U180" s="586"/>
      <c r="V180" s="583"/>
      <c r="W180" s="586"/>
      <c r="X180" s="583"/>
      <c r="Y180" s="586"/>
      <c r="Z180" s="583"/>
      <c r="AA180" s="586"/>
      <c r="AB180" s="583"/>
      <c r="AC180" s="586"/>
      <c r="AD180" s="583"/>
      <c r="AE180" s="586"/>
      <c r="AF180" s="583"/>
      <c r="AG180" s="586"/>
      <c r="AH180" s="583"/>
      <c r="AI180" s="586"/>
      <c r="AJ180" s="583"/>
      <c r="AK180" s="586"/>
      <c r="AL180" s="583"/>
      <c r="AM180" s="585"/>
      <c r="AN180" s="365"/>
      <c r="AO180" s="671"/>
      <c r="AP180" s="601"/>
      <c r="AQ180" s="347"/>
      <c r="AR180" s="347"/>
      <c r="AS180" s="347"/>
      <c r="AT180" s="186" t="str">
        <f t="shared" si="40"/>
        <v/>
      </c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12"/>
      <c r="BF180" s="12"/>
      <c r="BY180" s="3"/>
      <c r="CA180" s="32"/>
      <c r="CB180" s="32"/>
      <c r="CC180" s="32" t="str">
        <f t="shared" si="29"/>
        <v/>
      </c>
      <c r="CD180" s="32" t="str">
        <f t="shared" si="30"/>
        <v/>
      </c>
      <c r="CE180" s="32" t="str">
        <f t="shared" si="31"/>
        <v/>
      </c>
      <c r="CF180" s="32" t="str">
        <f t="shared" si="32"/>
        <v/>
      </c>
      <c r="CG180" s="33"/>
      <c r="CH180" s="33"/>
      <c r="CI180" s="33">
        <f t="shared" si="35"/>
        <v>0</v>
      </c>
      <c r="CJ180" s="33">
        <f t="shared" si="36"/>
        <v>0</v>
      </c>
      <c r="CK180" s="33">
        <f t="shared" si="37"/>
        <v>0</v>
      </c>
      <c r="CL180" s="33">
        <f t="shared" ref="CL180:CL181" si="47">IF(AND(C180&lt;&gt;0,OR(AP180="",AQ180="",AR180="",AS180="")),1,0)</f>
        <v>0</v>
      </c>
      <c r="CM180" s="33"/>
      <c r="CN180" s="33"/>
      <c r="CZ180" s="2"/>
    </row>
    <row r="181" spans="1:104" x14ac:dyDescent="0.2">
      <c r="A181" s="1392"/>
      <c r="B181" s="339" t="s">
        <v>218</v>
      </c>
      <c r="C181" s="333">
        <f t="shared" si="39"/>
        <v>0</v>
      </c>
      <c r="D181" s="334">
        <f t="shared" si="44"/>
        <v>0</v>
      </c>
      <c r="E181" s="335">
        <f t="shared" si="44"/>
        <v>0</v>
      </c>
      <c r="F181" s="35"/>
      <c r="G181" s="39"/>
      <c r="H181" s="35"/>
      <c r="I181" s="39"/>
      <c r="J181" s="35"/>
      <c r="K181" s="39"/>
      <c r="L181" s="35"/>
      <c r="M181" s="39"/>
      <c r="N181" s="35"/>
      <c r="O181" s="39"/>
      <c r="P181" s="35"/>
      <c r="Q181" s="39"/>
      <c r="R181" s="35"/>
      <c r="S181" s="39"/>
      <c r="T181" s="35"/>
      <c r="U181" s="39"/>
      <c r="V181" s="35"/>
      <c r="W181" s="39"/>
      <c r="X181" s="35"/>
      <c r="Y181" s="39"/>
      <c r="Z181" s="35"/>
      <c r="AA181" s="39"/>
      <c r="AB181" s="35"/>
      <c r="AC181" s="39"/>
      <c r="AD181" s="35"/>
      <c r="AE181" s="39"/>
      <c r="AF181" s="35"/>
      <c r="AG181" s="39"/>
      <c r="AH181" s="35"/>
      <c r="AI181" s="39"/>
      <c r="AJ181" s="35"/>
      <c r="AK181" s="39"/>
      <c r="AL181" s="35"/>
      <c r="AM181" s="38"/>
      <c r="AN181" s="359"/>
      <c r="AO181" s="366"/>
      <c r="AP181" s="35"/>
      <c r="AQ181" s="46"/>
      <c r="AR181" s="46"/>
      <c r="AS181" s="46"/>
      <c r="AT181" s="186" t="str">
        <f t="shared" si="40"/>
        <v/>
      </c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12"/>
      <c r="BF181" s="12"/>
      <c r="BY181" s="3"/>
      <c r="CA181" s="32"/>
      <c r="CB181" s="32"/>
      <c r="CC181" s="32" t="str">
        <f t="shared" si="29"/>
        <v/>
      </c>
      <c r="CD181" s="32" t="str">
        <f t="shared" si="30"/>
        <v/>
      </c>
      <c r="CE181" s="32" t="str">
        <f t="shared" si="31"/>
        <v/>
      </c>
      <c r="CF181" s="32" t="str">
        <f t="shared" si="32"/>
        <v/>
      </c>
      <c r="CG181" s="33"/>
      <c r="CH181" s="33"/>
      <c r="CI181" s="33">
        <f t="shared" si="35"/>
        <v>0</v>
      </c>
      <c r="CJ181" s="33">
        <f t="shared" si="36"/>
        <v>0</v>
      </c>
      <c r="CK181" s="33">
        <f t="shared" si="37"/>
        <v>0</v>
      </c>
      <c r="CL181" s="33">
        <f t="shared" si="47"/>
        <v>0</v>
      </c>
      <c r="CM181" s="33"/>
      <c r="CN181" s="33"/>
      <c r="CZ181" s="2"/>
    </row>
    <row r="182" spans="1:104" x14ac:dyDescent="0.2">
      <c r="A182" s="1376"/>
      <c r="B182" s="367" t="s">
        <v>219</v>
      </c>
      <c r="C182" s="348">
        <f t="shared" si="39"/>
        <v>0</v>
      </c>
      <c r="D182" s="349">
        <f t="shared" si="44"/>
        <v>0</v>
      </c>
      <c r="E182" s="350">
        <f t="shared" si="44"/>
        <v>0</v>
      </c>
      <c r="F182" s="82"/>
      <c r="G182" s="85"/>
      <c r="H182" s="82"/>
      <c r="I182" s="85"/>
      <c r="J182" s="82"/>
      <c r="K182" s="85"/>
      <c r="L182" s="82"/>
      <c r="M182" s="85"/>
      <c r="N182" s="82"/>
      <c r="O182" s="85"/>
      <c r="P182" s="82"/>
      <c r="Q182" s="85"/>
      <c r="R182" s="82"/>
      <c r="S182" s="85"/>
      <c r="T182" s="82"/>
      <c r="U182" s="85"/>
      <c r="V182" s="82"/>
      <c r="W182" s="85"/>
      <c r="X182" s="82"/>
      <c r="Y182" s="85"/>
      <c r="Z182" s="82"/>
      <c r="AA182" s="85"/>
      <c r="AB182" s="82"/>
      <c r="AC182" s="85"/>
      <c r="AD182" s="82"/>
      <c r="AE182" s="85"/>
      <c r="AF182" s="82"/>
      <c r="AG182" s="85"/>
      <c r="AH182" s="82"/>
      <c r="AI182" s="85"/>
      <c r="AJ182" s="82"/>
      <c r="AK182" s="85"/>
      <c r="AL182" s="82"/>
      <c r="AM182" s="84"/>
      <c r="AN182" s="274"/>
      <c r="AO182" s="274"/>
      <c r="AP182" s="82"/>
      <c r="AQ182" s="85"/>
      <c r="AR182" s="85"/>
      <c r="AS182" s="85"/>
      <c r="AT182" s="186" t="str">
        <f t="shared" si="40"/>
        <v/>
      </c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12"/>
      <c r="BF182" s="12"/>
      <c r="BY182" s="3"/>
      <c r="CA182" s="32"/>
      <c r="CB182" s="32"/>
      <c r="CC182" s="32" t="str">
        <f t="shared" si="29"/>
        <v/>
      </c>
      <c r="CD182" s="32" t="str">
        <f t="shared" si="30"/>
        <v/>
      </c>
      <c r="CE182" s="32" t="str">
        <f t="shared" si="31"/>
        <v/>
      </c>
      <c r="CF182" s="32" t="str">
        <f t="shared" si="32"/>
        <v/>
      </c>
      <c r="CG182" s="33"/>
      <c r="CH182" s="33"/>
      <c r="CI182" s="33">
        <f t="shared" si="35"/>
        <v>0</v>
      </c>
      <c r="CJ182" s="33">
        <f t="shared" si="36"/>
        <v>0</v>
      </c>
      <c r="CK182" s="33">
        <f t="shared" si="37"/>
        <v>0</v>
      </c>
      <c r="CL182" s="33">
        <f>IF(AND(C182&lt;&gt;0,OR(AP182="",AQ182="",AR182="",AS182="")),1,0)</f>
        <v>0</v>
      </c>
      <c r="CM182" s="33"/>
      <c r="CN182" s="33"/>
      <c r="CZ182" s="2"/>
    </row>
    <row r="183" spans="1:104" x14ac:dyDescent="0.2">
      <c r="A183" s="1562" t="s">
        <v>220</v>
      </c>
      <c r="B183" s="1563"/>
      <c r="C183" s="328">
        <f t="shared" si="39"/>
        <v>3</v>
      </c>
      <c r="D183" s="329">
        <f t="shared" si="44"/>
        <v>3</v>
      </c>
      <c r="E183" s="330">
        <f t="shared" si="44"/>
        <v>0</v>
      </c>
      <c r="F183" s="106"/>
      <c r="G183" s="109"/>
      <c r="H183" s="106"/>
      <c r="I183" s="109"/>
      <c r="J183" s="106"/>
      <c r="K183" s="109"/>
      <c r="L183" s="106">
        <v>1</v>
      </c>
      <c r="M183" s="109"/>
      <c r="N183" s="106">
        <v>1</v>
      </c>
      <c r="O183" s="109"/>
      <c r="P183" s="106"/>
      <c r="Q183" s="109"/>
      <c r="R183" s="106"/>
      <c r="S183" s="109"/>
      <c r="T183" s="106"/>
      <c r="U183" s="109"/>
      <c r="V183" s="106"/>
      <c r="W183" s="109"/>
      <c r="X183" s="106">
        <v>1</v>
      </c>
      <c r="Y183" s="109"/>
      <c r="Z183" s="106"/>
      <c r="AA183" s="109"/>
      <c r="AB183" s="106"/>
      <c r="AC183" s="109"/>
      <c r="AD183" s="106"/>
      <c r="AE183" s="109"/>
      <c r="AF183" s="106"/>
      <c r="AG183" s="109"/>
      <c r="AH183" s="106"/>
      <c r="AI183" s="109"/>
      <c r="AJ183" s="106"/>
      <c r="AK183" s="109"/>
      <c r="AL183" s="106"/>
      <c r="AM183" s="254"/>
      <c r="AN183" s="331">
        <v>0</v>
      </c>
      <c r="AO183" s="57">
        <v>0</v>
      </c>
      <c r="AP183" s="106">
        <v>0</v>
      </c>
      <c r="AQ183" s="109">
        <v>0</v>
      </c>
      <c r="AR183" s="109">
        <v>0</v>
      </c>
      <c r="AS183" s="109">
        <v>0</v>
      </c>
      <c r="AT183" s="186" t="str">
        <f t="shared" si="40"/>
        <v/>
      </c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12"/>
      <c r="BF183" s="12"/>
      <c r="BY183" s="3"/>
      <c r="CA183" s="32" t="str">
        <f t="shared" ref="CA183:CA189" si="48">IF(CG183=0,"","* Las gestantes ingresadas al Programa NO debe ser mayor al Total de Mujeres ingresadas. ")</f>
        <v/>
      </c>
      <c r="CB183" s="32" t="str">
        <f t="shared" ref="CB183:CB189" si="49">IF(CH183=0,"","* Las madres de hijos menor de 5 años NO DEBE ser mayor al Total de Mujeres ingresadas al Programa. ")</f>
        <v/>
      </c>
      <c r="CC183" s="32" t="str">
        <f t="shared" si="29"/>
        <v/>
      </c>
      <c r="CD183" s="32" t="str">
        <f t="shared" si="30"/>
        <v/>
      </c>
      <c r="CE183" s="32" t="str">
        <f t="shared" si="31"/>
        <v/>
      </c>
      <c r="CF183" s="32" t="str">
        <f t="shared" si="32"/>
        <v/>
      </c>
      <c r="CG183" s="33">
        <f t="shared" ref="CG183:CG189" si="50">IF(E183&lt;AN183,1,0)</f>
        <v>0</v>
      </c>
      <c r="CH183" s="33">
        <f t="shared" ref="CH183:CH189" si="51">IF(C183&lt;AO183,1,0)</f>
        <v>0</v>
      </c>
      <c r="CI183" s="33">
        <f t="shared" si="35"/>
        <v>0</v>
      </c>
      <c r="CJ183" s="33">
        <f t="shared" si="36"/>
        <v>0</v>
      </c>
      <c r="CK183" s="33">
        <f t="shared" si="37"/>
        <v>0</v>
      </c>
      <c r="CL183" s="33">
        <f t="shared" si="38"/>
        <v>0</v>
      </c>
      <c r="CM183" s="33"/>
      <c r="CN183" s="33"/>
      <c r="CZ183" s="2"/>
    </row>
    <row r="184" spans="1:104" ht="14.25" customHeight="1" x14ac:dyDescent="0.2">
      <c r="A184" s="1472" t="s">
        <v>221</v>
      </c>
      <c r="B184" s="1473"/>
      <c r="C184" s="333">
        <f t="shared" si="39"/>
        <v>0</v>
      </c>
      <c r="D184" s="334">
        <f t="shared" si="44"/>
        <v>0</v>
      </c>
      <c r="E184" s="335">
        <f t="shared" si="44"/>
        <v>0</v>
      </c>
      <c r="F184" s="35"/>
      <c r="G184" s="39"/>
      <c r="H184" s="35"/>
      <c r="I184" s="39"/>
      <c r="J184" s="35"/>
      <c r="K184" s="39"/>
      <c r="L184" s="35"/>
      <c r="M184" s="39"/>
      <c r="N184" s="35"/>
      <c r="O184" s="39"/>
      <c r="P184" s="35"/>
      <c r="Q184" s="39"/>
      <c r="R184" s="35"/>
      <c r="S184" s="39"/>
      <c r="T184" s="35"/>
      <c r="U184" s="39"/>
      <c r="V184" s="35"/>
      <c r="W184" s="39"/>
      <c r="X184" s="35"/>
      <c r="Y184" s="39"/>
      <c r="Z184" s="35"/>
      <c r="AA184" s="39"/>
      <c r="AB184" s="35"/>
      <c r="AC184" s="39"/>
      <c r="AD184" s="35"/>
      <c r="AE184" s="39"/>
      <c r="AF184" s="35"/>
      <c r="AG184" s="39"/>
      <c r="AH184" s="35"/>
      <c r="AI184" s="39"/>
      <c r="AJ184" s="35"/>
      <c r="AK184" s="39"/>
      <c r="AL184" s="35"/>
      <c r="AM184" s="239"/>
      <c r="AN184" s="336"/>
      <c r="AO184" s="58"/>
      <c r="AP184" s="35"/>
      <c r="AQ184" s="305"/>
      <c r="AR184" s="305"/>
      <c r="AS184" s="305"/>
      <c r="AT184" s="186" t="str">
        <f t="shared" si="40"/>
        <v/>
      </c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12"/>
      <c r="BF184" s="12"/>
      <c r="BG184" s="12"/>
      <c r="BH184" s="12"/>
      <c r="BI184" s="12"/>
      <c r="BY184" s="3"/>
      <c r="CA184" s="32" t="str">
        <f t="shared" si="48"/>
        <v/>
      </c>
      <c r="CB184" s="32" t="str">
        <f t="shared" si="49"/>
        <v/>
      </c>
      <c r="CC184" s="32" t="str">
        <f t="shared" si="29"/>
        <v/>
      </c>
      <c r="CD184" s="32" t="str">
        <f t="shared" si="30"/>
        <v/>
      </c>
      <c r="CE184" s="32" t="str">
        <f t="shared" si="31"/>
        <v/>
      </c>
      <c r="CF184" s="32" t="str">
        <f t="shared" si="32"/>
        <v/>
      </c>
      <c r="CG184" s="33">
        <f t="shared" si="50"/>
        <v>0</v>
      </c>
      <c r="CH184" s="33">
        <f t="shared" si="51"/>
        <v>0</v>
      </c>
      <c r="CI184" s="33">
        <f t="shared" si="35"/>
        <v>0</v>
      </c>
      <c r="CJ184" s="33">
        <f t="shared" si="36"/>
        <v>0</v>
      </c>
      <c r="CK184" s="33">
        <f t="shared" si="37"/>
        <v>0</v>
      </c>
      <c r="CL184" s="33">
        <f t="shared" si="38"/>
        <v>0</v>
      </c>
      <c r="CM184" s="33"/>
      <c r="CN184" s="33"/>
      <c r="CZ184" s="2"/>
    </row>
    <row r="185" spans="1:104" x14ac:dyDescent="0.2">
      <c r="A185" s="1472" t="s">
        <v>222</v>
      </c>
      <c r="B185" s="1473"/>
      <c r="C185" s="333">
        <f t="shared" si="39"/>
        <v>0</v>
      </c>
      <c r="D185" s="334">
        <f t="shared" si="44"/>
        <v>0</v>
      </c>
      <c r="E185" s="335">
        <f t="shared" si="44"/>
        <v>0</v>
      </c>
      <c r="F185" s="35"/>
      <c r="G185" s="39"/>
      <c r="H185" s="35"/>
      <c r="I185" s="39"/>
      <c r="J185" s="35"/>
      <c r="K185" s="39"/>
      <c r="L185" s="35"/>
      <c r="M185" s="39"/>
      <c r="N185" s="35"/>
      <c r="O185" s="39"/>
      <c r="P185" s="35"/>
      <c r="Q185" s="39"/>
      <c r="R185" s="35"/>
      <c r="S185" s="39"/>
      <c r="T185" s="35"/>
      <c r="U185" s="39"/>
      <c r="V185" s="35"/>
      <c r="W185" s="39"/>
      <c r="X185" s="35"/>
      <c r="Y185" s="39"/>
      <c r="Z185" s="35"/>
      <c r="AA185" s="39"/>
      <c r="AB185" s="35"/>
      <c r="AC185" s="39"/>
      <c r="AD185" s="35"/>
      <c r="AE185" s="39"/>
      <c r="AF185" s="35"/>
      <c r="AG185" s="39"/>
      <c r="AH185" s="35"/>
      <c r="AI185" s="39"/>
      <c r="AJ185" s="35"/>
      <c r="AK185" s="39"/>
      <c r="AL185" s="35"/>
      <c r="AM185" s="239"/>
      <c r="AN185" s="336"/>
      <c r="AO185" s="58"/>
      <c r="AP185" s="35"/>
      <c r="AQ185" s="46"/>
      <c r="AR185" s="46"/>
      <c r="AS185" s="46"/>
      <c r="AT185" s="186" t="str">
        <f t="shared" si="40"/>
        <v/>
      </c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12"/>
      <c r="BF185" s="12"/>
      <c r="BG185" s="12"/>
      <c r="BH185" s="12"/>
      <c r="BI185" s="12"/>
      <c r="BY185" s="3"/>
      <c r="CA185" s="32" t="str">
        <f t="shared" si="48"/>
        <v/>
      </c>
      <c r="CB185" s="32" t="str">
        <f t="shared" si="49"/>
        <v/>
      </c>
      <c r="CC185" s="32" t="str">
        <f t="shared" si="29"/>
        <v/>
      </c>
      <c r="CD185" s="32" t="str">
        <f t="shared" si="30"/>
        <v/>
      </c>
      <c r="CE185" s="32" t="str">
        <f t="shared" si="31"/>
        <v/>
      </c>
      <c r="CF185" s="32" t="str">
        <f t="shared" si="32"/>
        <v/>
      </c>
      <c r="CG185" s="33">
        <f t="shared" si="50"/>
        <v>0</v>
      </c>
      <c r="CH185" s="33">
        <f t="shared" si="51"/>
        <v>0</v>
      </c>
      <c r="CI185" s="33">
        <f t="shared" si="35"/>
        <v>0</v>
      </c>
      <c r="CJ185" s="33">
        <f t="shared" si="36"/>
        <v>0</v>
      </c>
      <c r="CK185" s="33">
        <f t="shared" si="37"/>
        <v>0</v>
      </c>
      <c r="CL185" s="33">
        <f t="shared" si="38"/>
        <v>0</v>
      </c>
      <c r="CM185" s="33"/>
      <c r="CN185" s="33"/>
      <c r="CZ185" s="2"/>
    </row>
    <row r="186" spans="1:104" x14ac:dyDescent="0.2">
      <c r="A186" s="1472" t="s">
        <v>223</v>
      </c>
      <c r="B186" s="1473"/>
      <c r="C186" s="333">
        <f t="shared" si="39"/>
        <v>0</v>
      </c>
      <c r="D186" s="334">
        <f t="shared" si="44"/>
        <v>0</v>
      </c>
      <c r="E186" s="335">
        <f t="shared" si="44"/>
        <v>0</v>
      </c>
      <c r="F186" s="35"/>
      <c r="G186" s="39"/>
      <c r="H186" s="35"/>
      <c r="I186" s="39"/>
      <c r="J186" s="35"/>
      <c r="K186" s="39"/>
      <c r="L186" s="35"/>
      <c r="M186" s="39"/>
      <c r="N186" s="35"/>
      <c r="O186" s="39"/>
      <c r="P186" s="35"/>
      <c r="Q186" s="39"/>
      <c r="R186" s="35"/>
      <c r="S186" s="39"/>
      <c r="T186" s="35"/>
      <c r="U186" s="39"/>
      <c r="V186" s="35"/>
      <c r="W186" s="39"/>
      <c r="X186" s="35"/>
      <c r="Y186" s="39"/>
      <c r="Z186" s="35"/>
      <c r="AA186" s="39"/>
      <c r="AB186" s="35"/>
      <c r="AC186" s="39"/>
      <c r="AD186" s="35"/>
      <c r="AE186" s="39"/>
      <c r="AF186" s="35"/>
      <c r="AG186" s="39"/>
      <c r="AH186" s="35"/>
      <c r="AI186" s="39"/>
      <c r="AJ186" s="35"/>
      <c r="AK186" s="39"/>
      <c r="AL186" s="35"/>
      <c r="AM186" s="239"/>
      <c r="AN186" s="336"/>
      <c r="AO186" s="58"/>
      <c r="AP186" s="35"/>
      <c r="AQ186" s="46"/>
      <c r="AR186" s="46"/>
      <c r="AS186" s="46"/>
      <c r="AT186" s="186" t="str">
        <f t="shared" si="40"/>
        <v/>
      </c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12"/>
      <c r="BF186" s="12"/>
      <c r="BG186" s="12"/>
      <c r="BH186" s="12"/>
      <c r="BI186" s="12"/>
      <c r="BY186" s="3"/>
      <c r="CA186" s="32" t="str">
        <f t="shared" si="48"/>
        <v/>
      </c>
      <c r="CB186" s="32" t="str">
        <f t="shared" si="49"/>
        <v/>
      </c>
      <c r="CC186" s="32" t="str">
        <f t="shared" si="29"/>
        <v/>
      </c>
      <c r="CD186" s="32" t="str">
        <f t="shared" si="30"/>
        <v/>
      </c>
      <c r="CE186" s="32" t="str">
        <f t="shared" si="31"/>
        <v/>
      </c>
      <c r="CF186" s="32" t="str">
        <f t="shared" si="32"/>
        <v/>
      </c>
      <c r="CG186" s="33">
        <f t="shared" si="50"/>
        <v>0</v>
      </c>
      <c r="CH186" s="33">
        <f t="shared" si="51"/>
        <v>0</v>
      </c>
      <c r="CI186" s="33">
        <f t="shared" si="35"/>
        <v>0</v>
      </c>
      <c r="CJ186" s="33">
        <f t="shared" si="36"/>
        <v>0</v>
      </c>
      <c r="CK186" s="33">
        <f t="shared" si="37"/>
        <v>0</v>
      </c>
      <c r="CL186" s="33">
        <f t="shared" si="38"/>
        <v>0</v>
      </c>
      <c r="CM186" s="33"/>
      <c r="CN186" s="33"/>
      <c r="CZ186" s="2"/>
    </row>
    <row r="187" spans="1:104" ht="14.25" customHeight="1" x14ac:dyDescent="0.2">
      <c r="A187" s="1472" t="s">
        <v>224</v>
      </c>
      <c r="B187" s="1473"/>
      <c r="C187" s="344">
        <f t="shared" si="39"/>
        <v>4</v>
      </c>
      <c r="D187" s="337">
        <f t="shared" si="44"/>
        <v>4</v>
      </c>
      <c r="E187" s="345">
        <f t="shared" si="44"/>
        <v>0</v>
      </c>
      <c r="F187" s="42"/>
      <c r="G187" s="46"/>
      <c r="H187" s="42">
        <v>1</v>
      </c>
      <c r="I187" s="46"/>
      <c r="J187" s="42">
        <v>1</v>
      </c>
      <c r="K187" s="46"/>
      <c r="L187" s="42">
        <v>2</v>
      </c>
      <c r="M187" s="46"/>
      <c r="N187" s="42"/>
      <c r="O187" s="46"/>
      <c r="P187" s="42"/>
      <c r="Q187" s="46"/>
      <c r="R187" s="42"/>
      <c r="S187" s="46"/>
      <c r="T187" s="42"/>
      <c r="U187" s="46"/>
      <c r="V187" s="42"/>
      <c r="W187" s="46"/>
      <c r="X187" s="42"/>
      <c r="Y187" s="46"/>
      <c r="Z187" s="42"/>
      <c r="AA187" s="46"/>
      <c r="AB187" s="42"/>
      <c r="AC187" s="46"/>
      <c r="AD187" s="42"/>
      <c r="AE187" s="46"/>
      <c r="AF187" s="42"/>
      <c r="AG187" s="46"/>
      <c r="AH187" s="42"/>
      <c r="AI187" s="46"/>
      <c r="AJ187" s="42"/>
      <c r="AK187" s="46"/>
      <c r="AL187" s="42"/>
      <c r="AM187" s="244"/>
      <c r="AN187" s="338">
        <v>0</v>
      </c>
      <c r="AO187" s="202">
        <v>0</v>
      </c>
      <c r="AP187" s="42">
        <v>0</v>
      </c>
      <c r="AQ187" s="46">
        <v>0</v>
      </c>
      <c r="AR187" s="46">
        <v>0</v>
      </c>
      <c r="AS187" s="46">
        <v>0</v>
      </c>
      <c r="AT187" s="186" t="str">
        <f t="shared" si="40"/>
        <v/>
      </c>
      <c r="AU187" s="13"/>
      <c r="AV187" s="13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CA187" s="32" t="str">
        <f t="shared" si="48"/>
        <v/>
      </c>
      <c r="CB187" s="32" t="str">
        <f t="shared" si="49"/>
        <v/>
      </c>
      <c r="CC187" s="32" t="str">
        <f t="shared" si="29"/>
        <v/>
      </c>
      <c r="CD187" s="32" t="str">
        <f t="shared" si="30"/>
        <v/>
      </c>
      <c r="CE187" s="32" t="str">
        <f t="shared" si="31"/>
        <v/>
      </c>
      <c r="CF187" s="32" t="str">
        <f t="shared" si="32"/>
        <v/>
      </c>
      <c r="CG187" s="33">
        <f t="shared" si="50"/>
        <v>0</v>
      </c>
      <c r="CH187" s="33">
        <f t="shared" si="51"/>
        <v>0</v>
      </c>
      <c r="CI187" s="33">
        <f t="shared" si="35"/>
        <v>0</v>
      </c>
      <c r="CJ187" s="33">
        <f t="shared" si="36"/>
        <v>0</v>
      </c>
      <c r="CK187" s="33">
        <f t="shared" si="37"/>
        <v>0</v>
      </c>
      <c r="CL187" s="33">
        <f t="shared" si="38"/>
        <v>0</v>
      </c>
      <c r="CM187" s="33"/>
      <c r="CN187" s="33"/>
    </row>
    <row r="188" spans="1:104" x14ac:dyDescent="0.2">
      <c r="A188" s="1472" t="s">
        <v>225</v>
      </c>
      <c r="B188" s="1473"/>
      <c r="C188" s="344">
        <f t="shared" si="39"/>
        <v>0</v>
      </c>
      <c r="D188" s="337">
        <f t="shared" si="44"/>
        <v>0</v>
      </c>
      <c r="E188" s="345">
        <f t="shared" si="44"/>
        <v>0</v>
      </c>
      <c r="F188" s="42"/>
      <c r="G188" s="46"/>
      <c r="H188" s="42"/>
      <c r="I188" s="46"/>
      <c r="J188" s="42"/>
      <c r="K188" s="46"/>
      <c r="L188" s="42"/>
      <c r="M188" s="46"/>
      <c r="N188" s="42"/>
      <c r="O188" s="46"/>
      <c r="P188" s="42"/>
      <c r="Q188" s="46"/>
      <c r="R188" s="42"/>
      <c r="S188" s="46"/>
      <c r="T188" s="42"/>
      <c r="U188" s="46"/>
      <c r="V188" s="42"/>
      <c r="W188" s="46"/>
      <c r="X188" s="42"/>
      <c r="Y188" s="46"/>
      <c r="Z188" s="42"/>
      <c r="AA188" s="46"/>
      <c r="AB188" s="42"/>
      <c r="AC188" s="46"/>
      <c r="AD188" s="42"/>
      <c r="AE188" s="46"/>
      <c r="AF188" s="42"/>
      <c r="AG188" s="46"/>
      <c r="AH188" s="42"/>
      <c r="AI188" s="46"/>
      <c r="AJ188" s="42"/>
      <c r="AK188" s="46"/>
      <c r="AL188" s="42"/>
      <c r="AM188" s="244"/>
      <c r="AN188" s="338"/>
      <c r="AO188" s="202"/>
      <c r="AP188" s="42"/>
      <c r="AQ188" s="46"/>
      <c r="AR188" s="46"/>
      <c r="AS188" s="46"/>
      <c r="AT188" s="186" t="str">
        <f t="shared" si="40"/>
        <v/>
      </c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CA188" s="32" t="str">
        <f t="shared" si="48"/>
        <v/>
      </c>
      <c r="CB188" s="32" t="str">
        <f t="shared" si="49"/>
        <v/>
      </c>
      <c r="CC188" s="32" t="str">
        <f t="shared" si="29"/>
        <v/>
      </c>
      <c r="CD188" s="32" t="str">
        <f t="shared" si="30"/>
        <v/>
      </c>
      <c r="CE188" s="32" t="str">
        <f t="shared" si="31"/>
        <v/>
      </c>
      <c r="CF188" s="32" t="str">
        <f t="shared" si="32"/>
        <v/>
      </c>
      <c r="CG188" s="33">
        <f t="shared" si="50"/>
        <v>0</v>
      </c>
      <c r="CH188" s="33">
        <f t="shared" si="51"/>
        <v>0</v>
      </c>
      <c r="CI188" s="33">
        <f t="shared" si="35"/>
        <v>0</v>
      </c>
      <c r="CJ188" s="33">
        <f t="shared" si="36"/>
        <v>0</v>
      </c>
      <c r="CK188" s="33">
        <f t="shared" si="37"/>
        <v>0</v>
      </c>
      <c r="CL188" s="33">
        <f t="shared" si="38"/>
        <v>0</v>
      </c>
      <c r="CM188" s="33"/>
      <c r="CN188" s="33"/>
    </row>
    <row r="189" spans="1:104" x14ac:dyDescent="0.2">
      <c r="A189" s="1474" t="s">
        <v>226</v>
      </c>
      <c r="B189" s="1475"/>
      <c r="C189" s="348">
        <f t="shared" si="39"/>
        <v>0</v>
      </c>
      <c r="D189" s="349">
        <f t="shared" si="44"/>
        <v>0</v>
      </c>
      <c r="E189" s="350">
        <f t="shared" si="44"/>
        <v>0</v>
      </c>
      <c r="F189" s="82"/>
      <c r="G189" s="85"/>
      <c r="H189" s="82"/>
      <c r="I189" s="85"/>
      <c r="J189" s="82"/>
      <c r="K189" s="85"/>
      <c r="L189" s="82"/>
      <c r="M189" s="85"/>
      <c r="N189" s="82"/>
      <c r="O189" s="85"/>
      <c r="P189" s="82"/>
      <c r="Q189" s="85"/>
      <c r="R189" s="82"/>
      <c r="S189" s="85"/>
      <c r="T189" s="82"/>
      <c r="U189" s="85"/>
      <c r="V189" s="82"/>
      <c r="W189" s="85"/>
      <c r="X189" s="82"/>
      <c r="Y189" s="85"/>
      <c r="Z189" s="82"/>
      <c r="AA189" s="85"/>
      <c r="AB189" s="82"/>
      <c r="AC189" s="85"/>
      <c r="AD189" s="82"/>
      <c r="AE189" s="85"/>
      <c r="AF189" s="82"/>
      <c r="AG189" s="85"/>
      <c r="AH189" s="82"/>
      <c r="AI189" s="85"/>
      <c r="AJ189" s="82"/>
      <c r="AK189" s="85"/>
      <c r="AL189" s="82"/>
      <c r="AM189" s="351"/>
      <c r="AN189" s="368"/>
      <c r="AO189" s="369"/>
      <c r="AP189" s="82"/>
      <c r="AQ189" s="85"/>
      <c r="AR189" s="85"/>
      <c r="AS189" s="85"/>
      <c r="AT189" s="186" t="str">
        <f t="shared" si="40"/>
        <v/>
      </c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CA189" s="32" t="str">
        <f t="shared" si="48"/>
        <v/>
      </c>
      <c r="CB189" s="32" t="str">
        <f t="shared" si="49"/>
        <v/>
      </c>
      <c r="CC189" s="32" t="str">
        <f t="shared" si="29"/>
        <v/>
      </c>
      <c r="CD189" s="32" t="str">
        <f t="shared" si="30"/>
        <v/>
      </c>
      <c r="CE189" s="32" t="str">
        <f t="shared" si="31"/>
        <v/>
      </c>
      <c r="CF189" s="32" t="str">
        <f t="shared" si="32"/>
        <v/>
      </c>
      <c r="CG189" s="33">
        <f t="shared" si="50"/>
        <v>0</v>
      </c>
      <c r="CH189" s="33">
        <f t="shared" si="51"/>
        <v>0</v>
      </c>
      <c r="CI189" s="33">
        <f t="shared" si="35"/>
        <v>0</v>
      </c>
      <c r="CJ189" s="33">
        <f t="shared" si="36"/>
        <v>0</v>
      </c>
      <c r="CK189" s="33">
        <f t="shared" si="37"/>
        <v>0</v>
      </c>
      <c r="CL189" s="33">
        <f t="shared" si="38"/>
        <v>0</v>
      </c>
      <c r="CM189" s="33"/>
      <c r="CN189" s="33"/>
    </row>
    <row r="190" spans="1:104" x14ac:dyDescent="0.2">
      <c r="A190" s="117" t="s">
        <v>227</v>
      </c>
      <c r="B190" s="117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12"/>
      <c r="BJ190" s="12"/>
      <c r="CG190" s="14"/>
      <c r="CH190" s="14"/>
      <c r="CI190" s="14"/>
      <c r="CJ190" s="14"/>
      <c r="CK190" s="14"/>
      <c r="CL190" s="14"/>
      <c r="CM190" s="14"/>
      <c r="CN190" s="14"/>
    </row>
    <row r="191" spans="1:104" ht="14.25" customHeight="1" x14ac:dyDescent="0.2">
      <c r="A191" s="1371" t="s">
        <v>228</v>
      </c>
      <c r="B191" s="1372"/>
      <c r="C191" s="1541" t="s">
        <v>63</v>
      </c>
      <c r="D191" s="1541"/>
      <c r="E191" s="1541"/>
      <c r="F191" s="1541" t="s">
        <v>173</v>
      </c>
      <c r="G191" s="1541"/>
      <c r="H191" s="1541" t="s">
        <v>174</v>
      </c>
      <c r="I191" s="1541"/>
      <c r="J191" s="1541" t="s">
        <v>175</v>
      </c>
      <c r="K191" s="1541"/>
      <c r="L191" s="1541" t="s">
        <v>110</v>
      </c>
      <c r="M191" s="1541"/>
      <c r="N191" s="1377" t="s">
        <v>11</v>
      </c>
      <c r="O191" s="1380"/>
      <c r="P191" s="1547" t="s">
        <v>112</v>
      </c>
      <c r="Q191" s="1547"/>
      <c r="R191" s="1547" t="s">
        <v>113</v>
      </c>
      <c r="S191" s="1547"/>
      <c r="T191" s="1547" t="s">
        <v>114</v>
      </c>
      <c r="U191" s="1547"/>
      <c r="V191" s="1547" t="s">
        <v>115</v>
      </c>
      <c r="W191" s="1547"/>
      <c r="X191" s="1547" t="s">
        <v>116</v>
      </c>
      <c r="Y191" s="1547"/>
      <c r="Z191" s="1547" t="s">
        <v>117</v>
      </c>
      <c r="AA191" s="1547"/>
      <c r="AB191" s="1547" t="s">
        <v>118</v>
      </c>
      <c r="AC191" s="1547"/>
      <c r="AD191" s="1547" t="s">
        <v>119</v>
      </c>
      <c r="AE191" s="1547"/>
      <c r="AF191" s="1547" t="s">
        <v>120</v>
      </c>
      <c r="AG191" s="1547"/>
      <c r="AH191" s="1547" t="s">
        <v>121</v>
      </c>
      <c r="AI191" s="1547"/>
      <c r="AJ191" s="1547" t="s">
        <v>122</v>
      </c>
      <c r="AK191" s="1547"/>
      <c r="AL191" s="1547" t="s">
        <v>123</v>
      </c>
      <c r="AM191" s="1406"/>
      <c r="AN191" s="1564" t="s">
        <v>76</v>
      </c>
      <c r="AO191" s="1480"/>
      <c r="AP191" s="1481"/>
      <c r="AQ191" s="1565" t="s">
        <v>176</v>
      </c>
      <c r="AR191" s="1561" t="s">
        <v>229</v>
      </c>
      <c r="AS191" s="1547" t="s">
        <v>178</v>
      </c>
      <c r="AT191" s="1547"/>
      <c r="AU191" s="1375" t="s">
        <v>230</v>
      </c>
      <c r="AV191" s="1375" t="s">
        <v>180</v>
      </c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Y191" s="3"/>
      <c r="CG191" s="14"/>
      <c r="CH191" s="14"/>
      <c r="CI191" s="14"/>
      <c r="CJ191" s="14"/>
      <c r="CK191" s="14"/>
      <c r="CL191" s="14"/>
      <c r="CM191" s="14"/>
      <c r="CN191" s="14"/>
      <c r="CZ191" s="2"/>
    </row>
    <row r="192" spans="1:104" ht="21" x14ac:dyDescent="0.2">
      <c r="A192" s="1373"/>
      <c r="B192" s="1374"/>
      <c r="C192" s="571" t="s">
        <v>88</v>
      </c>
      <c r="D192" s="370" t="s">
        <v>54</v>
      </c>
      <c r="E192" s="300" t="s">
        <v>89</v>
      </c>
      <c r="F192" s="657" t="s">
        <v>54</v>
      </c>
      <c r="G192" s="300" t="s">
        <v>89</v>
      </c>
      <c r="H192" s="657" t="s">
        <v>54</v>
      </c>
      <c r="I192" s="300" t="s">
        <v>89</v>
      </c>
      <c r="J192" s="657" t="s">
        <v>54</v>
      </c>
      <c r="K192" s="300" t="s">
        <v>89</v>
      </c>
      <c r="L192" s="657" t="s">
        <v>54</v>
      </c>
      <c r="M192" s="300" t="s">
        <v>89</v>
      </c>
      <c r="N192" s="657" t="s">
        <v>54</v>
      </c>
      <c r="O192" s="300" t="s">
        <v>89</v>
      </c>
      <c r="P192" s="657" t="s">
        <v>54</v>
      </c>
      <c r="Q192" s="300" t="s">
        <v>89</v>
      </c>
      <c r="R192" s="657" t="s">
        <v>54</v>
      </c>
      <c r="S192" s="300" t="s">
        <v>89</v>
      </c>
      <c r="T192" s="657" t="s">
        <v>54</v>
      </c>
      <c r="U192" s="300" t="s">
        <v>89</v>
      </c>
      <c r="V192" s="657" t="s">
        <v>54</v>
      </c>
      <c r="W192" s="300" t="s">
        <v>89</v>
      </c>
      <c r="X192" s="657" t="s">
        <v>54</v>
      </c>
      <c r="Y192" s="300" t="s">
        <v>89</v>
      </c>
      <c r="Z192" s="657" t="s">
        <v>54</v>
      </c>
      <c r="AA192" s="300" t="s">
        <v>89</v>
      </c>
      <c r="AB192" s="657" t="s">
        <v>54</v>
      </c>
      <c r="AC192" s="300" t="s">
        <v>89</v>
      </c>
      <c r="AD192" s="657" t="s">
        <v>54</v>
      </c>
      <c r="AE192" s="300" t="s">
        <v>89</v>
      </c>
      <c r="AF192" s="657" t="s">
        <v>54</v>
      </c>
      <c r="AG192" s="300" t="s">
        <v>89</v>
      </c>
      <c r="AH192" s="657" t="s">
        <v>54</v>
      </c>
      <c r="AI192" s="300" t="s">
        <v>89</v>
      </c>
      <c r="AJ192" s="657" t="s">
        <v>54</v>
      </c>
      <c r="AK192" s="300" t="s">
        <v>89</v>
      </c>
      <c r="AL192" s="657" t="s">
        <v>54</v>
      </c>
      <c r="AM192" s="456" t="s">
        <v>89</v>
      </c>
      <c r="AN192" s="672" t="s">
        <v>133</v>
      </c>
      <c r="AO192" s="372" t="s">
        <v>135</v>
      </c>
      <c r="AP192" s="373" t="s">
        <v>134</v>
      </c>
      <c r="AQ192" s="1483"/>
      <c r="AR192" s="1471"/>
      <c r="AS192" s="657" t="s">
        <v>54</v>
      </c>
      <c r="AT192" s="300" t="s">
        <v>89</v>
      </c>
      <c r="AU192" s="1376"/>
      <c r="AV192" s="1376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12"/>
      <c r="BI192" s="12"/>
      <c r="BY192" s="3"/>
      <c r="CG192" s="14"/>
      <c r="CH192" s="14"/>
      <c r="CI192" s="14"/>
      <c r="CJ192" s="14"/>
      <c r="CK192" s="14"/>
      <c r="CL192" s="14"/>
      <c r="CM192" s="14"/>
      <c r="CZ192" s="2"/>
    </row>
    <row r="193" spans="1:104" x14ac:dyDescent="0.2">
      <c r="A193" s="1478" t="s">
        <v>231</v>
      </c>
      <c r="B193" s="1461"/>
      <c r="C193" s="658">
        <f>SUM(D193+E193)</f>
        <v>6</v>
      </c>
      <c r="D193" s="659">
        <f>SUM(F193+H193+J193+L193+N193+P193+R193+T193+V193+X193+Z193+AB193+AD193+AF193+AH193+AJ193+AL193)</f>
        <v>3</v>
      </c>
      <c r="E193" s="304">
        <f>SUM(G193+I193+K193+M193+O193+Q193+S193+U193+W193+Y193+AA193+AC193+AE193+AG193+AI193+AK193+AM193)</f>
        <v>3</v>
      </c>
      <c r="F193" s="595">
        <v>1</v>
      </c>
      <c r="G193" s="53">
        <v>0</v>
      </c>
      <c r="H193" s="595">
        <v>0</v>
      </c>
      <c r="I193" s="53">
        <v>0</v>
      </c>
      <c r="J193" s="595">
        <v>0</v>
      </c>
      <c r="K193" s="53">
        <v>1</v>
      </c>
      <c r="L193" s="595">
        <v>0</v>
      </c>
      <c r="M193" s="53">
        <v>2</v>
      </c>
      <c r="N193" s="595">
        <v>1</v>
      </c>
      <c r="O193" s="53">
        <v>0</v>
      </c>
      <c r="P193" s="595">
        <v>0</v>
      </c>
      <c r="Q193" s="53">
        <v>0</v>
      </c>
      <c r="R193" s="595">
        <v>1</v>
      </c>
      <c r="S193" s="53">
        <v>0</v>
      </c>
      <c r="T193" s="595">
        <v>0</v>
      </c>
      <c r="U193" s="53">
        <v>0</v>
      </c>
      <c r="V193" s="595">
        <v>0</v>
      </c>
      <c r="W193" s="53">
        <v>0</v>
      </c>
      <c r="X193" s="595">
        <v>0</v>
      </c>
      <c r="Y193" s="53">
        <v>0</v>
      </c>
      <c r="Z193" s="595">
        <v>0</v>
      </c>
      <c r="AA193" s="53">
        <v>0</v>
      </c>
      <c r="AB193" s="595">
        <v>0</v>
      </c>
      <c r="AC193" s="53">
        <v>0</v>
      </c>
      <c r="AD193" s="595">
        <v>0</v>
      </c>
      <c r="AE193" s="53">
        <v>0</v>
      </c>
      <c r="AF193" s="595">
        <v>0</v>
      </c>
      <c r="AG193" s="53">
        <v>0</v>
      </c>
      <c r="AH193" s="595">
        <v>0</v>
      </c>
      <c r="AI193" s="53">
        <v>0</v>
      </c>
      <c r="AJ193" s="595">
        <v>0</v>
      </c>
      <c r="AK193" s="53">
        <v>0</v>
      </c>
      <c r="AL193" s="595">
        <v>0</v>
      </c>
      <c r="AM193" s="321">
        <v>0</v>
      </c>
      <c r="AN193" s="375">
        <v>1</v>
      </c>
      <c r="AO193" s="376">
        <v>1</v>
      </c>
      <c r="AP193" s="85">
        <v>2</v>
      </c>
      <c r="AQ193" s="53">
        <v>0</v>
      </c>
      <c r="AR193" s="591">
        <v>0</v>
      </c>
      <c r="AS193" s="595">
        <v>0</v>
      </c>
      <c r="AT193" s="53">
        <v>0</v>
      </c>
      <c r="AU193" s="53">
        <v>0</v>
      </c>
      <c r="AV193" s="53">
        <v>0</v>
      </c>
      <c r="AW193" s="186" t="str">
        <f>CA193&amp;CB193&amp;CC193&amp;CD193&amp;CE193&amp;CF193&amp;CN193</f>
        <v/>
      </c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12"/>
      <c r="BI193" s="12"/>
      <c r="BY193" s="3"/>
      <c r="CA193" s="32" t="str">
        <f t="shared" ref="CA193:CA231" si="52">IF(CG193=0,"","* Las gestantes egresadas del Programa NO debe ser mayor al Total de Mujeres egresadas. ")</f>
        <v/>
      </c>
      <c r="CB193" s="32" t="str">
        <f t="shared" ref="CB193:CB231" si="53">IF(CH193=0,"","* Las madres de hijos menor de 5 años NO DEBE ser mayor al Total de Mujeres Egresadas al Programa. ")</f>
        <v/>
      </c>
      <c r="CC193" s="32" t="str">
        <f t="shared" ref="CC193:CC231" si="54">IF(CI193=0,"","* Los egresos de Pueblos Originarios NO DEBE ser mayor al Total de egresos del Programa.")</f>
        <v/>
      </c>
      <c r="CD193" s="32" t="str">
        <f t="shared" ref="CD193:CD231" si="55">IF(CJ193=0,"","* Los Niños, Niñas, Adolescentes y Jóvenes de Programas SENAME NO DEBE ser mayor al Total de egresos del Programa. ")</f>
        <v/>
      </c>
      <c r="CE193" s="32" t="str">
        <f t="shared" ref="CE193:CE231" si="56">IF(CK193=0,"","* Los Migrantes NO DEBEN ser mayor al Total de ingresos del Programa. ")</f>
        <v/>
      </c>
      <c r="CF193" s="32" t="str">
        <f t="shared" ref="CF193:CF231" si="57">IF(CL193=0,"","* No olvide escribir los campos Gestante y/o Madre de Hijo menor de 5 años y/o Pueblos Originarios y/o Niños, Niñas, Adolescentes y Jóvenes de Programas SENAME (Digite CERO si no tiene). ")</f>
        <v/>
      </c>
      <c r="CG193" s="33">
        <f>IF(E193&lt;AQ193,1,0)</f>
        <v>0</v>
      </c>
      <c r="CH193" s="33">
        <f>IF(E193&lt;AR193,1,0)</f>
        <v>0</v>
      </c>
      <c r="CI193" s="33">
        <f>IF(C193&lt;SUM(AS193,AT193),1,0)</f>
        <v>0</v>
      </c>
      <c r="CJ193" s="33">
        <f>IF(C193&lt;AU193,1,0)</f>
        <v>0</v>
      </c>
      <c r="CK193" s="33">
        <f>IF(C193&lt;AV193,1,0)</f>
        <v>0</v>
      </c>
      <c r="CL193" s="33">
        <f>IF(AND(C193&lt;&gt;0,OR(AQ193="",AR193="",AS193="",AT193="",AU193="",AV193="")),1,0)</f>
        <v>0</v>
      </c>
      <c r="CM193" s="33">
        <f>IF(AND(C193=0,OR(C195&gt;0,C196&gt;0,C197&gt;0,C198&gt;0,C199&gt;0)),1,0)</f>
        <v>0</v>
      </c>
      <c r="CN193" s="32" t="str">
        <f>IF(CM193=1,"* No olvide registrar al menos un ingreso y una persona con diagnóstico. ","")</f>
        <v/>
      </c>
      <c r="CO193" s="32"/>
      <c r="CZ193" s="2"/>
    </row>
    <row r="194" spans="1:104" ht="14.25" customHeight="1" x14ac:dyDescent="0.2">
      <c r="A194" s="1462" t="s">
        <v>182</v>
      </c>
      <c r="B194" s="1463"/>
      <c r="C194" s="377"/>
      <c r="D194" s="378"/>
      <c r="E194" s="378"/>
      <c r="F194" s="378"/>
      <c r="G194" s="378"/>
      <c r="H194" s="378"/>
      <c r="I194" s="378"/>
      <c r="J194" s="378"/>
      <c r="K194" s="378"/>
      <c r="L194" s="378"/>
      <c r="M194" s="378"/>
      <c r="N194" s="378"/>
      <c r="O194" s="378"/>
      <c r="P194" s="378"/>
      <c r="Q194" s="378"/>
      <c r="R194" s="378"/>
      <c r="S194" s="378"/>
      <c r="T194" s="378"/>
      <c r="U194" s="378"/>
      <c r="V194" s="378"/>
      <c r="W194" s="378"/>
      <c r="X194" s="378"/>
      <c r="Y194" s="378"/>
      <c r="Z194" s="378"/>
      <c r="AA194" s="378"/>
      <c r="AB194" s="378"/>
      <c r="AC194" s="378"/>
      <c r="AD194" s="378"/>
      <c r="AE194" s="378"/>
      <c r="AF194" s="378"/>
      <c r="AG194" s="378"/>
      <c r="AH194" s="378"/>
      <c r="AI194" s="378"/>
      <c r="AJ194" s="378"/>
      <c r="AK194" s="378"/>
      <c r="AL194" s="378"/>
      <c r="AM194" s="378"/>
      <c r="AN194" s="379"/>
      <c r="AO194" s="380"/>
      <c r="AP194" s="381"/>
      <c r="AQ194" s="378"/>
      <c r="AR194" s="378"/>
      <c r="AS194" s="378"/>
      <c r="AT194" s="381"/>
      <c r="AU194" s="381"/>
      <c r="AV194" s="381"/>
      <c r="AW194" s="186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12"/>
      <c r="BI194" s="12"/>
      <c r="BY194" s="3"/>
      <c r="CA194" s="32"/>
      <c r="CB194" s="32"/>
      <c r="CC194" s="32"/>
      <c r="CD194" s="32"/>
      <c r="CE194" s="32"/>
      <c r="CF194" s="32"/>
      <c r="CG194" s="33"/>
      <c r="CH194" s="33"/>
      <c r="CI194" s="33"/>
      <c r="CJ194" s="33"/>
      <c r="CK194" s="33"/>
      <c r="CL194" s="33"/>
      <c r="CM194" s="33"/>
      <c r="CN194" s="32"/>
      <c r="CO194" s="32"/>
      <c r="CZ194" s="2"/>
    </row>
    <row r="195" spans="1:104" x14ac:dyDescent="0.2">
      <c r="A195" s="1559" t="s">
        <v>232</v>
      </c>
      <c r="B195" s="673" t="s">
        <v>233</v>
      </c>
      <c r="C195" s="663">
        <f>SUM(D195+E195)</f>
        <v>0</v>
      </c>
      <c r="D195" s="664">
        <f t="shared" ref="D195:D203" si="58">SUM(F195+H195+J195+L195+N195+P195+R195+T195+V195+X195+Z195+AB195+AD195+AF195+AH195+AJ195+AL195)</f>
        <v>0</v>
      </c>
      <c r="E195" s="665">
        <f t="shared" ref="E195:E203" si="59">SUM(G195+I195+K195+M195+O195+Q195+S195+U195+W195+Y195+AA195+AC195+AE195+AG195+AI195+AK195+AM195)</f>
        <v>0</v>
      </c>
      <c r="F195" s="583"/>
      <c r="G195" s="586"/>
      <c r="H195" s="583"/>
      <c r="I195" s="586"/>
      <c r="J195" s="583"/>
      <c r="K195" s="586"/>
      <c r="L195" s="583"/>
      <c r="M195" s="586"/>
      <c r="N195" s="583"/>
      <c r="O195" s="586"/>
      <c r="P195" s="583"/>
      <c r="Q195" s="586"/>
      <c r="R195" s="583"/>
      <c r="S195" s="586"/>
      <c r="T195" s="583"/>
      <c r="U195" s="586"/>
      <c r="V195" s="583"/>
      <c r="W195" s="586"/>
      <c r="X195" s="583"/>
      <c r="Y195" s="586"/>
      <c r="Z195" s="583"/>
      <c r="AA195" s="586"/>
      <c r="AB195" s="583"/>
      <c r="AC195" s="586"/>
      <c r="AD195" s="583"/>
      <c r="AE195" s="586"/>
      <c r="AF195" s="583"/>
      <c r="AG195" s="586"/>
      <c r="AH195" s="583"/>
      <c r="AI195" s="586"/>
      <c r="AJ195" s="583"/>
      <c r="AK195" s="586"/>
      <c r="AL195" s="583"/>
      <c r="AM195" s="642"/>
      <c r="AN195" s="643"/>
      <c r="AO195" s="601"/>
      <c r="AP195" s="586"/>
      <c r="AQ195" s="586"/>
      <c r="AR195" s="603"/>
      <c r="AS195" s="583"/>
      <c r="AT195" s="586"/>
      <c r="AU195" s="586"/>
      <c r="AV195" s="586"/>
      <c r="AW195" s="186" t="str">
        <f t="shared" ref="AW195:AW231" si="60">CA195&amp;CB195&amp;CC195&amp;CD195&amp;CE195&amp;CF195</f>
        <v/>
      </c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12"/>
      <c r="BI195" s="12"/>
      <c r="BY195" s="3"/>
      <c r="CA195" s="32" t="str">
        <f t="shared" si="52"/>
        <v/>
      </c>
      <c r="CB195" s="32" t="str">
        <f t="shared" si="53"/>
        <v/>
      </c>
      <c r="CC195" s="32" t="str">
        <f t="shared" si="54"/>
        <v/>
      </c>
      <c r="CD195" s="32" t="str">
        <f t="shared" si="55"/>
        <v/>
      </c>
      <c r="CE195" s="32" t="str">
        <f t="shared" si="56"/>
        <v/>
      </c>
      <c r="CF195" s="32" t="str">
        <f t="shared" si="57"/>
        <v/>
      </c>
      <c r="CG195" s="33">
        <f t="shared" ref="CG195:CG231" si="61">IF(E195&lt;AQ195,1,0)</f>
        <v>0</v>
      </c>
      <c r="CH195" s="33">
        <f t="shared" ref="CH195:CH231" si="62">IF(E195&lt;AR195,1,0)</f>
        <v>0</v>
      </c>
      <c r="CI195" s="33">
        <f t="shared" ref="CI195:CI231" si="63">IF(C195&lt;SUM(AS195,AT195),1,0)</f>
        <v>0</v>
      </c>
      <c r="CJ195" s="33">
        <f t="shared" ref="CJ195:CJ231" si="64">IF(C195&lt;AU195,1,0)</f>
        <v>0</v>
      </c>
      <c r="CK195" s="33">
        <f t="shared" ref="CK195:CK231" si="65">IF(C195&lt;AV195,1,0)</f>
        <v>0</v>
      </c>
      <c r="CL195" s="33">
        <f t="shared" ref="CL195:CL231" si="66">IF(AND(C195&lt;&gt;0,OR(AQ195="",AR195="",AS195="",AT195="",AU195="",AV195="")),1,0)</f>
        <v>0</v>
      </c>
      <c r="CM195" s="33"/>
      <c r="CN195" s="32"/>
      <c r="CO195" s="32"/>
      <c r="CZ195" s="2"/>
    </row>
    <row r="196" spans="1:104" x14ac:dyDescent="0.2">
      <c r="A196" s="1465"/>
      <c r="B196" s="383" t="s">
        <v>185</v>
      </c>
      <c r="C196" s="348">
        <f>SUM(D196+E196)</f>
        <v>0</v>
      </c>
      <c r="D196" s="349">
        <f t="shared" si="58"/>
        <v>0</v>
      </c>
      <c r="E196" s="350">
        <f t="shared" si="59"/>
        <v>0</v>
      </c>
      <c r="F196" s="82"/>
      <c r="G196" s="85"/>
      <c r="H196" s="82"/>
      <c r="I196" s="85"/>
      <c r="J196" s="82"/>
      <c r="K196" s="85"/>
      <c r="L196" s="82"/>
      <c r="M196" s="85"/>
      <c r="N196" s="82"/>
      <c r="O196" s="85"/>
      <c r="P196" s="82"/>
      <c r="Q196" s="85"/>
      <c r="R196" s="82"/>
      <c r="S196" s="85"/>
      <c r="T196" s="82"/>
      <c r="U196" s="85"/>
      <c r="V196" s="82"/>
      <c r="W196" s="85"/>
      <c r="X196" s="82"/>
      <c r="Y196" s="85"/>
      <c r="Z196" s="82"/>
      <c r="AA196" s="85"/>
      <c r="AB196" s="82"/>
      <c r="AC196" s="85"/>
      <c r="AD196" s="82"/>
      <c r="AE196" s="85"/>
      <c r="AF196" s="82"/>
      <c r="AG196" s="85"/>
      <c r="AH196" s="82"/>
      <c r="AI196" s="85"/>
      <c r="AJ196" s="42"/>
      <c r="AK196" s="46"/>
      <c r="AL196" s="82"/>
      <c r="AM196" s="351"/>
      <c r="AN196" s="384"/>
      <c r="AO196" s="149"/>
      <c r="AP196" s="85"/>
      <c r="AQ196" s="85"/>
      <c r="AR196" s="59"/>
      <c r="AS196" s="82"/>
      <c r="AT196" s="85"/>
      <c r="AU196" s="85"/>
      <c r="AV196" s="85"/>
      <c r="AW196" s="186" t="str">
        <f t="shared" si="60"/>
        <v/>
      </c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12"/>
      <c r="BI196" s="12"/>
      <c r="BY196" s="3"/>
      <c r="CA196" s="32" t="str">
        <f t="shared" si="52"/>
        <v/>
      </c>
      <c r="CB196" s="32" t="str">
        <f t="shared" si="53"/>
        <v/>
      </c>
      <c r="CC196" s="32" t="str">
        <f t="shared" si="54"/>
        <v/>
      </c>
      <c r="CD196" s="32" t="str">
        <f t="shared" si="55"/>
        <v/>
      </c>
      <c r="CE196" s="32" t="str">
        <f t="shared" si="56"/>
        <v/>
      </c>
      <c r="CF196" s="32" t="str">
        <f t="shared" si="57"/>
        <v/>
      </c>
      <c r="CG196" s="33">
        <f t="shared" si="61"/>
        <v>0</v>
      </c>
      <c r="CH196" s="33">
        <f t="shared" si="62"/>
        <v>0</v>
      </c>
      <c r="CI196" s="33">
        <f t="shared" si="63"/>
        <v>0</v>
      </c>
      <c r="CJ196" s="33">
        <f t="shared" si="64"/>
        <v>0</v>
      </c>
      <c r="CK196" s="33">
        <f t="shared" si="65"/>
        <v>0</v>
      </c>
      <c r="CL196" s="33">
        <f t="shared" si="66"/>
        <v>0</v>
      </c>
      <c r="CM196" s="33"/>
      <c r="CN196" s="32"/>
      <c r="CO196" s="32"/>
      <c r="CZ196" s="2"/>
    </row>
    <row r="197" spans="1:104" x14ac:dyDescent="0.2">
      <c r="A197" s="1466" t="s">
        <v>186</v>
      </c>
      <c r="B197" s="1467"/>
      <c r="C197" s="385">
        <f>SUM(D197+E197)</f>
        <v>0</v>
      </c>
      <c r="D197" s="659">
        <f t="shared" si="58"/>
        <v>0</v>
      </c>
      <c r="E197" s="320">
        <f t="shared" si="59"/>
        <v>0</v>
      </c>
      <c r="F197" s="595"/>
      <c r="G197" s="53"/>
      <c r="H197" s="595"/>
      <c r="I197" s="53"/>
      <c r="J197" s="595"/>
      <c r="K197" s="53"/>
      <c r="L197" s="595"/>
      <c r="M197" s="53"/>
      <c r="N197" s="595"/>
      <c r="O197" s="53"/>
      <c r="P197" s="595"/>
      <c r="Q197" s="53"/>
      <c r="R197" s="595"/>
      <c r="S197" s="53"/>
      <c r="T197" s="595"/>
      <c r="U197" s="53"/>
      <c r="V197" s="595"/>
      <c r="W197" s="53"/>
      <c r="X197" s="595"/>
      <c r="Y197" s="53"/>
      <c r="Z197" s="595"/>
      <c r="AA197" s="53"/>
      <c r="AB197" s="595"/>
      <c r="AC197" s="53"/>
      <c r="AD197" s="595"/>
      <c r="AE197" s="53"/>
      <c r="AF197" s="595"/>
      <c r="AG197" s="53"/>
      <c r="AH197" s="595"/>
      <c r="AI197" s="53"/>
      <c r="AJ197" s="595"/>
      <c r="AK197" s="53"/>
      <c r="AL197" s="595"/>
      <c r="AM197" s="321"/>
      <c r="AN197" s="674"/>
      <c r="AO197" s="386"/>
      <c r="AP197" s="53"/>
      <c r="AQ197" s="53"/>
      <c r="AR197" s="591"/>
      <c r="AS197" s="595"/>
      <c r="AT197" s="53"/>
      <c r="AU197" s="53"/>
      <c r="AV197" s="53"/>
      <c r="AW197" s="186" t="str">
        <f t="shared" si="60"/>
        <v/>
      </c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12"/>
      <c r="BI197" s="12"/>
      <c r="BY197" s="3"/>
      <c r="CA197" s="32" t="str">
        <f t="shared" si="52"/>
        <v/>
      </c>
      <c r="CB197" s="32" t="str">
        <f t="shared" si="53"/>
        <v/>
      </c>
      <c r="CC197" s="32" t="str">
        <f t="shared" si="54"/>
        <v/>
      </c>
      <c r="CD197" s="32" t="str">
        <f t="shared" si="55"/>
        <v/>
      </c>
      <c r="CE197" s="32" t="str">
        <f t="shared" si="56"/>
        <v/>
      </c>
      <c r="CF197" s="32" t="str">
        <f t="shared" si="57"/>
        <v/>
      </c>
      <c r="CG197" s="33">
        <f t="shared" si="61"/>
        <v>0</v>
      </c>
      <c r="CH197" s="33">
        <f t="shared" si="62"/>
        <v>0</v>
      </c>
      <c r="CI197" s="33">
        <f t="shared" si="63"/>
        <v>0</v>
      </c>
      <c r="CJ197" s="33">
        <f t="shared" si="64"/>
        <v>0</v>
      </c>
      <c r="CK197" s="33">
        <f t="shared" si="65"/>
        <v>0</v>
      </c>
      <c r="CL197" s="33">
        <f t="shared" si="66"/>
        <v>0</v>
      </c>
      <c r="CM197" s="33"/>
      <c r="CN197" s="32"/>
      <c r="CO197" s="32"/>
      <c r="CZ197" s="2"/>
    </row>
    <row r="198" spans="1:104" x14ac:dyDescent="0.2">
      <c r="A198" s="1559" t="s">
        <v>187</v>
      </c>
      <c r="B198" s="662" t="s">
        <v>188</v>
      </c>
      <c r="C198" s="663">
        <f>+D198+E198</f>
        <v>0</v>
      </c>
      <c r="D198" s="664">
        <f t="shared" si="58"/>
        <v>0</v>
      </c>
      <c r="E198" s="665">
        <f t="shared" si="59"/>
        <v>0</v>
      </c>
      <c r="F198" s="583"/>
      <c r="G198" s="586"/>
      <c r="H198" s="583"/>
      <c r="I198" s="586"/>
      <c r="J198" s="583"/>
      <c r="K198" s="586"/>
      <c r="L198" s="583"/>
      <c r="M198" s="586"/>
      <c r="N198" s="583"/>
      <c r="O198" s="586"/>
      <c r="P198" s="583"/>
      <c r="Q198" s="586"/>
      <c r="R198" s="583"/>
      <c r="S198" s="586"/>
      <c r="T198" s="583"/>
      <c r="U198" s="586"/>
      <c r="V198" s="583"/>
      <c r="W198" s="586"/>
      <c r="X198" s="583"/>
      <c r="Y198" s="586"/>
      <c r="Z198" s="583"/>
      <c r="AA198" s="586"/>
      <c r="AB198" s="583"/>
      <c r="AC198" s="586"/>
      <c r="AD198" s="583"/>
      <c r="AE198" s="586"/>
      <c r="AF198" s="583"/>
      <c r="AG198" s="586"/>
      <c r="AH198" s="583"/>
      <c r="AI198" s="586"/>
      <c r="AJ198" s="583"/>
      <c r="AK198" s="586"/>
      <c r="AL198" s="583"/>
      <c r="AM198" s="642"/>
      <c r="AN198" s="643"/>
      <c r="AO198" s="601"/>
      <c r="AP198" s="586"/>
      <c r="AQ198" s="586"/>
      <c r="AR198" s="603"/>
      <c r="AS198" s="583"/>
      <c r="AT198" s="586"/>
      <c r="AU198" s="586"/>
      <c r="AV198" s="586"/>
      <c r="AW198" s="186" t="str">
        <f t="shared" si="60"/>
        <v/>
      </c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12"/>
      <c r="BI198" s="12"/>
      <c r="BY198" s="3"/>
      <c r="CA198" s="32" t="str">
        <f t="shared" si="52"/>
        <v/>
      </c>
      <c r="CB198" s="32" t="str">
        <f t="shared" si="53"/>
        <v/>
      </c>
      <c r="CC198" s="32" t="str">
        <f t="shared" si="54"/>
        <v/>
      </c>
      <c r="CD198" s="32" t="str">
        <f t="shared" si="55"/>
        <v/>
      </c>
      <c r="CE198" s="32" t="str">
        <f t="shared" si="56"/>
        <v/>
      </c>
      <c r="CF198" s="32" t="str">
        <f t="shared" si="57"/>
        <v/>
      </c>
      <c r="CG198" s="33">
        <f t="shared" si="61"/>
        <v>0</v>
      </c>
      <c r="CH198" s="33">
        <f t="shared" si="62"/>
        <v>0</v>
      </c>
      <c r="CI198" s="33">
        <f t="shared" si="63"/>
        <v>0</v>
      </c>
      <c r="CJ198" s="33">
        <f t="shared" si="64"/>
        <v>0</v>
      </c>
      <c r="CK198" s="33">
        <f t="shared" si="65"/>
        <v>0</v>
      </c>
      <c r="CL198" s="33">
        <f t="shared" si="66"/>
        <v>0</v>
      </c>
      <c r="CM198" s="33"/>
      <c r="CN198" s="32"/>
      <c r="CO198" s="32"/>
      <c r="CZ198" s="2"/>
    </row>
    <row r="199" spans="1:104" x14ac:dyDescent="0.2">
      <c r="A199" s="1465"/>
      <c r="B199" s="387" t="s">
        <v>189</v>
      </c>
      <c r="C199" s="322">
        <f>+D199+E199</f>
        <v>0</v>
      </c>
      <c r="D199" s="323">
        <f t="shared" si="58"/>
        <v>0</v>
      </c>
      <c r="E199" s="304">
        <f t="shared" si="59"/>
        <v>0</v>
      </c>
      <c r="F199" s="324"/>
      <c r="G199" s="305"/>
      <c r="H199" s="324"/>
      <c r="I199" s="305"/>
      <c r="J199" s="324"/>
      <c r="K199" s="305"/>
      <c r="L199" s="324"/>
      <c r="M199" s="305"/>
      <c r="N199" s="324"/>
      <c r="O199" s="305"/>
      <c r="P199" s="324"/>
      <c r="Q199" s="305"/>
      <c r="R199" s="324"/>
      <c r="S199" s="305"/>
      <c r="T199" s="324"/>
      <c r="U199" s="305"/>
      <c r="V199" s="324"/>
      <c r="W199" s="305"/>
      <c r="X199" s="324"/>
      <c r="Y199" s="305"/>
      <c r="Z199" s="324"/>
      <c r="AA199" s="305"/>
      <c r="AB199" s="324"/>
      <c r="AC199" s="305"/>
      <c r="AD199" s="324"/>
      <c r="AE199" s="305"/>
      <c r="AF199" s="324"/>
      <c r="AG199" s="305"/>
      <c r="AH199" s="324"/>
      <c r="AI199" s="305"/>
      <c r="AJ199" s="92"/>
      <c r="AK199" s="95"/>
      <c r="AL199" s="324"/>
      <c r="AM199" s="285"/>
      <c r="AN199" s="388"/>
      <c r="AO199" s="389"/>
      <c r="AP199" s="95"/>
      <c r="AQ199" s="305"/>
      <c r="AR199" s="306"/>
      <c r="AS199" s="324"/>
      <c r="AT199" s="305"/>
      <c r="AU199" s="305"/>
      <c r="AV199" s="305"/>
      <c r="AW199" s="186" t="str">
        <f t="shared" si="60"/>
        <v/>
      </c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12"/>
      <c r="BI199" s="12"/>
      <c r="BY199" s="3"/>
      <c r="CA199" s="32" t="str">
        <f t="shared" si="52"/>
        <v/>
      </c>
      <c r="CB199" s="32" t="str">
        <f t="shared" si="53"/>
        <v/>
      </c>
      <c r="CC199" s="32" t="str">
        <f t="shared" si="54"/>
        <v/>
      </c>
      <c r="CD199" s="32" t="str">
        <f t="shared" si="55"/>
        <v/>
      </c>
      <c r="CE199" s="32" t="str">
        <f t="shared" si="56"/>
        <v/>
      </c>
      <c r="CF199" s="32" t="str">
        <f t="shared" si="57"/>
        <v/>
      </c>
      <c r="CG199" s="33">
        <f t="shared" si="61"/>
        <v>0</v>
      </c>
      <c r="CH199" s="33">
        <f t="shared" si="62"/>
        <v>0</v>
      </c>
      <c r="CI199" s="33">
        <f t="shared" si="63"/>
        <v>0</v>
      </c>
      <c r="CJ199" s="33">
        <f t="shared" si="64"/>
        <v>0</v>
      </c>
      <c r="CK199" s="33">
        <f t="shared" si="65"/>
        <v>0</v>
      </c>
      <c r="CL199" s="33">
        <f t="shared" si="66"/>
        <v>0</v>
      </c>
      <c r="CM199" s="33"/>
      <c r="CN199" s="32"/>
      <c r="CO199" s="32"/>
      <c r="CZ199" s="2"/>
    </row>
    <row r="200" spans="1:104" x14ac:dyDescent="0.2">
      <c r="A200" s="374" t="s">
        <v>190</v>
      </c>
      <c r="B200" s="326"/>
      <c r="C200" s="576">
        <f t="shared" ref="C200:C215" si="67">SUM(D200+E200)</f>
        <v>6</v>
      </c>
      <c r="D200" s="577">
        <f t="shared" si="58"/>
        <v>3</v>
      </c>
      <c r="E200" s="75">
        <f t="shared" si="59"/>
        <v>3</v>
      </c>
      <c r="F200" s="595">
        <v>1</v>
      </c>
      <c r="G200" s="53">
        <v>0</v>
      </c>
      <c r="H200" s="595">
        <v>0</v>
      </c>
      <c r="I200" s="53">
        <v>0</v>
      </c>
      <c r="J200" s="595">
        <v>0</v>
      </c>
      <c r="K200" s="53">
        <v>1</v>
      </c>
      <c r="L200" s="595">
        <v>0</v>
      </c>
      <c r="M200" s="53">
        <v>2</v>
      </c>
      <c r="N200" s="595">
        <v>1</v>
      </c>
      <c r="O200" s="53">
        <v>0</v>
      </c>
      <c r="P200" s="595">
        <v>0</v>
      </c>
      <c r="Q200" s="53">
        <v>0</v>
      </c>
      <c r="R200" s="595">
        <v>1</v>
      </c>
      <c r="S200" s="53">
        <v>0</v>
      </c>
      <c r="T200" s="595">
        <v>0</v>
      </c>
      <c r="U200" s="53">
        <v>0</v>
      </c>
      <c r="V200" s="595">
        <v>0</v>
      </c>
      <c r="W200" s="53">
        <v>0</v>
      </c>
      <c r="X200" s="595">
        <v>0</v>
      </c>
      <c r="Y200" s="53">
        <v>0</v>
      </c>
      <c r="Z200" s="595">
        <v>0</v>
      </c>
      <c r="AA200" s="53">
        <v>0</v>
      </c>
      <c r="AB200" s="595">
        <v>0</v>
      </c>
      <c r="AC200" s="53">
        <v>0</v>
      </c>
      <c r="AD200" s="595">
        <v>0</v>
      </c>
      <c r="AE200" s="53">
        <v>0</v>
      </c>
      <c r="AF200" s="595">
        <v>0</v>
      </c>
      <c r="AG200" s="53">
        <v>0</v>
      </c>
      <c r="AH200" s="595">
        <v>0</v>
      </c>
      <c r="AI200" s="53">
        <v>0</v>
      </c>
      <c r="AJ200" s="595">
        <v>0</v>
      </c>
      <c r="AK200" s="53">
        <v>0</v>
      </c>
      <c r="AL200" s="595">
        <v>0</v>
      </c>
      <c r="AM200" s="321">
        <v>0</v>
      </c>
      <c r="AN200" s="674">
        <v>1</v>
      </c>
      <c r="AO200" s="386">
        <v>1</v>
      </c>
      <c r="AP200" s="53">
        <v>2</v>
      </c>
      <c r="AQ200" s="53">
        <v>0</v>
      </c>
      <c r="AR200" s="591">
        <v>0</v>
      </c>
      <c r="AS200" s="595">
        <v>0</v>
      </c>
      <c r="AT200" s="53">
        <v>0</v>
      </c>
      <c r="AU200" s="53">
        <v>0</v>
      </c>
      <c r="AV200" s="53">
        <v>0</v>
      </c>
      <c r="AW200" s="186" t="str">
        <f>CA200&amp;CB200&amp;CC200&amp;CD200&amp;CE200&amp;CF200&amp;CO200</f>
        <v/>
      </c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12"/>
      <c r="BI200" s="12"/>
      <c r="BY200" s="3"/>
      <c r="CA200" s="32" t="str">
        <f t="shared" si="52"/>
        <v/>
      </c>
      <c r="CB200" s="32" t="str">
        <f t="shared" si="53"/>
        <v/>
      </c>
      <c r="CC200" s="32" t="str">
        <f t="shared" si="54"/>
        <v/>
      </c>
      <c r="CD200" s="32" t="str">
        <f t="shared" si="55"/>
        <v/>
      </c>
      <c r="CE200" s="32" t="str">
        <f t="shared" si="56"/>
        <v/>
      </c>
      <c r="CF200" s="32" t="str">
        <f t="shared" si="57"/>
        <v/>
      </c>
      <c r="CG200" s="33">
        <f t="shared" si="61"/>
        <v>0</v>
      </c>
      <c r="CH200" s="33">
        <f t="shared" si="62"/>
        <v>0</v>
      </c>
      <c r="CI200" s="33">
        <f t="shared" si="63"/>
        <v>0</v>
      </c>
      <c r="CJ200" s="33">
        <f t="shared" si="64"/>
        <v>0</v>
      </c>
      <c r="CK200" s="33">
        <f t="shared" si="65"/>
        <v>0</v>
      </c>
      <c r="CL200" s="33">
        <f t="shared" si="66"/>
        <v>0</v>
      </c>
      <c r="CM200" s="14">
        <v>0</v>
      </c>
      <c r="CZ200" s="2"/>
    </row>
    <row r="201" spans="1:104" ht="14.25" customHeight="1" x14ac:dyDescent="0.2">
      <c r="A201" s="1375" t="s">
        <v>191</v>
      </c>
      <c r="B201" s="390" t="s">
        <v>192</v>
      </c>
      <c r="C201" s="328">
        <f t="shared" si="67"/>
        <v>0</v>
      </c>
      <c r="D201" s="329">
        <f t="shared" si="58"/>
        <v>0</v>
      </c>
      <c r="E201" s="330">
        <f t="shared" si="59"/>
        <v>0</v>
      </c>
      <c r="F201" s="106"/>
      <c r="G201" s="109"/>
      <c r="H201" s="106"/>
      <c r="I201" s="109"/>
      <c r="J201" s="106"/>
      <c r="K201" s="109"/>
      <c r="L201" s="106"/>
      <c r="M201" s="109"/>
      <c r="N201" s="106"/>
      <c r="O201" s="109"/>
      <c r="P201" s="106"/>
      <c r="Q201" s="109"/>
      <c r="R201" s="106"/>
      <c r="S201" s="109"/>
      <c r="T201" s="106"/>
      <c r="U201" s="109"/>
      <c r="V201" s="106"/>
      <c r="W201" s="109"/>
      <c r="X201" s="106"/>
      <c r="Y201" s="109"/>
      <c r="Z201" s="106"/>
      <c r="AA201" s="109"/>
      <c r="AB201" s="106"/>
      <c r="AC201" s="109"/>
      <c r="AD201" s="106"/>
      <c r="AE201" s="109"/>
      <c r="AF201" s="106"/>
      <c r="AG201" s="109"/>
      <c r="AH201" s="106"/>
      <c r="AI201" s="109"/>
      <c r="AJ201" s="106"/>
      <c r="AK201" s="109"/>
      <c r="AL201" s="106"/>
      <c r="AM201" s="254"/>
      <c r="AN201" s="255"/>
      <c r="AO201" s="264"/>
      <c r="AP201" s="109"/>
      <c r="AQ201" s="109"/>
      <c r="AR201" s="57"/>
      <c r="AS201" s="106"/>
      <c r="AT201" s="109"/>
      <c r="AU201" s="109"/>
      <c r="AV201" s="109"/>
      <c r="AW201" s="186" t="str">
        <f t="shared" si="60"/>
        <v/>
      </c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12"/>
      <c r="BI201" s="12"/>
      <c r="BY201" s="3"/>
      <c r="CA201" s="32" t="str">
        <f t="shared" si="52"/>
        <v/>
      </c>
      <c r="CB201" s="32" t="str">
        <f t="shared" si="53"/>
        <v/>
      </c>
      <c r="CC201" s="32" t="str">
        <f t="shared" si="54"/>
        <v/>
      </c>
      <c r="CD201" s="32" t="str">
        <f t="shared" si="55"/>
        <v/>
      </c>
      <c r="CE201" s="32" t="str">
        <f t="shared" si="56"/>
        <v/>
      </c>
      <c r="CF201" s="32" t="str">
        <f t="shared" si="57"/>
        <v/>
      </c>
      <c r="CG201" s="33">
        <f t="shared" si="61"/>
        <v>0</v>
      </c>
      <c r="CH201" s="33">
        <f t="shared" si="62"/>
        <v>0</v>
      </c>
      <c r="CI201" s="33">
        <f t="shared" si="63"/>
        <v>0</v>
      </c>
      <c r="CJ201" s="33">
        <f t="shared" si="64"/>
        <v>0</v>
      </c>
      <c r="CK201" s="33">
        <f t="shared" si="65"/>
        <v>0</v>
      </c>
      <c r="CL201" s="33">
        <f t="shared" si="66"/>
        <v>0</v>
      </c>
      <c r="CM201" s="33"/>
      <c r="CZ201" s="2"/>
    </row>
    <row r="202" spans="1:104" x14ac:dyDescent="0.2">
      <c r="A202" s="1392"/>
      <c r="B202" s="391" t="s">
        <v>193</v>
      </c>
      <c r="C202" s="333">
        <f t="shared" si="67"/>
        <v>0</v>
      </c>
      <c r="D202" s="334">
        <f t="shared" si="58"/>
        <v>0</v>
      </c>
      <c r="E202" s="335">
        <f t="shared" si="59"/>
        <v>0</v>
      </c>
      <c r="F202" s="35"/>
      <c r="G202" s="39"/>
      <c r="H202" s="35"/>
      <c r="I202" s="39"/>
      <c r="J202" s="35"/>
      <c r="K202" s="39"/>
      <c r="L202" s="35"/>
      <c r="M202" s="39"/>
      <c r="N202" s="35"/>
      <c r="O202" s="39"/>
      <c r="P202" s="35"/>
      <c r="Q202" s="39"/>
      <c r="R202" s="35"/>
      <c r="S202" s="39"/>
      <c r="T202" s="35"/>
      <c r="U202" s="39"/>
      <c r="V202" s="35"/>
      <c r="W202" s="39"/>
      <c r="X202" s="35"/>
      <c r="Y202" s="39"/>
      <c r="Z202" s="35"/>
      <c r="AA202" s="39"/>
      <c r="AB202" s="35"/>
      <c r="AC202" s="39"/>
      <c r="AD202" s="35"/>
      <c r="AE202" s="39"/>
      <c r="AF202" s="35"/>
      <c r="AG202" s="39"/>
      <c r="AH202" s="35"/>
      <c r="AI202" s="39"/>
      <c r="AJ202" s="35"/>
      <c r="AK202" s="39"/>
      <c r="AL202" s="35"/>
      <c r="AM202" s="239"/>
      <c r="AN202" s="255"/>
      <c r="AO202" s="264"/>
      <c r="AP202" s="109"/>
      <c r="AQ202" s="39"/>
      <c r="AR202" s="58"/>
      <c r="AS202" s="35"/>
      <c r="AT202" s="39"/>
      <c r="AU202" s="39"/>
      <c r="AV202" s="39"/>
      <c r="AW202" s="186" t="str">
        <f t="shared" si="60"/>
        <v/>
      </c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12"/>
      <c r="BI202" s="12"/>
      <c r="BY202" s="3"/>
      <c r="CA202" s="32" t="str">
        <f t="shared" si="52"/>
        <v/>
      </c>
      <c r="CB202" s="32" t="str">
        <f t="shared" si="53"/>
        <v/>
      </c>
      <c r="CC202" s="32" t="str">
        <f t="shared" si="54"/>
        <v/>
      </c>
      <c r="CD202" s="32" t="str">
        <f t="shared" si="55"/>
        <v/>
      </c>
      <c r="CE202" s="32" t="str">
        <f t="shared" si="56"/>
        <v/>
      </c>
      <c r="CF202" s="32" t="str">
        <f t="shared" si="57"/>
        <v/>
      </c>
      <c r="CG202" s="33">
        <f t="shared" si="61"/>
        <v>0</v>
      </c>
      <c r="CH202" s="33">
        <f t="shared" si="62"/>
        <v>0</v>
      </c>
      <c r="CI202" s="33">
        <f t="shared" si="63"/>
        <v>0</v>
      </c>
      <c r="CJ202" s="33">
        <f t="shared" si="64"/>
        <v>0</v>
      </c>
      <c r="CK202" s="33">
        <f t="shared" si="65"/>
        <v>0</v>
      </c>
      <c r="CL202" s="33">
        <f t="shared" si="66"/>
        <v>0</v>
      </c>
      <c r="CM202" s="33"/>
      <c r="CZ202" s="2"/>
    </row>
    <row r="203" spans="1:104" x14ac:dyDescent="0.2">
      <c r="A203" s="1392"/>
      <c r="B203" s="391" t="s">
        <v>194</v>
      </c>
      <c r="C203" s="333">
        <f t="shared" si="67"/>
        <v>1</v>
      </c>
      <c r="D203" s="334">
        <f t="shared" si="58"/>
        <v>1</v>
      </c>
      <c r="E203" s="335">
        <f t="shared" si="59"/>
        <v>0</v>
      </c>
      <c r="F203" s="35"/>
      <c r="G203" s="39"/>
      <c r="H203" s="35"/>
      <c r="I203" s="39"/>
      <c r="J203" s="35"/>
      <c r="K203" s="39"/>
      <c r="L203" s="35"/>
      <c r="M203" s="39"/>
      <c r="N203" s="35">
        <v>1</v>
      </c>
      <c r="O203" s="39"/>
      <c r="P203" s="35"/>
      <c r="Q203" s="39"/>
      <c r="R203" s="35"/>
      <c r="S203" s="39"/>
      <c r="T203" s="35"/>
      <c r="U203" s="39"/>
      <c r="V203" s="35"/>
      <c r="W203" s="39"/>
      <c r="X203" s="35"/>
      <c r="Y203" s="39"/>
      <c r="Z203" s="35"/>
      <c r="AA203" s="39"/>
      <c r="AB203" s="35"/>
      <c r="AC203" s="39"/>
      <c r="AD203" s="35"/>
      <c r="AE203" s="39"/>
      <c r="AF203" s="35"/>
      <c r="AG203" s="39"/>
      <c r="AH203" s="35"/>
      <c r="AI203" s="39"/>
      <c r="AJ203" s="35"/>
      <c r="AK203" s="39"/>
      <c r="AL203" s="35"/>
      <c r="AM203" s="239"/>
      <c r="AN203" s="255"/>
      <c r="AO203" s="264"/>
      <c r="AP203" s="109"/>
      <c r="AQ203" s="39">
        <v>0</v>
      </c>
      <c r="AR203" s="58">
        <v>0</v>
      </c>
      <c r="AS203" s="35">
        <v>0</v>
      </c>
      <c r="AT203" s="39">
        <v>0</v>
      </c>
      <c r="AU203" s="39">
        <v>0</v>
      </c>
      <c r="AV203" s="39">
        <v>0</v>
      </c>
      <c r="AW203" s="186" t="str">
        <f t="shared" si="60"/>
        <v/>
      </c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12"/>
      <c r="BI203" s="12"/>
      <c r="BY203" s="3"/>
      <c r="CA203" s="32" t="str">
        <f t="shared" si="52"/>
        <v/>
      </c>
      <c r="CB203" s="32" t="str">
        <f t="shared" si="53"/>
        <v/>
      </c>
      <c r="CC203" s="32" t="str">
        <f t="shared" si="54"/>
        <v/>
      </c>
      <c r="CD203" s="32" t="str">
        <f t="shared" si="55"/>
        <v/>
      </c>
      <c r="CE203" s="32" t="str">
        <f t="shared" si="56"/>
        <v/>
      </c>
      <c r="CF203" s="32" t="str">
        <f t="shared" si="57"/>
        <v/>
      </c>
      <c r="CG203" s="33">
        <f t="shared" si="61"/>
        <v>0</v>
      </c>
      <c r="CH203" s="33">
        <f t="shared" si="62"/>
        <v>0</v>
      </c>
      <c r="CI203" s="33">
        <f t="shared" si="63"/>
        <v>0</v>
      </c>
      <c r="CJ203" s="33">
        <f t="shared" si="64"/>
        <v>0</v>
      </c>
      <c r="CK203" s="33">
        <f t="shared" si="65"/>
        <v>0</v>
      </c>
      <c r="CL203" s="33">
        <f t="shared" si="66"/>
        <v>0</v>
      </c>
      <c r="CM203" s="33"/>
      <c r="CZ203" s="2"/>
    </row>
    <row r="204" spans="1:104" x14ac:dyDescent="0.2">
      <c r="A204" s="1392"/>
      <c r="B204" s="392" t="s">
        <v>195</v>
      </c>
      <c r="C204" s="333">
        <f t="shared" si="67"/>
        <v>0</v>
      </c>
      <c r="D204" s="393"/>
      <c r="E204" s="335">
        <f>SUM(K204+M204+O204+Q204+S204+U204+W204+Y204+AA204+AC204+AE204+AG204+AI204+AK204+AM204)</f>
        <v>0</v>
      </c>
      <c r="F204" s="270"/>
      <c r="G204" s="271"/>
      <c r="H204" s="270"/>
      <c r="I204" s="271"/>
      <c r="J204" s="270"/>
      <c r="K204" s="39"/>
      <c r="L204" s="270"/>
      <c r="M204" s="39"/>
      <c r="N204" s="270"/>
      <c r="O204" s="39"/>
      <c r="P204" s="270"/>
      <c r="Q204" s="39"/>
      <c r="R204" s="270"/>
      <c r="S204" s="39"/>
      <c r="T204" s="270"/>
      <c r="U204" s="39"/>
      <c r="V204" s="270"/>
      <c r="W204" s="39"/>
      <c r="X204" s="270"/>
      <c r="Y204" s="39"/>
      <c r="Z204" s="270"/>
      <c r="AA204" s="39"/>
      <c r="AB204" s="270"/>
      <c r="AC204" s="39"/>
      <c r="AD204" s="270"/>
      <c r="AE204" s="39"/>
      <c r="AF204" s="270"/>
      <c r="AG204" s="39"/>
      <c r="AH204" s="270"/>
      <c r="AI204" s="39"/>
      <c r="AJ204" s="270"/>
      <c r="AK204" s="39"/>
      <c r="AL204" s="270"/>
      <c r="AM204" s="239"/>
      <c r="AN204" s="255"/>
      <c r="AO204" s="264"/>
      <c r="AP204" s="109"/>
      <c r="AQ204" s="39"/>
      <c r="AR204" s="58"/>
      <c r="AS204" s="270"/>
      <c r="AT204" s="39"/>
      <c r="AU204" s="39"/>
      <c r="AV204" s="39"/>
      <c r="AW204" s="186" t="str">
        <f t="shared" si="60"/>
        <v/>
      </c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12"/>
      <c r="BI204" s="12"/>
      <c r="BY204" s="3"/>
      <c r="CA204" s="32" t="str">
        <f t="shared" si="52"/>
        <v/>
      </c>
      <c r="CB204" s="32" t="str">
        <f t="shared" si="53"/>
        <v/>
      </c>
      <c r="CC204" s="32" t="str">
        <f t="shared" si="54"/>
        <v/>
      </c>
      <c r="CD204" s="32" t="str">
        <f t="shared" si="55"/>
        <v/>
      </c>
      <c r="CE204" s="32" t="str">
        <f t="shared" si="56"/>
        <v/>
      </c>
      <c r="CF204" s="32" t="str">
        <f t="shared" si="57"/>
        <v/>
      </c>
      <c r="CG204" s="33">
        <f t="shared" si="61"/>
        <v>0</v>
      </c>
      <c r="CH204" s="33">
        <f t="shared" si="62"/>
        <v>0</v>
      </c>
      <c r="CI204" s="33">
        <f t="shared" si="63"/>
        <v>0</v>
      </c>
      <c r="CJ204" s="33">
        <f t="shared" si="64"/>
        <v>0</v>
      </c>
      <c r="CK204" s="33">
        <f t="shared" si="65"/>
        <v>0</v>
      </c>
      <c r="CL204" s="33">
        <f>IF(AND(C204&lt;&gt;0,OR(AQ204="",AR204="",AT204="",AU204="",AV204="")),1,0)</f>
        <v>0</v>
      </c>
      <c r="CM204" s="33"/>
      <c r="CZ204" s="2"/>
    </row>
    <row r="205" spans="1:104" x14ac:dyDescent="0.2">
      <c r="A205" s="1392"/>
      <c r="B205" s="391" t="s">
        <v>196</v>
      </c>
      <c r="C205" s="333">
        <f t="shared" si="67"/>
        <v>0</v>
      </c>
      <c r="D205" s="334">
        <f t="shared" ref="D205:E211" si="68">SUM(F205+H205+J205+L205+N205+P205+R205+T205+V205+X205+Z205+AB205+AD205+AF205+AH205+AJ205+AL205)</f>
        <v>0</v>
      </c>
      <c r="E205" s="335">
        <f t="shared" si="68"/>
        <v>0</v>
      </c>
      <c r="F205" s="35"/>
      <c r="G205" s="39"/>
      <c r="H205" s="35"/>
      <c r="I205" s="39"/>
      <c r="J205" s="35"/>
      <c r="K205" s="39"/>
      <c r="L205" s="35"/>
      <c r="M205" s="39"/>
      <c r="N205" s="35"/>
      <c r="O205" s="39"/>
      <c r="P205" s="35"/>
      <c r="Q205" s="39"/>
      <c r="R205" s="35"/>
      <c r="S205" s="39"/>
      <c r="T205" s="35"/>
      <c r="U205" s="39"/>
      <c r="V205" s="35"/>
      <c r="W205" s="39"/>
      <c r="X205" s="35"/>
      <c r="Y205" s="39"/>
      <c r="Z205" s="35"/>
      <c r="AA205" s="39"/>
      <c r="AB205" s="35"/>
      <c r="AC205" s="39"/>
      <c r="AD205" s="35"/>
      <c r="AE205" s="39"/>
      <c r="AF205" s="35"/>
      <c r="AG205" s="39"/>
      <c r="AH205" s="35"/>
      <c r="AI205" s="39"/>
      <c r="AJ205" s="35"/>
      <c r="AK205" s="39"/>
      <c r="AL205" s="35"/>
      <c r="AM205" s="239"/>
      <c r="AN205" s="255"/>
      <c r="AO205" s="264"/>
      <c r="AP205" s="109"/>
      <c r="AQ205" s="39"/>
      <c r="AR205" s="58"/>
      <c r="AS205" s="35"/>
      <c r="AT205" s="39"/>
      <c r="AU205" s="39"/>
      <c r="AV205" s="39"/>
      <c r="AW205" s="186" t="str">
        <f t="shared" si="60"/>
        <v/>
      </c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12"/>
      <c r="BI205" s="12"/>
      <c r="BY205" s="3"/>
      <c r="CA205" s="32" t="str">
        <f t="shared" si="52"/>
        <v/>
      </c>
      <c r="CB205" s="32" t="str">
        <f t="shared" si="53"/>
        <v/>
      </c>
      <c r="CC205" s="32" t="str">
        <f t="shared" si="54"/>
        <v/>
      </c>
      <c r="CD205" s="32" t="str">
        <f t="shared" si="55"/>
        <v/>
      </c>
      <c r="CE205" s="32" t="str">
        <f t="shared" si="56"/>
        <v/>
      </c>
      <c r="CF205" s="32" t="str">
        <f t="shared" si="57"/>
        <v/>
      </c>
      <c r="CG205" s="33">
        <f t="shared" si="61"/>
        <v>0</v>
      </c>
      <c r="CH205" s="33">
        <f t="shared" si="62"/>
        <v>0</v>
      </c>
      <c r="CI205" s="33">
        <f t="shared" si="63"/>
        <v>0</v>
      </c>
      <c r="CJ205" s="33">
        <f t="shared" si="64"/>
        <v>0</v>
      </c>
      <c r="CK205" s="33">
        <f t="shared" si="65"/>
        <v>0</v>
      </c>
      <c r="CL205" s="33">
        <f t="shared" si="66"/>
        <v>0</v>
      </c>
      <c r="CM205" s="33"/>
      <c r="CZ205" s="2"/>
    </row>
    <row r="206" spans="1:104" x14ac:dyDescent="0.2">
      <c r="A206" s="1392"/>
      <c r="B206" s="394" t="s">
        <v>197</v>
      </c>
      <c r="C206" s="333">
        <f t="shared" si="67"/>
        <v>0</v>
      </c>
      <c r="D206" s="334">
        <f t="shared" si="68"/>
        <v>0</v>
      </c>
      <c r="E206" s="335">
        <f t="shared" si="68"/>
        <v>0</v>
      </c>
      <c r="F206" s="35"/>
      <c r="G206" s="39"/>
      <c r="H206" s="35"/>
      <c r="I206" s="39"/>
      <c r="J206" s="35"/>
      <c r="K206" s="39"/>
      <c r="L206" s="35"/>
      <c r="M206" s="39"/>
      <c r="N206" s="35"/>
      <c r="O206" s="39"/>
      <c r="P206" s="35"/>
      <c r="Q206" s="39"/>
      <c r="R206" s="35"/>
      <c r="S206" s="39"/>
      <c r="T206" s="35"/>
      <c r="U206" s="39"/>
      <c r="V206" s="35"/>
      <c r="W206" s="39"/>
      <c r="X206" s="35"/>
      <c r="Y206" s="39"/>
      <c r="Z206" s="35"/>
      <c r="AA206" s="39"/>
      <c r="AB206" s="35"/>
      <c r="AC206" s="39"/>
      <c r="AD206" s="35"/>
      <c r="AE206" s="39"/>
      <c r="AF206" s="35"/>
      <c r="AG206" s="39"/>
      <c r="AH206" s="35"/>
      <c r="AI206" s="39"/>
      <c r="AJ206" s="35"/>
      <c r="AK206" s="39"/>
      <c r="AL206" s="35"/>
      <c r="AM206" s="239"/>
      <c r="AN206" s="255"/>
      <c r="AO206" s="264"/>
      <c r="AP206" s="109"/>
      <c r="AQ206" s="39"/>
      <c r="AR206" s="58"/>
      <c r="AS206" s="35"/>
      <c r="AT206" s="39"/>
      <c r="AU206" s="39"/>
      <c r="AV206" s="39"/>
      <c r="AW206" s="186" t="str">
        <f t="shared" si="60"/>
        <v/>
      </c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12"/>
      <c r="BI206" s="12"/>
      <c r="BY206" s="3"/>
      <c r="CA206" s="32" t="str">
        <f t="shared" si="52"/>
        <v/>
      </c>
      <c r="CB206" s="32" t="str">
        <f t="shared" si="53"/>
        <v/>
      </c>
      <c r="CC206" s="32" t="str">
        <f t="shared" si="54"/>
        <v/>
      </c>
      <c r="CD206" s="32" t="str">
        <f t="shared" si="55"/>
        <v/>
      </c>
      <c r="CE206" s="32" t="str">
        <f t="shared" si="56"/>
        <v/>
      </c>
      <c r="CF206" s="32" t="str">
        <f t="shared" si="57"/>
        <v/>
      </c>
      <c r="CG206" s="33">
        <f t="shared" si="61"/>
        <v>0</v>
      </c>
      <c r="CH206" s="33">
        <f t="shared" si="62"/>
        <v>0</v>
      </c>
      <c r="CI206" s="33">
        <f t="shared" si="63"/>
        <v>0</v>
      </c>
      <c r="CJ206" s="33">
        <f t="shared" si="64"/>
        <v>0</v>
      </c>
      <c r="CK206" s="33">
        <f t="shared" si="65"/>
        <v>0</v>
      </c>
      <c r="CL206" s="33">
        <f t="shared" si="66"/>
        <v>0</v>
      </c>
      <c r="CM206" s="33"/>
      <c r="CZ206" s="2"/>
    </row>
    <row r="207" spans="1:104" x14ac:dyDescent="0.2">
      <c r="A207" s="1392"/>
      <c r="B207" s="394" t="s">
        <v>198</v>
      </c>
      <c r="C207" s="333">
        <f t="shared" si="67"/>
        <v>0</v>
      </c>
      <c r="D207" s="334">
        <f t="shared" si="68"/>
        <v>0</v>
      </c>
      <c r="E207" s="335">
        <f t="shared" si="68"/>
        <v>0</v>
      </c>
      <c r="F207" s="35"/>
      <c r="G207" s="39"/>
      <c r="H207" s="35"/>
      <c r="I207" s="39"/>
      <c r="J207" s="35"/>
      <c r="K207" s="39"/>
      <c r="L207" s="35"/>
      <c r="M207" s="39"/>
      <c r="N207" s="35"/>
      <c r="O207" s="39"/>
      <c r="P207" s="35"/>
      <c r="Q207" s="39"/>
      <c r="R207" s="35"/>
      <c r="S207" s="39"/>
      <c r="T207" s="35"/>
      <c r="U207" s="39"/>
      <c r="V207" s="35"/>
      <c r="W207" s="39"/>
      <c r="X207" s="35"/>
      <c r="Y207" s="39"/>
      <c r="Z207" s="35"/>
      <c r="AA207" s="39"/>
      <c r="AB207" s="35"/>
      <c r="AC207" s="39"/>
      <c r="AD207" s="35"/>
      <c r="AE207" s="39"/>
      <c r="AF207" s="35"/>
      <c r="AG207" s="39"/>
      <c r="AH207" s="35"/>
      <c r="AI207" s="39"/>
      <c r="AJ207" s="35"/>
      <c r="AK207" s="39"/>
      <c r="AL207" s="35"/>
      <c r="AM207" s="239"/>
      <c r="AN207" s="255"/>
      <c r="AO207" s="264"/>
      <c r="AP207" s="109"/>
      <c r="AQ207" s="39"/>
      <c r="AR207" s="58"/>
      <c r="AS207" s="35"/>
      <c r="AT207" s="39"/>
      <c r="AU207" s="39"/>
      <c r="AV207" s="39"/>
      <c r="AW207" s="186" t="str">
        <f t="shared" si="60"/>
        <v/>
      </c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12"/>
      <c r="BI207" s="12"/>
      <c r="BY207" s="3"/>
      <c r="CA207" s="32" t="str">
        <f t="shared" si="52"/>
        <v/>
      </c>
      <c r="CB207" s="32" t="str">
        <f t="shared" si="53"/>
        <v/>
      </c>
      <c r="CC207" s="32" t="str">
        <f t="shared" si="54"/>
        <v/>
      </c>
      <c r="CD207" s="32" t="str">
        <f t="shared" si="55"/>
        <v/>
      </c>
      <c r="CE207" s="32" t="str">
        <f t="shared" si="56"/>
        <v/>
      </c>
      <c r="CF207" s="32" t="str">
        <f t="shared" si="57"/>
        <v/>
      </c>
      <c r="CG207" s="33">
        <f t="shared" si="61"/>
        <v>0</v>
      </c>
      <c r="CH207" s="33">
        <f t="shared" si="62"/>
        <v>0</v>
      </c>
      <c r="CI207" s="33">
        <f t="shared" si="63"/>
        <v>0</v>
      </c>
      <c r="CJ207" s="33">
        <f t="shared" si="64"/>
        <v>0</v>
      </c>
      <c r="CK207" s="33">
        <f t="shared" si="65"/>
        <v>0</v>
      </c>
      <c r="CL207" s="33">
        <f t="shared" si="66"/>
        <v>0</v>
      </c>
      <c r="CM207" s="33"/>
      <c r="CZ207" s="2"/>
    </row>
    <row r="208" spans="1:104" x14ac:dyDescent="0.2">
      <c r="A208" s="1376"/>
      <c r="B208" s="395" t="s">
        <v>199</v>
      </c>
      <c r="C208" s="344">
        <f t="shared" si="67"/>
        <v>0</v>
      </c>
      <c r="D208" s="337">
        <f t="shared" si="68"/>
        <v>0</v>
      </c>
      <c r="E208" s="345">
        <f t="shared" si="68"/>
        <v>0</v>
      </c>
      <c r="F208" s="42"/>
      <c r="G208" s="46"/>
      <c r="H208" s="42"/>
      <c r="I208" s="46"/>
      <c r="J208" s="42"/>
      <c r="K208" s="46"/>
      <c r="L208" s="42"/>
      <c r="M208" s="46"/>
      <c r="N208" s="42"/>
      <c r="O208" s="46"/>
      <c r="P208" s="42"/>
      <c r="Q208" s="46"/>
      <c r="R208" s="42"/>
      <c r="S208" s="46"/>
      <c r="T208" s="42"/>
      <c r="U208" s="46"/>
      <c r="V208" s="42"/>
      <c r="W208" s="46"/>
      <c r="X208" s="42"/>
      <c r="Y208" s="46"/>
      <c r="Z208" s="42"/>
      <c r="AA208" s="46"/>
      <c r="AB208" s="42"/>
      <c r="AC208" s="46"/>
      <c r="AD208" s="42"/>
      <c r="AE208" s="46"/>
      <c r="AF208" s="42"/>
      <c r="AG208" s="46"/>
      <c r="AH208" s="42"/>
      <c r="AI208" s="46"/>
      <c r="AJ208" s="42"/>
      <c r="AK208" s="46"/>
      <c r="AL208" s="42"/>
      <c r="AM208" s="244"/>
      <c r="AN208" s="384"/>
      <c r="AO208" s="149"/>
      <c r="AP208" s="85"/>
      <c r="AQ208" s="46"/>
      <c r="AR208" s="202"/>
      <c r="AS208" s="42"/>
      <c r="AT208" s="46"/>
      <c r="AU208" s="46"/>
      <c r="AV208" s="46"/>
      <c r="AW208" s="186" t="str">
        <f t="shared" si="60"/>
        <v/>
      </c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12"/>
      <c r="BI208" s="12"/>
      <c r="BY208" s="3"/>
      <c r="CA208" s="32" t="str">
        <f t="shared" si="52"/>
        <v/>
      </c>
      <c r="CB208" s="32" t="str">
        <f t="shared" si="53"/>
        <v/>
      </c>
      <c r="CC208" s="32" t="str">
        <f t="shared" si="54"/>
        <v/>
      </c>
      <c r="CD208" s="32" t="str">
        <f t="shared" si="55"/>
        <v/>
      </c>
      <c r="CE208" s="32" t="str">
        <f t="shared" si="56"/>
        <v/>
      </c>
      <c r="CF208" s="32" t="str">
        <f t="shared" si="57"/>
        <v/>
      </c>
      <c r="CG208" s="33">
        <f t="shared" si="61"/>
        <v>0</v>
      </c>
      <c r="CH208" s="33">
        <f t="shared" si="62"/>
        <v>0</v>
      </c>
      <c r="CI208" s="33">
        <f t="shared" si="63"/>
        <v>0</v>
      </c>
      <c r="CJ208" s="33">
        <f t="shared" si="64"/>
        <v>0</v>
      </c>
      <c r="CK208" s="33">
        <f t="shared" si="65"/>
        <v>0</v>
      </c>
      <c r="CL208" s="33">
        <f t="shared" si="66"/>
        <v>0</v>
      </c>
      <c r="CM208" s="33"/>
      <c r="CZ208" s="2"/>
    </row>
    <row r="209" spans="1:104" ht="21" customHeight="1" x14ac:dyDescent="0.2">
      <c r="A209" s="1561" t="s">
        <v>200</v>
      </c>
      <c r="B209" s="675" t="s">
        <v>201</v>
      </c>
      <c r="C209" s="663">
        <f t="shared" si="67"/>
        <v>0</v>
      </c>
      <c r="D209" s="664">
        <f t="shared" si="68"/>
        <v>0</v>
      </c>
      <c r="E209" s="665">
        <f t="shared" si="68"/>
        <v>0</v>
      </c>
      <c r="F209" s="583"/>
      <c r="G209" s="586"/>
      <c r="H209" s="583"/>
      <c r="I209" s="586"/>
      <c r="J209" s="583"/>
      <c r="K209" s="586"/>
      <c r="L209" s="583"/>
      <c r="M209" s="586"/>
      <c r="N209" s="583"/>
      <c r="O209" s="586"/>
      <c r="P209" s="583"/>
      <c r="Q209" s="586"/>
      <c r="R209" s="583"/>
      <c r="S209" s="586"/>
      <c r="T209" s="583"/>
      <c r="U209" s="586"/>
      <c r="V209" s="583"/>
      <c r="W209" s="586"/>
      <c r="X209" s="583"/>
      <c r="Y209" s="586"/>
      <c r="Z209" s="583"/>
      <c r="AA209" s="586"/>
      <c r="AB209" s="583"/>
      <c r="AC209" s="586"/>
      <c r="AD209" s="583"/>
      <c r="AE209" s="586"/>
      <c r="AF209" s="583"/>
      <c r="AG209" s="586"/>
      <c r="AH209" s="583"/>
      <c r="AI209" s="586"/>
      <c r="AJ209" s="397"/>
      <c r="AK209" s="347"/>
      <c r="AL209" s="583"/>
      <c r="AM209" s="642"/>
      <c r="AN209" s="255"/>
      <c r="AO209" s="264"/>
      <c r="AP209" s="109"/>
      <c r="AQ209" s="586"/>
      <c r="AR209" s="603"/>
      <c r="AS209" s="583"/>
      <c r="AT209" s="586"/>
      <c r="AU209" s="586"/>
      <c r="AV209" s="586"/>
      <c r="AW209" s="186" t="str">
        <f t="shared" si="60"/>
        <v/>
      </c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12"/>
      <c r="BI209" s="12"/>
      <c r="BY209" s="3"/>
      <c r="CA209" s="32" t="str">
        <f t="shared" si="52"/>
        <v/>
      </c>
      <c r="CB209" s="32" t="str">
        <f t="shared" si="53"/>
        <v/>
      </c>
      <c r="CC209" s="32" t="str">
        <f t="shared" si="54"/>
        <v/>
      </c>
      <c r="CD209" s="32" t="str">
        <f t="shared" si="55"/>
        <v/>
      </c>
      <c r="CE209" s="32" t="str">
        <f t="shared" si="56"/>
        <v/>
      </c>
      <c r="CF209" s="32" t="str">
        <f t="shared" si="57"/>
        <v/>
      </c>
      <c r="CG209" s="33">
        <f t="shared" si="61"/>
        <v>0</v>
      </c>
      <c r="CH209" s="33">
        <f t="shared" si="62"/>
        <v>0</v>
      </c>
      <c r="CI209" s="33">
        <f t="shared" si="63"/>
        <v>0</v>
      </c>
      <c r="CJ209" s="33">
        <f t="shared" si="64"/>
        <v>0</v>
      </c>
      <c r="CK209" s="33">
        <f t="shared" si="65"/>
        <v>0</v>
      </c>
      <c r="CL209" s="33">
        <f t="shared" si="66"/>
        <v>0</v>
      </c>
      <c r="CM209" s="33"/>
      <c r="CZ209" s="2"/>
    </row>
    <row r="210" spans="1:104" ht="21" x14ac:dyDescent="0.2">
      <c r="A210" s="1484"/>
      <c r="B210" s="398" t="s">
        <v>202</v>
      </c>
      <c r="C210" s="333">
        <f t="shared" si="67"/>
        <v>0</v>
      </c>
      <c r="D210" s="334">
        <f t="shared" si="68"/>
        <v>0</v>
      </c>
      <c r="E210" s="335">
        <f t="shared" si="68"/>
        <v>0</v>
      </c>
      <c r="F210" s="35"/>
      <c r="G210" s="39"/>
      <c r="H210" s="35"/>
      <c r="I210" s="39"/>
      <c r="J210" s="35"/>
      <c r="K210" s="39"/>
      <c r="L210" s="35"/>
      <c r="M210" s="39"/>
      <c r="N210" s="35"/>
      <c r="O210" s="39"/>
      <c r="P210" s="35"/>
      <c r="Q210" s="39"/>
      <c r="R210" s="35"/>
      <c r="S210" s="39"/>
      <c r="T210" s="35"/>
      <c r="U210" s="39"/>
      <c r="V210" s="35"/>
      <c r="W210" s="39"/>
      <c r="X210" s="35"/>
      <c r="Y210" s="39"/>
      <c r="Z210" s="35"/>
      <c r="AA210" s="39"/>
      <c r="AB210" s="35"/>
      <c r="AC210" s="39"/>
      <c r="AD210" s="35"/>
      <c r="AE210" s="39"/>
      <c r="AF210" s="35"/>
      <c r="AG210" s="39"/>
      <c r="AH210" s="35"/>
      <c r="AI210" s="39"/>
      <c r="AJ210" s="42"/>
      <c r="AK210" s="46"/>
      <c r="AL210" s="35"/>
      <c r="AM210" s="239"/>
      <c r="AN210" s="255"/>
      <c r="AO210" s="264"/>
      <c r="AP210" s="109"/>
      <c r="AQ210" s="39"/>
      <c r="AR210" s="58"/>
      <c r="AS210" s="35"/>
      <c r="AT210" s="39"/>
      <c r="AU210" s="39"/>
      <c r="AV210" s="39"/>
      <c r="AW210" s="186" t="str">
        <f t="shared" si="60"/>
        <v/>
      </c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12"/>
      <c r="BI210" s="12"/>
      <c r="BY210" s="3"/>
      <c r="CA210" s="32" t="str">
        <f t="shared" si="52"/>
        <v/>
      </c>
      <c r="CB210" s="32" t="str">
        <f t="shared" si="53"/>
        <v/>
      </c>
      <c r="CC210" s="32" t="str">
        <f t="shared" si="54"/>
        <v/>
      </c>
      <c r="CD210" s="32" t="str">
        <f t="shared" si="55"/>
        <v/>
      </c>
      <c r="CE210" s="32" t="str">
        <f t="shared" si="56"/>
        <v/>
      </c>
      <c r="CF210" s="32" t="str">
        <f t="shared" si="57"/>
        <v/>
      </c>
      <c r="CG210" s="33">
        <f t="shared" si="61"/>
        <v>0</v>
      </c>
      <c r="CH210" s="33">
        <f t="shared" si="62"/>
        <v>0</v>
      </c>
      <c r="CI210" s="33">
        <f t="shared" si="63"/>
        <v>0</v>
      </c>
      <c r="CJ210" s="33">
        <f t="shared" si="64"/>
        <v>0</v>
      </c>
      <c r="CK210" s="33">
        <f t="shared" si="65"/>
        <v>0</v>
      </c>
      <c r="CL210" s="33">
        <f t="shared" si="66"/>
        <v>0</v>
      </c>
      <c r="CM210" s="33"/>
      <c r="CZ210" s="2"/>
    </row>
    <row r="211" spans="1:104" x14ac:dyDescent="0.2">
      <c r="A211" s="1471"/>
      <c r="B211" s="383" t="s">
        <v>203</v>
      </c>
      <c r="C211" s="348">
        <f t="shared" si="67"/>
        <v>0</v>
      </c>
      <c r="D211" s="349">
        <f t="shared" si="68"/>
        <v>0</v>
      </c>
      <c r="E211" s="350">
        <f t="shared" si="68"/>
        <v>0</v>
      </c>
      <c r="F211" s="82"/>
      <c r="G211" s="85"/>
      <c r="H211" s="82"/>
      <c r="I211" s="85"/>
      <c r="J211" s="82"/>
      <c r="K211" s="85"/>
      <c r="L211" s="82"/>
      <c r="M211" s="85"/>
      <c r="N211" s="82"/>
      <c r="O211" s="85"/>
      <c r="P211" s="82"/>
      <c r="Q211" s="85"/>
      <c r="R211" s="82"/>
      <c r="S211" s="85"/>
      <c r="T211" s="82"/>
      <c r="U211" s="85"/>
      <c r="V211" s="82"/>
      <c r="W211" s="85"/>
      <c r="X211" s="82"/>
      <c r="Y211" s="85"/>
      <c r="Z211" s="82"/>
      <c r="AA211" s="85"/>
      <c r="AB211" s="82"/>
      <c r="AC211" s="85"/>
      <c r="AD211" s="82"/>
      <c r="AE211" s="85"/>
      <c r="AF211" s="82"/>
      <c r="AG211" s="85"/>
      <c r="AH211" s="82"/>
      <c r="AI211" s="85"/>
      <c r="AJ211" s="82"/>
      <c r="AK211" s="85"/>
      <c r="AL211" s="82"/>
      <c r="AM211" s="351"/>
      <c r="AN211" s="384"/>
      <c r="AO211" s="149"/>
      <c r="AP211" s="85"/>
      <c r="AQ211" s="85"/>
      <c r="AR211" s="59"/>
      <c r="AS211" s="82"/>
      <c r="AT211" s="85"/>
      <c r="AU211" s="85"/>
      <c r="AV211" s="85"/>
      <c r="AW211" s="186" t="str">
        <f t="shared" si="60"/>
        <v/>
      </c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12"/>
      <c r="BI211" s="12"/>
      <c r="BY211" s="3"/>
      <c r="CA211" s="32" t="str">
        <f t="shared" si="52"/>
        <v/>
      </c>
      <c r="CB211" s="32" t="str">
        <f t="shared" si="53"/>
        <v/>
      </c>
      <c r="CC211" s="32" t="str">
        <f t="shared" si="54"/>
        <v/>
      </c>
      <c r="CD211" s="32" t="str">
        <f t="shared" si="55"/>
        <v/>
      </c>
      <c r="CE211" s="32" t="str">
        <f t="shared" si="56"/>
        <v/>
      </c>
      <c r="CF211" s="32" t="str">
        <f t="shared" si="57"/>
        <v/>
      </c>
      <c r="CG211" s="33">
        <f t="shared" si="61"/>
        <v>0</v>
      </c>
      <c r="CH211" s="33">
        <f t="shared" si="62"/>
        <v>0</v>
      </c>
      <c r="CI211" s="33">
        <f t="shared" si="63"/>
        <v>0</v>
      </c>
      <c r="CJ211" s="33">
        <f t="shared" si="64"/>
        <v>0</v>
      </c>
      <c r="CK211" s="33">
        <f t="shared" si="65"/>
        <v>0</v>
      </c>
      <c r="CL211" s="33">
        <f t="shared" si="66"/>
        <v>0</v>
      </c>
      <c r="CM211" s="33"/>
      <c r="CZ211" s="2"/>
    </row>
    <row r="212" spans="1:104" ht="14.25" customHeight="1" x14ac:dyDescent="0.2">
      <c r="A212" s="1561" t="s">
        <v>204</v>
      </c>
      <c r="B212" s="673" t="s">
        <v>205</v>
      </c>
      <c r="C212" s="663">
        <f t="shared" si="67"/>
        <v>0</v>
      </c>
      <c r="D212" s="664">
        <f t="shared" ref="D212:E215" si="69">SUM(F212+H212+J212+L212+N212)</f>
        <v>0</v>
      </c>
      <c r="E212" s="665">
        <f t="shared" si="69"/>
        <v>0</v>
      </c>
      <c r="F212" s="583"/>
      <c r="G212" s="586"/>
      <c r="H212" s="583"/>
      <c r="I212" s="586"/>
      <c r="J212" s="583"/>
      <c r="K212" s="586"/>
      <c r="L212" s="583"/>
      <c r="M212" s="586"/>
      <c r="N212" s="583"/>
      <c r="O212" s="586"/>
      <c r="P212" s="668"/>
      <c r="Q212" s="669"/>
      <c r="R212" s="668"/>
      <c r="S212" s="669"/>
      <c r="T212" s="668"/>
      <c r="U212" s="669"/>
      <c r="V212" s="668"/>
      <c r="W212" s="669"/>
      <c r="X212" s="668"/>
      <c r="Y212" s="669"/>
      <c r="Z212" s="668"/>
      <c r="AA212" s="669"/>
      <c r="AB212" s="668"/>
      <c r="AC212" s="669"/>
      <c r="AD212" s="668"/>
      <c r="AE212" s="669"/>
      <c r="AF212" s="668"/>
      <c r="AG212" s="669"/>
      <c r="AH212" s="668"/>
      <c r="AI212" s="669"/>
      <c r="AJ212" s="668"/>
      <c r="AK212" s="669"/>
      <c r="AL212" s="668"/>
      <c r="AM212" s="676"/>
      <c r="AN212" s="643"/>
      <c r="AO212" s="601"/>
      <c r="AP212" s="586"/>
      <c r="AQ212" s="586"/>
      <c r="AR212" s="671"/>
      <c r="AS212" s="583"/>
      <c r="AT212" s="586"/>
      <c r="AU212" s="586"/>
      <c r="AV212" s="586"/>
      <c r="AW212" s="186" t="str">
        <f t="shared" si="60"/>
        <v/>
      </c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12"/>
      <c r="BI212" s="12"/>
      <c r="BY212" s="3"/>
      <c r="CA212" s="32" t="str">
        <f t="shared" si="52"/>
        <v/>
      </c>
      <c r="CB212" s="32"/>
      <c r="CC212" s="32" t="str">
        <f t="shared" si="54"/>
        <v/>
      </c>
      <c r="CD212" s="32" t="str">
        <f t="shared" si="55"/>
        <v/>
      </c>
      <c r="CE212" s="32" t="str">
        <f t="shared" si="56"/>
        <v/>
      </c>
      <c r="CF212" s="32" t="str">
        <f t="shared" si="57"/>
        <v/>
      </c>
      <c r="CG212" s="33">
        <f t="shared" si="61"/>
        <v>0</v>
      </c>
      <c r="CH212" s="33"/>
      <c r="CI212" s="33">
        <f t="shared" si="63"/>
        <v>0</v>
      </c>
      <c r="CJ212" s="33">
        <f t="shared" si="64"/>
        <v>0</v>
      </c>
      <c r="CK212" s="33">
        <f t="shared" si="65"/>
        <v>0</v>
      </c>
      <c r="CL212" s="33">
        <f t="shared" ref="CL212:CL214" si="70">IF(AND(C212&lt;&gt;0,OR(AQ212="",AS212="",AT212="",AU212="",AV212="")),1,0)</f>
        <v>0</v>
      </c>
      <c r="CM212" s="33"/>
      <c r="CZ212" s="2"/>
    </row>
    <row r="213" spans="1:104" ht="21" x14ac:dyDescent="0.2">
      <c r="A213" s="1484"/>
      <c r="B213" s="400" t="s">
        <v>206</v>
      </c>
      <c r="C213" s="333">
        <f t="shared" si="67"/>
        <v>0</v>
      </c>
      <c r="D213" s="334">
        <f t="shared" si="69"/>
        <v>0</v>
      </c>
      <c r="E213" s="335">
        <f t="shared" si="69"/>
        <v>0</v>
      </c>
      <c r="F213" s="35"/>
      <c r="G213" s="39"/>
      <c r="H213" s="35"/>
      <c r="I213" s="39"/>
      <c r="J213" s="35"/>
      <c r="K213" s="39"/>
      <c r="L213" s="35"/>
      <c r="M213" s="39"/>
      <c r="N213" s="35"/>
      <c r="O213" s="39"/>
      <c r="P213" s="270"/>
      <c r="Q213" s="271"/>
      <c r="R213" s="270"/>
      <c r="S213" s="271"/>
      <c r="T213" s="270"/>
      <c r="U213" s="271"/>
      <c r="V213" s="270"/>
      <c r="W213" s="271"/>
      <c r="X213" s="270"/>
      <c r="Y213" s="271"/>
      <c r="Z213" s="270"/>
      <c r="AA213" s="271"/>
      <c r="AB213" s="270"/>
      <c r="AC213" s="271"/>
      <c r="AD213" s="270"/>
      <c r="AE213" s="271"/>
      <c r="AF213" s="270"/>
      <c r="AG213" s="271"/>
      <c r="AH213" s="270"/>
      <c r="AI213" s="271"/>
      <c r="AJ213" s="270"/>
      <c r="AK213" s="271"/>
      <c r="AL213" s="270"/>
      <c r="AM213" s="401"/>
      <c r="AN213" s="255"/>
      <c r="AO213" s="264"/>
      <c r="AP213" s="109"/>
      <c r="AQ213" s="39"/>
      <c r="AR213" s="402"/>
      <c r="AS213" s="35"/>
      <c r="AT213" s="39"/>
      <c r="AU213" s="39"/>
      <c r="AV213" s="39"/>
      <c r="AW213" s="186" t="str">
        <f t="shared" si="60"/>
        <v/>
      </c>
      <c r="AX213" s="31"/>
      <c r="AY213" s="31"/>
      <c r="AZ213" s="31"/>
      <c r="BA213" s="31"/>
      <c r="BB213" s="31"/>
      <c r="BC213" s="31"/>
      <c r="BD213" s="31"/>
      <c r="BE213" s="12"/>
      <c r="BF213" s="12"/>
      <c r="BY213" s="3"/>
      <c r="CA213" s="32" t="str">
        <f t="shared" si="52"/>
        <v/>
      </c>
      <c r="CB213" s="32"/>
      <c r="CC213" s="32" t="str">
        <f t="shared" si="54"/>
        <v/>
      </c>
      <c r="CD213" s="32" t="str">
        <f t="shared" si="55"/>
        <v/>
      </c>
      <c r="CE213" s="32" t="str">
        <f t="shared" si="56"/>
        <v/>
      </c>
      <c r="CF213" s="32" t="str">
        <f t="shared" si="57"/>
        <v/>
      </c>
      <c r="CG213" s="33">
        <f t="shared" si="61"/>
        <v>0</v>
      </c>
      <c r="CH213" s="33"/>
      <c r="CI213" s="33">
        <f t="shared" si="63"/>
        <v>0</v>
      </c>
      <c r="CJ213" s="33">
        <f t="shared" si="64"/>
        <v>0</v>
      </c>
      <c r="CK213" s="33">
        <f t="shared" si="65"/>
        <v>0</v>
      </c>
      <c r="CL213" s="33">
        <f t="shared" si="70"/>
        <v>0</v>
      </c>
      <c r="CM213" s="33"/>
      <c r="CZ213" s="2"/>
    </row>
    <row r="214" spans="1:104" ht="21" x14ac:dyDescent="0.2">
      <c r="A214" s="1484"/>
      <c r="B214" s="400" t="s">
        <v>207</v>
      </c>
      <c r="C214" s="333">
        <f t="shared" si="67"/>
        <v>0</v>
      </c>
      <c r="D214" s="334">
        <f t="shared" si="69"/>
        <v>0</v>
      </c>
      <c r="E214" s="335">
        <f t="shared" si="69"/>
        <v>0</v>
      </c>
      <c r="F214" s="35"/>
      <c r="G214" s="39"/>
      <c r="H214" s="35"/>
      <c r="I214" s="39"/>
      <c r="J214" s="35"/>
      <c r="K214" s="39"/>
      <c r="L214" s="35"/>
      <c r="M214" s="39"/>
      <c r="N214" s="35"/>
      <c r="O214" s="39"/>
      <c r="P214" s="270"/>
      <c r="Q214" s="271"/>
      <c r="R214" s="270"/>
      <c r="S214" s="271"/>
      <c r="T214" s="270"/>
      <c r="U214" s="271"/>
      <c r="V214" s="270"/>
      <c r="W214" s="271"/>
      <c r="X214" s="270"/>
      <c r="Y214" s="271"/>
      <c r="Z214" s="270"/>
      <c r="AA214" s="271"/>
      <c r="AB214" s="270"/>
      <c r="AC214" s="271"/>
      <c r="AD214" s="270"/>
      <c r="AE214" s="271"/>
      <c r="AF214" s="270"/>
      <c r="AG214" s="271"/>
      <c r="AH214" s="270"/>
      <c r="AI214" s="271"/>
      <c r="AJ214" s="270"/>
      <c r="AK214" s="271"/>
      <c r="AL214" s="270"/>
      <c r="AM214" s="401"/>
      <c r="AN214" s="255"/>
      <c r="AO214" s="264"/>
      <c r="AP214" s="109"/>
      <c r="AQ214" s="39"/>
      <c r="AR214" s="402"/>
      <c r="AS214" s="35"/>
      <c r="AT214" s="39"/>
      <c r="AU214" s="39"/>
      <c r="AV214" s="39"/>
      <c r="AW214" s="186" t="str">
        <f t="shared" si="60"/>
        <v/>
      </c>
      <c r="AX214" s="31"/>
      <c r="AY214" s="31"/>
      <c r="AZ214" s="31"/>
      <c r="BA214" s="31"/>
      <c r="BB214" s="31"/>
      <c r="BC214" s="31"/>
      <c r="BD214" s="31"/>
      <c r="BE214" s="12"/>
      <c r="BF214" s="12"/>
      <c r="BY214" s="3"/>
      <c r="CA214" s="32" t="str">
        <f t="shared" si="52"/>
        <v/>
      </c>
      <c r="CB214" s="32"/>
      <c r="CC214" s="32" t="str">
        <f t="shared" si="54"/>
        <v/>
      </c>
      <c r="CD214" s="32" t="str">
        <f t="shared" si="55"/>
        <v/>
      </c>
      <c r="CE214" s="32" t="str">
        <f t="shared" si="56"/>
        <v/>
      </c>
      <c r="CF214" s="32" t="str">
        <f t="shared" si="57"/>
        <v/>
      </c>
      <c r="CG214" s="33">
        <f t="shared" si="61"/>
        <v>0</v>
      </c>
      <c r="CH214" s="33"/>
      <c r="CI214" s="33">
        <f t="shared" si="63"/>
        <v>0</v>
      </c>
      <c r="CJ214" s="33">
        <f t="shared" si="64"/>
        <v>0</v>
      </c>
      <c r="CK214" s="33">
        <f t="shared" si="65"/>
        <v>0</v>
      </c>
      <c r="CL214" s="33">
        <f t="shared" si="70"/>
        <v>0</v>
      </c>
      <c r="CM214" s="33"/>
      <c r="CZ214" s="2"/>
    </row>
    <row r="215" spans="1:104" ht="31.5" x14ac:dyDescent="0.2">
      <c r="A215" s="1471"/>
      <c r="B215" s="383" t="s">
        <v>208</v>
      </c>
      <c r="C215" s="348">
        <f t="shared" si="67"/>
        <v>4</v>
      </c>
      <c r="D215" s="349">
        <f t="shared" si="69"/>
        <v>1</v>
      </c>
      <c r="E215" s="350">
        <f t="shared" si="69"/>
        <v>3</v>
      </c>
      <c r="F215" s="82">
        <v>1</v>
      </c>
      <c r="G215" s="85"/>
      <c r="H215" s="82"/>
      <c r="I215" s="85"/>
      <c r="J215" s="82"/>
      <c r="K215" s="85">
        <v>1</v>
      </c>
      <c r="L215" s="82"/>
      <c r="M215" s="85">
        <v>2</v>
      </c>
      <c r="N215" s="82"/>
      <c r="O215" s="85"/>
      <c r="P215" s="273"/>
      <c r="Q215" s="274"/>
      <c r="R215" s="273"/>
      <c r="S215" s="274"/>
      <c r="T215" s="273"/>
      <c r="U215" s="274"/>
      <c r="V215" s="273"/>
      <c r="W215" s="274"/>
      <c r="X215" s="273"/>
      <c r="Y215" s="274"/>
      <c r="Z215" s="273"/>
      <c r="AA215" s="274"/>
      <c r="AB215" s="273"/>
      <c r="AC215" s="274"/>
      <c r="AD215" s="273"/>
      <c r="AE215" s="274"/>
      <c r="AF215" s="273"/>
      <c r="AG215" s="274"/>
      <c r="AH215" s="273"/>
      <c r="AI215" s="274"/>
      <c r="AJ215" s="273"/>
      <c r="AK215" s="274"/>
      <c r="AL215" s="273"/>
      <c r="AM215" s="403"/>
      <c r="AN215" s="255"/>
      <c r="AO215" s="264"/>
      <c r="AP215" s="185"/>
      <c r="AQ215" s="82">
        <v>0</v>
      </c>
      <c r="AR215" s="404"/>
      <c r="AS215" s="82">
        <v>0</v>
      </c>
      <c r="AT215" s="85">
        <v>0</v>
      </c>
      <c r="AU215" s="85">
        <v>0</v>
      </c>
      <c r="AV215" s="85">
        <v>0</v>
      </c>
      <c r="AW215" s="186" t="str">
        <f t="shared" si="60"/>
        <v/>
      </c>
      <c r="AX215" s="31"/>
      <c r="AY215" s="31"/>
      <c r="AZ215" s="31"/>
      <c r="BA215" s="31"/>
      <c r="BB215" s="31"/>
      <c r="BC215" s="31"/>
      <c r="BD215" s="31"/>
      <c r="BE215" s="12"/>
      <c r="BF215" s="12"/>
      <c r="BY215" s="3"/>
      <c r="CA215" s="32" t="str">
        <f t="shared" si="52"/>
        <v/>
      </c>
      <c r="CB215" s="32"/>
      <c r="CC215" s="32" t="str">
        <f t="shared" si="54"/>
        <v/>
      </c>
      <c r="CD215" s="32" t="str">
        <f t="shared" si="55"/>
        <v/>
      </c>
      <c r="CE215" s="32" t="str">
        <f t="shared" si="56"/>
        <v/>
      </c>
      <c r="CF215" s="32" t="str">
        <f t="shared" si="57"/>
        <v/>
      </c>
      <c r="CG215" s="33">
        <f t="shared" si="61"/>
        <v>0</v>
      </c>
      <c r="CH215" s="33"/>
      <c r="CI215" s="33">
        <f t="shared" si="63"/>
        <v>0</v>
      </c>
      <c r="CJ215" s="33">
        <f t="shared" si="64"/>
        <v>0</v>
      </c>
      <c r="CK215" s="33">
        <f t="shared" si="65"/>
        <v>0</v>
      </c>
      <c r="CL215" s="33">
        <f>IF(AND(C215&lt;&gt;0,OR(AQ215="",AS215="",AT215="",AU215="",AV215="")),1,0)</f>
        <v>0</v>
      </c>
      <c r="CM215" s="33"/>
      <c r="CZ215" s="2"/>
    </row>
    <row r="216" spans="1:104" x14ac:dyDescent="0.2">
      <c r="A216" s="1392" t="s">
        <v>209</v>
      </c>
      <c r="B216" s="677" t="s">
        <v>234</v>
      </c>
      <c r="C216" s="328">
        <f t="shared" ref="C216:C221" si="71">+D216+E216</f>
        <v>0</v>
      </c>
      <c r="D216" s="329">
        <f t="shared" ref="D216:E231" si="72">SUM(F216+H216+J216+L216+N216+P216+R216+T216+V216+X216+Z216+AB216+AD216+AF216+AH216+AJ216+AL216)</f>
        <v>0</v>
      </c>
      <c r="E216" s="330">
        <f t="shared" si="72"/>
        <v>0</v>
      </c>
      <c r="F216" s="106"/>
      <c r="G216" s="109"/>
      <c r="H216" s="106"/>
      <c r="I216" s="109"/>
      <c r="J216" s="106"/>
      <c r="K216" s="109"/>
      <c r="L216" s="106"/>
      <c r="M216" s="109"/>
      <c r="N216" s="106"/>
      <c r="O216" s="109"/>
      <c r="P216" s="106"/>
      <c r="Q216" s="109"/>
      <c r="R216" s="106"/>
      <c r="S216" s="109"/>
      <c r="T216" s="106"/>
      <c r="U216" s="109"/>
      <c r="V216" s="106"/>
      <c r="W216" s="109"/>
      <c r="X216" s="106"/>
      <c r="Y216" s="109"/>
      <c r="Z216" s="106"/>
      <c r="AA216" s="109"/>
      <c r="AB216" s="106"/>
      <c r="AC216" s="109"/>
      <c r="AD216" s="106"/>
      <c r="AE216" s="109"/>
      <c r="AF216" s="106"/>
      <c r="AG216" s="109"/>
      <c r="AH216" s="106"/>
      <c r="AI216" s="109"/>
      <c r="AJ216" s="106"/>
      <c r="AK216" s="109"/>
      <c r="AL216" s="106"/>
      <c r="AM216" s="585"/>
      <c r="AN216" s="601"/>
      <c r="AO216" s="584"/>
      <c r="AP216" s="614"/>
      <c r="AQ216" s="109"/>
      <c r="AR216" s="109"/>
      <c r="AS216" s="583"/>
      <c r="AT216" s="39"/>
      <c r="AU216" s="39"/>
      <c r="AV216" s="39"/>
      <c r="AW216" s="186" t="str">
        <f t="shared" si="60"/>
        <v/>
      </c>
      <c r="AX216" s="31"/>
      <c r="AY216" s="31"/>
      <c r="AZ216" s="31"/>
      <c r="BA216" s="31"/>
      <c r="BB216" s="31"/>
      <c r="BC216" s="31"/>
      <c r="BD216" s="31"/>
      <c r="BE216" s="12"/>
      <c r="BF216" s="12"/>
      <c r="BY216" s="3"/>
      <c r="CA216" s="32" t="str">
        <f t="shared" si="52"/>
        <v/>
      </c>
      <c r="CB216" s="32" t="str">
        <f t="shared" si="53"/>
        <v/>
      </c>
      <c r="CC216" s="32" t="str">
        <f t="shared" si="54"/>
        <v/>
      </c>
      <c r="CD216" s="32" t="str">
        <f t="shared" si="55"/>
        <v/>
      </c>
      <c r="CE216" s="32" t="str">
        <f t="shared" si="56"/>
        <v/>
      </c>
      <c r="CF216" s="32" t="str">
        <f t="shared" si="57"/>
        <v/>
      </c>
      <c r="CG216" s="33">
        <f t="shared" si="61"/>
        <v>0</v>
      </c>
      <c r="CH216" s="33">
        <f t="shared" si="62"/>
        <v>0</v>
      </c>
      <c r="CI216" s="33">
        <f t="shared" si="63"/>
        <v>0</v>
      </c>
      <c r="CJ216" s="33">
        <f t="shared" si="64"/>
        <v>0</v>
      </c>
      <c r="CK216" s="33">
        <f t="shared" si="65"/>
        <v>0</v>
      </c>
      <c r="CL216" s="33">
        <f t="shared" si="66"/>
        <v>0</v>
      </c>
      <c r="CM216" s="33"/>
      <c r="CZ216" s="2"/>
    </row>
    <row r="217" spans="1:104" x14ac:dyDescent="0.2">
      <c r="A217" s="1392"/>
      <c r="B217" s="406" t="s">
        <v>211</v>
      </c>
      <c r="C217" s="333">
        <f t="shared" si="71"/>
        <v>0</v>
      </c>
      <c r="D217" s="334">
        <f t="shared" si="72"/>
        <v>0</v>
      </c>
      <c r="E217" s="335">
        <f t="shared" si="72"/>
        <v>0</v>
      </c>
      <c r="F217" s="35"/>
      <c r="G217" s="39"/>
      <c r="H217" s="35"/>
      <c r="I217" s="39"/>
      <c r="J217" s="35"/>
      <c r="K217" s="39"/>
      <c r="L217" s="35"/>
      <c r="M217" s="39"/>
      <c r="N217" s="35"/>
      <c r="O217" s="39"/>
      <c r="P217" s="35"/>
      <c r="Q217" s="39"/>
      <c r="R217" s="35"/>
      <c r="S217" s="39"/>
      <c r="T217" s="35"/>
      <c r="U217" s="39"/>
      <c r="V217" s="35"/>
      <c r="W217" s="39"/>
      <c r="X217" s="35"/>
      <c r="Y217" s="39"/>
      <c r="Z217" s="35"/>
      <c r="AA217" s="39"/>
      <c r="AB217" s="35"/>
      <c r="AC217" s="39"/>
      <c r="AD217" s="35"/>
      <c r="AE217" s="39"/>
      <c r="AF217" s="35"/>
      <c r="AG217" s="39"/>
      <c r="AH217" s="35"/>
      <c r="AI217" s="39"/>
      <c r="AJ217" s="35"/>
      <c r="AK217" s="39"/>
      <c r="AL217" s="35"/>
      <c r="AM217" s="38"/>
      <c r="AN217" s="143"/>
      <c r="AO217" s="36"/>
      <c r="AP217" s="40"/>
      <c r="AQ217" s="39"/>
      <c r="AR217" s="39"/>
      <c r="AS217" s="35"/>
      <c r="AT217" s="39"/>
      <c r="AU217" s="39"/>
      <c r="AV217" s="39"/>
      <c r="AW217" s="186" t="str">
        <f t="shared" si="60"/>
        <v/>
      </c>
      <c r="AX217" s="31"/>
      <c r="AY217" s="31"/>
      <c r="AZ217" s="31"/>
      <c r="BA217" s="31"/>
      <c r="BB217" s="31"/>
      <c r="BC217" s="31"/>
      <c r="BD217" s="31"/>
      <c r="BE217" s="12"/>
      <c r="BF217" s="12"/>
      <c r="BY217" s="3"/>
      <c r="CA217" s="32" t="str">
        <f t="shared" si="52"/>
        <v/>
      </c>
      <c r="CB217" s="32" t="str">
        <f t="shared" si="53"/>
        <v/>
      </c>
      <c r="CC217" s="32" t="str">
        <f t="shared" si="54"/>
        <v/>
      </c>
      <c r="CD217" s="32" t="str">
        <f t="shared" si="55"/>
        <v/>
      </c>
      <c r="CE217" s="32" t="str">
        <f t="shared" si="56"/>
        <v/>
      </c>
      <c r="CF217" s="32" t="str">
        <f t="shared" si="57"/>
        <v/>
      </c>
      <c r="CG217" s="33">
        <f t="shared" si="61"/>
        <v>0</v>
      </c>
      <c r="CH217" s="33">
        <f t="shared" si="62"/>
        <v>0</v>
      </c>
      <c r="CI217" s="33">
        <f t="shared" si="63"/>
        <v>0</v>
      </c>
      <c r="CJ217" s="33">
        <f t="shared" si="64"/>
        <v>0</v>
      </c>
      <c r="CK217" s="33">
        <f t="shared" si="65"/>
        <v>0</v>
      </c>
      <c r="CL217" s="33">
        <f t="shared" si="66"/>
        <v>0</v>
      </c>
      <c r="CM217" s="33"/>
      <c r="CZ217" s="2"/>
    </row>
    <row r="218" spans="1:104" x14ac:dyDescent="0.2">
      <c r="A218" s="1392"/>
      <c r="B218" s="406" t="s">
        <v>212</v>
      </c>
      <c r="C218" s="333">
        <f t="shared" si="71"/>
        <v>0</v>
      </c>
      <c r="D218" s="334">
        <f t="shared" si="72"/>
        <v>0</v>
      </c>
      <c r="E218" s="335">
        <f t="shared" si="72"/>
        <v>0</v>
      </c>
      <c r="F218" s="35"/>
      <c r="G218" s="39"/>
      <c r="H218" s="35"/>
      <c r="I218" s="39"/>
      <c r="J218" s="35"/>
      <c r="K218" s="39"/>
      <c r="L218" s="35"/>
      <c r="M218" s="39"/>
      <c r="N218" s="35"/>
      <c r="O218" s="39"/>
      <c r="P218" s="35"/>
      <c r="Q218" s="39"/>
      <c r="R218" s="35"/>
      <c r="S218" s="39"/>
      <c r="T218" s="35"/>
      <c r="U218" s="39"/>
      <c r="V218" s="35"/>
      <c r="W218" s="39"/>
      <c r="X218" s="35"/>
      <c r="Y218" s="39"/>
      <c r="Z218" s="35"/>
      <c r="AA218" s="39"/>
      <c r="AB218" s="35"/>
      <c r="AC218" s="39"/>
      <c r="AD218" s="35"/>
      <c r="AE218" s="39"/>
      <c r="AF218" s="35"/>
      <c r="AG218" s="39"/>
      <c r="AH218" s="35"/>
      <c r="AI218" s="39"/>
      <c r="AJ218" s="35"/>
      <c r="AK218" s="39"/>
      <c r="AL218" s="35"/>
      <c r="AM218" s="38"/>
      <c r="AN218" s="143"/>
      <c r="AO218" s="36"/>
      <c r="AP218" s="40"/>
      <c r="AQ218" s="39"/>
      <c r="AR218" s="39"/>
      <c r="AS218" s="35"/>
      <c r="AT218" s="39"/>
      <c r="AU218" s="39"/>
      <c r="AV218" s="39"/>
      <c r="AW218" s="186" t="str">
        <f t="shared" si="60"/>
        <v/>
      </c>
      <c r="AX218" s="31"/>
      <c r="AY218" s="31"/>
      <c r="AZ218" s="31"/>
      <c r="BA218" s="31"/>
      <c r="BB218" s="31"/>
      <c r="BC218" s="31"/>
      <c r="BD218" s="31"/>
      <c r="BE218" s="12"/>
      <c r="BF218" s="12"/>
      <c r="BY218" s="3"/>
      <c r="CA218" s="32" t="str">
        <f t="shared" si="52"/>
        <v/>
      </c>
      <c r="CB218" s="32" t="str">
        <f t="shared" si="53"/>
        <v/>
      </c>
      <c r="CC218" s="32" t="str">
        <f t="shared" si="54"/>
        <v/>
      </c>
      <c r="CD218" s="32" t="str">
        <f t="shared" si="55"/>
        <v/>
      </c>
      <c r="CE218" s="32" t="str">
        <f t="shared" si="56"/>
        <v/>
      </c>
      <c r="CF218" s="32" t="str">
        <f t="shared" si="57"/>
        <v/>
      </c>
      <c r="CG218" s="33">
        <f t="shared" si="61"/>
        <v>0</v>
      </c>
      <c r="CH218" s="33">
        <f t="shared" si="62"/>
        <v>0</v>
      </c>
      <c r="CI218" s="33">
        <f t="shared" si="63"/>
        <v>0</v>
      </c>
      <c r="CJ218" s="33">
        <f t="shared" si="64"/>
        <v>0</v>
      </c>
      <c r="CK218" s="33">
        <f t="shared" si="65"/>
        <v>0</v>
      </c>
      <c r="CL218" s="33">
        <f t="shared" si="66"/>
        <v>0</v>
      </c>
      <c r="CM218" s="33"/>
      <c r="CZ218" s="2"/>
    </row>
    <row r="219" spans="1:104" x14ac:dyDescent="0.2">
      <c r="A219" s="1392"/>
      <c r="B219" s="406" t="s">
        <v>213</v>
      </c>
      <c r="C219" s="333">
        <f t="shared" si="71"/>
        <v>0</v>
      </c>
      <c r="D219" s="334">
        <f t="shared" si="72"/>
        <v>0</v>
      </c>
      <c r="E219" s="335">
        <f t="shared" si="72"/>
        <v>0</v>
      </c>
      <c r="F219" s="35"/>
      <c r="G219" s="39"/>
      <c r="H219" s="35"/>
      <c r="I219" s="39"/>
      <c r="J219" s="35"/>
      <c r="K219" s="39"/>
      <c r="L219" s="35"/>
      <c r="M219" s="39"/>
      <c r="N219" s="35"/>
      <c r="O219" s="39"/>
      <c r="P219" s="35"/>
      <c r="Q219" s="39"/>
      <c r="R219" s="35"/>
      <c r="S219" s="39"/>
      <c r="T219" s="35"/>
      <c r="U219" s="39"/>
      <c r="V219" s="35"/>
      <c r="W219" s="39"/>
      <c r="X219" s="35"/>
      <c r="Y219" s="39"/>
      <c r="Z219" s="35"/>
      <c r="AA219" s="39"/>
      <c r="AB219" s="35"/>
      <c r="AC219" s="39"/>
      <c r="AD219" s="35"/>
      <c r="AE219" s="39"/>
      <c r="AF219" s="35"/>
      <c r="AG219" s="39"/>
      <c r="AH219" s="35"/>
      <c r="AI219" s="39"/>
      <c r="AJ219" s="35"/>
      <c r="AK219" s="39"/>
      <c r="AL219" s="35"/>
      <c r="AM219" s="38"/>
      <c r="AN219" s="143"/>
      <c r="AO219" s="36"/>
      <c r="AP219" s="40"/>
      <c r="AQ219" s="39"/>
      <c r="AR219" s="39"/>
      <c r="AS219" s="35"/>
      <c r="AT219" s="39"/>
      <c r="AU219" s="39"/>
      <c r="AV219" s="39"/>
      <c r="AW219" s="186" t="str">
        <f t="shared" si="60"/>
        <v/>
      </c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12"/>
      <c r="BI219" s="12"/>
      <c r="BY219" s="3"/>
      <c r="CA219" s="32" t="str">
        <f t="shared" si="52"/>
        <v/>
      </c>
      <c r="CB219" s="32" t="str">
        <f t="shared" si="53"/>
        <v/>
      </c>
      <c r="CC219" s="32" t="str">
        <f t="shared" si="54"/>
        <v/>
      </c>
      <c r="CD219" s="32" t="str">
        <f t="shared" si="55"/>
        <v/>
      </c>
      <c r="CE219" s="32" t="str">
        <f t="shared" si="56"/>
        <v/>
      </c>
      <c r="CF219" s="32" t="str">
        <f t="shared" si="57"/>
        <v/>
      </c>
      <c r="CG219" s="33">
        <f t="shared" si="61"/>
        <v>0</v>
      </c>
      <c r="CH219" s="33">
        <f t="shared" si="62"/>
        <v>0</v>
      </c>
      <c r="CI219" s="33">
        <f t="shared" si="63"/>
        <v>0</v>
      </c>
      <c r="CJ219" s="33">
        <f t="shared" si="64"/>
        <v>0</v>
      </c>
      <c r="CK219" s="33">
        <f t="shared" si="65"/>
        <v>0</v>
      </c>
      <c r="CL219" s="33">
        <f t="shared" si="66"/>
        <v>0</v>
      </c>
      <c r="CM219" s="33"/>
      <c r="CZ219" s="2"/>
    </row>
    <row r="220" spans="1:104" x14ac:dyDescent="0.2">
      <c r="A220" s="1392"/>
      <c r="B220" s="406" t="s">
        <v>214</v>
      </c>
      <c r="C220" s="328">
        <f t="shared" si="71"/>
        <v>0</v>
      </c>
      <c r="D220" s="329">
        <f t="shared" si="72"/>
        <v>0</v>
      </c>
      <c r="E220" s="330">
        <f t="shared" si="72"/>
        <v>0</v>
      </c>
      <c r="F220" s="35"/>
      <c r="G220" s="39"/>
      <c r="H220" s="35"/>
      <c r="I220" s="39"/>
      <c r="J220" s="35"/>
      <c r="K220" s="39"/>
      <c r="L220" s="35"/>
      <c r="M220" s="39"/>
      <c r="N220" s="35"/>
      <c r="O220" s="39"/>
      <c r="P220" s="35"/>
      <c r="Q220" s="39"/>
      <c r="R220" s="35"/>
      <c r="S220" s="39"/>
      <c r="T220" s="35"/>
      <c r="U220" s="39"/>
      <c r="V220" s="35"/>
      <c r="W220" s="39"/>
      <c r="X220" s="35"/>
      <c r="Y220" s="39"/>
      <c r="Z220" s="35"/>
      <c r="AA220" s="39"/>
      <c r="AB220" s="35"/>
      <c r="AC220" s="39"/>
      <c r="AD220" s="35"/>
      <c r="AE220" s="39"/>
      <c r="AF220" s="35"/>
      <c r="AG220" s="39"/>
      <c r="AH220" s="35"/>
      <c r="AI220" s="39"/>
      <c r="AJ220" s="35"/>
      <c r="AK220" s="39"/>
      <c r="AL220" s="35"/>
      <c r="AM220" s="38"/>
      <c r="AN220" s="143"/>
      <c r="AO220" s="36"/>
      <c r="AP220" s="40"/>
      <c r="AQ220" s="39"/>
      <c r="AR220" s="39"/>
      <c r="AS220" s="35"/>
      <c r="AT220" s="39"/>
      <c r="AU220" s="39"/>
      <c r="AV220" s="39"/>
      <c r="AW220" s="186" t="str">
        <f t="shared" si="60"/>
        <v/>
      </c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12"/>
      <c r="BI220" s="12"/>
      <c r="BY220" s="3"/>
      <c r="CA220" s="32" t="str">
        <f t="shared" si="52"/>
        <v/>
      </c>
      <c r="CB220" s="32" t="str">
        <f t="shared" si="53"/>
        <v/>
      </c>
      <c r="CC220" s="32" t="str">
        <f t="shared" si="54"/>
        <v/>
      </c>
      <c r="CD220" s="32" t="str">
        <f t="shared" si="55"/>
        <v/>
      </c>
      <c r="CE220" s="32" t="str">
        <f t="shared" si="56"/>
        <v/>
      </c>
      <c r="CF220" s="32" t="str">
        <f t="shared" si="57"/>
        <v/>
      </c>
      <c r="CG220" s="33">
        <f t="shared" si="61"/>
        <v>0</v>
      </c>
      <c r="CH220" s="33">
        <f t="shared" si="62"/>
        <v>0</v>
      </c>
      <c r="CI220" s="33">
        <f t="shared" si="63"/>
        <v>0</v>
      </c>
      <c r="CJ220" s="33">
        <f t="shared" si="64"/>
        <v>0</v>
      </c>
      <c r="CK220" s="33">
        <f t="shared" si="65"/>
        <v>0</v>
      </c>
      <c r="CL220" s="33">
        <f t="shared" si="66"/>
        <v>0</v>
      </c>
      <c r="CM220" s="33"/>
      <c r="CZ220" s="2"/>
    </row>
    <row r="221" spans="1:104" x14ac:dyDescent="0.2">
      <c r="A221" s="1376"/>
      <c r="B221" s="364" t="s">
        <v>215</v>
      </c>
      <c r="C221" s="322">
        <f t="shared" si="71"/>
        <v>0</v>
      </c>
      <c r="D221" s="323">
        <f t="shared" si="72"/>
        <v>0</v>
      </c>
      <c r="E221" s="304">
        <f t="shared" si="72"/>
        <v>0</v>
      </c>
      <c r="F221" s="35"/>
      <c r="G221" s="39"/>
      <c r="H221" s="35"/>
      <c r="I221" s="39"/>
      <c r="J221" s="35"/>
      <c r="K221" s="39"/>
      <c r="L221" s="35"/>
      <c r="M221" s="39"/>
      <c r="N221" s="35"/>
      <c r="O221" s="39"/>
      <c r="P221" s="35"/>
      <c r="Q221" s="39"/>
      <c r="R221" s="35"/>
      <c r="S221" s="39"/>
      <c r="T221" s="35"/>
      <c r="U221" s="39"/>
      <c r="V221" s="35"/>
      <c r="W221" s="39"/>
      <c r="X221" s="35"/>
      <c r="Y221" s="39"/>
      <c r="Z221" s="35"/>
      <c r="AA221" s="39"/>
      <c r="AB221" s="35"/>
      <c r="AC221" s="39"/>
      <c r="AD221" s="35"/>
      <c r="AE221" s="39"/>
      <c r="AF221" s="35"/>
      <c r="AG221" s="39"/>
      <c r="AH221" s="35"/>
      <c r="AI221" s="39"/>
      <c r="AJ221" s="35"/>
      <c r="AK221" s="39"/>
      <c r="AL221" s="82"/>
      <c r="AM221" s="84"/>
      <c r="AN221" s="149"/>
      <c r="AO221" s="83">
        <v>1</v>
      </c>
      <c r="AP221" s="185"/>
      <c r="AQ221" s="85"/>
      <c r="AR221" s="85"/>
      <c r="AS221" s="35"/>
      <c r="AT221" s="39"/>
      <c r="AU221" s="39"/>
      <c r="AV221" s="39"/>
      <c r="AW221" s="186" t="str">
        <f t="shared" si="60"/>
        <v/>
      </c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12"/>
      <c r="BI221" s="12"/>
      <c r="BY221" s="3"/>
      <c r="CA221" s="32" t="str">
        <f t="shared" si="52"/>
        <v/>
      </c>
      <c r="CB221" s="32" t="str">
        <f t="shared" si="53"/>
        <v/>
      </c>
      <c r="CC221" s="32" t="str">
        <f t="shared" si="54"/>
        <v/>
      </c>
      <c r="CD221" s="32" t="str">
        <f t="shared" si="55"/>
        <v/>
      </c>
      <c r="CE221" s="32" t="str">
        <f t="shared" si="56"/>
        <v/>
      </c>
      <c r="CF221" s="32" t="str">
        <f t="shared" si="57"/>
        <v/>
      </c>
      <c r="CG221" s="33">
        <f t="shared" si="61"/>
        <v>0</v>
      </c>
      <c r="CH221" s="33">
        <f t="shared" si="62"/>
        <v>0</v>
      </c>
      <c r="CI221" s="33">
        <f t="shared" si="63"/>
        <v>0</v>
      </c>
      <c r="CJ221" s="33">
        <f t="shared" si="64"/>
        <v>0</v>
      </c>
      <c r="CK221" s="33">
        <f t="shared" si="65"/>
        <v>0</v>
      </c>
      <c r="CL221" s="33">
        <f t="shared" si="66"/>
        <v>0</v>
      </c>
      <c r="CM221" s="33"/>
      <c r="CZ221" s="2"/>
    </row>
    <row r="222" spans="1:104" x14ac:dyDescent="0.2">
      <c r="A222" s="1375" t="s">
        <v>216</v>
      </c>
      <c r="B222" s="677" t="s">
        <v>217</v>
      </c>
      <c r="C222" s="663">
        <f t="shared" ref="C222:C231" si="73">SUM(D222+E222)</f>
        <v>0</v>
      </c>
      <c r="D222" s="664">
        <f t="shared" si="72"/>
        <v>0</v>
      </c>
      <c r="E222" s="665">
        <f t="shared" si="72"/>
        <v>0</v>
      </c>
      <c r="F222" s="583"/>
      <c r="G222" s="586"/>
      <c r="H222" s="583"/>
      <c r="I222" s="586"/>
      <c r="J222" s="583"/>
      <c r="K222" s="586"/>
      <c r="L222" s="583"/>
      <c r="M222" s="586"/>
      <c r="N222" s="583"/>
      <c r="O222" s="586"/>
      <c r="P222" s="583"/>
      <c r="Q222" s="586"/>
      <c r="R222" s="583"/>
      <c r="S222" s="586"/>
      <c r="T222" s="583"/>
      <c r="U222" s="586"/>
      <c r="V222" s="583"/>
      <c r="W222" s="586"/>
      <c r="X222" s="583"/>
      <c r="Y222" s="586"/>
      <c r="Z222" s="583"/>
      <c r="AA222" s="586"/>
      <c r="AB222" s="583"/>
      <c r="AC222" s="586"/>
      <c r="AD222" s="583"/>
      <c r="AE222" s="586"/>
      <c r="AF222" s="583"/>
      <c r="AG222" s="586"/>
      <c r="AH222" s="583"/>
      <c r="AI222" s="586"/>
      <c r="AJ222" s="583"/>
      <c r="AK222" s="586"/>
      <c r="AL222" s="583"/>
      <c r="AM222" s="642"/>
      <c r="AN222" s="255"/>
      <c r="AO222" s="264"/>
      <c r="AP222" s="109"/>
      <c r="AQ222" s="407"/>
      <c r="AR222" s="408"/>
      <c r="AS222" s="583"/>
      <c r="AT222" s="586"/>
      <c r="AU222" s="586"/>
      <c r="AV222" s="586"/>
      <c r="AW222" s="186" t="str">
        <f t="shared" si="60"/>
        <v/>
      </c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12"/>
      <c r="BI222" s="12"/>
      <c r="BY222" s="3"/>
      <c r="CA222" s="32"/>
      <c r="CB222" s="32"/>
      <c r="CC222" s="32" t="str">
        <f t="shared" si="54"/>
        <v/>
      </c>
      <c r="CD222" s="32" t="str">
        <f t="shared" si="55"/>
        <v/>
      </c>
      <c r="CE222" s="32" t="str">
        <f t="shared" si="56"/>
        <v/>
      </c>
      <c r="CF222" s="32" t="str">
        <f t="shared" si="57"/>
        <v/>
      </c>
      <c r="CG222" s="33"/>
      <c r="CH222" s="33"/>
      <c r="CI222" s="33">
        <f t="shared" si="63"/>
        <v>0</v>
      </c>
      <c r="CJ222" s="33">
        <f t="shared" si="64"/>
        <v>0</v>
      </c>
      <c r="CK222" s="33">
        <f t="shared" si="65"/>
        <v>0</v>
      </c>
      <c r="CL222" s="33">
        <f t="shared" ref="CL222:CL223" si="74">IF(AND(C222&lt;&gt;0,OR(AS222="",AT222="",AU222="",AV222="")),1,0)</f>
        <v>0</v>
      </c>
      <c r="CM222" s="33"/>
      <c r="CZ222" s="2"/>
    </row>
    <row r="223" spans="1:104" x14ac:dyDescent="0.2">
      <c r="A223" s="1392"/>
      <c r="B223" s="409" t="s">
        <v>218</v>
      </c>
      <c r="C223" s="328">
        <f t="shared" si="73"/>
        <v>0</v>
      </c>
      <c r="D223" s="329">
        <f t="shared" si="72"/>
        <v>0</v>
      </c>
      <c r="E223" s="330">
        <f t="shared" si="72"/>
        <v>0</v>
      </c>
      <c r="F223" s="106"/>
      <c r="G223" s="109"/>
      <c r="H223" s="106"/>
      <c r="I223" s="109"/>
      <c r="J223" s="106"/>
      <c r="K223" s="109"/>
      <c r="L223" s="106"/>
      <c r="M223" s="109"/>
      <c r="N223" s="106"/>
      <c r="O223" s="109"/>
      <c r="P223" s="106"/>
      <c r="Q223" s="109"/>
      <c r="R223" s="106"/>
      <c r="S223" s="109"/>
      <c r="T223" s="106"/>
      <c r="U223" s="109"/>
      <c r="V223" s="106"/>
      <c r="W223" s="109"/>
      <c r="X223" s="106"/>
      <c r="Y223" s="109"/>
      <c r="Z223" s="106"/>
      <c r="AA223" s="109"/>
      <c r="AB223" s="106"/>
      <c r="AC223" s="109"/>
      <c r="AD223" s="106"/>
      <c r="AE223" s="109"/>
      <c r="AF223" s="106"/>
      <c r="AG223" s="109"/>
      <c r="AH223" s="106"/>
      <c r="AI223" s="109"/>
      <c r="AJ223" s="106"/>
      <c r="AK223" s="109"/>
      <c r="AL223" s="106"/>
      <c r="AM223" s="254"/>
      <c r="AN223" s="255"/>
      <c r="AO223" s="264"/>
      <c r="AP223" s="109"/>
      <c r="AQ223" s="271"/>
      <c r="AR223" s="402"/>
      <c r="AS223" s="106"/>
      <c r="AT223" s="109"/>
      <c r="AU223" s="109"/>
      <c r="AV223" s="109"/>
      <c r="AW223" s="186" t="str">
        <f t="shared" si="60"/>
        <v/>
      </c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12"/>
      <c r="BI223" s="12"/>
      <c r="BY223" s="3"/>
      <c r="CA223" s="32"/>
      <c r="CB223" s="32"/>
      <c r="CC223" s="32" t="str">
        <f t="shared" si="54"/>
        <v/>
      </c>
      <c r="CD223" s="32" t="str">
        <f t="shared" si="55"/>
        <v/>
      </c>
      <c r="CE223" s="32" t="str">
        <f t="shared" si="56"/>
        <v/>
      </c>
      <c r="CF223" s="32" t="str">
        <f t="shared" si="57"/>
        <v/>
      </c>
      <c r="CG223" s="33"/>
      <c r="CH223" s="33"/>
      <c r="CI223" s="33">
        <f t="shared" si="63"/>
        <v>0</v>
      </c>
      <c r="CJ223" s="33">
        <f t="shared" si="64"/>
        <v>0</v>
      </c>
      <c r="CK223" s="33">
        <f t="shared" si="65"/>
        <v>0</v>
      </c>
      <c r="CL223" s="33">
        <f t="shared" si="74"/>
        <v>0</v>
      </c>
      <c r="CM223" s="33"/>
      <c r="CZ223" s="2"/>
    </row>
    <row r="224" spans="1:104" x14ac:dyDescent="0.2">
      <c r="A224" s="1376"/>
      <c r="B224" s="410" t="s">
        <v>219</v>
      </c>
      <c r="C224" s="315">
        <f t="shared" si="73"/>
        <v>0</v>
      </c>
      <c r="D224" s="316">
        <f t="shared" si="72"/>
        <v>0</v>
      </c>
      <c r="E224" s="317">
        <f t="shared" si="72"/>
        <v>0</v>
      </c>
      <c r="F224" s="92"/>
      <c r="G224" s="95"/>
      <c r="H224" s="92"/>
      <c r="I224" s="95"/>
      <c r="J224" s="92"/>
      <c r="K224" s="95"/>
      <c r="L224" s="92"/>
      <c r="M224" s="95"/>
      <c r="N224" s="92"/>
      <c r="O224" s="95"/>
      <c r="P224" s="92"/>
      <c r="Q224" s="95"/>
      <c r="R224" s="92"/>
      <c r="S224" s="95"/>
      <c r="T224" s="92"/>
      <c r="U224" s="95"/>
      <c r="V224" s="92"/>
      <c r="W224" s="95"/>
      <c r="X224" s="92"/>
      <c r="Y224" s="95"/>
      <c r="Z224" s="92"/>
      <c r="AA224" s="95"/>
      <c r="AB224" s="92"/>
      <c r="AC224" s="95"/>
      <c r="AD224" s="92"/>
      <c r="AE224" s="95"/>
      <c r="AF224" s="92"/>
      <c r="AG224" s="95"/>
      <c r="AH224" s="92"/>
      <c r="AI224" s="95"/>
      <c r="AJ224" s="92"/>
      <c r="AK224" s="95"/>
      <c r="AL224" s="92"/>
      <c r="AM224" s="318"/>
      <c r="AN224" s="375"/>
      <c r="AO224" s="376"/>
      <c r="AP224" s="95"/>
      <c r="AQ224" s="274"/>
      <c r="AR224" s="404"/>
      <c r="AS224" s="92"/>
      <c r="AT224" s="95"/>
      <c r="AU224" s="95"/>
      <c r="AV224" s="95"/>
      <c r="AW224" s="186" t="str">
        <f t="shared" si="60"/>
        <v/>
      </c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12"/>
      <c r="BI224" s="12"/>
      <c r="BY224" s="3"/>
      <c r="CA224" s="32"/>
      <c r="CB224" s="32"/>
      <c r="CC224" s="32" t="str">
        <f t="shared" si="54"/>
        <v/>
      </c>
      <c r="CD224" s="32" t="str">
        <f t="shared" si="55"/>
        <v/>
      </c>
      <c r="CE224" s="32" t="str">
        <f t="shared" si="56"/>
        <v/>
      </c>
      <c r="CF224" s="32" t="str">
        <f t="shared" si="57"/>
        <v/>
      </c>
      <c r="CG224" s="33"/>
      <c r="CH224" s="33"/>
      <c r="CI224" s="33">
        <f t="shared" si="63"/>
        <v>0</v>
      </c>
      <c r="CJ224" s="33">
        <f t="shared" si="64"/>
        <v>0</v>
      </c>
      <c r="CK224" s="33">
        <f t="shared" si="65"/>
        <v>0</v>
      </c>
      <c r="CL224" s="33">
        <f>IF(AND(C224&lt;&gt;0,OR(AS224="",AT224="",AU224="",AV224="")),1,0)</f>
        <v>0</v>
      </c>
      <c r="CM224" s="33"/>
      <c r="CZ224" s="2"/>
    </row>
    <row r="225" spans="1:104" x14ac:dyDescent="0.2">
      <c r="A225" s="1562" t="s">
        <v>220</v>
      </c>
      <c r="B225" s="1563"/>
      <c r="C225" s="328">
        <f t="shared" si="73"/>
        <v>0</v>
      </c>
      <c r="D225" s="329">
        <f t="shared" si="72"/>
        <v>0</v>
      </c>
      <c r="E225" s="330">
        <f t="shared" si="72"/>
        <v>0</v>
      </c>
      <c r="F225" s="106"/>
      <c r="G225" s="109"/>
      <c r="H225" s="106"/>
      <c r="I225" s="109"/>
      <c r="J225" s="106"/>
      <c r="K225" s="109"/>
      <c r="L225" s="106"/>
      <c r="M225" s="109"/>
      <c r="N225" s="106"/>
      <c r="O225" s="109"/>
      <c r="P225" s="106"/>
      <c r="Q225" s="109"/>
      <c r="R225" s="106"/>
      <c r="S225" s="109"/>
      <c r="T225" s="106"/>
      <c r="U225" s="109"/>
      <c r="V225" s="106"/>
      <c r="W225" s="109"/>
      <c r="X225" s="106"/>
      <c r="Y225" s="109"/>
      <c r="Z225" s="106"/>
      <c r="AA225" s="109"/>
      <c r="AB225" s="106"/>
      <c r="AC225" s="109"/>
      <c r="AD225" s="106"/>
      <c r="AE225" s="109"/>
      <c r="AF225" s="106"/>
      <c r="AG225" s="109"/>
      <c r="AH225" s="106"/>
      <c r="AI225" s="109"/>
      <c r="AJ225" s="106"/>
      <c r="AK225" s="109"/>
      <c r="AL225" s="106"/>
      <c r="AM225" s="254"/>
      <c r="AN225" s="255"/>
      <c r="AO225" s="264"/>
      <c r="AP225" s="109"/>
      <c r="AQ225" s="109"/>
      <c r="AR225" s="57"/>
      <c r="AS225" s="106"/>
      <c r="AT225" s="109"/>
      <c r="AU225" s="109"/>
      <c r="AV225" s="109"/>
      <c r="AW225" s="186" t="str">
        <f t="shared" si="60"/>
        <v/>
      </c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12"/>
      <c r="BI225" s="12"/>
      <c r="BY225" s="3"/>
      <c r="CA225" s="32" t="str">
        <f t="shared" si="52"/>
        <v/>
      </c>
      <c r="CB225" s="32" t="str">
        <f t="shared" si="53"/>
        <v/>
      </c>
      <c r="CC225" s="32" t="str">
        <f t="shared" si="54"/>
        <v/>
      </c>
      <c r="CD225" s="32" t="str">
        <f t="shared" si="55"/>
        <v/>
      </c>
      <c r="CE225" s="32" t="str">
        <f t="shared" si="56"/>
        <v/>
      </c>
      <c r="CF225" s="32" t="str">
        <f t="shared" si="57"/>
        <v/>
      </c>
      <c r="CG225" s="33">
        <f t="shared" si="61"/>
        <v>0</v>
      </c>
      <c r="CH225" s="33">
        <f t="shared" si="62"/>
        <v>0</v>
      </c>
      <c r="CI225" s="33">
        <f t="shared" si="63"/>
        <v>0</v>
      </c>
      <c r="CJ225" s="33">
        <f t="shared" si="64"/>
        <v>0</v>
      </c>
      <c r="CK225" s="33">
        <f t="shared" si="65"/>
        <v>0</v>
      </c>
      <c r="CL225" s="33">
        <f t="shared" si="66"/>
        <v>0</v>
      </c>
      <c r="CM225" s="33"/>
      <c r="CZ225" s="2"/>
    </row>
    <row r="226" spans="1:104" ht="14.25" customHeight="1" x14ac:dyDescent="0.2">
      <c r="A226" s="1472" t="s">
        <v>221</v>
      </c>
      <c r="B226" s="1473"/>
      <c r="C226" s="333">
        <f t="shared" si="73"/>
        <v>0</v>
      </c>
      <c r="D226" s="334">
        <f t="shared" si="72"/>
        <v>0</v>
      </c>
      <c r="E226" s="335">
        <f t="shared" si="72"/>
        <v>0</v>
      </c>
      <c r="F226" s="35"/>
      <c r="G226" s="39"/>
      <c r="H226" s="35"/>
      <c r="I226" s="39"/>
      <c r="J226" s="35"/>
      <c r="K226" s="39"/>
      <c r="L226" s="35"/>
      <c r="M226" s="39"/>
      <c r="N226" s="35"/>
      <c r="O226" s="39"/>
      <c r="P226" s="35"/>
      <c r="Q226" s="39"/>
      <c r="R226" s="35"/>
      <c r="S226" s="39"/>
      <c r="T226" s="35"/>
      <c r="U226" s="39"/>
      <c r="V226" s="35"/>
      <c r="W226" s="39"/>
      <c r="X226" s="35"/>
      <c r="Y226" s="39"/>
      <c r="Z226" s="35"/>
      <c r="AA226" s="39"/>
      <c r="AB226" s="35"/>
      <c r="AC226" s="39"/>
      <c r="AD226" s="35"/>
      <c r="AE226" s="39"/>
      <c r="AF226" s="35"/>
      <c r="AG226" s="39"/>
      <c r="AH226" s="35"/>
      <c r="AI226" s="39"/>
      <c r="AJ226" s="35"/>
      <c r="AK226" s="39"/>
      <c r="AL226" s="35"/>
      <c r="AM226" s="239"/>
      <c r="AN226" s="255"/>
      <c r="AO226" s="264"/>
      <c r="AP226" s="109"/>
      <c r="AQ226" s="39"/>
      <c r="AR226" s="58"/>
      <c r="AS226" s="35"/>
      <c r="AT226" s="39"/>
      <c r="AU226" s="39"/>
      <c r="AV226" s="39"/>
      <c r="AW226" s="186" t="str">
        <f t="shared" si="60"/>
        <v/>
      </c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12"/>
      <c r="BI226" s="12"/>
      <c r="BY226" s="3"/>
      <c r="CA226" s="32" t="str">
        <f t="shared" si="52"/>
        <v/>
      </c>
      <c r="CB226" s="32" t="str">
        <f t="shared" si="53"/>
        <v/>
      </c>
      <c r="CC226" s="32" t="str">
        <f t="shared" si="54"/>
        <v/>
      </c>
      <c r="CD226" s="32" t="str">
        <f t="shared" si="55"/>
        <v/>
      </c>
      <c r="CE226" s="32" t="str">
        <f t="shared" si="56"/>
        <v/>
      </c>
      <c r="CF226" s="32" t="str">
        <f t="shared" si="57"/>
        <v/>
      </c>
      <c r="CG226" s="33">
        <f t="shared" si="61"/>
        <v>0</v>
      </c>
      <c r="CH226" s="33">
        <f t="shared" si="62"/>
        <v>0</v>
      </c>
      <c r="CI226" s="33">
        <f t="shared" si="63"/>
        <v>0</v>
      </c>
      <c r="CJ226" s="33">
        <f t="shared" si="64"/>
        <v>0</v>
      </c>
      <c r="CK226" s="33">
        <f t="shared" si="65"/>
        <v>0</v>
      </c>
      <c r="CL226" s="33">
        <f t="shared" si="66"/>
        <v>0</v>
      </c>
      <c r="CM226" s="33"/>
      <c r="CZ226" s="2"/>
    </row>
    <row r="227" spans="1:104" x14ac:dyDescent="0.2">
      <c r="A227" s="1472" t="s">
        <v>222</v>
      </c>
      <c r="B227" s="1473"/>
      <c r="C227" s="333">
        <f t="shared" si="73"/>
        <v>1</v>
      </c>
      <c r="D227" s="334">
        <f t="shared" si="72"/>
        <v>1</v>
      </c>
      <c r="E227" s="335">
        <f t="shared" si="72"/>
        <v>0</v>
      </c>
      <c r="F227" s="35"/>
      <c r="G227" s="39"/>
      <c r="H227" s="35"/>
      <c r="I227" s="39"/>
      <c r="J227" s="35"/>
      <c r="K227" s="39"/>
      <c r="L227" s="35"/>
      <c r="M227" s="39"/>
      <c r="N227" s="35"/>
      <c r="O227" s="39"/>
      <c r="P227" s="35"/>
      <c r="Q227" s="39"/>
      <c r="R227" s="35">
        <v>1</v>
      </c>
      <c r="S227" s="39"/>
      <c r="T227" s="35"/>
      <c r="U227" s="39"/>
      <c r="V227" s="35"/>
      <c r="W227" s="39"/>
      <c r="X227" s="35"/>
      <c r="Y227" s="39"/>
      <c r="Z227" s="35"/>
      <c r="AA227" s="39"/>
      <c r="AB227" s="35"/>
      <c r="AC227" s="39"/>
      <c r="AD227" s="35"/>
      <c r="AE227" s="39"/>
      <c r="AF227" s="35"/>
      <c r="AG227" s="39"/>
      <c r="AH227" s="35"/>
      <c r="AI227" s="39"/>
      <c r="AJ227" s="35"/>
      <c r="AK227" s="39"/>
      <c r="AL227" s="35"/>
      <c r="AM227" s="239"/>
      <c r="AN227" s="255"/>
      <c r="AO227" s="264"/>
      <c r="AP227" s="109"/>
      <c r="AQ227" s="39">
        <v>0</v>
      </c>
      <c r="AR227" s="58">
        <v>0</v>
      </c>
      <c r="AS227" s="35">
        <v>0</v>
      </c>
      <c r="AT227" s="39">
        <v>0</v>
      </c>
      <c r="AU227" s="39">
        <v>0</v>
      </c>
      <c r="AV227" s="39">
        <v>0</v>
      </c>
      <c r="AW227" s="186" t="str">
        <f t="shared" si="60"/>
        <v/>
      </c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12"/>
      <c r="BI227" s="12"/>
      <c r="BY227" s="3"/>
      <c r="CA227" s="32" t="str">
        <f t="shared" si="52"/>
        <v/>
      </c>
      <c r="CB227" s="32" t="str">
        <f t="shared" si="53"/>
        <v/>
      </c>
      <c r="CC227" s="32" t="str">
        <f t="shared" si="54"/>
        <v/>
      </c>
      <c r="CD227" s="32" t="str">
        <f t="shared" si="55"/>
        <v/>
      </c>
      <c r="CE227" s="32" t="str">
        <f t="shared" si="56"/>
        <v/>
      </c>
      <c r="CF227" s="32" t="str">
        <f t="shared" si="57"/>
        <v/>
      </c>
      <c r="CG227" s="33">
        <f t="shared" si="61"/>
        <v>0</v>
      </c>
      <c r="CH227" s="33">
        <f t="shared" si="62"/>
        <v>0</v>
      </c>
      <c r="CI227" s="33">
        <f t="shared" si="63"/>
        <v>0</v>
      </c>
      <c r="CJ227" s="33">
        <f t="shared" si="64"/>
        <v>0</v>
      </c>
      <c r="CK227" s="33">
        <f t="shared" si="65"/>
        <v>0</v>
      </c>
      <c r="CL227" s="33">
        <f t="shared" si="66"/>
        <v>0</v>
      </c>
      <c r="CM227" s="33"/>
      <c r="CZ227" s="2"/>
    </row>
    <row r="228" spans="1:104" x14ac:dyDescent="0.2">
      <c r="A228" s="1472" t="s">
        <v>223</v>
      </c>
      <c r="B228" s="1473"/>
      <c r="C228" s="333">
        <f t="shared" si="73"/>
        <v>0</v>
      </c>
      <c r="D228" s="334">
        <f t="shared" si="72"/>
        <v>0</v>
      </c>
      <c r="E228" s="335">
        <f t="shared" si="72"/>
        <v>0</v>
      </c>
      <c r="F228" s="35"/>
      <c r="G228" s="39"/>
      <c r="H228" s="35"/>
      <c r="I228" s="39"/>
      <c r="J228" s="35"/>
      <c r="K228" s="39"/>
      <c r="L228" s="35"/>
      <c r="M228" s="39"/>
      <c r="N228" s="35"/>
      <c r="O228" s="39"/>
      <c r="P228" s="35"/>
      <c r="Q228" s="39"/>
      <c r="R228" s="35"/>
      <c r="S228" s="39"/>
      <c r="T228" s="35"/>
      <c r="U228" s="39"/>
      <c r="V228" s="35"/>
      <c r="W228" s="39"/>
      <c r="X228" s="35"/>
      <c r="Y228" s="39"/>
      <c r="Z228" s="35"/>
      <c r="AA228" s="39"/>
      <c r="AB228" s="35"/>
      <c r="AC228" s="39"/>
      <c r="AD228" s="35"/>
      <c r="AE228" s="39"/>
      <c r="AF228" s="35"/>
      <c r="AG228" s="39"/>
      <c r="AH228" s="35"/>
      <c r="AI228" s="39"/>
      <c r="AJ228" s="35"/>
      <c r="AK228" s="39"/>
      <c r="AL228" s="35"/>
      <c r="AM228" s="239"/>
      <c r="AN228" s="255"/>
      <c r="AO228" s="264"/>
      <c r="AP228" s="109"/>
      <c r="AQ228" s="39"/>
      <c r="AR228" s="58"/>
      <c r="AS228" s="35"/>
      <c r="AT228" s="39"/>
      <c r="AU228" s="39"/>
      <c r="AV228" s="39"/>
      <c r="AW228" s="186" t="str">
        <f t="shared" si="60"/>
        <v/>
      </c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12"/>
      <c r="BI228" s="12"/>
      <c r="BY228" s="3"/>
      <c r="CA228" s="32" t="str">
        <f t="shared" si="52"/>
        <v/>
      </c>
      <c r="CB228" s="32" t="str">
        <f t="shared" si="53"/>
        <v/>
      </c>
      <c r="CC228" s="32" t="str">
        <f t="shared" si="54"/>
        <v/>
      </c>
      <c r="CD228" s="32" t="str">
        <f t="shared" si="55"/>
        <v/>
      </c>
      <c r="CE228" s="32" t="str">
        <f t="shared" si="56"/>
        <v/>
      </c>
      <c r="CF228" s="32" t="str">
        <f t="shared" si="57"/>
        <v/>
      </c>
      <c r="CG228" s="33">
        <f t="shared" si="61"/>
        <v>0</v>
      </c>
      <c r="CH228" s="33">
        <f t="shared" si="62"/>
        <v>0</v>
      </c>
      <c r="CI228" s="33">
        <f t="shared" si="63"/>
        <v>0</v>
      </c>
      <c r="CJ228" s="33">
        <f t="shared" si="64"/>
        <v>0</v>
      </c>
      <c r="CK228" s="33">
        <f t="shared" si="65"/>
        <v>0</v>
      </c>
      <c r="CL228" s="33">
        <f t="shared" si="66"/>
        <v>0</v>
      </c>
      <c r="CM228" s="33"/>
      <c r="CZ228" s="2"/>
    </row>
    <row r="229" spans="1:104" ht="14.25" customHeight="1" x14ac:dyDescent="0.2">
      <c r="A229" s="1472" t="s">
        <v>224</v>
      </c>
      <c r="B229" s="1473"/>
      <c r="C229" s="333">
        <f t="shared" si="73"/>
        <v>0</v>
      </c>
      <c r="D229" s="334">
        <f t="shared" si="72"/>
        <v>0</v>
      </c>
      <c r="E229" s="335">
        <f t="shared" si="72"/>
        <v>0</v>
      </c>
      <c r="F229" s="42"/>
      <c r="G229" s="46"/>
      <c r="H229" s="42"/>
      <c r="I229" s="46"/>
      <c r="J229" s="42"/>
      <c r="K229" s="46"/>
      <c r="L229" s="42"/>
      <c r="M229" s="46"/>
      <c r="N229" s="42"/>
      <c r="O229" s="46"/>
      <c r="P229" s="42"/>
      <c r="Q229" s="46"/>
      <c r="R229" s="42"/>
      <c r="S229" s="46"/>
      <c r="T229" s="42"/>
      <c r="U229" s="46"/>
      <c r="V229" s="42"/>
      <c r="W229" s="46"/>
      <c r="X229" s="42"/>
      <c r="Y229" s="46"/>
      <c r="Z229" s="42"/>
      <c r="AA229" s="46"/>
      <c r="AB229" s="42"/>
      <c r="AC229" s="46"/>
      <c r="AD229" s="42"/>
      <c r="AE229" s="46"/>
      <c r="AF229" s="42"/>
      <c r="AG229" s="46"/>
      <c r="AH229" s="42"/>
      <c r="AI229" s="46"/>
      <c r="AJ229" s="42"/>
      <c r="AK229" s="46"/>
      <c r="AL229" s="42"/>
      <c r="AM229" s="244"/>
      <c r="AN229" s="255"/>
      <c r="AO229" s="264"/>
      <c r="AP229" s="109"/>
      <c r="AQ229" s="46"/>
      <c r="AR229" s="202"/>
      <c r="AS229" s="42"/>
      <c r="AT229" s="46"/>
      <c r="AU229" s="46"/>
      <c r="AV229" s="46"/>
      <c r="AW229" s="186" t="str">
        <f t="shared" si="60"/>
        <v/>
      </c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CA229" s="32" t="str">
        <f t="shared" si="52"/>
        <v/>
      </c>
      <c r="CB229" s="32" t="str">
        <f t="shared" si="53"/>
        <v/>
      </c>
      <c r="CC229" s="32" t="str">
        <f t="shared" si="54"/>
        <v/>
      </c>
      <c r="CD229" s="32" t="str">
        <f t="shared" si="55"/>
        <v/>
      </c>
      <c r="CE229" s="32" t="str">
        <f t="shared" si="56"/>
        <v/>
      </c>
      <c r="CF229" s="32" t="str">
        <f t="shared" si="57"/>
        <v/>
      </c>
      <c r="CG229" s="33">
        <f t="shared" si="61"/>
        <v>0</v>
      </c>
      <c r="CH229" s="33">
        <f t="shared" si="62"/>
        <v>0</v>
      </c>
      <c r="CI229" s="33">
        <f t="shared" si="63"/>
        <v>0</v>
      </c>
      <c r="CJ229" s="33">
        <f t="shared" si="64"/>
        <v>0</v>
      </c>
      <c r="CK229" s="33">
        <f t="shared" si="65"/>
        <v>0</v>
      </c>
      <c r="CL229" s="33">
        <f t="shared" si="66"/>
        <v>0</v>
      </c>
      <c r="CM229" s="33"/>
      <c r="CZ229" s="2"/>
    </row>
    <row r="230" spans="1:104" x14ac:dyDescent="0.2">
      <c r="A230" s="1472" t="s">
        <v>225</v>
      </c>
      <c r="B230" s="1473"/>
      <c r="C230" s="344">
        <f t="shared" si="73"/>
        <v>0</v>
      </c>
      <c r="D230" s="337">
        <f t="shared" si="72"/>
        <v>0</v>
      </c>
      <c r="E230" s="345">
        <f t="shared" si="72"/>
        <v>0</v>
      </c>
      <c r="F230" s="42"/>
      <c r="G230" s="46"/>
      <c r="H230" s="42"/>
      <c r="I230" s="46"/>
      <c r="J230" s="42"/>
      <c r="K230" s="46"/>
      <c r="L230" s="42"/>
      <c r="M230" s="46"/>
      <c r="N230" s="42"/>
      <c r="O230" s="46"/>
      <c r="P230" s="42"/>
      <c r="Q230" s="46"/>
      <c r="R230" s="42"/>
      <c r="S230" s="46"/>
      <c r="T230" s="42"/>
      <c r="U230" s="46"/>
      <c r="V230" s="42"/>
      <c r="W230" s="46"/>
      <c r="X230" s="42"/>
      <c r="Y230" s="46"/>
      <c r="Z230" s="42"/>
      <c r="AA230" s="46"/>
      <c r="AB230" s="42"/>
      <c r="AC230" s="46"/>
      <c r="AD230" s="42"/>
      <c r="AE230" s="46"/>
      <c r="AF230" s="42"/>
      <c r="AG230" s="46"/>
      <c r="AH230" s="42"/>
      <c r="AI230" s="46"/>
      <c r="AJ230" s="42"/>
      <c r="AK230" s="46"/>
      <c r="AL230" s="42"/>
      <c r="AM230" s="244"/>
      <c r="AN230" s="240"/>
      <c r="AO230" s="143"/>
      <c r="AP230" s="39"/>
      <c r="AQ230" s="46"/>
      <c r="AR230" s="202"/>
      <c r="AS230" s="42"/>
      <c r="AT230" s="46"/>
      <c r="AU230" s="46"/>
      <c r="AV230" s="46"/>
      <c r="AW230" s="186" t="str">
        <f t="shared" si="60"/>
        <v/>
      </c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Y230" s="3"/>
      <c r="CA230" s="32" t="str">
        <f t="shared" si="52"/>
        <v/>
      </c>
      <c r="CB230" s="32" t="str">
        <f t="shared" si="53"/>
        <v/>
      </c>
      <c r="CC230" s="32" t="str">
        <f t="shared" si="54"/>
        <v/>
      </c>
      <c r="CD230" s="32" t="str">
        <f t="shared" si="55"/>
        <v/>
      </c>
      <c r="CE230" s="32" t="str">
        <f t="shared" si="56"/>
        <v/>
      </c>
      <c r="CF230" s="32" t="str">
        <f t="shared" si="57"/>
        <v/>
      </c>
      <c r="CG230" s="33">
        <f t="shared" si="61"/>
        <v>0</v>
      </c>
      <c r="CH230" s="33">
        <f t="shared" si="62"/>
        <v>0</v>
      </c>
      <c r="CI230" s="33">
        <f t="shared" si="63"/>
        <v>0</v>
      </c>
      <c r="CJ230" s="33">
        <f t="shared" si="64"/>
        <v>0</v>
      </c>
      <c r="CK230" s="33">
        <f t="shared" si="65"/>
        <v>0</v>
      </c>
      <c r="CL230" s="33">
        <f t="shared" si="66"/>
        <v>0</v>
      </c>
      <c r="CM230" s="33"/>
      <c r="CZ230" s="2"/>
    </row>
    <row r="231" spans="1:104" x14ac:dyDescent="0.2">
      <c r="A231" s="1474" t="s">
        <v>226</v>
      </c>
      <c r="B231" s="1475"/>
      <c r="C231" s="348">
        <f t="shared" si="73"/>
        <v>0</v>
      </c>
      <c r="D231" s="349">
        <f t="shared" si="72"/>
        <v>0</v>
      </c>
      <c r="E231" s="350">
        <f t="shared" si="72"/>
        <v>0</v>
      </c>
      <c r="F231" s="82"/>
      <c r="G231" s="85"/>
      <c r="H231" s="82"/>
      <c r="I231" s="85"/>
      <c r="J231" s="82"/>
      <c r="K231" s="85"/>
      <c r="L231" s="82"/>
      <c r="M231" s="85"/>
      <c r="N231" s="82"/>
      <c r="O231" s="85"/>
      <c r="P231" s="82"/>
      <c r="Q231" s="85"/>
      <c r="R231" s="82"/>
      <c r="S231" s="85"/>
      <c r="T231" s="82"/>
      <c r="U231" s="85"/>
      <c r="V231" s="82"/>
      <c r="W231" s="85"/>
      <c r="X231" s="82"/>
      <c r="Y231" s="85"/>
      <c r="Z231" s="82"/>
      <c r="AA231" s="85"/>
      <c r="AB231" s="82"/>
      <c r="AC231" s="85"/>
      <c r="AD231" s="82"/>
      <c r="AE231" s="85"/>
      <c r="AF231" s="82"/>
      <c r="AG231" s="85"/>
      <c r="AH231" s="82"/>
      <c r="AI231" s="85"/>
      <c r="AJ231" s="82"/>
      <c r="AK231" s="85"/>
      <c r="AL231" s="82"/>
      <c r="AM231" s="351"/>
      <c r="AN231" s="375"/>
      <c r="AO231" s="376"/>
      <c r="AP231" s="95"/>
      <c r="AQ231" s="411"/>
      <c r="AR231" s="369"/>
      <c r="AS231" s="82"/>
      <c r="AT231" s="85"/>
      <c r="AU231" s="85"/>
      <c r="AV231" s="85"/>
      <c r="AW231" s="186" t="str">
        <f t="shared" si="60"/>
        <v/>
      </c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Y231" s="3"/>
      <c r="CA231" s="32" t="str">
        <f t="shared" si="52"/>
        <v/>
      </c>
      <c r="CB231" s="32" t="str">
        <f t="shared" si="53"/>
        <v/>
      </c>
      <c r="CC231" s="32" t="str">
        <f t="shared" si="54"/>
        <v/>
      </c>
      <c r="CD231" s="32" t="str">
        <f t="shared" si="55"/>
        <v/>
      </c>
      <c r="CE231" s="32" t="str">
        <f t="shared" si="56"/>
        <v/>
      </c>
      <c r="CF231" s="32" t="str">
        <f t="shared" si="57"/>
        <v/>
      </c>
      <c r="CG231" s="33">
        <f t="shared" si="61"/>
        <v>0</v>
      </c>
      <c r="CH231" s="33">
        <f t="shared" si="62"/>
        <v>0</v>
      </c>
      <c r="CI231" s="33">
        <f t="shared" si="63"/>
        <v>0</v>
      </c>
      <c r="CJ231" s="33">
        <f t="shared" si="64"/>
        <v>0</v>
      </c>
      <c r="CK231" s="33">
        <f t="shared" si="65"/>
        <v>0</v>
      </c>
      <c r="CL231" s="33">
        <f t="shared" si="66"/>
        <v>0</v>
      </c>
      <c r="CM231" s="33"/>
      <c r="CZ231" s="2"/>
    </row>
    <row r="232" spans="1:104" x14ac:dyDescent="0.2">
      <c r="A232" s="155" t="s">
        <v>235</v>
      </c>
      <c r="B232" s="122"/>
      <c r="AL232" s="11"/>
      <c r="AM232" s="11"/>
      <c r="AN232" s="11"/>
      <c r="AO232" s="412"/>
      <c r="AP232" s="11"/>
      <c r="AQ232" s="11"/>
      <c r="AR232" s="11"/>
      <c r="AS232" s="11"/>
      <c r="AT232" s="11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CG232" s="14"/>
      <c r="CH232" s="14"/>
      <c r="CI232" s="14"/>
      <c r="CJ232" s="14"/>
      <c r="CK232" s="14"/>
      <c r="CL232" s="14"/>
      <c r="CM232" s="14"/>
      <c r="CN232" s="14"/>
    </row>
    <row r="233" spans="1:104" x14ac:dyDescent="0.2">
      <c r="A233" s="1366" t="s">
        <v>62</v>
      </c>
      <c r="B233" s="1367"/>
      <c r="C233" s="1547" t="s">
        <v>63</v>
      </c>
      <c r="D233" s="1547"/>
      <c r="E233" s="1547"/>
      <c r="F233" s="1377" t="s">
        <v>236</v>
      </c>
      <c r="G233" s="1380"/>
      <c r="H233" s="1377" t="s">
        <v>237</v>
      </c>
      <c r="I233" s="1380"/>
      <c r="J233" s="1377" t="s">
        <v>238</v>
      </c>
      <c r="K233" s="1380"/>
      <c r="L233" s="1377" t="s">
        <v>239</v>
      </c>
      <c r="M233" s="1380"/>
      <c r="N233" s="1377" t="s">
        <v>240</v>
      </c>
      <c r="O233" s="1380"/>
      <c r="P233" s="1377" t="s">
        <v>241</v>
      </c>
      <c r="Q233" s="1380"/>
      <c r="R233" s="1377" t="s">
        <v>242</v>
      </c>
      <c r="S233" s="1380"/>
      <c r="T233" s="1377" t="s">
        <v>243</v>
      </c>
      <c r="U233" s="1380"/>
      <c r="V233" s="1377" t="s">
        <v>244</v>
      </c>
      <c r="W233" s="1380"/>
      <c r="X233" s="1377" t="s">
        <v>245</v>
      </c>
      <c r="Y233" s="1380"/>
      <c r="Z233" s="1377" t="s">
        <v>246</v>
      </c>
      <c r="AA233" s="1380"/>
      <c r="AB233" s="1377" t="s">
        <v>247</v>
      </c>
      <c r="AC233" s="1380"/>
      <c r="AD233" s="1377" t="s">
        <v>248</v>
      </c>
      <c r="AE233" s="1380"/>
      <c r="AF233" s="1377" t="s">
        <v>249</v>
      </c>
      <c r="AG233" s="1380"/>
      <c r="AH233" s="1377" t="s">
        <v>250</v>
      </c>
      <c r="AI233" s="1380"/>
      <c r="AJ233" s="1377" t="s">
        <v>251</v>
      </c>
      <c r="AK233" s="1380"/>
      <c r="AL233" s="11"/>
      <c r="AM233" s="11"/>
      <c r="AN233" s="11"/>
      <c r="AO233" s="412"/>
      <c r="AP233" s="11"/>
      <c r="AQ233" s="11"/>
      <c r="AR233" s="11"/>
      <c r="AS233" s="11"/>
      <c r="AT233" s="11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CG233" s="14"/>
      <c r="CH233" s="14"/>
      <c r="CI233" s="14"/>
      <c r="CJ233" s="14"/>
      <c r="CK233" s="14"/>
      <c r="CL233" s="14"/>
      <c r="CM233" s="14"/>
      <c r="CN233" s="14"/>
    </row>
    <row r="234" spans="1:104" ht="21" x14ac:dyDescent="0.2">
      <c r="A234" s="1368"/>
      <c r="B234" s="1369"/>
      <c r="C234" s="571" t="s">
        <v>88</v>
      </c>
      <c r="D234" s="596" t="s">
        <v>54</v>
      </c>
      <c r="E234" s="126" t="s">
        <v>89</v>
      </c>
      <c r="F234" s="657" t="s">
        <v>54</v>
      </c>
      <c r="G234" s="413" t="s">
        <v>89</v>
      </c>
      <c r="H234" s="657" t="s">
        <v>54</v>
      </c>
      <c r="I234" s="413" t="s">
        <v>89</v>
      </c>
      <c r="J234" s="657" t="s">
        <v>54</v>
      </c>
      <c r="K234" s="413" t="s">
        <v>89</v>
      </c>
      <c r="L234" s="657" t="s">
        <v>54</v>
      </c>
      <c r="M234" s="413" t="s">
        <v>89</v>
      </c>
      <c r="N234" s="657" t="s">
        <v>54</v>
      </c>
      <c r="O234" s="413" t="s">
        <v>89</v>
      </c>
      <c r="P234" s="657" t="s">
        <v>54</v>
      </c>
      <c r="Q234" s="413" t="s">
        <v>89</v>
      </c>
      <c r="R234" s="657" t="s">
        <v>54</v>
      </c>
      <c r="S234" s="413" t="s">
        <v>89</v>
      </c>
      <c r="T234" s="657" t="s">
        <v>54</v>
      </c>
      <c r="U234" s="413" t="s">
        <v>89</v>
      </c>
      <c r="V234" s="657" t="s">
        <v>54</v>
      </c>
      <c r="W234" s="413" t="s">
        <v>89</v>
      </c>
      <c r="X234" s="657" t="s">
        <v>54</v>
      </c>
      <c r="Y234" s="413" t="s">
        <v>89</v>
      </c>
      <c r="Z234" s="657" t="s">
        <v>54</v>
      </c>
      <c r="AA234" s="413" t="s">
        <v>89</v>
      </c>
      <c r="AB234" s="657" t="s">
        <v>54</v>
      </c>
      <c r="AC234" s="413" t="s">
        <v>89</v>
      </c>
      <c r="AD234" s="657" t="s">
        <v>54</v>
      </c>
      <c r="AE234" s="413" t="s">
        <v>89</v>
      </c>
      <c r="AF234" s="657" t="s">
        <v>54</v>
      </c>
      <c r="AG234" s="413" t="s">
        <v>89</v>
      </c>
      <c r="AH234" s="657" t="s">
        <v>54</v>
      </c>
      <c r="AI234" s="413" t="s">
        <v>89</v>
      </c>
      <c r="AJ234" s="657" t="s">
        <v>54</v>
      </c>
      <c r="AK234" s="413" t="s">
        <v>89</v>
      </c>
      <c r="AL234" s="11"/>
      <c r="AM234" s="11"/>
      <c r="AN234" s="11"/>
      <c r="AO234" s="412"/>
      <c r="AP234" s="11"/>
      <c r="AQ234" s="11"/>
      <c r="AR234" s="11"/>
      <c r="AS234" s="11"/>
      <c r="AT234" s="11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CG234" s="14"/>
      <c r="CH234" s="14"/>
      <c r="CI234" s="14"/>
      <c r="CJ234" s="14"/>
      <c r="CK234" s="14"/>
      <c r="CL234" s="14"/>
      <c r="CM234" s="14"/>
      <c r="CN234" s="14"/>
    </row>
    <row r="235" spans="1:104" x14ac:dyDescent="0.2">
      <c r="A235" s="1485" t="s">
        <v>252</v>
      </c>
      <c r="B235" s="582" t="s">
        <v>162</v>
      </c>
      <c r="C235" s="597">
        <f>SUM(D235+E235)</f>
        <v>0</v>
      </c>
      <c r="D235" s="598">
        <f t="shared" ref="D235:E238" si="75">SUM(F235+H235+J235+L235+N235+P235+R235+T235+V235+X235+Z235+AB235+AD235+AF235+AH235+AJ235)</f>
        <v>0</v>
      </c>
      <c r="E235" s="599">
        <f t="shared" si="75"/>
        <v>0</v>
      </c>
      <c r="F235" s="583"/>
      <c r="G235" s="586"/>
      <c r="H235" s="583"/>
      <c r="I235" s="586"/>
      <c r="J235" s="583"/>
      <c r="K235" s="586"/>
      <c r="L235" s="583"/>
      <c r="M235" s="586"/>
      <c r="N235" s="583"/>
      <c r="O235" s="586"/>
      <c r="P235" s="583"/>
      <c r="Q235" s="586"/>
      <c r="R235" s="583"/>
      <c r="S235" s="586"/>
      <c r="T235" s="583"/>
      <c r="U235" s="586"/>
      <c r="V235" s="583"/>
      <c r="W235" s="586"/>
      <c r="X235" s="583"/>
      <c r="Y235" s="586"/>
      <c r="Z235" s="583"/>
      <c r="AA235" s="586"/>
      <c r="AB235" s="583"/>
      <c r="AC235" s="586"/>
      <c r="AD235" s="583"/>
      <c r="AE235" s="586"/>
      <c r="AF235" s="583"/>
      <c r="AG235" s="586"/>
      <c r="AH235" s="583"/>
      <c r="AI235" s="586"/>
      <c r="AJ235" s="583"/>
      <c r="AK235" s="586"/>
      <c r="AL235" s="173"/>
      <c r="AM235" s="11"/>
      <c r="AN235" s="11"/>
      <c r="AO235" s="412"/>
      <c r="AP235" s="11"/>
      <c r="AQ235" s="11"/>
      <c r="AR235" s="11"/>
      <c r="AS235" s="11"/>
      <c r="AT235" s="11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CG235" s="14">
        <v>0</v>
      </c>
      <c r="CH235" s="14">
        <v>0</v>
      </c>
      <c r="CI235" s="14"/>
      <c r="CJ235" s="14"/>
      <c r="CK235" s="14"/>
      <c r="CL235" s="14"/>
      <c r="CM235" s="14"/>
      <c r="CN235" s="14"/>
    </row>
    <row r="236" spans="1:104" x14ac:dyDescent="0.2">
      <c r="A236" s="1486"/>
      <c r="B236" s="81" t="s">
        <v>76</v>
      </c>
      <c r="C236" s="182">
        <f>SUM(D236+E236)</f>
        <v>0</v>
      </c>
      <c r="D236" s="183">
        <f t="shared" si="75"/>
        <v>0</v>
      </c>
      <c r="E236" s="184">
        <f t="shared" si="75"/>
        <v>0</v>
      </c>
      <c r="F236" s="82"/>
      <c r="G236" s="85"/>
      <c r="H236" s="82"/>
      <c r="I236" s="85"/>
      <c r="J236" s="82"/>
      <c r="K236" s="85"/>
      <c r="L236" s="82"/>
      <c r="M236" s="85"/>
      <c r="N236" s="82"/>
      <c r="O236" s="85"/>
      <c r="P236" s="82"/>
      <c r="Q236" s="85"/>
      <c r="R236" s="82"/>
      <c r="S236" s="85"/>
      <c r="T236" s="82"/>
      <c r="U236" s="85"/>
      <c r="V236" s="82"/>
      <c r="W236" s="85"/>
      <c r="X236" s="82"/>
      <c r="Y236" s="85"/>
      <c r="Z236" s="82"/>
      <c r="AA236" s="85"/>
      <c r="AB236" s="82"/>
      <c r="AC236" s="85"/>
      <c r="AD236" s="82"/>
      <c r="AE236" s="85"/>
      <c r="AF236" s="82"/>
      <c r="AG236" s="85"/>
      <c r="AH236" s="82"/>
      <c r="AI236" s="85"/>
      <c r="AJ236" s="82"/>
      <c r="AK236" s="85"/>
      <c r="AL236" s="29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Z236" s="2"/>
      <c r="CG236" s="14">
        <v>0</v>
      </c>
      <c r="CH236" s="14">
        <v>0</v>
      </c>
      <c r="CI236" s="14"/>
      <c r="CJ236" s="14"/>
      <c r="CK236" s="14"/>
      <c r="CL236" s="14"/>
      <c r="CM236" s="14"/>
      <c r="CN236" s="14"/>
    </row>
    <row r="237" spans="1:104" x14ac:dyDescent="0.2">
      <c r="A237" s="1485" t="s">
        <v>253</v>
      </c>
      <c r="B237" s="582" t="s">
        <v>162</v>
      </c>
      <c r="C237" s="597">
        <f>SUM(D237+E237)</f>
        <v>0</v>
      </c>
      <c r="D237" s="598">
        <f t="shared" si="75"/>
        <v>0</v>
      </c>
      <c r="E237" s="599">
        <f t="shared" si="75"/>
        <v>0</v>
      </c>
      <c r="F237" s="583"/>
      <c r="G237" s="586"/>
      <c r="H237" s="583"/>
      <c r="I237" s="586"/>
      <c r="J237" s="583"/>
      <c r="K237" s="586"/>
      <c r="L237" s="583"/>
      <c r="M237" s="586"/>
      <c r="N237" s="583"/>
      <c r="O237" s="586"/>
      <c r="P237" s="583"/>
      <c r="Q237" s="586"/>
      <c r="R237" s="583"/>
      <c r="S237" s="586"/>
      <c r="T237" s="583"/>
      <c r="U237" s="586"/>
      <c r="V237" s="583"/>
      <c r="W237" s="586"/>
      <c r="X237" s="583"/>
      <c r="Y237" s="586"/>
      <c r="Z237" s="583"/>
      <c r="AA237" s="586"/>
      <c r="AB237" s="583"/>
      <c r="AC237" s="586"/>
      <c r="AD237" s="583"/>
      <c r="AE237" s="586"/>
      <c r="AF237" s="583"/>
      <c r="AG237" s="586"/>
      <c r="AH237" s="583"/>
      <c r="AI237" s="586"/>
      <c r="AJ237" s="583"/>
      <c r="AK237" s="586"/>
      <c r="AL237" s="3"/>
      <c r="AM237" s="15"/>
      <c r="AN237" s="15"/>
      <c r="AO237" s="15"/>
      <c r="AP237" s="15"/>
      <c r="AQ237" s="15"/>
      <c r="AR237" s="15"/>
      <c r="AS237" s="15"/>
      <c r="AT237" s="15"/>
      <c r="AU237" s="12"/>
      <c r="AV237" s="12"/>
      <c r="AW237" s="12"/>
      <c r="AX237" s="12"/>
      <c r="AY237" s="12"/>
      <c r="AZ237" s="12"/>
      <c r="BA237" s="12"/>
      <c r="CG237" s="14">
        <v>0</v>
      </c>
      <c r="CH237" s="14">
        <v>0</v>
      </c>
      <c r="CI237" s="14"/>
      <c r="CJ237" s="14"/>
      <c r="CK237" s="14"/>
      <c r="CL237" s="14"/>
      <c r="CM237" s="14"/>
      <c r="CN237" s="14"/>
    </row>
    <row r="238" spans="1:104" x14ac:dyDescent="0.2">
      <c r="A238" s="1486"/>
      <c r="B238" s="81" t="s">
        <v>76</v>
      </c>
      <c r="C238" s="145">
        <f>SUM(D238+E238)</f>
        <v>0</v>
      </c>
      <c r="D238" s="146">
        <f t="shared" si="75"/>
        <v>0</v>
      </c>
      <c r="E238" s="147">
        <f t="shared" si="75"/>
        <v>0</v>
      </c>
      <c r="F238" s="92"/>
      <c r="G238" s="95"/>
      <c r="H238" s="92"/>
      <c r="I238" s="95"/>
      <c r="J238" s="92"/>
      <c r="K238" s="95"/>
      <c r="L238" s="92"/>
      <c r="M238" s="95"/>
      <c r="N238" s="92"/>
      <c r="O238" s="95"/>
      <c r="P238" s="92"/>
      <c r="Q238" s="95"/>
      <c r="R238" s="92"/>
      <c r="S238" s="95"/>
      <c r="T238" s="92"/>
      <c r="U238" s="95"/>
      <c r="V238" s="92"/>
      <c r="W238" s="95"/>
      <c r="X238" s="92"/>
      <c r="Y238" s="95"/>
      <c r="Z238" s="92"/>
      <c r="AA238" s="95"/>
      <c r="AB238" s="92"/>
      <c r="AC238" s="95"/>
      <c r="AD238" s="92"/>
      <c r="AE238" s="95"/>
      <c r="AF238" s="92"/>
      <c r="AG238" s="95"/>
      <c r="AH238" s="92"/>
      <c r="AI238" s="95"/>
      <c r="AJ238" s="92"/>
      <c r="AK238" s="95"/>
      <c r="AL238" s="3"/>
      <c r="AM238" s="15"/>
      <c r="AN238" s="15"/>
      <c r="AO238" s="15"/>
      <c r="AP238" s="15"/>
      <c r="AQ238" s="15"/>
      <c r="AR238" s="15"/>
      <c r="AS238" s="15"/>
      <c r="AT238" s="15"/>
      <c r="AU238" s="12"/>
      <c r="AV238" s="12"/>
      <c r="AW238" s="12"/>
      <c r="AX238" s="12"/>
      <c r="AY238" s="12"/>
      <c r="AZ238" s="12"/>
      <c r="BA238" s="12"/>
      <c r="CG238" s="14"/>
      <c r="CH238" s="14"/>
      <c r="CI238" s="14"/>
      <c r="CJ238" s="14"/>
      <c r="CK238" s="14"/>
      <c r="CL238" s="14"/>
      <c r="CM238" s="14"/>
      <c r="CN238" s="14"/>
    </row>
    <row r="239" spans="1:104" x14ac:dyDescent="0.2">
      <c r="A239" s="155" t="s">
        <v>254</v>
      </c>
      <c r="B239" s="7"/>
      <c r="AM239" s="15"/>
      <c r="AN239" s="15"/>
      <c r="AO239" s="15"/>
      <c r="AP239" s="15"/>
      <c r="AQ239" s="15"/>
      <c r="AR239" s="15"/>
      <c r="AS239" s="15"/>
      <c r="AT239" s="15"/>
      <c r="AU239" s="12"/>
      <c r="AV239" s="12"/>
      <c r="AW239" s="12"/>
      <c r="AX239" s="12"/>
      <c r="AY239" s="12"/>
      <c r="AZ239" s="12"/>
      <c r="BA239" s="12"/>
      <c r="CG239" s="14"/>
      <c r="CH239" s="14"/>
      <c r="CI239" s="14"/>
      <c r="CJ239" s="14"/>
      <c r="CK239" s="14"/>
      <c r="CL239" s="14"/>
      <c r="CM239" s="14"/>
      <c r="CN239" s="14"/>
    </row>
    <row r="240" spans="1:104" x14ac:dyDescent="0.2">
      <c r="A240" s="1487" t="s">
        <v>255</v>
      </c>
      <c r="B240" s="1490" t="s">
        <v>256</v>
      </c>
      <c r="C240" s="1366" t="s">
        <v>4</v>
      </c>
      <c r="D240" s="1401"/>
      <c r="E240" s="1367"/>
      <c r="F240" s="1493" t="s">
        <v>257</v>
      </c>
      <c r="G240" s="1494"/>
      <c r="H240" s="1494"/>
      <c r="I240" s="1494"/>
      <c r="J240" s="1494"/>
      <c r="K240" s="1494"/>
      <c r="L240" s="1494"/>
      <c r="M240" s="1494"/>
      <c r="N240" s="1494"/>
      <c r="O240" s="1494"/>
      <c r="P240" s="1494"/>
      <c r="Q240" s="1494"/>
      <c r="R240" s="1494"/>
      <c r="S240" s="1494"/>
      <c r="T240" s="1494"/>
      <c r="U240" s="1494"/>
      <c r="V240" s="1494"/>
      <c r="W240" s="1494"/>
      <c r="X240" s="1494"/>
      <c r="Y240" s="1494"/>
      <c r="Z240" s="1494"/>
      <c r="AA240" s="1494"/>
      <c r="AB240" s="1494"/>
      <c r="AC240" s="1494"/>
      <c r="AD240" s="1494"/>
      <c r="AE240" s="1494"/>
      <c r="AF240" s="1494"/>
      <c r="AG240" s="1494"/>
      <c r="AH240" s="1494"/>
      <c r="AI240" s="1494"/>
      <c r="AJ240" s="1494"/>
      <c r="AK240" s="1495"/>
      <c r="AL240" s="1375" t="s">
        <v>258</v>
      </c>
      <c r="AM240" s="30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12"/>
      <c r="AZ240" s="12"/>
      <c r="BA240" s="12"/>
      <c r="CG240" s="14"/>
      <c r="CH240" s="14"/>
      <c r="CI240" s="14"/>
      <c r="CJ240" s="14"/>
      <c r="CK240" s="14"/>
      <c r="CL240" s="14"/>
      <c r="CM240" s="14"/>
      <c r="CN240" s="14"/>
    </row>
    <row r="241" spans="1:92" s="2" customFormat="1" x14ac:dyDescent="0.2">
      <c r="A241" s="1488"/>
      <c r="B241" s="1491"/>
      <c r="C241" s="1368"/>
      <c r="D241" s="1402"/>
      <c r="E241" s="1369"/>
      <c r="F241" s="1493" t="s">
        <v>174</v>
      </c>
      <c r="G241" s="1495"/>
      <c r="H241" s="1493" t="s">
        <v>175</v>
      </c>
      <c r="I241" s="1495"/>
      <c r="J241" s="1493" t="s">
        <v>110</v>
      </c>
      <c r="K241" s="1495"/>
      <c r="L241" s="1493" t="s">
        <v>11</v>
      </c>
      <c r="M241" s="1495"/>
      <c r="N241" s="1377" t="s">
        <v>12</v>
      </c>
      <c r="O241" s="1380"/>
      <c r="P241" s="1377" t="s">
        <v>13</v>
      </c>
      <c r="Q241" s="1380"/>
      <c r="R241" s="1377" t="s">
        <v>14</v>
      </c>
      <c r="S241" s="1380"/>
      <c r="T241" s="1377" t="s">
        <v>15</v>
      </c>
      <c r="U241" s="1380"/>
      <c r="V241" s="1377" t="s">
        <v>16</v>
      </c>
      <c r="W241" s="1380"/>
      <c r="X241" s="1377" t="s">
        <v>17</v>
      </c>
      <c r="Y241" s="1380"/>
      <c r="Z241" s="1377" t="s">
        <v>259</v>
      </c>
      <c r="AA241" s="1380"/>
      <c r="AB241" s="1377" t="s">
        <v>260</v>
      </c>
      <c r="AC241" s="1380"/>
      <c r="AD241" s="1377" t="s">
        <v>261</v>
      </c>
      <c r="AE241" s="1380"/>
      <c r="AF241" s="1377" t="s">
        <v>262</v>
      </c>
      <c r="AG241" s="1380"/>
      <c r="AH241" s="1377" t="s">
        <v>263</v>
      </c>
      <c r="AI241" s="1380"/>
      <c r="AJ241" s="1406" t="s">
        <v>264</v>
      </c>
      <c r="AK241" s="1407"/>
      <c r="AL241" s="1392"/>
      <c r="AM241" s="30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12"/>
      <c r="AZ241" s="12"/>
      <c r="BA241" s="12"/>
      <c r="BZ241" s="3"/>
      <c r="CA241" s="4"/>
      <c r="CB241" s="4"/>
      <c r="CC241" s="4"/>
      <c r="CD241" s="4"/>
      <c r="CE241" s="4"/>
      <c r="CF241" s="4"/>
      <c r="CG241" s="14"/>
      <c r="CH241" s="14"/>
      <c r="CI241" s="14"/>
      <c r="CJ241" s="14"/>
      <c r="CK241" s="14"/>
      <c r="CL241" s="14"/>
      <c r="CM241" s="14"/>
      <c r="CN241" s="14"/>
    </row>
    <row r="242" spans="1:92" s="2" customFormat="1" ht="21" x14ac:dyDescent="0.2">
      <c r="A242" s="1489"/>
      <c r="B242" s="1492"/>
      <c r="C242" s="414" t="s">
        <v>88</v>
      </c>
      <c r="D242" s="415" t="s">
        <v>54</v>
      </c>
      <c r="E242" s="416" t="s">
        <v>89</v>
      </c>
      <c r="F242" s="417" t="s">
        <v>54</v>
      </c>
      <c r="G242" s="418" t="s">
        <v>89</v>
      </c>
      <c r="H242" s="417" t="s">
        <v>54</v>
      </c>
      <c r="I242" s="418" t="s">
        <v>89</v>
      </c>
      <c r="J242" s="417" t="s">
        <v>54</v>
      </c>
      <c r="K242" s="418" t="s">
        <v>89</v>
      </c>
      <c r="L242" s="417" t="s">
        <v>54</v>
      </c>
      <c r="M242" s="418" t="s">
        <v>89</v>
      </c>
      <c r="N242" s="417" t="s">
        <v>54</v>
      </c>
      <c r="O242" s="418" t="s">
        <v>89</v>
      </c>
      <c r="P242" s="417" t="s">
        <v>54</v>
      </c>
      <c r="Q242" s="418" t="s">
        <v>89</v>
      </c>
      <c r="R242" s="417" t="s">
        <v>54</v>
      </c>
      <c r="S242" s="418" t="s">
        <v>89</v>
      </c>
      <c r="T242" s="419" t="s">
        <v>54</v>
      </c>
      <c r="U242" s="419" t="s">
        <v>89</v>
      </c>
      <c r="V242" s="678" t="s">
        <v>54</v>
      </c>
      <c r="W242" s="418" t="s">
        <v>89</v>
      </c>
      <c r="X242" s="417" t="s">
        <v>54</v>
      </c>
      <c r="Y242" s="418" t="s">
        <v>89</v>
      </c>
      <c r="Z242" s="417" t="s">
        <v>54</v>
      </c>
      <c r="AA242" s="418" t="s">
        <v>89</v>
      </c>
      <c r="AB242" s="417" t="s">
        <v>54</v>
      </c>
      <c r="AC242" s="418" t="s">
        <v>89</v>
      </c>
      <c r="AD242" s="417" t="s">
        <v>54</v>
      </c>
      <c r="AE242" s="418" t="s">
        <v>89</v>
      </c>
      <c r="AF242" s="417" t="s">
        <v>54</v>
      </c>
      <c r="AG242" s="418" t="s">
        <v>89</v>
      </c>
      <c r="AH242" s="417" t="s">
        <v>54</v>
      </c>
      <c r="AI242" s="418" t="s">
        <v>89</v>
      </c>
      <c r="AJ242" s="417" t="s">
        <v>54</v>
      </c>
      <c r="AK242" s="418" t="s">
        <v>89</v>
      </c>
      <c r="AL242" s="1376"/>
      <c r="AM242" s="30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12"/>
      <c r="AZ242" s="12"/>
      <c r="BA242" s="12"/>
      <c r="BZ242" s="3"/>
      <c r="CA242" s="4"/>
      <c r="CB242" s="4"/>
      <c r="CC242" s="4"/>
      <c r="CD242" s="4"/>
      <c r="CE242" s="4"/>
      <c r="CF242" s="4"/>
      <c r="CG242" s="14"/>
      <c r="CH242" s="14"/>
      <c r="CI242" s="14"/>
      <c r="CJ242" s="14"/>
      <c r="CK242" s="14"/>
      <c r="CL242" s="14"/>
      <c r="CM242" s="14"/>
      <c r="CN242" s="14"/>
    </row>
    <row r="243" spans="1:92" s="2" customFormat="1" x14ac:dyDescent="0.2">
      <c r="A243" s="1496" t="s">
        <v>265</v>
      </c>
      <c r="B243" s="421" t="s">
        <v>64</v>
      </c>
      <c r="C243" s="422">
        <f>SUM(D243+E243)</f>
        <v>0</v>
      </c>
      <c r="D243" s="423">
        <f t="shared" ref="D243:E246" si="76">SUM(F243+H243+J243+L243+N243+P243+R243+T243+V243+X243+Z243+AB243+AD243+AF243+AH243+AJ243)</f>
        <v>0</v>
      </c>
      <c r="E243" s="641">
        <f t="shared" si="76"/>
        <v>0</v>
      </c>
      <c r="F243" s="583"/>
      <c r="G243" s="586"/>
      <c r="H243" s="583"/>
      <c r="I243" s="586"/>
      <c r="J243" s="583"/>
      <c r="K243" s="586"/>
      <c r="L243" s="583"/>
      <c r="M243" s="586"/>
      <c r="N243" s="583"/>
      <c r="O243" s="586"/>
      <c r="P243" s="583"/>
      <c r="Q243" s="586"/>
      <c r="R243" s="583"/>
      <c r="S243" s="586"/>
      <c r="T243" s="583"/>
      <c r="U243" s="586"/>
      <c r="V243" s="583"/>
      <c r="W243" s="586"/>
      <c r="X243" s="583"/>
      <c r="Y243" s="586"/>
      <c r="Z243" s="583"/>
      <c r="AA243" s="586"/>
      <c r="AB243" s="583"/>
      <c r="AC243" s="586"/>
      <c r="AD243" s="583"/>
      <c r="AE243" s="586"/>
      <c r="AF243" s="583"/>
      <c r="AG243" s="586"/>
      <c r="AH243" s="583"/>
      <c r="AI243" s="586"/>
      <c r="AJ243" s="583"/>
      <c r="AK243" s="586"/>
      <c r="AL243" s="603"/>
      <c r="AM243" s="30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12"/>
      <c r="AZ243" s="12"/>
      <c r="BA243" s="12"/>
      <c r="BZ243" s="3"/>
      <c r="CA243" s="4"/>
      <c r="CB243" s="4"/>
      <c r="CC243" s="4"/>
      <c r="CD243" s="4"/>
      <c r="CE243" s="4"/>
      <c r="CF243" s="4"/>
      <c r="CG243" s="14">
        <v>0</v>
      </c>
      <c r="CH243" s="14">
        <v>0</v>
      </c>
      <c r="CI243" s="14"/>
      <c r="CJ243" s="14"/>
      <c r="CK243" s="14"/>
      <c r="CL243" s="14"/>
      <c r="CM243" s="14"/>
      <c r="CN243" s="14"/>
    </row>
    <row r="244" spans="1:92" s="2" customFormat="1" x14ac:dyDescent="0.2">
      <c r="A244" s="1497"/>
      <c r="B244" s="424" t="s">
        <v>76</v>
      </c>
      <c r="C244" s="425">
        <f>SUM(D244+E244)</f>
        <v>0</v>
      </c>
      <c r="D244" s="426">
        <f t="shared" si="76"/>
        <v>0</v>
      </c>
      <c r="E244" s="292">
        <f t="shared" si="76"/>
        <v>0</v>
      </c>
      <c r="F244" s="82"/>
      <c r="G244" s="85"/>
      <c r="H244" s="82"/>
      <c r="I244" s="85"/>
      <c r="J244" s="82"/>
      <c r="K244" s="85"/>
      <c r="L244" s="82"/>
      <c r="M244" s="85"/>
      <c r="N244" s="82"/>
      <c r="O244" s="85"/>
      <c r="P244" s="82"/>
      <c r="Q244" s="85"/>
      <c r="R244" s="82"/>
      <c r="S244" s="85"/>
      <c r="T244" s="82"/>
      <c r="U244" s="85"/>
      <c r="V244" s="82"/>
      <c r="W244" s="85"/>
      <c r="X244" s="82"/>
      <c r="Y244" s="85"/>
      <c r="Z244" s="82"/>
      <c r="AA244" s="85"/>
      <c r="AB244" s="82"/>
      <c r="AC244" s="85"/>
      <c r="AD244" s="82"/>
      <c r="AE244" s="85"/>
      <c r="AF244" s="82"/>
      <c r="AG244" s="85"/>
      <c r="AH244" s="82"/>
      <c r="AI244" s="85"/>
      <c r="AJ244" s="82"/>
      <c r="AK244" s="85"/>
      <c r="AL244" s="59"/>
      <c r="AM244" s="30"/>
      <c r="AN244" s="13"/>
      <c r="AO244" s="13"/>
      <c r="AP244" s="13"/>
      <c r="AQ244" s="13"/>
      <c r="AR244" s="13"/>
      <c r="AS244" s="13"/>
      <c r="AT244" s="13"/>
      <c r="AU244" s="13"/>
      <c r="AV244" s="13"/>
      <c r="AW244" s="12"/>
      <c r="AX244" s="12"/>
      <c r="AY244" s="12"/>
      <c r="AZ244" s="12"/>
      <c r="BA244" s="12"/>
      <c r="CA244" s="4"/>
      <c r="CB244" s="4"/>
      <c r="CC244" s="4"/>
      <c r="CD244" s="4"/>
      <c r="CE244" s="4"/>
      <c r="CF244" s="4"/>
      <c r="CG244" s="14">
        <v>0</v>
      </c>
      <c r="CH244" s="14">
        <v>0</v>
      </c>
      <c r="CI244" s="14"/>
      <c r="CJ244" s="14"/>
      <c r="CK244" s="14"/>
      <c r="CL244" s="14"/>
      <c r="CM244" s="14"/>
      <c r="CN244" s="14"/>
    </row>
    <row r="245" spans="1:92" s="2" customFormat="1" x14ac:dyDescent="0.2">
      <c r="A245" s="1498" t="s">
        <v>266</v>
      </c>
      <c r="B245" s="427" t="s">
        <v>64</v>
      </c>
      <c r="C245" s="428">
        <f>SUM(D245+E245)</f>
        <v>0</v>
      </c>
      <c r="D245" s="429">
        <f t="shared" si="76"/>
        <v>0</v>
      </c>
      <c r="E245" s="253">
        <f t="shared" si="76"/>
        <v>0</v>
      </c>
      <c r="F245" s="106"/>
      <c r="G245" s="109"/>
      <c r="H245" s="106"/>
      <c r="I245" s="109"/>
      <c r="J245" s="106"/>
      <c r="K245" s="109"/>
      <c r="L245" s="106"/>
      <c r="M245" s="109"/>
      <c r="N245" s="106"/>
      <c r="O245" s="109"/>
      <c r="P245" s="106"/>
      <c r="Q245" s="109"/>
      <c r="R245" s="106"/>
      <c r="S245" s="109"/>
      <c r="T245" s="106"/>
      <c r="U245" s="109"/>
      <c r="V245" s="106"/>
      <c r="W245" s="109"/>
      <c r="X245" s="106"/>
      <c r="Y245" s="109"/>
      <c r="Z245" s="106"/>
      <c r="AA245" s="109"/>
      <c r="AB245" s="106"/>
      <c r="AC245" s="109"/>
      <c r="AD245" s="106"/>
      <c r="AE245" s="109"/>
      <c r="AF245" s="106"/>
      <c r="AG245" s="109"/>
      <c r="AH245" s="106"/>
      <c r="AI245" s="109"/>
      <c r="AJ245" s="106"/>
      <c r="AK245" s="109"/>
      <c r="AL245" s="57"/>
      <c r="AM245" s="30"/>
      <c r="AV245" s="626"/>
      <c r="AW245" s="720"/>
      <c r="BZ245" s="3"/>
      <c r="CA245" s="4"/>
      <c r="CB245" s="4"/>
      <c r="CC245" s="4"/>
      <c r="CD245" s="4"/>
      <c r="CE245" s="4"/>
      <c r="CF245" s="4"/>
      <c r="CG245" s="14">
        <v>0</v>
      </c>
      <c r="CH245" s="14">
        <v>0</v>
      </c>
      <c r="CI245" s="14"/>
      <c r="CJ245" s="14"/>
      <c r="CK245" s="14"/>
      <c r="CL245" s="14"/>
      <c r="CM245" s="14"/>
      <c r="CN245" s="14"/>
    </row>
    <row r="246" spans="1:92" s="2" customFormat="1" x14ac:dyDescent="0.2">
      <c r="A246" s="1497"/>
      <c r="B246" s="424" t="s">
        <v>76</v>
      </c>
      <c r="C246" s="425">
        <f>SUM(D246+E246)</f>
        <v>0</v>
      </c>
      <c r="D246" s="426">
        <f t="shared" si="76"/>
        <v>0</v>
      </c>
      <c r="E246" s="292">
        <f t="shared" si="76"/>
        <v>0</v>
      </c>
      <c r="F246" s="82"/>
      <c r="G246" s="85"/>
      <c r="H246" s="82"/>
      <c r="I246" s="85"/>
      <c r="J246" s="82"/>
      <c r="K246" s="85"/>
      <c r="L246" s="82"/>
      <c r="M246" s="85"/>
      <c r="N246" s="82"/>
      <c r="O246" s="85"/>
      <c r="P246" s="82"/>
      <c r="Q246" s="85"/>
      <c r="R246" s="82"/>
      <c r="S246" s="85"/>
      <c r="T246" s="82"/>
      <c r="U246" s="85"/>
      <c r="V246" s="82"/>
      <c r="W246" s="85"/>
      <c r="X246" s="82"/>
      <c r="Y246" s="85"/>
      <c r="Z246" s="82"/>
      <c r="AA246" s="85"/>
      <c r="AB246" s="82"/>
      <c r="AC246" s="85"/>
      <c r="AD246" s="82"/>
      <c r="AE246" s="85"/>
      <c r="AF246" s="82"/>
      <c r="AG246" s="85"/>
      <c r="AH246" s="82"/>
      <c r="AI246" s="85"/>
      <c r="AJ246" s="82"/>
      <c r="AK246" s="85"/>
      <c r="AL246" s="59"/>
      <c r="AM246" s="30"/>
      <c r="AV246" s="630"/>
      <c r="AW246" s="733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Z246" s="3"/>
      <c r="CA246" s="4"/>
      <c r="CB246" s="4"/>
      <c r="CC246" s="4"/>
      <c r="CD246" s="4"/>
      <c r="CE246" s="4"/>
      <c r="CF246" s="4"/>
      <c r="CG246" s="14">
        <v>0</v>
      </c>
      <c r="CH246" s="14">
        <v>0</v>
      </c>
      <c r="CI246" s="14"/>
      <c r="CJ246" s="14"/>
      <c r="CK246" s="14"/>
      <c r="CL246" s="14"/>
      <c r="CM246" s="14"/>
      <c r="CN246" s="14"/>
    </row>
    <row r="247" spans="1:92" s="2" customFormat="1" x14ac:dyDescent="0.2">
      <c r="A247" s="155" t="s">
        <v>267</v>
      </c>
      <c r="B247" s="112"/>
      <c r="AV247" s="630"/>
      <c r="AW247" s="733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Z247" s="3"/>
      <c r="CA247" s="4"/>
      <c r="CB247" s="4"/>
      <c r="CC247" s="4"/>
      <c r="CD247" s="4"/>
      <c r="CE247" s="4"/>
      <c r="CF247" s="4"/>
      <c r="CG247" s="14"/>
      <c r="CH247" s="14"/>
      <c r="CI247" s="14"/>
      <c r="CJ247" s="14"/>
      <c r="CK247" s="14"/>
      <c r="CL247" s="14"/>
      <c r="CM247" s="14"/>
      <c r="CN247" s="14"/>
    </row>
    <row r="248" spans="1:92" s="2" customFormat="1" ht="14.25" customHeight="1" x14ac:dyDescent="0.2">
      <c r="A248" s="1366" t="s">
        <v>268</v>
      </c>
      <c r="B248" s="1367"/>
      <c r="C248" s="1541" t="s">
        <v>269</v>
      </c>
      <c r="D248" s="1541"/>
      <c r="E248" s="1541"/>
      <c r="F248" s="1377" t="s">
        <v>270</v>
      </c>
      <c r="G248" s="1378"/>
      <c r="H248" s="1378"/>
      <c r="I248" s="1378"/>
      <c r="J248" s="1378"/>
      <c r="K248" s="1378"/>
      <c r="L248" s="1378"/>
      <c r="M248" s="1378"/>
      <c r="N248" s="1378"/>
      <c r="O248" s="1378"/>
      <c r="P248" s="1378"/>
      <c r="Q248" s="1378"/>
      <c r="R248" s="1378"/>
      <c r="S248" s="1378"/>
      <c r="T248" s="1378"/>
      <c r="U248" s="1378"/>
      <c r="V248" s="1378"/>
      <c r="W248" s="1378"/>
      <c r="X248" s="1378"/>
      <c r="Y248" s="1378"/>
      <c r="Z248" s="1378"/>
      <c r="AA248" s="1378"/>
      <c r="AB248" s="1378"/>
      <c r="AC248" s="1378"/>
      <c r="AD248" s="1378"/>
      <c r="AE248" s="1378"/>
      <c r="AF248" s="1378"/>
      <c r="AG248" s="1378"/>
      <c r="AH248" s="1378"/>
      <c r="AI248" s="1378"/>
      <c r="AJ248" s="1378"/>
      <c r="AK248" s="1378"/>
      <c r="AL248" s="1378"/>
      <c r="AM248" s="1379"/>
      <c r="AN248" s="1408" t="s">
        <v>76</v>
      </c>
      <c r="AO248" s="1408"/>
      <c r="AP248" s="1407"/>
      <c r="AQ248" s="1499" t="s">
        <v>271</v>
      </c>
      <c r="AR248" s="1500"/>
      <c r="AS248" s="1375" t="s">
        <v>7</v>
      </c>
      <c r="AT248" s="1375" t="s">
        <v>8</v>
      </c>
      <c r="AU248" s="1367" t="s">
        <v>230</v>
      </c>
      <c r="AV248" s="630"/>
      <c r="AW248" s="733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Z248" s="3"/>
      <c r="CA248" s="4"/>
      <c r="CB248" s="4"/>
      <c r="CC248" s="4"/>
      <c r="CD248" s="4"/>
      <c r="CE248" s="4"/>
      <c r="CF248" s="4"/>
      <c r="CG248" s="14"/>
      <c r="CH248" s="14"/>
      <c r="CI248" s="14"/>
      <c r="CJ248" s="14"/>
      <c r="CK248" s="14"/>
      <c r="CL248" s="14"/>
      <c r="CM248" s="14"/>
      <c r="CN248" s="14"/>
    </row>
    <row r="249" spans="1:92" s="2" customFormat="1" ht="14.25" customHeight="1" x14ac:dyDescent="0.2">
      <c r="A249" s="1399"/>
      <c r="B249" s="1400"/>
      <c r="C249" s="1541"/>
      <c r="D249" s="1541"/>
      <c r="E249" s="1541"/>
      <c r="F249" s="1406" t="s">
        <v>272</v>
      </c>
      <c r="G249" s="1408"/>
      <c r="H249" s="1406" t="s">
        <v>174</v>
      </c>
      <c r="I249" s="1408"/>
      <c r="J249" s="1406" t="s">
        <v>175</v>
      </c>
      <c r="K249" s="1408"/>
      <c r="L249" s="1406" t="s">
        <v>110</v>
      </c>
      <c r="M249" s="1408"/>
      <c r="N249" s="1406" t="s">
        <v>11</v>
      </c>
      <c r="O249" s="1408"/>
      <c r="P249" s="1406" t="s">
        <v>112</v>
      </c>
      <c r="Q249" s="1407"/>
      <c r="R249" s="1406" t="s">
        <v>113</v>
      </c>
      <c r="S249" s="1407"/>
      <c r="T249" s="1406" t="s">
        <v>114</v>
      </c>
      <c r="U249" s="1407"/>
      <c r="V249" s="1406" t="s">
        <v>115</v>
      </c>
      <c r="W249" s="1407"/>
      <c r="X249" s="1406" t="s">
        <v>116</v>
      </c>
      <c r="Y249" s="1407"/>
      <c r="Z249" s="1406" t="s">
        <v>117</v>
      </c>
      <c r="AA249" s="1407"/>
      <c r="AB249" s="1406" t="s">
        <v>118</v>
      </c>
      <c r="AC249" s="1407"/>
      <c r="AD249" s="1406" t="s">
        <v>119</v>
      </c>
      <c r="AE249" s="1407"/>
      <c r="AF249" s="1406" t="s">
        <v>120</v>
      </c>
      <c r="AG249" s="1407"/>
      <c r="AH249" s="1406" t="s">
        <v>121</v>
      </c>
      <c r="AI249" s="1407"/>
      <c r="AJ249" s="1406" t="s">
        <v>122</v>
      </c>
      <c r="AK249" s="1407"/>
      <c r="AL249" s="1406" t="s">
        <v>123</v>
      </c>
      <c r="AM249" s="1435"/>
      <c r="AN249" s="1503" t="s">
        <v>273</v>
      </c>
      <c r="AO249" s="1503" t="s">
        <v>274</v>
      </c>
      <c r="AP249" s="1367" t="s">
        <v>275</v>
      </c>
      <c r="AQ249" s="1501"/>
      <c r="AR249" s="1502"/>
      <c r="AS249" s="1392"/>
      <c r="AT249" s="1392"/>
      <c r="AU249" s="1400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12"/>
      <c r="BH249" s="12"/>
      <c r="BI249" s="12"/>
      <c r="BZ249" s="3"/>
      <c r="CA249" s="4"/>
      <c r="CB249" s="4"/>
      <c r="CC249" s="4"/>
      <c r="CD249" s="4"/>
      <c r="CE249" s="4"/>
      <c r="CF249" s="4"/>
      <c r="CG249" s="4"/>
      <c r="CH249" s="4"/>
      <c r="CI249" s="4"/>
      <c r="CJ249" s="14"/>
      <c r="CK249" s="14"/>
      <c r="CL249" s="14"/>
      <c r="CM249" s="14"/>
      <c r="CN249" s="14"/>
    </row>
    <row r="250" spans="1:92" s="2" customFormat="1" ht="21" x14ac:dyDescent="0.2">
      <c r="A250" s="1368"/>
      <c r="B250" s="1369"/>
      <c r="C250" s="571" t="s">
        <v>88</v>
      </c>
      <c r="D250" s="596" t="s">
        <v>54</v>
      </c>
      <c r="E250" s="413" t="s">
        <v>89</v>
      </c>
      <c r="F250" s="571" t="s">
        <v>276</v>
      </c>
      <c r="G250" s="592" t="s">
        <v>89</v>
      </c>
      <c r="H250" s="571" t="s">
        <v>276</v>
      </c>
      <c r="I250" s="592" t="s">
        <v>89</v>
      </c>
      <c r="J250" s="571" t="s">
        <v>276</v>
      </c>
      <c r="K250" s="592" t="s">
        <v>89</v>
      </c>
      <c r="L250" s="571" t="s">
        <v>276</v>
      </c>
      <c r="M250" s="592" t="s">
        <v>89</v>
      </c>
      <c r="N250" s="571" t="s">
        <v>276</v>
      </c>
      <c r="O250" s="592" t="s">
        <v>89</v>
      </c>
      <c r="P250" s="571" t="s">
        <v>276</v>
      </c>
      <c r="Q250" s="592" t="s">
        <v>89</v>
      </c>
      <c r="R250" s="571" t="s">
        <v>276</v>
      </c>
      <c r="S250" s="592" t="s">
        <v>89</v>
      </c>
      <c r="T250" s="571" t="s">
        <v>276</v>
      </c>
      <c r="U250" s="592" t="s">
        <v>89</v>
      </c>
      <c r="V250" s="571" t="s">
        <v>276</v>
      </c>
      <c r="W250" s="592" t="s">
        <v>89</v>
      </c>
      <c r="X250" s="571" t="s">
        <v>276</v>
      </c>
      <c r="Y250" s="592" t="s">
        <v>89</v>
      </c>
      <c r="Z250" s="571" t="s">
        <v>276</v>
      </c>
      <c r="AA250" s="592" t="s">
        <v>89</v>
      </c>
      <c r="AB250" s="571" t="s">
        <v>276</v>
      </c>
      <c r="AC250" s="592" t="s">
        <v>89</v>
      </c>
      <c r="AD250" s="571" t="s">
        <v>276</v>
      </c>
      <c r="AE250" s="592" t="s">
        <v>89</v>
      </c>
      <c r="AF250" s="571" t="s">
        <v>276</v>
      </c>
      <c r="AG250" s="592" t="s">
        <v>89</v>
      </c>
      <c r="AH250" s="571" t="s">
        <v>276</v>
      </c>
      <c r="AI250" s="592" t="s">
        <v>89</v>
      </c>
      <c r="AJ250" s="571" t="s">
        <v>276</v>
      </c>
      <c r="AK250" s="592" t="s">
        <v>89</v>
      </c>
      <c r="AL250" s="571" t="s">
        <v>276</v>
      </c>
      <c r="AM250" s="679" t="s">
        <v>89</v>
      </c>
      <c r="AN250" s="1504"/>
      <c r="AO250" s="1504"/>
      <c r="AP250" s="1369"/>
      <c r="AQ250" s="571" t="s">
        <v>277</v>
      </c>
      <c r="AR250" s="129" t="s">
        <v>278</v>
      </c>
      <c r="AS250" s="1376"/>
      <c r="AT250" s="1376"/>
      <c r="AU250" s="136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12"/>
      <c r="BH250" s="12"/>
      <c r="BI250" s="12"/>
      <c r="BZ250" s="3"/>
      <c r="CA250" s="4"/>
      <c r="CB250" s="4"/>
      <c r="CC250" s="4"/>
      <c r="CD250" s="4"/>
      <c r="CE250" s="4"/>
      <c r="CF250" s="4"/>
      <c r="CG250" s="4"/>
      <c r="CH250" s="4"/>
      <c r="CI250" s="4"/>
      <c r="CJ250" s="14"/>
      <c r="CK250" s="14"/>
      <c r="CL250" s="14"/>
      <c r="CM250" s="14"/>
      <c r="CN250" s="14"/>
    </row>
    <row r="251" spans="1:92" s="2" customFormat="1" x14ac:dyDescent="0.2">
      <c r="A251" s="1505" t="s">
        <v>279</v>
      </c>
      <c r="B251" s="1506"/>
      <c r="C251" s="658">
        <f t="shared" ref="C251:C269" si="77">SUM(D251+E251)</f>
        <v>18</v>
      </c>
      <c r="D251" s="659">
        <f>SUM(F251+H251+J251+L251+N251+P251+R251+T251+V251+X251+Z251+AB251+AD251+AF251+AH251+AJ251+AL251)</f>
        <v>0</v>
      </c>
      <c r="E251" s="320">
        <f>SUM(G251+I251+K251+M251+O251+Q251+S251+U251+W251+Y251+AA251+AC251+AE251+AG251+AI251+AK251+AM251)</f>
        <v>18</v>
      </c>
      <c r="F251" s="658">
        <f>SUM(F261:F269)</f>
        <v>0</v>
      </c>
      <c r="G251" s="680">
        <f>SUM(G261:G269)</f>
        <v>4</v>
      </c>
      <c r="H251" s="658">
        <f>SUM(H261:H269)</f>
        <v>0</v>
      </c>
      <c r="I251" s="680">
        <f>SUM(I261:I269)</f>
        <v>2</v>
      </c>
      <c r="J251" s="658">
        <f>SUM(J261:J269)</f>
        <v>0</v>
      </c>
      <c r="K251" s="680">
        <f>SUM(K252:K269)</f>
        <v>1</v>
      </c>
      <c r="L251" s="658">
        <f>SUM(L261:L269)</f>
        <v>0</v>
      </c>
      <c r="M251" s="680">
        <f>SUM(M252:M269)</f>
        <v>0</v>
      </c>
      <c r="N251" s="658">
        <f>SUM(N261:N269)</f>
        <v>0</v>
      </c>
      <c r="O251" s="680">
        <f>SUM(O252:O269)</f>
        <v>3</v>
      </c>
      <c r="P251" s="658">
        <f>SUM(P261:P269)</f>
        <v>0</v>
      </c>
      <c r="Q251" s="680">
        <f>SUM(Q252:Q269)</f>
        <v>3</v>
      </c>
      <c r="R251" s="658">
        <f>SUM(R261:R269)</f>
        <v>0</v>
      </c>
      <c r="S251" s="680">
        <f>SUM(S252:S269)</f>
        <v>2</v>
      </c>
      <c r="T251" s="658">
        <f>SUM(T261:T269)</f>
        <v>0</v>
      </c>
      <c r="U251" s="680">
        <f>SUM(U252:U269)</f>
        <v>1</v>
      </c>
      <c r="V251" s="658">
        <f>SUM(V261:V269)</f>
        <v>0</v>
      </c>
      <c r="W251" s="680">
        <f>SUM(W252:W269)</f>
        <v>0</v>
      </c>
      <c r="X251" s="658">
        <f>SUM(X261:X269)</f>
        <v>0</v>
      </c>
      <c r="Y251" s="680">
        <f>SUM(Y252:Y269)</f>
        <v>0</v>
      </c>
      <c r="Z251" s="658">
        <f>SUM(Z261:Z269)</f>
        <v>0</v>
      </c>
      <c r="AA251" s="680">
        <f>SUM(AA252:AA269)</f>
        <v>0</v>
      </c>
      <c r="AB251" s="658">
        <f t="shared" ref="AB251:AM251" si="78">SUM(AB261:AB269)</f>
        <v>0</v>
      </c>
      <c r="AC251" s="680">
        <f t="shared" si="78"/>
        <v>2</v>
      </c>
      <c r="AD251" s="658">
        <f t="shared" si="78"/>
        <v>0</v>
      </c>
      <c r="AE251" s="680">
        <f t="shared" si="78"/>
        <v>0</v>
      </c>
      <c r="AF251" s="658">
        <f t="shared" si="78"/>
        <v>0</v>
      </c>
      <c r="AG251" s="680">
        <f t="shared" si="78"/>
        <v>0</v>
      </c>
      <c r="AH251" s="658">
        <f t="shared" si="78"/>
        <v>0</v>
      </c>
      <c r="AI251" s="680">
        <f t="shared" si="78"/>
        <v>0</v>
      </c>
      <c r="AJ251" s="658">
        <f t="shared" si="78"/>
        <v>0</v>
      </c>
      <c r="AK251" s="680">
        <f t="shared" si="78"/>
        <v>0</v>
      </c>
      <c r="AL251" s="658">
        <f t="shared" si="78"/>
        <v>0</v>
      </c>
      <c r="AM251" s="681">
        <f t="shared" si="78"/>
        <v>0</v>
      </c>
      <c r="AN251" s="385">
        <f t="shared" ref="AN251:AU251" si="79">SUM(AN252:AN269)</f>
        <v>1</v>
      </c>
      <c r="AO251" s="385">
        <f t="shared" si="79"/>
        <v>1</v>
      </c>
      <c r="AP251" s="433">
        <f t="shared" si="79"/>
        <v>0</v>
      </c>
      <c r="AQ251" s="658">
        <f t="shared" si="79"/>
        <v>0</v>
      </c>
      <c r="AR251" s="433">
        <f t="shared" si="79"/>
        <v>0</v>
      </c>
      <c r="AS251" s="682">
        <f t="shared" si="79"/>
        <v>0</v>
      </c>
      <c r="AT251" s="682">
        <f t="shared" si="79"/>
        <v>0</v>
      </c>
      <c r="AU251" s="320">
        <f t="shared" si="79"/>
        <v>0</v>
      </c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12"/>
      <c r="BH251" s="12"/>
      <c r="BI251" s="12"/>
      <c r="BZ251" s="3"/>
      <c r="CA251" s="4"/>
      <c r="CB251" s="4"/>
      <c r="CC251" s="4"/>
      <c r="CD251" s="4"/>
      <c r="CE251" s="4"/>
      <c r="CF251" s="4"/>
      <c r="CG251" s="4"/>
      <c r="CH251" s="4"/>
      <c r="CI251" s="4"/>
      <c r="CJ251" s="14"/>
      <c r="CK251" s="14"/>
      <c r="CL251" s="14"/>
      <c r="CM251" s="14"/>
      <c r="CN251" s="14"/>
    </row>
    <row r="252" spans="1:92" s="2" customFormat="1" x14ac:dyDescent="0.2">
      <c r="A252" s="1507" t="s">
        <v>176</v>
      </c>
      <c r="B252" s="435" t="s">
        <v>33</v>
      </c>
      <c r="C252" s="139">
        <f t="shared" si="77"/>
        <v>0</v>
      </c>
      <c r="D252" s="683"/>
      <c r="E252" s="665">
        <f>SUM(K252+M252+O252+Q252+S252+U252+W252+Y252+AA252+AC252)</f>
        <v>0</v>
      </c>
      <c r="F252" s="668"/>
      <c r="G252" s="407"/>
      <c r="H252" s="668"/>
      <c r="I252" s="407"/>
      <c r="J252" s="668"/>
      <c r="K252" s="109"/>
      <c r="L252" s="668"/>
      <c r="M252" s="109"/>
      <c r="N252" s="668"/>
      <c r="O252" s="109"/>
      <c r="P252" s="668"/>
      <c r="Q252" s="109"/>
      <c r="R252" s="668"/>
      <c r="S252" s="109"/>
      <c r="T252" s="668"/>
      <c r="U252" s="109"/>
      <c r="V252" s="668"/>
      <c r="W252" s="109"/>
      <c r="X252" s="668"/>
      <c r="Y252" s="109"/>
      <c r="Z252" s="668"/>
      <c r="AA252" s="109"/>
      <c r="AB252" s="668"/>
      <c r="AC252" s="109"/>
      <c r="AD252" s="668"/>
      <c r="AE252" s="407"/>
      <c r="AF252" s="668"/>
      <c r="AG252" s="407"/>
      <c r="AH252" s="668"/>
      <c r="AI252" s="407"/>
      <c r="AJ252" s="668"/>
      <c r="AK252" s="407"/>
      <c r="AL252" s="668"/>
      <c r="AM252" s="437"/>
      <c r="AN252" s="601"/>
      <c r="AO252" s="264"/>
      <c r="AP252" s="109"/>
      <c r="AQ252" s="106"/>
      <c r="AR252" s="109"/>
      <c r="AS252" s="57"/>
      <c r="AT252" s="57"/>
      <c r="AU252" s="109"/>
      <c r="AV252" s="30" t="str">
        <f t="shared" ref="AV252:AV269" si="80">CA252&amp;CB252&amp;CC252</f>
        <v/>
      </c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12"/>
      <c r="BH252" s="12"/>
      <c r="BI252" s="12"/>
      <c r="BZ252" s="3"/>
      <c r="CA252" s="32" t="str">
        <f t="shared" ref="CA252:CA269" si="81">IF(CG252=0,"","* Egresos por Alta + Abandono NO DEBE ser mayor que Total Egresos. ")</f>
        <v/>
      </c>
      <c r="CB252" s="32" t="str">
        <f t="shared" ref="CB252:CB269" si="82">IF(CH252=0,"","* No olvide digitar los campos Trans y/o Pueblo Originario y/o Migrantes y/o Niños, Niñas, Adolescentes y Jóvenes Población SENAME (Digite CERO si no tiene).")</f>
        <v/>
      </c>
      <c r="CC252" s="438" t="str">
        <f t="shared" ref="CC252:CC269" si="83">IF(CI252=0,"","* Trans y/o Pueblo Originario y/o Migrantes y/o Niños, Niñas, Adolescentesy Jóvenes Población SENAME NO DEBEN ser Mayor al Total. ")</f>
        <v/>
      </c>
      <c r="CD252" s="32"/>
      <c r="CE252" s="32"/>
      <c r="CF252" s="32"/>
      <c r="CG252" s="33">
        <f t="shared" ref="CG252:CG269" si="84">IF(AN252&lt;SUM(AO252+AP252),1,0)</f>
        <v>0</v>
      </c>
      <c r="CH252" s="33">
        <f t="shared" ref="CH252:CH269" si="85">IF(AND(C252&lt;&gt;0,OR(AQ252="",AR252="",AS252="",AT252="",AU252="")),1,0)</f>
        <v>0</v>
      </c>
      <c r="CI252" s="33">
        <f t="shared" ref="CI252:CI269" si="86">IF(OR(C252&lt;SUM(AQ252,AR252),C252&lt;AS252,C252&lt;AT252,C252&lt;AU252),1,0)</f>
        <v>0</v>
      </c>
      <c r="CJ252" s="33"/>
      <c r="CK252" s="33"/>
      <c r="CL252" s="33"/>
      <c r="CM252" s="14"/>
      <c r="CN252" s="14"/>
    </row>
    <row r="253" spans="1:92" s="2" customFormat="1" x14ac:dyDescent="0.2">
      <c r="A253" s="1507"/>
      <c r="B253" s="439" t="s">
        <v>280</v>
      </c>
      <c r="C253" s="139">
        <f t="shared" si="77"/>
        <v>0</v>
      </c>
      <c r="D253" s="440"/>
      <c r="E253" s="330">
        <f t="shared" ref="E253:E260" si="87">SUM(G253+I253+K253+M253+O253+Q253+S253+U253+W253+Y253+AA253+AC253)</f>
        <v>0</v>
      </c>
      <c r="F253" s="441"/>
      <c r="G253" s="442"/>
      <c r="H253" s="441"/>
      <c r="I253" s="442"/>
      <c r="J253" s="441"/>
      <c r="K253" s="109"/>
      <c r="L253" s="441"/>
      <c r="M253" s="109"/>
      <c r="N253" s="441"/>
      <c r="O253" s="109"/>
      <c r="P253" s="441"/>
      <c r="Q253" s="109"/>
      <c r="R253" s="441"/>
      <c r="S253" s="109"/>
      <c r="T253" s="441"/>
      <c r="U253" s="109"/>
      <c r="V253" s="441"/>
      <c r="W253" s="109"/>
      <c r="X253" s="441"/>
      <c r="Y253" s="109"/>
      <c r="Z253" s="441"/>
      <c r="AA253" s="109"/>
      <c r="AB253" s="441"/>
      <c r="AC253" s="109"/>
      <c r="AD253" s="441"/>
      <c r="AE253" s="407"/>
      <c r="AF253" s="441"/>
      <c r="AG253" s="407"/>
      <c r="AH253" s="441"/>
      <c r="AI253" s="407"/>
      <c r="AJ253" s="441"/>
      <c r="AK253" s="407"/>
      <c r="AL253" s="441"/>
      <c r="AM253" s="437"/>
      <c r="AN253" s="264"/>
      <c r="AO253" s="264"/>
      <c r="AP253" s="109"/>
      <c r="AQ253" s="106"/>
      <c r="AR253" s="109"/>
      <c r="AS253" s="57"/>
      <c r="AT253" s="57"/>
      <c r="AU253" s="109"/>
      <c r="AV253" s="30" t="str">
        <f t="shared" si="80"/>
        <v/>
      </c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12"/>
      <c r="BH253" s="12"/>
      <c r="BI253" s="12"/>
      <c r="BZ253" s="3"/>
      <c r="CA253" s="32" t="str">
        <f t="shared" si="81"/>
        <v/>
      </c>
      <c r="CB253" s="32" t="str">
        <f t="shared" si="82"/>
        <v/>
      </c>
      <c r="CC253" s="438" t="str">
        <f t="shared" si="83"/>
        <v/>
      </c>
      <c r="CD253" s="32"/>
      <c r="CE253" s="32"/>
      <c r="CF253" s="32"/>
      <c r="CG253" s="33">
        <f t="shared" si="84"/>
        <v>0</v>
      </c>
      <c r="CH253" s="33">
        <f t="shared" si="85"/>
        <v>0</v>
      </c>
      <c r="CI253" s="33">
        <f t="shared" si="86"/>
        <v>0</v>
      </c>
      <c r="CJ253" s="33"/>
      <c r="CK253" s="33"/>
      <c r="CL253" s="33"/>
      <c r="CM253" s="14"/>
      <c r="CN253" s="14"/>
    </row>
    <row r="254" spans="1:92" s="2" customFormat="1" x14ac:dyDescent="0.2">
      <c r="A254" s="1507"/>
      <c r="B254" s="443" t="s">
        <v>281</v>
      </c>
      <c r="C254" s="139">
        <f t="shared" si="77"/>
        <v>0</v>
      </c>
      <c r="D254" s="440"/>
      <c r="E254" s="335">
        <f t="shared" si="87"/>
        <v>0</v>
      </c>
      <c r="F254" s="441"/>
      <c r="G254" s="442"/>
      <c r="H254" s="441"/>
      <c r="I254" s="442"/>
      <c r="J254" s="441"/>
      <c r="K254" s="39"/>
      <c r="L254" s="441"/>
      <c r="M254" s="39"/>
      <c r="N254" s="441"/>
      <c r="O254" s="39"/>
      <c r="P254" s="441"/>
      <c r="Q254" s="39"/>
      <c r="R254" s="441"/>
      <c r="S254" s="39"/>
      <c r="T254" s="441"/>
      <c r="U254" s="39"/>
      <c r="V254" s="441"/>
      <c r="W254" s="39"/>
      <c r="X254" s="441"/>
      <c r="Y254" s="39"/>
      <c r="Z254" s="441"/>
      <c r="AA254" s="39"/>
      <c r="AB254" s="441"/>
      <c r="AC254" s="39"/>
      <c r="AD254" s="441"/>
      <c r="AE254" s="407"/>
      <c r="AF254" s="441"/>
      <c r="AG254" s="407"/>
      <c r="AH254" s="441"/>
      <c r="AI254" s="407"/>
      <c r="AJ254" s="441"/>
      <c r="AK254" s="407"/>
      <c r="AL254" s="441"/>
      <c r="AM254" s="437"/>
      <c r="AN254" s="143"/>
      <c r="AO254" s="143"/>
      <c r="AP254" s="39"/>
      <c r="AQ254" s="35"/>
      <c r="AR254" s="39"/>
      <c r="AS254" s="58"/>
      <c r="AT254" s="58"/>
      <c r="AU254" s="39"/>
      <c r="AV254" s="30" t="str">
        <f t="shared" si="80"/>
        <v/>
      </c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12"/>
      <c r="BH254" s="12"/>
      <c r="BI254" s="12"/>
      <c r="BZ254" s="3"/>
      <c r="CA254" s="32" t="str">
        <f t="shared" si="81"/>
        <v/>
      </c>
      <c r="CB254" s="32" t="str">
        <f t="shared" si="82"/>
        <v/>
      </c>
      <c r="CC254" s="438" t="str">
        <f t="shared" si="83"/>
        <v/>
      </c>
      <c r="CD254" s="32"/>
      <c r="CE254" s="32"/>
      <c r="CF254" s="32"/>
      <c r="CG254" s="33">
        <f t="shared" si="84"/>
        <v>0</v>
      </c>
      <c r="CH254" s="33">
        <f t="shared" si="85"/>
        <v>0</v>
      </c>
      <c r="CI254" s="33">
        <f t="shared" si="86"/>
        <v>0</v>
      </c>
      <c r="CJ254" s="33"/>
      <c r="CK254" s="33"/>
      <c r="CL254" s="33"/>
      <c r="CM254" s="14"/>
      <c r="CN254" s="14"/>
    </row>
    <row r="255" spans="1:92" s="2" customFormat="1" x14ac:dyDescent="0.2">
      <c r="A255" s="1507"/>
      <c r="B255" s="443" t="s">
        <v>282</v>
      </c>
      <c r="C255" s="139">
        <f t="shared" si="77"/>
        <v>0</v>
      </c>
      <c r="D255" s="440"/>
      <c r="E255" s="335">
        <f t="shared" si="87"/>
        <v>0</v>
      </c>
      <c r="F255" s="441"/>
      <c r="G255" s="442"/>
      <c r="H255" s="441"/>
      <c r="I255" s="442"/>
      <c r="J255" s="441"/>
      <c r="K255" s="39"/>
      <c r="L255" s="441"/>
      <c r="M255" s="39"/>
      <c r="N255" s="441"/>
      <c r="O255" s="39"/>
      <c r="P255" s="441"/>
      <c r="Q255" s="39"/>
      <c r="R255" s="441"/>
      <c r="S255" s="39"/>
      <c r="T255" s="441"/>
      <c r="U255" s="39"/>
      <c r="V255" s="441"/>
      <c r="W255" s="39"/>
      <c r="X255" s="441"/>
      <c r="Y255" s="39"/>
      <c r="Z255" s="441"/>
      <c r="AA255" s="39"/>
      <c r="AB255" s="441"/>
      <c r="AC255" s="39"/>
      <c r="AD255" s="441"/>
      <c r="AE255" s="407"/>
      <c r="AF255" s="441"/>
      <c r="AG255" s="407"/>
      <c r="AH255" s="441"/>
      <c r="AI255" s="407"/>
      <c r="AJ255" s="441"/>
      <c r="AK255" s="407"/>
      <c r="AL255" s="441"/>
      <c r="AM255" s="437"/>
      <c r="AN255" s="143"/>
      <c r="AO255" s="143"/>
      <c r="AP255" s="39"/>
      <c r="AQ255" s="35"/>
      <c r="AR255" s="39"/>
      <c r="AS255" s="58"/>
      <c r="AT255" s="58"/>
      <c r="AU255" s="39"/>
      <c r="AV255" s="30" t="str">
        <f t="shared" si="80"/>
        <v/>
      </c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12"/>
      <c r="BH255" s="12"/>
      <c r="BI255" s="12"/>
      <c r="BZ255" s="3"/>
      <c r="CA255" s="32" t="str">
        <f t="shared" si="81"/>
        <v/>
      </c>
      <c r="CB255" s="32" t="str">
        <f t="shared" si="82"/>
        <v/>
      </c>
      <c r="CC255" s="438" t="str">
        <f t="shared" si="83"/>
        <v/>
      </c>
      <c r="CD255" s="32"/>
      <c r="CE255" s="32"/>
      <c r="CF255" s="32"/>
      <c r="CG255" s="33">
        <f t="shared" si="84"/>
        <v>0</v>
      </c>
      <c r="CH255" s="33">
        <f t="shared" si="85"/>
        <v>0</v>
      </c>
      <c r="CI255" s="33">
        <f t="shared" si="86"/>
        <v>0</v>
      </c>
      <c r="CJ255" s="33"/>
      <c r="CK255" s="33"/>
      <c r="CL255" s="33"/>
      <c r="CM255" s="14"/>
      <c r="CN255" s="14"/>
    </row>
    <row r="256" spans="1:92" s="2" customFormat="1" x14ac:dyDescent="0.2">
      <c r="A256" s="1507"/>
      <c r="B256" s="443" t="s">
        <v>283</v>
      </c>
      <c r="C256" s="139">
        <f t="shared" si="77"/>
        <v>0</v>
      </c>
      <c r="D256" s="440"/>
      <c r="E256" s="335">
        <f t="shared" si="87"/>
        <v>0</v>
      </c>
      <c r="F256" s="441"/>
      <c r="G256" s="442"/>
      <c r="H256" s="441"/>
      <c r="I256" s="442"/>
      <c r="J256" s="441"/>
      <c r="K256" s="39"/>
      <c r="L256" s="441"/>
      <c r="M256" s="39"/>
      <c r="N256" s="441"/>
      <c r="O256" s="39"/>
      <c r="P256" s="441"/>
      <c r="Q256" s="39"/>
      <c r="R256" s="441"/>
      <c r="S256" s="39"/>
      <c r="T256" s="441"/>
      <c r="U256" s="39"/>
      <c r="V256" s="441"/>
      <c r="W256" s="39"/>
      <c r="X256" s="441"/>
      <c r="Y256" s="39"/>
      <c r="Z256" s="441"/>
      <c r="AA256" s="39"/>
      <c r="AB256" s="441"/>
      <c r="AC256" s="39"/>
      <c r="AD256" s="441"/>
      <c r="AE256" s="407"/>
      <c r="AF256" s="441"/>
      <c r="AG256" s="407"/>
      <c r="AH256" s="441"/>
      <c r="AI256" s="407"/>
      <c r="AJ256" s="441"/>
      <c r="AK256" s="407"/>
      <c r="AL256" s="441"/>
      <c r="AM256" s="437"/>
      <c r="AN256" s="143"/>
      <c r="AO256" s="143"/>
      <c r="AP256" s="39"/>
      <c r="AQ256" s="35"/>
      <c r="AR256" s="39"/>
      <c r="AS256" s="58"/>
      <c r="AT256" s="58"/>
      <c r="AU256" s="39"/>
      <c r="AV256" s="30" t="str">
        <f t="shared" si="80"/>
        <v/>
      </c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12"/>
      <c r="BH256" s="12"/>
      <c r="BI256" s="12"/>
      <c r="BZ256" s="3"/>
      <c r="CA256" s="32" t="str">
        <f t="shared" si="81"/>
        <v/>
      </c>
      <c r="CB256" s="32" t="str">
        <f t="shared" si="82"/>
        <v/>
      </c>
      <c r="CC256" s="438" t="str">
        <f t="shared" si="83"/>
        <v/>
      </c>
      <c r="CD256" s="32"/>
      <c r="CE256" s="32"/>
      <c r="CF256" s="32"/>
      <c r="CG256" s="33">
        <f t="shared" si="84"/>
        <v>0</v>
      </c>
      <c r="CH256" s="33">
        <f t="shared" si="85"/>
        <v>0</v>
      </c>
      <c r="CI256" s="33">
        <f t="shared" si="86"/>
        <v>0</v>
      </c>
      <c r="CJ256" s="33"/>
      <c r="CK256" s="33"/>
      <c r="CL256" s="33"/>
      <c r="CM256" s="14"/>
      <c r="CN256" s="14"/>
    </row>
    <row r="257" spans="1:104" x14ac:dyDescent="0.2">
      <c r="A257" s="1507"/>
      <c r="B257" s="443" t="s">
        <v>284</v>
      </c>
      <c r="C257" s="139">
        <f t="shared" si="77"/>
        <v>0</v>
      </c>
      <c r="D257" s="440"/>
      <c r="E257" s="335">
        <f t="shared" si="87"/>
        <v>0</v>
      </c>
      <c r="F257" s="441"/>
      <c r="G257" s="442"/>
      <c r="H257" s="441"/>
      <c r="I257" s="442"/>
      <c r="J257" s="441"/>
      <c r="K257" s="39"/>
      <c r="L257" s="441"/>
      <c r="M257" s="39"/>
      <c r="N257" s="441"/>
      <c r="O257" s="39"/>
      <c r="P257" s="441"/>
      <c r="Q257" s="39"/>
      <c r="R257" s="441"/>
      <c r="S257" s="39"/>
      <c r="T257" s="441"/>
      <c r="U257" s="39"/>
      <c r="V257" s="441"/>
      <c r="W257" s="39"/>
      <c r="X257" s="441"/>
      <c r="Y257" s="39"/>
      <c r="Z257" s="441"/>
      <c r="AA257" s="39"/>
      <c r="AB257" s="441"/>
      <c r="AC257" s="39"/>
      <c r="AD257" s="441"/>
      <c r="AE257" s="407"/>
      <c r="AF257" s="441"/>
      <c r="AG257" s="407"/>
      <c r="AH257" s="441"/>
      <c r="AI257" s="407"/>
      <c r="AJ257" s="441"/>
      <c r="AK257" s="407"/>
      <c r="AL257" s="441"/>
      <c r="AM257" s="437"/>
      <c r="AN257" s="143"/>
      <c r="AO257" s="143"/>
      <c r="AP257" s="39"/>
      <c r="AQ257" s="35"/>
      <c r="AR257" s="39"/>
      <c r="AS257" s="58"/>
      <c r="AT257" s="58"/>
      <c r="AU257" s="39"/>
      <c r="AV257" s="30" t="str">
        <f t="shared" si="80"/>
        <v/>
      </c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12"/>
      <c r="BH257" s="12"/>
      <c r="BI257" s="12"/>
      <c r="CA257" s="32" t="str">
        <f t="shared" si="81"/>
        <v/>
      </c>
      <c r="CB257" s="32" t="str">
        <f t="shared" si="82"/>
        <v/>
      </c>
      <c r="CC257" s="438" t="str">
        <f t="shared" si="83"/>
        <v/>
      </c>
      <c r="CD257" s="32"/>
      <c r="CE257" s="32"/>
      <c r="CF257" s="32"/>
      <c r="CG257" s="33">
        <f t="shared" si="84"/>
        <v>0</v>
      </c>
      <c r="CH257" s="33">
        <f t="shared" si="85"/>
        <v>0</v>
      </c>
      <c r="CI257" s="33">
        <f t="shared" si="86"/>
        <v>0</v>
      </c>
      <c r="CJ257" s="33"/>
      <c r="CK257" s="33"/>
      <c r="CL257" s="33"/>
      <c r="CM257" s="14"/>
      <c r="CN257" s="14"/>
    </row>
    <row r="258" spans="1:104" x14ac:dyDescent="0.2">
      <c r="A258" s="1507"/>
      <c r="B258" s="443" t="s">
        <v>285</v>
      </c>
      <c r="C258" s="139">
        <f t="shared" si="77"/>
        <v>0</v>
      </c>
      <c r="D258" s="440"/>
      <c r="E258" s="335">
        <f t="shared" si="87"/>
        <v>0</v>
      </c>
      <c r="F258" s="441"/>
      <c r="G258" s="442"/>
      <c r="H258" s="441"/>
      <c r="I258" s="442"/>
      <c r="J258" s="441"/>
      <c r="K258" s="39"/>
      <c r="L258" s="441"/>
      <c r="M258" s="39"/>
      <c r="N258" s="441"/>
      <c r="O258" s="39"/>
      <c r="P258" s="441"/>
      <c r="Q258" s="39"/>
      <c r="R258" s="441"/>
      <c r="S258" s="39"/>
      <c r="T258" s="441"/>
      <c r="U258" s="39"/>
      <c r="V258" s="441"/>
      <c r="W258" s="39"/>
      <c r="X258" s="441"/>
      <c r="Y258" s="39"/>
      <c r="Z258" s="441"/>
      <c r="AA258" s="39"/>
      <c r="AB258" s="441"/>
      <c r="AC258" s="39"/>
      <c r="AD258" s="441"/>
      <c r="AE258" s="407"/>
      <c r="AF258" s="441"/>
      <c r="AG258" s="407"/>
      <c r="AH258" s="441"/>
      <c r="AI258" s="407"/>
      <c r="AJ258" s="441"/>
      <c r="AK258" s="407"/>
      <c r="AL258" s="441"/>
      <c r="AM258" s="437"/>
      <c r="AN258" s="143"/>
      <c r="AO258" s="143"/>
      <c r="AP258" s="39"/>
      <c r="AQ258" s="35"/>
      <c r="AR258" s="39"/>
      <c r="AS258" s="58"/>
      <c r="AT258" s="58"/>
      <c r="AU258" s="39"/>
      <c r="AV258" s="30" t="str">
        <f t="shared" si="80"/>
        <v/>
      </c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12"/>
      <c r="BH258" s="12"/>
      <c r="BI258" s="12"/>
      <c r="CA258" s="32" t="str">
        <f t="shared" si="81"/>
        <v/>
      </c>
      <c r="CB258" s="32" t="str">
        <f t="shared" si="82"/>
        <v/>
      </c>
      <c r="CC258" s="438" t="str">
        <f t="shared" si="83"/>
        <v/>
      </c>
      <c r="CD258" s="32"/>
      <c r="CE258" s="32"/>
      <c r="CF258" s="32"/>
      <c r="CG258" s="33">
        <f t="shared" si="84"/>
        <v>0</v>
      </c>
      <c r="CH258" s="33">
        <f t="shared" si="85"/>
        <v>0</v>
      </c>
      <c r="CI258" s="33">
        <f t="shared" si="86"/>
        <v>0</v>
      </c>
      <c r="CJ258" s="33"/>
      <c r="CK258" s="33"/>
      <c r="CL258" s="33"/>
      <c r="CM258" s="14"/>
      <c r="CN258" s="14"/>
    </row>
    <row r="259" spans="1:104" x14ac:dyDescent="0.2">
      <c r="A259" s="1507"/>
      <c r="B259" s="443" t="s">
        <v>286</v>
      </c>
      <c r="C259" s="139">
        <f t="shared" si="77"/>
        <v>0</v>
      </c>
      <c r="D259" s="440"/>
      <c r="E259" s="335">
        <f t="shared" si="87"/>
        <v>0</v>
      </c>
      <c r="F259" s="441"/>
      <c r="G259" s="442"/>
      <c r="H259" s="441"/>
      <c r="I259" s="442"/>
      <c r="J259" s="441"/>
      <c r="K259" s="39"/>
      <c r="L259" s="441"/>
      <c r="M259" s="39"/>
      <c r="N259" s="441"/>
      <c r="O259" s="39"/>
      <c r="P259" s="441"/>
      <c r="Q259" s="39"/>
      <c r="R259" s="441"/>
      <c r="S259" s="39"/>
      <c r="T259" s="441"/>
      <c r="U259" s="39"/>
      <c r="V259" s="441"/>
      <c r="W259" s="39"/>
      <c r="X259" s="441"/>
      <c r="Y259" s="39"/>
      <c r="Z259" s="441"/>
      <c r="AA259" s="39"/>
      <c r="AB259" s="441"/>
      <c r="AC259" s="39"/>
      <c r="AD259" s="441"/>
      <c r="AE259" s="407"/>
      <c r="AF259" s="441"/>
      <c r="AG259" s="407"/>
      <c r="AH259" s="441"/>
      <c r="AI259" s="407"/>
      <c r="AJ259" s="441"/>
      <c r="AK259" s="407"/>
      <c r="AL259" s="441"/>
      <c r="AM259" s="437"/>
      <c r="AN259" s="143"/>
      <c r="AO259" s="143"/>
      <c r="AP259" s="39"/>
      <c r="AQ259" s="35"/>
      <c r="AR259" s="39"/>
      <c r="AS259" s="58"/>
      <c r="AT259" s="58"/>
      <c r="AU259" s="39"/>
      <c r="AV259" s="30" t="str">
        <f t="shared" si="80"/>
        <v/>
      </c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12"/>
      <c r="BH259" s="12"/>
      <c r="BI259" s="12"/>
      <c r="CA259" s="32" t="str">
        <f t="shared" si="81"/>
        <v/>
      </c>
      <c r="CB259" s="32" t="str">
        <f t="shared" si="82"/>
        <v/>
      </c>
      <c r="CC259" s="438" t="str">
        <f t="shared" si="83"/>
        <v/>
      </c>
      <c r="CD259" s="32"/>
      <c r="CE259" s="32"/>
      <c r="CF259" s="32"/>
      <c r="CG259" s="33">
        <f t="shared" si="84"/>
        <v>0</v>
      </c>
      <c r="CH259" s="33">
        <f t="shared" si="85"/>
        <v>0</v>
      </c>
      <c r="CI259" s="33">
        <f t="shared" si="86"/>
        <v>0</v>
      </c>
      <c r="CJ259" s="33"/>
      <c r="CK259" s="33"/>
      <c r="CL259" s="33"/>
      <c r="CM259" s="14"/>
      <c r="CN259" s="14"/>
    </row>
    <row r="260" spans="1:104" x14ac:dyDescent="0.2">
      <c r="A260" s="1507"/>
      <c r="B260" s="444" t="s">
        <v>287</v>
      </c>
      <c r="C260" s="182">
        <f t="shared" si="77"/>
        <v>5</v>
      </c>
      <c r="D260" s="445"/>
      <c r="E260" s="350">
        <f t="shared" si="87"/>
        <v>5</v>
      </c>
      <c r="F260" s="273"/>
      <c r="G260" s="446"/>
      <c r="H260" s="273"/>
      <c r="I260" s="446"/>
      <c r="J260" s="273"/>
      <c r="K260" s="85"/>
      <c r="L260" s="273"/>
      <c r="M260" s="85"/>
      <c r="N260" s="273"/>
      <c r="O260" s="85">
        <v>2</v>
      </c>
      <c r="P260" s="273"/>
      <c r="Q260" s="85">
        <v>2</v>
      </c>
      <c r="R260" s="273"/>
      <c r="S260" s="85"/>
      <c r="T260" s="273"/>
      <c r="U260" s="85">
        <v>1</v>
      </c>
      <c r="V260" s="273"/>
      <c r="W260" s="85"/>
      <c r="X260" s="273"/>
      <c r="Y260" s="85"/>
      <c r="Z260" s="273"/>
      <c r="AA260" s="85"/>
      <c r="AB260" s="273"/>
      <c r="AC260" s="85"/>
      <c r="AD260" s="273"/>
      <c r="AE260" s="274"/>
      <c r="AF260" s="273"/>
      <c r="AG260" s="274"/>
      <c r="AH260" s="273"/>
      <c r="AI260" s="274"/>
      <c r="AJ260" s="273"/>
      <c r="AK260" s="274"/>
      <c r="AL260" s="273"/>
      <c r="AM260" s="447"/>
      <c r="AN260" s="149"/>
      <c r="AO260" s="149"/>
      <c r="AP260" s="85"/>
      <c r="AQ260" s="82">
        <v>0</v>
      </c>
      <c r="AR260" s="85">
        <v>0</v>
      </c>
      <c r="AS260" s="59">
        <v>0</v>
      </c>
      <c r="AT260" s="59">
        <v>0</v>
      </c>
      <c r="AU260" s="85">
        <v>0</v>
      </c>
      <c r="AV260" s="30" t="str">
        <f t="shared" si="80"/>
        <v/>
      </c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12"/>
      <c r="BH260" s="12"/>
      <c r="BI260" s="12"/>
      <c r="CA260" s="32" t="str">
        <f t="shared" si="81"/>
        <v/>
      </c>
      <c r="CB260" s="32" t="str">
        <f t="shared" si="82"/>
        <v/>
      </c>
      <c r="CC260" s="438" t="str">
        <f t="shared" si="83"/>
        <v/>
      </c>
      <c r="CD260" s="32"/>
      <c r="CE260" s="32"/>
      <c r="CF260" s="32"/>
      <c r="CG260" s="33">
        <f t="shared" si="84"/>
        <v>0</v>
      </c>
      <c r="CH260" s="33">
        <f t="shared" si="85"/>
        <v>0</v>
      </c>
      <c r="CI260" s="33">
        <f t="shared" si="86"/>
        <v>0</v>
      </c>
      <c r="CJ260" s="33"/>
      <c r="CK260" s="33"/>
      <c r="CL260" s="33"/>
      <c r="CM260" s="14"/>
      <c r="CN260" s="14"/>
    </row>
    <row r="261" spans="1:104" x14ac:dyDescent="0.2">
      <c r="A261" s="1372" t="s">
        <v>288</v>
      </c>
      <c r="B261" s="435" t="s">
        <v>33</v>
      </c>
      <c r="C261" s="328">
        <f t="shared" si="77"/>
        <v>0</v>
      </c>
      <c r="D261" s="329">
        <f t="shared" ref="D261:D269" si="88">SUM(F261+H261+J261+L261+N261+P261+R261+T261+V261+X261+Z261+AB261+AD261+AF261+AH261+AJ261+AL261)</f>
        <v>0</v>
      </c>
      <c r="E261" s="330">
        <f t="shared" ref="E261:E269" si="89">SUM(G261+I261+K261+M261+O261+Q261+S261+U261+W261+Y261+AA261+AC261+AE261+AG261+AI261+AK261+AM261)</f>
        <v>0</v>
      </c>
      <c r="F261" s="448"/>
      <c r="G261" s="449"/>
      <c r="H261" s="450"/>
      <c r="I261" s="449"/>
      <c r="J261" s="450"/>
      <c r="K261" s="272"/>
      <c r="L261" s="451"/>
      <c r="M261" s="449"/>
      <c r="N261" s="450"/>
      <c r="O261" s="452"/>
      <c r="P261" s="448"/>
      <c r="Q261" s="449"/>
      <c r="R261" s="450"/>
      <c r="S261" s="452"/>
      <c r="T261" s="448"/>
      <c r="U261" s="449"/>
      <c r="V261" s="450"/>
      <c r="W261" s="452"/>
      <c r="X261" s="448"/>
      <c r="Y261" s="449"/>
      <c r="Z261" s="450"/>
      <c r="AA261" s="452"/>
      <c r="AB261" s="448"/>
      <c r="AC261" s="449"/>
      <c r="AD261" s="450"/>
      <c r="AE261" s="452"/>
      <c r="AF261" s="448"/>
      <c r="AG261" s="449"/>
      <c r="AH261" s="450"/>
      <c r="AI261" s="452"/>
      <c r="AJ261" s="448"/>
      <c r="AK261" s="449"/>
      <c r="AL261" s="450"/>
      <c r="AM261" s="453"/>
      <c r="AN261" s="601"/>
      <c r="AO261" s="264"/>
      <c r="AP261" s="109"/>
      <c r="AQ261" s="106"/>
      <c r="AR261" s="109"/>
      <c r="AS261" s="57"/>
      <c r="AT261" s="57"/>
      <c r="AU261" s="109"/>
      <c r="AV261" s="30" t="str">
        <f t="shared" si="80"/>
        <v/>
      </c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12"/>
      <c r="BH261" s="12"/>
      <c r="BI261" s="12"/>
      <c r="CA261" s="32" t="str">
        <f t="shared" si="81"/>
        <v/>
      </c>
      <c r="CB261" s="32" t="str">
        <f t="shared" si="82"/>
        <v/>
      </c>
      <c r="CC261" s="438" t="str">
        <f t="shared" si="83"/>
        <v/>
      </c>
      <c r="CD261" s="32"/>
      <c r="CE261" s="32"/>
      <c r="CF261" s="32"/>
      <c r="CG261" s="33">
        <f t="shared" si="84"/>
        <v>0</v>
      </c>
      <c r="CH261" s="33">
        <f t="shared" si="85"/>
        <v>0</v>
      </c>
      <c r="CI261" s="33">
        <f t="shared" si="86"/>
        <v>0</v>
      </c>
      <c r="CJ261" s="33"/>
      <c r="CK261" s="33"/>
      <c r="CL261" s="33"/>
      <c r="CM261" s="14"/>
      <c r="CN261" s="14"/>
    </row>
    <row r="262" spans="1:104" x14ac:dyDescent="0.2">
      <c r="A262" s="1433"/>
      <c r="B262" s="439" t="s">
        <v>280</v>
      </c>
      <c r="C262" s="213">
        <f t="shared" si="77"/>
        <v>0</v>
      </c>
      <c r="D262" s="214">
        <f t="shared" si="88"/>
        <v>0</v>
      </c>
      <c r="E262" s="330">
        <f t="shared" si="89"/>
        <v>0</v>
      </c>
      <c r="F262" s="106"/>
      <c r="G262" s="272"/>
      <c r="H262" s="106"/>
      <c r="I262" s="272"/>
      <c r="J262" s="106"/>
      <c r="K262" s="272"/>
      <c r="L262" s="106"/>
      <c r="M262" s="272"/>
      <c r="N262" s="264"/>
      <c r="O262" s="454"/>
      <c r="P262" s="106"/>
      <c r="Q262" s="272"/>
      <c r="R262" s="264"/>
      <c r="S262" s="454"/>
      <c r="T262" s="106"/>
      <c r="U262" s="272"/>
      <c r="V262" s="264"/>
      <c r="W262" s="454"/>
      <c r="X262" s="106"/>
      <c r="Y262" s="272"/>
      <c r="Z262" s="264"/>
      <c r="AA262" s="454"/>
      <c r="AB262" s="106"/>
      <c r="AC262" s="272"/>
      <c r="AD262" s="264"/>
      <c r="AE262" s="454"/>
      <c r="AF262" s="106"/>
      <c r="AG262" s="272"/>
      <c r="AH262" s="264"/>
      <c r="AI262" s="454"/>
      <c r="AJ262" s="106"/>
      <c r="AK262" s="272"/>
      <c r="AL262" s="264"/>
      <c r="AM262" s="108"/>
      <c r="AN262" s="264"/>
      <c r="AO262" s="264"/>
      <c r="AP262" s="109"/>
      <c r="AQ262" s="106"/>
      <c r="AR262" s="109"/>
      <c r="AS262" s="57"/>
      <c r="AT262" s="57"/>
      <c r="AU262" s="109"/>
      <c r="AV262" s="30" t="str">
        <f t="shared" si="80"/>
        <v/>
      </c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12"/>
      <c r="BH262" s="12"/>
      <c r="BI262" s="12"/>
      <c r="CA262" s="32" t="str">
        <f t="shared" si="81"/>
        <v/>
      </c>
      <c r="CB262" s="32" t="str">
        <f t="shared" si="82"/>
        <v/>
      </c>
      <c r="CC262" s="438" t="str">
        <f t="shared" si="83"/>
        <v/>
      </c>
      <c r="CD262" s="32"/>
      <c r="CE262" s="32"/>
      <c r="CF262" s="32"/>
      <c r="CG262" s="33">
        <f t="shared" si="84"/>
        <v>0</v>
      </c>
      <c r="CH262" s="33">
        <f t="shared" si="85"/>
        <v>0</v>
      </c>
      <c r="CI262" s="33">
        <f t="shared" si="86"/>
        <v>0</v>
      </c>
      <c r="CJ262" s="33"/>
      <c r="CK262" s="33"/>
      <c r="CL262" s="33"/>
      <c r="CM262" s="14"/>
      <c r="CN262" s="14"/>
    </row>
    <row r="263" spans="1:104" x14ac:dyDescent="0.2">
      <c r="A263" s="1433"/>
      <c r="B263" s="443" t="s">
        <v>281</v>
      </c>
      <c r="C263" s="139">
        <f t="shared" si="77"/>
        <v>0</v>
      </c>
      <c r="D263" s="140">
        <f t="shared" si="88"/>
        <v>0</v>
      </c>
      <c r="E263" s="335">
        <f t="shared" si="89"/>
        <v>0</v>
      </c>
      <c r="F263" s="35"/>
      <c r="G263" s="40"/>
      <c r="H263" s="35"/>
      <c r="I263" s="40"/>
      <c r="J263" s="35"/>
      <c r="K263" s="40"/>
      <c r="L263" s="35"/>
      <c r="M263" s="40"/>
      <c r="N263" s="35"/>
      <c r="O263" s="37"/>
      <c r="P263" s="35"/>
      <c r="Q263" s="40"/>
      <c r="R263" s="143"/>
      <c r="S263" s="37"/>
      <c r="T263" s="35"/>
      <c r="U263" s="40"/>
      <c r="V263" s="143"/>
      <c r="W263" s="37"/>
      <c r="X263" s="35"/>
      <c r="Y263" s="40"/>
      <c r="Z263" s="143"/>
      <c r="AA263" s="37"/>
      <c r="AB263" s="35"/>
      <c r="AC263" s="40"/>
      <c r="AD263" s="143"/>
      <c r="AE263" s="37"/>
      <c r="AF263" s="35"/>
      <c r="AG263" s="40"/>
      <c r="AH263" s="143"/>
      <c r="AI263" s="37"/>
      <c r="AJ263" s="35"/>
      <c r="AK263" s="40"/>
      <c r="AL263" s="143"/>
      <c r="AM263" s="38"/>
      <c r="AN263" s="143">
        <v>1</v>
      </c>
      <c r="AO263" s="143">
        <v>1</v>
      </c>
      <c r="AP263" s="39"/>
      <c r="AQ263" s="35">
        <v>0</v>
      </c>
      <c r="AR263" s="39">
        <v>0</v>
      </c>
      <c r="AS263" s="58">
        <v>0</v>
      </c>
      <c r="AT263" s="58">
        <v>0</v>
      </c>
      <c r="AU263" s="39">
        <v>0</v>
      </c>
      <c r="AV263" s="30" t="str">
        <f t="shared" si="80"/>
        <v/>
      </c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12"/>
      <c r="BH263" s="12"/>
      <c r="BI263" s="12"/>
      <c r="CA263" s="32" t="str">
        <f t="shared" si="81"/>
        <v/>
      </c>
      <c r="CB263" s="32" t="str">
        <f t="shared" si="82"/>
        <v/>
      </c>
      <c r="CC263" s="438" t="str">
        <f t="shared" si="83"/>
        <v/>
      </c>
      <c r="CD263" s="32"/>
      <c r="CE263" s="32"/>
      <c r="CF263" s="32"/>
      <c r="CG263" s="33">
        <f t="shared" si="84"/>
        <v>0</v>
      </c>
      <c r="CH263" s="33">
        <f t="shared" si="85"/>
        <v>0</v>
      </c>
      <c r="CI263" s="33">
        <f t="shared" si="86"/>
        <v>0</v>
      </c>
      <c r="CJ263" s="33"/>
      <c r="CK263" s="33"/>
      <c r="CL263" s="33"/>
      <c r="CM263" s="14"/>
      <c r="CN263" s="14"/>
    </row>
    <row r="264" spans="1:104" x14ac:dyDescent="0.2">
      <c r="A264" s="1433"/>
      <c r="B264" s="443" t="s">
        <v>282</v>
      </c>
      <c r="C264" s="139">
        <f t="shared" si="77"/>
        <v>0</v>
      </c>
      <c r="D264" s="140">
        <f t="shared" si="88"/>
        <v>0</v>
      </c>
      <c r="E264" s="335">
        <f t="shared" si="89"/>
        <v>0</v>
      </c>
      <c r="F264" s="35"/>
      <c r="G264" s="40"/>
      <c r="H264" s="35"/>
      <c r="I264" s="40"/>
      <c r="J264" s="35"/>
      <c r="K264" s="40"/>
      <c r="L264" s="35"/>
      <c r="M264" s="40"/>
      <c r="N264" s="35"/>
      <c r="O264" s="37"/>
      <c r="P264" s="35"/>
      <c r="Q264" s="40"/>
      <c r="R264" s="143"/>
      <c r="S264" s="37"/>
      <c r="T264" s="35"/>
      <c r="U264" s="40"/>
      <c r="V264" s="143"/>
      <c r="W264" s="37"/>
      <c r="X264" s="35"/>
      <c r="Y264" s="40"/>
      <c r="Z264" s="143"/>
      <c r="AA264" s="37"/>
      <c r="AB264" s="35"/>
      <c r="AC264" s="40"/>
      <c r="AD264" s="143"/>
      <c r="AE264" s="37"/>
      <c r="AF264" s="35"/>
      <c r="AG264" s="40"/>
      <c r="AH264" s="143"/>
      <c r="AI264" s="37"/>
      <c r="AJ264" s="35"/>
      <c r="AK264" s="40"/>
      <c r="AL264" s="143"/>
      <c r="AM264" s="38"/>
      <c r="AN264" s="143"/>
      <c r="AO264" s="143"/>
      <c r="AP264" s="39"/>
      <c r="AQ264" s="35"/>
      <c r="AR264" s="39"/>
      <c r="AS264" s="58"/>
      <c r="AT264" s="58"/>
      <c r="AU264" s="39"/>
      <c r="AV264" s="30" t="str">
        <f t="shared" si="80"/>
        <v/>
      </c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12"/>
      <c r="BH264" s="12"/>
      <c r="BI264" s="12"/>
      <c r="CA264" s="32" t="str">
        <f t="shared" si="81"/>
        <v/>
      </c>
      <c r="CB264" s="32" t="str">
        <f t="shared" si="82"/>
        <v/>
      </c>
      <c r="CC264" s="438" t="str">
        <f t="shared" si="83"/>
        <v/>
      </c>
      <c r="CD264" s="32"/>
      <c r="CE264" s="32"/>
      <c r="CF264" s="32"/>
      <c r="CG264" s="33">
        <f t="shared" si="84"/>
        <v>0</v>
      </c>
      <c r="CH264" s="33">
        <f t="shared" si="85"/>
        <v>0</v>
      </c>
      <c r="CI264" s="33">
        <f t="shared" si="86"/>
        <v>0</v>
      </c>
      <c r="CJ264" s="33"/>
      <c r="CK264" s="33"/>
      <c r="CL264" s="33"/>
      <c r="CM264" s="14"/>
      <c r="CN264" s="14"/>
    </row>
    <row r="265" spans="1:104" x14ac:dyDescent="0.2">
      <c r="A265" s="1433"/>
      <c r="B265" s="443" t="s">
        <v>283</v>
      </c>
      <c r="C265" s="139">
        <f t="shared" si="77"/>
        <v>0</v>
      </c>
      <c r="D265" s="140">
        <f t="shared" si="88"/>
        <v>0</v>
      </c>
      <c r="E265" s="335">
        <f t="shared" si="89"/>
        <v>0</v>
      </c>
      <c r="F265" s="35"/>
      <c r="G265" s="40"/>
      <c r="H265" s="35"/>
      <c r="I265" s="40"/>
      <c r="J265" s="35"/>
      <c r="K265" s="40"/>
      <c r="L265" s="35"/>
      <c r="M265" s="40"/>
      <c r="N265" s="35"/>
      <c r="O265" s="37"/>
      <c r="P265" s="35"/>
      <c r="Q265" s="40"/>
      <c r="R265" s="143"/>
      <c r="S265" s="37"/>
      <c r="T265" s="35"/>
      <c r="U265" s="40"/>
      <c r="V265" s="143"/>
      <c r="W265" s="37"/>
      <c r="X265" s="35"/>
      <c r="Y265" s="40"/>
      <c r="Z265" s="143"/>
      <c r="AA265" s="37"/>
      <c r="AB265" s="35"/>
      <c r="AC265" s="40"/>
      <c r="AD265" s="143"/>
      <c r="AE265" s="37"/>
      <c r="AF265" s="35"/>
      <c r="AG265" s="40"/>
      <c r="AH265" s="143"/>
      <c r="AI265" s="37"/>
      <c r="AJ265" s="35"/>
      <c r="AK265" s="40"/>
      <c r="AL265" s="143"/>
      <c r="AM265" s="38"/>
      <c r="AN265" s="143"/>
      <c r="AO265" s="143"/>
      <c r="AP265" s="39"/>
      <c r="AQ265" s="35"/>
      <c r="AR265" s="39"/>
      <c r="AS265" s="58"/>
      <c r="AT265" s="58"/>
      <c r="AU265" s="39"/>
      <c r="AV265" s="30" t="str">
        <f t="shared" si="80"/>
        <v/>
      </c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12"/>
      <c r="BH265" s="12"/>
      <c r="BI265" s="12"/>
      <c r="CA265" s="32" t="str">
        <f t="shared" si="81"/>
        <v/>
      </c>
      <c r="CB265" s="32" t="str">
        <f t="shared" si="82"/>
        <v/>
      </c>
      <c r="CC265" s="438" t="str">
        <f t="shared" si="83"/>
        <v/>
      </c>
      <c r="CD265" s="32"/>
      <c r="CE265" s="32"/>
      <c r="CF265" s="32"/>
      <c r="CG265" s="33">
        <f t="shared" si="84"/>
        <v>0</v>
      </c>
      <c r="CH265" s="33">
        <f t="shared" si="85"/>
        <v>0</v>
      </c>
      <c r="CI265" s="33">
        <f t="shared" si="86"/>
        <v>0</v>
      </c>
      <c r="CJ265" s="33"/>
      <c r="CK265" s="33"/>
      <c r="CL265" s="33"/>
      <c r="CM265" s="14"/>
      <c r="CN265" s="14"/>
    </row>
    <row r="266" spans="1:104" x14ac:dyDescent="0.2">
      <c r="A266" s="1433"/>
      <c r="B266" s="443" t="s">
        <v>284</v>
      </c>
      <c r="C266" s="139">
        <f t="shared" si="77"/>
        <v>0</v>
      </c>
      <c r="D266" s="140">
        <f t="shared" si="88"/>
        <v>0</v>
      </c>
      <c r="E266" s="335">
        <f t="shared" si="89"/>
        <v>0</v>
      </c>
      <c r="F266" s="35"/>
      <c r="G266" s="40"/>
      <c r="H266" s="35"/>
      <c r="I266" s="40"/>
      <c r="J266" s="35"/>
      <c r="K266" s="40"/>
      <c r="L266" s="35"/>
      <c r="M266" s="40"/>
      <c r="N266" s="35"/>
      <c r="O266" s="37"/>
      <c r="P266" s="35"/>
      <c r="Q266" s="40"/>
      <c r="R266" s="143"/>
      <c r="S266" s="37"/>
      <c r="T266" s="35"/>
      <c r="U266" s="40"/>
      <c r="V266" s="143"/>
      <c r="W266" s="37"/>
      <c r="X266" s="35"/>
      <c r="Y266" s="40"/>
      <c r="Z266" s="143"/>
      <c r="AA266" s="37"/>
      <c r="AB266" s="35"/>
      <c r="AC266" s="40"/>
      <c r="AD266" s="143"/>
      <c r="AE266" s="37"/>
      <c r="AF266" s="35"/>
      <c r="AG266" s="40"/>
      <c r="AH266" s="143"/>
      <c r="AI266" s="37"/>
      <c r="AJ266" s="35"/>
      <c r="AK266" s="40"/>
      <c r="AL266" s="143"/>
      <c r="AM266" s="38"/>
      <c r="AN266" s="143"/>
      <c r="AO266" s="143"/>
      <c r="AP266" s="39"/>
      <c r="AQ266" s="35"/>
      <c r="AR266" s="39"/>
      <c r="AS266" s="58"/>
      <c r="AT266" s="58"/>
      <c r="AU266" s="39"/>
      <c r="AV266" s="30" t="str">
        <f t="shared" si="80"/>
        <v/>
      </c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12"/>
      <c r="BH266" s="12"/>
      <c r="BI266" s="12"/>
      <c r="CA266" s="32" t="str">
        <f t="shared" si="81"/>
        <v/>
      </c>
      <c r="CB266" s="32" t="str">
        <f t="shared" si="82"/>
        <v/>
      </c>
      <c r="CC266" s="438" t="str">
        <f t="shared" si="83"/>
        <v/>
      </c>
      <c r="CD266" s="32"/>
      <c r="CE266" s="32"/>
      <c r="CF266" s="32"/>
      <c r="CG266" s="33">
        <f t="shared" si="84"/>
        <v>0</v>
      </c>
      <c r="CH266" s="33">
        <f t="shared" si="85"/>
        <v>0</v>
      </c>
      <c r="CI266" s="33">
        <f t="shared" si="86"/>
        <v>0</v>
      </c>
      <c r="CJ266" s="33"/>
      <c r="CK266" s="33"/>
      <c r="CL266" s="33"/>
      <c r="CM266" s="14"/>
      <c r="CN266" s="14"/>
    </row>
    <row r="267" spans="1:104" x14ac:dyDescent="0.2">
      <c r="A267" s="1433"/>
      <c r="B267" s="443" t="s">
        <v>285</v>
      </c>
      <c r="C267" s="139">
        <f t="shared" si="77"/>
        <v>0</v>
      </c>
      <c r="D267" s="140">
        <f t="shared" si="88"/>
        <v>0</v>
      </c>
      <c r="E267" s="335">
        <f t="shared" si="89"/>
        <v>0</v>
      </c>
      <c r="F267" s="35"/>
      <c r="G267" s="40"/>
      <c r="H267" s="35"/>
      <c r="I267" s="40"/>
      <c r="J267" s="35"/>
      <c r="K267" s="40"/>
      <c r="L267" s="35"/>
      <c r="M267" s="40"/>
      <c r="N267" s="35"/>
      <c r="O267" s="37"/>
      <c r="P267" s="35"/>
      <c r="Q267" s="40"/>
      <c r="R267" s="143"/>
      <c r="S267" s="37"/>
      <c r="T267" s="35"/>
      <c r="U267" s="40"/>
      <c r="V267" s="143"/>
      <c r="W267" s="37"/>
      <c r="X267" s="35"/>
      <c r="Y267" s="40"/>
      <c r="Z267" s="143"/>
      <c r="AA267" s="37"/>
      <c r="AB267" s="35"/>
      <c r="AC267" s="40"/>
      <c r="AD267" s="143"/>
      <c r="AE267" s="37"/>
      <c r="AF267" s="35"/>
      <c r="AG267" s="40"/>
      <c r="AH267" s="143"/>
      <c r="AI267" s="37"/>
      <c r="AJ267" s="35"/>
      <c r="AK267" s="40"/>
      <c r="AL267" s="143"/>
      <c r="AM267" s="38"/>
      <c r="AN267" s="143"/>
      <c r="AO267" s="143"/>
      <c r="AP267" s="39"/>
      <c r="AQ267" s="35"/>
      <c r="AR267" s="39"/>
      <c r="AS267" s="58"/>
      <c r="AT267" s="58"/>
      <c r="AU267" s="39"/>
      <c r="AV267" s="30" t="str">
        <f t="shared" si="80"/>
        <v/>
      </c>
      <c r="AW267" s="13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Z267" s="2"/>
      <c r="CA267" s="32" t="str">
        <f t="shared" si="81"/>
        <v/>
      </c>
      <c r="CB267" s="32" t="str">
        <f t="shared" si="82"/>
        <v/>
      </c>
      <c r="CC267" s="438" t="str">
        <f t="shared" si="83"/>
        <v/>
      </c>
      <c r="CD267" s="32"/>
      <c r="CE267" s="32"/>
      <c r="CF267" s="32"/>
      <c r="CG267" s="33">
        <f t="shared" si="84"/>
        <v>0</v>
      </c>
      <c r="CH267" s="33">
        <f t="shared" si="85"/>
        <v>0</v>
      </c>
      <c r="CI267" s="33">
        <f t="shared" si="86"/>
        <v>0</v>
      </c>
      <c r="CJ267" s="33"/>
      <c r="CK267" s="33"/>
      <c r="CL267" s="33"/>
      <c r="CM267" s="14"/>
      <c r="CN267" s="14"/>
    </row>
    <row r="268" spans="1:104" x14ac:dyDescent="0.2">
      <c r="A268" s="1433"/>
      <c r="B268" s="443" t="s">
        <v>286</v>
      </c>
      <c r="C268" s="139">
        <f t="shared" si="77"/>
        <v>0</v>
      </c>
      <c r="D268" s="140">
        <f t="shared" si="88"/>
        <v>0</v>
      </c>
      <c r="E268" s="335">
        <f t="shared" si="89"/>
        <v>0</v>
      </c>
      <c r="F268" s="35"/>
      <c r="G268" s="40"/>
      <c r="H268" s="35"/>
      <c r="I268" s="40"/>
      <c r="J268" s="35"/>
      <c r="K268" s="40"/>
      <c r="L268" s="35"/>
      <c r="M268" s="40"/>
      <c r="N268" s="35"/>
      <c r="O268" s="37"/>
      <c r="P268" s="35"/>
      <c r="Q268" s="40"/>
      <c r="R268" s="143"/>
      <c r="S268" s="37"/>
      <c r="T268" s="35"/>
      <c r="U268" s="40"/>
      <c r="V268" s="143"/>
      <c r="W268" s="37"/>
      <c r="X268" s="35"/>
      <c r="Y268" s="40"/>
      <c r="Z268" s="143"/>
      <c r="AA268" s="37"/>
      <c r="AB268" s="35"/>
      <c r="AC268" s="40"/>
      <c r="AD268" s="143"/>
      <c r="AE268" s="37"/>
      <c r="AF268" s="35"/>
      <c r="AG268" s="40"/>
      <c r="AH268" s="143"/>
      <c r="AI268" s="37"/>
      <c r="AJ268" s="35"/>
      <c r="AK268" s="40"/>
      <c r="AL268" s="143"/>
      <c r="AM268" s="38"/>
      <c r="AN268" s="143"/>
      <c r="AO268" s="143"/>
      <c r="AP268" s="39"/>
      <c r="AQ268" s="35"/>
      <c r="AR268" s="39"/>
      <c r="AS268" s="58"/>
      <c r="AT268" s="58"/>
      <c r="AU268" s="39"/>
      <c r="AV268" s="30" t="str">
        <f t="shared" si="80"/>
        <v/>
      </c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Y268" s="3"/>
      <c r="BZ268" s="4"/>
      <c r="CA268" s="32" t="str">
        <f t="shared" si="81"/>
        <v/>
      </c>
      <c r="CB268" s="32" t="str">
        <f t="shared" si="82"/>
        <v/>
      </c>
      <c r="CC268" s="438" t="str">
        <f t="shared" si="83"/>
        <v/>
      </c>
      <c r="CD268" s="32"/>
      <c r="CE268" s="32"/>
      <c r="CF268" s="33"/>
      <c r="CG268" s="33">
        <f t="shared" si="84"/>
        <v>0</v>
      </c>
      <c r="CH268" s="33">
        <f t="shared" si="85"/>
        <v>0</v>
      </c>
      <c r="CI268" s="33">
        <f t="shared" si="86"/>
        <v>0</v>
      </c>
      <c r="CJ268" s="33"/>
      <c r="CK268" s="33"/>
      <c r="CL268" s="33"/>
      <c r="CM268" s="14"/>
      <c r="CZ268" s="3"/>
    </row>
    <row r="269" spans="1:104" x14ac:dyDescent="0.2">
      <c r="A269" s="1374"/>
      <c r="B269" s="444" t="s">
        <v>287</v>
      </c>
      <c r="C269" s="182">
        <f t="shared" si="77"/>
        <v>13</v>
      </c>
      <c r="D269" s="183">
        <f t="shared" si="88"/>
        <v>0</v>
      </c>
      <c r="E269" s="350">
        <f t="shared" si="89"/>
        <v>13</v>
      </c>
      <c r="F269" s="82"/>
      <c r="G269" s="185">
        <v>4</v>
      </c>
      <c r="H269" s="82"/>
      <c r="I269" s="185">
        <v>2</v>
      </c>
      <c r="J269" s="82"/>
      <c r="K269" s="185">
        <v>1</v>
      </c>
      <c r="L269" s="82"/>
      <c r="M269" s="185"/>
      <c r="N269" s="82"/>
      <c r="O269" s="455">
        <v>1</v>
      </c>
      <c r="P269" s="82"/>
      <c r="Q269" s="185">
        <v>1</v>
      </c>
      <c r="R269" s="149"/>
      <c r="S269" s="455">
        <v>2</v>
      </c>
      <c r="T269" s="82"/>
      <c r="U269" s="185"/>
      <c r="V269" s="149"/>
      <c r="W269" s="455"/>
      <c r="X269" s="82"/>
      <c r="Y269" s="185"/>
      <c r="Z269" s="149"/>
      <c r="AA269" s="455"/>
      <c r="AB269" s="82"/>
      <c r="AC269" s="185">
        <v>2</v>
      </c>
      <c r="AD269" s="149"/>
      <c r="AE269" s="455"/>
      <c r="AF269" s="82"/>
      <c r="AG269" s="185"/>
      <c r="AH269" s="149"/>
      <c r="AI269" s="455"/>
      <c r="AJ269" s="82"/>
      <c r="AK269" s="185"/>
      <c r="AL269" s="149"/>
      <c r="AM269" s="84"/>
      <c r="AN269" s="149"/>
      <c r="AO269" s="149"/>
      <c r="AP269" s="85"/>
      <c r="AQ269" s="82">
        <v>0</v>
      </c>
      <c r="AR269" s="85">
        <v>0</v>
      </c>
      <c r="AS269" s="59">
        <v>0</v>
      </c>
      <c r="AT269" s="85">
        <v>0</v>
      </c>
      <c r="AU269" s="85">
        <v>0</v>
      </c>
      <c r="AV269" s="30" t="str">
        <f t="shared" si="80"/>
        <v/>
      </c>
      <c r="AW269" s="162"/>
      <c r="AX269" s="630"/>
      <c r="AY269" s="733"/>
      <c r="AZ269" s="733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Z269" s="4"/>
      <c r="CA269" s="32" t="str">
        <f t="shared" si="81"/>
        <v/>
      </c>
      <c r="CB269" s="32" t="str">
        <f t="shared" si="82"/>
        <v/>
      </c>
      <c r="CC269" s="438" t="str">
        <f t="shared" si="83"/>
        <v/>
      </c>
      <c r="CD269" s="32"/>
      <c r="CE269" s="32"/>
      <c r="CF269" s="33"/>
      <c r="CG269" s="33">
        <f t="shared" si="84"/>
        <v>0</v>
      </c>
      <c r="CH269" s="33">
        <f t="shared" si="85"/>
        <v>0</v>
      </c>
      <c r="CI269" s="33">
        <f t="shared" si="86"/>
        <v>0</v>
      </c>
      <c r="CJ269" s="33"/>
      <c r="CK269" s="33"/>
      <c r="CL269" s="33"/>
      <c r="CM269" s="14"/>
      <c r="CZ269" s="3"/>
    </row>
    <row r="270" spans="1:104" x14ac:dyDescent="0.2">
      <c r="A270" s="155" t="s">
        <v>289</v>
      </c>
      <c r="B270" s="122"/>
      <c r="AW270" s="118"/>
      <c r="AX270" s="630"/>
      <c r="AY270" s="733"/>
      <c r="AZ270" s="733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Z270" s="4"/>
      <c r="CA270" s="32"/>
      <c r="CB270" s="32"/>
      <c r="CC270" s="32"/>
      <c r="CD270" s="32"/>
      <c r="CE270" s="32"/>
      <c r="CF270" s="33"/>
      <c r="CG270" s="33"/>
      <c r="CH270" s="33"/>
      <c r="CI270" s="33"/>
      <c r="CJ270" s="33"/>
      <c r="CK270" s="33"/>
      <c r="CL270" s="33"/>
      <c r="CM270" s="14"/>
      <c r="CZ270" s="3"/>
    </row>
    <row r="271" spans="1:104" ht="14.25" customHeight="1" x14ac:dyDescent="0.2">
      <c r="A271" s="1366" t="s">
        <v>62</v>
      </c>
      <c r="B271" s="1367"/>
      <c r="C271" s="1371" t="s">
        <v>269</v>
      </c>
      <c r="D271" s="1512"/>
      <c r="E271" s="1372"/>
      <c r="F271" s="1377" t="s">
        <v>290</v>
      </c>
      <c r="G271" s="1378"/>
      <c r="H271" s="1378"/>
      <c r="I271" s="1378"/>
      <c r="J271" s="1378"/>
      <c r="K271" s="1378"/>
      <c r="L271" s="1378"/>
      <c r="M271" s="1378"/>
      <c r="N271" s="1378"/>
      <c r="O271" s="1378"/>
      <c r="P271" s="1378"/>
      <c r="Q271" s="1378"/>
      <c r="R271" s="1378"/>
      <c r="S271" s="1378"/>
      <c r="T271" s="1378"/>
      <c r="U271" s="1378"/>
      <c r="V271" s="1378"/>
      <c r="W271" s="1378"/>
      <c r="X271" s="1378"/>
      <c r="Y271" s="1378"/>
      <c r="Z271" s="1378"/>
      <c r="AA271" s="1378"/>
      <c r="AB271" s="1378"/>
      <c r="AC271" s="1378"/>
      <c r="AD271" s="1378"/>
      <c r="AE271" s="1378"/>
      <c r="AF271" s="1378"/>
      <c r="AG271" s="1378"/>
      <c r="AH271" s="1378"/>
      <c r="AI271" s="1378"/>
      <c r="AJ271" s="1378"/>
      <c r="AK271" s="1378"/>
      <c r="AL271" s="1378"/>
      <c r="AM271" s="1378"/>
      <c r="AN271" s="1378"/>
      <c r="AO271" s="1378"/>
      <c r="AP271" s="1378"/>
      <c r="AQ271" s="1378"/>
      <c r="AR271" s="1378"/>
      <c r="AS271" s="1380"/>
      <c r="AT271" s="1403" t="s">
        <v>271</v>
      </c>
      <c r="AU271" s="1405"/>
      <c r="AV271" s="1375" t="s">
        <v>7</v>
      </c>
      <c r="AW271" s="1367" t="s">
        <v>8</v>
      </c>
      <c r="AX271" s="1367" t="s">
        <v>230</v>
      </c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12"/>
      <c r="BK271" s="12"/>
      <c r="BL271" s="1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3"/>
      <c r="CM271" s="14"/>
      <c r="CZ271" s="3"/>
    </row>
    <row r="272" spans="1:104" ht="14.25" customHeight="1" x14ac:dyDescent="0.2">
      <c r="A272" s="1399"/>
      <c r="B272" s="1400"/>
      <c r="C272" s="1373"/>
      <c r="D272" s="1513"/>
      <c r="E272" s="1374"/>
      <c r="F272" s="1406" t="s">
        <v>291</v>
      </c>
      <c r="G272" s="1408"/>
      <c r="H272" s="1406" t="s">
        <v>292</v>
      </c>
      <c r="I272" s="1408"/>
      <c r="J272" s="1406" t="s">
        <v>293</v>
      </c>
      <c r="K272" s="1408"/>
      <c r="L272" s="1406" t="s">
        <v>294</v>
      </c>
      <c r="M272" s="1408"/>
      <c r="N272" s="1406" t="s">
        <v>295</v>
      </c>
      <c r="O272" s="1408"/>
      <c r="P272" s="1406" t="s">
        <v>175</v>
      </c>
      <c r="Q272" s="1408"/>
      <c r="R272" s="1406" t="s">
        <v>110</v>
      </c>
      <c r="S272" s="1408"/>
      <c r="T272" s="1406" t="s">
        <v>11</v>
      </c>
      <c r="U272" s="1408"/>
      <c r="V272" s="1406" t="s">
        <v>112</v>
      </c>
      <c r="W272" s="1407"/>
      <c r="X272" s="1406" t="s">
        <v>113</v>
      </c>
      <c r="Y272" s="1407"/>
      <c r="Z272" s="1406" t="s">
        <v>114</v>
      </c>
      <c r="AA272" s="1407"/>
      <c r="AB272" s="1406" t="s">
        <v>115</v>
      </c>
      <c r="AC272" s="1407"/>
      <c r="AD272" s="1406" t="s">
        <v>116</v>
      </c>
      <c r="AE272" s="1407"/>
      <c r="AF272" s="1406" t="s">
        <v>117</v>
      </c>
      <c r="AG272" s="1407"/>
      <c r="AH272" s="1406" t="s">
        <v>118</v>
      </c>
      <c r="AI272" s="1407"/>
      <c r="AJ272" s="1406" t="s">
        <v>119</v>
      </c>
      <c r="AK272" s="1407"/>
      <c r="AL272" s="1406" t="s">
        <v>120</v>
      </c>
      <c r="AM272" s="1407"/>
      <c r="AN272" s="1406" t="s">
        <v>121</v>
      </c>
      <c r="AO272" s="1407"/>
      <c r="AP272" s="1406" t="s">
        <v>122</v>
      </c>
      <c r="AQ272" s="1407"/>
      <c r="AR272" s="1406" t="s">
        <v>123</v>
      </c>
      <c r="AS272" s="1407"/>
      <c r="AT272" s="1399" t="s">
        <v>277</v>
      </c>
      <c r="AU272" s="1400" t="s">
        <v>278</v>
      </c>
      <c r="AV272" s="1392"/>
      <c r="AW272" s="1400"/>
      <c r="AX272" s="1400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12"/>
      <c r="BK272" s="12"/>
      <c r="BL272" s="12"/>
      <c r="CA272" s="32"/>
      <c r="CB272" s="32"/>
      <c r="CC272" s="32"/>
      <c r="CD272" s="32"/>
      <c r="CE272" s="32"/>
      <c r="CF272" s="32"/>
      <c r="CG272" s="32"/>
      <c r="CH272" s="32"/>
      <c r="CI272" s="32"/>
      <c r="CJ272" s="32"/>
      <c r="CK272" s="32"/>
      <c r="CL272" s="33"/>
      <c r="CM272" s="14"/>
      <c r="CZ272" s="3"/>
    </row>
    <row r="273" spans="1:104" ht="21" x14ac:dyDescent="0.2">
      <c r="A273" s="1368"/>
      <c r="B273" s="1369"/>
      <c r="C273" s="571" t="s">
        <v>88</v>
      </c>
      <c r="D273" s="525" t="s">
        <v>54</v>
      </c>
      <c r="E273" s="458" t="s">
        <v>89</v>
      </c>
      <c r="F273" s="571" t="s">
        <v>276</v>
      </c>
      <c r="G273" s="592" t="s">
        <v>89</v>
      </c>
      <c r="H273" s="571" t="s">
        <v>276</v>
      </c>
      <c r="I273" s="592" t="s">
        <v>89</v>
      </c>
      <c r="J273" s="571" t="s">
        <v>276</v>
      </c>
      <c r="K273" s="592" t="s">
        <v>89</v>
      </c>
      <c r="L273" s="571" t="s">
        <v>276</v>
      </c>
      <c r="M273" s="592" t="s">
        <v>89</v>
      </c>
      <c r="N273" s="571" t="s">
        <v>276</v>
      </c>
      <c r="O273" s="592" t="s">
        <v>89</v>
      </c>
      <c r="P273" s="571" t="s">
        <v>276</v>
      </c>
      <c r="Q273" s="592" t="s">
        <v>89</v>
      </c>
      <c r="R273" s="571" t="s">
        <v>276</v>
      </c>
      <c r="S273" s="592" t="s">
        <v>89</v>
      </c>
      <c r="T273" s="571" t="s">
        <v>276</v>
      </c>
      <c r="U273" s="592" t="s">
        <v>89</v>
      </c>
      <c r="V273" s="571" t="s">
        <v>276</v>
      </c>
      <c r="W273" s="592" t="s">
        <v>89</v>
      </c>
      <c r="X273" s="571" t="s">
        <v>276</v>
      </c>
      <c r="Y273" s="592" t="s">
        <v>89</v>
      </c>
      <c r="Z273" s="571" t="s">
        <v>276</v>
      </c>
      <c r="AA273" s="592" t="s">
        <v>89</v>
      </c>
      <c r="AB273" s="571" t="s">
        <v>276</v>
      </c>
      <c r="AC273" s="592" t="s">
        <v>89</v>
      </c>
      <c r="AD273" s="571" t="s">
        <v>276</v>
      </c>
      <c r="AE273" s="592" t="s">
        <v>89</v>
      </c>
      <c r="AF273" s="571" t="s">
        <v>276</v>
      </c>
      <c r="AG273" s="592" t="s">
        <v>89</v>
      </c>
      <c r="AH273" s="571" t="s">
        <v>276</v>
      </c>
      <c r="AI273" s="592" t="s">
        <v>89</v>
      </c>
      <c r="AJ273" s="571" t="s">
        <v>276</v>
      </c>
      <c r="AK273" s="592" t="s">
        <v>89</v>
      </c>
      <c r="AL273" s="571" t="s">
        <v>276</v>
      </c>
      <c r="AM273" s="592" t="s">
        <v>89</v>
      </c>
      <c r="AN273" s="571" t="s">
        <v>276</v>
      </c>
      <c r="AO273" s="592" t="s">
        <v>89</v>
      </c>
      <c r="AP273" s="571" t="s">
        <v>276</v>
      </c>
      <c r="AQ273" s="592" t="s">
        <v>89</v>
      </c>
      <c r="AR273" s="571" t="s">
        <v>276</v>
      </c>
      <c r="AS273" s="592" t="s">
        <v>89</v>
      </c>
      <c r="AT273" s="1368"/>
      <c r="AU273" s="1369"/>
      <c r="AV273" s="1376"/>
      <c r="AW273" s="1369"/>
      <c r="AX273" s="1369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12"/>
      <c r="BK273" s="12"/>
      <c r="BL273" s="1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3"/>
      <c r="CM273" s="14"/>
      <c r="CZ273" s="3"/>
    </row>
    <row r="274" spans="1:104" x14ac:dyDescent="0.2">
      <c r="A274" s="1485" t="s">
        <v>181</v>
      </c>
      <c r="B274" s="599" t="s">
        <v>176</v>
      </c>
      <c r="C274" s="213">
        <f t="shared" ref="C274:C281" si="90">SUM(D274+E274)</f>
        <v>0</v>
      </c>
      <c r="D274" s="684"/>
      <c r="E274" s="599">
        <f>+Q274+S274+U274+W274+Y274+AA274+AC274+AE274+AG274</f>
        <v>0</v>
      </c>
      <c r="F274" s="685"/>
      <c r="G274" s="685"/>
      <c r="H274" s="686"/>
      <c r="I274" s="685"/>
      <c r="J274" s="686"/>
      <c r="K274" s="687"/>
      <c r="L274" s="686"/>
      <c r="M274" s="688"/>
      <c r="N274" s="686"/>
      <c r="O274" s="687"/>
      <c r="P274" s="686"/>
      <c r="Q274" s="601"/>
      <c r="R274" s="686"/>
      <c r="S274" s="601"/>
      <c r="T274" s="686"/>
      <c r="U274" s="601"/>
      <c r="V274" s="686"/>
      <c r="W274" s="601"/>
      <c r="X274" s="686"/>
      <c r="Y274" s="601"/>
      <c r="Z274" s="686"/>
      <c r="AA274" s="601"/>
      <c r="AB274" s="686"/>
      <c r="AC274" s="601"/>
      <c r="AD274" s="686"/>
      <c r="AE274" s="601"/>
      <c r="AF274" s="686"/>
      <c r="AG274" s="601"/>
      <c r="AH274" s="686"/>
      <c r="AI274" s="685"/>
      <c r="AJ274" s="686"/>
      <c r="AK274" s="685"/>
      <c r="AL274" s="686"/>
      <c r="AM274" s="685"/>
      <c r="AN274" s="686"/>
      <c r="AO274" s="685"/>
      <c r="AP274" s="686"/>
      <c r="AQ274" s="685"/>
      <c r="AR274" s="686"/>
      <c r="AS274" s="687"/>
      <c r="AT274" s="583"/>
      <c r="AU274" s="586"/>
      <c r="AV274" s="603"/>
      <c r="AW274" s="586"/>
      <c r="AX274" s="586"/>
      <c r="AY274" s="30" t="str">
        <f>CA274&amp;CB274&amp;CC274&amp;CD274&amp;CE274&amp;CF274</f>
        <v/>
      </c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12"/>
      <c r="BK274" s="12"/>
      <c r="BL274" s="12"/>
      <c r="BZ274" s="4"/>
      <c r="CA274" s="32" t="str">
        <f>IF(CG274=0,"","* La suma de Ingresos de pacientes TRANS NO DEBE superar el total de mujeres ingresadas. ")</f>
        <v/>
      </c>
      <c r="CB274" s="32" t="str">
        <f>IF(CH274=0,"","* El Total de Pueblo Originario Ingresado NO DEBE superar el total de mujeres ingresadas. ")</f>
        <v/>
      </c>
      <c r="CC274" s="32" t="str">
        <f>IF(CI274=0,"","* El total de Migrantes Ingresado NO DEBE superar el total de mujeres ingresadas. ")</f>
        <v/>
      </c>
      <c r="CD274" s="32" t="str">
        <f>IF(CJ274=0,"","* El total de Población SENAME Ingresado NO DEBE superar el total de mujeres ingresadas. ")</f>
        <v/>
      </c>
      <c r="CE274" s="32" t="str">
        <f>IF(CK274=0,"","* No olvide digitar los campos Trans y/o Pueblo Originario y/o Migrantes y/o Población SENAME (Digite CERO si no tiene). ")</f>
        <v/>
      </c>
      <c r="CF274" s="33"/>
      <c r="CG274" s="33">
        <f>IF(SUM(AT274,AU274)&gt;E274,1,0)</f>
        <v>0</v>
      </c>
      <c r="CH274" s="33">
        <f>IF(E274&lt;AV274,1,0)</f>
        <v>0</v>
      </c>
      <c r="CI274" s="33">
        <f>IF(E274&lt;AW274,1,0)</f>
        <v>0</v>
      </c>
      <c r="CJ274" s="33">
        <f>IF(C274&lt;AX274,1,0)</f>
        <v>0</v>
      </c>
      <c r="CK274" s="33">
        <f>IF(AND(E274&lt;&gt;0,OR(AT274="",AU274="",AV274="",AW274="",AX274="")),1,0)</f>
        <v>0</v>
      </c>
      <c r="CL274" s="33"/>
      <c r="CM274" s="14"/>
      <c r="CZ274" s="3"/>
    </row>
    <row r="275" spans="1:104" x14ac:dyDescent="0.2">
      <c r="A275" s="1486"/>
      <c r="B275" s="464" t="s">
        <v>288</v>
      </c>
      <c r="C275" s="280">
        <f t="shared" si="90"/>
        <v>5</v>
      </c>
      <c r="D275" s="281">
        <f t="shared" ref="D275:E277" si="91">SUM(F275+H275+J275+L275+N275+P275+R275+T275+V275+X275+Z275+AB275+AD275+AF275+AH275+AJ275+AL275+AN275+AP275+AR275)</f>
        <v>3</v>
      </c>
      <c r="E275" s="282">
        <f t="shared" si="91"/>
        <v>2</v>
      </c>
      <c r="F275" s="389"/>
      <c r="G275" s="389"/>
      <c r="H275" s="324"/>
      <c r="I275" s="389"/>
      <c r="J275" s="324"/>
      <c r="K275" s="305"/>
      <c r="L275" s="324"/>
      <c r="M275" s="285"/>
      <c r="N275" s="324"/>
      <c r="O275" s="305"/>
      <c r="P275" s="324"/>
      <c r="Q275" s="389"/>
      <c r="R275" s="324"/>
      <c r="S275" s="389"/>
      <c r="T275" s="324"/>
      <c r="U275" s="389"/>
      <c r="V275" s="324"/>
      <c r="W275" s="389"/>
      <c r="X275" s="324"/>
      <c r="Y275" s="389">
        <v>1</v>
      </c>
      <c r="Z275" s="324"/>
      <c r="AA275" s="389"/>
      <c r="AB275" s="324">
        <v>1</v>
      </c>
      <c r="AC275" s="389"/>
      <c r="AD275" s="324"/>
      <c r="AE275" s="389"/>
      <c r="AF275" s="324">
        <v>2</v>
      </c>
      <c r="AG275" s="389"/>
      <c r="AH275" s="324"/>
      <c r="AI275" s="389"/>
      <c r="AJ275" s="324"/>
      <c r="AK275" s="389">
        <v>1</v>
      </c>
      <c r="AL275" s="324"/>
      <c r="AM275" s="389"/>
      <c r="AN275" s="324"/>
      <c r="AO275" s="389"/>
      <c r="AP275" s="324"/>
      <c r="AQ275" s="389"/>
      <c r="AR275" s="324"/>
      <c r="AS275" s="305"/>
      <c r="AT275" s="324">
        <v>0</v>
      </c>
      <c r="AU275" s="305">
        <v>0</v>
      </c>
      <c r="AV275" s="306">
        <v>0</v>
      </c>
      <c r="AW275" s="305">
        <v>1</v>
      </c>
      <c r="AX275" s="305">
        <v>0</v>
      </c>
      <c r="AY275" s="30" t="str">
        <f t="shared" ref="AY275:AY281" si="92">CA275&amp;CB275&amp;CC275&amp;CD275&amp;CE275&amp;CF275</f>
        <v/>
      </c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12"/>
      <c r="BK275" s="12"/>
      <c r="BL275" s="12"/>
      <c r="BZ275" s="4"/>
      <c r="CA275" s="32" t="str">
        <f>IF(CG275=0,"","* La suma de Ingresos de pacientes Trans NO DEBE superar el total de pacientes ingresados. ")</f>
        <v/>
      </c>
      <c r="CB275" s="32" t="str">
        <f>IF(CH275=0,"","* El Total de Pueblo Originario Ingresado NO DEBE superar el total de pacientes ingresados. ")</f>
        <v/>
      </c>
      <c r="CC275" s="32" t="str">
        <f>IF(CI275=0,"","* El total de Migrantes Ingresado NO DEBE superar el total de pacientes ingresados. ")</f>
        <v/>
      </c>
      <c r="CD275" s="32" t="str">
        <f>IF(CJ275=0,"","* El total de Población SENAME Ingresado NO DEBE superar el total de pacientes ingresados. ")</f>
        <v/>
      </c>
      <c r="CE275" s="32" t="str">
        <f>IF(CK275=0,"","* No olvide digitar los campos Trans y/o Pueblo Originario y/o Migrantes y/o Población SENAME (Digite CERO si no tiene). ")</f>
        <v/>
      </c>
      <c r="CF275" s="33"/>
      <c r="CG275" s="33">
        <f t="shared" ref="CG275:CG281" si="93">IF(SUM(AT275,AU275)&gt;C275,1,0)</f>
        <v>0</v>
      </c>
      <c r="CH275" s="33">
        <f t="shared" ref="CH275:CH281" si="94">IF(C275&lt;AV275,1,0)</f>
        <v>0</v>
      </c>
      <c r="CI275" s="33">
        <f t="shared" ref="CI275:CI281" si="95">IF(C275&lt;AW275,1,0)</f>
        <v>0</v>
      </c>
      <c r="CJ275" s="33">
        <f t="shared" ref="CJ275:CJ281" si="96">IF(C275&lt;AX275,1,0)</f>
        <v>0</v>
      </c>
      <c r="CK275" s="33">
        <f>IF(AND(C275&lt;&gt;0,OR(AT275="",AU275="",AV275="",AW275="",AX275="")),1,0)</f>
        <v>0</v>
      </c>
      <c r="CL275" s="33"/>
      <c r="CM275" s="14"/>
      <c r="CZ275" s="3"/>
    </row>
    <row r="276" spans="1:104" ht="15" thickBot="1" x14ac:dyDescent="0.25">
      <c r="A276" s="1508" t="s">
        <v>296</v>
      </c>
      <c r="B276" s="1509"/>
      <c r="C276" s="689">
        <f t="shared" si="90"/>
        <v>2</v>
      </c>
      <c r="D276" s="690">
        <f t="shared" si="91"/>
        <v>1</v>
      </c>
      <c r="E276" s="691">
        <f t="shared" si="91"/>
        <v>1</v>
      </c>
      <c r="F276" s="468"/>
      <c r="G276" s="468"/>
      <c r="H276" s="397"/>
      <c r="I276" s="468"/>
      <c r="J276" s="397"/>
      <c r="K276" s="347"/>
      <c r="L276" s="397"/>
      <c r="M276" s="469"/>
      <c r="N276" s="397"/>
      <c r="O276" s="347"/>
      <c r="P276" s="397"/>
      <c r="Q276" s="468"/>
      <c r="R276" s="397"/>
      <c r="S276" s="468"/>
      <c r="T276" s="397"/>
      <c r="U276" s="468"/>
      <c r="V276" s="397"/>
      <c r="W276" s="468"/>
      <c r="X276" s="397">
        <v>1</v>
      </c>
      <c r="Y276" s="468"/>
      <c r="Z276" s="397"/>
      <c r="AA276" s="468"/>
      <c r="AB276" s="397"/>
      <c r="AC276" s="468"/>
      <c r="AD276" s="397"/>
      <c r="AE276" s="468"/>
      <c r="AF276" s="397"/>
      <c r="AG276" s="468">
        <v>1</v>
      </c>
      <c r="AH276" s="397"/>
      <c r="AI276" s="468"/>
      <c r="AJ276" s="397"/>
      <c r="AK276" s="468"/>
      <c r="AL276" s="397"/>
      <c r="AM276" s="468"/>
      <c r="AN276" s="397"/>
      <c r="AO276" s="468"/>
      <c r="AP276" s="397"/>
      <c r="AQ276" s="468"/>
      <c r="AR276" s="397"/>
      <c r="AS276" s="347"/>
      <c r="AT276" s="397">
        <v>0</v>
      </c>
      <c r="AU276" s="347">
        <v>0</v>
      </c>
      <c r="AV276" s="470">
        <v>0</v>
      </c>
      <c r="AW276" s="347">
        <v>0</v>
      </c>
      <c r="AX276" s="347">
        <v>0</v>
      </c>
      <c r="AY276" s="30" t="str">
        <f t="shared" si="92"/>
        <v/>
      </c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12"/>
      <c r="BK276" s="12"/>
      <c r="BL276" s="12"/>
      <c r="BZ276" s="4"/>
      <c r="CA276" s="32" t="str">
        <f t="shared" ref="CA276:CA281" si="97">IF(CG276=0,"","* La suma de Egresos de pacientes Trans NO DEBE superar el total de pacientes egresados. ")</f>
        <v/>
      </c>
      <c r="CB276" s="32" t="str">
        <f>IF(CH276=0,"","* El Total de Pueblo Originario Egresado NO DEBE superar el total de pacientes egresados. ")</f>
        <v/>
      </c>
      <c r="CC276" s="32" t="str">
        <f>IF(CI276=0,"","* El total de Migrantes Egresado NO DEBE superar el total de pacientes egresados. ")</f>
        <v/>
      </c>
      <c r="CD276" s="32" t="str">
        <f t="shared" ref="CD276:CD281" si="98">IF(CJ276=0,"","* El total de Población SENAME Ingresado NO DEBE superar el total de pacientes ingresados. ")</f>
        <v/>
      </c>
      <c r="CE276" s="32" t="str">
        <f t="shared" ref="CE276:CE281" si="99">IF(CK276=0,"","* No olvide digitar los campos Trans y/o Pueblo Originario y/o Migrantes y/o Población SENAME (Digite CERO si no tiene). ")</f>
        <v/>
      </c>
      <c r="CF276" s="33"/>
      <c r="CG276" s="33">
        <f t="shared" si="93"/>
        <v>0</v>
      </c>
      <c r="CH276" s="33">
        <f t="shared" si="94"/>
        <v>0</v>
      </c>
      <c r="CI276" s="33">
        <f t="shared" si="95"/>
        <v>0</v>
      </c>
      <c r="CJ276" s="33">
        <f t="shared" si="96"/>
        <v>0</v>
      </c>
      <c r="CK276" s="33">
        <f t="shared" ref="CK276:CK281" si="100">IF(AND(C276&lt;&gt;0,OR(AT276="",AU276="",AV276="",AW276="",AX276="")),1,0)</f>
        <v>0</v>
      </c>
      <c r="CL276" s="33"/>
      <c r="CM276" s="14"/>
      <c r="CZ276" s="3"/>
    </row>
    <row r="277" spans="1:104" ht="15" thickTop="1" x14ac:dyDescent="0.2">
      <c r="A277" s="1510" t="s">
        <v>297</v>
      </c>
      <c r="B277" s="1511"/>
      <c r="C277" s="471">
        <f t="shared" si="90"/>
        <v>0</v>
      </c>
      <c r="D277" s="472">
        <f t="shared" si="91"/>
        <v>0</v>
      </c>
      <c r="E277" s="473">
        <f t="shared" si="91"/>
        <v>0</v>
      </c>
      <c r="F277" s="474"/>
      <c r="G277" s="474"/>
      <c r="H277" s="286"/>
      <c r="I277" s="474"/>
      <c r="J277" s="286"/>
      <c r="K277" s="475"/>
      <c r="L277" s="286"/>
      <c r="M277" s="476"/>
      <c r="N277" s="286"/>
      <c r="O277" s="475"/>
      <c r="P277" s="286"/>
      <c r="Q277" s="474"/>
      <c r="R277" s="286"/>
      <c r="S277" s="474"/>
      <c r="T277" s="286"/>
      <c r="U277" s="474"/>
      <c r="V277" s="286"/>
      <c r="W277" s="474"/>
      <c r="X277" s="286"/>
      <c r="Y277" s="474"/>
      <c r="Z277" s="286"/>
      <c r="AA277" s="474"/>
      <c r="AB277" s="286"/>
      <c r="AC277" s="474"/>
      <c r="AD277" s="286"/>
      <c r="AE277" s="474"/>
      <c r="AF277" s="286"/>
      <c r="AG277" s="474"/>
      <c r="AH277" s="286"/>
      <c r="AI277" s="474"/>
      <c r="AJ277" s="286"/>
      <c r="AK277" s="474"/>
      <c r="AL277" s="286"/>
      <c r="AM277" s="474"/>
      <c r="AN277" s="286"/>
      <c r="AO277" s="474"/>
      <c r="AP277" s="286"/>
      <c r="AQ277" s="474"/>
      <c r="AR277" s="286"/>
      <c r="AS277" s="475"/>
      <c r="AT277" s="286"/>
      <c r="AU277" s="475"/>
      <c r="AV277" s="477"/>
      <c r="AW277" s="475"/>
      <c r="AX277" s="475"/>
      <c r="AY277" s="30" t="str">
        <f t="shared" si="92"/>
        <v/>
      </c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12"/>
      <c r="BK277" s="12"/>
      <c r="BL277" s="12"/>
      <c r="BZ277" s="4"/>
      <c r="CA277" s="32" t="str">
        <f t="shared" si="97"/>
        <v/>
      </c>
      <c r="CB277" s="32" t="str">
        <f>IF(CH277=0,"","* El Total de Pueblo Originario Egresado NO DEBE superar el total de pacientes egresados. ")</f>
        <v/>
      </c>
      <c r="CC277" s="32" t="str">
        <f>IF(CI277=0,"","* El total de Migrantes Egresado NO DEBE superar el total de pacientes egresados. ")</f>
        <v/>
      </c>
      <c r="CD277" s="32" t="str">
        <f t="shared" si="98"/>
        <v/>
      </c>
      <c r="CE277" s="32" t="str">
        <f t="shared" si="99"/>
        <v/>
      </c>
      <c r="CF277" s="32" t="str">
        <f>IF(CL277=0,"","* El Total de egresos por fallecimiento NO DEBE superar el total de Egresos. ")</f>
        <v/>
      </c>
      <c r="CG277" s="33">
        <f t="shared" si="93"/>
        <v>0</v>
      </c>
      <c r="CH277" s="33">
        <f t="shared" si="94"/>
        <v>0</v>
      </c>
      <c r="CI277" s="33">
        <f t="shared" si="95"/>
        <v>0</v>
      </c>
      <c r="CJ277" s="33">
        <f t="shared" si="96"/>
        <v>0</v>
      </c>
      <c r="CK277" s="33">
        <f t="shared" si="100"/>
        <v>0</v>
      </c>
      <c r="CL277" s="33">
        <f>IF(C277&gt;C276,1,0)</f>
        <v>0</v>
      </c>
      <c r="CM277" s="14"/>
      <c r="CZ277" s="3"/>
    </row>
    <row r="278" spans="1:104" ht="15" customHeight="1" thickBot="1" x14ac:dyDescent="0.25">
      <c r="A278" s="1514" t="s">
        <v>298</v>
      </c>
      <c r="B278" s="1515"/>
      <c r="C278" s="275">
        <f t="shared" si="90"/>
        <v>0</v>
      </c>
      <c r="D278" s="276">
        <f>SUM(F278+H278+J278+L278)</f>
        <v>0</v>
      </c>
      <c r="E278" s="277">
        <f>SUM(G278+I278+K278+M278)</f>
        <v>0</v>
      </c>
      <c r="F278" s="478"/>
      <c r="G278" s="478"/>
      <c r="H278" s="100"/>
      <c r="I278" s="478"/>
      <c r="J278" s="100"/>
      <c r="K278" s="103"/>
      <c r="L278" s="100"/>
      <c r="M278" s="479"/>
      <c r="N278" s="480"/>
      <c r="O278" s="481"/>
      <c r="P278" s="480"/>
      <c r="Q278" s="481"/>
      <c r="R278" s="480"/>
      <c r="S278" s="481"/>
      <c r="T278" s="480"/>
      <c r="U278" s="481"/>
      <c r="V278" s="480"/>
      <c r="W278" s="481"/>
      <c r="X278" s="480"/>
      <c r="Y278" s="481"/>
      <c r="Z278" s="480"/>
      <c r="AA278" s="481"/>
      <c r="AB278" s="480"/>
      <c r="AC278" s="481"/>
      <c r="AD278" s="480"/>
      <c r="AE278" s="481"/>
      <c r="AF278" s="480"/>
      <c r="AG278" s="481"/>
      <c r="AH278" s="480"/>
      <c r="AI278" s="481"/>
      <c r="AJ278" s="480"/>
      <c r="AK278" s="481"/>
      <c r="AL278" s="480"/>
      <c r="AM278" s="481"/>
      <c r="AN278" s="480"/>
      <c r="AO278" s="481"/>
      <c r="AP278" s="480"/>
      <c r="AQ278" s="481"/>
      <c r="AR278" s="480"/>
      <c r="AS278" s="481"/>
      <c r="AT278" s="480"/>
      <c r="AU278" s="481"/>
      <c r="AV278" s="482"/>
      <c r="AW278" s="103"/>
      <c r="AX278" s="103"/>
      <c r="AY278" s="30" t="str">
        <f t="shared" si="92"/>
        <v/>
      </c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12"/>
      <c r="BK278" s="12"/>
      <c r="BL278" s="12"/>
      <c r="BZ278" s="4"/>
      <c r="CA278" s="32" t="str">
        <f t="shared" si="97"/>
        <v/>
      </c>
      <c r="CB278" s="32" t="str">
        <f>IF(CH278=0,"","* El Total de Pueblo Originario Egresado NO DEBE superar el total de pacientes egresados. ")</f>
        <v/>
      </c>
      <c r="CC278" s="32" t="str">
        <f>IF(CI278=0,"","* El total de Migrantes Egresado NO DEBE superar el total de pacientes egresados. ")</f>
        <v/>
      </c>
      <c r="CD278" s="32" t="str">
        <f t="shared" si="98"/>
        <v/>
      </c>
      <c r="CE278" s="32" t="str">
        <f>IF(CK278=0,"","* No olvide digitar los campos Pueblo Originario y/o Migrantes y/o Población SENAME (Digite CERO si no tiene). ")</f>
        <v/>
      </c>
      <c r="CF278" s="32" t="str">
        <f>IF(CL278=0,"","* El total de Egresos por Alta Hijo VIH NO DEBE superar el Total de Egresos. ")</f>
        <v/>
      </c>
      <c r="CG278" s="33">
        <f t="shared" si="93"/>
        <v>0</v>
      </c>
      <c r="CH278" s="33">
        <f t="shared" si="94"/>
        <v>0</v>
      </c>
      <c r="CI278" s="33">
        <f t="shared" si="95"/>
        <v>0</v>
      </c>
      <c r="CJ278" s="33">
        <f t="shared" si="96"/>
        <v>0</v>
      </c>
      <c r="CK278" s="33">
        <f>IF(AND(C278&lt;&gt;0,OR(AV278="",AW278="",AX278="")),1,0)</f>
        <v>0</v>
      </c>
      <c r="CL278" s="33">
        <f>IF(C278&gt;C276,1,0)</f>
        <v>0</v>
      </c>
      <c r="CM278" s="14"/>
      <c r="CZ278" s="3"/>
    </row>
    <row r="279" spans="1:104" ht="15" thickTop="1" x14ac:dyDescent="0.2">
      <c r="A279" s="1516" t="s">
        <v>299</v>
      </c>
      <c r="B279" s="439" t="s">
        <v>300</v>
      </c>
      <c r="C279" s="471">
        <f t="shared" si="90"/>
        <v>0</v>
      </c>
      <c r="D279" s="472">
        <f t="shared" ref="D279:E281" si="101">SUM(F279+H279+J279+L279+N279+P279+R279+T279+V279+X279+Z279+AB279+AD279+AF279+AH279+AJ279+AL279+AN279+AP279+AR279)</f>
        <v>0</v>
      </c>
      <c r="E279" s="473">
        <f t="shared" si="101"/>
        <v>0</v>
      </c>
      <c r="F279" s="474"/>
      <c r="G279" s="474"/>
      <c r="H279" s="286"/>
      <c r="I279" s="474"/>
      <c r="J279" s="286"/>
      <c r="K279" s="475"/>
      <c r="L279" s="286"/>
      <c r="M279" s="476"/>
      <c r="N279" s="286"/>
      <c r="O279" s="475"/>
      <c r="P279" s="286"/>
      <c r="Q279" s="474"/>
      <c r="R279" s="286"/>
      <c r="S279" s="474"/>
      <c r="T279" s="286"/>
      <c r="U279" s="474"/>
      <c r="V279" s="286"/>
      <c r="W279" s="474"/>
      <c r="X279" s="286"/>
      <c r="Y279" s="474"/>
      <c r="Z279" s="286"/>
      <c r="AA279" s="474"/>
      <c r="AB279" s="286"/>
      <c r="AC279" s="474"/>
      <c r="AD279" s="286"/>
      <c r="AE279" s="474"/>
      <c r="AF279" s="286"/>
      <c r="AG279" s="474"/>
      <c r="AH279" s="286"/>
      <c r="AI279" s="474"/>
      <c r="AJ279" s="286"/>
      <c r="AK279" s="474"/>
      <c r="AL279" s="286"/>
      <c r="AM279" s="474"/>
      <c r="AN279" s="286"/>
      <c r="AO279" s="474"/>
      <c r="AP279" s="286"/>
      <c r="AQ279" s="474"/>
      <c r="AR279" s="286"/>
      <c r="AS279" s="475"/>
      <c r="AT279" s="286"/>
      <c r="AU279" s="475"/>
      <c r="AV279" s="477"/>
      <c r="AW279" s="475"/>
      <c r="AX279" s="475"/>
      <c r="AY279" s="30" t="str">
        <f t="shared" si="92"/>
        <v/>
      </c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Z279" s="4"/>
      <c r="CA279" s="32" t="str">
        <f t="shared" si="97"/>
        <v/>
      </c>
      <c r="CB279" s="32" t="str">
        <f>IF(CH279=0,"","* El Total de Pueblo Originario Egresado NO DEBE superar el total de pacientes egresados. ")</f>
        <v/>
      </c>
      <c r="CC279" s="32" t="str">
        <f>IF(CI279=0,"","* El total de Migrantes Egresado NO DEBE superar el total de pacientes egresados. ")</f>
        <v/>
      </c>
      <c r="CD279" s="32" t="str">
        <f t="shared" si="98"/>
        <v/>
      </c>
      <c r="CE279" s="32" t="str">
        <f t="shared" si="99"/>
        <v/>
      </c>
      <c r="CF279" s="33"/>
      <c r="CG279" s="33">
        <f t="shared" si="93"/>
        <v>0</v>
      </c>
      <c r="CH279" s="33">
        <f t="shared" si="94"/>
        <v>0</v>
      </c>
      <c r="CI279" s="33">
        <f t="shared" si="95"/>
        <v>0</v>
      </c>
      <c r="CJ279" s="33">
        <f t="shared" si="96"/>
        <v>0</v>
      </c>
      <c r="CK279" s="33">
        <f t="shared" si="100"/>
        <v>0</v>
      </c>
      <c r="CL279" s="33"/>
      <c r="CM279" s="14"/>
      <c r="CN279" s="14"/>
    </row>
    <row r="280" spans="1:104" x14ac:dyDescent="0.2">
      <c r="A280" s="1516"/>
      <c r="B280" s="443" t="s">
        <v>301</v>
      </c>
      <c r="C280" s="139">
        <f t="shared" si="90"/>
        <v>0</v>
      </c>
      <c r="D280" s="140">
        <f t="shared" si="101"/>
        <v>0</v>
      </c>
      <c r="E280" s="141">
        <f t="shared" si="101"/>
        <v>0</v>
      </c>
      <c r="F280" s="143"/>
      <c r="G280" s="143"/>
      <c r="H280" s="35"/>
      <c r="I280" s="143"/>
      <c r="J280" s="35"/>
      <c r="K280" s="39"/>
      <c r="L280" s="35"/>
      <c r="M280" s="239"/>
      <c r="N280" s="35"/>
      <c r="O280" s="39"/>
      <c r="P280" s="35"/>
      <c r="Q280" s="143"/>
      <c r="R280" s="35"/>
      <c r="S280" s="143"/>
      <c r="T280" s="35"/>
      <c r="U280" s="143"/>
      <c r="V280" s="35"/>
      <c r="W280" s="143"/>
      <c r="X280" s="35"/>
      <c r="Y280" s="143"/>
      <c r="Z280" s="35"/>
      <c r="AA280" s="143"/>
      <c r="AB280" s="35"/>
      <c r="AC280" s="143"/>
      <c r="AD280" s="35"/>
      <c r="AE280" s="143"/>
      <c r="AF280" s="35"/>
      <c r="AG280" s="143"/>
      <c r="AH280" s="35"/>
      <c r="AI280" s="143"/>
      <c r="AJ280" s="35"/>
      <c r="AK280" s="143"/>
      <c r="AL280" s="35"/>
      <c r="AM280" s="143"/>
      <c r="AN280" s="35"/>
      <c r="AO280" s="143"/>
      <c r="AP280" s="35"/>
      <c r="AQ280" s="143"/>
      <c r="AR280" s="35"/>
      <c r="AS280" s="39"/>
      <c r="AT280" s="35"/>
      <c r="AU280" s="39"/>
      <c r="AV280" s="58"/>
      <c r="AW280" s="39"/>
      <c r="AX280" s="39"/>
      <c r="AY280" s="30" t="str">
        <f t="shared" si="92"/>
        <v/>
      </c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Z280" s="4"/>
      <c r="CA280" s="32" t="str">
        <f t="shared" si="97"/>
        <v/>
      </c>
      <c r="CB280" s="32"/>
      <c r="CC280" s="32"/>
      <c r="CD280" s="32" t="str">
        <f t="shared" si="98"/>
        <v/>
      </c>
      <c r="CE280" s="32" t="str">
        <f t="shared" si="99"/>
        <v/>
      </c>
      <c r="CF280" s="33"/>
      <c r="CG280" s="33">
        <f t="shared" si="93"/>
        <v>0</v>
      </c>
      <c r="CH280" s="33">
        <f t="shared" si="94"/>
        <v>0</v>
      </c>
      <c r="CI280" s="33">
        <f t="shared" si="95"/>
        <v>0</v>
      </c>
      <c r="CJ280" s="33">
        <f t="shared" si="96"/>
        <v>0</v>
      </c>
      <c r="CK280" s="33">
        <f t="shared" si="100"/>
        <v>0</v>
      </c>
      <c r="CL280" s="33"/>
      <c r="CM280" s="14"/>
      <c r="CN280" s="14"/>
    </row>
    <row r="281" spans="1:104" x14ac:dyDescent="0.2">
      <c r="A281" s="1486"/>
      <c r="B281" s="444" t="s">
        <v>302</v>
      </c>
      <c r="C281" s="145">
        <f t="shared" si="90"/>
        <v>0</v>
      </c>
      <c r="D281" s="146">
        <f t="shared" si="101"/>
        <v>0</v>
      </c>
      <c r="E281" s="147">
        <f t="shared" si="101"/>
        <v>0</v>
      </c>
      <c r="F281" s="376"/>
      <c r="G281" s="376"/>
      <c r="H281" s="92"/>
      <c r="I281" s="376"/>
      <c r="J281" s="92"/>
      <c r="K281" s="95"/>
      <c r="L281" s="92"/>
      <c r="M281" s="318"/>
      <c r="N281" s="92"/>
      <c r="O281" s="95"/>
      <c r="P281" s="92"/>
      <c r="Q281" s="376"/>
      <c r="R281" s="92"/>
      <c r="S281" s="376"/>
      <c r="T281" s="92"/>
      <c r="U281" s="376"/>
      <c r="V281" s="92"/>
      <c r="W281" s="376"/>
      <c r="X281" s="92"/>
      <c r="Y281" s="376"/>
      <c r="Z281" s="92"/>
      <c r="AA281" s="376"/>
      <c r="AB281" s="92"/>
      <c r="AC281" s="376"/>
      <c r="AD281" s="92"/>
      <c r="AE281" s="376"/>
      <c r="AF281" s="92"/>
      <c r="AG281" s="376"/>
      <c r="AH281" s="92"/>
      <c r="AI281" s="376"/>
      <c r="AJ281" s="92"/>
      <c r="AK281" s="376"/>
      <c r="AL281" s="92"/>
      <c r="AM281" s="376"/>
      <c r="AN281" s="92"/>
      <c r="AO281" s="376"/>
      <c r="AP281" s="92"/>
      <c r="AQ281" s="376"/>
      <c r="AR281" s="92"/>
      <c r="AS281" s="95"/>
      <c r="AT281" s="92"/>
      <c r="AU281" s="95"/>
      <c r="AV281" s="206"/>
      <c r="AW281" s="95"/>
      <c r="AX281" s="95"/>
      <c r="AY281" s="30" t="str">
        <f t="shared" si="92"/>
        <v/>
      </c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Z281" s="4"/>
      <c r="CA281" s="32" t="str">
        <f t="shared" si="97"/>
        <v/>
      </c>
      <c r="CB281" s="32"/>
      <c r="CC281" s="32"/>
      <c r="CD281" s="32" t="str">
        <f t="shared" si="98"/>
        <v/>
      </c>
      <c r="CE281" s="32" t="str">
        <f t="shared" si="99"/>
        <v/>
      </c>
      <c r="CF281" s="33"/>
      <c r="CG281" s="33">
        <f t="shared" si="93"/>
        <v>0</v>
      </c>
      <c r="CH281" s="33">
        <f t="shared" si="94"/>
        <v>0</v>
      </c>
      <c r="CI281" s="33">
        <f t="shared" si="95"/>
        <v>0</v>
      </c>
      <c r="CJ281" s="33">
        <f t="shared" si="96"/>
        <v>0</v>
      </c>
      <c r="CK281" s="33">
        <f t="shared" si="100"/>
        <v>0</v>
      </c>
      <c r="CL281" s="33"/>
      <c r="CM281" s="14"/>
      <c r="CN281" s="14"/>
    </row>
    <row r="282" spans="1:104" x14ac:dyDescent="0.2">
      <c r="A282" s="155" t="s">
        <v>303</v>
      </c>
      <c r="B282" s="122"/>
      <c r="AL282" s="15"/>
      <c r="AM282" s="733"/>
      <c r="AN282" s="733"/>
      <c r="AO282" s="733"/>
      <c r="AP282" s="733"/>
      <c r="AQ282" s="733"/>
      <c r="AR282" s="733"/>
      <c r="AS282" s="733"/>
      <c r="AT282" s="733"/>
      <c r="AU282" s="733"/>
      <c r="AV282" s="630"/>
      <c r="AW282" s="630"/>
      <c r="AX282" s="630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CG282" s="14"/>
      <c r="CH282" s="14"/>
      <c r="CI282" s="14"/>
      <c r="CJ282" s="14"/>
      <c r="CK282" s="14"/>
      <c r="CL282" s="14"/>
      <c r="CM282" s="14"/>
      <c r="CN282" s="14"/>
    </row>
    <row r="283" spans="1:104" ht="14.25" customHeight="1" x14ac:dyDescent="0.2">
      <c r="A283" s="1366" t="s">
        <v>62</v>
      </c>
      <c r="B283" s="1367"/>
      <c r="C283" s="1575" t="s">
        <v>269</v>
      </c>
      <c r="D283" s="1575"/>
      <c r="E283" s="1575"/>
      <c r="F283" s="1377" t="s">
        <v>257</v>
      </c>
      <c r="G283" s="1378"/>
      <c r="H283" s="1378"/>
      <c r="I283" s="1378"/>
      <c r="J283" s="1378"/>
      <c r="K283" s="1378"/>
      <c r="L283" s="1378"/>
      <c r="M283" s="1378"/>
      <c r="N283" s="1378"/>
      <c r="O283" s="1378"/>
      <c r="P283" s="1378"/>
      <c r="Q283" s="1378"/>
      <c r="R283" s="1378"/>
      <c r="S283" s="1378"/>
      <c r="T283" s="1378"/>
      <c r="U283" s="1378"/>
      <c r="V283" s="1378"/>
      <c r="W283" s="1378"/>
      <c r="X283" s="1378"/>
      <c r="Y283" s="1378"/>
      <c r="Z283" s="1378"/>
      <c r="AA283" s="1378"/>
      <c r="AB283" s="1378"/>
      <c r="AC283" s="1378"/>
      <c r="AD283" s="1378"/>
      <c r="AE283" s="1378"/>
      <c r="AF283" s="1378"/>
      <c r="AG283" s="1379"/>
      <c r="AH283" s="1518" t="s">
        <v>271</v>
      </c>
      <c r="AI283" s="1500"/>
      <c r="AJ283" s="1520" t="s">
        <v>7</v>
      </c>
      <c r="AK283" s="1367" t="s">
        <v>8</v>
      </c>
      <c r="AL283" s="30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CB283" s="56"/>
      <c r="CC283" s="56"/>
      <c r="CG283" s="14"/>
      <c r="CH283" s="14"/>
      <c r="CI283" s="14"/>
      <c r="CJ283" s="14"/>
      <c r="CK283" s="14"/>
      <c r="CL283" s="14"/>
      <c r="CM283" s="14"/>
      <c r="CN283" s="14"/>
    </row>
    <row r="284" spans="1:104" x14ac:dyDescent="0.2">
      <c r="A284" s="1399"/>
      <c r="B284" s="1400"/>
      <c r="C284" s="1575"/>
      <c r="D284" s="1575"/>
      <c r="E284" s="1575"/>
      <c r="F284" s="1406" t="s">
        <v>110</v>
      </c>
      <c r="G284" s="1408"/>
      <c r="H284" s="1406" t="s">
        <v>11</v>
      </c>
      <c r="I284" s="1408"/>
      <c r="J284" s="1406" t="s">
        <v>112</v>
      </c>
      <c r="K284" s="1407"/>
      <c r="L284" s="1406" t="s">
        <v>113</v>
      </c>
      <c r="M284" s="1407"/>
      <c r="N284" s="1406" t="s">
        <v>114</v>
      </c>
      <c r="O284" s="1407"/>
      <c r="P284" s="1406" t="s">
        <v>115</v>
      </c>
      <c r="Q284" s="1407"/>
      <c r="R284" s="1406" t="s">
        <v>116</v>
      </c>
      <c r="S284" s="1407"/>
      <c r="T284" s="1406" t="s">
        <v>117</v>
      </c>
      <c r="U284" s="1407"/>
      <c r="V284" s="1406" t="s">
        <v>118</v>
      </c>
      <c r="W284" s="1407"/>
      <c r="X284" s="1406" t="s">
        <v>119</v>
      </c>
      <c r="Y284" s="1407"/>
      <c r="Z284" s="1406" t="s">
        <v>120</v>
      </c>
      <c r="AA284" s="1407"/>
      <c r="AB284" s="1406" t="s">
        <v>121</v>
      </c>
      <c r="AC284" s="1407"/>
      <c r="AD284" s="1406" t="s">
        <v>122</v>
      </c>
      <c r="AE284" s="1407"/>
      <c r="AF284" s="1406" t="s">
        <v>123</v>
      </c>
      <c r="AG284" s="1435"/>
      <c r="AH284" s="1519"/>
      <c r="AI284" s="1502"/>
      <c r="AJ284" s="1521"/>
      <c r="AK284" s="1400"/>
      <c r="AL284" s="30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CB284" s="56"/>
      <c r="CC284" s="56"/>
      <c r="CG284" s="14"/>
      <c r="CH284" s="14"/>
      <c r="CI284" s="14"/>
      <c r="CJ284" s="14"/>
      <c r="CK284" s="14"/>
      <c r="CL284" s="14"/>
      <c r="CM284" s="14"/>
      <c r="CN284" s="14"/>
    </row>
    <row r="285" spans="1:104" ht="21" x14ac:dyDescent="0.2">
      <c r="A285" s="1368"/>
      <c r="B285" s="1369"/>
      <c r="C285" s="783" t="s">
        <v>88</v>
      </c>
      <c r="D285" s="784" t="s">
        <v>54</v>
      </c>
      <c r="E285" s="413" t="s">
        <v>89</v>
      </c>
      <c r="F285" s="783" t="s">
        <v>276</v>
      </c>
      <c r="G285" s="785" t="s">
        <v>89</v>
      </c>
      <c r="H285" s="783" t="s">
        <v>276</v>
      </c>
      <c r="I285" s="785" t="s">
        <v>89</v>
      </c>
      <c r="J285" s="783" t="s">
        <v>276</v>
      </c>
      <c r="K285" s="785" t="s">
        <v>89</v>
      </c>
      <c r="L285" s="783" t="s">
        <v>276</v>
      </c>
      <c r="M285" s="785" t="s">
        <v>89</v>
      </c>
      <c r="N285" s="783" t="s">
        <v>276</v>
      </c>
      <c r="O285" s="785" t="s">
        <v>89</v>
      </c>
      <c r="P285" s="783" t="s">
        <v>276</v>
      </c>
      <c r="Q285" s="785" t="s">
        <v>89</v>
      </c>
      <c r="R285" s="783" t="s">
        <v>276</v>
      </c>
      <c r="S285" s="785" t="s">
        <v>89</v>
      </c>
      <c r="T285" s="783" t="s">
        <v>276</v>
      </c>
      <c r="U285" s="785" t="s">
        <v>89</v>
      </c>
      <c r="V285" s="783" t="s">
        <v>276</v>
      </c>
      <c r="W285" s="785" t="s">
        <v>89</v>
      </c>
      <c r="X285" s="783" t="s">
        <v>276</v>
      </c>
      <c r="Y285" s="785" t="s">
        <v>89</v>
      </c>
      <c r="Z285" s="783" t="s">
        <v>276</v>
      </c>
      <c r="AA285" s="785" t="s">
        <v>89</v>
      </c>
      <c r="AB285" s="783" t="s">
        <v>276</v>
      </c>
      <c r="AC285" s="785" t="s">
        <v>89</v>
      </c>
      <c r="AD285" s="783" t="s">
        <v>276</v>
      </c>
      <c r="AE285" s="785" t="s">
        <v>89</v>
      </c>
      <c r="AF285" s="783" t="s">
        <v>276</v>
      </c>
      <c r="AG285" s="786" t="s">
        <v>89</v>
      </c>
      <c r="AH285" s="262" t="s">
        <v>277</v>
      </c>
      <c r="AI285" s="129" t="s">
        <v>278</v>
      </c>
      <c r="AJ285" s="1522"/>
      <c r="AK285" s="1369"/>
      <c r="AL285" s="30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CB285" s="56"/>
      <c r="CC285" s="56"/>
      <c r="CG285" s="14"/>
      <c r="CH285" s="14"/>
      <c r="CI285" s="14"/>
      <c r="CJ285" s="14"/>
      <c r="CK285" s="14"/>
      <c r="CL285" s="14"/>
      <c r="CM285" s="14"/>
      <c r="CN285" s="14"/>
    </row>
    <row r="286" spans="1:104" ht="15" thickBot="1" x14ac:dyDescent="0.25">
      <c r="A286" s="1526" t="s">
        <v>181</v>
      </c>
      <c r="B286" s="1526"/>
      <c r="C286" s="488">
        <f>SUM(D286+E286)</f>
        <v>3</v>
      </c>
      <c r="D286" s="489">
        <f t="shared" ref="D286:E288" si="102">SUM(F286+H286+J286+L286+N286+P286+R286+T286+V286+X286+Z286+AB286+AD286+AF286)</f>
        <v>0</v>
      </c>
      <c r="E286" s="490">
        <f t="shared" si="102"/>
        <v>3</v>
      </c>
      <c r="F286" s="397"/>
      <c r="G286" s="468"/>
      <c r="H286" s="397"/>
      <c r="I286" s="468"/>
      <c r="J286" s="397"/>
      <c r="K286" s="468">
        <v>1</v>
      </c>
      <c r="L286" s="397"/>
      <c r="M286" s="468">
        <v>1</v>
      </c>
      <c r="N286" s="397"/>
      <c r="O286" s="468"/>
      <c r="P286" s="397"/>
      <c r="Q286" s="468">
        <v>1</v>
      </c>
      <c r="R286" s="397"/>
      <c r="S286" s="468"/>
      <c r="T286" s="397"/>
      <c r="U286" s="468"/>
      <c r="V286" s="397"/>
      <c r="W286" s="468"/>
      <c r="X286" s="397"/>
      <c r="Y286" s="468"/>
      <c r="Z286" s="397"/>
      <c r="AA286" s="468"/>
      <c r="AB286" s="397"/>
      <c r="AC286" s="468"/>
      <c r="AD286" s="397"/>
      <c r="AE286" s="468"/>
      <c r="AF286" s="397"/>
      <c r="AG286" s="491"/>
      <c r="AH286" s="468">
        <v>0</v>
      </c>
      <c r="AI286" s="492">
        <v>0</v>
      </c>
      <c r="AJ286" s="397">
        <v>0</v>
      </c>
      <c r="AK286" s="347">
        <v>0</v>
      </c>
      <c r="AL286" s="30"/>
      <c r="AM286" s="13"/>
      <c r="AN286" s="13"/>
      <c r="AO286" s="13"/>
      <c r="AP286" s="13"/>
      <c r="AQ286" s="13"/>
      <c r="AR286" s="787"/>
      <c r="AS286" s="787"/>
      <c r="AT286" s="787"/>
      <c r="AU286" s="787"/>
      <c r="AV286" s="787"/>
      <c r="AW286" s="787"/>
      <c r="AX286" s="787"/>
      <c r="BZ286" s="2"/>
      <c r="CJ286" s="4">
        <v>0</v>
      </c>
    </row>
    <row r="287" spans="1:104" ht="15.75" thickTop="1" thickBot="1" x14ac:dyDescent="0.25">
      <c r="A287" s="1527" t="s">
        <v>296</v>
      </c>
      <c r="B287" s="1527"/>
      <c r="C287" s="494">
        <f>SUM(D287+E287)</f>
        <v>0</v>
      </c>
      <c r="D287" s="495">
        <f t="shared" si="102"/>
        <v>0</v>
      </c>
      <c r="E287" s="496">
        <f t="shared" si="102"/>
        <v>0</v>
      </c>
      <c r="F287" s="497"/>
      <c r="G287" s="498"/>
      <c r="H287" s="497"/>
      <c r="I287" s="498"/>
      <c r="J287" s="497"/>
      <c r="K287" s="498"/>
      <c r="L287" s="497"/>
      <c r="M287" s="498"/>
      <c r="N287" s="497"/>
      <c r="O287" s="498"/>
      <c r="P287" s="497"/>
      <c r="Q287" s="498"/>
      <c r="R287" s="497"/>
      <c r="S287" s="498"/>
      <c r="T287" s="497"/>
      <c r="U287" s="498"/>
      <c r="V287" s="497"/>
      <c r="W287" s="498"/>
      <c r="X287" s="497"/>
      <c r="Y287" s="498"/>
      <c r="Z287" s="497"/>
      <c r="AA287" s="498"/>
      <c r="AB287" s="497"/>
      <c r="AC287" s="498"/>
      <c r="AD287" s="497"/>
      <c r="AE287" s="498"/>
      <c r="AF287" s="497"/>
      <c r="AG287" s="499"/>
      <c r="AH287" s="498">
        <v>0</v>
      </c>
      <c r="AI287" s="500">
        <v>0</v>
      </c>
      <c r="AJ287" s="497">
        <v>0</v>
      </c>
      <c r="AK287" s="500">
        <v>0</v>
      </c>
      <c r="AL287" s="30"/>
      <c r="AM287" s="13"/>
      <c r="AN287" s="13"/>
      <c r="AO287" s="13"/>
      <c r="AP287" s="13"/>
      <c r="AQ287" s="13"/>
      <c r="AR287" s="787"/>
      <c r="AS287" s="787"/>
      <c r="AT287" s="787"/>
      <c r="AU287" s="787"/>
      <c r="AV287" s="787"/>
      <c r="AW287" s="787"/>
      <c r="AX287" s="787"/>
    </row>
    <row r="288" spans="1:104" ht="15" thickTop="1" x14ac:dyDescent="0.2">
      <c r="A288" s="1528" t="s">
        <v>304</v>
      </c>
      <c r="B288" s="1528"/>
      <c r="C288" s="145">
        <f>SUM(D288+E288)</f>
        <v>2</v>
      </c>
      <c r="D288" s="146">
        <f t="shared" si="102"/>
        <v>0</v>
      </c>
      <c r="E288" s="317">
        <f t="shared" si="102"/>
        <v>2</v>
      </c>
      <c r="F288" s="501"/>
      <c r="G288" s="502"/>
      <c r="H288" s="501"/>
      <c r="I288" s="502"/>
      <c r="J288" s="501"/>
      <c r="K288" s="502">
        <v>2</v>
      </c>
      <c r="L288" s="501"/>
      <c r="M288" s="502"/>
      <c r="N288" s="501"/>
      <c r="O288" s="502"/>
      <c r="P288" s="501"/>
      <c r="Q288" s="502"/>
      <c r="R288" s="501"/>
      <c r="S288" s="502"/>
      <c r="T288" s="501"/>
      <c r="U288" s="502"/>
      <c r="V288" s="501"/>
      <c r="W288" s="502"/>
      <c r="X288" s="501"/>
      <c r="Y288" s="502"/>
      <c r="Z288" s="501"/>
      <c r="AA288" s="502"/>
      <c r="AB288" s="501"/>
      <c r="AC288" s="502"/>
      <c r="AD288" s="501"/>
      <c r="AE288" s="502"/>
      <c r="AF288" s="501"/>
      <c r="AG288" s="503"/>
      <c r="AH288" s="502">
        <v>0</v>
      </c>
      <c r="AI288" s="504">
        <v>0</v>
      </c>
      <c r="AJ288" s="501">
        <v>0</v>
      </c>
      <c r="AK288" s="504">
        <v>0</v>
      </c>
      <c r="AL288" s="30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</row>
    <row r="289" spans="1:104" x14ac:dyDescent="0.2">
      <c r="A289" s="788" t="s">
        <v>305</v>
      </c>
      <c r="B289" s="789"/>
      <c r="C289" s="790"/>
      <c r="D289" s="790"/>
      <c r="E289" s="790"/>
      <c r="F289" s="790"/>
      <c r="G289" s="790"/>
      <c r="H289" s="790"/>
      <c r="I289" s="790"/>
      <c r="J289" s="790"/>
      <c r="K289" s="790"/>
      <c r="L289" s="790"/>
      <c r="M289" s="790"/>
      <c r="N289" s="790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7"/>
      <c r="AI289" s="11"/>
      <c r="AJ289" s="11"/>
      <c r="AK289" s="11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</row>
    <row r="290" spans="1:104" ht="14.25" customHeight="1" x14ac:dyDescent="0.2">
      <c r="A290" s="1516" t="s">
        <v>306</v>
      </c>
      <c r="B290" s="1523" t="s">
        <v>307</v>
      </c>
      <c r="C290" s="1524"/>
      <c r="D290" s="1525"/>
      <c r="E290" s="1368" t="s">
        <v>308</v>
      </c>
      <c r="F290" s="1402"/>
      <c r="G290" s="1402"/>
      <c r="H290" s="1402"/>
      <c r="I290" s="1402"/>
      <c r="J290" s="1402"/>
      <c r="K290" s="1402"/>
      <c r="L290" s="1402"/>
      <c r="M290" s="1402"/>
      <c r="N290" s="508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7"/>
      <c r="AM290" s="120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</row>
    <row r="291" spans="1:104" x14ac:dyDescent="0.2">
      <c r="A291" s="1516"/>
      <c r="B291" s="1368"/>
      <c r="C291" s="1402"/>
      <c r="D291" s="1369"/>
      <c r="E291" s="1406" t="s">
        <v>173</v>
      </c>
      <c r="F291" s="1407"/>
      <c r="G291" s="1406" t="s">
        <v>174</v>
      </c>
      <c r="H291" s="1407"/>
      <c r="I291" s="1406" t="s">
        <v>175</v>
      </c>
      <c r="J291" s="1407"/>
      <c r="K291" s="1406" t="s">
        <v>110</v>
      </c>
      <c r="L291" s="1407"/>
      <c r="M291" s="1406" t="s">
        <v>11</v>
      </c>
      <c r="N291" s="1407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</row>
    <row r="292" spans="1:104" x14ac:dyDescent="0.2">
      <c r="A292" s="1486"/>
      <c r="B292" s="509" t="s">
        <v>88</v>
      </c>
      <c r="C292" s="510" t="s">
        <v>54</v>
      </c>
      <c r="D292" s="129" t="s">
        <v>89</v>
      </c>
      <c r="E292" s="783" t="s">
        <v>54</v>
      </c>
      <c r="F292" s="126" t="s">
        <v>89</v>
      </c>
      <c r="G292" s="783" t="s">
        <v>54</v>
      </c>
      <c r="H292" s="126" t="s">
        <v>89</v>
      </c>
      <c r="I292" s="783" t="s">
        <v>54</v>
      </c>
      <c r="J292" s="126" t="s">
        <v>89</v>
      </c>
      <c r="K292" s="783" t="s">
        <v>54</v>
      </c>
      <c r="L292" s="126" t="s">
        <v>89</v>
      </c>
      <c r="M292" s="783" t="s">
        <v>54</v>
      </c>
      <c r="N292" s="126" t="s">
        <v>89</v>
      </c>
    </row>
    <row r="293" spans="1:104" x14ac:dyDescent="0.2">
      <c r="A293" s="791" t="s">
        <v>64</v>
      </c>
      <c r="B293" s="792">
        <f>SUM(C293+D293)</f>
        <v>0</v>
      </c>
      <c r="C293" s="793">
        <f>SUM(E293+G293+I293+K293+M293)</f>
        <v>0</v>
      </c>
      <c r="D293" s="794">
        <f>SUM(F293+H293+J293+L293+N293)</f>
        <v>0</v>
      </c>
      <c r="E293" s="795"/>
      <c r="F293" s="796"/>
      <c r="G293" s="795"/>
      <c r="H293" s="796"/>
      <c r="I293" s="795"/>
      <c r="J293" s="797"/>
      <c r="K293" s="795"/>
      <c r="L293" s="797"/>
      <c r="M293" s="798"/>
      <c r="N293" s="797"/>
      <c r="O293" s="3"/>
    </row>
    <row r="294" spans="1:104" x14ac:dyDescent="0.2">
      <c r="A294" s="535" t="s">
        <v>76</v>
      </c>
      <c r="B294" s="520">
        <f>SUM(C294+D294)</f>
        <v>0</v>
      </c>
      <c r="C294" s="521">
        <f>SUM(E294+G294+I294+K294+M294)</f>
        <v>0</v>
      </c>
      <c r="D294" s="258">
        <f>SUM(F294+H294+J294+L294+N294)</f>
        <v>0</v>
      </c>
      <c r="E294" s="92"/>
      <c r="F294" s="95"/>
      <c r="G294" s="92"/>
      <c r="H294" s="522"/>
      <c r="I294" s="92"/>
      <c r="J294" s="95"/>
      <c r="K294" s="92"/>
      <c r="L294" s="95"/>
      <c r="M294" s="318"/>
      <c r="N294" s="522"/>
      <c r="O294" s="3"/>
    </row>
    <row r="295" spans="1:104" x14ac:dyDescent="0.2">
      <c r="A295" s="523" t="s">
        <v>309</v>
      </c>
      <c r="B295" s="524"/>
      <c r="C295" s="162"/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162"/>
    </row>
    <row r="296" spans="1:104" ht="14.25" customHeight="1" x14ac:dyDescent="0.2">
      <c r="A296" s="1575" t="s">
        <v>306</v>
      </c>
      <c r="B296" s="1575" t="s">
        <v>95</v>
      </c>
      <c r="C296" s="1574" t="s">
        <v>307</v>
      </c>
      <c r="D296" s="1574"/>
      <c r="E296" s="1574"/>
      <c r="F296" s="1406" t="s">
        <v>308</v>
      </c>
      <c r="G296" s="1408"/>
      <c r="H296" s="1408"/>
      <c r="I296" s="1408"/>
      <c r="J296" s="1408"/>
      <c r="K296" s="1408"/>
      <c r="L296" s="1408"/>
      <c r="M296" s="1408"/>
      <c r="N296" s="1408"/>
      <c r="O296" s="1408"/>
      <c r="P296" s="1408"/>
      <c r="Q296" s="1408"/>
      <c r="R296" s="1408"/>
      <c r="S296" s="1408"/>
      <c r="T296" s="1408"/>
      <c r="U296" s="1408"/>
      <c r="V296" s="1408"/>
      <c r="W296" s="1408"/>
      <c r="X296" s="1408"/>
      <c r="Y296" s="1408"/>
      <c r="Z296" s="1408"/>
      <c r="AA296" s="1408"/>
      <c r="AB296" s="1408"/>
      <c r="AC296" s="1408"/>
      <c r="AD296" s="1408"/>
      <c r="AE296" s="1408"/>
      <c r="AF296" s="1408"/>
      <c r="AG296" s="1407"/>
      <c r="AH296" s="1520" t="s">
        <v>258</v>
      </c>
      <c r="AI296" s="1535" t="s">
        <v>8</v>
      </c>
      <c r="AJ296" s="1367" t="s">
        <v>7</v>
      </c>
      <c r="BT296" s="3"/>
      <c r="BU296" s="4"/>
      <c r="BV296" s="4"/>
      <c r="BW296" s="4"/>
      <c r="BX296" s="4"/>
      <c r="BY296" s="4"/>
      <c r="BZ296" s="4"/>
      <c r="CU296" s="2"/>
      <c r="CV296" s="2"/>
      <c r="CW296" s="2"/>
      <c r="CX296" s="2"/>
      <c r="CY296" s="2"/>
      <c r="CZ296" s="2"/>
    </row>
    <row r="297" spans="1:104" x14ac:dyDescent="0.2">
      <c r="A297" s="1575"/>
      <c r="B297" s="1575"/>
      <c r="C297" s="1574"/>
      <c r="D297" s="1574"/>
      <c r="E297" s="1574"/>
      <c r="F297" s="1406" t="s">
        <v>110</v>
      </c>
      <c r="G297" s="1407"/>
      <c r="H297" s="1406" t="s">
        <v>11</v>
      </c>
      <c r="I297" s="1407"/>
      <c r="J297" s="1406" t="s">
        <v>112</v>
      </c>
      <c r="K297" s="1407"/>
      <c r="L297" s="1406" t="s">
        <v>113</v>
      </c>
      <c r="M297" s="1407"/>
      <c r="N297" s="1406" t="s">
        <v>114</v>
      </c>
      <c r="O297" s="1407"/>
      <c r="P297" s="1406" t="s">
        <v>115</v>
      </c>
      <c r="Q297" s="1407"/>
      <c r="R297" s="1406" t="s">
        <v>116</v>
      </c>
      <c r="S297" s="1407"/>
      <c r="T297" s="1406" t="s">
        <v>117</v>
      </c>
      <c r="U297" s="1407"/>
      <c r="V297" s="1406" t="s">
        <v>118</v>
      </c>
      <c r="W297" s="1407"/>
      <c r="X297" s="1406" t="s">
        <v>119</v>
      </c>
      <c r="Y297" s="1407"/>
      <c r="Z297" s="1406" t="s">
        <v>120</v>
      </c>
      <c r="AA297" s="1407"/>
      <c r="AB297" s="1406" t="s">
        <v>121</v>
      </c>
      <c r="AC297" s="1407"/>
      <c r="AD297" s="1406" t="s">
        <v>122</v>
      </c>
      <c r="AE297" s="1407"/>
      <c r="AF297" s="1406" t="s">
        <v>123</v>
      </c>
      <c r="AG297" s="1407"/>
      <c r="AH297" s="1521"/>
      <c r="AI297" s="1536"/>
      <c r="AJ297" s="1400"/>
      <c r="BT297" s="3"/>
      <c r="BU297" s="4"/>
      <c r="BV297" s="4"/>
      <c r="BW297" s="4"/>
      <c r="BX297" s="4"/>
      <c r="BY297" s="4"/>
      <c r="BZ297" s="4"/>
      <c r="CU297" s="2"/>
      <c r="CV297" s="2"/>
      <c r="CW297" s="2"/>
      <c r="CX297" s="2"/>
      <c r="CY297" s="2"/>
      <c r="CZ297" s="2"/>
    </row>
    <row r="298" spans="1:104" x14ac:dyDescent="0.2">
      <c r="A298" s="1575"/>
      <c r="B298" s="1575"/>
      <c r="C298" s="799" t="s">
        <v>88</v>
      </c>
      <c r="D298" s="800" t="s">
        <v>54</v>
      </c>
      <c r="E298" s="126" t="s">
        <v>89</v>
      </c>
      <c r="F298" s="783" t="s">
        <v>54</v>
      </c>
      <c r="G298" s="126" t="s">
        <v>89</v>
      </c>
      <c r="H298" s="783" t="s">
        <v>54</v>
      </c>
      <c r="I298" s="126" t="s">
        <v>89</v>
      </c>
      <c r="J298" s="783" t="s">
        <v>276</v>
      </c>
      <c r="K298" s="126" t="s">
        <v>89</v>
      </c>
      <c r="L298" s="783" t="s">
        <v>276</v>
      </c>
      <c r="M298" s="126" t="s">
        <v>89</v>
      </c>
      <c r="N298" s="783" t="s">
        <v>276</v>
      </c>
      <c r="O298" s="126" t="s">
        <v>89</v>
      </c>
      <c r="P298" s="783" t="s">
        <v>276</v>
      </c>
      <c r="Q298" s="126" t="s">
        <v>89</v>
      </c>
      <c r="R298" s="783" t="s">
        <v>276</v>
      </c>
      <c r="S298" s="126" t="s">
        <v>89</v>
      </c>
      <c r="T298" s="783" t="s">
        <v>276</v>
      </c>
      <c r="U298" s="126" t="s">
        <v>89</v>
      </c>
      <c r="V298" s="783" t="s">
        <v>276</v>
      </c>
      <c r="W298" s="126" t="s">
        <v>89</v>
      </c>
      <c r="X298" s="783" t="s">
        <v>276</v>
      </c>
      <c r="Y298" s="126" t="s">
        <v>89</v>
      </c>
      <c r="Z298" s="783" t="s">
        <v>276</v>
      </c>
      <c r="AA298" s="126" t="s">
        <v>89</v>
      </c>
      <c r="AB298" s="783" t="s">
        <v>276</v>
      </c>
      <c r="AC298" s="126" t="s">
        <v>89</v>
      </c>
      <c r="AD298" s="783" t="s">
        <v>276</v>
      </c>
      <c r="AE298" s="126" t="s">
        <v>89</v>
      </c>
      <c r="AF298" s="783" t="s">
        <v>276</v>
      </c>
      <c r="AG298" s="126" t="s">
        <v>89</v>
      </c>
      <c r="AH298" s="1522"/>
      <c r="AI298" s="1537"/>
      <c r="AJ298" s="1369"/>
      <c r="BT298" s="3"/>
      <c r="BU298" s="4"/>
      <c r="BV298" s="4"/>
      <c r="BW298" s="4"/>
      <c r="BX298" s="4"/>
      <c r="BY298" s="4"/>
      <c r="BZ298" s="4"/>
      <c r="CU298" s="2"/>
      <c r="CV298" s="2"/>
      <c r="CW298" s="2"/>
      <c r="CX298" s="2"/>
      <c r="CY298" s="2"/>
      <c r="CZ298" s="2"/>
    </row>
    <row r="299" spans="1:104" x14ac:dyDescent="0.2">
      <c r="A299" s="1529" t="s">
        <v>64</v>
      </c>
      <c r="B299" s="801" t="s">
        <v>310</v>
      </c>
      <c r="C299" s="792">
        <f t="shared" ref="C299:C304" si="103">SUM(D299+E299)</f>
        <v>0</v>
      </c>
      <c r="D299" s="802">
        <f>SUM(F299+H299+J299+L299+N299+P299+R299+T299+V299+X299+Z299+AB299+AD299+AF299)</f>
        <v>0</v>
      </c>
      <c r="E299" s="803">
        <f t="shared" ref="D299:E304" si="104">SUM(G299+I299+K299+M299+O299+Q299+S299+U299+W299+Y299+AA299+AC299+AE299+AG299)</f>
        <v>0</v>
      </c>
      <c r="F299" s="795"/>
      <c r="G299" s="796"/>
      <c r="H299" s="795"/>
      <c r="I299" s="796"/>
      <c r="J299" s="795"/>
      <c r="K299" s="796"/>
      <c r="L299" s="795"/>
      <c r="M299" s="796"/>
      <c r="N299" s="795"/>
      <c r="O299" s="796"/>
      <c r="P299" s="795"/>
      <c r="Q299" s="796"/>
      <c r="R299" s="795"/>
      <c r="S299" s="796"/>
      <c r="T299" s="795"/>
      <c r="U299" s="796"/>
      <c r="V299" s="795"/>
      <c r="W299" s="796"/>
      <c r="X299" s="795"/>
      <c r="Y299" s="796"/>
      <c r="Z299" s="795"/>
      <c r="AA299" s="796"/>
      <c r="AB299" s="795"/>
      <c r="AC299" s="796"/>
      <c r="AD299" s="795"/>
      <c r="AE299" s="796"/>
      <c r="AF299" s="795"/>
      <c r="AG299" s="796"/>
      <c r="AH299" s="795"/>
      <c r="AI299" s="804"/>
      <c r="AJ299" s="797"/>
      <c r="AK299" s="30"/>
      <c r="BT299" s="3"/>
      <c r="BU299" s="4"/>
      <c r="BV299" s="4"/>
      <c r="BW299" s="4"/>
      <c r="BX299" s="4"/>
      <c r="BY299" s="4"/>
      <c r="BZ299" s="4"/>
      <c r="CJ299" s="4">
        <v>0</v>
      </c>
      <c r="CU299" s="2"/>
      <c r="CV299" s="2"/>
      <c r="CW299" s="2"/>
      <c r="CX299" s="2"/>
      <c r="CY299" s="2"/>
      <c r="CZ299" s="2"/>
    </row>
    <row r="300" spans="1:104" x14ac:dyDescent="0.2">
      <c r="A300" s="1530"/>
      <c r="B300" s="105" t="s">
        <v>311</v>
      </c>
      <c r="C300" s="532">
        <f t="shared" si="103"/>
        <v>0</v>
      </c>
      <c r="D300" s="533">
        <f t="shared" si="104"/>
        <v>0</v>
      </c>
      <c r="E300" s="534">
        <f t="shared" si="104"/>
        <v>0</v>
      </c>
      <c r="F300" s="35"/>
      <c r="G300" s="39"/>
      <c r="H300" s="35"/>
      <c r="I300" s="39"/>
      <c r="J300" s="35"/>
      <c r="K300" s="39"/>
      <c r="L300" s="35"/>
      <c r="M300" s="39"/>
      <c r="N300" s="35"/>
      <c r="O300" s="39"/>
      <c r="P300" s="35"/>
      <c r="Q300" s="39"/>
      <c r="R300" s="35"/>
      <c r="S300" s="39"/>
      <c r="T300" s="35"/>
      <c r="U300" s="39"/>
      <c r="V300" s="35"/>
      <c r="W300" s="39"/>
      <c r="X300" s="35"/>
      <c r="Y300" s="39"/>
      <c r="Z300" s="35"/>
      <c r="AA300" s="39"/>
      <c r="AB300" s="35"/>
      <c r="AC300" s="39"/>
      <c r="AD300" s="35"/>
      <c r="AE300" s="39"/>
      <c r="AF300" s="35"/>
      <c r="AG300" s="39"/>
      <c r="AH300" s="35"/>
      <c r="AI300" s="36"/>
      <c r="AJ300" s="40"/>
      <c r="AK300" s="30"/>
      <c r="BT300" s="3"/>
      <c r="BU300" s="4"/>
      <c r="BV300" s="4"/>
      <c r="BW300" s="4"/>
      <c r="BX300" s="4"/>
      <c r="BY300" s="4"/>
      <c r="BZ300" s="4"/>
      <c r="CJ300" s="4">
        <v>0</v>
      </c>
      <c r="CU300" s="2"/>
      <c r="CV300" s="2"/>
      <c r="CW300" s="2"/>
      <c r="CX300" s="2"/>
      <c r="CY300" s="2"/>
      <c r="CZ300" s="2"/>
    </row>
    <row r="301" spans="1:104" x14ac:dyDescent="0.2">
      <c r="A301" s="1531"/>
      <c r="B301" s="91" t="s">
        <v>312</v>
      </c>
      <c r="C301" s="536">
        <f t="shared" si="103"/>
        <v>0</v>
      </c>
      <c r="D301" s="537">
        <f t="shared" si="104"/>
        <v>0</v>
      </c>
      <c r="E301" s="538">
        <f t="shared" si="104"/>
        <v>0</v>
      </c>
      <c r="F301" s="82"/>
      <c r="G301" s="85"/>
      <c r="H301" s="82"/>
      <c r="I301" s="85"/>
      <c r="J301" s="82"/>
      <c r="K301" s="85"/>
      <c r="L301" s="82"/>
      <c r="M301" s="85"/>
      <c r="N301" s="82"/>
      <c r="O301" s="85"/>
      <c r="P301" s="82"/>
      <c r="Q301" s="85"/>
      <c r="R301" s="82"/>
      <c r="S301" s="85"/>
      <c r="T301" s="82"/>
      <c r="U301" s="85"/>
      <c r="V301" s="82"/>
      <c r="W301" s="85"/>
      <c r="X301" s="82"/>
      <c r="Y301" s="85"/>
      <c r="Z301" s="82"/>
      <c r="AA301" s="85"/>
      <c r="AB301" s="82"/>
      <c r="AC301" s="85"/>
      <c r="AD301" s="82"/>
      <c r="AE301" s="85"/>
      <c r="AF301" s="82"/>
      <c r="AG301" s="85"/>
      <c r="AH301" s="82"/>
      <c r="AI301" s="83"/>
      <c r="AJ301" s="185"/>
      <c r="AK301" s="30"/>
      <c r="BT301" s="3"/>
      <c r="BU301" s="4"/>
      <c r="BV301" s="4"/>
      <c r="BW301" s="4"/>
      <c r="BX301" s="4"/>
      <c r="BY301" s="4"/>
      <c r="BZ301" s="4"/>
      <c r="CJ301" s="4">
        <v>0</v>
      </c>
      <c r="CU301" s="2"/>
      <c r="CV301" s="2"/>
      <c r="CW301" s="2"/>
      <c r="CX301" s="2"/>
      <c r="CY301" s="2"/>
      <c r="CZ301" s="2"/>
    </row>
    <row r="302" spans="1:104" x14ac:dyDescent="0.2">
      <c r="A302" s="1532" t="s">
        <v>313</v>
      </c>
      <c r="B302" s="801" t="s">
        <v>310</v>
      </c>
      <c r="C302" s="792">
        <f t="shared" si="103"/>
        <v>0</v>
      </c>
      <c r="D302" s="802">
        <f t="shared" si="104"/>
        <v>0</v>
      </c>
      <c r="E302" s="539">
        <f t="shared" si="104"/>
        <v>0</v>
      </c>
      <c r="F302" s="106"/>
      <c r="G302" s="109"/>
      <c r="H302" s="106"/>
      <c r="I302" s="109"/>
      <c r="J302" s="106"/>
      <c r="K302" s="109"/>
      <c r="L302" s="106"/>
      <c r="M302" s="109"/>
      <c r="N302" s="106"/>
      <c r="O302" s="109"/>
      <c r="P302" s="106"/>
      <c r="Q302" s="109"/>
      <c r="R302" s="106"/>
      <c r="S302" s="109"/>
      <c r="T302" s="106"/>
      <c r="U302" s="109"/>
      <c r="V302" s="106"/>
      <c r="W302" s="109"/>
      <c r="X302" s="106"/>
      <c r="Y302" s="109"/>
      <c r="Z302" s="106"/>
      <c r="AA302" s="109"/>
      <c r="AB302" s="106"/>
      <c r="AC302" s="109"/>
      <c r="AD302" s="106"/>
      <c r="AE302" s="109"/>
      <c r="AF302" s="106"/>
      <c r="AG302" s="109"/>
      <c r="AH302" s="106"/>
      <c r="AI302" s="107"/>
      <c r="AJ302" s="272"/>
      <c r="AK302" s="30"/>
      <c r="BT302" s="3"/>
      <c r="BU302" s="4"/>
      <c r="BV302" s="4"/>
      <c r="BW302" s="4"/>
      <c r="BX302" s="4"/>
      <c r="BY302" s="4"/>
      <c r="BZ302" s="4"/>
      <c r="CJ302" s="4">
        <v>0</v>
      </c>
      <c r="CU302" s="2"/>
      <c r="CV302" s="2"/>
      <c r="CW302" s="2"/>
      <c r="CX302" s="2"/>
      <c r="CY302" s="2"/>
      <c r="CZ302" s="2"/>
    </row>
    <row r="303" spans="1:104" x14ac:dyDescent="0.2">
      <c r="A303" s="1533"/>
      <c r="B303" s="89" t="s">
        <v>311</v>
      </c>
      <c r="C303" s="532">
        <f t="shared" si="103"/>
        <v>0</v>
      </c>
      <c r="D303" s="533">
        <f t="shared" si="104"/>
        <v>0</v>
      </c>
      <c r="E303" s="534">
        <f>SUM(G303+I303+K303+M303+O303+Q303+S303+U303+W303+Y303+AA303+AC303+AE303+AG303)</f>
        <v>0</v>
      </c>
      <c r="F303" s="35"/>
      <c r="G303" s="39"/>
      <c r="H303" s="35"/>
      <c r="I303" s="39"/>
      <c r="J303" s="35"/>
      <c r="K303" s="39"/>
      <c r="L303" s="35"/>
      <c r="M303" s="39"/>
      <c r="N303" s="35"/>
      <c r="O303" s="39"/>
      <c r="P303" s="35"/>
      <c r="Q303" s="39"/>
      <c r="R303" s="35"/>
      <c r="S303" s="39"/>
      <c r="T303" s="35"/>
      <c r="U303" s="39"/>
      <c r="V303" s="35"/>
      <c r="W303" s="39"/>
      <c r="X303" s="35"/>
      <c r="Y303" s="39"/>
      <c r="Z303" s="35"/>
      <c r="AA303" s="39"/>
      <c r="AB303" s="35"/>
      <c r="AC303" s="39"/>
      <c r="AD303" s="35"/>
      <c r="AE303" s="39"/>
      <c r="AF303" s="35"/>
      <c r="AG303" s="39"/>
      <c r="AH303" s="35"/>
      <c r="AI303" s="36"/>
      <c r="AJ303" s="40"/>
      <c r="AK303" s="30"/>
      <c r="BT303" s="3"/>
      <c r="BU303" s="4"/>
      <c r="BV303" s="4"/>
      <c r="BW303" s="4"/>
      <c r="BX303" s="4"/>
      <c r="BY303" s="4"/>
      <c r="BZ303" s="4"/>
      <c r="CJ303" s="4">
        <v>0</v>
      </c>
      <c r="CU303" s="2"/>
      <c r="CV303" s="2"/>
      <c r="CW303" s="2"/>
      <c r="CX303" s="2"/>
      <c r="CY303" s="2"/>
      <c r="CZ303" s="2"/>
    </row>
    <row r="304" spans="1:104" x14ac:dyDescent="0.2">
      <c r="A304" s="1534"/>
      <c r="B304" s="91" t="s">
        <v>312</v>
      </c>
      <c r="C304" s="536">
        <f t="shared" si="103"/>
        <v>0</v>
      </c>
      <c r="D304" s="425">
        <f t="shared" si="104"/>
        <v>0</v>
      </c>
      <c r="E304" s="538">
        <f t="shared" si="104"/>
        <v>0</v>
      </c>
      <c r="F304" s="92"/>
      <c r="G304" s="95"/>
      <c r="H304" s="92"/>
      <c r="I304" s="95"/>
      <c r="J304" s="92"/>
      <c r="K304" s="95"/>
      <c r="L304" s="92"/>
      <c r="M304" s="95"/>
      <c r="N304" s="92"/>
      <c r="O304" s="95"/>
      <c r="P304" s="92"/>
      <c r="Q304" s="95"/>
      <c r="R304" s="92"/>
      <c r="S304" s="95"/>
      <c r="T304" s="92"/>
      <c r="U304" s="95"/>
      <c r="V304" s="92"/>
      <c r="W304" s="95"/>
      <c r="X304" s="92"/>
      <c r="Y304" s="95"/>
      <c r="Z304" s="92"/>
      <c r="AA304" s="95"/>
      <c r="AB304" s="92"/>
      <c r="AC304" s="95"/>
      <c r="AD304" s="92"/>
      <c r="AE304" s="95"/>
      <c r="AF304" s="92"/>
      <c r="AG304" s="95"/>
      <c r="AH304" s="82"/>
      <c r="AI304" s="83"/>
      <c r="AJ304" s="185"/>
      <c r="AK304" s="30"/>
      <c r="BT304" s="3"/>
      <c r="BU304" s="4"/>
      <c r="BV304" s="4"/>
      <c r="BW304" s="4"/>
      <c r="BX304" s="4"/>
      <c r="BY304" s="4"/>
      <c r="BZ304" s="4"/>
      <c r="CJ304" s="4">
        <v>0</v>
      </c>
      <c r="CU304" s="2"/>
      <c r="CV304" s="2"/>
      <c r="CW304" s="2"/>
      <c r="CX304" s="2"/>
      <c r="CY304" s="2"/>
      <c r="CZ304" s="2"/>
    </row>
    <row r="312" spans="1:104" s="540" customForma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3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</row>
    <row r="315" spans="1:104" x14ac:dyDescent="0.2">
      <c r="A315" s="540">
        <f>SUM(C11:C15,C19:C29,C33:C52,B55,C58,C63:C66,C71:C74,C79,C84:C89,C94:C99,C104:C108,C115,C120,C121,C128,C133,C134,C141,C142:C145,C151,C153:C189,C193,C195:C231,C235:C238,C243:C246,C251:C269,C274:C281,C286:C288,B293:B294,C299:C304)</f>
        <v>267</v>
      </c>
      <c r="B315" s="540">
        <f>SUM(CF8:CN304)</f>
        <v>0</v>
      </c>
    </row>
  </sheetData>
  <mergeCells count="441">
    <mergeCell ref="AF297:AG297"/>
    <mergeCell ref="A299:A301"/>
    <mergeCell ref="A302:A304"/>
    <mergeCell ref="AJ296:AJ298"/>
    <mergeCell ref="F297:G297"/>
    <mergeCell ref="H297:I297"/>
    <mergeCell ref="J297:K297"/>
    <mergeCell ref="L297:M297"/>
    <mergeCell ref="N297:O297"/>
    <mergeCell ref="P297:Q297"/>
    <mergeCell ref="R297:S297"/>
    <mergeCell ref="T297:U297"/>
    <mergeCell ref="V297:W297"/>
    <mergeCell ref="A296:A298"/>
    <mergeCell ref="B296:B298"/>
    <mergeCell ref="C296:E297"/>
    <mergeCell ref="F296:AG296"/>
    <mergeCell ref="AH296:AH298"/>
    <mergeCell ref="AI296:AI298"/>
    <mergeCell ref="X297:Y297"/>
    <mergeCell ref="Z297:AA297"/>
    <mergeCell ref="AB297:AC297"/>
    <mergeCell ref="AD297:AE297"/>
    <mergeCell ref="A290:A292"/>
    <mergeCell ref="B290:D291"/>
    <mergeCell ref="E290:M290"/>
    <mergeCell ref="E291:F291"/>
    <mergeCell ref="G291:H291"/>
    <mergeCell ref="I291:J291"/>
    <mergeCell ref="K291:L291"/>
    <mergeCell ref="M291:N291"/>
    <mergeCell ref="AB284:AC284"/>
    <mergeCell ref="A286:B286"/>
    <mergeCell ref="A287:B287"/>
    <mergeCell ref="A288:B288"/>
    <mergeCell ref="AH283:AI284"/>
    <mergeCell ref="AJ283:AJ285"/>
    <mergeCell ref="AK283:AK285"/>
    <mergeCell ref="F284:G284"/>
    <mergeCell ref="H284:I284"/>
    <mergeCell ref="J284:K284"/>
    <mergeCell ref="L284:M284"/>
    <mergeCell ref="N284:O284"/>
    <mergeCell ref="P284:Q284"/>
    <mergeCell ref="R284:S284"/>
    <mergeCell ref="A278:B278"/>
    <mergeCell ref="A279:A281"/>
    <mergeCell ref="A283:B285"/>
    <mergeCell ref="C283:E284"/>
    <mergeCell ref="F283:AG283"/>
    <mergeCell ref="T284:U284"/>
    <mergeCell ref="V284:W284"/>
    <mergeCell ref="X284:Y284"/>
    <mergeCell ref="Z284:AA284"/>
    <mergeCell ref="AD284:AE284"/>
    <mergeCell ref="AF284:AG284"/>
    <mergeCell ref="A274:A275"/>
    <mergeCell ref="A276:B276"/>
    <mergeCell ref="AD272:AE272"/>
    <mergeCell ref="AF272:AG272"/>
    <mergeCell ref="AH272:AI272"/>
    <mergeCell ref="AJ272:AK272"/>
    <mergeCell ref="AL272:AM272"/>
    <mergeCell ref="AN272:AO272"/>
    <mergeCell ref="A277:B277"/>
    <mergeCell ref="A271:B273"/>
    <mergeCell ref="C271:E272"/>
    <mergeCell ref="AW271:AW273"/>
    <mergeCell ref="AX271:AX273"/>
    <mergeCell ref="F272:G272"/>
    <mergeCell ref="H272:I272"/>
    <mergeCell ref="J272:K272"/>
    <mergeCell ref="L272:M272"/>
    <mergeCell ref="N272:O272"/>
    <mergeCell ref="P272:Q272"/>
    <mergeCell ref="R272:S272"/>
    <mergeCell ref="T272:U272"/>
    <mergeCell ref="AP272:AQ272"/>
    <mergeCell ref="AR272:AS272"/>
    <mergeCell ref="AT272:AT273"/>
    <mergeCell ref="AU272:AU273"/>
    <mergeCell ref="F271:AS271"/>
    <mergeCell ref="AT271:AU271"/>
    <mergeCell ref="AV271:AV273"/>
    <mergeCell ref="V272:W272"/>
    <mergeCell ref="X272:Y272"/>
    <mergeCell ref="Z272:AA272"/>
    <mergeCell ref="AB272:AC272"/>
    <mergeCell ref="A251:B251"/>
    <mergeCell ref="A252:A260"/>
    <mergeCell ref="Z249:AA249"/>
    <mergeCell ref="AB249:AC249"/>
    <mergeCell ref="AD249:AE249"/>
    <mergeCell ref="AF249:AG249"/>
    <mergeCell ref="AH249:AI249"/>
    <mergeCell ref="AJ249:AK249"/>
    <mergeCell ref="A261:A269"/>
    <mergeCell ref="AQ248:AR249"/>
    <mergeCell ref="AS248:AS250"/>
    <mergeCell ref="AT248:AT250"/>
    <mergeCell ref="AU248:AU250"/>
    <mergeCell ref="F249:G249"/>
    <mergeCell ref="H249:I249"/>
    <mergeCell ref="J249:K249"/>
    <mergeCell ref="L249:M249"/>
    <mergeCell ref="N249:O249"/>
    <mergeCell ref="P249:Q249"/>
    <mergeCell ref="AL249:AM249"/>
    <mergeCell ref="AN249:AN250"/>
    <mergeCell ref="AO249:AO250"/>
    <mergeCell ref="AP249:AP250"/>
    <mergeCell ref="A243:A244"/>
    <mergeCell ref="A245:A246"/>
    <mergeCell ref="A248:B250"/>
    <mergeCell ref="C248:E249"/>
    <mergeCell ref="F248:AM248"/>
    <mergeCell ref="AN248:AP248"/>
    <mergeCell ref="R249:S249"/>
    <mergeCell ref="T249:U249"/>
    <mergeCell ref="V249:W249"/>
    <mergeCell ref="X249:Y249"/>
    <mergeCell ref="A237:A238"/>
    <mergeCell ref="A240:A242"/>
    <mergeCell ref="B240:B242"/>
    <mergeCell ref="C240:E241"/>
    <mergeCell ref="F240:AK240"/>
    <mergeCell ref="AL240:AL242"/>
    <mergeCell ref="F241:G241"/>
    <mergeCell ref="H241:I241"/>
    <mergeCell ref="J241:K241"/>
    <mergeCell ref="L241:M241"/>
    <mergeCell ref="Z241:AA241"/>
    <mergeCell ref="AB241:AC241"/>
    <mergeCell ref="AD241:AE241"/>
    <mergeCell ref="AF241:AG241"/>
    <mergeCell ref="AH241:AI241"/>
    <mergeCell ref="AJ241:AK241"/>
    <mergeCell ref="N241:O241"/>
    <mergeCell ref="P241:Q241"/>
    <mergeCell ref="R241:S241"/>
    <mergeCell ref="T241:U241"/>
    <mergeCell ref="V241:W241"/>
    <mergeCell ref="X241:Y241"/>
    <mergeCell ref="AB233:AC233"/>
    <mergeCell ref="AD233:AE233"/>
    <mergeCell ref="AF233:AG233"/>
    <mergeCell ref="AH233:AI233"/>
    <mergeCell ref="AJ233:AK233"/>
    <mergeCell ref="A235:A236"/>
    <mergeCell ref="P233:Q233"/>
    <mergeCell ref="R233:S233"/>
    <mergeCell ref="T233:U233"/>
    <mergeCell ref="V233:W233"/>
    <mergeCell ref="X233:Y233"/>
    <mergeCell ref="Z233:AA233"/>
    <mergeCell ref="C233:E233"/>
    <mergeCell ref="F233:G233"/>
    <mergeCell ref="H233:I233"/>
    <mergeCell ref="J233:K233"/>
    <mergeCell ref="L233:M233"/>
    <mergeCell ref="N233:O233"/>
    <mergeCell ref="A227:B227"/>
    <mergeCell ref="A228:B228"/>
    <mergeCell ref="A229:B229"/>
    <mergeCell ref="A230:B230"/>
    <mergeCell ref="A231:B231"/>
    <mergeCell ref="A233:B234"/>
    <mergeCell ref="A209:A211"/>
    <mergeCell ref="A212:A215"/>
    <mergeCell ref="A216:A221"/>
    <mergeCell ref="A222:A224"/>
    <mergeCell ref="A225:B225"/>
    <mergeCell ref="A226:B226"/>
    <mergeCell ref="A193:B193"/>
    <mergeCell ref="A194:B194"/>
    <mergeCell ref="A195:A196"/>
    <mergeCell ref="A197:B197"/>
    <mergeCell ref="A198:A199"/>
    <mergeCell ref="A201:A208"/>
    <mergeCell ref="AN191:AP191"/>
    <mergeCell ref="AQ191:AQ192"/>
    <mergeCell ref="AR191:AR192"/>
    <mergeCell ref="P191:Q191"/>
    <mergeCell ref="R191:S191"/>
    <mergeCell ref="T191:U191"/>
    <mergeCell ref="V191:W191"/>
    <mergeCell ref="X191:Y191"/>
    <mergeCell ref="Z191:AA191"/>
    <mergeCell ref="C191:E191"/>
    <mergeCell ref="F191:G191"/>
    <mergeCell ref="H191:I191"/>
    <mergeCell ref="J191:K191"/>
    <mergeCell ref="L191:M191"/>
    <mergeCell ref="N191:O191"/>
    <mergeCell ref="AS191:AT191"/>
    <mergeCell ref="AU191:AU192"/>
    <mergeCell ref="AV191:AV192"/>
    <mergeCell ref="AB191:AC191"/>
    <mergeCell ref="AD191:AE191"/>
    <mergeCell ref="AF191:AG191"/>
    <mergeCell ref="AH191:AI191"/>
    <mergeCell ref="AJ191:AK191"/>
    <mergeCell ref="AL191:AM191"/>
    <mergeCell ref="A185:B185"/>
    <mergeCell ref="A186:B186"/>
    <mergeCell ref="A187:B187"/>
    <mergeCell ref="A188:B188"/>
    <mergeCell ref="A189:B189"/>
    <mergeCell ref="A191:B192"/>
    <mergeCell ref="A167:A169"/>
    <mergeCell ref="A170:A173"/>
    <mergeCell ref="A174:A179"/>
    <mergeCell ref="A180:A182"/>
    <mergeCell ref="A183:B183"/>
    <mergeCell ref="A184:B184"/>
    <mergeCell ref="A153:A154"/>
    <mergeCell ref="A155:B155"/>
    <mergeCell ref="A156:A157"/>
    <mergeCell ref="A159:A166"/>
    <mergeCell ref="AL149:AM149"/>
    <mergeCell ref="AN149:AN150"/>
    <mergeCell ref="AO149:AO150"/>
    <mergeCell ref="N149:O149"/>
    <mergeCell ref="P149:Q149"/>
    <mergeCell ref="R149:S149"/>
    <mergeCell ref="T149:U149"/>
    <mergeCell ref="V149:W149"/>
    <mergeCell ref="X149:Y149"/>
    <mergeCell ref="AS149:AS150"/>
    <mergeCell ref="Z149:AA149"/>
    <mergeCell ref="AB149:AC149"/>
    <mergeCell ref="AD149:AE149"/>
    <mergeCell ref="AF149:AG149"/>
    <mergeCell ref="AH149:AI149"/>
    <mergeCell ref="AJ149:AK149"/>
    <mergeCell ref="A151:B151"/>
    <mergeCell ref="A152:B152"/>
    <mergeCell ref="A142:A145"/>
    <mergeCell ref="A149:B150"/>
    <mergeCell ref="C149:E149"/>
    <mergeCell ref="F149:G149"/>
    <mergeCell ref="H149:I149"/>
    <mergeCell ref="J149:K149"/>
    <mergeCell ref="L149:M149"/>
    <mergeCell ref="AP149:AQ149"/>
    <mergeCell ref="AR149:AR150"/>
    <mergeCell ref="L123:M123"/>
    <mergeCell ref="N123:P123"/>
    <mergeCell ref="A125:A127"/>
    <mergeCell ref="A128:B128"/>
    <mergeCell ref="A129:A132"/>
    <mergeCell ref="A133:B133"/>
    <mergeCell ref="L136:M136"/>
    <mergeCell ref="N136:O136"/>
    <mergeCell ref="A138:A141"/>
    <mergeCell ref="A121:B121"/>
    <mergeCell ref="A123:B124"/>
    <mergeCell ref="C123:E123"/>
    <mergeCell ref="F123:G123"/>
    <mergeCell ref="H123:I123"/>
    <mergeCell ref="J123:K123"/>
    <mergeCell ref="A134:B134"/>
    <mergeCell ref="A136:B137"/>
    <mergeCell ref="C136:E136"/>
    <mergeCell ref="F136:G136"/>
    <mergeCell ref="H136:I136"/>
    <mergeCell ref="J136:K136"/>
    <mergeCell ref="A120:B120"/>
    <mergeCell ref="Q120:R120"/>
    <mergeCell ref="AJ102:AJ103"/>
    <mergeCell ref="A104:B104"/>
    <mergeCell ref="A105:B105"/>
    <mergeCell ref="A106:A107"/>
    <mergeCell ref="A108:B108"/>
    <mergeCell ref="A110:B111"/>
    <mergeCell ref="C110:E110"/>
    <mergeCell ref="F110:G110"/>
    <mergeCell ref="H110:I110"/>
    <mergeCell ref="J110:K110"/>
    <mergeCell ref="Z102:AA102"/>
    <mergeCell ref="AB102:AC102"/>
    <mergeCell ref="AD102:AE102"/>
    <mergeCell ref="AF102:AG102"/>
    <mergeCell ref="AH102:AH103"/>
    <mergeCell ref="AI102:AI103"/>
    <mergeCell ref="N102:O102"/>
    <mergeCell ref="P102:Q102"/>
    <mergeCell ref="S120:T120"/>
    <mergeCell ref="U120:V120"/>
    <mergeCell ref="W120:X120"/>
    <mergeCell ref="Y120:Z120"/>
    <mergeCell ref="A94:B94"/>
    <mergeCell ref="A95:A99"/>
    <mergeCell ref="A101:B103"/>
    <mergeCell ref="C101:E102"/>
    <mergeCell ref="F101:AG101"/>
    <mergeCell ref="L110:M110"/>
    <mergeCell ref="A112:A114"/>
    <mergeCell ref="A115:B115"/>
    <mergeCell ref="A116:A119"/>
    <mergeCell ref="AH101:AJ101"/>
    <mergeCell ref="F102:G102"/>
    <mergeCell ref="H102:I102"/>
    <mergeCell ref="J102:K102"/>
    <mergeCell ref="L102:M102"/>
    <mergeCell ref="AD92:AE92"/>
    <mergeCell ref="AF92:AG92"/>
    <mergeCell ref="AH92:AH93"/>
    <mergeCell ref="AI92:AI93"/>
    <mergeCell ref="AJ92:AJ93"/>
    <mergeCell ref="R102:S102"/>
    <mergeCell ref="T102:U102"/>
    <mergeCell ref="V102:W102"/>
    <mergeCell ref="X102:Y102"/>
    <mergeCell ref="AK92:AK93"/>
    <mergeCell ref="AH91:AK91"/>
    <mergeCell ref="F92:G92"/>
    <mergeCell ref="H92:I92"/>
    <mergeCell ref="J92:K92"/>
    <mergeCell ref="L92:M92"/>
    <mergeCell ref="N92:O92"/>
    <mergeCell ref="P92:Q92"/>
    <mergeCell ref="R92:S92"/>
    <mergeCell ref="T92:U92"/>
    <mergeCell ref="V92:W92"/>
    <mergeCell ref="A84:B84"/>
    <mergeCell ref="A85:A89"/>
    <mergeCell ref="A91:B93"/>
    <mergeCell ref="C91:E92"/>
    <mergeCell ref="F91:AG91"/>
    <mergeCell ref="X92:Y92"/>
    <mergeCell ref="Z92:AA92"/>
    <mergeCell ref="AB92:AC92"/>
    <mergeCell ref="R82:S82"/>
    <mergeCell ref="T82:U82"/>
    <mergeCell ref="V82:W82"/>
    <mergeCell ref="X82:Y82"/>
    <mergeCell ref="Z82:AA82"/>
    <mergeCell ref="AB82:AC82"/>
    <mergeCell ref="A79:B79"/>
    <mergeCell ref="A81:B83"/>
    <mergeCell ref="C81:E82"/>
    <mergeCell ref="F81:AG81"/>
    <mergeCell ref="F82:G82"/>
    <mergeCell ref="H82:I82"/>
    <mergeCell ref="J82:K82"/>
    <mergeCell ref="L82:M82"/>
    <mergeCell ref="N82:O82"/>
    <mergeCell ref="P82:Q82"/>
    <mergeCell ref="AD82:AE82"/>
    <mergeCell ref="AF82:AG82"/>
    <mergeCell ref="A76:B78"/>
    <mergeCell ref="C76:E77"/>
    <mergeCell ref="F76:O76"/>
    <mergeCell ref="F77:G77"/>
    <mergeCell ref="H77:I77"/>
    <mergeCell ref="J77:K77"/>
    <mergeCell ref="L77:M77"/>
    <mergeCell ref="N77:O77"/>
    <mergeCell ref="T69:T70"/>
    <mergeCell ref="A71:B71"/>
    <mergeCell ref="A72:B72"/>
    <mergeCell ref="A73:B73"/>
    <mergeCell ref="A74:B74"/>
    <mergeCell ref="H69:I69"/>
    <mergeCell ref="J69:K69"/>
    <mergeCell ref="L69:M69"/>
    <mergeCell ref="N69:O69"/>
    <mergeCell ref="P69:Q69"/>
    <mergeCell ref="A63:B63"/>
    <mergeCell ref="A64:B64"/>
    <mergeCell ref="A65:B65"/>
    <mergeCell ref="A66:B66"/>
    <mergeCell ref="A68:B70"/>
    <mergeCell ref="C68:E69"/>
    <mergeCell ref="F68:Q68"/>
    <mergeCell ref="R68:V68"/>
    <mergeCell ref="F69:G69"/>
    <mergeCell ref="U69:V69"/>
    <mergeCell ref="R69:S69"/>
    <mergeCell ref="V60:W60"/>
    <mergeCell ref="X60:X62"/>
    <mergeCell ref="Y60:Z61"/>
    <mergeCell ref="F61:G61"/>
    <mergeCell ref="H61:I61"/>
    <mergeCell ref="J61:K61"/>
    <mergeCell ref="L61:M61"/>
    <mergeCell ref="N61:O61"/>
    <mergeCell ref="P61:Q61"/>
    <mergeCell ref="R61:S61"/>
    <mergeCell ref="V61:W61"/>
    <mergeCell ref="A58:B58"/>
    <mergeCell ref="A60:B62"/>
    <mergeCell ref="C60:E61"/>
    <mergeCell ref="F60:Q60"/>
    <mergeCell ref="R60:S60"/>
    <mergeCell ref="T60:U60"/>
    <mergeCell ref="T61:U61"/>
    <mergeCell ref="A46:B46"/>
    <mergeCell ref="A47:B47"/>
    <mergeCell ref="A48:A49"/>
    <mergeCell ref="A50:A51"/>
    <mergeCell ref="A52:B52"/>
    <mergeCell ref="A57:B57"/>
    <mergeCell ref="A33:B33"/>
    <mergeCell ref="A34:B34"/>
    <mergeCell ref="A35:B35"/>
    <mergeCell ref="A36:A41"/>
    <mergeCell ref="A42:A43"/>
    <mergeCell ref="A44:A45"/>
    <mergeCell ref="A27:B27"/>
    <mergeCell ref="A28:B28"/>
    <mergeCell ref="A29:B29"/>
    <mergeCell ref="A31:B32"/>
    <mergeCell ref="C31:C32"/>
    <mergeCell ref="D31:N31"/>
    <mergeCell ref="A21:B21"/>
    <mergeCell ref="A22:B22"/>
    <mergeCell ref="A23:B23"/>
    <mergeCell ref="A24:B24"/>
    <mergeCell ref="A25:B25"/>
    <mergeCell ref="A26:B26"/>
    <mergeCell ref="C17:C18"/>
    <mergeCell ref="D17:D18"/>
    <mergeCell ref="E17:E18"/>
    <mergeCell ref="F17:F18"/>
    <mergeCell ref="A19:B19"/>
    <mergeCell ref="A20:B20"/>
    <mergeCell ref="A11:B11"/>
    <mergeCell ref="A12:B12"/>
    <mergeCell ref="A13:B13"/>
    <mergeCell ref="A14:B14"/>
    <mergeCell ref="A15:B15"/>
    <mergeCell ref="A17:B18"/>
    <mergeCell ref="A6:P6"/>
    <mergeCell ref="A9:B10"/>
    <mergeCell ref="C9:C10"/>
    <mergeCell ref="D9:M9"/>
    <mergeCell ref="N9:N10"/>
    <mergeCell ref="O9:O10"/>
    <mergeCell ref="P9:P10"/>
  </mergeCells>
  <dataValidations count="1">
    <dataValidation type="whole" allowBlank="1" showInputMessage="1" showErrorMessage="1" sqref="A1:AX1048576 AY282:XFD1048576 AY1:XFD273 AZ274:BZ281 CG274:XFD281">
      <formula1>0</formula1>
      <formula2>1E+30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17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7.140625" style="2" customWidth="1"/>
    <col min="2" max="2" width="44.42578125" style="2" customWidth="1"/>
    <col min="3" max="3" width="11.85546875" style="2" customWidth="1"/>
    <col min="4" max="4" width="12.42578125" style="2" customWidth="1"/>
    <col min="5" max="11" width="11.42578125" style="2"/>
    <col min="12" max="12" width="13.140625" style="2" customWidth="1"/>
    <col min="13" max="15" width="11.42578125" style="2" customWidth="1"/>
    <col min="16" max="17" width="11.42578125" style="2"/>
    <col min="18" max="18" width="12.85546875" style="2" customWidth="1"/>
    <col min="19" max="19" width="11.42578125" style="2"/>
    <col min="20" max="20" width="12.42578125" style="2" customWidth="1"/>
    <col min="21" max="21" width="11.42578125" style="2"/>
    <col min="22" max="22" width="12.42578125" style="2" customWidth="1"/>
    <col min="23" max="23" width="11.42578125" style="2"/>
    <col min="24" max="24" width="11.85546875" style="2" customWidth="1"/>
    <col min="25" max="33" width="11.42578125" style="2"/>
    <col min="34" max="34" width="13" style="2" customWidth="1"/>
    <col min="35" max="35" width="11.7109375" style="2" customWidth="1"/>
    <col min="36" max="36" width="13" style="2" customWidth="1"/>
    <col min="37" max="41" width="11.42578125" style="2"/>
    <col min="42" max="42" width="12.140625" style="2" customWidth="1"/>
    <col min="43" max="49" width="11.42578125" style="2"/>
    <col min="50" max="50" width="11.7109375" style="2" customWidth="1"/>
    <col min="51" max="66" width="11.42578125" style="2"/>
    <col min="67" max="72" width="11.42578125" style="2" customWidth="1"/>
    <col min="73" max="77" width="11.7109375" style="2" customWidth="1"/>
    <col min="78" max="78" width="11.140625" style="3" hidden="1" customWidth="1"/>
    <col min="79" max="104" width="11.140625" style="4" hidden="1" customWidth="1"/>
    <col min="105" max="129" width="11.42578125" style="2" hidden="1" customWidth="1"/>
    <col min="130" max="16384" width="11.42578125" style="2"/>
  </cols>
  <sheetData>
    <row r="1" spans="1:92" ht="16.350000000000001" customHeight="1" x14ac:dyDescent="0.2">
      <c r="A1" s="1" t="s">
        <v>0</v>
      </c>
    </row>
    <row r="2" spans="1:92" ht="16.350000000000001" customHeight="1" x14ac:dyDescent="0.2">
      <c r="A2" s="1" t="str">
        <f>CONCATENATE("COMUNA: ",[5]NOMBRE!B2," - ","( ",[5]NOMBRE!C2,[5]NOMBRE!D2,[5]NOMBRE!E2,[5]NOMBRE!F2,[5]NOMBRE!G2," )")</f>
        <v>COMUNA: LINARES - ( 07401 )</v>
      </c>
    </row>
    <row r="3" spans="1:92" ht="16.350000000000001" customHeight="1" x14ac:dyDescent="0.2">
      <c r="A3" s="1" t="str">
        <f>CONCATENATE("ESTABLECIMIENTO/ESTRATEGIA: ",[5]NOMBRE!B3," - ","( ",[5]NOMBRE!C3,[5]NOMBRE!D3,[5]NOMBRE!E3,[5]NOMBRE!F3,[5]NOMBRE!G3,[5]NOMBRE!H3," )")</f>
        <v>ESTABLECIMIENTO/ESTRATEGIA: HOSPITAL PRESIDENTE CARLOS IBAÑEZ DEL CAMPO - ( 116108 )</v>
      </c>
    </row>
    <row r="4" spans="1:92" ht="16.350000000000001" customHeight="1" x14ac:dyDescent="0.2">
      <c r="A4" s="1" t="str">
        <f>CONCATENATE("MES: ",[5]NOMBRE!B6," - ","( ",[5]NOMBRE!C6,[5]NOMBRE!D6," )")</f>
        <v>MES: ABRIL - ( 04 )</v>
      </c>
      <c r="AE4" s="860"/>
      <c r="AF4" s="860"/>
      <c r="AG4" s="860"/>
      <c r="AH4" s="860"/>
      <c r="AI4" s="860"/>
      <c r="AJ4" s="860"/>
      <c r="AK4" s="860"/>
      <c r="AL4" s="860"/>
      <c r="AM4" s="860"/>
      <c r="AN4" s="860"/>
      <c r="AO4" s="860"/>
      <c r="AP4" s="860"/>
      <c r="AQ4" s="860"/>
      <c r="AR4" s="860"/>
      <c r="AS4" s="860"/>
      <c r="AT4" s="860"/>
      <c r="AU4" s="860"/>
      <c r="AV4" s="860"/>
      <c r="AW4" s="860"/>
    </row>
    <row r="5" spans="1:92" ht="16.350000000000001" customHeight="1" x14ac:dyDescent="0.2">
      <c r="A5" s="1" t="str">
        <f>CONCATENATE("AÑO: ",[5]NOMBRE!B7)</f>
        <v>AÑO: 2020</v>
      </c>
      <c r="AE5" s="860"/>
      <c r="AF5" s="860"/>
      <c r="AG5" s="860"/>
      <c r="AH5" s="860"/>
      <c r="AI5" s="860"/>
      <c r="AJ5" s="860"/>
      <c r="AK5" s="860"/>
      <c r="AL5" s="860"/>
      <c r="AM5" s="860"/>
      <c r="AN5" s="860"/>
      <c r="AO5" s="860"/>
      <c r="AP5" s="860"/>
      <c r="AQ5" s="860"/>
      <c r="AR5" s="860"/>
      <c r="AS5" s="860"/>
      <c r="AT5" s="860"/>
      <c r="AU5" s="860"/>
      <c r="AV5" s="860"/>
      <c r="AW5" s="860"/>
    </row>
    <row r="6" spans="1:92" ht="15" x14ac:dyDescent="0.2">
      <c r="A6" s="1370" t="s">
        <v>1</v>
      </c>
      <c r="B6" s="1370"/>
      <c r="C6" s="1370"/>
      <c r="D6" s="1370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1370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861"/>
      <c r="AF6" s="861"/>
      <c r="AG6" s="861"/>
      <c r="AH6" s="861"/>
      <c r="AI6" s="861"/>
      <c r="AJ6" s="861"/>
      <c r="AK6" s="861"/>
      <c r="AL6" s="861"/>
      <c r="AM6" s="861"/>
      <c r="AN6" s="861"/>
      <c r="AO6" s="861"/>
      <c r="AP6" s="861"/>
      <c r="AQ6" s="861"/>
      <c r="AR6" s="861"/>
      <c r="AS6" s="861"/>
      <c r="AT6" s="861"/>
      <c r="AU6" s="861"/>
      <c r="AV6" s="861"/>
      <c r="AW6" s="860"/>
    </row>
    <row r="7" spans="1:92" ht="15" x14ac:dyDescent="0.2">
      <c r="A7" s="808"/>
      <c r="B7" s="808"/>
      <c r="C7" s="808"/>
      <c r="D7" s="808"/>
      <c r="E7" s="808"/>
      <c r="F7" s="808"/>
      <c r="G7" s="808"/>
      <c r="H7" s="808"/>
      <c r="I7" s="808"/>
      <c r="J7" s="808"/>
      <c r="K7" s="808"/>
      <c r="L7" s="808"/>
      <c r="M7" s="808"/>
      <c r="N7" s="808"/>
      <c r="O7" s="808"/>
      <c r="P7" s="808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861"/>
      <c r="AF7" s="861"/>
      <c r="AG7" s="861"/>
      <c r="AH7" s="861"/>
      <c r="AI7" s="861"/>
      <c r="AJ7" s="861"/>
      <c r="AK7" s="861"/>
      <c r="AL7" s="861"/>
      <c r="AM7" s="861"/>
      <c r="AN7" s="861"/>
      <c r="AO7" s="861"/>
      <c r="AP7" s="861"/>
      <c r="AQ7" s="861"/>
      <c r="AR7" s="861"/>
      <c r="AS7" s="861"/>
      <c r="AT7" s="861"/>
      <c r="AU7" s="861"/>
      <c r="AV7" s="861"/>
      <c r="AW7" s="860"/>
    </row>
    <row r="8" spans="1:92" ht="31.35" customHeight="1" x14ac:dyDescent="0.2">
      <c r="A8" s="10" t="s">
        <v>2</v>
      </c>
      <c r="B8" s="11"/>
      <c r="C8" s="11"/>
      <c r="D8" s="11"/>
      <c r="E8" s="11"/>
      <c r="F8" s="11"/>
      <c r="G8" s="11"/>
      <c r="H8" s="11"/>
      <c r="I8" s="11"/>
      <c r="Q8" s="12"/>
      <c r="R8" s="12"/>
      <c r="S8" s="12"/>
      <c r="T8" s="12"/>
      <c r="U8" s="12"/>
      <c r="V8" s="12"/>
      <c r="W8" s="12"/>
      <c r="X8" s="13"/>
      <c r="Y8" s="13"/>
      <c r="Z8" s="13"/>
      <c r="AA8" s="13"/>
      <c r="AB8" s="13"/>
      <c r="AC8" s="13"/>
      <c r="AD8" s="7"/>
      <c r="AE8" s="861"/>
      <c r="AF8" s="861"/>
      <c r="AG8" s="861"/>
      <c r="AH8" s="861"/>
      <c r="AI8" s="861"/>
      <c r="AJ8" s="861"/>
      <c r="AK8" s="861"/>
      <c r="AL8" s="861"/>
      <c r="AM8" s="861"/>
      <c r="AN8" s="861"/>
      <c r="AO8" s="861"/>
      <c r="AP8" s="861"/>
      <c r="AQ8" s="861"/>
      <c r="AR8" s="861"/>
      <c r="AS8" s="861"/>
      <c r="AT8" s="861"/>
      <c r="AU8" s="861"/>
      <c r="AV8" s="861"/>
      <c r="AW8" s="860"/>
      <c r="BZ8" s="2"/>
      <c r="CG8" s="14"/>
      <c r="CH8" s="14"/>
      <c r="CI8" s="14"/>
      <c r="CJ8" s="14"/>
      <c r="CK8" s="14"/>
      <c r="CL8" s="14"/>
      <c r="CM8" s="14"/>
      <c r="CN8" s="14"/>
    </row>
    <row r="9" spans="1:92" ht="16.350000000000001" customHeight="1" x14ac:dyDescent="0.2">
      <c r="A9" s="1371" t="s">
        <v>3</v>
      </c>
      <c r="B9" s="1372"/>
      <c r="C9" s="1375" t="s">
        <v>4</v>
      </c>
      <c r="D9" s="1377" t="s">
        <v>5</v>
      </c>
      <c r="E9" s="1378"/>
      <c r="F9" s="1378"/>
      <c r="G9" s="1378"/>
      <c r="H9" s="1378"/>
      <c r="I9" s="1378"/>
      <c r="J9" s="1378"/>
      <c r="K9" s="1378"/>
      <c r="L9" s="1378"/>
      <c r="M9" s="1379"/>
      <c r="N9" s="1367" t="s">
        <v>6</v>
      </c>
      <c r="O9" s="1375" t="s">
        <v>7</v>
      </c>
      <c r="P9" s="1375" t="s">
        <v>8</v>
      </c>
      <c r="Q9" s="15"/>
      <c r="R9" s="15"/>
      <c r="S9" s="15"/>
      <c r="T9" s="15"/>
      <c r="U9" s="15"/>
      <c r="V9" s="15"/>
      <c r="W9" s="13"/>
      <c r="X9" s="13"/>
      <c r="Y9" s="13"/>
      <c r="Z9" s="13"/>
      <c r="AA9" s="13"/>
      <c r="AB9" s="13"/>
      <c r="AC9" s="13"/>
      <c r="AD9" s="7"/>
      <c r="AE9" s="7"/>
      <c r="AF9" s="861"/>
      <c r="AG9" s="861"/>
      <c r="AH9" s="861"/>
      <c r="AI9" s="861"/>
      <c r="AJ9" s="861"/>
      <c r="AK9" s="861"/>
      <c r="AL9" s="861"/>
      <c r="AM9" s="861"/>
      <c r="AN9" s="861"/>
      <c r="AO9" s="861"/>
      <c r="AP9" s="862"/>
      <c r="AQ9" s="862"/>
      <c r="AR9" s="862"/>
      <c r="AS9" s="862"/>
      <c r="AT9" s="862"/>
      <c r="AU9" s="862"/>
      <c r="AV9" s="862"/>
      <c r="AW9" s="862"/>
      <c r="AX9" s="860"/>
      <c r="CG9" s="14"/>
      <c r="CH9" s="14"/>
      <c r="CI9" s="14"/>
      <c r="CJ9" s="14"/>
      <c r="CK9" s="14"/>
      <c r="CL9" s="14"/>
      <c r="CM9" s="14"/>
      <c r="CN9" s="14"/>
    </row>
    <row r="10" spans="1:92" ht="25.35" customHeight="1" x14ac:dyDescent="0.2">
      <c r="A10" s="1373"/>
      <c r="B10" s="1374"/>
      <c r="C10" s="1376"/>
      <c r="D10" s="783" t="s">
        <v>9</v>
      </c>
      <c r="E10" s="863" t="s">
        <v>10</v>
      </c>
      <c r="F10" s="863" t="s">
        <v>11</v>
      </c>
      <c r="G10" s="863" t="s">
        <v>12</v>
      </c>
      <c r="H10" s="863" t="s">
        <v>13</v>
      </c>
      <c r="I10" s="863" t="s">
        <v>14</v>
      </c>
      <c r="J10" s="863" t="s">
        <v>15</v>
      </c>
      <c r="K10" s="863" t="s">
        <v>16</v>
      </c>
      <c r="L10" s="863" t="s">
        <v>17</v>
      </c>
      <c r="M10" s="864" t="s">
        <v>18</v>
      </c>
      <c r="N10" s="1369"/>
      <c r="O10" s="1376"/>
      <c r="P10" s="1376"/>
      <c r="Q10" s="12"/>
      <c r="R10" s="20"/>
      <c r="S10" s="20"/>
      <c r="T10" s="20"/>
      <c r="U10" s="20"/>
      <c r="V10" s="15"/>
      <c r="W10" s="15"/>
      <c r="X10" s="15"/>
      <c r="Y10" s="15"/>
      <c r="Z10" s="15"/>
      <c r="AA10" s="15"/>
      <c r="AB10" s="15"/>
      <c r="AC10" s="15"/>
      <c r="AD10" s="11"/>
      <c r="AE10" s="11"/>
      <c r="AF10" s="865"/>
      <c r="AG10" s="865"/>
      <c r="AH10" s="865"/>
      <c r="AI10" s="865"/>
      <c r="AJ10" s="865"/>
      <c r="AK10" s="865"/>
      <c r="AL10" s="865"/>
      <c r="AM10" s="865"/>
      <c r="AN10" s="865"/>
      <c r="AO10" s="866"/>
      <c r="AP10" s="866"/>
      <c r="AQ10" s="866"/>
      <c r="AR10" s="866"/>
      <c r="AS10" s="866"/>
      <c r="AT10" s="866"/>
      <c r="AU10" s="866"/>
      <c r="AV10" s="866"/>
      <c r="AW10" s="866"/>
      <c r="AX10" s="860"/>
      <c r="CG10" s="14"/>
      <c r="CH10" s="14"/>
      <c r="CI10" s="14"/>
      <c r="CJ10" s="14"/>
      <c r="CK10" s="14"/>
      <c r="CL10" s="14"/>
      <c r="CM10" s="14"/>
      <c r="CN10" s="14"/>
    </row>
    <row r="11" spans="1:92" ht="16.350000000000001" customHeight="1" x14ac:dyDescent="0.2">
      <c r="A11" s="1576" t="s">
        <v>19</v>
      </c>
      <c r="B11" s="1576"/>
      <c r="C11" s="867">
        <f>SUM(D11:M11)</f>
        <v>0</v>
      </c>
      <c r="D11" s="795"/>
      <c r="E11" s="804"/>
      <c r="F11" s="804"/>
      <c r="G11" s="804"/>
      <c r="H11" s="804"/>
      <c r="I11" s="804"/>
      <c r="J11" s="804"/>
      <c r="K11" s="804"/>
      <c r="L11" s="772"/>
      <c r="M11" s="773"/>
      <c r="N11" s="796"/>
      <c r="O11" s="797"/>
      <c r="P11" s="797"/>
      <c r="Q11" s="30" t="str">
        <f>CA11&amp;CB11&amp;CC11&amp;CD11</f>
        <v/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15"/>
      <c r="AD11" s="11"/>
      <c r="AE11" s="11"/>
      <c r="AF11" s="865"/>
      <c r="AG11" s="865"/>
      <c r="AH11" s="865"/>
      <c r="AI11" s="865"/>
      <c r="AJ11" s="865"/>
      <c r="AK11" s="866"/>
      <c r="AL11" s="866"/>
      <c r="AM11" s="866"/>
      <c r="AN11" s="866"/>
      <c r="AO11" s="866"/>
      <c r="AP11" s="866"/>
      <c r="AQ11" s="866"/>
      <c r="AR11" s="866"/>
      <c r="AS11" s="866"/>
      <c r="AT11" s="866"/>
      <c r="AU11" s="866"/>
      <c r="AV11" s="866"/>
      <c r="AW11" s="866"/>
      <c r="AX11" s="860"/>
      <c r="CA11" s="32" t="str">
        <f>IF(CH11=1,"* El número de víctima de Violencia de Género NO DEBE ser diferente al Total. ","")</f>
        <v/>
      </c>
      <c r="CB11" s="32" t="str">
        <f>IF(AND(C11&lt;&gt;0,OR(O11="",P11="")),"* No olvide digitar los campos Pueblo Originario y/o Migrantes (Digite CEROS si no tiene). ","")</f>
        <v/>
      </c>
      <c r="CC11" s="32" t="str">
        <f>IF(CJ11=1,"* Pueblo Originario y/o Migrantes NO DEBEN ser Mayor al Total. ","")</f>
        <v/>
      </c>
      <c r="CD11" s="32" t="str">
        <f>IF(CK11=1,"* Total Gestantes Ingresadas a control prenatal debe ser Mayor o Igual que el Total de Evaluaciones a Gestantes de REM A03 Sección B2. ","")</f>
        <v/>
      </c>
      <c r="CG11" s="14"/>
      <c r="CH11" s="33">
        <f>IF(C11&lt;N11,1,0)</f>
        <v>0</v>
      </c>
      <c r="CI11" s="14"/>
      <c r="CJ11" s="33">
        <f>IF(OR(C11&lt;O11,C11&lt;P11),1,0)</f>
        <v>0</v>
      </c>
      <c r="CK11" s="33">
        <f>IF(C11&lt;[5]A03!C75,1,0)</f>
        <v>0</v>
      </c>
      <c r="CL11" s="14"/>
      <c r="CM11" s="14"/>
      <c r="CN11" s="14"/>
    </row>
    <row r="12" spans="1:92" ht="16.350000000000001" customHeight="1" x14ac:dyDescent="0.2">
      <c r="A12" s="1359" t="s">
        <v>20</v>
      </c>
      <c r="B12" s="1359"/>
      <c r="C12" s="34">
        <f>SUM(D12:M12)</f>
        <v>0</v>
      </c>
      <c r="D12" s="35"/>
      <c r="E12" s="36"/>
      <c r="F12" s="36"/>
      <c r="G12" s="36"/>
      <c r="H12" s="36"/>
      <c r="I12" s="36"/>
      <c r="J12" s="36"/>
      <c r="K12" s="36"/>
      <c r="L12" s="37"/>
      <c r="M12" s="38"/>
      <c r="N12" s="39"/>
      <c r="O12" s="40"/>
      <c r="P12" s="40"/>
      <c r="Q12" s="30" t="str">
        <f>CA12&amp;CB12&amp;CC12&amp;CD12</f>
        <v/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15"/>
      <c r="AD12" s="11"/>
      <c r="AE12" s="11"/>
      <c r="AF12" s="865"/>
      <c r="AG12" s="865"/>
      <c r="AH12" s="865"/>
      <c r="AI12" s="865"/>
      <c r="AJ12" s="865"/>
      <c r="AK12" s="866"/>
      <c r="AL12" s="866"/>
      <c r="AM12" s="866"/>
      <c r="AN12" s="866"/>
      <c r="AO12" s="865"/>
      <c r="AP12" s="865"/>
      <c r="AQ12" s="866"/>
      <c r="AR12" s="866"/>
      <c r="AS12" s="866"/>
      <c r="AT12" s="866"/>
      <c r="AU12" s="866"/>
      <c r="AV12" s="866"/>
      <c r="AW12" s="866"/>
      <c r="AX12" s="860"/>
      <c r="CA12" s="32" t="str">
        <f>IF(CH12=1,"* El número de víctima de Violencia de Género NO DEBE ser diferente al Total. ","")</f>
        <v/>
      </c>
      <c r="CB12" s="32" t="str">
        <f>IF(AND(C12&lt;&gt;0,OR(O12="",P12="")),"* No olvide digitar los campos Pueblo Originario y/o Migrantes (Digite CEROS si no tiene). ","")</f>
        <v/>
      </c>
      <c r="CC12" s="32" t="str">
        <f>IF(CJ12=1,"* Pueblo Originario y/o Migrantes NO DEBEN ser Mayor al Total. ","")</f>
        <v/>
      </c>
      <c r="CD12" s="32" t="str">
        <f>IF(CK12=1,"* Total Gestantes debe ser Mayor o Igual a "&amp;A12&amp;".","")</f>
        <v/>
      </c>
      <c r="CG12" s="14"/>
      <c r="CH12" s="33">
        <f>IF(C12&lt;N12,1,0)</f>
        <v>0</v>
      </c>
      <c r="CI12" s="14"/>
      <c r="CJ12" s="33">
        <f>IF(OR(C12&lt;O12,C12&lt;P12),1,0)</f>
        <v>0</v>
      </c>
      <c r="CK12" s="33">
        <f>IF($C$11&lt;C12,1,0)</f>
        <v>0</v>
      </c>
      <c r="CL12" s="14"/>
      <c r="CM12" s="14"/>
      <c r="CN12" s="14"/>
    </row>
    <row r="13" spans="1:92" ht="16.350000000000001" customHeight="1" x14ac:dyDescent="0.2">
      <c r="A13" s="1360" t="s">
        <v>21</v>
      </c>
      <c r="B13" s="1361"/>
      <c r="C13" s="34">
        <f>SUM(D13:M13)</f>
        <v>0</v>
      </c>
      <c r="D13" s="35"/>
      <c r="E13" s="36"/>
      <c r="F13" s="36"/>
      <c r="G13" s="36"/>
      <c r="H13" s="36"/>
      <c r="I13" s="36"/>
      <c r="J13" s="36"/>
      <c r="K13" s="36"/>
      <c r="L13" s="37"/>
      <c r="M13" s="38"/>
      <c r="N13" s="39"/>
      <c r="O13" s="40"/>
      <c r="P13" s="40"/>
      <c r="Q13" s="30" t="str">
        <f>CA13&amp;CB13&amp;CC13&amp;CD13</f>
        <v/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15"/>
      <c r="AD13" s="11"/>
      <c r="AE13" s="11"/>
      <c r="AF13" s="865"/>
      <c r="AG13" s="865"/>
      <c r="AH13" s="865"/>
      <c r="AI13" s="865"/>
      <c r="AJ13" s="865"/>
      <c r="AK13" s="866"/>
      <c r="AL13" s="866"/>
      <c r="AM13" s="866"/>
      <c r="AN13" s="866"/>
      <c r="AO13" s="865"/>
      <c r="AP13" s="865"/>
      <c r="AQ13" s="865"/>
      <c r="AR13" s="866"/>
      <c r="AS13" s="866"/>
      <c r="AT13" s="866"/>
      <c r="AU13" s="866"/>
      <c r="AV13" s="866"/>
      <c r="AW13" s="866"/>
      <c r="AX13" s="860"/>
      <c r="CA13" s="32" t="str">
        <f>IF(CH13=1,"* El número de víctima de Violencia de Género NO DEBE ser diferente al Total. ","")</f>
        <v/>
      </c>
      <c r="CB13" s="32" t="str">
        <f>IF(AND(C13&lt;&gt;0,OR(O13="",P13="")),"* No olvide digitar los campos Pueblo Originario y/o Migrantes (Digite CEROS si no tiene). ","")</f>
        <v/>
      </c>
      <c r="CC13" s="32" t="str">
        <f>IF(CJ13=1,"* Pueblo Originario y/o Migrantes NO DEBEN ser Mayor al Total. ","")</f>
        <v/>
      </c>
      <c r="CD13" s="32" t="str">
        <f>IF(CK13=1,"* Total Gestantes debe ser Mayor o Igual a "&amp;A13&amp;".","")</f>
        <v/>
      </c>
      <c r="CG13" s="14"/>
      <c r="CH13" s="33">
        <f>IF(C13&lt;N13,1,0)</f>
        <v>0</v>
      </c>
      <c r="CI13" s="14"/>
      <c r="CJ13" s="33">
        <f>IF(OR(C13&lt;O13,C13&lt;P13),1,0)</f>
        <v>0</v>
      </c>
      <c r="CK13" s="33">
        <f>IF($C$11&lt;C13,1,0)</f>
        <v>0</v>
      </c>
      <c r="CL13" s="14"/>
      <c r="CM13" s="14"/>
      <c r="CN13" s="14"/>
    </row>
    <row r="14" spans="1:92" ht="16.350000000000001" customHeight="1" x14ac:dyDescent="0.2">
      <c r="A14" s="1362" t="s">
        <v>22</v>
      </c>
      <c r="B14" s="1363"/>
      <c r="C14" s="41">
        <f>SUM(D14:M14)</f>
        <v>0</v>
      </c>
      <c r="D14" s="42"/>
      <c r="E14" s="43"/>
      <c r="F14" s="43"/>
      <c r="G14" s="43"/>
      <c r="H14" s="43"/>
      <c r="I14" s="43"/>
      <c r="J14" s="43"/>
      <c r="K14" s="43"/>
      <c r="L14" s="44"/>
      <c r="M14" s="45"/>
      <c r="N14" s="46"/>
      <c r="O14" s="47"/>
      <c r="P14" s="47"/>
      <c r="Q14" s="30" t="str">
        <f>CA14&amp;CB14&amp;CC14&amp;CD14</f>
        <v/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15"/>
      <c r="AD14" s="11"/>
      <c r="AE14" s="11"/>
      <c r="AF14" s="865"/>
      <c r="AG14" s="865"/>
      <c r="AH14" s="865"/>
      <c r="AI14" s="865"/>
      <c r="AJ14" s="865"/>
      <c r="AK14" s="865"/>
      <c r="AL14" s="865"/>
      <c r="AM14" s="865"/>
      <c r="AN14" s="865"/>
      <c r="AO14" s="866"/>
      <c r="AP14" s="866"/>
      <c r="AQ14" s="866"/>
      <c r="AR14" s="866"/>
      <c r="AS14" s="866"/>
      <c r="AT14" s="866"/>
      <c r="AU14" s="866"/>
      <c r="AV14" s="866"/>
      <c r="AW14" s="866"/>
      <c r="AX14" s="860"/>
      <c r="CA14" s="32" t="str">
        <f>IF(CH14=1,"* El número de víctima de Violencia de Género NO DEBE ser diferente al Total. ","")</f>
        <v/>
      </c>
      <c r="CB14" s="32" t="str">
        <f>IF(AND(C14&lt;&gt;0,OR(O14="",P14="")),"* No olvide digitar los campos Pueblo Originario y/o Migrantes (Digite CEROS si no tiene). ","")</f>
        <v/>
      </c>
      <c r="CC14" s="32" t="str">
        <f>IF(CJ14=1,"* Pueblo Originario y/o Migrantes NO DEBEN ser Mayor al Total. ","")</f>
        <v/>
      </c>
      <c r="CD14" s="32" t="str">
        <f>IF(CK14=1,"* Total Gestantes debe ser Mayor o Igual a "&amp;A14&amp;".","")</f>
        <v/>
      </c>
      <c r="CG14" s="14"/>
      <c r="CH14" s="33">
        <f>IF(C14&lt;N14,1,0)</f>
        <v>0</v>
      </c>
      <c r="CI14" s="14"/>
      <c r="CJ14" s="33">
        <f>IF(OR(C14&lt;O14,C14&lt;P14),1,0)</f>
        <v>0</v>
      </c>
      <c r="CK14" s="33">
        <f>IF($C$11&lt;C14,1,0)</f>
        <v>0</v>
      </c>
      <c r="CL14" s="14"/>
      <c r="CM14" s="14"/>
      <c r="CN14" s="14"/>
    </row>
    <row r="15" spans="1:92" ht="16.350000000000001" customHeight="1" x14ac:dyDescent="0.2">
      <c r="A15" s="1364" t="s">
        <v>23</v>
      </c>
      <c r="B15" s="1365"/>
      <c r="C15" s="868">
        <f>SUM(D15:M15)</f>
        <v>0</v>
      </c>
      <c r="D15" s="869"/>
      <c r="E15" s="870"/>
      <c r="F15" s="870"/>
      <c r="G15" s="870"/>
      <c r="H15" s="870"/>
      <c r="I15" s="870"/>
      <c r="J15" s="870"/>
      <c r="K15" s="870"/>
      <c r="L15" s="777"/>
      <c r="M15" s="871"/>
      <c r="N15" s="53"/>
      <c r="O15" s="872"/>
      <c r="P15" s="872"/>
      <c r="Q15" s="30" t="str">
        <f>CA15&amp;CB15&amp;CC15&amp;CD15</f>
        <v/>
      </c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15"/>
      <c r="AD15" s="11"/>
      <c r="AE15" s="11"/>
      <c r="AF15" s="865"/>
      <c r="AG15" s="865"/>
      <c r="AH15" s="865"/>
      <c r="AI15" s="865"/>
      <c r="AJ15" s="865"/>
      <c r="AK15" s="865"/>
      <c r="AL15" s="865"/>
      <c r="AM15" s="865"/>
      <c r="AN15" s="865"/>
      <c r="AO15" s="866"/>
      <c r="AP15" s="866"/>
      <c r="AQ15" s="866"/>
      <c r="AR15" s="866"/>
      <c r="AS15" s="866"/>
      <c r="AT15" s="866"/>
      <c r="AU15" s="866"/>
      <c r="AV15" s="866"/>
      <c r="AW15" s="866"/>
      <c r="AX15" s="860"/>
      <c r="CA15" s="32" t="str">
        <f>IF(CH15=1,"* El número de víctima de Violencia de Género NO DEBE ser diferente al Total. ","")</f>
        <v/>
      </c>
      <c r="CB15" s="32" t="str">
        <f>IF(AND(C15&lt;&gt;0,OR(O15="",P15="")),"* No olvide digitar los campos Pueblo Originario y/o Migrantes (Digite CEROS si no tiene). ","")</f>
        <v/>
      </c>
      <c r="CC15" s="32" t="str">
        <f>IF(CJ15=1,"* Pueblo Originario y/o Migrantes NO DEBEN ser Mayor al Total. ","")</f>
        <v/>
      </c>
      <c r="CD15" s="32" t="str">
        <f>IF(CK15=1,"* Total Gestantes debe ser Mayor o Igual a "&amp;A15&amp;".","")</f>
        <v/>
      </c>
      <c r="CG15" s="14"/>
      <c r="CH15" s="33">
        <f>IF(C15&lt;N15,1,0)</f>
        <v>0</v>
      </c>
      <c r="CI15" s="14"/>
      <c r="CJ15" s="33">
        <f>IF(OR(C15&lt;O15,C15&lt;P15),1,0)</f>
        <v>0</v>
      </c>
      <c r="CK15" s="33">
        <f>IF($C$11&lt;C15,1,0)</f>
        <v>0</v>
      </c>
      <c r="CL15" s="14"/>
      <c r="CM15" s="14"/>
      <c r="CN15" s="14"/>
    </row>
    <row r="16" spans="1:92" ht="31.35" customHeight="1" x14ac:dyDescent="0.2">
      <c r="A16" s="10" t="s">
        <v>24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1"/>
      <c r="P16" s="11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1"/>
      <c r="AE16" s="865"/>
      <c r="AF16" s="865"/>
      <c r="AG16" s="865"/>
      <c r="AH16" s="865"/>
      <c r="AI16" s="865"/>
      <c r="AJ16" s="865"/>
      <c r="AK16" s="865"/>
      <c r="AL16" s="865"/>
      <c r="AM16" s="865"/>
      <c r="AN16" s="865"/>
      <c r="AO16" s="865"/>
      <c r="AP16" s="865"/>
      <c r="AQ16" s="865"/>
      <c r="AR16" s="865"/>
      <c r="AS16" s="865"/>
      <c r="AT16" s="865"/>
      <c r="AU16" s="865"/>
      <c r="AV16" s="865"/>
      <c r="AW16" s="860"/>
      <c r="BZ16" s="2"/>
      <c r="CG16" s="14"/>
      <c r="CH16" s="14"/>
      <c r="CI16" s="14"/>
      <c r="CJ16" s="14"/>
      <c r="CK16" s="14"/>
      <c r="CL16" s="14"/>
      <c r="CM16" s="14"/>
      <c r="CN16" s="14"/>
    </row>
    <row r="17" spans="1:92" ht="16.350000000000001" customHeight="1" x14ac:dyDescent="0.2">
      <c r="A17" s="1366" t="s">
        <v>25</v>
      </c>
      <c r="B17" s="1367"/>
      <c r="C17" s="1375" t="s">
        <v>26</v>
      </c>
      <c r="D17" s="1375" t="s">
        <v>27</v>
      </c>
      <c r="E17" s="1375" t="s">
        <v>7</v>
      </c>
      <c r="F17" s="1375" t="s">
        <v>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1"/>
      <c r="AE17" s="865"/>
      <c r="AF17" s="866"/>
      <c r="AG17" s="866"/>
      <c r="AH17" s="866"/>
      <c r="AI17" s="866"/>
      <c r="AJ17" s="866"/>
      <c r="AK17" s="866"/>
      <c r="AL17" s="866"/>
      <c r="AM17" s="866"/>
      <c r="AN17" s="866"/>
      <c r="AO17" s="866"/>
      <c r="AP17" s="866"/>
      <c r="AQ17" s="866"/>
      <c r="AR17" s="866"/>
      <c r="AS17" s="866"/>
      <c r="AT17" s="866"/>
      <c r="AU17" s="866"/>
      <c r="AV17" s="866"/>
      <c r="AW17" s="860"/>
      <c r="CG17" s="14"/>
      <c r="CH17" s="14"/>
      <c r="CI17" s="14"/>
      <c r="CJ17" s="14"/>
      <c r="CK17" s="14"/>
      <c r="CL17" s="14"/>
      <c r="CM17" s="14"/>
      <c r="CN17" s="14"/>
    </row>
    <row r="18" spans="1:92" ht="25.35" customHeight="1" x14ac:dyDescent="0.2">
      <c r="A18" s="1368"/>
      <c r="B18" s="1369"/>
      <c r="C18" s="1376"/>
      <c r="D18" s="1376"/>
      <c r="E18" s="1376"/>
      <c r="F18" s="1376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1"/>
      <c r="AE18" s="865"/>
      <c r="AF18" s="866"/>
      <c r="AG18" s="866"/>
      <c r="AH18" s="866"/>
      <c r="AI18" s="866"/>
      <c r="AJ18" s="866"/>
      <c r="AK18" s="866"/>
      <c r="AL18" s="866"/>
      <c r="AM18" s="866"/>
      <c r="AN18" s="866"/>
      <c r="AO18" s="866"/>
      <c r="AP18" s="866"/>
      <c r="AQ18" s="866"/>
      <c r="AR18" s="866"/>
      <c r="AS18" s="866"/>
      <c r="AT18" s="866"/>
      <c r="AU18" s="866"/>
      <c r="AV18" s="866"/>
      <c r="AW18" s="860"/>
      <c r="CG18" s="14"/>
      <c r="CH18" s="14"/>
      <c r="CI18" s="14"/>
      <c r="CJ18" s="14"/>
      <c r="CK18" s="14"/>
      <c r="CL18" s="14"/>
      <c r="CM18" s="14"/>
      <c r="CN18" s="14"/>
    </row>
    <row r="19" spans="1:92" ht="16.350000000000001" customHeight="1" x14ac:dyDescent="0.2">
      <c r="A19" s="1383" t="s">
        <v>28</v>
      </c>
      <c r="B19" s="1384"/>
      <c r="C19" s="873">
        <v>29</v>
      </c>
      <c r="D19" s="873">
        <v>0</v>
      </c>
      <c r="E19" s="873">
        <v>1</v>
      </c>
      <c r="F19" s="873">
        <v>0</v>
      </c>
      <c r="G19" s="30" t="str">
        <f t="shared" ref="G19:G29" si="0">CA19&amp;CB19&amp;CC19&amp;CD19</f>
        <v/>
      </c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1"/>
      <c r="AE19" s="874"/>
      <c r="AF19" s="875"/>
      <c r="AG19" s="875"/>
      <c r="AH19" s="875"/>
      <c r="AI19" s="875"/>
      <c r="AJ19" s="875"/>
      <c r="AK19" s="875"/>
      <c r="AL19" s="875"/>
      <c r="AM19" s="875"/>
      <c r="AN19" s="875"/>
      <c r="AO19" s="875"/>
      <c r="AP19" s="875"/>
      <c r="AQ19" s="875"/>
      <c r="AR19" s="875"/>
      <c r="AS19" s="875"/>
      <c r="AT19" s="875"/>
      <c r="AU19" s="875"/>
      <c r="AV19" s="875"/>
      <c r="AW19" s="876"/>
      <c r="CA19" s="56"/>
      <c r="CB19" s="56"/>
      <c r="CC19" s="56"/>
      <c r="CD19" s="32" t="str">
        <f>IF(AND(SUM(C20:C29)&lt;&gt;0,C19=0),"* No olvide registrar número de gestantes ingresadas. ","")</f>
        <v/>
      </c>
      <c r="CG19" s="14">
        <v>0</v>
      </c>
      <c r="CH19" s="14"/>
      <c r="CI19" s="14">
        <v>0</v>
      </c>
      <c r="CJ19" s="14"/>
      <c r="CK19" s="14"/>
      <c r="CL19" s="14"/>
      <c r="CM19" s="14"/>
      <c r="CN19" s="14"/>
    </row>
    <row r="20" spans="1:92" ht="16.350000000000001" customHeight="1" x14ac:dyDescent="0.2">
      <c r="A20" s="1577" t="s">
        <v>29</v>
      </c>
      <c r="B20" s="1578"/>
      <c r="C20" s="57"/>
      <c r="D20" s="57"/>
      <c r="E20" s="57"/>
      <c r="F20" s="57"/>
      <c r="G20" s="30" t="str">
        <f t="shared" si="0"/>
        <v/>
      </c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1"/>
      <c r="AE20" s="874"/>
      <c r="AF20" s="875"/>
      <c r="AG20" s="875"/>
      <c r="AH20" s="875"/>
      <c r="AI20" s="875"/>
      <c r="AJ20" s="875"/>
      <c r="AK20" s="875"/>
      <c r="AL20" s="875"/>
      <c r="AM20" s="875"/>
      <c r="AN20" s="875"/>
      <c r="AO20" s="875"/>
      <c r="AP20" s="875"/>
      <c r="AQ20" s="875"/>
      <c r="AR20" s="875"/>
      <c r="AS20" s="875"/>
      <c r="AT20" s="875"/>
      <c r="AU20" s="875"/>
      <c r="AV20" s="875"/>
      <c r="AW20" s="876"/>
      <c r="CG20" s="14">
        <v>0</v>
      </c>
      <c r="CH20" s="14"/>
      <c r="CI20" s="14">
        <v>0</v>
      </c>
      <c r="CJ20" s="14"/>
      <c r="CK20" s="14"/>
      <c r="CL20" s="14"/>
      <c r="CM20" s="14"/>
      <c r="CN20" s="14"/>
    </row>
    <row r="21" spans="1:92" ht="16.350000000000001" customHeight="1" x14ac:dyDescent="0.2">
      <c r="A21" s="1360" t="s">
        <v>30</v>
      </c>
      <c r="B21" s="1361"/>
      <c r="C21" s="58">
        <v>2</v>
      </c>
      <c r="D21" s="58">
        <v>0</v>
      </c>
      <c r="E21" s="58">
        <v>0</v>
      </c>
      <c r="F21" s="58">
        <v>0</v>
      </c>
      <c r="G21" s="30" t="str">
        <f t="shared" si="0"/>
        <v/>
      </c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1"/>
      <c r="AE21" s="865"/>
      <c r="AF21" s="866"/>
      <c r="AG21" s="866"/>
      <c r="AH21" s="866"/>
      <c r="AI21" s="866"/>
      <c r="AJ21" s="866"/>
      <c r="AK21" s="866"/>
      <c r="AL21" s="866"/>
      <c r="AM21" s="866"/>
      <c r="AN21" s="866"/>
      <c r="AO21" s="866"/>
      <c r="AP21" s="866"/>
      <c r="AQ21" s="866"/>
      <c r="AR21" s="866"/>
      <c r="AS21" s="866"/>
      <c r="AT21" s="866"/>
      <c r="AU21" s="866"/>
      <c r="AV21" s="866"/>
      <c r="AW21" s="860"/>
      <c r="CA21" s="56"/>
      <c r="CB21" s="56"/>
      <c r="CC21" s="56"/>
      <c r="CG21" s="14">
        <v>0</v>
      </c>
      <c r="CH21" s="14"/>
      <c r="CI21" s="14">
        <v>0</v>
      </c>
      <c r="CJ21" s="14"/>
      <c r="CK21" s="14"/>
      <c r="CL21" s="14"/>
      <c r="CM21" s="14"/>
      <c r="CN21" s="14"/>
    </row>
    <row r="22" spans="1:92" ht="16.350000000000001" customHeight="1" x14ac:dyDescent="0.2">
      <c r="A22" s="1360" t="s">
        <v>31</v>
      </c>
      <c r="B22" s="1361"/>
      <c r="C22" s="58">
        <v>3</v>
      </c>
      <c r="D22" s="58">
        <v>0</v>
      </c>
      <c r="E22" s="58">
        <v>0</v>
      </c>
      <c r="F22" s="58">
        <v>0</v>
      </c>
      <c r="G22" s="30" t="str">
        <f t="shared" si="0"/>
        <v/>
      </c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1"/>
      <c r="AE22" s="865"/>
      <c r="AF22" s="866"/>
      <c r="AG22" s="866"/>
      <c r="AH22" s="866"/>
      <c r="AI22" s="866"/>
      <c r="AJ22" s="866"/>
      <c r="AK22" s="866"/>
      <c r="AL22" s="866"/>
      <c r="AM22" s="866"/>
      <c r="AN22" s="866"/>
      <c r="AO22" s="866"/>
      <c r="AP22" s="866"/>
      <c r="AQ22" s="866"/>
      <c r="AR22" s="866"/>
      <c r="AS22" s="866"/>
      <c r="AT22" s="866"/>
      <c r="AU22" s="866"/>
      <c r="AV22" s="866"/>
      <c r="AW22" s="860"/>
      <c r="CG22" s="14">
        <v>0</v>
      </c>
      <c r="CH22" s="14"/>
      <c r="CI22" s="14">
        <v>0</v>
      </c>
      <c r="CJ22" s="14"/>
      <c r="CK22" s="14"/>
      <c r="CL22" s="14"/>
      <c r="CM22" s="14"/>
      <c r="CN22" s="14"/>
    </row>
    <row r="23" spans="1:92" ht="16.350000000000001" customHeight="1" x14ac:dyDescent="0.2">
      <c r="A23" s="1381" t="s">
        <v>32</v>
      </c>
      <c r="B23" s="1382"/>
      <c r="C23" s="58">
        <v>1</v>
      </c>
      <c r="D23" s="58">
        <v>0</v>
      </c>
      <c r="E23" s="58">
        <v>0</v>
      </c>
      <c r="F23" s="58">
        <v>0</v>
      </c>
      <c r="G23" s="30" t="str">
        <f t="shared" si="0"/>
        <v/>
      </c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1"/>
      <c r="AE23" s="865"/>
      <c r="AF23" s="866"/>
      <c r="AG23" s="866"/>
      <c r="AH23" s="866"/>
      <c r="AI23" s="866"/>
      <c r="AJ23" s="866"/>
      <c r="AK23" s="866"/>
      <c r="AL23" s="866"/>
      <c r="AM23" s="866"/>
      <c r="AN23" s="866"/>
      <c r="AO23" s="866"/>
      <c r="AP23" s="866"/>
      <c r="AQ23" s="866"/>
      <c r="AR23" s="866"/>
      <c r="AS23" s="866"/>
      <c r="AT23" s="866"/>
      <c r="AU23" s="866"/>
      <c r="AV23" s="866"/>
      <c r="AW23" s="860"/>
      <c r="CG23" s="14">
        <v>0</v>
      </c>
      <c r="CH23" s="14"/>
      <c r="CI23" s="14">
        <v>0</v>
      </c>
      <c r="CJ23" s="14"/>
      <c r="CK23" s="14"/>
      <c r="CL23" s="14"/>
      <c r="CM23" s="14"/>
      <c r="CN23" s="14"/>
    </row>
    <row r="24" spans="1:92" ht="16.350000000000001" customHeight="1" x14ac:dyDescent="0.2">
      <c r="A24" s="1381" t="s">
        <v>33</v>
      </c>
      <c r="B24" s="1382"/>
      <c r="C24" s="58"/>
      <c r="D24" s="58"/>
      <c r="E24" s="58"/>
      <c r="F24" s="58"/>
      <c r="G24" s="30" t="str">
        <f t="shared" si="0"/>
        <v/>
      </c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1"/>
      <c r="AE24" s="865"/>
      <c r="AF24" s="866"/>
      <c r="AG24" s="866"/>
      <c r="AH24" s="866"/>
      <c r="AI24" s="866"/>
      <c r="AJ24" s="866"/>
      <c r="AK24" s="866"/>
      <c r="AL24" s="866"/>
      <c r="AM24" s="866"/>
      <c r="AN24" s="866"/>
      <c r="AO24" s="866"/>
      <c r="AP24" s="866"/>
      <c r="AQ24" s="866"/>
      <c r="AR24" s="866"/>
      <c r="AS24" s="866"/>
      <c r="AT24" s="866"/>
      <c r="AU24" s="866"/>
      <c r="AV24" s="866"/>
      <c r="AW24" s="860"/>
      <c r="CG24" s="14">
        <v>0</v>
      </c>
      <c r="CH24" s="14"/>
      <c r="CI24" s="14">
        <v>0</v>
      </c>
      <c r="CJ24" s="14"/>
      <c r="CK24" s="14"/>
      <c r="CL24" s="14"/>
      <c r="CM24" s="14"/>
      <c r="CN24" s="14"/>
    </row>
    <row r="25" spans="1:92" ht="16.350000000000001" customHeight="1" x14ac:dyDescent="0.2">
      <c r="A25" s="1381" t="s">
        <v>34</v>
      </c>
      <c r="B25" s="1382"/>
      <c r="C25" s="58"/>
      <c r="D25" s="58"/>
      <c r="E25" s="58"/>
      <c r="F25" s="58"/>
      <c r="G25" s="30" t="str">
        <f t="shared" si="0"/>
        <v/>
      </c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1"/>
      <c r="AE25" s="865"/>
      <c r="AF25" s="866"/>
      <c r="AG25" s="866"/>
      <c r="AH25" s="866"/>
      <c r="AI25" s="866"/>
      <c r="AJ25" s="866"/>
      <c r="AK25" s="866"/>
      <c r="AL25" s="866"/>
      <c r="AM25" s="866"/>
      <c r="AN25" s="866"/>
      <c r="AO25" s="866"/>
      <c r="AP25" s="866"/>
      <c r="AQ25" s="866"/>
      <c r="AR25" s="866"/>
      <c r="AS25" s="866"/>
      <c r="AT25" s="866"/>
      <c r="AU25" s="866"/>
      <c r="AV25" s="866"/>
      <c r="AW25" s="860"/>
      <c r="CG25" s="14">
        <v>0</v>
      </c>
      <c r="CH25" s="14"/>
      <c r="CI25" s="14">
        <v>0</v>
      </c>
      <c r="CJ25" s="14"/>
      <c r="CK25" s="14"/>
      <c r="CL25" s="14"/>
      <c r="CM25" s="14"/>
      <c r="CN25" s="14"/>
    </row>
    <row r="26" spans="1:92" ht="16.350000000000001" customHeight="1" x14ac:dyDescent="0.2">
      <c r="A26" s="1381" t="s">
        <v>35</v>
      </c>
      <c r="B26" s="1382"/>
      <c r="C26" s="58">
        <v>5</v>
      </c>
      <c r="D26" s="58">
        <v>0</v>
      </c>
      <c r="E26" s="58">
        <v>0</v>
      </c>
      <c r="F26" s="58">
        <v>0</v>
      </c>
      <c r="G26" s="30" t="str">
        <f t="shared" si="0"/>
        <v/>
      </c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1"/>
      <c r="AE26" s="865"/>
      <c r="AF26" s="866"/>
      <c r="AG26" s="866"/>
      <c r="AH26" s="866"/>
      <c r="AI26" s="866"/>
      <c r="AJ26" s="866"/>
      <c r="AK26" s="866"/>
      <c r="AL26" s="866"/>
      <c r="AM26" s="866"/>
      <c r="AN26" s="866"/>
      <c r="AO26" s="866"/>
      <c r="AP26" s="866"/>
      <c r="AQ26" s="866"/>
      <c r="AR26" s="866"/>
      <c r="AS26" s="866"/>
      <c r="AT26" s="866"/>
      <c r="AU26" s="866"/>
      <c r="AV26" s="866"/>
      <c r="AW26" s="860"/>
      <c r="CG26" s="14">
        <v>0</v>
      </c>
      <c r="CH26" s="14"/>
      <c r="CI26" s="14">
        <v>0</v>
      </c>
      <c r="CJ26" s="14"/>
      <c r="CK26" s="14"/>
      <c r="CL26" s="14"/>
      <c r="CM26" s="14"/>
      <c r="CN26" s="14"/>
    </row>
    <row r="27" spans="1:92" ht="16.350000000000001" customHeight="1" x14ac:dyDescent="0.2">
      <c r="A27" s="1381" t="s">
        <v>36</v>
      </c>
      <c r="B27" s="1382"/>
      <c r="C27" s="58">
        <v>8</v>
      </c>
      <c r="D27" s="58">
        <v>0</v>
      </c>
      <c r="E27" s="58">
        <v>0</v>
      </c>
      <c r="F27" s="58">
        <v>0</v>
      </c>
      <c r="G27" s="30" t="str">
        <f t="shared" si="0"/>
        <v/>
      </c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1"/>
      <c r="AE27" s="865"/>
      <c r="AF27" s="866"/>
      <c r="AG27" s="866"/>
      <c r="AH27" s="866"/>
      <c r="AI27" s="866"/>
      <c r="AJ27" s="866"/>
      <c r="AK27" s="866"/>
      <c r="AL27" s="866"/>
      <c r="AM27" s="866"/>
      <c r="AN27" s="866"/>
      <c r="AO27" s="866"/>
      <c r="AP27" s="866"/>
      <c r="AQ27" s="866"/>
      <c r="AR27" s="866"/>
      <c r="AS27" s="866"/>
      <c r="AT27" s="866"/>
      <c r="AU27" s="866"/>
      <c r="AV27" s="866"/>
      <c r="AW27" s="860"/>
      <c r="CG27" s="14">
        <v>0</v>
      </c>
      <c r="CH27" s="14"/>
      <c r="CI27" s="14">
        <v>0</v>
      </c>
      <c r="CJ27" s="14"/>
      <c r="CK27" s="14"/>
      <c r="CL27" s="14"/>
      <c r="CM27" s="14"/>
      <c r="CN27" s="14"/>
    </row>
    <row r="28" spans="1:92" ht="16.350000000000001" customHeight="1" x14ac:dyDescent="0.2">
      <c r="A28" s="1381" t="s">
        <v>37</v>
      </c>
      <c r="B28" s="1382"/>
      <c r="C28" s="58">
        <v>1</v>
      </c>
      <c r="D28" s="58">
        <v>0</v>
      </c>
      <c r="E28" s="58">
        <v>1</v>
      </c>
      <c r="F28" s="58">
        <v>0</v>
      </c>
      <c r="G28" s="30" t="str">
        <f t="shared" si="0"/>
        <v/>
      </c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1"/>
      <c r="AE28" s="865"/>
      <c r="AF28" s="866"/>
      <c r="AG28" s="866"/>
      <c r="AH28" s="866"/>
      <c r="AI28" s="866"/>
      <c r="AJ28" s="866"/>
      <c r="AK28" s="866"/>
      <c r="AL28" s="866"/>
      <c r="AM28" s="866"/>
      <c r="AN28" s="866"/>
      <c r="AO28" s="866"/>
      <c r="AP28" s="866"/>
      <c r="AQ28" s="866"/>
      <c r="AR28" s="866"/>
      <c r="AS28" s="866"/>
      <c r="AT28" s="866"/>
      <c r="AU28" s="866"/>
      <c r="AV28" s="866"/>
      <c r="AW28" s="860"/>
      <c r="CG28" s="14">
        <v>0</v>
      </c>
      <c r="CH28" s="14"/>
      <c r="CI28" s="14">
        <v>0</v>
      </c>
      <c r="CJ28" s="14"/>
      <c r="CK28" s="14"/>
      <c r="CL28" s="14"/>
      <c r="CM28" s="14"/>
      <c r="CN28" s="14"/>
    </row>
    <row r="29" spans="1:92" ht="16.350000000000001" customHeight="1" x14ac:dyDescent="0.2">
      <c r="A29" s="1395" t="s">
        <v>38</v>
      </c>
      <c r="B29" s="1396"/>
      <c r="C29" s="59">
        <v>9</v>
      </c>
      <c r="D29" s="59">
        <v>0</v>
      </c>
      <c r="E29" s="59">
        <v>0</v>
      </c>
      <c r="F29" s="59">
        <v>0</v>
      </c>
      <c r="G29" s="30" t="str">
        <f t="shared" si="0"/>
        <v/>
      </c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15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7"/>
      <c r="AE29" s="861"/>
      <c r="AF29" s="861"/>
      <c r="AG29" s="861"/>
      <c r="AH29" s="877"/>
      <c r="AI29" s="878"/>
      <c r="AJ29" s="878"/>
      <c r="AK29" s="878"/>
      <c r="AL29" s="878"/>
      <c r="AM29" s="878"/>
      <c r="AN29" s="878"/>
      <c r="AO29" s="878"/>
      <c r="AP29" s="878"/>
      <c r="AQ29" s="878"/>
      <c r="AR29" s="878"/>
      <c r="AS29" s="878"/>
      <c r="AT29" s="878"/>
      <c r="AU29" s="878"/>
      <c r="AV29" s="878"/>
      <c r="AW29" s="879"/>
      <c r="CG29" s="14">
        <v>0</v>
      </c>
      <c r="CH29" s="14"/>
      <c r="CI29" s="14">
        <v>0</v>
      </c>
      <c r="CJ29" s="14"/>
      <c r="CK29" s="14"/>
      <c r="CL29" s="14"/>
      <c r="CM29" s="14"/>
      <c r="CN29" s="14"/>
    </row>
    <row r="30" spans="1:92" ht="31.35" customHeight="1" x14ac:dyDescent="0.2">
      <c r="A30" s="10" t="s">
        <v>39</v>
      </c>
      <c r="B30" s="62"/>
      <c r="C30" s="63"/>
      <c r="D30" s="11"/>
      <c r="E30" s="11"/>
      <c r="F30" s="1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7"/>
      <c r="AE30" s="878"/>
      <c r="AF30" s="878"/>
      <c r="AG30" s="878"/>
      <c r="AH30" s="877"/>
      <c r="AI30" s="878"/>
      <c r="AJ30" s="878"/>
      <c r="AK30" s="878"/>
      <c r="AL30" s="878"/>
      <c r="AM30" s="878"/>
      <c r="AN30" s="878"/>
      <c r="AO30" s="878"/>
      <c r="AP30" s="878"/>
      <c r="AQ30" s="878"/>
      <c r="AR30" s="878"/>
      <c r="AS30" s="878"/>
      <c r="AT30" s="878"/>
      <c r="AU30" s="878"/>
      <c r="AV30" s="878"/>
      <c r="AW30" s="879"/>
      <c r="BZ30" s="2"/>
      <c r="CG30" s="14"/>
      <c r="CH30" s="14"/>
      <c r="CI30" s="14"/>
      <c r="CJ30" s="14"/>
      <c r="CK30" s="14"/>
      <c r="CL30" s="14"/>
      <c r="CM30" s="14"/>
      <c r="CN30" s="14"/>
    </row>
    <row r="31" spans="1:92" ht="16.350000000000001" customHeight="1" x14ac:dyDescent="0.2">
      <c r="A31" s="1371" t="s">
        <v>40</v>
      </c>
      <c r="B31" s="1372"/>
      <c r="C31" s="1375" t="s">
        <v>4</v>
      </c>
      <c r="D31" s="1377" t="s">
        <v>5</v>
      </c>
      <c r="E31" s="1378"/>
      <c r="F31" s="1378"/>
      <c r="G31" s="1378"/>
      <c r="H31" s="1378"/>
      <c r="I31" s="1378"/>
      <c r="J31" s="1378"/>
      <c r="K31" s="1378"/>
      <c r="L31" s="1378"/>
      <c r="M31" s="1378"/>
      <c r="N31" s="1380"/>
      <c r="O31" s="11"/>
      <c r="P31" s="11"/>
      <c r="Q31" s="11"/>
      <c r="R31" s="11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878"/>
      <c r="AG31" s="878"/>
      <c r="AH31" s="878"/>
      <c r="AI31" s="877"/>
      <c r="AJ31" s="878"/>
      <c r="AK31" s="878"/>
      <c r="AL31" s="880"/>
      <c r="AM31" s="880"/>
      <c r="AN31" s="880"/>
      <c r="AO31" s="880"/>
      <c r="AP31" s="880"/>
      <c r="AQ31" s="880"/>
      <c r="AR31" s="880"/>
      <c r="AS31" s="880"/>
      <c r="AT31" s="880"/>
      <c r="AU31" s="880"/>
      <c r="AV31" s="880"/>
      <c r="AW31" s="880"/>
      <c r="AX31" s="879"/>
      <c r="BZ31" s="2"/>
      <c r="CG31" s="14"/>
      <c r="CH31" s="14"/>
      <c r="CI31" s="14"/>
      <c r="CJ31" s="14"/>
      <c r="CK31" s="14"/>
      <c r="CL31" s="14"/>
      <c r="CM31" s="14"/>
      <c r="CN31" s="14"/>
    </row>
    <row r="32" spans="1:92" ht="25.35" customHeight="1" x14ac:dyDescent="0.2">
      <c r="A32" s="1373"/>
      <c r="B32" s="1374"/>
      <c r="C32" s="1376"/>
      <c r="D32" s="881" t="s">
        <v>9</v>
      </c>
      <c r="E32" s="882" t="s">
        <v>10</v>
      </c>
      <c r="F32" s="882" t="s">
        <v>11</v>
      </c>
      <c r="G32" s="882" t="s">
        <v>12</v>
      </c>
      <c r="H32" s="882" t="s">
        <v>13</v>
      </c>
      <c r="I32" s="882" t="s">
        <v>14</v>
      </c>
      <c r="J32" s="882" t="s">
        <v>15</v>
      </c>
      <c r="K32" s="882" t="s">
        <v>16</v>
      </c>
      <c r="L32" s="882" t="s">
        <v>17</v>
      </c>
      <c r="M32" s="883" t="s">
        <v>18</v>
      </c>
      <c r="N32" s="815" t="s">
        <v>41</v>
      </c>
      <c r="O32" s="65"/>
      <c r="P32" s="66"/>
      <c r="Q32" s="67"/>
      <c r="R32" s="68"/>
      <c r="S32" s="68"/>
      <c r="T32" s="67"/>
      <c r="U32" s="69"/>
      <c r="V32" s="66"/>
      <c r="W32" s="11"/>
      <c r="X32" s="11"/>
      <c r="Y32" s="11"/>
      <c r="Z32" s="11"/>
      <c r="AA32" s="11"/>
      <c r="AB32" s="11"/>
      <c r="AC32" s="11"/>
      <c r="AD32" s="11"/>
      <c r="AE32" s="11"/>
      <c r="AF32" s="874"/>
      <c r="AG32" s="874"/>
      <c r="AH32" s="874"/>
      <c r="AI32" s="884"/>
      <c r="AJ32" s="874"/>
      <c r="AK32" s="874"/>
      <c r="AL32" s="874"/>
      <c r="AM32" s="874"/>
      <c r="AN32" s="874"/>
      <c r="AO32" s="874"/>
      <c r="AP32" s="874"/>
      <c r="AQ32" s="875"/>
      <c r="AR32" s="875"/>
      <c r="AS32" s="875"/>
      <c r="AT32" s="875"/>
      <c r="AU32" s="875"/>
      <c r="AV32" s="875"/>
      <c r="AW32" s="875"/>
      <c r="AX32" s="879"/>
      <c r="BZ32" s="2"/>
      <c r="CG32" s="14"/>
      <c r="CH32" s="14"/>
      <c r="CI32" s="14"/>
      <c r="CJ32" s="14"/>
      <c r="CK32" s="14"/>
      <c r="CL32" s="14"/>
      <c r="CM32" s="14"/>
      <c r="CN32" s="14"/>
    </row>
    <row r="33" spans="1:92" ht="16.350000000000001" customHeight="1" x14ac:dyDescent="0.2">
      <c r="A33" s="1579" t="s">
        <v>42</v>
      </c>
      <c r="B33" s="1579"/>
      <c r="C33" s="885">
        <f t="shared" ref="C33:C52" si="1">SUM(D33:M33)</f>
        <v>0</v>
      </c>
      <c r="D33" s="886">
        <f t="shared" ref="D33:N33" si="2">SUM(D34:D45,D48:D49,D52)</f>
        <v>0</v>
      </c>
      <c r="E33" s="887">
        <f t="shared" si="2"/>
        <v>0</v>
      </c>
      <c r="F33" s="887">
        <f t="shared" si="2"/>
        <v>0</v>
      </c>
      <c r="G33" s="887">
        <f t="shared" si="2"/>
        <v>0</v>
      </c>
      <c r="H33" s="887">
        <f t="shared" si="2"/>
        <v>0</v>
      </c>
      <c r="I33" s="887">
        <f t="shared" si="2"/>
        <v>0</v>
      </c>
      <c r="J33" s="887">
        <f t="shared" si="2"/>
        <v>0</v>
      </c>
      <c r="K33" s="887">
        <f t="shared" si="2"/>
        <v>0</v>
      </c>
      <c r="L33" s="887">
        <f t="shared" si="2"/>
        <v>0</v>
      </c>
      <c r="M33" s="888">
        <f t="shared" si="2"/>
        <v>0</v>
      </c>
      <c r="N33" s="75">
        <f t="shared" si="2"/>
        <v>0</v>
      </c>
      <c r="O33" s="889"/>
      <c r="P33" s="890"/>
      <c r="Q33" s="891"/>
      <c r="R33" s="67"/>
      <c r="S33" s="67"/>
      <c r="T33" s="891"/>
      <c r="U33" s="891"/>
      <c r="V33" s="89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874"/>
      <c r="AK33" s="874"/>
      <c r="AL33" s="874"/>
      <c r="AM33" s="874"/>
      <c r="AN33" s="874"/>
      <c r="AO33" s="874"/>
      <c r="AP33" s="874"/>
      <c r="AQ33" s="875"/>
      <c r="AR33" s="875"/>
      <c r="AS33" s="875"/>
      <c r="AT33" s="875"/>
      <c r="AU33" s="875"/>
      <c r="AV33" s="875"/>
      <c r="AW33" s="875"/>
      <c r="BZ33" s="2"/>
      <c r="CG33" s="14"/>
      <c r="CH33" s="14"/>
      <c r="CI33" s="14"/>
      <c r="CJ33" s="14"/>
      <c r="CK33" s="14"/>
      <c r="CL33" s="14"/>
      <c r="CM33" s="14"/>
      <c r="CN33" s="14"/>
    </row>
    <row r="34" spans="1:92" ht="16.350000000000001" customHeight="1" x14ac:dyDescent="0.2">
      <c r="A34" s="1580" t="s">
        <v>43</v>
      </c>
      <c r="B34" s="1581"/>
      <c r="C34" s="892">
        <f t="shared" si="1"/>
        <v>0</v>
      </c>
      <c r="D34" s="893"/>
      <c r="E34" s="894"/>
      <c r="F34" s="894"/>
      <c r="G34" s="894"/>
      <c r="H34" s="894"/>
      <c r="I34" s="894"/>
      <c r="J34" s="894"/>
      <c r="K34" s="894"/>
      <c r="L34" s="894"/>
      <c r="M34" s="895"/>
      <c r="N34" s="896"/>
      <c r="O34" s="30" t="str">
        <f t="shared" ref="O34:O52" si="3">CA34</f>
        <v/>
      </c>
      <c r="P34" s="80"/>
      <c r="Q34" s="80"/>
      <c r="R34" s="80"/>
      <c r="S34" s="80"/>
      <c r="T34" s="80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874"/>
      <c r="AK34" s="875"/>
      <c r="AL34" s="875"/>
      <c r="AM34" s="875"/>
      <c r="AN34" s="875"/>
      <c r="AO34" s="875"/>
      <c r="AP34" s="875"/>
      <c r="AQ34" s="875"/>
      <c r="AR34" s="875"/>
      <c r="AS34" s="875"/>
      <c r="AT34" s="875"/>
      <c r="AU34" s="875"/>
      <c r="AV34" s="875"/>
      <c r="AW34" s="875"/>
      <c r="BZ34" s="2"/>
      <c r="CA34" s="4" t="str">
        <f t="shared" ref="CA34:CA52" si="4">IF(CG34=1,"* No olvide digitar la columna Espacios Amigables (Digite Cero si no tiene). ","")</f>
        <v/>
      </c>
      <c r="CG34" s="14">
        <f t="shared" ref="CG34:CG52" si="5">IF(AND(C34&lt;&gt;0,N34=""),1,0)</f>
        <v>0</v>
      </c>
      <c r="CH34" s="14"/>
      <c r="CI34" s="14"/>
      <c r="CJ34" s="14"/>
      <c r="CK34" s="14"/>
      <c r="CL34" s="14"/>
      <c r="CM34" s="14"/>
      <c r="CN34" s="14"/>
    </row>
    <row r="35" spans="1:92" ht="16.350000000000001" customHeight="1" x14ac:dyDescent="0.2">
      <c r="A35" s="1390" t="s">
        <v>44</v>
      </c>
      <c r="B35" s="1391"/>
      <c r="C35" s="81">
        <f t="shared" si="1"/>
        <v>0</v>
      </c>
      <c r="D35" s="82"/>
      <c r="E35" s="83"/>
      <c r="F35" s="83"/>
      <c r="G35" s="83"/>
      <c r="H35" s="83"/>
      <c r="I35" s="83"/>
      <c r="J35" s="83"/>
      <c r="K35" s="83"/>
      <c r="L35" s="83"/>
      <c r="M35" s="84"/>
      <c r="N35" s="85"/>
      <c r="O35" s="30" t="str">
        <f t="shared" si="3"/>
        <v/>
      </c>
      <c r="P35" s="86"/>
      <c r="Q35" s="86"/>
      <c r="R35" s="86"/>
      <c r="S35" s="86"/>
      <c r="T35" s="86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874"/>
      <c r="AK35" s="875"/>
      <c r="AL35" s="875"/>
      <c r="AM35" s="875"/>
      <c r="AN35" s="875"/>
      <c r="AO35" s="875"/>
      <c r="AP35" s="875"/>
      <c r="AQ35" s="875"/>
      <c r="AR35" s="875"/>
      <c r="AS35" s="875"/>
      <c r="AT35" s="875"/>
      <c r="AU35" s="875"/>
      <c r="AV35" s="875"/>
      <c r="AW35" s="875"/>
      <c r="BZ35" s="2"/>
      <c r="CA35" s="4" t="str">
        <f t="shared" si="4"/>
        <v/>
      </c>
      <c r="CG35" s="14">
        <f t="shared" si="5"/>
        <v>0</v>
      </c>
      <c r="CH35" s="14"/>
      <c r="CI35" s="14"/>
      <c r="CJ35" s="14"/>
      <c r="CK35" s="14"/>
      <c r="CL35" s="14"/>
      <c r="CM35" s="14"/>
      <c r="CN35" s="14"/>
    </row>
    <row r="36" spans="1:92" ht="16.350000000000001" customHeight="1" x14ac:dyDescent="0.2">
      <c r="A36" s="1375" t="s">
        <v>45</v>
      </c>
      <c r="B36" s="897" t="s">
        <v>46</v>
      </c>
      <c r="C36" s="892">
        <f t="shared" si="1"/>
        <v>0</v>
      </c>
      <c r="D36" s="893"/>
      <c r="E36" s="894"/>
      <c r="F36" s="894"/>
      <c r="G36" s="894"/>
      <c r="H36" s="894"/>
      <c r="I36" s="894"/>
      <c r="J36" s="894"/>
      <c r="K36" s="894"/>
      <c r="L36" s="894"/>
      <c r="M36" s="895"/>
      <c r="N36" s="896"/>
      <c r="O36" s="30" t="str">
        <f t="shared" si="3"/>
        <v/>
      </c>
      <c r="P36" s="80"/>
      <c r="Q36" s="80"/>
      <c r="R36" s="80"/>
      <c r="S36" s="80"/>
      <c r="T36" s="80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874"/>
      <c r="AK36" s="875"/>
      <c r="AL36" s="875"/>
      <c r="AM36" s="875"/>
      <c r="AN36" s="875"/>
      <c r="AO36" s="875"/>
      <c r="AP36" s="875"/>
      <c r="AQ36" s="875"/>
      <c r="AR36" s="875"/>
      <c r="AS36" s="875"/>
      <c r="AT36" s="875"/>
      <c r="AU36" s="875"/>
      <c r="AV36" s="875"/>
      <c r="AW36" s="875"/>
      <c r="BZ36" s="2"/>
      <c r="CA36" s="4" t="str">
        <f t="shared" si="4"/>
        <v/>
      </c>
      <c r="CG36" s="14">
        <f t="shared" si="5"/>
        <v>0</v>
      </c>
      <c r="CH36" s="14"/>
      <c r="CI36" s="14"/>
      <c r="CJ36" s="14"/>
      <c r="CK36" s="14"/>
      <c r="CL36" s="14"/>
      <c r="CM36" s="14"/>
      <c r="CN36" s="14"/>
    </row>
    <row r="37" spans="1:92" ht="16.350000000000001" customHeight="1" x14ac:dyDescent="0.2">
      <c r="A37" s="1392"/>
      <c r="B37" s="88" t="s">
        <v>47</v>
      </c>
      <c r="C37" s="89">
        <f t="shared" si="1"/>
        <v>0</v>
      </c>
      <c r="D37" s="35"/>
      <c r="E37" s="36"/>
      <c r="F37" s="36"/>
      <c r="G37" s="36"/>
      <c r="H37" s="36"/>
      <c r="I37" s="36"/>
      <c r="J37" s="36"/>
      <c r="K37" s="36"/>
      <c r="L37" s="36"/>
      <c r="M37" s="38"/>
      <c r="N37" s="39"/>
      <c r="O37" s="30" t="str">
        <f t="shared" si="3"/>
        <v/>
      </c>
      <c r="P37" s="80"/>
      <c r="Q37" s="80"/>
      <c r="R37" s="80"/>
      <c r="S37" s="80"/>
      <c r="T37" s="80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874"/>
      <c r="AK37" s="875"/>
      <c r="AL37" s="875"/>
      <c r="AM37" s="875"/>
      <c r="AN37" s="875"/>
      <c r="AO37" s="875"/>
      <c r="AP37" s="875"/>
      <c r="AQ37" s="875"/>
      <c r="AR37" s="875"/>
      <c r="AS37" s="875"/>
      <c r="AT37" s="875"/>
      <c r="AU37" s="875"/>
      <c r="AV37" s="875"/>
      <c r="AW37" s="875"/>
      <c r="BZ37" s="2"/>
      <c r="CA37" s="4" t="str">
        <f t="shared" si="4"/>
        <v/>
      </c>
      <c r="CG37" s="14">
        <f t="shared" si="5"/>
        <v>0</v>
      </c>
      <c r="CH37" s="14"/>
      <c r="CI37" s="14"/>
      <c r="CJ37" s="14"/>
      <c r="CK37" s="14"/>
      <c r="CL37" s="14"/>
      <c r="CM37" s="14"/>
      <c r="CN37" s="14"/>
    </row>
    <row r="38" spans="1:92" ht="16.350000000000001" customHeight="1" x14ac:dyDescent="0.2">
      <c r="A38" s="1392"/>
      <c r="B38" s="88" t="s">
        <v>48</v>
      </c>
      <c r="C38" s="89">
        <f t="shared" si="1"/>
        <v>0</v>
      </c>
      <c r="D38" s="35"/>
      <c r="E38" s="36"/>
      <c r="F38" s="36"/>
      <c r="G38" s="36"/>
      <c r="H38" s="36"/>
      <c r="I38" s="36"/>
      <c r="J38" s="36"/>
      <c r="K38" s="36"/>
      <c r="L38" s="36"/>
      <c r="M38" s="38"/>
      <c r="N38" s="39"/>
      <c r="O38" s="30" t="str">
        <f t="shared" si="3"/>
        <v/>
      </c>
      <c r="P38" s="80"/>
      <c r="Q38" s="80"/>
      <c r="R38" s="80"/>
      <c r="S38" s="80"/>
      <c r="T38" s="80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874"/>
      <c r="AK38" s="875"/>
      <c r="AL38" s="875"/>
      <c r="AM38" s="875"/>
      <c r="AN38" s="875"/>
      <c r="AO38" s="875"/>
      <c r="AP38" s="875"/>
      <c r="AQ38" s="875"/>
      <c r="AR38" s="875"/>
      <c r="AS38" s="875"/>
      <c r="AT38" s="875"/>
      <c r="AU38" s="875"/>
      <c r="AV38" s="875"/>
      <c r="AW38" s="875"/>
      <c r="BZ38" s="2"/>
      <c r="CA38" s="4" t="str">
        <f t="shared" si="4"/>
        <v/>
      </c>
      <c r="CG38" s="14">
        <f t="shared" si="5"/>
        <v>0</v>
      </c>
      <c r="CH38" s="14"/>
      <c r="CI38" s="14"/>
      <c r="CJ38" s="14"/>
      <c r="CK38" s="14"/>
      <c r="CL38" s="14"/>
      <c r="CM38" s="14"/>
      <c r="CN38" s="14"/>
    </row>
    <row r="39" spans="1:92" ht="16.350000000000001" customHeight="1" x14ac:dyDescent="0.2">
      <c r="A39" s="1392"/>
      <c r="B39" s="88" t="s">
        <v>49</v>
      </c>
      <c r="C39" s="89">
        <f t="shared" si="1"/>
        <v>0</v>
      </c>
      <c r="D39" s="35"/>
      <c r="E39" s="36"/>
      <c r="F39" s="36"/>
      <c r="G39" s="36"/>
      <c r="H39" s="36"/>
      <c r="I39" s="36"/>
      <c r="J39" s="36"/>
      <c r="K39" s="36"/>
      <c r="L39" s="36"/>
      <c r="M39" s="38"/>
      <c r="N39" s="39"/>
      <c r="O39" s="30" t="str">
        <f t="shared" si="3"/>
        <v/>
      </c>
      <c r="P39" s="80"/>
      <c r="Q39" s="80"/>
      <c r="R39" s="80"/>
      <c r="S39" s="80"/>
      <c r="T39" s="80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874"/>
      <c r="AK39" s="875"/>
      <c r="AL39" s="875"/>
      <c r="AM39" s="875"/>
      <c r="AN39" s="875"/>
      <c r="AO39" s="875"/>
      <c r="AP39" s="875"/>
      <c r="AQ39" s="875"/>
      <c r="AR39" s="875"/>
      <c r="AS39" s="875"/>
      <c r="AT39" s="875"/>
      <c r="AU39" s="875"/>
      <c r="AV39" s="875"/>
      <c r="AW39" s="875"/>
      <c r="BZ39" s="2"/>
      <c r="CA39" s="4" t="str">
        <f t="shared" si="4"/>
        <v/>
      </c>
      <c r="CG39" s="14">
        <f t="shared" si="5"/>
        <v>0</v>
      </c>
      <c r="CH39" s="14"/>
      <c r="CI39" s="14"/>
      <c r="CJ39" s="14"/>
      <c r="CK39" s="14"/>
      <c r="CL39" s="14"/>
      <c r="CM39" s="14"/>
      <c r="CN39" s="14"/>
    </row>
    <row r="40" spans="1:92" ht="16.350000000000001" customHeight="1" x14ac:dyDescent="0.2">
      <c r="A40" s="1392"/>
      <c r="B40" s="88" t="s">
        <v>50</v>
      </c>
      <c r="C40" s="89">
        <f t="shared" si="1"/>
        <v>0</v>
      </c>
      <c r="D40" s="35"/>
      <c r="E40" s="36"/>
      <c r="F40" s="36"/>
      <c r="G40" s="36"/>
      <c r="H40" s="36"/>
      <c r="I40" s="36"/>
      <c r="J40" s="36"/>
      <c r="K40" s="36"/>
      <c r="L40" s="36"/>
      <c r="M40" s="38"/>
      <c r="N40" s="39"/>
      <c r="O40" s="30" t="str">
        <f t="shared" si="3"/>
        <v/>
      </c>
      <c r="P40" s="80"/>
      <c r="Q40" s="80"/>
      <c r="R40" s="80"/>
      <c r="S40" s="80"/>
      <c r="T40" s="80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874"/>
      <c r="AK40" s="875"/>
      <c r="AL40" s="875"/>
      <c r="AM40" s="875"/>
      <c r="AN40" s="875"/>
      <c r="AO40" s="875"/>
      <c r="AP40" s="875"/>
      <c r="AQ40" s="875"/>
      <c r="AR40" s="875"/>
      <c r="AS40" s="875"/>
      <c r="AT40" s="875"/>
      <c r="AU40" s="875"/>
      <c r="AV40" s="875"/>
      <c r="AW40" s="875"/>
      <c r="BZ40" s="2"/>
      <c r="CA40" s="4" t="str">
        <f t="shared" si="4"/>
        <v/>
      </c>
      <c r="CG40" s="14">
        <f t="shared" si="5"/>
        <v>0</v>
      </c>
      <c r="CH40" s="14"/>
      <c r="CI40" s="14"/>
      <c r="CJ40" s="14"/>
      <c r="CK40" s="14"/>
      <c r="CL40" s="14"/>
      <c r="CM40" s="14"/>
      <c r="CN40" s="14"/>
    </row>
    <row r="41" spans="1:92" ht="16.350000000000001" customHeight="1" x14ac:dyDescent="0.2">
      <c r="A41" s="1376"/>
      <c r="B41" s="90" t="s">
        <v>51</v>
      </c>
      <c r="C41" s="91">
        <f t="shared" si="1"/>
        <v>0</v>
      </c>
      <c r="D41" s="92"/>
      <c r="E41" s="93"/>
      <c r="F41" s="93"/>
      <c r="G41" s="93"/>
      <c r="H41" s="93"/>
      <c r="I41" s="93"/>
      <c r="J41" s="93"/>
      <c r="K41" s="93"/>
      <c r="L41" s="93"/>
      <c r="M41" s="94"/>
      <c r="N41" s="95"/>
      <c r="O41" s="30" t="str">
        <f t="shared" si="3"/>
        <v/>
      </c>
      <c r="P41" s="80"/>
      <c r="Q41" s="80"/>
      <c r="R41" s="80"/>
      <c r="S41" s="80"/>
      <c r="T41" s="80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874"/>
      <c r="AK41" s="875"/>
      <c r="AL41" s="875"/>
      <c r="AM41" s="875"/>
      <c r="AN41" s="875"/>
      <c r="AO41" s="875"/>
      <c r="AP41" s="875"/>
      <c r="AQ41" s="875"/>
      <c r="AR41" s="875"/>
      <c r="AS41" s="875"/>
      <c r="AT41" s="875"/>
      <c r="AU41" s="875"/>
      <c r="AV41" s="875"/>
      <c r="AW41" s="875"/>
      <c r="BZ41" s="2"/>
      <c r="CA41" s="4" t="str">
        <f t="shared" si="4"/>
        <v/>
      </c>
      <c r="CG41" s="14">
        <f t="shared" si="5"/>
        <v>0</v>
      </c>
      <c r="CH41" s="14"/>
      <c r="CI41" s="14"/>
      <c r="CJ41" s="14"/>
      <c r="CK41" s="14"/>
      <c r="CL41" s="14"/>
      <c r="CM41" s="14"/>
      <c r="CN41" s="14"/>
    </row>
    <row r="42" spans="1:92" ht="16.350000000000001" customHeight="1" x14ac:dyDescent="0.2">
      <c r="A42" s="1375" t="s">
        <v>52</v>
      </c>
      <c r="B42" s="898" t="s">
        <v>53</v>
      </c>
      <c r="C42" s="892">
        <f t="shared" si="1"/>
        <v>0</v>
      </c>
      <c r="D42" s="893"/>
      <c r="E42" s="894"/>
      <c r="F42" s="894"/>
      <c r="G42" s="894"/>
      <c r="H42" s="894"/>
      <c r="I42" s="894"/>
      <c r="J42" s="894"/>
      <c r="K42" s="894"/>
      <c r="L42" s="894"/>
      <c r="M42" s="895"/>
      <c r="N42" s="896"/>
      <c r="O42" s="30" t="str">
        <f t="shared" si="3"/>
        <v/>
      </c>
      <c r="P42" s="80"/>
      <c r="Q42" s="80"/>
      <c r="R42" s="80"/>
      <c r="S42" s="80"/>
      <c r="T42" s="80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874"/>
      <c r="AK42" s="875"/>
      <c r="AL42" s="875"/>
      <c r="AM42" s="875"/>
      <c r="AN42" s="875"/>
      <c r="AO42" s="875"/>
      <c r="AP42" s="875"/>
      <c r="AQ42" s="875"/>
      <c r="AR42" s="875"/>
      <c r="AS42" s="875"/>
      <c r="AT42" s="875"/>
      <c r="AU42" s="875"/>
      <c r="AV42" s="875"/>
      <c r="AW42" s="875"/>
      <c r="BZ42" s="2"/>
      <c r="CA42" s="4" t="str">
        <f t="shared" si="4"/>
        <v/>
      </c>
      <c r="CG42" s="14">
        <f t="shared" si="5"/>
        <v>0</v>
      </c>
      <c r="CH42" s="14"/>
      <c r="CI42" s="14"/>
      <c r="CJ42" s="14"/>
      <c r="CK42" s="14"/>
      <c r="CL42" s="14"/>
      <c r="CM42" s="14"/>
      <c r="CN42" s="14"/>
    </row>
    <row r="43" spans="1:92" ht="16.350000000000001" customHeight="1" x14ac:dyDescent="0.2">
      <c r="A43" s="1376"/>
      <c r="B43" s="90" t="s">
        <v>54</v>
      </c>
      <c r="C43" s="81">
        <f t="shared" si="1"/>
        <v>0</v>
      </c>
      <c r="D43" s="82"/>
      <c r="E43" s="83"/>
      <c r="F43" s="83"/>
      <c r="G43" s="83"/>
      <c r="H43" s="83"/>
      <c r="I43" s="83"/>
      <c r="J43" s="83"/>
      <c r="K43" s="83"/>
      <c r="L43" s="83"/>
      <c r="M43" s="84"/>
      <c r="N43" s="85"/>
      <c r="O43" s="30" t="str">
        <f t="shared" si="3"/>
        <v/>
      </c>
      <c r="P43" s="80"/>
      <c r="Q43" s="80"/>
      <c r="R43" s="80"/>
      <c r="S43" s="80"/>
      <c r="T43" s="80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874"/>
      <c r="AK43" s="875"/>
      <c r="AL43" s="875"/>
      <c r="AM43" s="875"/>
      <c r="AN43" s="875"/>
      <c r="AO43" s="875"/>
      <c r="AP43" s="875"/>
      <c r="AQ43" s="875"/>
      <c r="AR43" s="875"/>
      <c r="AS43" s="875"/>
      <c r="AT43" s="875"/>
      <c r="AU43" s="875"/>
      <c r="AV43" s="875"/>
      <c r="AW43" s="875"/>
      <c r="BZ43" s="2"/>
      <c r="CA43" s="4" t="str">
        <f t="shared" si="4"/>
        <v/>
      </c>
      <c r="CG43" s="14">
        <f t="shared" si="5"/>
        <v>0</v>
      </c>
      <c r="CH43" s="14"/>
      <c r="CI43" s="14"/>
      <c r="CJ43" s="14"/>
      <c r="CK43" s="14"/>
      <c r="CL43" s="14"/>
      <c r="CM43" s="14"/>
      <c r="CN43" s="14"/>
    </row>
    <row r="44" spans="1:92" ht="16.350000000000001" customHeight="1" x14ac:dyDescent="0.2">
      <c r="A44" s="1582" t="s">
        <v>55</v>
      </c>
      <c r="B44" s="97" t="s">
        <v>53</v>
      </c>
      <c r="C44" s="892">
        <f t="shared" si="1"/>
        <v>0</v>
      </c>
      <c r="D44" s="893"/>
      <c r="E44" s="894"/>
      <c r="F44" s="894"/>
      <c r="G44" s="894"/>
      <c r="H44" s="894"/>
      <c r="I44" s="894"/>
      <c r="J44" s="894"/>
      <c r="K44" s="894"/>
      <c r="L44" s="894"/>
      <c r="M44" s="895"/>
      <c r="N44" s="896"/>
      <c r="O44" s="30" t="str">
        <f t="shared" si="3"/>
        <v/>
      </c>
      <c r="P44" s="80"/>
      <c r="Q44" s="80"/>
      <c r="R44" s="80"/>
      <c r="S44" s="80"/>
      <c r="T44" s="80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874"/>
      <c r="AK44" s="875"/>
      <c r="AL44" s="875"/>
      <c r="AM44" s="875"/>
      <c r="AN44" s="875"/>
      <c r="AO44" s="875"/>
      <c r="AP44" s="875"/>
      <c r="AQ44" s="875"/>
      <c r="AR44" s="875"/>
      <c r="AS44" s="875"/>
      <c r="AT44" s="875"/>
      <c r="AU44" s="875"/>
      <c r="AV44" s="875"/>
      <c r="AW44" s="875"/>
      <c r="BZ44" s="2"/>
      <c r="CA44" s="4" t="str">
        <f t="shared" si="4"/>
        <v/>
      </c>
      <c r="CG44" s="14">
        <f t="shared" si="5"/>
        <v>0</v>
      </c>
      <c r="CH44" s="14"/>
      <c r="CI44" s="14"/>
      <c r="CJ44" s="14"/>
      <c r="CK44" s="14"/>
      <c r="CL44" s="14"/>
      <c r="CM44" s="14"/>
      <c r="CN44" s="14"/>
    </row>
    <row r="45" spans="1:92" ht="16.350000000000001" customHeight="1" thickBot="1" x14ac:dyDescent="0.25">
      <c r="A45" s="1394"/>
      <c r="B45" s="98" t="s">
        <v>54</v>
      </c>
      <c r="C45" s="99">
        <f t="shared" si="1"/>
        <v>0</v>
      </c>
      <c r="D45" s="100"/>
      <c r="E45" s="101"/>
      <c r="F45" s="101"/>
      <c r="G45" s="101"/>
      <c r="H45" s="101"/>
      <c r="I45" s="101"/>
      <c r="J45" s="101"/>
      <c r="K45" s="101"/>
      <c r="L45" s="101"/>
      <c r="M45" s="102"/>
      <c r="N45" s="103"/>
      <c r="O45" s="30" t="str">
        <f t="shared" si="3"/>
        <v/>
      </c>
      <c r="P45" s="80"/>
      <c r="Q45" s="80"/>
      <c r="R45" s="80"/>
      <c r="S45" s="80"/>
      <c r="T45" s="80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874"/>
      <c r="AK45" s="875"/>
      <c r="AL45" s="875"/>
      <c r="AM45" s="875"/>
      <c r="AN45" s="875"/>
      <c r="AO45" s="875"/>
      <c r="AP45" s="875"/>
      <c r="AQ45" s="875"/>
      <c r="AR45" s="875"/>
      <c r="AS45" s="875"/>
      <c r="AT45" s="875"/>
      <c r="AU45" s="875"/>
      <c r="AV45" s="875"/>
      <c r="AW45" s="104"/>
      <c r="BZ45" s="2"/>
      <c r="CA45" s="4" t="str">
        <f t="shared" si="4"/>
        <v/>
      </c>
      <c r="CG45" s="14">
        <f t="shared" si="5"/>
        <v>0</v>
      </c>
      <c r="CH45" s="14"/>
      <c r="CI45" s="14"/>
      <c r="CJ45" s="14"/>
      <c r="CK45" s="14"/>
      <c r="CL45" s="14"/>
      <c r="CM45" s="14"/>
      <c r="CN45" s="14"/>
    </row>
    <row r="46" spans="1:92" ht="21" customHeight="1" thickTop="1" x14ac:dyDescent="0.2">
      <c r="A46" s="1409" t="s">
        <v>56</v>
      </c>
      <c r="B46" s="1410"/>
      <c r="C46" s="105">
        <f t="shared" si="1"/>
        <v>0</v>
      </c>
      <c r="D46" s="106"/>
      <c r="E46" s="107"/>
      <c r="F46" s="107"/>
      <c r="G46" s="107"/>
      <c r="H46" s="107"/>
      <c r="I46" s="107"/>
      <c r="J46" s="107"/>
      <c r="K46" s="107"/>
      <c r="L46" s="107"/>
      <c r="M46" s="108"/>
      <c r="N46" s="109"/>
      <c r="O46" s="30" t="str">
        <f t="shared" si="3"/>
        <v/>
      </c>
      <c r="P46" s="80"/>
      <c r="Q46" s="80"/>
      <c r="R46" s="80"/>
      <c r="S46" s="80"/>
      <c r="T46" s="80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874"/>
      <c r="AK46" s="875"/>
      <c r="AL46" s="875"/>
      <c r="AM46" s="875"/>
      <c r="AN46" s="875"/>
      <c r="AO46" s="875"/>
      <c r="AP46" s="875"/>
      <c r="AQ46" s="875"/>
      <c r="AR46" s="875"/>
      <c r="AS46" s="875"/>
      <c r="AT46" s="875"/>
      <c r="AU46" s="875"/>
      <c r="AV46" s="875"/>
      <c r="AW46" s="104"/>
      <c r="BZ46" s="2"/>
      <c r="CA46" s="4" t="str">
        <f t="shared" si="4"/>
        <v/>
      </c>
      <c r="CG46" s="14">
        <f t="shared" si="5"/>
        <v>0</v>
      </c>
      <c r="CH46" s="14"/>
      <c r="CI46" s="14"/>
      <c r="CJ46" s="14"/>
      <c r="CK46" s="14"/>
      <c r="CL46" s="14"/>
      <c r="CM46" s="14"/>
      <c r="CN46" s="14"/>
    </row>
    <row r="47" spans="1:92" ht="20.25" customHeight="1" x14ac:dyDescent="0.2">
      <c r="A47" s="1397" t="s">
        <v>57</v>
      </c>
      <c r="B47" s="1398"/>
      <c r="C47" s="91">
        <f t="shared" si="1"/>
        <v>0</v>
      </c>
      <c r="D47" s="92"/>
      <c r="E47" s="93"/>
      <c r="F47" s="93"/>
      <c r="G47" s="93"/>
      <c r="H47" s="93"/>
      <c r="I47" s="93"/>
      <c r="J47" s="93"/>
      <c r="K47" s="93"/>
      <c r="L47" s="93"/>
      <c r="M47" s="94"/>
      <c r="N47" s="95"/>
      <c r="O47" s="30" t="str">
        <f t="shared" si="3"/>
        <v/>
      </c>
      <c r="P47" s="80"/>
      <c r="Q47" s="80"/>
      <c r="R47" s="80"/>
      <c r="S47" s="80"/>
      <c r="T47" s="80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874"/>
      <c r="AK47" s="875"/>
      <c r="AL47" s="875"/>
      <c r="AM47" s="875"/>
      <c r="AN47" s="875"/>
      <c r="AO47" s="875"/>
      <c r="AP47" s="875"/>
      <c r="AQ47" s="875"/>
      <c r="AR47" s="875"/>
      <c r="AS47" s="875"/>
      <c r="AT47" s="875"/>
      <c r="AU47" s="875"/>
      <c r="AV47" s="875"/>
      <c r="AW47" s="104"/>
      <c r="BZ47" s="2"/>
      <c r="CA47" s="4" t="str">
        <f t="shared" si="4"/>
        <v/>
      </c>
      <c r="CG47" s="14">
        <f t="shared" si="5"/>
        <v>0</v>
      </c>
      <c r="CH47" s="14"/>
      <c r="CI47" s="14"/>
      <c r="CJ47" s="14"/>
      <c r="CK47" s="14"/>
      <c r="CL47" s="14"/>
      <c r="CM47" s="14"/>
      <c r="CN47" s="14"/>
    </row>
    <row r="48" spans="1:92" ht="16.350000000000001" customHeight="1" x14ac:dyDescent="0.2">
      <c r="A48" s="1411" t="s">
        <v>58</v>
      </c>
      <c r="B48" s="897" t="s">
        <v>53</v>
      </c>
      <c r="C48" s="892">
        <f t="shared" si="1"/>
        <v>0</v>
      </c>
      <c r="D48" s="893"/>
      <c r="E48" s="894"/>
      <c r="F48" s="894"/>
      <c r="G48" s="894"/>
      <c r="H48" s="894"/>
      <c r="I48" s="894"/>
      <c r="J48" s="894"/>
      <c r="K48" s="894"/>
      <c r="L48" s="894"/>
      <c r="M48" s="895"/>
      <c r="N48" s="896"/>
      <c r="O48" s="30" t="str">
        <f t="shared" si="3"/>
        <v/>
      </c>
      <c r="P48" s="80"/>
      <c r="Q48" s="80"/>
      <c r="R48" s="80"/>
      <c r="S48" s="80"/>
      <c r="T48" s="80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874"/>
      <c r="AK48" s="875"/>
      <c r="AL48" s="875"/>
      <c r="AM48" s="875"/>
      <c r="AN48" s="875"/>
      <c r="AO48" s="875"/>
      <c r="AP48" s="875"/>
      <c r="AQ48" s="875"/>
      <c r="AR48" s="875"/>
      <c r="AS48" s="875"/>
      <c r="AT48" s="875"/>
      <c r="AU48" s="875"/>
      <c r="AV48" s="875"/>
      <c r="AW48" s="104"/>
      <c r="BZ48" s="2"/>
      <c r="CA48" s="4" t="str">
        <f t="shared" si="4"/>
        <v/>
      </c>
      <c r="CG48" s="14">
        <f t="shared" si="5"/>
        <v>0</v>
      </c>
      <c r="CH48" s="14"/>
      <c r="CI48" s="14"/>
      <c r="CJ48" s="14"/>
      <c r="CK48" s="14"/>
      <c r="CL48" s="14"/>
      <c r="CM48" s="14"/>
      <c r="CN48" s="14"/>
    </row>
    <row r="49" spans="1:96" ht="16.350000000000001" customHeight="1" x14ac:dyDescent="0.2">
      <c r="A49" s="1412"/>
      <c r="B49" s="110" t="s">
        <v>54</v>
      </c>
      <c r="C49" s="91">
        <f t="shared" si="1"/>
        <v>0</v>
      </c>
      <c r="D49" s="92"/>
      <c r="E49" s="93"/>
      <c r="F49" s="93"/>
      <c r="G49" s="93"/>
      <c r="H49" s="93"/>
      <c r="I49" s="93"/>
      <c r="J49" s="93"/>
      <c r="K49" s="93"/>
      <c r="L49" s="93"/>
      <c r="M49" s="94"/>
      <c r="N49" s="95"/>
      <c r="O49" s="30" t="str">
        <f t="shared" si="3"/>
        <v/>
      </c>
      <c r="P49" s="80"/>
      <c r="Q49" s="80"/>
      <c r="R49" s="80"/>
      <c r="S49" s="80"/>
      <c r="T49" s="80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874"/>
      <c r="AK49" s="875"/>
      <c r="AL49" s="875"/>
      <c r="AM49" s="875"/>
      <c r="AN49" s="875"/>
      <c r="AO49" s="875"/>
      <c r="AP49" s="875"/>
      <c r="AQ49" s="875"/>
      <c r="AR49" s="875"/>
      <c r="AS49" s="875"/>
      <c r="AT49" s="875"/>
      <c r="AU49" s="875"/>
      <c r="AV49" s="875"/>
      <c r="AW49" s="104"/>
      <c r="BZ49" s="2"/>
      <c r="CA49" s="4" t="str">
        <f t="shared" si="4"/>
        <v/>
      </c>
      <c r="CG49" s="14">
        <f t="shared" si="5"/>
        <v>0</v>
      </c>
      <c r="CH49" s="14"/>
      <c r="CI49" s="14"/>
      <c r="CJ49" s="14"/>
      <c r="CK49" s="14"/>
      <c r="CL49" s="14"/>
      <c r="CM49" s="14"/>
      <c r="CN49" s="14"/>
    </row>
    <row r="50" spans="1:96" ht="21" customHeight="1" x14ac:dyDescent="0.2">
      <c r="A50" s="1411" t="s">
        <v>59</v>
      </c>
      <c r="B50" s="897" t="s">
        <v>53</v>
      </c>
      <c r="C50" s="892">
        <f t="shared" si="1"/>
        <v>0</v>
      </c>
      <c r="D50" s="893"/>
      <c r="E50" s="894"/>
      <c r="F50" s="894"/>
      <c r="G50" s="894"/>
      <c r="H50" s="894"/>
      <c r="I50" s="894"/>
      <c r="J50" s="894"/>
      <c r="K50" s="894"/>
      <c r="L50" s="894"/>
      <c r="M50" s="895"/>
      <c r="N50" s="896"/>
      <c r="O50" s="30" t="str">
        <f t="shared" si="3"/>
        <v/>
      </c>
      <c r="P50" s="80"/>
      <c r="Q50" s="80"/>
      <c r="R50" s="80"/>
      <c r="S50" s="80"/>
      <c r="T50" s="80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874"/>
      <c r="AK50" s="875"/>
      <c r="AL50" s="875"/>
      <c r="AM50" s="875"/>
      <c r="AN50" s="875"/>
      <c r="AO50" s="875"/>
      <c r="AP50" s="875"/>
      <c r="AQ50" s="875"/>
      <c r="AR50" s="875"/>
      <c r="AS50" s="875"/>
      <c r="AT50" s="875"/>
      <c r="AU50" s="875"/>
      <c r="AV50" s="875"/>
      <c r="AW50" s="104"/>
      <c r="BZ50" s="2"/>
      <c r="CA50" s="4" t="str">
        <f t="shared" si="4"/>
        <v/>
      </c>
      <c r="CG50" s="14">
        <f t="shared" si="5"/>
        <v>0</v>
      </c>
      <c r="CH50" s="14"/>
      <c r="CI50" s="14"/>
      <c r="CJ50" s="14"/>
      <c r="CK50" s="14"/>
      <c r="CL50" s="14"/>
      <c r="CM50" s="14"/>
      <c r="CN50" s="14"/>
    </row>
    <row r="51" spans="1:96" ht="18" customHeight="1" x14ac:dyDescent="0.2">
      <c r="A51" s="1412"/>
      <c r="B51" s="111" t="s">
        <v>54</v>
      </c>
      <c r="C51" s="91">
        <f t="shared" si="1"/>
        <v>0</v>
      </c>
      <c r="D51" s="92"/>
      <c r="E51" s="93"/>
      <c r="F51" s="93"/>
      <c r="G51" s="93"/>
      <c r="H51" s="93"/>
      <c r="I51" s="93"/>
      <c r="J51" s="93"/>
      <c r="K51" s="93"/>
      <c r="L51" s="93"/>
      <c r="M51" s="94"/>
      <c r="N51" s="95"/>
      <c r="O51" s="30" t="str">
        <f t="shared" si="3"/>
        <v/>
      </c>
      <c r="S51" s="11"/>
      <c r="T51" s="11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878"/>
      <c r="AJ51" s="878"/>
      <c r="AK51" s="878"/>
      <c r="AL51" s="878"/>
      <c r="AM51" s="878"/>
      <c r="AN51" s="878"/>
      <c r="AO51" s="878"/>
      <c r="AP51" s="878"/>
      <c r="AQ51" s="878"/>
      <c r="AR51" s="878"/>
      <c r="AS51" s="878"/>
      <c r="AT51" s="878"/>
      <c r="AU51" s="878"/>
      <c r="AV51" s="878"/>
      <c r="BZ51" s="2"/>
      <c r="CA51" s="4" t="str">
        <f t="shared" si="4"/>
        <v/>
      </c>
      <c r="CG51" s="14">
        <f t="shared" si="5"/>
        <v>0</v>
      </c>
      <c r="CH51" s="14"/>
      <c r="CI51" s="14"/>
      <c r="CJ51" s="14"/>
      <c r="CK51" s="14"/>
      <c r="CL51" s="14"/>
      <c r="CM51" s="14"/>
      <c r="CN51" s="14"/>
    </row>
    <row r="52" spans="1:96" ht="16.350000000000001" customHeight="1" x14ac:dyDescent="0.2">
      <c r="A52" s="1413" t="s">
        <v>60</v>
      </c>
      <c r="B52" s="1414"/>
      <c r="C52" s="91">
        <f t="shared" si="1"/>
        <v>0</v>
      </c>
      <c r="D52" s="92"/>
      <c r="E52" s="93"/>
      <c r="F52" s="93"/>
      <c r="G52" s="93"/>
      <c r="H52" s="93"/>
      <c r="I52" s="93"/>
      <c r="J52" s="93"/>
      <c r="K52" s="93"/>
      <c r="L52" s="93"/>
      <c r="M52" s="94"/>
      <c r="N52" s="95"/>
      <c r="O52" s="30" t="str">
        <f t="shared" si="3"/>
        <v/>
      </c>
      <c r="P52" s="11"/>
      <c r="Q52" s="11"/>
      <c r="R52" s="11"/>
      <c r="S52" s="11"/>
      <c r="T52" s="11"/>
      <c r="U52" s="11"/>
      <c r="V52" s="11"/>
      <c r="W52" s="11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878"/>
      <c r="AJ52" s="878"/>
      <c r="AK52" s="878"/>
      <c r="AL52" s="878"/>
      <c r="AM52" s="878"/>
      <c r="AN52" s="878"/>
      <c r="AO52" s="878"/>
      <c r="AP52" s="878"/>
      <c r="AQ52" s="878"/>
      <c r="AR52" s="878"/>
      <c r="AS52" s="878"/>
      <c r="AT52" s="878"/>
      <c r="AU52" s="878"/>
      <c r="AV52" s="878"/>
      <c r="CA52" s="4" t="str">
        <f t="shared" si="4"/>
        <v/>
      </c>
      <c r="CG52" s="14">
        <f t="shared" si="5"/>
        <v>0</v>
      </c>
      <c r="CH52" s="14"/>
      <c r="CI52" s="14"/>
      <c r="CJ52" s="14"/>
      <c r="CK52" s="14"/>
      <c r="CL52" s="14"/>
      <c r="CM52" s="14"/>
      <c r="CN52" s="14"/>
    </row>
    <row r="53" spans="1:96" ht="16.350000000000001" customHeight="1" x14ac:dyDescent="0.2">
      <c r="A53" s="112" t="s">
        <v>61</v>
      </c>
      <c r="C53" s="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878"/>
      <c r="AJ53" s="878"/>
      <c r="AK53" s="878"/>
      <c r="AL53" s="878"/>
      <c r="AM53" s="878"/>
      <c r="AN53" s="878"/>
      <c r="AO53" s="899"/>
      <c r="AP53" s="899"/>
      <c r="AQ53" s="899"/>
      <c r="AR53" s="899"/>
      <c r="AS53" s="899"/>
      <c r="AT53" s="899"/>
      <c r="AU53" s="899"/>
      <c r="AV53" s="899"/>
      <c r="CA53" s="4" t="str">
        <f>IF(AND(([5]A01!$C18+[5]A01!$C19+[5]A01!$C20+[5]A01!$C21+[5]A01!$F31+[5]A01!$F32+[5]A01!$F33)&lt;&gt;0,D53=0,E53=""),"* Observacion : En A01 existen contoles no ingresados, Revisar. ","")</f>
        <v/>
      </c>
      <c r="CG53" s="14"/>
      <c r="CH53" s="14"/>
      <c r="CI53" s="14"/>
      <c r="CJ53" s="14"/>
      <c r="CK53" s="14"/>
      <c r="CL53" s="14"/>
      <c r="CM53" s="14"/>
      <c r="CN53" s="14"/>
    </row>
    <row r="54" spans="1:96" ht="31.35" customHeight="1" x14ac:dyDescent="0.2">
      <c r="A54" s="814" t="s">
        <v>62</v>
      </c>
      <c r="B54" s="900" t="s">
        <v>63</v>
      </c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878"/>
      <c r="AP54" s="878"/>
      <c r="AQ54" s="878"/>
      <c r="AR54" s="878"/>
      <c r="AS54" s="878"/>
      <c r="AT54" s="878"/>
      <c r="AU54" s="878"/>
      <c r="AV54" s="878"/>
      <c r="AW54" s="876"/>
      <c r="BZ54" s="2"/>
      <c r="CG54" s="14">
        <v>0</v>
      </c>
      <c r="CH54" s="14">
        <v>0</v>
      </c>
      <c r="CI54" s="14"/>
      <c r="CJ54" s="14"/>
      <c r="CK54" s="14"/>
      <c r="CL54" s="14"/>
      <c r="CM54" s="14"/>
      <c r="CN54" s="14"/>
    </row>
    <row r="55" spans="1:96" ht="16.350000000000001" customHeight="1" x14ac:dyDescent="0.2">
      <c r="A55" s="116" t="s">
        <v>64</v>
      </c>
      <c r="B55" s="901"/>
      <c r="C55" s="3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874"/>
      <c r="AP55" s="874"/>
      <c r="AQ55" s="874"/>
      <c r="AR55" s="874"/>
      <c r="AS55" s="874"/>
      <c r="AT55" s="874"/>
      <c r="AU55" s="874"/>
      <c r="AV55" s="874"/>
      <c r="AW55" s="876"/>
      <c r="CG55" s="14">
        <v>0</v>
      </c>
      <c r="CH55" s="14">
        <v>0</v>
      </c>
      <c r="CI55" s="14"/>
      <c r="CJ55" s="14"/>
      <c r="CK55" s="14"/>
      <c r="CL55" s="14"/>
      <c r="CM55" s="14"/>
      <c r="CN55" s="14"/>
    </row>
    <row r="56" spans="1:96" ht="21" customHeight="1" x14ac:dyDescent="0.2">
      <c r="A56" s="117" t="s">
        <v>65</v>
      </c>
      <c r="B56" s="66"/>
      <c r="E56" s="118"/>
      <c r="F56" s="119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15"/>
      <c r="S56" s="15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20"/>
      <c r="AM56" s="120"/>
      <c r="AN56" s="120"/>
      <c r="AO56" s="875"/>
      <c r="AP56" s="875"/>
      <c r="AQ56" s="874"/>
      <c r="AR56" s="874"/>
      <c r="AS56" s="874"/>
      <c r="AT56" s="874"/>
      <c r="AU56" s="874"/>
      <c r="AV56" s="874"/>
      <c r="AW56" s="876"/>
      <c r="CG56" s="14">
        <v>0</v>
      </c>
      <c r="CH56" s="14">
        <v>0</v>
      </c>
      <c r="CI56" s="14"/>
      <c r="CJ56" s="14"/>
      <c r="CK56" s="14"/>
      <c r="CL56" s="14"/>
      <c r="CM56" s="14"/>
      <c r="CN56" s="14"/>
    </row>
    <row r="57" spans="1:96" ht="27.75" customHeight="1" x14ac:dyDescent="0.2">
      <c r="A57" s="1377" t="s">
        <v>66</v>
      </c>
      <c r="B57" s="1380"/>
      <c r="C57" s="900" t="s">
        <v>63</v>
      </c>
      <c r="D57" s="881" t="s">
        <v>67</v>
      </c>
      <c r="E57" s="902" t="s">
        <v>68</v>
      </c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903"/>
      <c r="AT57" s="903"/>
      <c r="AU57" s="903"/>
      <c r="AV57" s="904"/>
      <c r="AW57" s="904"/>
      <c r="AX57" s="904"/>
      <c r="AY57" s="904"/>
      <c r="AZ57" s="904"/>
      <c r="BA57" s="876"/>
      <c r="BZ57" s="2"/>
      <c r="CA57" s="3"/>
      <c r="CB57" s="3"/>
      <c r="CC57" s="3"/>
      <c r="CD57" s="3"/>
      <c r="CG57" s="4">
        <v>0</v>
      </c>
      <c r="CH57" s="4">
        <v>0</v>
      </c>
      <c r="CK57" s="14"/>
      <c r="CL57" s="14"/>
      <c r="CM57" s="14"/>
      <c r="CN57" s="14"/>
      <c r="CO57" s="14"/>
      <c r="CP57" s="14"/>
      <c r="CQ57" s="14"/>
      <c r="CR57" s="14"/>
    </row>
    <row r="58" spans="1:96" ht="25.35" customHeight="1" x14ac:dyDescent="0.2">
      <c r="A58" s="1397" t="s">
        <v>69</v>
      </c>
      <c r="B58" s="1398"/>
      <c r="C58" s="885">
        <f>SUM(D58:E58)</f>
        <v>0</v>
      </c>
      <c r="D58" s="905"/>
      <c r="E58" s="53"/>
      <c r="F58" s="30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903"/>
      <c r="AT58" s="903"/>
      <c r="AU58" s="903"/>
      <c r="AV58" s="904"/>
      <c r="AW58" s="904"/>
      <c r="AX58" s="904"/>
      <c r="AY58" s="904"/>
      <c r="AZ58" s="904"/>
      <c r="BA58" s="876"/>
      <c r="BZ58" s="2"/>
      <c r="CA58" s="3" t="str">
        <f>IF(AND(([5]A01!$C18+[5]A01!$C19+[5]A01!$C20+[5]A01!$C21+[5]A01!$F31+[5]A01!$F32+[5]A01!$F33)&lt;&gt;0,D58=0,E58=""),"* Observacion : En A01 existen controles no ingresados, Revisar. ","")</f>
        <v/>
      </c>
      <c r="CB58" s="3"/>
      <c r="CC58" s="3"/>
      <c r="CD58" s="3"/>
      <c r="CG58" s="4">
        <v>0</v>
      </c>
      <c r="CH58" s="4">
        <v>0</v>
      </c>
      <c r="CK58" s="14"/>
      <c r="CL58" s="14"/>
      <c r="CM58" s="14"/>
      <c r="CN58" s="14"/>
      <c r="CO58" s="14"/>
      <c r="CP58" s="14"/>
      <c r="CQ58" s="14"/>
      <c r="CR58" s="14"/>
    </row>
    <row r="59" spans="1:96" ht="30" customHeight="1" x14ac:dyDescent="0.2">
      <c r="A59" s="117" t="s">
        <v>70</v>
      </c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903"/>
      <c r="AT59" s="903"/>
      <c r="AU59" s="903"/>
      <c r="AV59" s="904"/>
      <c r="AW59" s="904"/>
      <c r="AX59" s="904"/>
      <c r="AY59" s="904"/>
      <c r="AZ59" s="904"/>
      <c r="BA59" s="876"/>
      <c r="BZ59" s="2"/>
      <c r="CA59" s="3" t="str">
        <f>IF(AND(([5]A01!$C18+[5]A01!$C19+[5]A01!$C20+[5]A01!$C21+[5]A01!$F31+[5]A01!$F32+[5]A01!$F33)&lt;&gt;0,D59=0,E59=""),"* Observacion : En A01 existen controles no ingresados, Revisar. ","")</f>
        <v/>
      </c>
      <c r="CB59" s="3"/>
      <c r="CC59" s="3"/>
      <c r="CD59" s="3"/>
      <c r="CK59" s="14"/>
      <c r="CL59" s="14"/>
      <c r="CM59" s="14"/>
      <c r="CN59" s="14"/>
      <c r="CO59" s="14"/>
      <c r="CP59" s="14"/>
      <c r="CQ59" s="14"/>
      <c r="CR59" s="14"/>
    </row>
    <row r="60" spans="1:96" ht="33" customHeight="1" x14ac:dyDescent="0.2">
      <c r="A60" s="1366" t="s">
        <v>71</v>
      </c>
      <c r="B60" s="1367"/>
      <c r="C60" s="1366" t="s">
        <v>72</v>
      </c>
      <c r="D60" s="1401"/>
      <c r="E60" s="1367"/>
      <c r="F60" s="1403" t="s">
        <v>73</v>
      </c>
      <c r="G60" s="1404"/>
      <c r="H60" s="1404"/>
      <c r="I60" s="1404"/>
      <c r="J60" s="1404"/>
      <c r="K60" s="1404"/>
      <c r="L60" s="1404"/>
      <c r="M60" s="1404"/>
      <c r="N60" s="1404"/>
      <c r="O60" s="1404"/>
      <c r="P60" s="1404"/>
      <c r="Q60" s="1405"/>
      <c r="R60" s="1406" t="s">
        <v>74</v>
      </c>
      <c r="S60" s="1407"/>
      <c r="T60" s="1406" t="s">
        <v>75</v>
      </c>
      <c r="U60" s="1408"/>
      <c r="V60" s="1583" t="s">
        <v>76</v>
      </c>
      <c r="W60" s="1583"/>
      <c r="X60" s="1584" t="s">
        <v>77</v>
      </c>
      <c r="Y60" s="1418" t="s">
        <v>78</v>
      </c>
      <c r="Z60" s="1419"/>
      <c r="AA60" s="127"/>
      <c r="AB60" s="122"/>
      <c r="AC60" s="122"/>
      <c r="AD60" s="122"/>
      <c r="AE60" s="122"/>
      <c r="AF60" s="122"/>
      <c r="AG60" s="122"/>
      <c r="AH60" s="11"/>
      <c r="AI60" s="11"/>
      <c r="AJ60" s="11"/>
      <c r="AK60" s="11"/>
      <c r="AL60" s="122"/>
      <c r="AM60" s="122"/>
      <c r="AN60" s="11"/>
      <c r="AO60" s="122"/>
      <c r="AP60" s="122"/>
      <c r="AQ60" s="122"/>
      <c r="AR60" s="122"/>
      <c r="AS60" s="903"/>
      <c r="AT60" s="903"/>
      <c r="AU60" s="903"/>
      <c r="AV60" s="904"/>
      <c r="AW60" s="904"/>
      <c r="AX60" s="904"/>
      <c r="AY60" s="904"/>
      <c r="AZ60" s="904"/>
      <c r="BA60" s="876"/>
      <c r="BZ60" s="2"/>
      <c r="CA60" s="3"/>
      <c r="CB60" s="3"/>
      <c r="CC60" s="3"/>
      <c r="CD60" s="3"/>
      <c r="CK60" s="14"/>
      <c r="CL60" s="14"/>
      <c r="CM60" s="14"/>
      <c r="CN60" s="14"/>
      <c r="CO60" s="14"/>
      <c r="CP60" s="14"/>
      <c r="CQ60" s="14"/>
      <c r="CR60" s="14"/>
    </row>
    <row r="61" spans="1:96" ht="25.5" customHeight="1" x14ac:dyDescent="0.2">
      <c r="A61" s="1399"/>
      <c r="B61" s="1400"/>
      <c r="C61" s="1368"/>
      <c r="D61" s="1402"/>
      <c r="E61" s="1369"/>
      <c r="F61" s="1406" t="s">
        <v>79</v>
      </c>
      <c r="G61" s="1407"/>
      <c r="H61" s="1406" t="s">
        <v>80</v>
      </c>
      <c r="I61" s="1407"/>
      <c r="J61" s="1406" t="s">
        <v>81</v>
      </c>
      <c r="K61" s="1407"/>
      <c r="L61" s="1406" t="s">
        <v>82</v>
      </c>
      <c r="M61" s="1407"/>
      <c r="N61" s="1406" t="s">
        <v>83</v>
      </c>
      <c r="O61" s="1407"/>
      <c r="P61" s="1406" t="s">
        <v>84</v>
      </c>
      <c r="Q61" s="1407"/>
      <c r="R61" s="1406" t="s">
        <v>85</v>
      </c>
      <c r="S61" s="1407"/>
      <c r="T61" s="1406" t="s">
        <v>86</v>
      </c>
      <c r="U61" s="1408"/>
      <c r="V61" s="1584" t="s">
        <v>87</v>
      </c>
      <c r="W61" s="1584"/>
      <c r="X61" s="1584"/>
      <c r="Y61" s="1420"/>
      <c r="Z61" s="1421"/>
      <c r="AA61" s="127"/>
      <c r="AB61" s="122"/>
      <c r="AC61" s="122"/>
      <c r="AD61" s="122"/>
      <c r="AE61" s="122"/>
      <c r="AF61" s="122"/>
      <c r="AG61" s="122"/>
      <c r="AH61" s="11"/>
      <c r="AI61" s="11"/>
      <c r="AJ61" s="11"/>
      <c r="AK61" s="11"/>
      <c r="AL61" s="122"/>
      <c r="AM61" s="122"/>
      <c r="AN61" s="11"/>
      <c r="AO61" s="122"/>
      <c r="AP61" s="122"/>
      <c r="AQ61" s="122"/>
      <c r="AR61" s="122"/>
      <c r="AS61" s="903"/>
      <c r="AT61" s="903"/>
      <c r="AU61" s="903"/>
      <c r="AV61" s="904"/>
      <c r="AW61" s="904"/>
      <c r="AX61" s="904"/>
      <c r="AY61" s="904"/>
      <c r="AZ61" s="904"/>
      <c r="BA61" s="876"/>
      <c r="BZ61" s="2"/>
      <c r="CA61" s="3"/>
      <c r="CB61" s="3"/>
      <c r="CC61" s="3"/>
      <c r="CD61" s="3"/>
      <c r="CK61" s="14"/>
      <c r="CL61" s="14"/>
      <c r="CM61" s="14"/>
      <c r="CN61" s="14"/>
      <c r="CO61" s="14"/>
      <c r="CP61" s="14"/>
      <c r="CQ61" s="14"/>
      <c r="CR61" s="14"/>
    </row>
    <row r="62" spans="1:96" ht="35.25" customHeight="1" x14ac:dyDescent="0.2">
      <c r="A62" s="1368"/>
      <c r="B62" s="1369"/>
      <c r="C62" s="881" t="s">
        <v>88</v>
      </c>
      <c r="D62" s="906" t="s">
        <v>54</v>
      </c>
      <c r="E62" s="807" t="s">
        <v>89</v>
      </c>
      <c r="F62" s="829" t="s">
        <v>54</v>
      </c>
      <c r="G62" s="815" t="s">
        <v>89</v>
      </c>
      <c r="H62" s="829" t="s">
        <v>54</v>
      </c>
      <c r="I62" s="815" t="s">
        <v>89</v>
      </c>
      <c r="J62" s="829" t="s">
        <v>54</v>
      </c>
      <c r="K62" s="815" t="s">
        <v>89</v>
      </c>
      <c r="L62" s="829" t="s">
        <v>54</v>
      </c>
      <c r="M62" s="815" t="s">
        <v>89</v>
      </c>
      <c r="N62" s="829" t="s">
        <v>54</v>
      </c>
      <c r="O62" s="815" t="s">
        <v>89</v>
      </c>
      <c r="P62" s="829" t="s">
        <v>54</v>
      </c>
      <c r="Q62" s="815" t="s">
        <v>89</v>
      </c>
      <c r="R62" s="829" t="s">
        <v>54</v>
      </c>
      <c r="S62" s="815" t="s">
        <v>89</v>
      </c>
      <c r="T62" s="829" t="s">
        <v>54</v>
      </c>
      <c r="U62" s="816" t="s">
        <v>89</v>
      </c>
      <c r="V62" s="900" t="s">
        <v>90</v>
      </c>
      <c r="W62" s="900" t="s">
        <v>91</v>
      </c>
      <c r="X62" s="1585"/>
      <c r="Y62" s="900" t="s">
        <v>92</v>
      </c>
      <c r="Z62" s="900" t="s">
        <v>93</v>
      </c>
      <c r="AA62" s="127"/>
      <c r="AB62" s="122"/>
      <c r="AC62" s="122"/>
      <c r="AD62" s="122"/>
      <c r="AE62" s="122"/>
      <c r="AF62" s="122"/>
      <c r="AG62" s="122"/>
      <c r="AH62" s="11"/>
      <c r="AI62" s="11"/>
      <c r="AJ62" s="11"/>
      <c r="AK62" s="11"/>
      <c r="AL62" s="122"/>
      <c r="AM62" s="122"/>
      <c r="AN62" s="11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876"/>
      <c r="BZ62" s="2"/>
      <c r="CA62" s="3"/>
      <c r="CB62" s="3"/>
      <c r="CC62" s="3"/>
      <c r="CD62" s="3"/>
      <c r="CK62" s="14"/>
      <c r="CL62" s="14"/>
      <c r="CM62" s="14"/>
      <c r="CN62" s="14"/>
      <c r="CO62" s="14"/>
      <c r="CP62" s="14"/>
      <c r="CQ62" s="14"/>
      <c r="CR62" s="14"/>
    </row>
    <row r="63" spans="1:96" ht="16.350000000000001" customHeight="1" x14ac:dyDescent="0.2">
      <c r="A63" s="1586" t="s">
        <v>94</v>
      </c>
      <c r="B63" s="1587"/>
      <c r="C63" s="907">
        <f>SUM(D63:E63)</f>
        <v>0</v>
      </c>
      <c r="D63" s="908">
        <f t="shared" ref="D63:E66" si="6">SUM(F63+H63+J63+L63+N63+P63)</f>
        <v>0</v>
      </c>
      <c r="E63" s="909">
        <f t="shared" si="6"/>
        <v>0</v>
      </c>
      <c r="F63" s="893"/>
      <c r="G63" s="896"/>
      <c r="H63" s="893"/>
      <c r="I63" s="896"/>
      <c r="J63" s="893"/>
      <c r="K63" s="896"/>
      <c r="L63" s="893"/>
      <c r="M63" s="896"/>
      <c r="N63" s="893"/>
      <c r="O63" s="896"/>
      <c r="P63" s="893"/>
      <c r="Q63" s="896"/>
      <c r="R63" s="893"/>
      <c r="S63" s="896"/>
      <c r="T63" s="893"/>
      <c r="U63" s="910"/>
      <c r="V63" s="911"/>
      <c r="W63" s="893"/>
      <c r="X63" s="912"/>
      <c r="Y63" s="912"/>
      <c r="Z63" s="913"/>
      <c r="AA63" s="30"/>
      <c r="AB63" s="122"/>
      <c r="AC63" s="122"/>
      <c r="AD63" s="122"/>
      <c r="AE63" s="122"/>
      <c r="AF63" s="122"/>
      <c r="AG63" s="122"/>
      <c r="AH63" s="11"/>
      <c r="AI63" s="11"/>
      <c r="AJ63" s="11"/>
      <c r="AK63" s="11"/>
      <c r="AL63" s="122"/>
      <c r="AM63" s="122"/>
      <c r="AN63" s="11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876"/>
      <c r="BZ63" s="2"/>
      <c r="CA63" s="3"/>
      <c r="CB63" s="3"/>
      <c r="CC63" s="3"/>
      <c r="CD63" s="3"/>
      <c r="CG63" s="4">
        <v>0</v>
      </c>
      <c r="CH63" s="4">
        <v>0</v>
      </c>
      <c r="CK63" s="14"/>
      <c r="CL63" s="14"/>
      <c r="CM63" s="14"/>
      <c r="CN63" s="14"/>
      <c r="CO63" s="14"/>
      <c r="CP63" s="14"/>
      <c r="CQ63" s="14"/>
      <c r="CR63" s="14"/>
    </row>
    <row r="64" spans="1:96" ht="16.350000000000001" customHeight="1" x14ac:dyDescent="0.2">
      <c r="A64" s="1424" t="s">
        <v>95</v>
      </c>
      <c r="B64" s="1425"/>
      <c r="C64" s="139">
        <f>SUM(D64:E64)</f>
        <v>0</v>
      </c>
      <c r="D64" s="140">
        <f t="shared" si="6"/>
        <v>0</v>
      </c>
      <c r="E64" s="141">
        <f t="shared" si="6"/>
        <v>0</v>
      </c>
      <c r="F64" s="35"/>
      <c r="G64" s="39"/>
      <c r="H64" s="35"/>
      <c r="I64" s="39"/>
      <c r="J64" s="35"/>
      <c r="K64" s="39"/>
      <c r="L64" s="35"/>
      <c r="M64" s="39"/>
      <c r="N64" s="35"/>
      <c r="O64" s="39"/>
      <c r="P64" s="35"/>
      <c r="Q64" s="39"/>
      <c r="R64" s="35"/>
      <c r="S64" s="39"/>
      <c r="T64" s="35"/>
      <c r="U64" s="142"/>
      <c r="V64" s="143"/>
      <c r="W64" s="35"/>
      <c r="X64" s="144"/>
      <c r="Y64" s="144"/>
      <c r="Z64" s="58"/>
      <c r="AA64" s="30"/>
      <c r="AB64" s="122"/>
      <c r="AC64" s="122"/>
      <c r="AD64" s="122"/>
      <c r="AE64" s="122"/>
      <c r="AF64" s="122"/>
      <c r="AG64" s="122"/>
      <c r="AH64" s="11"/>
      <c r="AI64" s="11"/>
      <c r="AJ64" s="11"/>
      <c r="AK64" s="11"/>
      <c r="AL64" s="122"/>
      <c r="AM64" s="122"/>
      <c r="AN64" s="11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876"/>
      <c r="BZ64" s="2"/>
      <c r="CA64" s="3"/>
      <c r="CB64" s="3"/>
      <c r="CC64" s="3"/>
      <c r="CD64" s="3"/>
      <c r="CG64" s="4">
        <v>0</v>
      </c>
      <c r="CH64" s="4">
        <v>0</v>
      </c>
      <c r="CK64" s="14"/>
      <c r="CL64" s="14"/>
      <c r="CM64" s="14"/>
      <c r="CN64" s="14"/>
      <c r="CO64" s="14"/>
      <c r="CP64" s="14"/>
      <c r="CQ64" s="14"/>
      <c r="CR64" s="14"/>
    </row>
    <row r="65" spans="1:96" ht="15.75" customHeight="1" x14ac:dyDescent="0.2">
      <c r="A65" s="1424" t="s">
        <v>96</v>
      </c>
      <c r="B65" s="1425"/>
      <c r="C65" s="139">
        <f>SUM(D65:E65)</f>
        <v>0</v>
      </c>
      <c r="D65" s="140">
        <f t="shared" si="6"/>
        <v>0</v>
      </c>
      <c r="E65" s="141">
        <f t="shared" si="6"/>
        <v>0</v>
      </c>
      <c r="F65" s="35"/>
      <c r="G65" s="39"/>
      <c r="H65" s="35"/>
      <c r="I65" s="39"/>
      <c r="J65" s="35"/>
      <c r="K65" s="39"/>
      <c r="L65" s="35"/>
      <c r="M65" s="39"/>
      <c r="N65" s="35"/>
      <c r="O65" s="39"/>
      <c r="P65" s="35"/>
      <c r="Q65" s="39"/>
      <c r="R65" s="35"/>
      <c r="S65" s="39"/>
      <c r="T65" s="35"/>
      <c r="U65" s="142"/>
      <c r="V65" s="143"/>
      <c r="W65" s="35"/>
      <c r="X65" s="144"/>
      <c r="Y65" s="144"/>
      <c r="Z65" s="58"/>
      <c r="AA65" s="30"/>
      <c r="AB65" s="122"/>
      <c r="AC65" s="122"/>
      <c r="AD65" s="122"/>
      <c r="AE65" s="122"/>
      <c r="AF65" s="122"/>
      <c r="AG65" s="122"/>
      <c r="AH65" s="11"/>
      <c r="AI65" s="11"/>
      <c r="AJ65" s="11"/>
      <c r="AK65" s="11"/>
      <c r="AL65" s="122"/>
      <c r="AM65" s="122"/>
      <c r="AN65" s="11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Z65" s="2"/>
      <c r="CA65" s="3"/>
      <c r="CB65" s="3"/>
      <c r="CC65" s="3"/>
      <c r="CD65" s="3"/>
      <c r="CK65" s="14"/>
      <c r="CL65" s="14"/>
      <c r="CM65" s="14"/>
      <c r="CN65" s="14"/>
      <c r="CO65" s="14"/>
      <c r="CP65" s="14"/>
      <c r="CQ65" s="14"/>
      <c r="CR65" s="14"/>
    </row>
    <row r="66" spans="1:96" ht="18" customHeight="1" x14ac:dyDescent="0.2">
      <c r="A66" s="1426" t="s">
        <v>97</v>
      </c>
      <c r="B66" s="1427"/>
      <c r="C66" s="145">
        <f>SUM(D66:E66)</f>
        <v>0</v>
      </c>
      <c r="D66" s="146">
        <f t="shared" si="6"/>
        <v>0</v>
      </c>
      <c r="E66" s="147">
        <f t="shared" si="6"/>
        <v>0</v>
      </c>
      <c r="F66" s="82"/>
      <c r="G66" s="85"/>
      <c r="H66" s="82"/>
      <c r="I66" s="85"/>
      <c r="J66" s="82"/>
      <c r="K66" s="85"/>
      <c r="L66" s="82"/>
      <c r="M66" s="85"/>
      <c r="N66" s="82"/>
      <c r="O66" s="85"/>
      <c r="P66" s="82"/>
      <c r="Q66" s="85"/>
      <c r="R66" s="82"/>
      <c r="S66" s="85"/>
      <c r="T66" s="82"/>
      <c r="U66" s="148"/>
      <c r="V66" s="149"/>
      <c r="W66" s="82"/>
      <c r="X66" s="150"/>
      <c r="Y66" s="151"/>
      <c r="Z66" s="151"/>
      <c r="AA66" s="30"/>
      <c r="AB66" s="122"/>
      <c r="AC66" s="122"/>
      <c r="AD66" s="11"/>
      <c r="AE66" s="11"/>
      <c r="AF66" s="11"/>
      <c r="AG66" s="11"/>
      <c r="AH66" s="122"/>
      <c r="AI66" s="122"/>
      <c r="AJ66" s="11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CG66" s="14">
        <v>0</v>
      </c>
      <c r="CH66" s="14">
        <v>0</v>
      </c>
      <c r="CI66" s="14"/>
      <c r="CJ66" s="14"/>
      <c r="CK66" s="14"/>
      <c r="CL66" s="14"/>
      <c r="CM66" s="14"/>
      <c r="CN66" s="14"/>
    </row>
    <row r="67" spans="1:96" ht="22.5" customHeight="1" x14ac:dyDescent="0.2">
      <c r="A67" s="117" t="s">
        <v>98</v>
      </c>
      <c r="W67" s="122"/>
      <c r="X67" s="122"/>
      <c r="Y67" s="122"/>
      <c r="Z67" s="122"/>
      <c r="AA67" s="11"/>
      <c r="AB67" s="122"/>
      <c r="AC67" s="122"/>
      <c r="AD67" s="11"/>
      <c r="AE67" s="11"/>
      <c r="AF67" s="11"/>
      <c r="AG67" s="11"/>
      <c r="AH67" s="122"/>
      <c r="AI67" s="122"/>
      <c r="AJ67" s="11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CG67" s="14"/>
      <c r="CH67" s="14"/>
      <c r="CI67" s="14"/>
      <c r="CJ67" s="14"/>
      <c r="CK67" s="14"/>
      <c r="CL67" s="14"/>
      <c r="CM67" s="14"/>
      <c r="CN67" s="14"/>
    </row>
    <row r="68" spans="1:96" ht="28.5" customHeight="1" x14ac:dyDescent="0.2">
      <c r="A68" s="1366" t="s">
        <v>71</v>
      </c>
      <c r="B68" s="1367"/>
      <c r="C68" s="1366" t="s">
        <v>72</v>
      </c>
      <c r="D68" s="1401"/>
      <c r="E68" s="1367"/>
      <c r="F68" s="1403" t="s">
        <v>99</v>
      </c>
      <c r="G68" s="1404"/>
      <c r="H68" s="1404"/>
      <c r="I68" s="1404"/>
      <c r="J68" s="1404"/>
      <c r="K68" s="1404"/>
      <c r="L68" s="1404"/>
      <c r="M68" s="1404"/>
      <c r="N68" s="1404"/>
      <c r="O68" s="1404"/>
      <c r="P68" s="1404"/>
      <c r="Q68" s="1428"/>
      <c r="R68" s="1588" t="s">
        <v>100</v>
      </c>
      <c r="S68" s="1430"/>
      <c r="T68" s="1430"/>
      <c r="U68" s="1430"/>
      <c r="V68" s="1431"/>
      <c r="W68" s="122"/>
      <c r="X68" s="122"/>
      <c r="Y68" s="122"/>
      <c r="Z68" s="122"/>
      <c r="AA68" s="122"/>
      <c r="AB68" s="122"/>
      <c r="AC68" s="122"/>
      <c r="AD68" s="11"/>
      <c r="AE68" s="11"/>
      <c r="AF68" s="11"/>
      <c r="AG68" s="11"/>
      <c r="AH68" s="122"/>
      <c r="AI68" s="122"/>
      <c r="AJ68" s="11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CG68" s="14"/>
      <c r="CH68" s="14"/>
      <c r="CI68" s="14"/>
      <c r="CJ68" s="14"/>
      <c r="CK68" s="14"/>
      <c r="CL68" s="14"/>
      <c r="CM68" s="14"/>
      <c r="CN68" s="14"/>
    </row>
    <row r="69" spans="1:96" ht="26.25" customHeight="1" x14ac:dyDescent="0.2">
      <c r="A69" s="1399"/>
      <c r="B69" s="1400"/>
      <c r="C69" s="1368"/>
      <c r="D69" s="1402"/>
      <c r="E69" s="1369"/>
      <c r="F69" s="1406" t="s">
        <v>79</v>
      </c>
      <c r="G69" s="1407"/>
      <c r="H69" s="1406" t="s">
        <v>80</v>
      </c>
      <c r="I69" s="1407"/>
      <c r="J69" s="1406" t="s">
        <v>81</v>
      </c>
      <c r="K69" s="1407"/>
      <c r="L69" s="1406" t="s">
        <v>82</v>
      </c>
      <c r="M69" s="1407"/>
      <c r="N69" s="1406" t="s">
        <v>83</v>
      </c>
      <c r="O69" s="1407"/>
      <c r="P69" s="1406" t="s">
        <v>84</v>
      </c>
      <c r="Q69" s="1435"/>
      <c r="R69" s="1408" t="s">
        <v>87</v>
      </c>
      <c r="S69" s="1407"/>
      <c r="T69" s="1375" t="s">
        <v>77</v>
      </c>
      <c r="U69" s="1406" t="s">
        <v>101</v>
      </c>
      <c r="V69" s="1407"/>
      <c r="W69" s="122"/>
      <c r="X69" s="122"/>
      <c r="Y69" s="122"/>
      <c r="Z69" s="122"/>
      <c r="AA69" s="122"/>
      <c r="AB69" s="122"/>
      <c r="AC69" s="122"/>
      <c r="AD69" s="11"/>
      <c r="AE69" s="11"/>
      <c r="AF69" s="11"/>
      <c r="AG69" s="11"/>
      <c r="AH69" s="122"/>
      <c r="AI69" s="122"/>
      <c r="AJ69" s="11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CG69" s="14"/>
      <c r="CH69" s="14"/>
      <c r="CI69" s="14"/>
      <c r="CJ69" s="14"/>
      <c r="CK69" s="14"/>
      <c r="CL69" s="14"/>
      <c r="CM69" s="14"/>
      <c r="CN69" s="14"/>
    </row>
    <row r="70" spans="1:96" ht="27" customHeight="1" x14ac:dyDescent="0.2">
      <c r="A70" s="1368"/>
      <c r="B70" s="1369"/>
      <c r="C70" s="881" t="s">
        <v>88</v>
      </c>
      <c r="D70" s="906" t="s">
        <v>54</v>
      </c>
      <c r="E70" s="807" t="s">
        <v>89</v>
      </c>
      <c r="F70" s="829" t="s">
        <v>54</v>
      </c>
      <c r="G70" s="815" t="s">
        <v>89</v>
      </c>
      <c r="H70" s="829" t="s">
        <v>54</v>
      </c>
      <c r="I70" s="815" t="s">
        <v>89</v>
      </c>
      <c r="J70" s="829" t="s">
        <v>54</v>
      </c>
      <c r="K70" s="815" t="s">
        <v>89</v>
      </c>
      <c r="L70" s="829" t="s">
        <v>54</v>
      </c>
      <c r="M70" s="815" t="s">
        <v>89</v>
      </c>
      <c r="N70" s="829" t="s">
        <v>54</v>
      </c>
      <c r="O70" s="815" t="s">
        <v>89</v>
      </c>
      <c r="P70" s="829" t="s">
        <v>54</v>
      </c>
      <c r="Q70" s="819" t="s">
        <v>89</v>
      </c>
      <c r="R70" s="815" t="s">
        <v>90</v>
      </c>
      <c r="S70" s="900" t="s">
        <v>91</v>
      </c>
      <c r="T70" s="1376"/>
      <c r="U70" s="814" t="s">
        <v>92</v>
      </c>
      <c r="V70" s="900" t="s">
        <v>93</v>
      </c>
      <c r="W70" s="122"/>
      <c r="X70" s="122"/>
      <c r="Y70" s="122"/>
      <c r="Z70" s="122"/>
      <c r="AA70" s="122"/>
      <c r="AB70" s="122"/>
      <c r="AC70" s="122"/>
      <c r="AD70" s="11"/>
      <c r="AE70" s="11"/>
      <c r="AF70" s="11"/>
      <c r="AG70" s="11"/>
      <c r="AH70" s="122"/>
      <c r="AI70" s="122"/>
      <c r="AJ70" s="11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CG70" s="14"/>
      <c r="CH70" s="14"/>
      <c r="CI70" s="14"/>
      <c r="CJ70" s="14"/>
      <c r="CK70" s="14"/>
      <c r="CL70" s="14"/>
      <c r="CM70" s="14"/>
      <c r="CN70" s="14"/>
    </row>
    <row r="71" spans="1:96" ht="16.350000000000001" customHeight="1" x14ac:dyDescent="0.2">
      <c r="A71" s="1586" t="s">
        <v>94</v>
      </c>
      <c r="B71" s="1587"/>
      <c r="C71" s="907">
        <f>SUM(D71:E71)</f>
        <v>0</v>
      </c>
      <c r="D71" s="908">
        <f t="shared" ref="D71:E74" si="7">SUM(F71+H71+J71+L71+N71+P71)</f>
        <v>0</v>
      </c>
      <c r="E71" s="909">
        <f t="shared" si="7"/>
        <v>0</v>
      </c>
      <c r="F71" s="893"/>
      <c r="G71" s="896"/>
      <c r="H71" s="893"/>
      <c r="I71" s="896"/>
      <c r="J71" s="893"/>
      <c r="K71" s="896"/>
      <c r="L71" s="893"/>
      <c r="M71" s="896"/>
      <c r="N71" s="893"/>
      <c r="O71" s="896"/>
      <c r="P71" s="893"/>
      <c r="Q71" s="910"/>
      <c r="R71" s="911"/>
      <c r="S71" s="893"/>
      <c r="T71" s="912"/>
      <c r="U71" s="912"/>
      <c r="V71" s="913"/>
      <c r="W71" s="127"/>
      <c r="X71" s="122"/>
      <c r="Y71" s="122"/>
      <c r="Z71" s="122"/>
      <c r="AA71" s="122"/>
      <c r="AB71" s="122"/>
      <c r="AC71" s="122"/>
      <c r="AD71" s="11"/>
      <c r="AE71" s="11"/>
      <c r="AF71" s="11"/>
      <c r="AG71" s="11"/>
      <c r="AH71" s="122"/>
      <c r="AI71" s="122"/>
      <c r="AJ71" s="11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CG71" s="14"/>
      <c r="CH71" s="14"/>
      <c r="CI71" s="14"/>
      <c r="CJ71" s="14"/>
      <c r="CK71" s="14"/>
      <c r="CL71" s="14"/>
      <c r="CM71" s="14"/>
      <c r="CN71" s="14"/>
    </row>
    <row r="72" spans="1:96" ht="17.25" customHeight="1" x14ac:dyDescent="0.2">
      <c r="A72" s="1424" t="s">
        <v>95</v>
      </c>
      <c r="B72" s="1425"/>
      <c r="C72" s="139">
        <f>SUM(D72:E72)</f>
        <v>0</v>
      </c>
      <c r="D72" s="140">
        <f t="shared" si="7"/>
        <v>0</v>
      </c>
      <c r="E72" s="141">
        <f t="shared" si="7"/>
        <v>0</v>
      </c>
      <c r="F72" s="35"/>
      <c r="G72" s="39"/>
      <c r="H72" s="35"/>
      <c r="I72" s="39"/>
      <c r="J72" s="35"/>
      <c r="K72" s="39"/>
      <c r="L72" s="35"/>
      <c r="M72" s="39"/>
      <c r="N72" s="35"/>
      <c r="O72" s="39"/>
      <c r="P72" s="35"/>
      <c r="Q72" s="142"/>
      <c r="R72" s="143"/>
      <c r="S72" s="35"/>
      <c r="T72" s="144"/>
      <c r="U72" s="144"/>
      <c r="V72" s="58"/>
      <c r="W72" s="914"/>
      <c r="X72" s="915"/>
      <c r="Y72" s="915"/>
      <c r="Z72" s="876"/>
      <c r="AR72" s="122"/>
      <c r="AS72" s="122"/>
      <c r="AT72" s="122"/>
      <c r="AU72" s="122"/>
      <c r="AV72" s="122"/>
      <c r="AW72" s="122"/>
      <c r="AX72" s="122"/>
      <c r="AY72" s="122"/>
      <c r="AZ72" s="122"/>
      <c r="BZ72" s="2"/>
      <c r="CG72" s="14"/>
      <c r="CH72" s="14"/>
      <c r="CI72" s="14"/>
      <c r="CJ72" s="14"/>
      <c r="CK72" s="14"/>
      <c r="CL72" s="14"/>
      <c r="CM72" s="14"/>
      <c r="CN72" s="14"/>
    </row>
    <row r="73" spans="1:96" ht="16.350000000000001" customHeight="1" x14ac:dyDescent="0.2">
      <c r="A73" s="1424" t="s">
        <v>96</v>
      </c>
      <c r="B73" s="1425"/>
      <c r="C73" s="139">
        <f>SUM(D73:E73)</f>
        <v>0</v>
      </c>
      <c r="D73" s="140">
        <f t="shared" si="7"/>
        <v>0</v>
      </c>
      <c r="E73" s="141">
        <f t="shared" si="7"/>
        <v>0</v>
      </c>
      <c r="F73" s="35"/>
      <c r="G73" s="39"/>
      <c r="H73" s="35"/>
      <c r="I73" s="39"/>
      <c r="J73" s="35"/>
      <c r="K73" s="39"/>
      <c r="L73" s="35"/>
      <c r="M73" s="39"/>
      <c r="N73" s="35"/>
      <c r="O73" s="39"/>
      <c r="P73" s="35"/>
      <c r="Q73" s="142"/>
      <c r="R73" s="143"/>
      <c r="S73" s="35"/>
      <c r="T73" s="144"/>
      <c r="U73" s="144"/>
      <c r="V73" s="58"/>
      <c r="W73" s="914"/>
      <c r="X73" s="915"/>
      <c r="Y73" s="915"/>
      <c r="Z73" s="876"/>
      <c r="AR73" s="122"/>
      <c r="AS73" s="122"/>
      <c r="AT73" s="122"/>
      <c r="AU73" s="122"/>
      <c r="AV73" s="122"/>
      <c r="AW73" s="122"/>
      <c r="AX73" s="122"/>
      <c r="AY73" s="122"/>
      <c r="AZ73" s="122"/>
      <c r="CG73" s="14"/>
      <c r="CH73" s="14"/>
      <c r="CI73" s="14"/>
      <c r="CJ73" s="14"/>
      <c r="CK73" s="14"/>
      <c r="CL73" s="14"/>
      <c r="CM73" s="14"/>
      <c r="CN73" s="14"/>
    </row>
    <row r="74" spans="1:96" ht="16.350000000000001" customHeight="1" x14ac:dyDescent="0.2">
      <c r="A74" s="1426" t="s">
        <v>97</v>
      </c>
      <c r="B74" s="1427"/>
      <c r="C74" s="145">
        <f>SUM(D74:E74)</f>
        <v>0</v>
      </c>
      <c r="D74" s="146">
        <f t="shared" si="7"/>
        <v>0</v>
      </c>
      <c r="E74" s="147">
        <f t="shared" si="7"/>
        <v>0</v>
      </c>
      <c r="F74" s="82"/>
      <c r="G74" s="85"/>
      <c r="H74" s="82"/>
      <c r="I74" s="85"/>
      <c r="J74" s="82"/>
      <c r="K74" s="85"/>
      <c r="L74" s="82"/>
      <c r="M74" s="85"/>
      <c r="N74" s="82"/>
      <c r="O74" s="85"/>
      <c r="P74" s="82"/>
      <c r="Q74" s="148"/>
      <c r="R74" s="149"/>
      <c r="S74" s="82"/>
      <c r="T74" s="150"/>
      <c r="U74" s="151"/>
      <c r="V74" s="151"/>
      <c r="W74" s="914"/>
      <c r="X74" s="915"/>
      <c r="Y74" s="915"/>
      <c r="Z74" s="876"/>
      <c r="AR74" s="122"/>
      <c r="AS74" s="122"/>
      <c r="AT74" s="122"/>
      <c r="AU74" s="122"/>
      <c r="AV74" s="122"/>
      <c r="AW74" s="122"/>
      <c r="AX74" s="122"/>
      <c r="AY74" s="122"/>
      <c r="AZ74" s="122"/>
      <c r="CG74" s="14"/>
      <c r="CH74" s="14"/>
      <c r="CI74" s="14"/>
      <c r="CJ74" s="14"/>
      <c r="CK74" s="14"/>
      <c r="CL74" s="14"/>
      <c r="CM74" s="14"/>
      <c r="CN74" s="14"/>
    </row>
    <row r="75" spans="1:96" ht="16.350000000000001" customHeight="1" x14ac:dyDescent="0.2">
      <c r="A75" s="155" t="s">
        <v>102</v>
      </c>
      <c r="B75" s="122"/>
      <c r="P75" s="122"/>
      <c r="Q75" s="122"/>
      <c r="R75" s="916"/>
      <c r="S75" s="916"/>
      <c r="T75" s="916"/>
      <c r="U75" s="915"/>
      <c r="V75" s="915"/>
      <c r="W75" s="915"/>
      <c r="X75" s="915"/>
      <c r="Y75" s="915"/>
      <c r="Z75" s="876"/>
      <c r="CG75" s="14"/>
      <c r="CH75" s="14"/>
      <c r="CI75" s="14"/>
      <c r="CJ75" s="14"/>
      <c r="CK75" s="14"/>
      <c r="CL75" s="14"/>
      <c r="CM75" s="14"/>
      <c r="CN75" s="14"/>
    </row>
    <row r="76" spans="1:96" ht="16.350000000000001" customHeight="1" x14ac:dyDescent="0.2">
      <c r="A76" s="1371" t="s">
        <v>103</v>
      </c>
      <c r="B76" s="1372"/>
      <c r="C76" s="1366" t="s">
        <v>63</v>
      </c>
      <c r="D76" s="1401"/>
      <c r="E76" s="1367"/>
      <c r="F76" s="1406" t="s">
        <v>104</v>
      </c>
      <c r="G76" s="1408"/>
      <c r="H76" s="1408"/>
      <c r="I76" s="1408"/>
      <c r="J76" s="1408"/>
      <c r="K76" s="1408"/>
      <c r="L76" s="1408"/>
      <c r="M76" s="1408"/>
      <c r="N76" s="1408"/>
      <c r="O76" s="1407"/>
      <c r="P76" s="122"/>
      <c r="Q76" s="122"/>
      <c r="R76" s="916"/>
      <c r="S76" s="916"/>
      <c r="T76" s="916"/>
      <c r="U76" s="915"/>
      <c r="V76" s="915"/>
      <c r="W76" s="915"/>
      <c r="X76" s="915"/>
      <c r="Y76" s="915"/>
      <c r="Z76" s="876"/>
      <c r="CG76" s="14"/>
      <c r="CH76" s="14"/>
      <c r="CI76" s="14"/>
      <c r="CJ76" s="14"/>
      <c r="CK76" s="14"/>
      <c r="CL76" s="14"/>
      <c r="CM76" s="14"/>
      <c r="CN76" s="14"/>
    </row>
    <row r="77" spans="1:96" ht="31.35" customHeight="1" x14ac:dyDescent="0.2">
      <c r="A77" s="1432"/>
      <c r="B77" s="1433"/>
      <c r="C77" s="1399"/>
      <c r="D77" s="1434"/>
      <c r="E77" s="1400"/>
      <c r="F77" s="1406" t="s">
        <v>105</v>
      </c>
      <c r="G77" s="1407"/>
      <c r="H77" s="1406" t="s">
        <v>106</v>
      </c>
      <c r="I77" s="1407"/>
      <c r="J77" s="1406" t="s">
        <v>107</v>
      </c>
      <c r="K77" s="1407"/>
      <c r="L77" s="1406" t="s">
        <v>108</v>
      </c>
      <c r="M77" s="1407"/>
      <c r="N77" s="1377" t="s">
        <v>11</v>
      </c>
      <c r="O77" s="1380"/>
      <c r="P77" s="157"/>
      <c r="Q77" s="157"/>
      <c r="R77" s="157"/>
      <c r="S77" s="157"/>
      <c r="T77" s="122"/>
      <c r="U77" s="122"/>
      <c r="V77" s="122"/>
      <c r="W77" s="122"/>
      <c r="X77" s="11"/>
      <c r="Y77" s="11"/>
      <c r="Z77" s="11"/>
      <c r="AA77" s="11"/>
      <c r="AB77" s="122"/>
      <c r="AC77" s="122"/>
      <c r="AD77" s="11"/>
      <c r="AE77" s="122"/>
      <c r="AF77" s="122"/>
      <c r="AG77" s="122"/>
      <c r="AH77" s="122"/>
      <c r="AI77" s="122"/>
      <c r="AJ77" s="122"/>
      <c r="AK77" s="122"/>
      <c r="AL77" s="158"/>
      <c r="AM77" s="159"/>
      <c r="AN77" s="160"/>
      <c r="AO77" s="915"/>
      <c r="AP77" s="915"/>
      <c r="AQ77" s="915"/>
      <c r="AR77" s="915"/>
      <c r="AS77" s="915"/>
      <c r="AT77" s="915"/>
      <c r="AU77" s="915"/>
      <c r="AV77" s="915"/>
      <c r="AW77" s="876"/>
      <c r="BZ77" s="2"/>
      <c r="CG77" s="14"/>
      <c r="CH77" s="14"/>
      <c r="CI77" s="14"/>
      <c r="CJ77" s="14"/>
      <c r="CK77" s="14"/>
      <c r="CL77" s="14"/>
      <c r="CM77" s="14"/>
      <c r="CN77" s="14"/>
    </row>
    <row r="78" spans="1:96" ht="16.350000000000001" customHeight="1" x14ac:dyDescent="0.2">
      <c r="A78" s="1373"/>
      <c r="B78" s="1374"/>
      <c r="C78" s="161" t="s">
        <v>88</v>
      </c>
      <c r="D78" s="906" t="s">
        <v>54</v>
      </c>
      <c r="E78" s="815" t="s">
        <v>89</v>
      </c>
      <c r="F78" s="881" t="s">
        <v>54</v>
      </c>
      <c r="G78" s="815" t="s">
        <v>89</v>
      </c>
      <c r="H78" s="881" t="s">
        <v>54</v>
      </c>
      <c r="I78" s="815" t="s">
        <v>89</v>
      </c>
      <c r="J78" s="881" t="s">
        <v>54</v>
      </c>
      <c r="K78" s="815" t="s">
        <v>89</v>
      </c>
      <c r="L78" s="881" t="s">
        <v>54</v>
      </c>
      <c r="M78" s="815" t="s">
        <v>89</v>
      </c>
      <c r="N78" s="881" t="s">
        <v>54</v>
      </c>
      <c r="O78" s="815" t="s">
        <v>89</v>
      </c>
      <c r="AG78" s="162"/>
      <c r="AH78" s="163"/>
      <c r="AI78" s="11"/>
      <c r="AJ78" s="11"/>
      <c r="AK78" s="11"/>
      <c r="AL78" s="874"/>
      <c r="AM78" s="874"/>
      <c r="AN78" s="874"/>
      <c r="AO78" s="874"/>
      <c r="AP78" s="874"/>
      <c r="AQ78" s="874"/>
      <c r="AR78" s="874"/>
      <c r="AS78" s="874"/>
      <c r="AT78" s="874"/>
      <c r="AU78" s="879"/>
      <c r="CG78" s="14"/>
      <c r="CH78" s="14"/>
      <c r="CI78" s="14"/>
      <c r="CJ78" s="14"/>
      <c r="CK78" s="14"/>
      <c r="CL78" s="14"/>
      <c r="CM78" s="14"/>
      <c r="CN78" s="14"/>
    </row>
    <row r="79" spans="1:96" ht="20.25" customHeight="1" x14ac:dyDescent="0.2">
      <c r="A79" s="1406" t="s">
        <v>64</v>
      </c>
      <c r="B79" s="1407"/>
      <c r="C79" s="917">
        <f>SUM(D79:E79)</f>
        <v>0</v>
      </c>
      <c r="D79" s="918">
        <f>SUM(F79+H79+J79+L79+N79)</f>
        <v>0</v>
      </c>
      <c r="E79" s="166">
        <f>SUM(G79+I79+K79+M79+O79)</f>
        <v>0</v>
      </c>
      <c r="F79" s="905"/>
      <c r="G79" s="53"/>
      <c r="H79" s="905"/>
      <c r="I79" s="53"/>
      <c r="J79" s="905"/>
      <c r="K79" s="919"/>
      <c r="L79" s="905"/>
      <c r="M79" s="919"/>
      <c r="N79" s="905"/>
      <c r="O79" s="919"/>
      <c r="P79" s="3"/>
      <c r="AH79" s="11"/>
      <c r="AI79" s="11"/>
      <c r="AJ79" s="11"/>
      <c r="AK79" s="11"/>
      <c r="AL79" s="874"/>
      <c r="AM79" s="874"/>
      <c r="AN79" s="874"/>
      <c r="AO79" s="874"/>
      <c r="AP79" s="874"/>
      <c r="AQ79" s="874"/>
      <c r="AR79" s="874"/>
      <c r="AS79" s="874"/>
      <c r="AT79" s="874"/>
      <c r="AU79" s="879"/>
      <c r="CG79" s="14"/>
      <c r="CH79" s="14"/>
      <c r="CI79" s="14"/>
      <c r="CJ79" s="14"/>
      <c r="CK79" s="14"/>
      <c r="CL79" s="14"/>
      <c r="CM79" s="14"/>
      <c r="CN79" s="14"/>
    </row>
    <row r="80" spans="1:96" ht="16.350000000000001" customHeight="1" x14ac:dyDescent="0.2">
      <c r="A80" s="112" t="s">
        <v>109</v>
      </c>
      <c r="B80" s="167"/>
      <c r="AH80" s="11"/>
      <c r="AI80" s="11"/>
      <c r="AJ80" s="11"/>
      <c r="AK80" s="15"/>
      <c r="AL80" s="920"/>
      <c r="AM80" s="920"/>
      <c r="AN80" s="920"/>
      <c r="AO80" s="920"/>
      <c r="AP80" s="920"/>
      <c r="AQ80" s="920"/>
      <c r="AR80" s="920"/>
      <c r="AS80" s="920"/>
      <c r="AT80" s="920"/>
      <c r="AU80" s="921"/>
      <c r="AV80" s="12"/>
      <c r="AW80" s="12"/>
      <c r="AX80" s="12"/>
      <c r="AY80" s="12"/>
      <c r="CG80" s="14"/>
      <c r="CH80" s="14"/>
      <c r="CI80" s="14"/>
      <c r="CJ80" s="14"/>
      <c r="CK80" s="14"/>
      <c r="CL80" s="14"/>
      <c r="CM80" s="14"/>
      <c r="CN80" s="14"/>
    </row>
    <row r="81" spans="1:92" ht="16.350000000000001" customHeight="1" x14ac:dyDescent="0.2">
      <c r="A81" s="1366" t="s">
        <v>62</v>
      </c>
      <c r="B81" s="1367"/>
      <c r="C81" s="1366" t="s">
        <v>63</v>
      </c>
      <c r="D81" s="1401"/>
      <c r="E81" s="1367"/>
      <c r="F81" s="1406" t="s">
        <v>64</v>
      </c>
      <c r="G81" s="1408"/>
      <c r="H81" s="1408"/>
      <c r="I81" s="1408"/>
      <c r="J81" s="1408"/>
      <c r="K81" s="1408"/>
      <c r="L81" s="1408"/>
      <c r="M81" s="1408"/>
      <c r="N81" s="1408"/>
      <c r="O81" s="1408"/>
      <c r="P81" s="1408"/>
      <c r="Q81" s="1408"/>
      <c r="R81" s="1408"/>
      <c r="S81" s="1408"/>
      <c r="T81" s="1408"/>
      <c r="U81" s="1408"/>
      <c r="V81" s="1408"/>
      <c r="W81" s="1408"/>
      <c r="X81" s="1408"/>
      <c r="Y81" s="1408"/>
      <c r="Z81" s="1408"/>
      <c r="AA81" s="1408"/>
      <c r="AB81" s="1408"/>
      <c r="AC81" s="1408"/>
      <c r="AD81" s="1408"/>
      <c r="AE81" s="1408"/>
      <c r="AF81" s="1408"/>
      <c r="AG81" s="1407"/>
      <c r="AH81" s="11"/>
      <c r="AI81" s="11"/>
      <c r="AJ81" s="11"/>
      <c r="AK81" s="15"/>
      <c r="AL81" s="920"/>
      <c r="AM81" s="920"/>
      <c r="AN81" s="920"/>
      <c r="AO81" s="920"/>
      <c r="AP81" s="920"/>
      <c r="AQ81" s="920"/>
      <c r="AR81" s="920"/>
      <c r="AS81" s="920"/>
      <c r="AT81" s="920"/>
      <c r="AU81" s="921"/>
      <c r="AV81" s="12"/>
      <c r="AW81" s="12"/>
      <c r="AX81" s="12"/>
      <c r="AY81" s="12"/>
      <c r="CG81" s="14"/>
      <c r="CH81" s="14"/>
      <c r="CI81" s="14"/>
      <c r="CJ81" s="14"/>
      <c r="CK81" s="14"/>
      <c r="CL81" s="14"/>
      <c r="CM81" s="14"/>
      <c r="CN81" s="14"/>
    </row>
    <row r="82" spans="1:92" ht="16.350000000000001" customHeight="1" x14ac:dyDescent="0.2">
      <c r="A82" s="1399"/>
      <c r="B82" s="1400"/>
      <c r="C82" s="1399"/>
      <c r="D82" s="1434"/>
      <c r="E82" s="1400"/>
      <c r="F82" s="1579" t="s">
        <v>110</v>
      </c>
      <c r="G82" s="1579"/>
      <c r="H82" s="1579" t="s">
        <v>111</v>
      </c>
      <c r="I82" s="1579"/>
      <c r="J82" s="1579" t="s">
        <v>112</v>
      </c>
      <c r="K82" s="1579"/>
      <c r="L82" s="1579" t="s">
        <v>113</v>
      </c>
      <c r="M82" s="1579"/>
      <c r="N82" s="1579" t="s">
        <v>114</v>
      </c>
      <c r="O82" s="1579"/>
      <c r="P82" s="1579" t="s">
        <v>115</v>
      </c>
      <c r="Q82" s="1579"/>
      <c r="R82" s="1579" t="s">
        <v>116</v>
      </c>
      <c r="S82" s="1579"/>
      <c r="T82" s="1579" t="s">
        <v>117</v>
      </c>
      <c r="U82" s="1579"/>
      <c r="V82" s="1579" t="s">
        <v>118</v>
      </c>
      <c r="W82" s="1579"/>
      <c r="X82" s="1579" t="s">
        <v>119</v>
      </c>
      <c r="Y82" s="1579"/>
      <c r="Z82" s="1406" t="s">
        <v>120</v>
      </c>
      <c r="AA82" s="1407"/>
      <c r="AB82" s="1406" t="s">
        <v>121</v>
      </c>
      <c r="AC82" s="1407"/>
      <c r="AD82" s="1406" t="s">
        <v>122</v>
      </c>
      <c r="AE82" s="1407"/>
      <c r="AF82" s="1406" t="s">
        <v>123</v>
      </c>
      <c r="AG82" s="1407"/>
      <c r="AH82" s="11"/>
      <c r="AI82" s="11"/>
      <c r="AJ82" s="120"/>
      <c r="AK82" s="922"/>
      <c r="AL82" s="920"/>
      <c r="AM82" s="920"/>
      <c r="AN82" s="920"/>
      <c r="AO82" s="920"/>
      <c r="AP82" s="920"/>
      <c r="AQ82" s="920"/>
      <c r="AR82" s="920"/>
      <c r="AS82" s="920"/>
      <c r="AT82" s="920"/>
      <c r="AU82" s="921"/>
      <c r="AV82" s="12"/>
      <c r="AW82" s="12"/>
      <c r="AX82" s="12"/>
      <c r="AY82" s="12"/>
      <c r="CG82" s="14"/>
      <c r="CH82" s="14"/>
      <c r="CI82" s="14"/>
      <c r="CJ82" s="14"/>
      <c r="CK82" s="14"/>
      <c r="CL82" s="14"/>
      <c r="CM82" s="14"/>
      <c r="CN82" s="14"/>
    </row>
    <row r="83" spans="1:92" ht="16.350000000000001" customHeight="1" x14ac:dyDescent="0.2">
      <c r="A83" s="1399"/>
      <c r="B83" s="1400"/>
      <c r="C83" s="881" t="s">
        <v>88</v>
      </c>
      <c r="D83" s="906" t="s">
        <v>54</v>
      </c>
      <c r="E83" s="815" t="s">
        <v>89</v>
      </c>
      <c r="F83" s="829" t="s">
        <v>54</v>
      </c>
      <c r="G83" s="171" t="s">
        <v>89</v>
      </c>
      <c r="H83" s="829" t="s">
        <v>54</v>
      </c>
      <c r="I83" s="171" t="s">
        <v>89</v>
      </c>
      <c r="J83" s="829" t="s">
        <v>54</v>
      </c>
      <c r="K83" s="171" t="s">
        <v>89</v>
      </c>
      <c r="L83" s="829" t="s">
        <v>54</v>
      </c>
      <c r="M83" s="171" t="s">
        <v>89</v>
      </c>
      <c r="N83" s="829" t="s">
        <v>54</v>
      </c>
      <c r="O83" s="171" t="s">
        <v>89</v>
      </c>
      <c r="P83" s="829" t="s">
        <v>54</v>
      </c>
      <c r="Q83" s="171" t="s">
        <v>89</v>
      </c>
      <c r="R83" s="829" t="s">
        <v>54</v>
      </c>
      <c r="S83" s="171" t="s">
        <v>89</v>
      </c>
      <c r="T83" s="829" t="s">
        <v>54</v>
      </c>
      <c r="U83" s="171" t="s">
        <v>89</v>
      </c>
      <c r="V83" s="829" t="s">
        <v>54</v>
      </c>
      <c r="W83" s="171" t="s">
        <v>89</v>
      </c>
      <c r="X83" s="829" t="s">
        <v>54</v>
      </c>
      <c r="Y83" s="171" t="s">
        <v>89</v>
      </c>
      <c r="Z83" s="829" t="s">
        <v>54</v>
      </c>
      <c r="AA83" s="171" t="s">
        <v>89</v>
      </c>
      <c r="AB83" s="829" t="s">
        <v>54</v>
      </c>
      <c r="AC83" s="171" t="s">
        <v>89</v>
      </c>
      <c r="AD83" s="829" t="s">
        <v>54</v>
      </c>
      <c r="AE83" s="171" t="s">
        <v>89</v>
      </c>
      <c r="AF83" s="829" t="s">
        <v>54</v>
      </c>
      <c r="AG83" s="171" t="s">
        <v>89</v>
      </c>
      <c r="AH83" s="122"/>
      <c r="AI83" s="11"/>
      <c r="AJ83" s="923"/>
      <c r="AK83" s="920"/>
      <c r="AL83" s="920"/>
      <c r="AM83" s="920"/>
      <c r="AN83" s="920"/>
      <c r="AO83" s="920"/>
      <c r="AP83" s="920"/>
      <c r="AQ83" s="920"/>
      <c r="AR83" s="920"/>
      <c r="AS83" s="920"/>
      <c r="AT83" s="920"/>
      <c r="AU83" s="921"/>
      <c r="AV83" s="12"/>
      <c r="AW83" s="12"/>
      <c r="AX83" s="12"/>
      <c r="AY83" s="12"/>
      <c r="CG83" s="14"/>
      <c r="CH83" s="14"/>
      <c r="CI83" s="14"/>
      <c r="CJ83" s="14"/>
      <c r="CK83" s="14"/>
      <c r="CL83" s="14"/>
      <c r="CM83" s="14"/>
      <c r="CN83" s="14"/>
    </row>
    <row r="84" spans="1:92" ht="16.350000000000001" customHeight="1" x14ac:dyDescent="0.2">
      <c r="A84" s="1397" t="s">
        <v>124</v>
      </c>
      <c r="B84" s="1398"/>
      <c r="C84" s="886">
        <f t="shared" ref="C84:C89" si="8">SUM(D84:E84)</f>
        <v>0</v>
      </c>
      <c r="D84" s="887">
        <f t="shared" ref="D84:E89" si="9">SUM(F84+H84+J84+L84+N84+P84+R84+T84+V84+X84+Z84+AB84+AD84+AF84)</f>
        <v>0</v>
      </c>
      <c r="E84" s="75">
        <f t="shared" si="9"/>
        <v>0</v>
      </c>
      <c r="F84" s="893"/>
      <c r="G84" s="911"/>
      <c r="H84" s="893"/>
      <c r="I84" s="911"/>
      <c r="J84" s="893"/>
      <c r="K84" s="911"/>
      <c r="L84" s="893"/>
      <c r="M84" s="911"/>
      <c r="N84" s="893"/>
      <c r="O84" s="911"/>
      <c r="P84" s="893"/>
      <c r="Q84" s="911"/>
      <c r="R84" s="893"/>
      <c r="S84" s="911"/>
      <c r="T84" s="893"/>
      <c r="U84" s="911"/>
      <c r="V84" s="893"/>
      <c r="W84" s="911"/>
      <c r="X84" s="893"/>
      <c r="Y84" s="911"/>
      <c r="Z84" s="893"/>
      <c r="AA84" s="911"/>
      <c r="AB84" s="893"/>
      <c r="AC84" s="911"/>
      <c r="AD84" s="893"/>
      <c r="AE84" s="911"/>
      <c r="AF84" s="893"/>
      <c r="AG84" s="924"/>
      <c r="AH84" s="173"/>
      <c r="AI84" s="11"/>
      <c r="AJ84" s="925"/>
      <c r="AK84" s="15"/>
      <c r="AL84" s="920"/>
      <c r="AM84" s="920"/>
      <c r="AN84" s="920"/>
      <c r="AO84" s="920"/>
      <c r="AP84" s="920"/>
      <c r="AQ84" s="920"/>
      <c r="AR84" s="920"/>
      <c r="AS84" s="920"/>
      <c r="AT84" s="920"/>
      <c r="AU84" s="921"/>
      <c r="AV84" s="12"/>
      <c r="AW84" s="12"/>
      <c r="AX84" s="12"/>
      <c r="AY84" s="12"/>
      <c r="CG84" s="14"/>
      <c r="CH84" s="14"/>
      <c r="CI84" s="14"/>
      <c r="CJ84" s="14"/>
      <c r="CK84" s="14"/>
      <c r="CL84" s="14"/>
      <c r="CM84" s="14"/>
      <c r="CN84" s="14"/>
    </row>
    <row r="85" spans="1:92" ht="25.35" customHeight="1" x14ac:dyDescent="0.2">
      <c r="A85" s="1401" t="s">
        <v>125</v>
      </c>
      <c r="B85" s="926" t="s">
        <v>126</v>
      </c>
      <c r="C85" s="907">
        <f t="shared" si="8"/>
        <v>0</v>
      </c>
      <c r="D85" s="908">
        <f t="shared" si="9"/>
        <v>0</v>
      </c>
      <c r="E85" s="909">
        <f t="shared" si="9"/>
        <v>0</v>
      </c>
      <c r="F85" s="893"/>
      <c r="G85" s="896"/>
      <c r="H85" s="893"/>
      <c r="I85" s="896"/>
      <c r="J85" s="893"/>
      <c r="K85" s="896"/>
      <c r="L85" s="893"/>
      <c r="M85" s="896"/>
      <c r="N85" s="893"/>
      <c r="O85" s="896"/>
      <c r="P85" s="893"/>
      <c r="Q85" s="896"/>
      <c r="R85" s="893"/>
      <c r="S85" s="896"/>
      <c r="T85" s="893"/>
      <c r="U85" s="896"/>
      <c r="V85" s="893"/>
      <c r="W85" s="896"/>
      <c r="X85" s="893"/>
      <c r="Y85" s="896"/>
      <c r="Z85" s="893"/>
      <c r="AA85" s="896"/>
      <c r="AB85" s="893"/>
      <c r="AC85" s="896"/>
      <c r="AD85" s="893"/>
      <c r="AE85" s="896"/>
      <c r="AF85" s="893"/>
      <c r="AG85" s="924"/>
      <c r="AH85" s="173"/>
      <c r="AI85" s="11"/>
      <c r="AJ85" s="927"/>
      <c r="AK85" s="922"/>
      <c r="AL85" s="920"/>
      <c r="AM85" s="920"/>
      <c r="AN85" s="920"/>
      <c r="AO85" s="920"/>
      <c r="AP85" s="920"/>
      <c r="AQ85" s="920"/>
      <c r="AR85" s="920"/>
      <c r="AS85" s="920"/>
      <c r="AT85" s="920"/>
      <c r="AU85" s="921"/>
      <c r="AV85" s="12"/>
      <c r="AW85" s="12"/>
      <c r="AX85" s="12"/>
      <c r="AY85" s="12"/>
      <c r="CG85" s="14">
        <v>0</v>
      </c>
      <c r="CH85" s="14"/>
      <c r="CI85" s="14"/>
      <c r="CJ85" s="14"/>
      <c r="CK85" s="14"/>
      <c r="CL85" s="14"/>
      <c r="CM85" s="14"/>
      <c r="CN85" s="14"/>
    </row>
    <row r="86" spans="1:92" ht="16.350000000000001" customHeight="1" x14ac:dyDescent="0.2">
      <c r="A86" s="1434"/>
      <c r="B86" s="805" t="s">
        <v>127</v>
      </c>
      <c r="C86" s="139">
        <f t="shared" si="8"/>
        <v>0</v>
      </c>
      <c r="D86" s="140">
        <f t="shared" si="9"/>
        <v>0</v>
      </c>
      <c r="E86" s="141">
        <f t="shared" si="9"/>
        <v>0</v>
      </c>
      <c r="F86" s="35"/>
      <c r="G86" s="39"/>
      <c r="H86" s="35"/>
      <c r="I86" s="39"/>
      <c r="J86" s="35"/>
      <c r="K86" s="39"/>
      <c r="L86" s="35"/>
      <c r="M86" s="39"/>
      <c r="N86" s="35"/>
      <c r="O86" s="39"/>
      <c r="P86" s="35"/>
      <c r="Q86" s="39"/>
      <c r="R86" s="35"/>
      <c r="S86" s="39"/>
      <c r="T86" s="35"/>
      <c r="U86" s="39"/>
      <c r="V86" s="35"/>
      <c r="W86" s="39"/>
      <c r="X86" s="35"/>
      <c r="Y86" s="39"/>
      <c r="Z86" s="35"/>
      <c r="AA86" s="39"/>
      <c r="AB86" s="35"/>
      <c r="AC86" s="39"/>
      <c r="AD86" s="35"/>
      <c r="AE86" s="39"/>
      <c r="AF86" s="35"/>
      <c r="AG86" s="40"/>
      <c r="AH86" s="173"/>
      <c r="AI86" s="11"/>
      <c r="AJ86" s="925"/>
      <c r="AK86" s="928"/>
      <c r="AL86" s="920"/>
      <c r="AM86" s="920"/>
      <c r="AN86" s="920"/>
      <c r="AO86" s="920"/>
      <c r="AP86" s="920"/>
      <c r="AQ86" s="920"/>
      <c r="AR86" s="920"/>
      <c r="AS86" s="920"/>
      <c r="AT86" s="920"/>
      <c r="AU86" s="921"/>
      <c r="AV86" s="12"/>
      <c r="AW86" s="12"/>
      <c r="AX86" s="12"/>
      <c r="AY86" s="12"/>
      <c r="CG86" s="14">
        <v>0</v>
      </c>
      <c r="CH86" s="14"/>
      <c r="CI86" s="14"/>
      <c r="CJ86" s="14"/>
      <c r="CK86" s="14"/>
      <c r="CL86" s="14"/>
      <c r="CM86" s="14"/>
      <c r="CN86" s="14"/>
    </row>
    <row r="87" spans="1:92" ht="15.75" customHeight="1" x14ac:dyDescent="0.2">
      <c r="A87" s="1434"/>
      <c r="B87" s="805" t="s">
        <v>128</v>
      </c>
      <c r="C87" s="139">
        <f t="shared" si="8"/>
        <v>0</v>
      </c>
      <c r="D87" s="140">
        <f t="shared" si="9"/>
        <v>0</v>
      </c>
      <c r="E87" s="141">
        <f t="shared" si="9"/>
        <v>0</v>
      </c>
      <c r="F87" s="35"/>
      <c r="G87" s="39"/>
      <c r="H87" s="35"/>
      <c r="I87" s="39"/>
      <c r="J87" s="35"/>
      <c r="K87" s="39"/>
      <c r="L87" s="35"/>
      <c r="M87" s="39"/>
      <c r="N87" s="35"/>
      <c r="O87" s="39"/>
      <c r="P87" s="35"/>
      <c r="Q87" s="39"/>
      <c r="R87" s="35"/>
      <c r="S87" s="39"/>
      <c r="T87" s="35"/>
      <c r="U87" s="39"/>
      <c r="V87" s="35"/>
      <c r="W87" s="39"/>
      <c r="X87" s="35"/>
      <c r="Y87" s="39"/>
      <c r="Z87" s="35"/>
      <c r="AA87" s="39"/>
      <c r="AB87" s="35"/>
      <c r="AC87" s="39"/>
      <c r="AD87" s="35"/>
      <c r="AE87" s="39"/>
      <c r="AF87" s="35"/>
      <c r="AG87" s="40"/>
      <c r="AH87" s="173"/>
      <c r="AI87" s="11"/>
      <c r="AJ87" s="7"/>
      <c r="AK87" s="13"/>
      <c r="AL87" s="13"/>
      <c r="AM87" s="13"/>
      <c r="AN87" s="929"/>
      <c r="AO87" s="929"/>
      <c r="AP87" s="929"/>
      <c r="AQ87" s="929"/>
      <c r="AR87" s="929"/>
      <c r="AS87" s="929"/>
      <c r="AT87" s="929"/>
      <c r="AU87" s="929"/>
      <c r="AV87" s="929"/>
      <c r="AW87" s="921"/>
      <c r="AX87" s="12"/>
      <c r="AY87" s="12"/>
      <c r="BZ87" s="2"/>
      <c r="CG87" s="14">
        <v>0</v>
      </c>
      <c r="CH87" s="14"/>
      <c r="CI87" s="14"/>
      <c r="CJ87" s="14"/>
      <c r="CK87" s="14"/>
      <c r="CL87" s="14"/>
      <c r="CM87" s="14"/>
      <c r="CN87" s="14"/>
    </row>
    <row r="88" spans="1:92" ht="22.5" customHeight="1" x14ac:dyDescent="0.2">
      <c r="A88" s="1434"/>
      <c r="B88" s="180" t="s">
        <v>129</v>
      </c>
      <c r="C88" s="139">
        <f t="shared" si="8"/>
        <v>0</v>
      </c>
      <c r="D88" s="140">
        <f t="shared" si="9"/>
        <v>0</v>
      </c>
      <c r="E88" s="141">
        <f t="shared" si="9"/>
        <v>0</v>
      </c>
      <c r="F88" s="35"/>
      <c r="G88" s="39"/>
      <c r="H88" s="35"/>
      <c r="I88" s="39"/>
      <c r="J88" s="35"/>
      <c r="K88" s="39"/>
      <c r="L88" s="35"/>
      <c r="M88" s="39"/>
      <c r="N88" s="35"/>
      <c r="O88" s="39"/>
      <c r="P88" s="35"/>
      <c r="Q88" s="39"/>
      <c r="R88" s="35"/>
      <c r="S88" s="39"/>
      <c r="T88" s="35"/>
      <c r="U88" s="39"/>
      <c r="V88" s="35"/>
      <c r="W88" s="39"/>
      <c r="X88" s="35"/>
      <c r="Y88" s="39"/>
      <c r="Z88" s="35"/>
      <c r="AA88" s="39"/>
      <c r="AB88" s="35"/>
      <c r="AC88" s="39"/>
      <c r="AD88" s="35"/>
      <c r="AE88" s="39"/>
      <c r="AF88" s="35"/>
      <c r="AG88" s="40"/>
      <c r="AH88" s="3"/>
      <c r="AL88" s="920"/>
      <c r="AM88" s="920"/>
      <c r="AN88" s="920"/>
      <c r="AO88" s="920"/>
      <c r="AP88" s="920"/>
      <c r="AQ88" s="920"/>
      <c r="AR88" s="920"/>
      <c r="AS88" s="920"/>
      <c r="AT88" s="920"/>
      <c r="AU88" s="921"/>
      <c r="AV88" s="12"/>
      <c r="AW88" s="12"/>
      <c r="AX88" s="12"/>
      <c r="AY88" s="12"/>
      <c r="CG88" s="14">
        <v>0</v>
      </c>
      <c r="CH88" s="14"/>
      <c r="CI88" s="14"/>
      <c r="CJ88" s="14"/>
      <c r="CK88" s="14"/>
      <c r="CL88" s="14"/>
      <c r="CM88" s="14"/>
      <c r="CN88" s="14"/>
    </row>
    <row r="89" spans="1:92" ht="16.350000000000001" customHeight="1" x14ac:dyDescent="0.2">
      <c r="A89" s="1402"/>
      <c r="B89" s="181" t="s">
        <v>130</v>
      </c>
      <c r="C89" s="182">
        <f t="shared" si="8"/>
        <v>0</v>
      </c>
      <c r="D89" s="183">
        <f t="shared" si="9"/>
        <v>0</v>
      </c>
      <c r="E89" s="184">
        <f t="shared" si="9"/>
        <v>0</v>
      </c>
      <c r="F89" s="82"/>
      <c r="G89" s="85"/>
      <c r="H89" s="82"/>
      <c r="I89" s="85"/>
      <c r="J89" s="82"/>
      <c r="K89" s="85"/>
      <c r="L89" s="82"/>
      <c r="M89" s="85"/>
      <c r="N89" s="82"/>
      <c r="O89" s="85"/>
      <c r="P89" s="82"/>
      <c r="Q89" s="85"/>
      <c r="R89" s="82"/>
      <c r="S89" s="85"/>
      <c r="T89" s="82"/>
      <c r="U89" s="85"/>
      <c r="V89" s="82"/>
      <c r="W89" s="85"/>
      <c r="X89" s="82"/>
      <c r="Y89" s="85"/>
      <c r="Z89" s="82"/>
      <c r="AA89" s="85"/>
      <c r="AB89" s="82"/>
      <c r="AC89" s="85"/>
      <c r="AD89" s="82"/>
      <c r="AE89" s="85"/>
      <c r="AF89" s="82"/>
      <c r="AG89" s="185"/>
      <c r="AH89" s="3"/>
      <c r="AL89" s="920"/>
      <c r="AM89" s="920"/>
      <c r="AN89" s="920"/>
      <c r="AO89" s="920"/>
      <c r="AP89" s="920"/>
      <c r="AQ89" s="920"/>
      <c r="AR89" s="920"/>
      <c r="AS89" s="920"/>
      <c r="AT89" s="920"/>
      <c r="AU89" s="921"/>
      <c r="AV89" s="12"/>
      <c r="AW89" s="12"/>
      <c r="AX89" s="12"/>
      <c r="AY89" s="12"/>
      <c r="CG89" s="14">
        <v>0</v>
      </c>
      <c r="CH89" s="14"/>
      <c r="CI89" s="14"/>
      <c r="CJ89" s="14"/>
      <c r="CK89" s="14"/>
      <c r="CL89" s="14"/>
      <c r="CM89" s="14"/>
      <c r="CN89" s="14"/>
    </row>
    <row r="90" spans="1:92" ht="16.350000000000001" customHeight="1" x14ac:dyDescent="0.2">
      <c r="A90" s="112" t="s">
        <v>131</v>
      </c>
      <c r="B90" s="112"/>
      <c r="AL90" s="920"/>
      <c r="AM90" s="920"/>
      <c r="AN90" s="920"/>
      <c r="AO90" s="920"/>
      <c r="AP90" s="920"/>
      <c r="AQ90" s="920"/>
      <c r="AR90" s="920"/>
      <c r="AS90" s="920"/>
      <c r="AT90" s="920"/>
      <c r="AU90" s="921"/>
      <c r="AV90" s="12"/>
      <c r="AW90" s="12"/>
      <c r="AX90" s="12"/>
      <c r="AY90" s="12"/>
      <c r="CG90" s="14">
        <v>0</v>
      </c>
      <c r="CH90" s="14"/>
      <c r="CI90" s="14"/>
      <c r="CJ90" s="14"/>
      <c r="CK90" s="14"/>
      <c r="CL90" s="14"/>
      <c r="CM90" s="14"/>
      <c r="CN90" s="14"/>
    </row>
    <row r="91" spans="1:92" ht="16.350000000000001" customHeight="1" x14ac:dyDescent="0.2">
      <c r="A91" s="1366" t="s">
        <v>62</v>
      </c>
      <c r="B91" s="1367"/>
      <c r="C91" s="1375" t="s">
        <v>63</v>
      </c>
      <c r="D91" s="1375"/>
      <c r="E91" s="1375"/>
      <c r="F91" s="1585" t="s">
        <v>76</v>
      </c>
      <c r="G91" s="1585"/>
      <c r="H91" s="1585"/>
      <c r="I91" s="1585"/>
      <c r="J91" s="1585"/>
      <c r="K91" s="1585"/>
      <c r="L91" s="1585"/>
      <c r="M91" s="1585"/>
      <c r="N91" s="1585"/>
      <c r="O91" s="1585"/>
      <c r="P91" s="1585"/>
      <c r="Q91" s="1585"/>
      <c r="R91" s="1585"/>
      <c r="S91" s="1585"/>
      <c r="T91" s="1585"/>
      <c r="U91" s="1585"/>
      <c r="V91" s="1585"/>
      <c r="W91" s="1585"/>
      <c r="X91" s="1585"/>
      <c r="Y91" s="1585"/>
      <c r="Z91" s="1585"/>
      <c r="AA91" s="1585"/>
      <c r="AB91" s="1585"/>
      <c r="AC91" s="1585"/>
      <c r="AD91" s="1585"/>
      <c r="AE91" s="1585"/>
      <c r="AF91" s="1585"/>
      <c r="AG91" s="1589"/>
      <c r="AH91" s="1590" t="s">
        <v>132</v>
      </c>
      <c r="AI91" s="1438"/>
      <c r="AJ91" s="1438"/>
      <c r="AK91" s="1439"/>
      <c r="AL91" s="186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12"/>
      <c r="AX91" s="12"/>
      <c r="AY91" s="12"/>
      <c r="CG91" s="14">
        <v>0</v>
      </c>
      <c r="CH91" s="14"/>
      <c r="CI91" s="14"/>
      <c r="CJ91" s="14"/>
      <c r="CK91" s="14"/>
      <c r="CL91" s="14"/>
      <c r="CM91" s="14"/>
      <c r="CN91" s="14"/>
    </row>
    <row r="92" spans="1:92" ht="16.350000000000001" customHeight="1" x14ac:dyDescent="0.2">
      <c r="A92" s="1399"/>
      <c r="B92" s="1400"/>
      <c r="C92" s="1392"/>
      <c r="D92" s="1392"/>
      <c r="E92" s="1392"/>
      <c r="F92" s="1579" t="s">
        <v>110</v>
      </c>
      <c r="G92" s="1579"/>
      <c r="H92" s="1579" t="s">
        <v>111</v>
      </c>
      <c r="I92" s="1579"/>
      <c r="J92" s="1585" t="s">
        <v>112</v>
      </c>
      <c r="K92" s="1585"/>
      <c r="L92" s="1585" t="s">
        <v>113</v>
      </c>
      <c r="M92" s="1585"/>
      <c r="N92" s="1585" t="s">
        <v>114</v>
      </c>
      <c r="O92" s="1585"/>
      <c r="P92" s="1585" t="s">
        <v>115</v>
      </c>
      <c r="Q92" s="1585"/>
      <c r="R92" s="1579" t="s">
        <v>116</v>
      </c>
      <c r="S92" s="1579"/>
      <c r="T92" s="1585" t="s">
        <v>117</v>
      </c>
      <c r="U92" s="1585"/>
      <c r="V92" s="1585" t="s">
        <v>118</v>
      </c>
      <c r="W92" s="1585"/>
      <c r="X92" s="1585" t="s">
        <v>119</v>
      </c>
      <c r="Y92" s="1585"/>
      <c r="Z92" s="1585" t="s">
        <v>120</v>
      </c>
      <c r="AA92" s="1585"/>
      <c r="AB92" s="1585" t="s">
        <v>121</v>
      </c>
      <c r="AC92" s="1585"/>
      <c r="AD92" s="1585" t="s">
        <v>122</v>
      </c>
      <c r="AE92" s="1585"/>
      <c r="AF92" s="1585" t="s">
        <v>123</v>
      </c>
      <c r="AG92" s="1589"/>
      <c r="AH92" s="1367" t="s">
        <v>133</v>
      </c>
      <c r="AI92" s="1375" t="s">
        <v>134</v>
      </c>
      <c r="AJ92" s="1375" t="s">
        <v>135</v>
      </c>
      <c r="AK92" s="1375" t="s">
        <v>136</v>
      </c>
      <c r="AL92" s="186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12"/>
      <c r="AX92" s="12"/>
      <c r="AY92" s="12"/>
      <c r="CG92" s="14">
        <v>0</v>
      </c>
      <c r="CH92" s="14"/>
      <c r="CI92" s="14"/>
      <c r="CJ92" s="14"/>
      <c r="CK92" s="14"/>
      <c r="CL92" s="14"/>
      <c r="CM92" s="14"/>
      <c r="CN92" s="14"/>
    </row>
    <row r="93" spans="1:92" ht="16.350000000000001" customHeight="1" x14ac:dyDescent="0.2">
      <c r="A93" s="1399"/>
      <c r="B93" s="1400"/>
      <c r="C93" s="881" t="s">
        <v>88</v>
      </c>
      <c r="D93" s="906" t="s">
        <v>54</v>
      </c>
      <c r="E93" s="815" t="s">
        <v>89</v>
      </c>
      <c r="F93" s="829" t="s">
        <v>54</v>
      </c>
      <c r="G93" s="806" t="s">
        <v>89</v>
      </c>
      <c r="H93" s="829" t="s">
        <v>54</v>
      </c>
      <c r="I93" s="806" t="s">
        <v>89</v>
      </c>
      <c r="J93" s="829" t="s">
        <v>54</v>
      </c>
      <c r="K93" s="806" t="s">
        <v>89</v>
      </c>
      <c r="L93" s="829" t="s">
        <v>54</v>
      </c>
      <c r="M93" s="806" t="s">
        <v>89</v>
      </c>
      <c r="N93" s="829" t="s">
        <v>54</v>
      </c>
      <c r="O93" s="806" t="s">
        <v>89</v>
      </c>
      <c r="P93" s="829" t="s">
        <v>54</v>
      </c>
      <c r="Q93" s="806" t="s">
        <v>89</v>
      </c>
      <c r="R93" s="829" t="s">
        <v>54</v>
      </c>
      <c r="S93" s="806" t="s">
        <v>89</v>
      </c>
      <c r="T93" s="829" t="s">
        <v>54</v>
      </c>
      <c r="U93" s="806" t="s">
        <v>89</v>
      </c>
      <c r="V93" s="829" t="s">
        <v>54</v>
      </c>
      <c r="W93" s="806" t="s">
        <v>89</v>
      </c>
      <c r="X93" s="829" t="s">
        <v>54</v>
      </c>
      <c r="Y93" s="806" t="s">
        <v>89</v>
      </c>
      <c r="Z93" s="829" t="s">
        <v>54</v>
      </c>
      <c r="AA93" s="806" t="s">
        <v>89</v>
      </c>
      <c r="AB93" s="829" t="s">
        <v>54</v>
      </c>
      <c r="AC93" s="806" t="s">
        <v>89</v>
      </c>
      <c r="AD93" s="829" t="s">
        <v>54</v>
      </c>
      <c r="AE93" s="806" t="s">
        <v>89</v>
      </c>
      <c r="AF93" s="829" t="s">
        <v>54</v>
      </c>
      <c r="AG93" s="188" t="s">
        <v>89</v>
      </c>
      <c r="AH93" s="1369"/>
      <c r="AI93" s="1376"/>
      <c r="AJ93" s="1376"/>
      <c r="AK93" s="1376"/>
      <c r="AL93" s="186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12"/>
      <c r="AX93" s="12"/>
      <c r="AY93" s="12"/>
      <c r="CG93" s="14">
        <v>0</v>
      </c>
      <c r="CH93" s="14"/>
      <c r="CI93" s="14"/>
      <c r="CJ93" s="14"/>
      <c r="CK93" s="14"/>
      <c r="CL93" s="14"/>
      <c r="CM93" s="14"/>
      <c r="CN93" s="14"/>
    </row>
    <row r="94" spans="1:92" ht="16.350000000000001" customHeight="1" x14ac:dyDescent="0.2">
      <c r="A94" s="1397" t="s">
        <v>137</v>
      </c>
      <c r="B94" s="1398"/>
      <c r="C94" s="886">
        <f t="shared" ref="C94:C99" si="10">SUM(D94:E94)</f>
        <v>0</v>
      </c>
      <c r="D94" s="887">
        <f t="shared" ref="D94:E99" si="11">SUM(F94+H94+J94+L94+N94+P94+R94+T94+V94+X94+Z94+AB94+AD94+AF94)</f>
        <v>0</v>
      </c>
      <c r="E94" s="75">
        <f t="shared" si="11"/>
        <v>0</v>
      </c>
      <c r="F94" s="893"/>
      <c r="G94" s="896"/>
      <c r="H94" s="893"/>
      <c r="I94" s="896"/>
      <c r="J94" s="893"/>
      <c r="K94" s="896"/>
      <c r="L94" s="893"/>
      <c r="M94" s="896"/>
      <c r="N94" s="893"/>
      <c r="O94" s="896"/>
      <c r="P94" s="893"/>
      <c r="Q94" s="896"/>
      <c r="R94" s="893"/>
      <c r="S94" s="896"/>
      <c r="T94" s="893"/>
      <c r="U94" s="896"/>
      <c r="V94" s="893"/>
      <c r="W94" s="896"/>
      <c r="X94" s="893"/>
      <c r="Y94" s="896"/>
      <c r="Z94" s="893"/>
      <c r="AA94" s="896"/>
      <c r="AB94" s="893"/>
      <c r="AC94" s="896"/>
      <c r="AD94" s="893"/>
      <c r="AE94" s="896"/>
      <c r="AF94" s="893"/>
      <c r="AG94" s="910"/>
      <c r="AH94" s="896"/>
      <c r="AI94" s="913"/>
      <c r="AJ94" s="913"/>
      <c r="AK94" s="913"/>
      <c r="AL94" s="186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12"/>
      <c r="AX94" s="12"/>
      <c r="AY94" s="12"/>
      <c r="CG94" s="14">
        <v>0</v>
      </c>
      <c r="CH94" s="14"/>
      <c r="CI94" s="14"/>
      <c r="CJ94" s="14"/>
      <c r="CK94" s="14"/>
      <c r="CL94" s="14"/>
      <c r="CM94" s="14"/>
      <c r="CN94" s="14"/>
    </row>
    <row r="95" spans="1:92" ht="25.35" customHeight="1" x14ac:dyDescent="0.2">
      <c r="A95" s="1401" t="s">
        <v>125</v>
      </c>
      <c r="B95" s="926" t="s">
        <v>126</v>
      </c>
      <c r="C95" s="907">
        <f t="shared" si="10"/>
        <v>0</v>
      </c>
      <c r="D95" s="908">
        <f t="shared" si="11"/>
        <v>0</v>
      </c>
      <c r="E95" s="909">
        <f t="shared" si="11"/>
        <v>0</v>
      </c>
      <c r="F95" s="893"/>
      <c r="G95" s="896"/>
      <c r="H95" s="893"/>
      <c r="I95" s="896"/>
      <c r="J95" s="893"/>
      <c r="K95" s="896"/>
      <c r="L95" s="893"/>
      <c r="M95" s="896"/>
      <c r="N95" s="893"/>
      <c r="O95" s="896"/>
      <c r="P95" s="893"/>
      <c r="Q95" s="896"/>
      <c r="R95" s="893"/>
      <c r="S95" s="896"/>
      <c r="T95" s="893"/>
      <c r="U95" s="896"/>
      <c r="V95" s="893"/>
      <c r="W95" s="896"/>
      <c r="X95" s="893"/>
      <c r="Y95" s="896"/>
      <c r="Z95" s="893"/>
      <c r="AA95" s="896"/>
      <c r="AB95" s="893"/>
      <c r="AC95" s="896"/>
      <c r="AD95" s="893"/>
      <c r="AE95" s="896"/>
      <c r="AF95" s="893"/>
      <c r="AG95" s="910"/>
      <c r="AH95" s="896"/>
      <c r="AI95" s="913"/>
      <c r="AJ95" s="913"/>
      <c r="AK95" s="913"/>
      <c r="AL95" s="186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12"/>
      <c r="AX95" s="12"/>
      <c r="AY95" s="12"/>
      <c r="CG95" s="14">
        <v>0</v>
      </c>
      <c r="CH95" s="14"/>
      <c r="CI95" s="14"/>
      <c r="CJ95" s="14"/>
      <c r="CK95" s="14"/>
      <c r="CL95" s="14"/>
      <c r="CM95" s="14"/>
      <c r="CN95" s="14"/>
    </row>
    <row r="96" spans="1:92" ht="16.350000000000001" customHeight="1" x14ac:dyDescent="0.2">
      <c r="A96" s="1434"/>
      <c r="B96" s="805" t="s">
        <v>127</v>
      </c>
      <c r="C96" s="139">
        <f t="shared" si="10"/>
        <v>0</v>
      </c>
      <c r="D96" s="140">
        <f t="shared" si="11"/>
        <v>0</v>
      </c>
      <c r="E96" s="141">
        <f t="shared" si="11"/>
        <v>0</v>
      </c>
      <c r="F96" s="35"/>
      <c r="G96" s="39"/>
      <c r="H96" s="35"/>
      <c r="I96" s="39"/>
      <c r="J96" s="35"/>
      <c r="K96" s="39"/>
      <c r="L96" s="35"/>
      <c r="M96" s="39"/>
      <c r="N96" s="35"/>
      <c r="O96" s="39"/>
      <c r="P96" s="35"/>
      <c r="Q96" s="39"/>
      <c r="R96" s="35"/>
      <c r="S96" s="39"/>
      <c r="T96" s="35"/>
      <c r="U96" s="39"/>
      <c r="V96" s="35"/>
      <c r="W96" s="39"/>
      <c r="X96" s="35"/>
      <c r="Y96" s="39"/>
      <c r="Z96" s="35"/>
      <c r="AA96" s="39"/>
      <c r="AB96" s="35"/>
      <c r="AC96" s="39"/>
      <c r="AD96" s="35"/>
      <c r="AE96" s="39"/>
      <c r="AF96" s="35"/>
      <c r="AG96" s="142"/>
      <c r="AH96" s="39"/>
      <c r="AI96" s="58"/>
      <c r="AJ96" s="58"/>
      <c r="AK96" s="58"/>
      <c r="AL96" s="186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12"/>
      <c r="AX96" s="12"/>
      <c r="AY96" s="12"/>
      <c r="CG96" s="14">
        <v>0</v>
      </c>
      <c r="CH96" s="14"/>
      <c r="CI96" s="14"/>
      <c r="CJ96" s="14"/>
      <c r="CK96" s="14"/>
      <c r="CL96" s="14"/>
      <c r="CM96" s="14"/>
      <c r="CN96" s="14"/>
    </row>
    <row r="97" spans="1:92" ht="18.75" customHeight="1" x14ac:dyDescent="0.2">
      <c r="A97" s="1434"/>
      <c r="B97" s="805" t="s">
        <v>128</v>
      </c>
      <c r="C97" s="139">
        <f t="shared" si="10"/>
        <v>0</v>
      </c>
      <c r="D97" s="140">
        <f t="shared" si="11"/>
        <v>0</v>
      </c>
      <c r="E97" s="141">
        <f t="shared" si="11"/>
        <v>0</v>
      </c>
      <c r="F97" s="35"/>
      <c r="G97" s="39"/>
      <c r="H97" s="35"/>
      <c r="I97" s="39"/>
      <c r="J97" s="35"/>
      <c r="K97" s="39"/>
      <c r="L97" s="35"/>
      <c r="M97" s="39"/>
      <c r="N97" s="35"/>
      <c r="O97" s="39"/>
      <c r="P97" s="35"/>
      <c r="Q97" s="39"/>
      <c r="R97" s="35"/>
      <c r="S97" s="39"/>
      <c r="T97" s="35"/>
      <c r="U97" s="39"/>
      <c r="V97" s="35"/>
      <c r="W97" s="39"/>
      <c r="X97" s="35"/>
      <c r="Y97" s="39"/>
      <c r="Z97" s="35"/>
      <c r="AA97" s="39"/>
      <c r="AB97" s="35"/>
      <c r="AC97" s="39"/>
      <c r="AD97" s="35"/>
      <c r="AE97" s="39"/>
      <c r="AF97" s="35"/>
      <c r="AG97" s="142"/>
      <c r="AH97" s="39"/>
      <c r="AI97" s="58"/>
      <c r="AJ97" s="58"/>
      <c r="AK97" s="58"/>
      <c r="AL97" s="189"/>
      <c r="AM97" s="13"/>
      <c r="AN97" s="929"/>
      <c r="AO97" s="929"/>
      <c r="AP97" s="929"/>
      <c r="AQ97" s="929"/>
      <c r="AR97" s="929"/>
      <c r="AS97" s="929"/>
      <c r="AT97" s="929"/>
      <c r="AU97" s="930"/>
      <c r="AV97" s="930"/>
      <c r="AW97" s="12"/>
      <c r="AX97" s="12"/>
      <c r="AY97" s="12"/>
      <c r="BZ97" s="2"/>
      <c r="CG97" s="14"/>
      <c r="CH97" s="14"/>
      <c r="CI97" s="14"/>
      <c r="CJ97" s="14"/>
      <c r="CK97" s="14"/>
      <c r="CL97" s="14"/>
      <c r="CM97" s="14"/>
      <c r="CN97" s="14"/>
    </row>
    <row r="98" spans="1:92" ht="24.75" customHeight="1" x14ac:dyDescent="0.2">
      <c r="A98" s="1434"/>
      <c r="B98" s="180" t="s">
        <v>129</v>
      </c>
      <c r="C98" s="139">
        <f t="shared" si="10"/>
        <v>0</v>
      </c>
      <c r="D98" s="140">
        <f t="shared" si="11"/>
        <v>0</v>
      </c>
      <c r="E98" s="141">
        <f t="shared" si="11"/>
        <v>0</v>
      </c>
      <c r="F98" s="35"/>
      <c r="G98" s="39"/>
      <c r="H98" s="35"/>
      <c r="I98" s="39"/>
      <c r="J98" s="35"/>
      <c r="K98" s="39"/>
      <c r="L98" s="35"/>
      <c r="M98" s="39"/>
      <c r="N98" s="35"/>
      <c r="O98" s="39"/>
      <c r="P98" s="35"/>
      <c r="Q98" s="39"/>
      <c r="R98" s="35"/>
      <c r="S98" s="39"/>
      <c r="T98" s="35"/>
      <c r="U98" s="39"/>
      <c r="V98" s="35"/>
      <c r="W98" s="39"/>
      <c r="X98" s="35"/>
      <c r="Y98" s="39"/>
      <c r="Z98" s="35"/>
      <c r="AA98" s="39"/>
      <c r="AB98" s="35"/>
      <c r="AC98" s="39"/>
      <c r="AD98" s="35"/>
      <c r="AE98" s="39"/>
      <c r="AF98" s="35"/>
      <c r="AG98" s="142"/>
      <c r="AH98" s="39"/>
      <c r="AI98" s="58"/>
      <c r="AJ98" s="58"/>
      <c r="AK98" s="58"/>
      <c r="AL98" s="931"/>
      <c r="AM98" s="929"/>
      <c r="AN98" s="929"/>
      <c r="AO98" s="929"/>
      <c r="AP98" s="929"/>
      <c r="AQ98" s="929"/>
      <c r="AR98" s="932"/>
      <c r="AS98" s="929"/>
      <c r="AT98" s="929"/>
      <c r="AU98" s="933"/>
      <c r="AV98" s="12"/>
      <c r="AW98" s="12"/>
      <c r="AX98" s="12"/>
      <c r="AY98" s="12"/>
      <c r="CG98" s="14"/>
      <c r="CH98" s="14"/>
      <c r="CI98" s="14"/>
      <c r="CJ98" s="14"/>
      <c r="CK98" s="14"/>
      <c r="CL98" s="14"/>
      <c r="CM98" s="14"/>
      <c r="CN98" s="14"/>
    </row>
    <row r="99" spans="1:92" ht="16.350000000000001" customHeight="1" x14ac:dyDescent="0.2">
      <c r="A99" s="1402"/>
      <c r="B99" s="181" t="s">
        <v>130</v>
      </c>
      <c r="C99" s="182">
        <f t="shared" si="10"/>
        <v>0</v>
      </c>
      <c r="D99" s="183">
        <f t="shared" si="11"/>
        <v>0</v>
      </c>
      <c r="E99" s="184">
        <f t="shared" si="11"/>
        <v>0</v>
      </c>
      <c r="F99" s="82"/>
      <c r="G99" s="85"/>
      <c r="H99" s="82"/>
      <c r="I99" s="85"/>
      <c r="J99" s="82"/>
      <c r="K99" s="85"/>
      <c r="L99" s="82"/>
      <c r="M99" s="85"/>
      <c r="N99" s="82"/>
      <c r="O99" s="85"/>
      <c r="P99" s="82"/>
      <c r="Q99" s="85"/>
      <c r="R99" s="82"/>
      <c r="S99" s="85"/>
      <c r="T99" s="82"/>
      <c r="U99" s="85"/>
      <c r="V99" s="82"/>
      <c r="W99" s="85"/>
      <c r="X99" s="82"/>
      <c r="Y99" s="85"/>
      <c r="Z99" s="82"/>
      <c r="AA99" s="85"/>
      <c r="AB99" s="82"/>
      <c r="AC99" s="85"/>
      <c r="AD99" s="82"/>
      <c r="AE99" s="85"/>
      <c r="AF99" s="82"/>
      <c r="AG99" s="148"/>
      <c r="AH99" s="85"/>
      <c r="AI99" s="59"/>
      <c r="AJ99" s="59"/>
      <c r="AK99" s="59"/>
      <c r="AL99" s="934"/>
      <c r="AM99" s="920"/>
      <c r="AN99" s="920"/>
      <c r="AO99" s="920"/>
      <c r="AP99" s="920"/>
      <c r="AQ99" s="920"/>
      <c r="AR99" s="935"/>
      <c r="AS99" s="920"/>
      <c r="AT99" s="920"/>
      <c r="AU99" s="933"/>
      <c r="AV99" s="12"/>
      <c r="AW99" s="12"/>
      <c r="AX99" s="12"/>
      <c r="AY99" s="12"/>
      <c r="CA99" s="4" t="str">
        <f>IF(C99&gt;C98+C97,"* Los Ingresos de pacientes dependientes severos con escaras DEBEN estar incluidos en los Ingresos de pacientes dependientes severos Oncológicos o No Oncológicos. ","")</f>
        <v/>
      </c>
      <c r="CG99" s="14"/>
      <c r="CH99" s="14"/>
      <c r="CI99" s="14"/>
      <c r="CJ99" s="14"/>
      <c r="CK99" s="14"/>
      <c r="CL99" s="14"/>
      <c r="CM99" s="14"/>
      <c r="CN99" s="14"/>
    </row>
    <row r="100" spans="1:92" ht="27" customHeight="1" x14ac:dyDescent="0.2">
      <c r="A100" s="112" t="s">
        <v>138</v>
      </c>
      <c r="B100" s="112"/>
      <c r="AK100" s="15"/>
      <c r="AL100" s="15"/>
      <c r="AM100" s="15"/>
      <c r="AN100" s="15"/>
      <c r="AO100" s="15"/>
      <c r="AP100" s="15"/>
      <c r="AQ100" s="15"/>
      <c r="AR100" s="15"/>
      <c r="AS100" s="920"/>
      <c r="AT100" s="920"/>
      <c r="AU100" s="933"/>
      <c r="AV100" s="12"/>
      <c r="AW100" s="12"/>
      <c r="AX100" s="12"/>
      <c r="AY100" s="12"/>
      <c r="CG100" s="14"/>
      <c r="CH100" s="14"/>
      <c r="CI100" s="14"/>
      <c r="CJ100" s="14"/>
      <c r="CK100" s="14"/>
      <c r="CL100" s="14"/>
      <c r="CM100" s="14"/>
      <c r="CN100" s="14"/>
    </row>
    <row r="101" spans="1:92" ht="16.350000000000001" customHeight="1" x14ac:dyDescent="0.25">
      <c r="A101" s="1401" t="s">
        <v>62</v>
      </c>
      <c r="B101" s="1401"/>
      <c r="C101" s="1366" t="s">
        <v>63</v>
      </c>
      <c r="D101" s="1401"/>
      <c r="E101" s="1367"/>
      <c r="F101" s="1406" t="s">
        <v>64</v>
      </c>
      <c r="G101" s="1408"/>
      <c r="H101" s="1408"/>
      <c r="I101" s="1408"/>
      <c r="J101" s="1408"/>
      <c r="K101" s="1408"/>
      <c r="L101" s="1408"/>
      <c r="M101" s="1408"/>
      <c r="N101" s="1408"/>
      <c r="O101" s="1408"/>
      <c r="P101" s="1408"/>
      <c r="Q101" s="1408"/>
      <c r="R101" s="1408"/>
      <c r="S101" s="1408"/>
      <c r="T101" s="1408"/>
      <c r="U101" s="1408"/>
      <c r="V101" s="1408"/>
      <c r="W101" s="1408"/>
      <c r="X101" s="1408"/>
      <c r="Y101" s="1408"/>
      <c r="Z101" s="1408"/>
      <c r="AA101" s="1408"/>
      <c r="AB101" s="1408"/>
      <c r="AC101" s="1408"/>
      <c r="AD101" s="1408"/>
      <c r="AE101" s="1408"/>
      <c r="AF101" s="1408"/>
      <c r="AG101" s="1435"/>
      <c r="AH101" s="1439" t="s">
        <v>132</v>
      </c>
      <c r="AI101" s="1591"/>
      <c r="AJ101" s="1591"/>
      <c r="AK101" s="196"/>
      <c r="AL101" s="15"/>
      <c r="AM101" s="15"/>
      <c r="AN101" s="15"/>
      <c r="AO101" s="15"/>
      <c r="AP101" s="15"/>
      <c r="AQ101" s="15"/>
      <c r="AR101" s="15"/>
      <c r="AS101" s="920"/>
      <c r="AT101" s="920"/>
      <c r="AU101" s="933"/>
      <c r="AV101" s="12"/>
      <c r="AW101" s="12"/>
      <c r="AX101" s="12"/>
      <c r="AY101" s="12"/>
      <c r="CG101" s="14"/>
      <c r="CH101" s="14"/>
      <c r="CI101" s="14"/>
      <c r="CJ101" s="14"/>
      <c r="CK101" s="14"/>
      <c r="CL101" s="14"/>
      <c r="CM101" s="14"/>
      <c r="CN101" s="14"/>
    </row>
    <row r="102" spans="1:92" ht="16.350000000000001" customHeight="1" x14ac:dyDescent="0.2">
      <c r="A102" s="1434"/>
      <c r="B102" s="1434"/>
      <c r="C102" s="1399"/>
      <c r="D102" s="1434"/>
      <c r="E102" s="1400"/>
      <c r="F102" s="1377" t="s">
        <v>139</v>
      </c>
      <c r="G102" s="1380"/>
      <c r="H102" s="1377" t="s">
        <v>111</v>
      </c>
      <c r="I102" s="1380"/>
      <c r="J102" s="1377" t="s">
        <v>112</v>
      </c>
      <c r="K102" s="1380"/>
      <c r="L102" s="1377" t="s">
        <v>113</v>
      </c>
      <c r="M102" s="1380"/>
      <c r="N102" s="1377" t="s">
        <v>114</v>
      </c>
      <c r="O102" s="1380"/>
      <c r="P102" s="1377" t="s">
        <v>115</v>
      </c>
      <c r="Q102" s="1380"/>
      <c r="R102" s="1377" t="s">
        <v>116</v>
      </c>
      <c r="S102" s="1380"/>
      <c r="T102" s="1377" t="s">
        <v>117</v>
      </c>
      <c r="U102" s="1380"/>
      <c r="V102" s="1377" t="s">
        <v>118</v>
      </c>
      <c r="W102" s="1380"/>
      <c r="X102" s="1377" t="s">
        <v>119</v>
      </c>
      <c r="Y102" s="1380"/>
      <c r="Z102" s="1406" t="s">
        <v>120</v>
      </c>
      <c r="AA102" s="1407"/>
      <c r="AB102" s="1406" t="s">
        <v>121</v>
      </c>
      <c r="AC102" s="1407"/>
      <c r="AD102" s="1406" t="s">
        <v>122</v>
      </c>
      <c r="AE102" s="1407"/>
      <c r="AF102" s="1406" t="s">
        <v>123</v>
      </c>
      <c r="AG102" s="1435"/>
      <c r="AH102" s="1367" t="s">
        <v>140</v>
      </c>
      <c r="AI102" s="1375" t="s">
        <v>141</v>
      </c>
      <c r="AJ102" s="1375" t="s">
        <v>135</v>
      </c>
      <c r="AK102" s="197"/>
      <c r="AL102" s="15"/>
      <c r="AM102" s="15"/>
      <c r="AN102" s="15"/>
      <c r="AO102" s="15"/>
      <c r="AP102" s="15"/>
      <c r="AQ102" s="15"/>
      <c r="AR102" s="15"/>
      <c r="AS102" s="920"/>
      <c r="AT102" s="920"/>
      <c r="AU102" s="933"/>
      <c r="AV102" s="12"/>
      <c r="AW102" s="12"/>
      <c r="AX102" s="12"/>
      <c r="AY102" s="12"/>
      <c r="CG102" s="14"/>
      <c r="CH102" s="14"/>
      <c r="CI102" s="14"/>
      <c r="CJ102" s="14"/>
      <c r="CK102" s="14"/>
      <c r="CL102" s="14"/>
      <c r="CM102" s="14"/>
      <c r="CN102" s="14"/>
    </row>
    <row r="103" spans="1:92" ht="16.350000000000001" customHeight="1" x14ac:dyDescent="0.2">
      <c r="A103" s="1402"/>
      <c r="B103" s="1402"/>
      <c r="C103" s="881" t="s">
        <v>88</v>
      </c>
      <c r="D103" s="906" t="s">
        <v>54</v>
      </c>
      <c r="E103" s="815" t="s">
        <v>89</v>
      </c>
      <c r="F103" s="829" t="s">
        <v>54</v>
      </c>
      <c r="G103" s="806" t="s">
        <v>89</v>
      </c>
      <c r="H103" s="829" t="s">
        <v>54</v>
      </c>
      <c r="I103" s="806" t="s">
        <v>89</v>
      </c>
      <c r="J103" s="829" t="s">
        <v>54</v>
      </c>
      <c r="K103" s="806" t="s">
        <v>89</v>
      </c>
      <c r="L103" s="829" t="s">
        <v>54</v>
      </c>
      <c r="M103" s="806" t="s">
        <v>89</v>
      </c>
      <c r="N103" s="829" t="s">
        <v>54</v>
      </c>
      <c r="O103" s="806" t="s">
        <v>89</v>
      </c>
      <c r="P103" s="829" t="s">
        <v>54</v>
      </c>
      <c r="Q103" s="806" t="s">
        <v>89</v>
      </c>
      <c r="R103" s="829" t="s">
        <v>54</v>
      </c>
      <c r="S103" s="806" t="s">
        <v>89</v>
      </c>
      <c r="T103" s="829" t="s">
        <v>54</v>
      </c>
      <c r="U103" s="806" t="s">
        <v>89</v>
      </c>
      <c r="V103" s="829" t="s">
        <v>54</v>
      </c>
      <c r="W103" s="806" t="s">
        <v>89</v>
      </c>
      <c r="X103" s="829" t="s">
        <v>54</v>
      </c>
      <c r="Y103" s="806" t="s">
        <v>89</v>
      </c>
      <c r="Z103" s="829" t="s">
        <v>54</v>
      </c>
      <c r="AA103" s="806" t="s">
        <v>89</v>
      </c>
      <c r="AB103" s="829" t="s">
        <v>54</v>
      </c>
      <c r="AC103" s="806" t="s">
        <v>89</v>
      </c>
      <c r="AD103" s="829" t="s">
        <v>54</v>
      </c>
      <c r="AE103" s="806" t="s">
        <v>89</v>
      </c>
      <c r="AF103" s="829" t="s">
        <v>54</v>
      </c>
      <c r="AG103" s="188" t="s">
        <v>89</v>
      </c>
      <c r="AH103" s="1369"/>
      <c r="AI103" s="1376"/>
      <c r="AJ103" s="1376"/>
      <c r="AK103" s="197"/>
      <c r="AL103" s="15"/>
      <c r="AM103" s="15"/>
      <c r="AN103" s="15"/>
      <c r="AO103" s="15"/>
      <c r="AP103" s="15"/>
      <c r="AQ103" s="15"/>
      <c r="AR103" s="15"/>
      <c r="AS103" s="920"/>
      <c r="AT103" s="920"/>
      <c r="AU103" s="933"/>
      <c r="AV103" s="12"/>
      <c r="AW103" s="12"/>
      <c r="AX103" s="12"/>
      <c r="AY103" s="12"/>
      <c r="CG103" s="14"/>
      <c r="CH103" s="14"/>
      <c r="CI103" s="14"/>
      <c r="CJ103" s="14"/>
      <c r="CK103" s="14"/>
      <c r="CL103" s="14"/>
      <c r="CM103" s="14"/>
      <c r="CN103" s="14"/>
    </row>
    <row r="104" spans="1:92" ht="16.350000000000001" customHeight="1" x14ac:dyDescent="0.2">
      <c r="A104" s="1593" t="s">
        <v>142</v>
      </c>
      <c r="B104" s="1594"/>
      <c r="C104" s="907">
        <f>SUM(D104:E104)</f>
        <v>0</v>
      </c>
      <c r="D104" s="908">
        <f t="shared" ref="D104:E108" si="12">SUM(F104+H104+J104+L104+N104+P104+R104+T104+V104+X104+Z104+AB104+AD104+AF104)</f>
        <v>0</v>
      </c>
      <c r="E104" s="909">
        <f t="shared" si="12"/>
        <v>0</v>
      </c>
      <c r="F104" s="893"/>
      <c r="G104" s="896"/>
      <c r="H104" s="893"/>
      <c r="I104" s="896"/>
      <c r="J104" s="893"/>
      <c r="K104" s="896"/>
      <c r="L104" s="893"/>
      <c r="M104" s="896"/>
      <c r="N104" s="893"/>
      <c r="O104" s="896"/>
      <c r="P104" s="893"/>
      <c r="Q104" s="896"/>
      <c r="R104" s="893"/>
      <c r="S104" s="896"/>
      <c r="T104" s="893"/>
      <c r="U104" s="896"/>
      <c r="V104" s="893"/>
      <c r="W104" s="896"/>
      <c r="X104" s="893"/>
      <c r="Y104" s="896"/>
      <c r="Z104" s="893"/>
      <c r="AA104" s="896"/>
      <c r="AB104" s="893"/>
      <c r="AC104" s="896"/>
      <c r="AD104" s="893"/>
      <c r="AE104" s="896"/>
      <c r="AF104" s="893"/>
      <c r="AG104" s="910"/>
      <c r="AH104" s="896"/>
      <c r="AI104" s="913"/>
      <c r="AJ104" s="913"/>
      <c r="AK104" s="197"/>
      <c r="AL104" s="15"/>
      <c r="AM104" s="15"/>
      <c r="AN104" s="15"/>
      <c r="AO104" s="15"/>
      <c r="AP104" s="15"/>
      <c r="AQ104" s="15"/>
      <c r="AR104" s="15"/>
      <c r="AS104" s="922"/>
      <c r="AT104" s="922"/>
      <c r="AU104" s="933"/>
      <c r="AV104" s="12"/>
      <c r="AW104" s="12"/>
      <c r="AX104" s="12"/>
      <c r="AY104" s="12"/>
      <c r="CG104" s="14"/>
      <c r="CH104" s="14"/>
      <c r="CI104" s="14"/>
      <c r="CJ104" s="14"/>
      <c r="CK104" s="14"/>
      <c r="CL104" s="14"/>
      <c r="CM104" s="14"/>
      <c r="CN104" s="14"/>
    </row>
    <row r="105" spans="1:92" ht="16.350000000000001" customHeight="1" x14ac:dyDescent="0.2">
      <c r="A105" s="1449" t="s">
        <v>143</v>
      </c>
      <c r="B105" s="1450"/>
      <c r="C105" s="198">
        <f>SUM(D105:E105)</f>
        <v>0</v>
      </c>
      <c r="D105" s="199">
        <f t="shared" si="12"/>
        <v>0</v>
      </c>
      <c r="E105" s="200">
        <f t="shared" si="12"/>
        <v>0</v>
      </c>
      <c r="F105" s="42"/>
      <c r="G105" s="46"/>
      <c r="H105" s="42"/>
      <c r="I105" s="46"/>
      <c r="J105" s="42"/>
      <c r="K105" s="46"/>
      <c r="L105" s="42"/>
      <c r="M105" s="46"/>
      <c r="N105" s="42"/>
      <c r="O105" s="46"/>
      <c r="P105" s="42"/>
      <c r="Q105" s="46"/>
      <c r="R105" s="42"/>
      <c r="S105" s="46"/>
      <c r="T105" s="42"/>
      <c r="U105" s="46"/>
      <c r="V105" s="42"/>
      <c r="W105" s="46"/>
      <c r="X105" s="42"/>
      <c r="Y105" s="46"/>
      <c r="Z105" s="42"/>
      <c r="AA105" s="46"/>
      <c r="AB105" s="42"/>
      <c r="AC105" s="46"/>
      <c r="AD105" s="42"/>
      <c r="AE105" s="46"/>
      <c r="AF105" s="42"/>
      <c r="AG105" s="201"/>
      <c r="AH105" s="46"/>
      <c r="AI105" s="202"/>
      <c r="AJ105" s="202"/>
      <c r="AK105" s="30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12"/>
      <c r="AX105" s="12"/>
      <c r="AY105" s="12"/>
      <c r="CA105" s="4" t="str">
        <f>IF(C108&gt;C107+C106,"* Los Ingresos de pacientes dependientes severos con escaras DEBEN estar incluidos en los Ingresos de pacientes dependientes severos Oncológicos o No Oncológicos. ","")</f>
        <v/>
      </c>
      <c r="CG105" s="14"/>
      <c r="CH105" s="14"/>
      <c r="CI105" s="14"/>
      <c r="CJ105" s="14"/>
      <c r="CK105" s="14"/>
      <c r="CL105" s="14"/>
      <c r="CM105" s="14"/>
      <c r="CN105" s="14"/>
    </row>
    <row r="106" spans="1:92" ht="17.25" customHeight="1" x14ac:dyDescent="0.2">
      <c r="A106" s="1451" t="s">
        <v>144</v>
      </c>
      <c r="B106" s="926" t="s">
        <v>145</v>
      </c>
      <c r="C106" s="907">
        <f>SUM(D106:E106)</f>
        <v>0</v>
      </c>
      <c r="D106" s="908">
        <f t="shared" si="12"/>
        <v>0</v>
      </c>
      <c r="E106" s="909">
        <f t="shared" si="12"/>
        <v>0</v>
      </c>
      <c r="F106" s="893"/>
      <c r="G106" s="896"/>
      <c r="H106" s="893"/>
      <c r="I106" s="896"/>
      <c r="J106" s="893"/>
      <c r="K106" s="896"/>
      <c r="L106" s="893"/>
      <c r="M106" s="896"/>
      <c r="N106" s="893"/>
      <c r="O106" s="896"/>
      <c r="P106" s="893"/>
      <c r="Q106" s="896"/>
      <c r="R106" s="893"/>
      <c r="S106" s="896"/>
      <c r="T106" s="893"/>
      <c r="U106" s="896"/>
      <c r="V106" s="893"/>
      <c r="W106" s="896"/>
      <c r="X106" s="893"/>
      <c r="Y106" s="896"/>
      <c r="Z106" s="893"/>
      <c r="AA106" s="896"/>
      <c r="AB106" s="893"/>
      <c r="AC106" s="896"/>
      <c r="AD106" s="893"/>
      <c r="AE106" s="896"/>
      <c r="AF106" s="893"/>
      <c r="AG106" s="910"/>
      <c r="AH106" s="896"/>
      <c r="AI106" s="913"/>
      <c r="AJ106" s="913"/>
      <c r="AK106" s="189"/>
      <c r="AL106" s="203"/>
      <c r="AM106" s="13"/>
      <c r="AN106" s="929"/>
      <c r="AO106" s="929"/>
      <c r="AP106" s="929"/>
      <c r="AQ106" s="929"/>
      <c r="AR106" s="929"/>
      <c r="AS106" s="929"/>
      <c r="AT106" s="929"/>
      <c r="AU106" s="929"/>
      <c r="AV106" s="929"/>
      <c r="AW106" s="921"/>
      <c r="AX106" s="12"/>
      <c r="AY106" s="12"/>
      <c r="BZ106" s="2"/>
      <c r="CG106" s="14"/>
      <c r="CH106" s="14"/>
      <c r="CI106" s="14"/>
      <c r="CJ106" s="14"/>
      <c r="CK106" s="14"/>
      <c r="CL106" s="14"/>
      <c r="CM106" s="14"/>
      <c r="CN106" s="14"/>
    </row>
    <row r="107" spans="1:92" ht="16.350000000000001" customHeight="1" x14ac:dyDescent="0.2">
      <c r="A107" s="1452"/>
      <c r="B107" s="181" t="s">
        <v>146</v>
      </c>
      <c r="C107" s="182">
        <f>SUM(D107:E107)</f>
        <v>0</v>
      </c>
      <c r="D107" s="183">
        <f t="shared" si="12"/>
        <v>0</v>
      </c>
      <c r="E107" s="184">
        <f t="shared" si="12"/>
        <v>0</v>
      </c>
      <c r="F107" s="82"/>
      <c r="G107" s="85"/>
      <c r="H107" s="82"/>
      <c r="I107" s="85"/>
      <c r="J107" s="82"/>
      <c r="K107" s="85"/>
      <c r="L107" s="82"/>
      <c r="M107" s="85"/>
      <c r="N107" s="82"/>
      <c r="O107" s="85"/>
      <c r="P107" s="82"/>
      <c r="Q107" s="85"/>
      <c r="R107" s="82"/>
      <c r="S107" s="85"/>
      <c r="T107" s="82"/>
      <c r="U107" s="85"/>
      <c r="V107" s="82"/>
      <c r="W107" s="85"/>
      <c r="X107" s="82"/>
      <c r="Y107" s="85"/>
      <c r="Z107" s="82"/>
      <c r="AA107" s="85"/>
      <c r="AB107" s="82"/>
      <c r="AC107" s="85"/>
      <c r="AD107" s="82"/>
      <c r="AE107" s="85"/>
      <c r="AF107" s="82"/>
      <c r="AG107" s="148"/>
      <c r="AH107" s="85"/>
      <c r="AI107" s="59"/>
      <c r="AJ107" s="59"/>
      <c r="AK107" s="204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CG107" s="14"/>
      <c r="CH107" s="14"/>
      <c r="CI107" s="14"/>
      <c r="CJ107" s="14"/>
      <c r="CK107" s="14"/>
      <c r="CL107" s="14"/>
      <c r="CM107" s="14"/>
      <c r="CN107" s="14"/>
    </row>
    <row r="108" spans="1:92" ht="16.350000000000001" customHeight="1" x14ac:dyDescent="0.2">
      <c r="A108" s="1453" t="s">
        <v>147</v>
      </c>
      <c r="B108" s="1454"/>
      <c r="C108" s="145">
        <f>SUM(D108:E108)</f>
        <v>0</v>
      </c>
      <c r="D108" s="146">
        <f t="shared" si="12"/>
        <v>0</v>
      </c>
      <c r="E108" s="147">
        <f t="shared" si="12"/>
        <v>0</v>
      </c>
      <c r="F108" s="92"/>
      <c r="G108" s="95"/>
      <c r="H108" s="92"/>
      <c r="I108" s="95"/>
      <c r="J108" s="92"/>
      <c r="K108" s="95"/>
      <c r="L108" s="92"/>
      <c r="M108" s="95"/>
      <c r="N108" s="92"/>
      <c r="O108" s="95"/>
      <c r="P108" s="92"/>
      <c r="Q108" s="95"/>
      <c r="R108" s="92"/>
      <c r="S108" s="95"/>
      <c r="T108" s="92"/>
      <c r="U108" s="95"/>
      <c r="V108" s="92"/>
      <c r="W108" s="95"/>
      <c r="X108" s="92"/>
      <c r="Y108" s="95"/>
      <c r="Z108" s="92"/>
      <c r="AA108" s="95"/>
      <c r="AB108" s="92"/>
      <c r="AC108" s="95"/>
      <c r="AD108" s="92"/>
      <c r="AE108" s="95"/>
      <c r="AF108" s="92"/>
      <c r="AG108" s="205"/>
      <c r="AH108" s="95"/>
      <c r="AI108" s="206"/>
      <c r="AJ108" s="206"/>
      <c r="AK108" s="204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CG108" s="14"/>
      <c r="CH108" s="14"/>
      <c r="CI108" s="14"/>
      <c r="CJ108" s="14"/>
      <c r="CK108" s="14"/>
      <c r="CL108" s="14"/>
      <c r="CM108" s="14"/>
      <c r="CN108" s="14"/>
    </row>
    <row r="109" spans="1:92" ht="24" customHeight="1" x14ac:dyDescent="0.2">
      <c r="A109" s="117" t="s">
        <v>148</v>
      </c>
      <c r="B109" s="117"/>
      <c r="M109" s="207"/>
      <c r="N109" s="936"/>
      <c r="O109" s="875"/>
      <c r="P109" s="875"/>
      <c r="Q109" s="875"/>
      <c r="R109" s="875"/>
      <c r="S109" s="875"/>
      <c r="T109" s="875"/>
      <c r="U109" s="875"/>
      <c r="V109" s="936"/>
      <c r="W109" s="875"/>
      <c r="X109" s="875"/>
      <c r="Y109" s="875"/>
      <c r="Z109" s="880"/>
      <c r="AA109" s="880"/>
      <c r="AB109" s="876"/>
      <c r="AC109" s="876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CG109" s="14"/>
      <c r="CH109" s="14"/>
      <c r="CI109" s="14"/>
      <c r="CJ109" s="14"/>
      <c r="CK109" s="14"/>
      <c r="CL109" s="14"/>
      <c r="CM109" s="14"/>
      <c r="CN109" s="14"/>
    </row>
    <row r="110" spans="1:92" ht="16.350000000000001" customHeight="1" x14ac:dyDescent="0.2">
      <c r="A110" s="1366" t="s">
        <v>3</v>
      </c>
      <c r="B110" s="1367"/>
      <c r="C110" s="1406" t="s">
        <v>63</v>
      </c>
      <c r="D110" s="1408"/>
      <c r="E110" s="1407"/>
      <c r="F110" s="1406" t="s">
        <v>120</v>
      </c>
      <c r="G110" s="1407"/>
      <c r="H110" s="1406" t="s">
        <v>121</v>
      </c>
      <c r="I110" s="1407"/>
      <c r="J110" s="1406" t="s">
        <v>122</v>
      </c>
      <c r="K110" s="1407"/>
      <c r="L110" s="1406" t="s">
        <v>123</v>
      </c>
      <c r="M110" s="1407"/>
      <c r="N110" s="937"/>
      <c r="O110" s="875"/>
      <c r="P110" s="875"/>
      <c r="Q110" s="875"/>
      <c r="R110" s="875"/>
      <c r="S110" s="875"/>
      <c r="T110" s="875"/>
      <c r="U110" s="875"/>
      <c r="V110" s="936"/>
      <c r="W110" s="875"/>
      <c r="X110" s="875"/>
      <c r="Y110" s="875"/>
      <c r="Z110" s="880"/>
      <c r="AA110" s="880"/>
      <c r="AB110" s="876"/>
      <c r="AC110" s="876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CG110" s="14"/>
      <c r="CH110" s="14"/>
      <c r="CI110" s="14"/>
      <c r="CJ110" s="14"/>
      <c r="CK110" s="14"/>
      <c r="CL110" s="14"/>
      <c r="CM110" s="14"/>
      <c r="CN110" s="14"/>
    </row>
    <row r="111" spans="1:92" ht="16.350000000000001" customHeight="1" x14ac:dyDescent="0.2">
      <c r="A111" s="1368"/>
      <c r="B111" s="1369"/>
      <c r="C111" s="881" t="s">
        <v>88</v>
      </c>
      <c r="D111" s="906" t="s">
        <v>54</v>
      </c>
      <c r="E111" s="815" t="s">
        <v>89</v>
      </c>
      <c r="F111" s="881" t="s">
        <v>54</v>
      </c>
      <c r="G111" s="815" t="s">
        <v>89</v>
      </c>
      <c r="H111" s="881" t="s">
        <v>54</v>
      </c>
      <c r="I111" s="815" t="s">
        <v>89</v>
      </c>
      <c r="J111" s="881" t="s">
        <v>54</v>
      </c>
      <c r="K111" s="815" t="s">
        <v>89</v>
      </c>
      <c r="L111" s="881" t="s">
        <v>54</v>
      </c>
      <c r="M111" s="815" t="s">
        <v>89</v>
      </c>
      <c r="N111" s="937"/>
      <c r="O111" s="875"/>
      <c r="P111" s="875"/>
      <c r="Q111" s="875"/>
      <c r="R111" s="875"/>
      <c r="S111" s="875"/>
      <c r="T111" s="875"/>
      <c r="U111" s="875"/>
      <c r="V111" s="936"/>
      <c r="W111" s="875"/>
      <c r="X111" s="875"/>
      <c r="Y111" s="875"/>
      <c r="Z111" s="880"/>
      <c r="AA111" s="880"/>
      <c r="AB111" s="876"/>
      <c r="AC111" s="876"/>
      <c r="CG111" s="14"/>
      <c r="CH111" s="14"/>
      <c r="CI111" s="14"/>
      <c r="CJ111" s="14"/>
      <c r="CK111" s="14"/>
      <c r="CL111" s="14"/>
      <c r="CM111" s="14"/>
      <c r="CN111" s="14"/>
    </row>
    <row r="112" spans="1:92" ht="16.350000000000001" customHeight="1" x14ac:dyDescent="0.2">
      <c r="A112" s="1441" t="s">
        <v>149</v>
      </c>
      <c r="B112" s="892" t="s">
        <v>150</v>
      </c>
      <c r="C112" s="907">
        <f>SUM(D112:E112)</f>
        <v>0</v>
      </c>
      <c r="D112" s="908">
        <f t="shared" ref="D112:E114" si="13">SUM(F112+H112+J112+L112)</f>
        <v>0</v>
      </c>
      <c r="E112" s="909">
        <f t="shared" si="13"/>
        <v>0</v>
      </c>
      <c r="F112" s="106"/>
      <c r="G112" s="109"/>
      <c r="H112" s="106"/>
      <c r="I112" s="109"/>
      <c r="J112" s="106"/>
      <c r="K112" s="109"/>
      <c r="L112" s="106"/>
      <c r="M112" s="109"/>
      <c r="N112" s="938"/>
      <c r="O112" s="875"/>
      <c r="P112" s="875"/>
      <c r="Q112" s="875"/>
      <c r="R112" s="875"/>
      <c r="S112" s="875"/>
      <c r="T112" s="875"/>
      <c r="U112" s="875"/>
      <c r="V112" s="936"/>
      <c r="W112" s="875"/>
      <c r="X112" s="875"/>
      <c r="Y112" s="875"/>
      <c r="Z112" s="880"/>
      <c r="AA112" s="880"/>
      <c r="AB112" s="876"/>
      <c r="AC112" s="876"/>
      <c r="CG112" s="14"/>
      <c r="CH112" s="14"/>
      <c r="CI112" s="14"/>
      <c r="CJ112" s="14"/>
      <c r="CK112" s="14"/>
      <c r="CL112" s="14"/>
      <c r="CM112" s="14"/>
      <c r="CN112" s="14"/>
    </row>
    <row r="113" spans="1:92" ht="16.350000000000001" customHeight="1" x14ac:dyDescent="0.2">
      <c r="A113" s="1442"/>
      <c r="B113" s="89" t="s">
        <v>151</v>
      </c>
      <c r="C113" s="139">
        <f>SUM(D113:E113)</f>
        <v>0</v>
      </c>
      <c r="D113" s="140">
        <f t="shared" si="13"/>
        <v>0</v>
      </c>
      <c r="E113" s="141">
        <f t="shared" si="13"/>
        <v>0</v>
      </c>
      <c r="F113" s="106"/>
      <c r="G113" s="109"/>
      <c r="H113" s="106"/>
      <c r="I113" s="109"/>
      <c r="J113" s="106"/>
      <c r="K113" s="109"/>
      <c r="L113" s="106"/>
      <c r="M113" s="109"/>
      <c r="N113" s="938"/>
      <c r="O113" s="875"/>
      <c r="P113" s="875"/>
      <c r="Q113" s="875"/>
      <c r="R113" s="875"/>
      <c r="S113" s="875"/>
      <c r="T113" s="875"/>
      <c r="U113" s="875"/>
      <c r="V113" s="936"/>
      <c r="W113" s="875"/>
      <c r="X113" s="880"/>
      <c r="Y113" s="880"/>
      <c r="Z113" s="880"/>
      <c r="AA113" s="880"/>
      <c r="AB113" s="876"/>
      <c r="AC113" s="876"/>
      <c r="CG113" s="14"/>
      <c r="CH113" s="14"/>
      <c r="CI113" s="14"/>
      <c r="CJ113" s="14"/>
      <c r="CK113" s="14"/>
      <c r="CL113" s="14"/>
      <c r="CM113" s="14"/>
      <c r="CN113" s="14"/>
    </row>
    <row r="114" spans="1:92" ht="16.350000000000001" customHeight="1" x14ac:dyDescent="0.2">
      <c r="A114" s="1443"/>
      <c r="B114" s="211" t="s">
        <v>152</v>
      </c>
      <c r="C114" s="198">
        <f>SUM(D114:E114)</f>
        <v>0</v>
      </c>
      <c r="D114" s="199">
        <f t="shared" si="13"/>
        <v>0</v>
      </c>
      <c r="E114" s="200">
        <f t="shared" si="13"/>
        <v>0</v>
      </c>
      <c r="F114" s="106"/>
      <c r="G114" s="109"/>
      <c r="H114" s="106"/>
      <c r="I114" s="109"/>
      <c r="J114" s="106"/>
      <c r="K114" s="109"/>
      <c r="L114" s="106"/>
      <c r="M114" s="109"/>
      <c r="N114" s="212"/>
      <c r="O114" s="11"/>
      <c r="P114" s="11"/>
      <c r="Q114" s="11"/>
      <c r="R114" s="11"/>
      <c r="S114" s="11"/>
      <c r="T114" s="11"/>
      <c r="U114" s="936"/>
      <c r="V114" s="875"/>
      <c r="W114" s="875"/>
      <c r="X114" s="875"/>
      <c r="Y114" s="875"/>
      <c r="Z114" s="875"/>
      <c r="AA114" s="875"/>
      <c r="AB114" s="875"/>
      <c r="AC114" s="875"/>
      <c r="AD114" s="875"/>
      <c r="AE114" s="875"/>
      <c r="AF114" s="875"/>
      <c r="AG114" s="875"/>
      <c r="AH114" s="936"/>
      <c r="AI114" s="875"/>
      <c r="AJ114" s="880"/>
      <c r="AK114" s="880"/>
      <c r="AL114" s="880"/>
      <c r="AM114" s="880"/>
      <c r="AN114" s="876"/>
      <c r="AO114" s="876"/>
      <c r="CG114" s="14"/>
      <c r="CH114" s="14"/>
      <c r="CI114" s="14"/>
      <c r="CJ114" s="14"/>
      <c r="CK114" s="14"/>
      <c r="CL114" s="14"/>
      <c r="CM114" s="14"/>
      <c r="CN114" s="14"/>
    </row>
    <row r="115" spans="1:92" ht="16.350000000000001" customHeight="1" x14ac:dyDescent="0.2">
      <c r="A115" s="1592" t="s">
        <v>153</v>
      </c>
      <c r="B115" s="1592"/>
      <c r="C115" s="886">
        <f t="shared" ref="C115:M115" si="14">SUM(C112:C114)</f>
        <v>0</v>
      </c>
      <c r="D115" s="887">
        <f t="shared" si="14"/>
        <v>0</v>
      </c>
      <c r="E115" s="75">
        <f t="shared" si="14"/>
        <v>0</v>
      </c>
      <c r="F115" s="886">
        <f t="shared" si="14"/>
        <v>0</v>
      </c>
      <c r="G115" s="75">
        <f t="shared" si="14"/>
        <v>0</v>
      </c>
      <c r="H115" s="886">
        <f t="shared" si="14"/>
        <v>0</v>
      </c>
      <c r="I115" s="75">
        <f t="shared" si="14"/>
        <v>0</v>
      </c>
      <c r="J115" s="886">
        <f t="shared" si="14"/>
        <v>0</v>
      </c>
      <c r="K115" s="75">
        <f t="shared" si="14"/>
        <v>0</v>
      </c>
      <c r="L115" s="886">
        <f t="shared" si="14"/>
        <v>0</v>
      </c>
      <c r="M115" s="75">
        <f t="shared" si="14"/>
        <v>0</v>
      </c>
      <c r="N115" s="212"/>
      <c r="O115" s="11"/>
      <c r="P115" s="11"/>
      <c r="Q115" s="11"/>
      <c r="R115" s="11"/>
      <c r="S115" s="11"/>
      <c r="T115" s="11"/>
      <c r="U115" s="936"/>
      <c r="V115" s="875"/>
      <c r="W115" s="875"/>
      <c r="X115" s="875"/>
      <c r="Y115" s="875"/>
      <c r="Z115" s="875"/>
      <c r="AA115" s="875"/>
      <c r="AB115" s="875"/>
      <c r="AC115" s="875"/>
      <c r="AD115" s="875"/>
      <c r="AE115" s="875"/>
      <c r="AF115" s="875"/>
      <c r="AG115" s="875"/>
      <c r="AH115" s="936"/>
      <c r="AI115" s="875"/>
      <c r="AJ115" s="880"/>
      <c r="AK115" s="880"/>
      <c r="AL115" s="880"/>
      <c r="AM115" s="880"/>
      <c r="AN115" s="876"/>
      <c r="AO115" s="876"/>
      <c r="CG115" s="14"/>
      <c r="CH115" s="14"/>
      <c r="CI115" s="14"/>
      <c r="CJ115" s="14"/>
      <c r="CK115" s="14"/>
      <c r="CL115" s="14"/>
      <c r="CM115" s="14"/>
      <c r="CN115" s="14"/>
    </row>
    <row r="116" spans="1:92" ht="16.350000000000001" customHeight="1" x14ac:dyDescent="0.2">
      <c r="A116" s="1441" t="s">
        <v>154</v>
      </c>
      <c r="B116" s="105" t="s">
        <v>155</v>
      </c>
      <c r="C116" s="213">
        <f>SUM(D116:E116)</f>
        <v>0</v>
      </c>
      <c r="D116" s="214">
        <f t="shared" ref="D116:E119" si="15">SUM(F116+H116+J116+L116)</f>
        <v>0</v>
      </c>
      <c r="E116" s="215">
        <f t="shared" si="15"/>
        <v>0</v>
      </c>
      <c r="F116" s="106"/>
      <c r="G116" s="109"/>
      <c r="H116" s="106"/>
      <c r="I116" s="109"/>
      <c r="J116" s="106"/>
      <c r="K116" s="109"/>
      <c r="L116" s="106"/>
      <c r="M116" s="109"/>
      <c r="N116" s="212"/>
      <c r="O116" s="11"/>
      <c r="P116" s="11"/>
      <c r="Q116" s="11"/>
      <c r="R116" s="11"/>
      <c r="S116" s="11"/>
      <c r="T116" s="11"/>
      <c r="U116" s="120"/>
      <c r="V116" s="875"/>
      <c r="W116" s="875"/>
      <c r="X116" s="875"/>
      <c r="Y116" s="875"/>
      <c r="Z116" s="875"/>
      <c r="AA116" s="875"/>
      <c r="AB116" s="875"/>
      <c r="AC116" s="875"/>
      <c r="AD116" s="875"/>
      <c r="AE116" s="875"/>
      <c r="AF116" s="875"/>
      <c r="AG116" s="875"/>
      <c r="AH116" s="936"/>
      <c r="AI116" s="875"/>
      <c r="AJ116" s="880"/>
      <c r="AK116" s="880"/>
      <c r="AL116" s="880"/>
      <c r="AM116" s="880"/>
      <c r="AN116" s="876"/>
      <c r="AO116" s="876"/>
      <c r="CG116" s="14"/>
      <c r="CH116" s="14"/>
      <c r="CI116" s="14"/>
      <c r="CJ116" s="14"/>
      <c r="CK116" s="14"/>
      <c r="CL116" s="14"/>
      <c r="CM116" s="14"/>
      <c r="CN116" s="14"/>
    </row>
    <row r="117" spans="1:92" ht="16.350000000000001" customHeight="1" x14ac:dyDescent="0.2">
      <c r="A117" s="1442"/>
      <c r="B117" s="89" t="s">
        <v>156</v>
      </c>
      <c r="C117" s="139">
        <f>SUM(D117:E117)</f>
        <v>0</v>
      </c>
      <c r="D117" s="140">
        <f t="shared" si="15"/>
        <v>0</v>
      </c>
      <c r="E117" s="141">
        <f t="shared" si="15"/>
        <v>0</v>
      </c>
      <c r="F117" s="35"/>
      <c r="G117" s="39"/>
      <c r="H117" s="35"/>
      <c r="I117" s="39"/>
      <c r="J117" s="35"/>
      <c r="K117" s="39"/>
      <c r="L117" s="35"/>
      <c r="M117" s="39"/>
      <c r="N117" s="212"/>
      <c r="O117" s="11"/>
      <c r="P117" s="11"/>
      <c r="Q117" s="11"/>
      <c r="R117" s="11"/>
      <c r="S117" s="11"/>
      <c r="T117" s="11"/>
      <c r="U117" s="925"/>
      <c r="V117" s="875"/>
      <c r="W117" s="875"/>
      <c r="X117" s="875"/>
      <c r="Y117" s="875"/>
      <c r="Z117" s="875"/>
      <c r="AA117" s="875"/>
      <c r="AB117" s="875"/>
      <c r="AC117" s="875"/>
      <c r="AD117" s="875"/>
      <c r="AE117" s="875"/>
      <c r="AF117" s="875"/>
      <c r="AG117" s="875"/>
      <c r="AH117" s="936"/>
      <c r="AI117" s="875"/>
      <c r="AJ117" s="880"/>
      <c r="AK117" s="880"/>
      <c r="AL117" s="880"/>
      <c r="AM117" s="880"/>
      <c r="AN117" s="876"/>
      <c r="AO117" s="876"/>
      <c r="CG117" s="14"/>
      <c r="CH117" s="14"/>
      <c r="CI117" s="14"/>
      <c r="CJ117" s="14"/>
      <c r="CK117" s="14"/>
      <c r="CL117" s="14"/>
      <c r="CM117" s="14"/>
      <c r="CN117" s="14"/>
    </row>
    <row r="118" spans="1:92" ht="16.350000000000001" customHeight="1" x14ac:dyDescent="0.2">
      <c r="A118" s="1442"/>
      <c r="B118" s="89" t="s">
        <v>157</v>
      </c>
      <c r="C118" s="139">
        <f>SUM(D118:E118)</f>
        <v>0</v>
      </c>
      <c r="D118" s="140">
        <f t="shared" si="15"/>
        <v>0</v>
      </c>
      <c r="E118" s="141">
        <f t="shared" si="15"/>
        <v>0</v>
      </c>
      <c r="F118" s="35"/>
      <c r="G118" s="39"/>
      <c r="H118" s="35"/>
      <c r="I118" s="39"/>
      <c r="J118" s="35"/>
      <c r="K118" s="39"/>
      <c r="L118" s="35"/>
      <c r="M118" s="39"/>
      <c r="N118" s="3"/>
      <c r="O118" s="11"/>
      <c r="P118" s="11"/>
      <c r="Q118" s="11"/>
      <c r="R118" s="11"/>
      <c r="S118" s="11"/>
      <c r="T118" s="11"/>
      <c r="U118" s="925"/>
      <c r="V118" s="875"/>
      <c r="W118" s="875"/>
      <c r="X118" s="875"/>
      <c r="Y118" s="875"/>
      <c r="Z118" s="875"/>
      <c r="AA118" s="875"/>
      <c r="AB118" s="875"/>
      <c r="AC118" s="875"/>
      <c r="AD118" s="875"/>
      <c r="AE118" s="875"/>
      <c r="AF118" s="875"/>
      <c r="AG118" s="875"/>
      <c r="AH118" s="936"/>
      <c r="AI118" s="875"/>
      <c r="AJ118" s="880"/>
      <c r="AK118" s="880"/>
      <c r="AL118" s="880"/>
      <c r="AM118" s="880"/>
      <c r="AN118" s="876"/>
      <c r="AO118" s="876"/>
      <c r="CG118" s="14"/>
      <c r="CH118" s="14"/>
      <c r="CI118" s="14"/>
      <c r="CJ118" s="14"/>
      <c r="CK118" s="14"/>
      <c r="CL118" s="14"/>
      <c r="CM118" s="14"/>
      <c r="CN118" s="14"/>
    </row>
    <row r="119" spans="1:92" ht="18.75" customHeight="1" x14ac:dyDescent="0.2">
      <c r="A119" s="1443"/>
      <c r="B119" s="216" t="s">
        <v>158</v>
      </c>
      <c r="C119" s="198">
        <f>SUM(D119:E119)</f>
        <v>0</v>
      </c>
      <c r="D119" s="199">
        <f t="shared" si="15"/>
        <v>0</v>
      </c>
      <c r="E119" s="200">
        <f t="shared" si="15"/>
        <v>0</v>
      </c>
      <c r="F119" s="42"/>
      <c r="G119" s="46"/>
      <c r="H119" s="42"/>
      <c r="I119" s="46"/>
      <c r="J119" s="42"/>
      <c r="K119" s="46"/>
      <c r="L119" s="42"/>
      <c r="M119" s="46"/>
      <c r="N119" s="217"/>
      <c r="O119" s="157"/>
      <c r="P119" s="157"/>
      <c r="Q119" s="218"/>
      <c r="R119" s="218"/>
      <c r="S119" s="13"/>
      <c r="T119" s="219"/>
      <c r="U119" s="13"/>
      <c r="V119" s="13"/>
      <c r="W119" s="13"/>
      <c r="X119" s="929"/>
      <c r="Y119" s="929"/>
      <c r="Z119" s="929"/>
      <c r="AA119" s="929"/>
      <c r="AB119" s="929"/>
      <c r="AC119" s="929"/>
      <c r="AD119" s="929"/>
      <c r="AE119" s="929"/>
      <c r="AF119" s="878"/>
      <c r="AG119" s="880"/>
      <c r="AH119" s="880"/>
      <c r="AI119" s="880"/>
      <c r="AJ119" s="939"/>
      <c r="AK119" s="880"/>
      <c r="AL119" s="880"/>
      <c r="AM119" s="880"/>
      <c r="AN119" s="880"/>
      <c r="AO119" s="880"/>
      <c r="AP119" s="880"/>
      <c r="AQ119" s="880"/>
      <c r="BZ119" s="2"/>
      <c r="CG119" s="14">
        <v>0</v>
      </c>
      <c r="CH119" s="14"/>
      <c r="CI119" s="14"/>
      <c r="CJ119" s="14"/>
      <c r="CK119" s="14"/>
      <c r="CL119" s="14"/>
      <c r="CM119" s="14"/>
      <c r="CN119" s="14"/>
    </row>
    <row r="120" spans="1:92" ht="16.350000000000001" customHeight="1" x14ac:dyDescent="0.2">
      <c r="A120" s="1592" t="s">
        <v>153</v>
      </c>
      <c r="B120" s="1592"/>
      <c r="C120" s="886">
        <f t="shared" ref="C120:M120" si="16">SUM(C116:C119)</f>
        <v>0</v>
      </c>
      <c r="D120" s="887">
        <f t="shared" si="16"/>
        <v>0</v>
      </c>
      <c r="E120" s="75">
        <f t="shared" si="16"/>
        <v>0</v>
      </c>
      <c r="F120" s="886">
        <f t="shared" si="16"/>
        <v>0</v>
      </c>
      <c r="G120" s="75">
        <f t="shared" si="16"/>
        <v>0</v>
      </c>
      <c r="H120" s="886">
        <f t="shared" si="16"/>
        <v>0</v>
      </c>
      <c r="I120" s="75">
        <f t="shared" si="16"/>
        <v>0</v>
      </c>
      <c r="J120" s="886">
        <f t="shared" si="16"/>
        <v>0</v>
      </c>
      <c r="K120" s="75">
        <f t="shared" si="16"/>
        <v>0</v>
      </c>
      <c r="L120" s="886">
        <f t="shared" si="16"/>
        <v>0</v>
      </c>
      <c r="M120" s="75">
        <f t="shared" si="16"/>
        <v>0</v>
      </c>
      <c r="N120" s="3"/>
      <c r="P120" s="162"/>
      <c r="Q120" s="1445"/>
      <c r="R120" s="1446"/>
      <c r="S120" s="1595"/>
      <c r="T120" s="1595"/>
      <c r="U120" s="1595"/>
      <c r="V120" s="1595"/>
      <c r="W120" s="1595"/>
      <c r="X120" s="1595"/>
      <c r="Y120" s="1595"/>
      <c r="Z120" s="1595"/>
      <c r="AA120" s="940"/>
      <c r="AB120" s="920"/>
      <c r="AC120" s="920"/>
      <c r="AD120" s="920"/>
      <c r="AE120" s="929"/>
      <c r="AF120" s="880"/>
      <c r="AG120" s="880"/>
      <c r="AH120" s="880"/>
      <c r="AI120" s="874"/>
      <c r="AJ120" s="874"/>
      <c r="AK120" s="874"/>
      <c r="AL120" s="874"/>
      <c r="AM120" s="941"/>
      <c r="AN120" s="875"/>
      <c r="AO120" s="875"/>
      <c r="AP120" s="875"/>
      <c r="AQ120" s="875"/>
      <c r="AR120" s="875"/>
      <c r="AS120" s="875"/>
      <c r="AT120" s="875"/>
      <c r="CG120" s="14"/>
      <c r="CH120" s="14"/>
      <c r="CI120" s="14"/>
      <c r="CJ120" s="14"/>
      <c r="CK120" s="14"/>
      <c r="CL120" s="14"/>
      <c r="CM120" s="14"/>
      <c r="CN120" s="14"/>
    </row>
    <row r="121" spans="1:92" ht="16.350000000000001" customHeight="1" x14ac:dyDescent="0.2">
      <c r="A121" s="1456" t="s">
        <v>159</v>
      </c>
      <c r="B121" s="1456"/>
      <c r="C121" s="145">
        <f t="shared" ref="C121:M121" si="17">SUM(C115+C120)</f>
        <v>0</v>
      </c>
      <c r="D121" s="146">
        <f t="shared" si="17"/>
        <v>0</v>
      </c>
      <c r="E121" s="147">
        <f t="shared" si="17"/>
        <v>0</v>
      </c>
      <c r="F121" s="145">
        <f t="shared" si="17"/>
        <v>0</v>
      </c>
      <c r="G121" s="147">
        <f t="shared" si="17"/>
        <v>0</v>
      </c>
      <c r="H121" s="145">
        <f t="shared" si="17"/>
        <v>0</v>
      </c>
      <c r="I121" s="147">
        <f t="shared" si="17"/>
        <v>0</v>
      </c>
      <c r="J121" s="145">
        <f t="shared" si="17"/>
        <v>0</v>
      </c>
      <c r="K121" s="147">
        <f t="shared" si="17"/>
        <v>0</v>
      </c>
      <c r="L121" s="145">
        <f t="shared" si="17"/>
        <v>0</v>
      </c>
      <c r="M121" s="147">
        <f t="shared" si="17"/>
        <v>0</v>
      </c>
      <c r="N121" s="3"/>
      <c r="Q121" s="942"/>
      <c r="R121" s="943"/>
      <c r="S121" s="943"/>
      <c r="T121" s="943"/>
      <c r="U121" s="943"/>
      <c r="V121" s="943"/>
      <c r="W121" s="943"/>
      <c r="X121" s="943"/>
      <c r="Y121" s="943"/>
      <c r="Z121" s="943"/>
      <c r="AA121" s="940"/>
      <c r="AB121" s="920"/>
      <c r="AC121" s="920"/>
      <c r="AD121" s="920"/>
      <c r="AE121" s="929"/>
      <c r="AF121" s="880"/>
      <c r="AG121" s="880"/>
      <c r="AH121" s="880"/>
      <c r="AI121" s="874"/>
      <c r="AJ121" s="874"/>
      <c r="AK121" s="874"/>
      <c r="AL121" s="874"/>
      <c r="AM121" s="941"/>
      <c r="AN121" s="875"/>
      <c r="AO121" s="875"/>
      <c r="AP121" s="875"/>
      <c r="AQ121" s="875"/>
      <c r="AR121" s="875"/>
      <c r="AS121" s="875"/>
      <c r="AT121" s="875"/>
      <c r="CG121" s="14"/>
      <c r="CH121" s="14"/>
      <c r="CI121" s="14"/>
      <c r="CJ121" s="14"/>
      <c r="CK121" s="14"/>
      <c r="CL121" s="14"/>
      <c r="CM121" s="14"/>
      <c r="CN121" s="14"/>
    </row>
    <row r="122" spans="1:92" ht="24" customHeight="1" x14ac:dyDescent="0.2">
      <c r="A122" s="117" t="s">
        <v>160</v>
      </c>
      <c r="B122" s="117"/>
      <c r="Q122" s="940"/>
      <c r="R122" s="920"/>
      <c r="S122" s="920"/>
      <c r="T122" s="920"/>
      <c r="U122" s="920"/>
      <c r="V122" s="920"/>
      <c r="W122" s="920"/>
      <c r="X122" s="920"/>
      <c r="Y122" s="934"/>
      <c r="Z122" s="934"/>
      <c r="AA122" s="940"/>
      <c r="AB122" s="920"/>
      <c r="AC122" s="920"/>
      <c r="AD122" s="920"/>
      <c r="AE122" s="929"/>
      <c r="AF122" s="880"/>
      <c r="AG122" s="880"/>
      <c r="AH122" s="880"/>
      <c r="AI122" s="874"/>
      <c r="AJ122" s="874"/>
      <c r="AK122" s="874"/>
      <c r="AL122" s="874"/>
      <c r="AM122" s="874"/>
      <c r="AN122" s="875"/>
      <c r="AO122" s="875"/>
      <c r="AP122" s="875"/>
      <c r="AQ122" s="875"/>
      <c r="AR122" s="875"/>
      <c r="AS122" s="875"/>
      <c r="AT122" s="875"/>
      <c r="CG122" s="14"/>
      <c r="CH122" s="14"/>
      <c r="CI122" s="14"/>
      <c r="CJ122" s="14"/>
      <c r="CK122" s="14"/>
      <c r="CL122" s="14"/>
      <c r="CM122" s="14"/>
      <c r="CN122" s="14"/>
    </row>
    <row r="123" spans="1:92" ht="16.350000000000001" customHeight="1" x14ac:dyDescent="0.2">
      <c r="A123" s="1366" t="s">
        <v>3</v>
      </c>
      <c r="B123" s="1367"/>
      <c r="C123" s="1406" t="s">
        <v>63</v>
      </c>
      <c r="D123" s="1408"/>
      <c r="E123" s="1407"/>
      <c r="F123" s="1406" t="s">
        <v>120</v>
      </c>
      <c r="G123" s="1407"/>
      <c r="H123" s="1406" t="s">
        <v>121</v>
      </c>
      <c r="I123" s="1407"/>
      <c r="J123" s="1406" t="s">
        <v>122</v>
      </c>
      <c r="K123" s="1407"/>
      <c r="L123" s="1406" t="s">
        <v>123</v>
      </c>
      <c r="M123" s="1408"/>
      <c r="N123" s="1596" t="s">
        <v>132</v>
      </c>
      <c r="O123" s="1408"/>
      <c r="P123" s="1407"/>
      <c r="Q123" s="940"/>
      <c r="R123" s="920"/>
      <c r="S123" s="920"/>
      <c r="T123" s="920"/>
      <c r="U123" s="920"/>
      <c r="V123" s="920"/>
      <c r="W123" s="920"/>
      <c r="X123" s="920"/>
      <c r="Y123" s="934"/>
      <c r="Z123" s="944"/>
      <c r="AA123" s="928"/>
      <c r="AB123" s="922"/>
      <c r="AC123" s="922"/>
      <c r="AD123" s="922"/>
      <c r="AE123" s="930"/>
      <c r="AF123" s="945"/>
      <c r="AG123" s="945"/>
      <c r="AH123" s="945"/>
      <c r="AI123" s="946"/>
      <c r="AJ123" s="946"/>
      <c r="AK123" s="946"/>
      <c r="AL123" s="946"/>
      <c r="AM123" s="874"/>
      <c r="AN123" s="875"/>
      <c r="AO123" s="875"/>
      <c r="AP123" s="875"/>
      <c r="AQ123" s="875"/>
      <c r="AR123" s="875"/>
      <c r="AS123" s="875"/>
      <c r="AT123" s="875"/>
      <c r="CG123" s="14"/>
      <c r="CH123" s="14"/>
      <c r="CI123" s="14"/>
      <c r="CJ123" s="14"/>
      <c r="CK123" s="14"/>
      <c r="CL123" s="14"/>
      <c r="CM123" s="14"/>
      <c r="CN123" s="14"/>
    </row>
    <row r="124" spans="1:92" ht="16.350000000000001" customHeight="1" x14ac:dyDescent="0.2">
      <c r="A124" s="1368"/>
      <c r="B124" s="1369"/>
      <c r="C124" s="881" t="s">
        <v>88</v>
      </c>
      <c r="D124" s="906" t="s">
        <v>54</v>
      </c>
      <c r="E124" s="815" t="s">
        <v>89</v>
      </c>
      <c r="F124" s="881" t="s">
        <v>54</v>
      </c>
      <c r="G124" s="815" t="s">
        <v>89</v>
      </c>
      <c r="H124" s="881" t="s">
        <v>54</v>
      </c>
      <c r="I124" s="815" t="s">
        <v>89</v>
      </c>
      <c r="J124" s="881" t="s">
        <v>54</v>
      </c>
      <c r="K124" s="815" t="s">
        <v>89</v>
      </c>
      <c r="L124" s="881" t="s">
        <v>54</v>
      </c>
      <c r="M124" s="816" t="s">
        <v>89</v>
      </c>
      <c r="N124" s="947" t="s">
        <v>133</v>
      </c>
      <c r="O124" s="906" t="s">
        <v>134</v>
      </c>
      <c r="P124" s="815" t="s">
        <v>135</v>
      </c>
      <c r="Q124" s="948"/>
      <c r="R124" s="920"/>
      <c r="S124" s="920"/>
      <c r="T124" s="920"/>
      <c r="U124" s="920"/>
      <c r="V124" s="920"/>
      <c r="W124" s="920"/>
      <c r="X124" s="920"/>
      <c r="Y124" s="949"/>
      <c r="Z124" s="934"/>
      <c r="AA124" s="920"/>
      <c r="AB124" s="920"/>
      <c r="AC124" s="920"/>
      <c r="AD124" s="920"/>
      <c r="AE124" s="929"/>
      <c r="AF124" s="880"/>
      <c r="AG124" s="880"/>
      <c r="AH124" s="880"/>
      <c r="AI124" s="874"/>
      <c r="AJ124" s="874"/>
      <c r="AK124" s="874"/>
      <c r="AL124" s="874"/>
      <c r="AM124" s="874"/>
      <c r="AN124" s="875"/>
      <c r="AO124" s="875"/>
      <c r="AP124" s="875"/>
      <c r="AQ124" s="875"/>
      <c r="AR124" s="875"/>
      <c r="AS124" s="875"/>
      <c r="AT124" s="875"/>
      <c r="CG124" s="14">
        <v>0</v>
      </c>
      <c r="CH124" s="14"/>
      <c r="CI124" s="14"/>
      <c r="CJ124" s="14"/>
      <c r="CK124" s="14"/>
      <c r="CL124" s="14"/>
      <c r="CM124" s="14"/>
      <c r="CN124" s="14"/>
    </row>
    <row r="125" spans="1:92" ht="16.350000000000001" customHeight="1" x14ac:dyDescent="0.2">
      <c r="A125" s="1441" t="s">
        <v>149</v>
      </c>
      <c r="B125" s="892" t="s">
        <v>150</v>
      </c>
      <c r="C125" s="950">
        <f>SUM(D125:E125)</f>
        <v>0</v>
      </c>
      <c r="D125" s="951">
        <f t="shared" ref="D125:E127" si="18">SUM(F125+H125+J125+L125)</f>
        <v>0</v>
      </c>
      <c r="E125" s="952">
        <f t="shared" si="18"/>
        <v>0</v>
      </c>
      <c r="F125" s="893"/>
      <c r="G125" s="896"/>
      <c r="H125" s="893"/>
      <c r="I125" s="896"/>
      <c r="J125" s="893"/>
      <c r="K125" s="896"/>
      <c r="L125" s="893"/>
      <c r="M125" s="953"/>
      <c r="N125" s="954"/>
      <c r="O125" s="894"/>
      <c r="P125" s="896"/>
      <c r="Q125" s="30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920"/>
      <c r="AD125" s="920"/>
      <c r="AE125" s="929"/>
      <c r="AF125" s="880"/>
      <c r="AG125" s="880"/>
      <c r="AH125" s="880"/>
      <c r="AI125" s="874"/>
      <c r="AJ125" s="874"/>
      <c r="AK125" s="874"/>
      <c r="AL125" s="874"/>
      <c r="AM125" s="874"/>
      <c r="AN125" s="875"/>
      <c r="AO125" s="875"/>
      <c r="AP125" s="875"/>
      <c r="AQ125" s="875"/>
      <c r="AR125" s="875"/>
      <c r="AS125" s="875"/>
      <c r="AT125" s="875"/>
      <c r="CG125" s="14">
        <v>0</v>
      </c>
      <c r="CH125" s="14"/>
      <c r="CI125" s="14"/>
      <c r="CJ125" s="14"/>
      <c r="CK125" s="14"/>
      <c r="CL125" s="14"/>
      <c r="CM125" s="14"/>
      <c r="CN125" s="14"/>
    </row>
    <row r="126" spans="1:92" ht="16.350000000000001" customHeight="1" x14ac:dyDescent="0.2">
      <c r="A126" s="1442"/>
      <c r="B126" s="89" t="s">
        <v>151</v>
      </c>
      <c r="C126" s="236">
        <f>SUM(D126:E126)</f>
        <v>0</v>
      </c>
      <c r="D126" s="237">
        <f t="shared" si="18"/>
        <v>0</v>
      </c>
      <c r="E126" s="238">
        <f t="shared" si="18"/>
        <v>0</v>
      </c>
      <c r="F126" s="35"/>
      <c r="G126" s="39"/>
      <c r="H126" s="35"/>
      <c r="I126" s="39"/>
      <c r="J126" s="35"/>
      <c r="K126" s="39"/>
      <c r="L126" s="35"/>
      <c r="M126" s="239"/>
      <c r="N126" s="240"/>
      <c r="O126" s="36"/>
      <c r="P126" s="39"/>
      <c r="Q126" s="948"/>
      <c r="R126" s="920"/>
      <c r="S126" s="920"/>
      <c r="T126" s="920"/>
      <c r="U126" s="920"/>
      <c r="V126" s="920"/>
      <c r="W126" s="920"/>
      <c r="X126" s="920"/>
      <c r="Y126" s="935"/>
      <c r="Z126" s="920"/>
      <c r="AA126" s="920"/>
      <c r="AB126" s="920"/>
      <c r="AC126" s="920"/>
      <c r="AD126" s="920"/>
      <c r="AE126" s="920"/>
      <c r="AF126" s="875"/>
      <c r="AG126" s="875"/>
      <c r="AH126" s="875"/>
      <c r="AI126" s="875"/>
      <c r="AJ126" s="875"/>
      <c r="AK126" s="875"/>
      <c r="AL126" s="875"/>
      <c r="AM126" s="875"/>
      <c r="AN126" s="875"/>
      <c r="AO126" s="880"/>
      <c r="AP126" s="880"/>
      <c r="AQ126" s="880"/>
      <c r="AR126" s="880"/>
      <c r="AS126" s="874"/>
      <c r="AT126" s="874"/>
      <c r="CG126" s="14"/>
      <c r="CH126" s="14"/>
      <c r="CI126" s="14"/>
      <c r="CJ126" s="14"/>
      <c r="CK126" s="14"/>
      <c r="CL126" s="14"/>
      <c r="CM126" s="14"/>
      <c r="CN126" s="14"/>
    </row>
    <row r="127" spans="1:92" ht="16.350000000000001" customHeight="1" x14ac:dyDescent="0.2">
      <c r="A127" s="1443"/>
      <c r="B127" s="211" t="s">
        <v>152</v>
      </c>
      <c r="C127" s="241">
        <f>SUM(D127:E127)</f>
        <v>0</v>
      </c>
      <c r="D127" s="242">
        <f t="shared" si="18"/>
        <v>0</v>
      </c>
      <c r="E127" s="243">
        <f t="shared" si="18"/>
        <v>0</v>
      </c>
      <c r="F127" s="42"/>
      <c r="G127" s="46"/>
      <c r="H127" s="42"/>
      <c r="I127" s="46"/>
      <c r="J127" s="42"/>
      <c r="K127" s="46"/>
      <c r="L127" s="42"/>
      <c r="M127" s="244"/>
      <c r="N127" s="245"/>
      <c r="O127" s="43"/>
      <c r="P127" s="46"/>
      <c r="Q127" s="197"/>
      <c r="R127" s="15"/>
      <c r="S127" s="15"/>
      <c r="T127" s="15"/>
      <c r="U127" s="15"/>
      <c r="V127" s="15"/>
      <c r="W127" s="15"/>
      <c r="X127" s="15"/>
      <c r="Y127" s="15"/>
      <c r="Z127" s="920"/>
      <c r="AA127" s="920"/>
      <c r="AB127" s="920"/>
      <c r="AC127" s="920"/>
      <c r="AD127" s="920"/>
      <c r="AE127" s="920"/>
      <c r="AF127" s="875"/>
      <c r="AG127" s="875"/>
      <c r="AH127" s="875"/>
      <c r="AI127" s="875"/>
      <c r="AJ127" s="875"/>
      <c r="AK127" s="875"/>
      <c r="AL127" s="875"/>
      <c r="AM127" s="875"/>
      <c r="AN127" s="875"/>
      <c r="AO127" s="880"/>
      <c r="AP127" s="880"/>
      <c r="AQ127" s="880"/>
      <c r="AR127" s="880"/>
      <c r="AS127" s="874"/>
      <c r="AT127" s="874"/>
      <c r="CG127" s="14"/>
      <c r="CH127" s="14"/>
      <c r="CI127" s="14"/>
      <c r="CJ127" s="14"/>
      <c r="CK127" s="14"/>
      <c r="CL127" s="14"/>
      <c r="CM127" s="14"/>
      <c r="CN127" s="14"/>
    </row>
    <row r="128" spans="1:92" ht="16.350000000000001" customHeight="1" x14ac:dyDescent="0.2">
      <c r="A128" s="1592" t="s">
        <v>153</v>
      </c>
      <c r="B128" s="1592"/>
      <c r="C128" s="955">
        <f t="shared" ref="C128:P128" si="19">SUM(C125:C127)</f>
        <v>0</v>
      </c>
      <c r="D128" s="956">
        <f t="shared" si="19"/>
        <v>0</v>
      </c>
      <c r="E128" s="248">
        <f t="shared" si="19"/>
        <v>0</v>
      </c>
      <c r="F128" s="955">
        <f t="shared" si="19"/>
        <v>0</v>
      </c>
      <c r="G128" s="248">
        <f t="shared" si="19"/>
        <v>0</v>
      </c>
      <c r="H128" s="955">
        <f t="shared" si="19"/>
        <v>0</v>
      </c>
      <c r="I128" s="248">
        <f t="shared" si="19"/>
        <v>0</v>
      </c>
      <c r="J128" s="955">
        <f t="shared" si="19"/>
        <v>0</v>
      </c>
      <c r="K128" s="248">
        <f t="shared" si="19"/>
        <v>0</v>
      </c>
      <c r="L128" s="955">
        <f t="shared" si="19"/>
        <v>0</v>
      </c>
      <c r="M128" s="249">
        <f t="shared" si="19"/>
        <v>0</v>
      </c>
      <c r="N128" s="957">
        <f t="shared" si="19"/>
        <v>0</v>
      </c>
      <c r="O128" s="956">
        <f t="shared" si="19"/>
        <v>0</v>
      </c>
      <c r="P128" s="248">
        <f t="shared" si="19"/>
        <v>0</v>
      </c>
      <c r="Q128" s="197"/>
      <c r="R128" s="15"/>
      <c r="S128" s="15"/>
      <c r="T128" s="15"/>
      <c r="U128" s="15"/>
      <c r="V128" s="15"/>
      <c r="W128" s="15"/>
      <c r="X128" s="15"/>
      <c r="Y128" s="15"/>
      <c r="Z128" s="920"/>
      <c r="AA128" s="920"/>
      <c r="AB128" s="920"/>
      <c r="AC128" s="920"/>
      <c r="AD128" s="920"/>
      <c r="AE128" s="920"/>
      <c r="AF128" s="875"/>
      <c r="AG128" s="875"/>
      <c r="AH128" s="875"/>
      <c r="AI128" s="875"/>
      <c r="AJ128" s="875"/>
      <c r="AK128" s="875"/>
      <c r="AL128" s="875"/>
      <c r="AM128" s="875"/>
      <c r="AN128" s="875"/>
      <c r="AO128" s="880"/>
      <c r="AP128" s="880"/>
      <c r="AQ128" s="880"/>
      <c r="AR128" s="880"/>
      <c r="AS128" s="874"/>
      <c r="AT128" s="874"/>
      <c r="CG128" s="14"/>
      <c r="CH128" s="14"/>
      <c r="CI128" s="14"/>
      <c r="CJ128" s="14"/>
      <c r="CK128" s="14"/>
      <c r="CL128" s="14"/>
      <c r="CM128" s="14"/>
      <c r="CN128" s="14"/>
    </row>
    <row r="129" spans="1:104" ht="16.350000000000001" customHeight="1" x14ac:dyDescent="0.2">
      <c r="A129" s="1441" t="s">
        <v>154</v>
      </c>
      <c r="B129" s="105" t="s">
        <v>155</v>
      </c>
      <c r="C129" s="251">
        <f>SUM(D129:E129)</f>
        <v>0</v>
      </c>
      <c r="D129" s="252">
        <f t="shared" ref="D129:E132" si="20">SUM(F129+H129+J129+L129)</f>
        <v>0</v>
      </c>
      <c r="E129" s="253">
        <f t="shared" si="20"/>
        <v>0</v>
      </c>
      <c r="F129" s="106"/>
      <c r="G129" s="109"/>
      <c r="H129" s="106"/>
      <c r="I129" s="109"/>
      <c r="J129" s="106"/>
      <c r="K129" s="109"/>
      <c r="L129" s="106"/>
      <c r="M129" s="254"/>
      <c r="N129" s="255"/>
      <c r="O129" s="107"/>
      <c r="P129" s="109"/>
      <c r="Q129" s="197"/>
      <c r="R129" s="15"/>
      <c r="S129" s="15"/>
      <c r="T129" s="15"/>
      <c r="U129" s="15"/>
      <c r="V129" s="15"/>
      <c r="W129" s="15"/>
      <c r="X129" s="15"/>
      <c r="Y129" s="15"/>
      <c r="Z129" s="920"/>
      <c r="AA129" s="920"/>
      <c r="AB129" s="920"/>
      <c r="AC129" s="920"/>
      <c r="AD129" s="920"/>
      <c r="AE129" s="920"/>
      <c r="AF129" s="875"/>
      <c r="AG129" s="875"/>
      <c r="AH129" s="875"/>
      <c r="AI129" s="875"/>
      <c r="AJ129" s="875"/>
      <c r="AK129" s="875"/>
      <c r="AL129" s="875"/>
      <c r="AM129" s="875"/>
      <c r="AN129" s="875"/>
      <c r="AO129" s="880"/>
      <c r="AP129" s="880"/>
      <c r="AQ129" s="880"/>
      <c r="AR129" s="880"/>
      <c r="AS129" s="874"/>
      <c r="AT129" s="874"/>
      <c r="CG129" s="14"/>
      <c r="CH129" s="14"/>
      <c r="CI129" s="14"/>
      <c r="CJ129" s="14"/>
      <c r="CK129" s="14"/>
      <c r="CL129" s="14"/>
      <c r="CM129" s="14"/>
      <c r="CN129" s="14"/>
    </row>
    <row r="130" spans="1:104" ht="16.350000000000001" customHeight="1" x14ac:dyDescent="0.2">
      <c r="A130" s="1442"/>
      <c r="B130" s="89" t="s">
        <v>156</v>
      </c>
      <c r="C130" s="236">
        <f>SUM(D130:E130)</f>
        <v>0</v>
      </c>
      <c r="D130" s="237">
        <f t="shared" si="20"/>
        <v>0</v>
      </c>
      <c r="E130" s="238">
        <f t="shared" si="20"/>
        <v>0</v>
      </c>
      <c r="F130" s="35"/>
      <c r="G130" s="39"/>
      <c r="H130" s="35"/>
      <c r="I130" s="39"/>
      <c r="J130" s="35"/>
      <c r="K130" s="39"/>
      <c r="L130" s="35"/>
      <c r="M130" s="239"/>
      <c r="N130" s="240"/>
      <c r="O130" s="36"/>
      <c r="P130" s="39"/>
      <c r="Q130" s="30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920"/>
      <c r="AD130" s="920"/>
      <c r="AE130" s="920"/>
      <c r="AF130" s="875"/>
      <c r="AG130" s="875"/>
      <c r="AH130" s="875"/>
      <c r="AI130" s="875"/>
      <c r="AJ130" s="875"/>
      <c r="AK130" s="875"/>
      <c r="AL130" s="875"/>
      <c r="AM130" s="875"/>
      <c r="AN130" s="875"/>
      <c r="AO130" s="880"/>
      <c r="AP130" s="880"/>
      <c r="AQ130" s="880"/>
      <c r="AR130" s="880"/>
      <c r="AS130" s="874"/>
      <c r="AT130" s="874"/>
      <c r="CG130" s="14">
        <v>0</v>
      </c>
      <c r="CH130" s="14"/>
      <c r="CI130" s="14"/>
      <c r="CJ130" s="14"/>
      <c r="CK130" s="14"/>
      <c r="CL130" s="14"/>
      <c r="CM130" s="14"/>
      <c r="CN130" s="14"/>
    </row>
    <row r="131" spans="1:104" ht="16.350000000000001" customHeight="1" x14ac:dyDescent="0.2">
      <c r="A131" s="1442"/>
      <c r="B131" s="89" t="s">
        <v>157</v>
      </c>
      <c r="C131" s="236">
        <f>SUM(D131:E131)</f>
        <v>0</v>
      </c>
      <c r="D131" s="237">
        <f t="shared" si="20"/>
        <v>0</v>
      </c>
      <c r="E131" s="238">
        <f t="shared" si="20"/>
        <v>0</v>
      </c>
      <c r="F131" s="35"/>
      <c r="G131" s="39"/>
      <c r="H131" s="35"/>
      <c r="I131" s="39"/>
      <c r="J131" s="35"/>
      <c r="K131" s="39"/>
      <c r="L131" s="35"/>
      <c r="M131" s="239"/>
      <c r="N131" s="240"/>
      <c r="O131" s="36"/>
      <c r="P131" s="39"/>
      <c r="Q131" s="197"/>
      <c r="R131" s="15"/>
      <c r="S131" s="15"/>
      <c r="T131" s="15"/>
      <c r="U131" s="15"/>
      <c r="V131" s="15"/>
      <c r="W131" s="15"/>
      <c r="X131" s="15"/>
      <c r="Y131" s="15"/>
      <c r="Z131" s="920"/>
      <c r="AA131" s="920"/>
      <c r="AB131" s="920"/>
      <c r="AC131" s="920"/>
      <c r="AD131" s="920"/>
      <c r="AE131" s="920"/>
      <c r="AF131" s="875"/>
      <c r="AG131" s="875"/>
      <c r="AH131" s="875"/>
      <c r="AI131" s="875"/>
      <c r="AJ131" s="875"/>
      <c r="AK131" s="875"/>
      <c r="AL131" s="875"/>
      <c r="AM131" s="875"/>
      <c r="AN131" s="875"/>
      <c r="AO131" s="875"/>
      <c r="AP131" s="875"/>
      <c r="AQ131" s="875"/>
      <c r="AR131" s="875"/>
      <c r="AS131" s="875"/>
      <c r="AT131" s="875"/>
      <c r="CG131" s="14"/>
      <c r="CH131" s="14"/>
      <c r="CI131" s="14"/>
      <c r="CJ131" s="14"/>
      <c r="CK131" s="14"/>
      <c r="CL131" s="14"/>
      <c r="CM131" s="14"/>
      <c r="CN131" s="14"/>
    </row>
    <row r="132" spans="1:104" ht="15.75" customHeight="1" x14ac:dyDescent="0.2">
      <c r="A132" s="1443"/>
      <c r="B132" s="216" t="s">
        <v>158</v>
      </c>
      <c r="C132" s="241">
        <f>SUM(D132:E132)</f>
        <v>0</v>
      </c>
      <c r="D132" s="242">
        <f t="shared" si="20"/>
        <v>0</v>
      </c>
      <c r="E132" s="243">
        <f t="shared" si="20"/>
        <v>0</v>
      </c>
      <c r="F132" s="42"/>
      <c r="G132" s="46"/>
      <c r="H132" s="42"/>
      <c r="I132" s="46"/>
      <c r="J132" s="42"/>
      <c r="K132" s="46"/>
      <c r="L132" s="42"/>
      <c r="M132" s="244"/>
      <c r="N132" s="245"/>
      <c r="O132" s="43"/>
      <c r="P132" s="46"/>
      <c r="Q132" s="197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920"/>
      <c r="AC132" s="920"/>
      <c r="AD132" s="920"/>
      <c r="AE132" s="920"/>
      <c r="AF132" s="875"/>
      <c r="AG132" s="875"/>
      <c r="AH132" s="875"/>
      <c r="AI132" s="875"/>
      <c r="AJ132" s="875"/>
      <c r="AK132" s="875"/>
      <c r="AL132" s="875"/>
      <c r="AM132" s="875"/>
      <c r="AN132" s="875"/>
      <c r="AO132" s="875"/>
      <c r="AP132" s="875"/>
      <c r="AQ132" s="875"/>
      <c r="AR132" s="875"/>
      <c r="AS132" s="875"/>
      <c r="AT132" s="875"/>
      <c r="AU132" s="875"/>
      <c r="AV132" s="875"/>
      <c r="BZ132" s="2"/>
      <c r="CG132" s="14"/>
      <c r="CH132" s="14"/>
      <c r="CI132" s="14"/>
      <c r="CJ132" s="14"/>
      <c r="CK132" s="14"/>
      <c r="CL132" s="14"/>
      <c r="CM132" s="14"/>
      <c r="CN132" s="14"/>
    </row>
    <row r="133" spans="1:104" ht="16.350000000000001" customHeight="1" x14ac:dyDescent="0.2">
      <c r="A133" s="1592" t="s">
        <v>153</v>
      </c>
      <c r="B133" s="1592"/>
      <c r="C133" s="955">
        <f t="shared" ref="C133:P133" si="21">SUM(C129:C132)</f>
        <v>0</v>
      </c>
      <c r="D133" s="956">
        <f t="shared" si="21"/>
        <v>0</v>
      </c>
      <c r="E133" s="248">
        <f t="shared" si="21"/>
        <v>0</v>
      </c>
      <c r="F133" s="955">
        <f t="shared" si="21"/>
        <v>0</v>
      </c>
      <c r="G133" s="248">
        <f t="shared" si="21"/>
        <v>0</v>
      </c>
      <c r="H133" s="955">
        <f t="shared" si="21"/>
        <v>0</v>
      </c>
      <c r="I133" s="248">
        <f t="shared" si="21"/>
        <v>0</v>
      </c>
      <c r="J133" s="955">
        <f t="shared" si="21"/>
        <v>0</v>
      </c>
      <c r="K133" s="248">
        <f t="shared" si="21"/>
        <v>0</v>
      </c>
      <c r="L133" s="955">
        <f t="shared" si="21"/>
        <v>0</v>
      </c>
      <c r="M133" s="249">
        <f t="shared" si="21"/>
        <v>0</v>
      </c>
      <c r="N133" s="957">
        <f t="shared" si="21"/>
        <v>0</v>
      </c>
      <c r="O133" s="956">
        <f t="shared" si="21"/>
        <v>0</v>
      </c>
      <c r="P133" s="248">
        <f t="shared" si="21"/>
        <v>0</v>
      </c>
      <c r="Q133" s="197"/>
      <c r="R133" s="15"/>
      <c r="S133" s="15"/>
      <c r="T133" s="15"/>
      <c r="U133" s="15"/>
      <c r="V133" s="15"/>
      <c r="W133" s="920"/>
      <c r="X133" s="920"/>
      <c r="Y133" s="920"/>
      <c r="Z133" s="920"/>
      <c r="AA133" s="920"/>
      <c r="AB133" s="920"/>
      <c r="AC133" s="920"/>
      <c r="AD133" s="920"/>
      <c r="AE133" s="920"/>
      <c r="AF133" s="875"/>
      <c r="AG133" s="875"/>
      <c r="AH133" s="875"/>
      <c r="AI133" s="875"/>
      <c r="AJ133" s="875"/>
      <c r="AK133" s="875"/>
      <c r="AL133" s="875"/>
      <c r="AM133" s="875"/>
      <c r="AN133" s="875"/>
      <c r="AO133" s="875"/>
      <c r="AP133" s="875"/>
      <c r="AQ133" s="875"/>
      <c r="CG133" s="14"/>
      <c r="CH133" s="14"/>
      <c r="CI133" s="14"/>
      <c r="CJ133" s="14"/>
      <c r="CK133" s="14"/>
      <c r="CL133" s="14"/>
      <c r="CM133" s="14"/>
      <c r="CN133" s="14"/>
    </row>
    <row r="134" spans="1:104" ht="16.350000000000001" customHeight="1" x14ac:dyDescent="0.2">
      <c r="A134" s="1456" t="s">
        <v>159</v>
      </c>
      <c r="B134" s="1456"/>
      <c r="C134" s="256">
        <f t="shared" ref="C134:P134" si="22">SUM(C128+C133)</f>
        <v>0</v>
      </c>
      <c r="D134" s="257">
        <f t="shared" si="22"/>
        <v>0</v>
      </c>
      <c r="E134" s="258">
        <f t="shared" si="22"/>
        <v>0</v>
      </c>
      <c r="F134" s="256">
        <f t="shared" si="22"/>
        <v>0</v>
      </c>
      <c r="G134" s="258">
        <f t="shared" si="22"/>
        <v>0</v>
      </c>
      <c r="H134" s="256">
        <f t="shared" si="22"/>
        <v>0</v>
      </c>
      <c r="I134" s="258">
        <f t="shared" si="22"/>
        <v>0</v>
      </c>
      <c r="J134" s="256">
        <f t="shared" si="22"/>
        <v>0</v>
      </c>
      <c r="K134" s="258">
        <f t="shared" si="22"/>
        <v>0</v>
      </c>
      <c r="L134" s="256">
        <f t="shared" si="22"/>
        <v>0</v>
      </c>
      <c r="M134" s="259">
        <f t="shared" si="22"/>
        <v>0</v>
      </c>
      <c r="N134" s="260">
        <f t="shared" si="22"/>
        <v>0</v>
      </c>
      <c r="O134" s="257">
        <f t="shared" si="22"/>
        <v>0</v>
      </c>
      <c r="P134" s="258">
        <f t="shared" si="22"/>
        <v>0</v>
      </c>
      <c r="Q134" s="197"/>
      <c r="R134" s="15"/>
      <c r="S134" s="15"/>
      <c r="T134" s="15"/>
      <c r="U134" s="15"/>
      <c r="V134" s="15"/>
      <c r="W134" s="920"/>
      <c r="X134" s="920"/>
      <c r="Y134" s="920"/>
      <c r="Z134" s="920"/>
      <c r="AA134" s="920"/>
      <c r="AB134" s="920"/>
      <c r="AC134" s="920"/>
      <c r="AD134" s="920"/>
      <c r="AE134" s="920"/>
      <c r="AF134" s="875"/>
      <c r="AG134" s="875"/>
      <c r="AH134" s="875"/>
      <c r="AI134" s="875"/>
      <c r="AJ134" s="875"/>
      <c r="AK134" s="875"/>
      <c r="AL134" s="875"/>
      <c r="AM134" s="875"/>
      <c r="AN134" s="875"/>
      <c r="AO134" s="875"/>
      <c r="AP134" s="875"/>
      <c r="AQ134" s="875"/>
      <c r="CG134" s="14"/>
      <c r="CH134" s="14"/>
      <c r="CI134" s="14"/>
      <c r="CJ134" s="14"/>
      <c r="CK134" s="14"/>
      <c r="CL134" s="14"/>
      <c r="CM134" s="14"/>
      <c r="CN134" s="14"/>
    </row>
    <row r="135" spans="1:104" ht="21" customHeight="1" x14ac:dyDescent="0.2">
      <c r="A135" s="117" t="s">
        <v>161</v>
      </c>
      <c r="B135" s="117"/>
      <c r="P135" s="15"/>
      <c r="Q135" s="15"/>
      <c r="R135" s="15"/>
      <c r="S135" s="15"/>
      <c r="T135" s="15"/>
      <c r="U135" s="15"/>
      <c r="V135" s="15"/>
      <c r="W135" s="920"/>
      <c r="X135" s="920"/>
      <c r="Y135" s="920"/>
      <c r="Z135" s="920"/>
      <c r="AA135" s="920"/>
      <c r="AB135" s="920"/>
      <c r="AC135" s="920"/>
      <c r="AD135" s="920"/>
      <c r="AE135" s="920"/>
      <c r="AF135" s="875"/>
      <c r="AG135" s="875"/>
      <c r="AH135" s="875"/>
      <c r="AI135" s="875"/>
      <c r="AJ135" s="875"/>
      <c r="AK135" s="875"/>
      <c r="AL135" s="875"/>
      <c r="AM135" s="875"/>
      <c r="AN135" s="875"/>
      <c r="AO135" s="875"/>
      <c r="AP135" s="875"/>
      <c r="AQ135" s="875"/>
      <c r="CG135" s="14">
        <v>0</v>
      </c>
      <c r="CH135" s="14"/>
      <c r="CI135" s="14"/>
      <c r="CJ135" s="14"/>
      <c r="CK135" s="14"/>
      <c r="CL135" s="14"/>
      <c r="CM135" s="14"/>
      <c r="CN135" s="14"/>
    </row>
    <row r="136" spans="1:104" ht="16.350000000000001" customHeight="1" x14ac:dyDescent="0.2">
      <c r="A136" s="1366" t="s">
        <v>3</v>
      </c>
      <c r="B136" s="1367"/>
      <c r="C136" s="1408" t="s">
        <v>63</v>
      </c>
      <c r="D136" s="1408"/>
      <c r="E136" s="1407"/>
      <c r="F136" s="1406" t="s">
        <v>119</v>
      </c>
      <c r="G136" s="1407"/>
      <c r="H136" s="1406" t="s">
        <v>120</v>
      </c>
      <c r="I136" s="1407"/>
      <c r="J136" s="1406" t="s">
        <v>121</v>
      </c>
      <c r="K136" s="1407"/>
      <c r="L136" s="1406" t="s">
        <v>122</v>
      </c>
      <c r="M136" s="1407"/>
      <c r="N136" s="1406" t="s">
        <v>123</v>
      </c>
      <c r="O136" s="1407"/>
      <c r="P136" s="15"/>
      <c r="Q136" s="15"/>
      <c r="R136" s="15"/>
      <c r="S136" s="15"/>
      <c r="T136" s="15"/>
      <c r="U136" s="15"/>
      <c r="V136" s="15"/>
      <c r="W136" s="920"/>
      <c r="X136" s="920"/>
      <c r="Y136" s="920"/>
      <c r="Z136" s="920"/>
      <c r="AA136" s="920"/>
      <c r="AB136" s="920"/>
      <c r="AC136" s="920"/>
      <c r="AD136" s="920"/>
      <c r="AE136" s="920"/>
      <c r="AF136" s="875"/>
      <c r="AG136" s="875"/>
      <c r="AH136" s="875"/>
      <c r="AI136" s="875"/>
      <c r="AJ136" s="875"/>
      <c r="AK136" s="875"/>
      <c r="AL136" s="875"/>
      <c r="AM136" s="875"/>
      <c r="AN136" s="875"/>
      <c r="AO136" s="875"/>
      <c r="AP136" s="875"/>
      <c r="AQ136" s="958"/>
      <c r="AR136" s="876"/>
      <c r="AS136" s="876"/>
      <c r="AT136" s="876"/>
      <c r="AU136" s="876"/>
      <c r="AV136" s="876"/>
      <c r="AW136" s="876"/>
      <c r="AX136" s="876"/>
      <c r="AY136" s="876"/>
      <c r="AZ136" s="876"/>
      <c r="BA136" s="876"/>
      <c r="BB136" s="876"/>
      <c r="BC136" s="876"/>
      <c r="CG136" s="14"/>
      <c r="CH136" s="14"/>
      <c r="CI136" s="14"/>
      <c r="CJ136" s="14"/>
      <c r="CK136" s="14"/>
      <c r="CL136" s="14"/>
      <c r="CM136" s="14"/>
      <c r="CN136" s="14"/>
    </row>
    <row r="137" spans="1:104" ht="16.350000000000001" customHeight="1" x14ac:dyDescent="0.2">
      <c r="A137" s="1368"/>
      <c r="B137" s="1369"/>
      <c r="C137" s="881" t="s">
        <v>88</v>
      </c>
      <c r="D137" s="906" t="s">
        <v>54</v>
      </c>
      <c r="E137" s="815" t="s">
        <v>89</v>
      </c>
      <c r="F137" s="881" t="s">
        <v>54</v>
      </c>
      <c r="G137" s="815" t="s">
        <v>89</v>
      </c>
      <c r="H137" s="881" t="s">
        <v>54</v>
      </c>
      <c r="I137" s="815" t="s">
        <v>89</v>
      </c>
      <c r="J137" s="881" t="s">
        <v>54</v>
      </c>
      <c r="K137" s="815" t="s">
        <v>89</v>
      </c>
      <c r="L137" s="881" t="s">
        <v>54</v>
      </c>
      <c r="M137" s="815" t="s">
        <v>89</v>
      </c>
      <c r="N137" s="262" t="s">
        <v>54</v>
      </c>
      <c r="O137" s="902" t="s">
        <v>89</v>
      </c>
      <c r="P137" s="15"/>
      <c r="Q137" s="15"/>
      <c r="R137" s="15"/>
      <c r="S137" s="15"/>
      <c r="T137" s="15"/>
      <c r="U137" s="15"/>
      <c r="V137" s="15"/>
      <c r="W137" s="920"/>
      <c r="X137" s="920"/>
      <c r="Y137" s="920"/>
      <c r="Z137" s="920"/>
      <c r="AA137" s="920"/>
      <c r="AB137" s="920"/>
      <c r="AC137" s="920"/>
      <c r="AD137" s="920"/>
      <c r="AE137" s="920"/>
      <c r="AF137" s="875"/>
      <c r="AG137" s="875"/>
      <c r="AH137" s="875"/>
      <c r="AI137" s="875"/>
      <c r="AJ137" s="875"/>
      <c r="AK137" s="875"/>
      <c r="AL137" s="875"/>
      <c r="AM137" s="875"/>
      <c r="AN137" s="875"/>
      <c r="AO137" s="875"/>
      <c r="AP137" s="875"/>
      <c r="AQ137" s="923"/>
      <c r="AR137" s="876"/>
      <c r="AS137" s="876"/>
      <c r="AT137" s="876"/>
      <c r="AU137" s="876"/>
      <c r="AV137" s="876"/>
      <c r="AW137" s="876"/>
      <c r="AX137" s="876"/>
      <c r="AY137" s="876"/>
      <c r="AZ137" s="876"/>
      <c r="BA137" s="876"/>
      <c r="BB137" s="876"/>
      <c r="BC137" s="876"/>
      <c r="CG137" s="14"/>
      <c r="CH137" s="14"/>
      <c r="CI137" s="14"/>
      <c r="CJ137" s="14"/>
      <c r="CK137" s="14"/>
      <c r="CL137" s="14"/>
      <c r="CM137" s="14"/>
      <c r="CN137" s="14"/>
    </row>
    <row r="138" spans="1:104" s="66" customFormat="1" ht="16.350000000000001" customHeight="1" x14ac:dyDescent="0.2">
      <c r="A138" s="1372" t="s">
        <v>162</v>
      </c>
      <c r="B138" s="263" t="s">
        <v>150</v>
      </c>
      <c r="C138" s="213">
        <f>SUM(D138+E138)</f>
        <v>0</v>
      </c>
      <c r="D138" s="214">
        <f>SUM(F138+H138+J138+L138+N138)</f>
        <v>0</v>
      </c>
      <c r="E138" s="215">
        <f>SUM(G138+I138+K138+M138+O138)</f>
        <v>0</v>
      </c>
      <c r="F138" s="893"/>
      <c r="G138" s="896"/>
      <c r="H138" s="893"/>
      <c r="I138" s="109"/>
      <c r="J138" s="106"/>
      <c r="K138" s="109"/>
      <c r="L138" s="106"/>
      <c r="M138" s="109"/>
      <c r="N138" s="264"/>
      <c r="O138" s="924"/>
      <c r="P138" s="949"/>
      <c r="Q138" s="920"/>
      <c r="R138" s="920"/>
      <c r="S138" s="920"/>
      <c r="T138" s="920"/>
      <c r="U138" s="920"/>
      <c r="V138" s="920"/>
      <c r="W138" s="920"/>
      <c r="X138" s="920"/>
      <c r="Y138" s="920"/>
      <c r="Z138" s="920"/>
      <c r="AA138" s="920"/>
      <c r="AB138" s="920"/>
      <c r="AC138" s="920"/>
      <c r="AD138" s="875"/>
      <c r="AE138" s="875"/>
      <c r="AF138" s="875"/>
      <c r="AG138" s="875"/>
      <c r="AH138" s="875"/>
      <c r="AI138" s="936"/>
      <c r="AJ138" s="959"/>
      <c r="AK138" s="959"/>
      <c r="AL138" s="959"/>
      <c r="AM138" s="959"/>
      <c r="AN138" s="959"/>
      <c r="AO138" s="959"/>
      <c r="AP138" s="959"/>
      <c r="AQ138" s="959"/>
      <c r="AR138" s="959"/>
      <c r="AS138" s="959"/>
      <c r="AT138" s="959"/>
      <c r="AU138" s="959"/>
      <c r="AV138" s="959"/>
      <c r="AW138" s="959"/>
      <c r="AX138" s="959"/>
      <c r="AY138" s="959"/>
      <c r="AZ138" s="959"/>
      <c r="BA138" s="959"/>
      <c r="BB138" s="959"/>
      <c r="BC138" s="959"/>
      <c r="BD138" s="959"/>
      <c r="BE138" s="959"/>
      <c r="BF138" s="959"/>
      <c r="BG138" s="959"/>
      <c r="BH138" s="959"/>
      <c r="BI138" s="959"/>
      <c r="BJ138" s="959"/>
      <c r="BK138" s="959"/>
      <c r="BL138" s="959"/>
      <c r="BM138" s="959"/>
      <c r="BN138" s="959"/>
      <c r="BO138" s="959"/>
      <c r="BP138" s="959"/>
      <c r="BQ138" s="959"/>
      <c r="BR138" s="959"/>
      <c r="BS138" s="959"/>
      <c r="BT138" s="959"/>
      <c r="BU138" s="959"/>
      <c r="BV138" s="959"/>
      <c r="BW138" s="959"/>
      <c r="BX138" s="959"/>
      <c r="BY138" s="959"/>
      <c r="BZ138" s="960"/>
      <c r="CA138" s="961"/>
      <c r="CB138" s="961"/>
      <c r="CC138" s="961"/>
      <c r="CD138" s="961"/>
      <c r="CE138" s="961"/>
      <c r="CF138" s="961"/>
      <c r="CG138" s="962"/>
      <c r="CH138" s="962"/>
      <c r="CI138" s="962"/>
      <c r="CJ138" s="962"/>
      <c r="CK138" s="962"/>
      <c r="CL138" s="962"/>
      <c r="CM138" s="962"/>
      <c r="CN138" s="962"/>
      <c r="CO138" s="961"/>
      <c r="CP138" s="961"/>
      <c r="CQ138" s="961"/>
      <c r="CR138" s="961"/>
      <c r="CS138" s="961"/>
      <c r="CT138" s="961"/>
      <c r="CU138" s="961"/>
      <c r="CV138" s="961"/>
      <c r="CW138" s="961"/>
      <c r="CX138" s="961"/>
      <c r="CY138" s="961"/>
      <c r="CZ138" s="961"/>
    </row>
    <row r="139" spans="1:104" s="66" customFormat="1" ht="16.350000000000001" customHeight="1" x14ac:dyDescent="0.2">
      <c r="A139" s="1433"/>
      <c r="B139" s="269" t="s">
        <v>151</v>
      </c>
      <c r="C139" s="139">
        <f>SUM(D139+E139)</f>
        <v>0</v>
      </c>
      <c r="D139" s="140">
        <f>SUM(H139+J139+L139+N139)</f>
        <v>0</v>
      </c>
      <c r="E139" s="141">
        <f>SUM(I139+K139+M139+O139)</f>
        <v>0</v>
      </c>
      <c r="F139" s="270"/>
      <c r="G139" s="271"/>
      <c r="H139" s="106"/>
      <c r="I139" s="109"/>
      <c r="J139" s="106"/>
      <c r="K139" s="109"/>
      <c r="L139" s="106"/>
      <c r="M139" s="109"/>
      <c r="N139" s="264"/>
      <c r="O139" s="272"/>
      <c r="P139" s="197"/>
      <c r="Q139" s="920"/>
      <c r="R139" s="920"/>
      <c r="S139" s="920"/>
      <c r="T139" s="920"/>
      <c r="U139" s="920"/>
      <c r="V139" s="920"/>
      <c r="W139" s="920"/>
      <c r="X139" s="920"/>
      <c r="Y139" s="920"/>
      <c r="Z139" s="920"/>
      <c r="AA139" s="920"/>
      <c r="AB139" s="920"/>
      <c r="AC139" s="920"/>
      <c r="AD139" s="875"/>
      <c r="AE139" s="875"/>
      <c r="AF139" s="875"/>
      <c r="AG139" s="875"/>
      <c r="AH139" s="875"/>
      <c r="AI139" s="936"/>
      <c r="AJ139" s="959"/>
      <c r="AK139" s="959"/>
      <c r="AL139" s="959"/>
      <c r="AM139" s="959"/>
      <c r="AN139" s="959"/>
      <c r="AO139" s="959"/>
      <c r="AP139" s="959"/>
      <c r="AQ139" s="959"/>
      <c r="AR139" s="959"/>
      <c r="AS139" s="959"/>
      <c r="AT139" s="959"/>
      <c r="AU139" s="959"/>
      <c r="AV139" s="959"/>
      <c r="AW139" s="959"/>
      <c r="AX139" s="959"/>
      <c r="AY139" s="959"/>
      <c r="AZ139" s="959"/>
      <c r="BA139" s="959"/>
      <c r="BB139" s="959"/>
      <c r="BC139" s="959"/>
      <c r="BD139" s="959"/>
      <c r="BE139" s="959"/>
      <c r="BF139" s="959"/>
      <c r="BG139" s="959"/>
      <c r="BH139" s="959"/>
      <c r="BI139" s="959"/>
      <c r="BJ139" s="959"/>
      <c r="BK139" s="959"/>
      <c r="BL139" s="959"/>
      <c r="BM139" s="959"/>
      <c r="BN139" s="959"/>
      <c r="BO139" s="959"/>
      <c r="BP139" s="959"/>
      <c r="BQ139" s="959"/>
      <c r="BR139" s="959"/>
      <c r="BS139" s="959"/>
      <c r="BT139" s="959"/>
      <c r="BU139" s="959"/>
      <c r="BV139" s="959"/>
      <c r="BW139" s="959"/>
      <c r="BX139" s="959"/>
      <c r="BY139" s="959"/>
      <c r="BZ139" s="960"/>
      <c r="CA139" s="961"/>
      <c r="CB139" s="961"/>
      <c r="CC139" s="961"/>
      <c r="CD139" s="961"/>
      <c r="CE139" s="961"/>
      <c r="CF139" s="961"/>
      <c r="CG139" s="962"/>
      <c r="CH139" s="962"/>
      <c r="CI139" s="962"/>
      <c r="CJ139" s="962"/>
      <c r="CK139" s="962"/>
      <c r="CL139" s="962"/>
      <c r="CM139" s="962"/>
      <c r="CN139" s="962"/>
      <c r="CO139" s="961"/>
      <c r="CP139" s="961"/>
      <c r="CQ139" s="961"/>
      <c r="CR139" s="961"/>
      <c r="CS139" s="961"/>
      <c r="CT139" s="961"/>
      <c r="CU139" s="961"/>
      <c r="CV139" s="961"/>
      <c r="CW139" s="961"/>
      <c r="CX139" s="961"/>
      <c r="CY139" s="961"/>
      <c r="CZ139" s="961"/>
    </row>
    <row r="140" spans="1:104" ht="16.350000000000001" customHeight="1" x14ac:dyDescent="0.2">
      <c r="A140" s="1433"/>
      <c r="B140" s="91" t="s">
        <v>152</v>
      </c>
      <c r="C140" s="182">
        <f>SUM(D140+E140)</f>
        <v>0</v>
      </c>
      <c r="D140" s="183">
        <f>SUM(H140+J140+L140+N140)</f>
        <v>0</v>
      </c>
      <c r="E140" s="184">
        <f>SUM(I140+K140+M140+O140)</f>
        <v>0</v>
      </c>
      <c r="F140" s="273"/>
      <c r="G140" s="274"/>
      <c r="H140" s="82"/>
      <c r="I140" s="85"/>
      <c r="J140" s="82"/>
      <c r="K140" s="85"/>
      <c r="L140" s="82"/>
      <c r="M140" s="85"/>
      <c r="N140" s="149"/>
      <c r="O140" s="185"/>
      <c r="P140" s="197"/>
      <c r="Q140" s="920"/>
      <c r="R140" s="920"/>
      <c r="S140" s="920"/>
      <c r="T140" s="920"/>
      <c r="U140" s="920"/>
      <c r="V140" s="920"/>
      <c r="W140" s="920"/>
      <c r="X140" s="920"/>
      <c r="Y140" s="920"/>
      <c r="Z140" s="920"/>
      <c r="AA140" s="920"/>
      <c r="AB140" s="920"/>
      <c r="AC140" s="920"/>
      <c r="AD140" s="875"/>
      <c r="AE140" s="875"/>
      <c r="AF140" s="875"/>
      <c r="AG140" s="875"/>
      <c r="AH140" s="875"/>
      <c r="AI140" s="936"/>
      <c r="AJ140" s="876"/>
      <c r="AK140" s="876"/>
      <c r="AL140" s="876"/>
      <c r="AM140" s="876"/>
      <c r="AN140" s="876"/>
      <c r="AO140" s="876"/>
      <c r="AP140" s="876"/>
      <c r="AQ140" s="876"/>
      <c r="AR140" s="876"/>
      <c r="AS140" s="876"/>
      <c r="AT140" s="876"/>
      <c r="AU140" s="876"/>
      <c r="CG140" s="14"/>
      <c r="CH140" s="14"/>
      <c r="CI140" s="14"/>
      <c r="CJ140" s="14"/>
      <c r="CK140" s="14"/>
      <c r="CL140" s="14"/>
      <c r="CM140" s="14"/>
      <c r="CN140" s="14"/>
    </row>
    <row r="141" spans="1:104" ht="16.350000000000001" customHeight="1" thickBot="1" x14ac:dyDescent="0.25">
      <c r="A141" s="1458"/>
      <c r="B141" s="99" t="s">
        <v>163</v>
      </c>
      <c r="C141" s="275">
        <f t="shared" ref="C141:O141" si="23">SUM(C138:C140)</f>
        <v>0</v>
      </c>
      <c r="D141" s="276">
        <f t="shared" si="23"/>
        <v>0</v>
      </c>
      <c r="E141" s="277">
        <f t="shared" si="23"/>
        <v>0</v>
      </c>
      <c r="F141" s="275">
        <f t="shared" si="23"/>
        <v>0</v>
      </c>
      <c r="G141" s="277">
        <f t="shared" si="23"/>
        <v>0</v>
      </c>
      <c r="H141" s="275">
        <f t="shared" si="23"/>
        <v>0</v>
      </c>
      <c r="I141" s="277">
        <f t="shared" si="23"/>
        <v>0</v>
      </c>
      <c r="J141" s="275">
        <f t="shared" si="23"/>
        <v>0</v>
      </c>
      <c r="K141" s="277">
        <f t="shared" si="23"/>
        <v>0</v>
      </c>
      <c r="L141" s="275">
        <f t="shared" si="23"/>
        <v>0</v>
      </c>
      <c r="M141" s="277">
        <f t="shared" si="23"/>
        <v>0</v>
      </c>
      <c r="N141" s="278">
        <f t="shared" si="23"/>
        <v>0</v>
      </c>
      <c r="O141" s="279">
        <f t="shared" si="23"/>
        <v>0</v>
      </c>
      <c r="P141" s="197"/>
      <c r="Q141" s="15"/>
      <c r="R141" s="15"/>
      <c r="S141" s="15"/>
      <c r="T141" s="15"/>
      <c r="U141" s="15"/>
      <c r="V141" s="15"/>
      <c r="W141" s="15"/>
      <c r="X141" s="15"/>
      <c r="Y141" s="920"/>
      <c r="Z141" s="920"/>
      <c r="AA141" s="920"/>
      <c r="AB141" s="920"/>
      <c r="AC141" s="920"/>
      <c r="AD141" s="875"/>
      <c r="AE141" s="875"/>
      <c r="AF141" s="875"/>
      <c r="AG141" s="875"/>
      <c r="AH141" s="875"/>
      <c r="AI141" s="875"/>
      <c r="AJ141" s="875"/>
      <c r="AK141" s="875"/>
      <c r="AL141" s="875"/>
      <c r="AM141" s="875"/>
      <c r="AN141" s="875"/>
      <c r="AO141" s="958"/>
      <c r="AP141" s="875"/>
      <c r="AQ141" s="875"/>
      <c r="AR141" s="879"/>
      <c r="AS141" s="876"/>
      <c r="AT141" s="933"/>
      <c r="AU141" s="933"/>
      <c r="AV141" s="933"/>
      <c r="AW141" s="933"/>
      <c r="AX141" s="933"/>
      <c r="AY141" s="933"/>
      <c r="AZ141" s="933"/>
      <c r="BA141" s="933"/>
      <c r="BB141" s="933"/>
      <c r="BC141" s="933"/>
      <c r="BD141" s="12"/>
      <c r="BE141" s="12"/>
      <c r="CG141" s="14"/>
      <c r="CH141" s="14"/>
      <c r="CI141" s="14"/>
      <c r="CJ141" s="14"/>
      <c r="CK141" s="14"/>
      <c r="CL141" s="14"/>
      <c r="CM141" s="14"/>
      <c r="CN141" s="14"/>
    </row>
    <row r="142" spans="1:104" ht="16.350000000000001" customHeight="1" thickTop="1" x14ac:dyDescent="0.2">
      <c r="A142" s="1459" t="s">
        <v>164</v>
      </c>
      <c r="B142" s="269" t="s">
        <v>165</v>
      </c>
      <c r="C142" s="280">
        <f>SUM(D142+E142)</f>
        <v>0</v>
      </c>
      <c r="D142" s="281">
        <f t="shared" ref="D142:E145" si="24">SUM(F142+H142+J142+L142+N142)</f>
        <v>0</v>
      </c>
      <c r="E142" s="282">
        <f t="shared" si="24"/>
        <v>0</v>
      </c>
      <c r="F142" s="283"/>
      <c r="G142" s="284"/>
      <c r="H142" s="285"/>
      <c r="I142" s="284"/>
      <c r="J142" s="286"/>
      <c r="K142" s="109"/>
      <c r="L142" s="286"/>
      <c r="M142" s="109"/>
      <c r="N142" s="285"/>
      <c r="O142" s="284"/>
      <c r="P142" s="197"/>
      <c r="Q142" s="15"/>
      <c r="R142" s="15"/>
      <c r="S142" s="15"/>
      <c r="T142" s="15"/>
      <c r="U142" s="15"/>
      <c r="V142" s="15"/>
      <c r="W142" s="15"/>
      <c r="X142" s="15"/>
      <c r="Y142" s="928"/>
      <c r="Z142" s="922"/>
      <c r="AA142" s="15"/>
      <c r="AB142" s="963"/>
      <c r="AC142" s="922"/>
      <c r="AD142" s="120"/>
      <c r="AE142" s="964"/>
      <c r="AF142" s="964"/>
      <c r="AG142" s="964"/>
      <c r="AH142" s="875"/>
      <c r="AI142" s="120"/>
      <c r="AJ142" s="958"/>
      <c r="AK142" s="958"/>
      <c r="AL142" s="958"/>
      <c r="AM142" s="875"/>
      <c r="AN142" s="120"/>
      <c r="AO142" s="958"/>
      <c r="AP142" s="875"/>
      <c r="AQ142" s="875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CG142" s="14"/>
      <c r="CH142" s="14"/>
      <c r="CI142" s="14"/>
      <c r="CJ142" s="14"/>
      <c r="CK142" s="14"/>
      <c r="CL142" s="14"/>
      <c r="CM142" s="14"/>
      <c r="CN142" s="14"/>
    </row>
    <row r="143" spans="1:104" x14ac:dyDescent="0.2">
      <c r="A143" s="1433"/>
      <c r="B143" s="105" t="s">
        <v>166</v>
      </c>
      <c r="C143" s="289">
        <f>SUM(D143+E143)</f>
        <v>0</v>
      </c>
      <c r="D143" s="252">
        <f t="shared" si="24"/>
        <v>0</v>
      </c>
      <c r="E143" s="253">
        <f t="shared" si="24"/>
        <v>0</v>
      </c>
      <c r="F143" s="106"/>
      <c r="G143" s="109"/>
      <c r="H143" s="35"/>
      <c r="I143" s="109"/>
      <c r="J143" s="35"/>
      <c r="K143" s="109"/>
      <c r="L143" s="106"/>
      <c r="M143" s="109"/>
      <c r="N143" s="35"/>
      <c r="O143" s="272"/>
      <c r="P143" s="3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CG143" s="14"/>
      <c r="CH143" s="14"/>
      <c r="CI143" s="14"/>
      <c r="CJ143" s="14"/>
      <c r="CK143" s="14"/>
      <c r="CL143" s="14"/>
      <c r="CM143" s="14"/>
      <c r="CN143" s="14"/>
    </row>
    <row r="144" spans="1:104" x14ac:dyDescent="0.2">
      <c r="A144" s="1433"/>
      <c r="B144" s="89" t="s">
        <v>167</v>
      </c>
      <c r="C144" s="236">
        <f>SUM(D144+E144)</f>
        <v>0</v>
      </c>
      <c r="D144" s="237">
        <f t="shared" si="24"/>
        <v>0</v>
      </c>
      <c r="E144" s="238">
        <f t="shared" si="24"/>
        <v>0</v>
      </c>
      <c r="F144" s="35"/>
      <c r="G144" s="39"/>
      <c r="H144" s="35"/>
      <c r="I144" s="39"/>
      <c r="J144" s="35"/>
      <c r="K144" s="39"/>
      <c r="L144" s="35"/>
      <c r="M144" s="39"/>
      <c r="N144" s="143"/>
      <c r="O144" s="40"/>
      <c r="P144" s="3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CG144" s="14"/>
      <c r="CH144" s="14"/>
      <c r="CI144" s="14"/>
      <c r="CJ144" s="14"/>
      <c r="CK144" s="14"/>
      <c r="CL144" s="14"/>
      <c r="CM144" s="14"/>
      <c r="CN144" s="14"/>
    </row>
    <row r="145" spans="1:104" ht="15" customHeight="1" x14ac:dyDescent="0.2">
      <c r="A145" s="1374"/>
      <c r="B145" s="81" t="s">
        <v>168</v>
      </c>
      <c r="C145" s="290">
        <f>SUM(D145+E145)</f>
        <v>0</v>
      </c>
      <c r="D145" s="291">
        <f t="shared" si="24"/>
        <v>0</v>
      </c>
      <c r="E145" s="292">
        <f t="shared" si="24"/>
        <v>0</v>
      </c>
      <c r="F145" s="82"/>
      <c r="G145" s="85"/>
      <c r="H145" s="82"/>
      <c r="I145" s="85"/>
      <c r="J145" s="82"/>
      <c r="K145" s="85"/>
      <c r="L145" s="82"/>
      <c r="M145" s="85"/>
      <c r="N145" s="149"/>
      <c r="O145" s="185"/>
      <c r="P145" s="293"/>
      <c r="Q145" s="11"/>
      <c r="R145" s="11"/>
      <c r="S145" s="11"/>
      <c r="T145" s="11"/>
      <c r="U145" s="11"/>
      <c r="V145" s="80"/>
      <c r="W145" s="11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965"/>
      <c r="AM145" s="966"/>
      <c r="AN145" s="966"/>
      <c r="AO145" s="296"/>
      <c r="AP145" s="966"/>
      <c r="AQ145" s="296"/>
      <c r="AR145" s="297"/>
      <c r="AS145" s="298"/>
      <c r="AT145" s="929"/>
      <c r="AU145" s="920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Z145" s="2"/>
      <c r="CG145" s="14"/>
      <c r="CH145" s="14"/>
      <c r="CI145" s="14"/>
      <c r="CJ145" s="14"/>
      <c r="CK145" s="14"/>
      <c r="CL145" s="14"/>
      <c r="CM145" s="14"/>
      <c r="CN145" s="14"/>
    </row>
    <row r="146" spans="1:104" ht="15.75" customHeight="1" x14ac:dyDescent="0.2">
      <c r="A146" s="11" t="s">
        <v>169</v>
      </c>
      <c r="B146" s="11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Y146" s="3"/>
      <c r="BZ146" s="4"/>
      <c r="CF146" s="14"/>
      <c r="CG146" s="14"/>
      <c r="CH146" s="14"/>
      <c r="CI146" s="14"/>
      <c r="CJ146" s="14"/>
      <c r="CK146" s="14"/>
      <c r="CL146" s="14"/>
      <c r="CM146" s="14"/>
      <c r="CZ146" s="2"/>
    </row>
    <row r="147" spans="1:104" ht="13.5" customHeight="1" x14ac:dyDescent="0.2">
      <c r="A147" s="11" t="s">
        <v>170</v>
      </c>
      <c r="B147" s="11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Y147" s="3"/>
      <c r="BZ147" s="4"/>
      <c r="CF147" s="14"/>
      <c r="CG147" s="14"/>
      <c r="CH147" s="14"/>
      <c r="CI147" s="14"/>
      <c r="CJ147" s="14"/>
      <c r="CK147" s="14"/>
      <c r="CL147" s="14"/>
      <c r="CM147" s="14"/>
      <c r="CZ147" s="2"/>
    </row>
    <row r="148" spans="1:104" ht="16.350000000000001" customHeight="1" x14ac:dyDescent="0.2">
      <c r="A148" s="117" t="s">
        <v>171</v>
      </c>
      <c r="B148" s="117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12"/>
      <c r="BF148" s="12"/>
      <c r="BY148" s="3"/>
      <c r="CZ148" s="2"/>
    </row>
    <row r="149" spans="1:104" ht="22.5" customHeight="1" x14ac:dyDescent="0.2">
      <c r="A149" s="1371" t="s">
        <v>172</v>
      </c>
      <c r="B149" s="1372"/>
      <c r="C149" s="1579" t="s">
        <v>63</v>
      </c>
      <c r="D149" s="1579"/>
      <c r="E149" s="1579"/>
      <c r="F149" s="1579" t="s">
        <v>173</v>
      </c>
      <c r="G149" s="1579"/>
      <c r="H149" s="1579" t="s">
        <v>174</v>
      </c>
      <c r="I149" s="1579"/>
      <c r="J149" s="1579" t="s">
        <v>175</v>
      </c>
      <c r="K149" s="1579"/>
      <c r="L149" s="1579" t="s">
        <v>110</v>
      </c>
      <c r="M149" s="1579"/>
      <c r="N149" s="1377" t="s">
        <v>11</v>
      </c>
      <c r="O149" s="1380"/>
      <c r="P149" s="1585" t="s">
        <v>112</v>
      </c>
      <c r="Q149" s="1585"/>
      <c r="R149" s="1585" t="s">
        <v>113</v>
      </c>
      <c r="S149" s="1585"/>
      <c r="T149" s="1585" t="s">
        <v>114</v>
      </c>
      <c r="U149" s="1585"/>
      <c r="V149" s="1585" t="s">
        <v>115</v>
      </c>
      <c r="W149" s="1585"/>
      <c r="X149" s="1585" t="s">
        <v>116</v>
      </c>
      <c r="Y149" s="1585"/>
      <c r="Z149" s="1585" t="s">
        <v>117</v>
      </c>
      <c r="AA149" s="1585"/>
      <c r="AB149" s="1585" t="s">
        <v>118</v>
      </c>
      <c r="AC149" s="1585"/>
      <c r="AD149" s="1585" t="s">
        <v>119</v>
      </c>
      <c r="AE149" s="1585"/>
      <c r="AF149" s="1585" t="s">
        <v>120</v>
      </c>
      <c r="AG149" s="1585"/>
      <c r="AH149" s="1585" t="s">
        <v>121</v>
      </c>
      <c r="AI149" s="1585"/>
      <c r="AJ149" s="1585" t="s">
        <v>122</v>
      </c>
      <c r="AK149" s="1585"/>
      <c r="AL149" s="1585" t="s">
        <v>123</v>
      </c>
      <c r="AM149" s="1406"/>
      <c r="AN149" s="1598" t="s">
        <v>176</v>
      </c>
      <c r="AO149" s="1599" t="s">
        <v>177</v>
      </c>
      <c r="AP149" s="1406" t="s">
        <v>178</v>
      </c>
      <c r="AQ149" s="1407"/>
      <c r="AR149" s="1375" t="s">
        <v>179</v>
      </c>
      <c r="AS149" s="1375" t="s">
        <v>180</v>
      </c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Y149" s="3"/>
      <c r="CZ149" s="2"/>
    </row>
    <row r="150" spans="1:104" ht="37.5" customHeight="1" x14ac:dyDescent="0.2">
      <c r="A150" s="1373"/>
      <c r="B150" s="1374"/>
      <c r="C150" s="967" t="s">
        <v>88</v>
      </c>
      <c r="D150" s="882" t="s">
        <v>54</v>
      </c>
      <c r="E150" s="810" t="s">
        <v>89</v>
      </c>
      <c r="F150" s="967" t="s">
        <v>54</v>
      </c>
      <c r="G150" s="810" t="s">
        <v>89</v>
      </c>
      <c r="H150" s="967" t="s">
        <v>54</v>
      </c>
      <c r="I150" s="810" t="s">
        <v>89</v>
      </c>
      <c r="J150" s="967" t="s">
        <v>54</v>
      </c>
      <c r="K150" s="810" t="s">
        <v>89</v>
      </c>
      <c r="L150" s="967" t="s">
        <v>54</v>
      </c>
      <c r="M150" s="810" t="s">
        <v>89</v>
      </c>
      <c r="N150" s="967" t="s">
        <v>54</v>
      </c>
      <c r="O150" s="810" t="s">
        <v>89</v>
      </c>
      <c r="P150" s="967" t="s">
        <v>54</v>
      </c>
      <c r="Q150" s="810" t="s">
        <v>89</v>
      </c>
      <c r="R150" s="967" t="s">
        <v>54</v>
      </c>
      <c r="S150" s="810" t="s">
        <v>89</v>
      </c>
      <c r="T150" s="967" t="s">
        <v>54</v>
      </c>
      <c r="U150" s="810" t="s">
        <v>89</v>
      </c>
      <c r="V150" s="967" t="s">
        <v>54</v>
      </c>
      <c r="W150" s="810" t="s">
        <v>89</v>
      </c>
      <c r="X150" s="967" t="s">
        <v>54</v>
      </c>
      <c r="Y150" s="810" t="s">
        <v>89</v>
      </c>
      <c r="Z150" s="967" t="s">
        <v>54</v>
      </c>
      <c r="AA150" s="810" t="s">
        <v>89</v>
      </c>
      <c r="AB150" s="967" t="s">
        <v>54</v>
      </c>
      <c r="AC150" s="810" t="s">
        <v>89</v>
      </c>
      <c r="AD150" s="967" t="s">
        <v>54</v>
      </c>
      <c r="AE150" s="810" t="s">
        <v>89</v>
      </c>
      <c r="AF150" s="967" t="s">
        <v>54</v>
      </c>
      <c r="AG150" s="810" t="s">
        <v>89</v>
      </c>
      <c r="AH150" s="967" t="s">
        <v>54</v>
      </c>
      <c r="AI150" s="810" t="s">
        <v>89</v>
      </c>
      <c r="AJ150" s="967" t="s">
        <v>54</v>
      </c>
      <c r="AK150" s="810" t="s">
        <v>89</v>
      </c>
      <c r="AL150" s="967" t="s">
        <v>54</v>
      </c>
      <c r="AM150" s="827" t="s">
        <v>89</v>
      </c>
      <c r="AN150" s="1469"/>
      <c r="AO150" s="1471"/>
      <c r="AP150" s="967" t="s">
        <v>54</v>
      </c>
      <c r="AQ150" s="810" t="s">
        <v>89</v>
      </c>
      <c r="AR150" s="1376"/>
      <c r="AS150" s="1376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12"/>
      <c r="BF150" s="12"/>
      <c r="BY150" s="3"/>
      <c r="CZ150" s="2"/>
    </row>
    <row r="151" spans="1:104" ht="20.25" customHeight="1" x14ac:dyDescent="0.2">
      <c r="A151" s="1460" t="s">
        <v>181</v>
      </c>
      <c r="B151" s="1461"/>
      <c r="C151" s="968">
        <f>SUM(D151+E151)</f>
        <v>4</v>
      </c>
      <c r="D151" s="969">
        <f>SUM(F151+H151+J151+L151+N151+P151+R151+T151+V151+X151+Z151+AB151+AD151+AF151+AH151+AJ151+AL151)</f>
        <v>2</v>
      </c>
      <c r="E151" s="304">
        <f>SUM(G151+I151+K151+M151+O151+Q151+S151+U151+W151+Y151+AA151+AC151+AE151+AG151+AI151+AK151+AM151)</f>
        <v>2</v>
      </c>
      <c r="F151" s="905"/>
      <c r="G151" s="305"/>
      <c r="H151" s="905">
        <v>1</v>
      </c>
      <c r="I151" s="305"/>
      <c r="J151" s="905">
        <v>1</v>
      </c>
      <c r="K151" s="305"/>
      <c r="L151" s="905"/>
      <c r="M151" s="305">
        <v>2</v>
      </c>
      <c r="N151" s="905"/>
      <c r="O151" s="305"/>
      <c r="P151" s="905"/>
      <c r="Q151" s="305"/>
      <c r="R151" s="905"/>
      <c r="S151" s="305"/>
      <c r="T151" s="905"/>
      <c r="U151" s="305"/>
      <c r="V151" s="905"/>
      <c r="W151" s="305"/>
      <c r="X151" s="905"/>
      <c r="Y151" s="305"/>
      <c r="Z151" s="905"/>
      <c r="AA151" s="305"/>
      <c r="AB151" s="905"/>
      <c r="AC151" s="305"/>
      <c r="AD151" s="92"/>
      <c r="AE151" s="305"/>
      <c r="AF151" s="92"/>
      <c r="AG151" s="305"/>
      <c r="AH151" s="92"/>
      <c r="AI151" s="305"/>
      <c r="AJ151" s="92"/>
      <c r="AK151" s="305"/>
      <c r="AL151" s="92"/>
      <c r="AM151" s="285"/>
      <c r="AN151" s="970">
        <v>0</v>
      </c>
      <c r="AO151" s="306">
        <v>0</v>
      </c>
      <c r="AP151" s="92">
        <v>0</v>
      </c>
      <c r="AQ151" s="305">
        <v>0</v>
      </c>
      <c r="AR151" s="53">
        <v>0</v>
      </c>
      <c r="AS151" s="53">
        <v>0</v>
      </c>
      <c r="AT151" s="186" t="str">
        <f>CA151&amp;CB151&amp;CC151&amp;CD151&amp;CE151&amp;CF151&amp;CN151</f>
        <v/>
      </c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12"/>
      <c r="BF151" s="12"/>
      <c r="BY151" s="3"/>
      <c r="CA151" s="32" t="str">
        <f>IF(CG151=0,"","* Las gestantes ingresadas al Programa NO debe ser mayor al Total de Mujeres ingresadas. ")</f>
        <v/>
      </c>
      <c r="CB151" s="32" t="str">
        <f>IF(CH151=0,"","* Las madres de hijos menor de 5 años NO DEBE ser mayor al Total de Mujeres ingresadas al Programa. ")</f>
        <v/>
      </c>
      <c r="CC151" s="32" t="str">
        <f>IF(CI151=0,"","* Los ingresos de Pueblos Originarios NO DEBE ser mayor al Total de ingresos del Programa.")</f>
        <v/>
      </c>
      <c r="CD151" s="32" t="str">
        <f>IF(CJ151=0,"","* Los Niños, Niñas, Adolescentes y Jóvenes de Programas SENAME NO DEBE ser mayor al Total de ingresos del Programa. ")</f>
        <v/>
      </c>
      <c r="CE151" s="32" t="str">
        <f>IF(CK151=0,"","* Los Migrantes NO DEBEN ser mayor al Total de ingresos del Programa. ")</f>
        <v/>
      </c>
      <c r="CF151" s="32" t="str">
        <f>IF(CL151=0,"","* No olvide escribir los campos Gestante y/o Madre de Hijo menor de 5 años y/o Pueblos Originarios y/o Niños, Niñas, Adolescentes y Jóvenes de Programas SENAME y/o Migrante (Digite CERO si no tiene). ")</f>
        <v/>
      </c>
      <c r="CG151" s="33">
        <f>IF(E151&lt;AN151,1,0)</f>
        <v>0</v>
      </c>
      <c r="CH151" s="33">
        <f>IF(C151&lt;AO151,1,0)</f>
        <v>0</v>
      </c>
      <c r="CI151" s="33">
        <f>IF(C151&lt;SUM(AP151,AQ151),1,0)</f>
        <v>0</v>
      </c>
      <c r="CJ151" s="33">
        <f>IF(C151&lt;AR151,1,0)</f>
        <v>0</v>
      </c>
      <c r="CK151" s="33">
        <f>IF(C151&lt;AS151,1,0)</f>
        <v>0</v>
      </c>
      <c r="CL151" s="33">
        <f>IF(AND(C151&lt;&gt;0,OR(AN151="",AO151="",AP151="",AQ151="",AR151="",AS151="")),1,0)</f>
        <v>0</v>
      </c>
      <c r="CM151" s="33">
        <f>IF(AND(C151=0,OR(C153&gt;0,C154&gt;0,C155&gt;0,C156&gt;0,C157&gt;0)),1,0)</f>
        <v>0</v>
      </c>
      <c r="CN151" s="32" t="str">
        <f>IF(AND(C151=0,OR(C153&gt;0,C154&gt;0,C155&gt;0,C156&gt;0,C157&gt;0)),"* No olvide registrar al menos un ingreso y una persona con diagnóstico. ","")</f>
        <v/>
      </c>
      <c r="CZ151" s="2"/>
    </row>
    <row r="152" spans="1:104" ht="26.25" customHeight="1" x14ac:dyDescent="0.2">
      <c r="A152" s="1462" t="s">
        <v>182</v>
      </c>
      <c r="B152" s="1463"/>
      <c r="C152" s="307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/>
      <c r="Q152" s="308"/>
      <c r="R152" s="308"/>
      <c r="S152" s="308"/>
      <c r="T152" s="308"/>
      <c r="U152" s="308"/>
      <c r="V152" s="308"/>
      <c r="W152" s="308"/>
      <c r="X152" s="308"/>
      <c r="Y152" s="308"/>
      <c r="Z152" s="308"/>
      <c r="AA152" s="308"/>
      <c r="AB152" s="308"/>
      <c r="AC152" s="308"/>
      <c r="AD152" s="308"/>
      <c r="AE152" s="308"/>
      <c r="AF152" s="308"/>
      <c r="AG152" s="308"/>
      <c r="AH152" s="308"/>
      <c r="AI152" s="308"/>
      <c r="AJ152" s="308"/>
      <c r="AK152" s="308"/>
      <c r="AL152" s="308"/>
      <c r="AM152" s="308"/>
      <c r="AN152" s="308"/>
      <c r="AO152" s="308"/>
      <c r="AP152" s="308"/>
      <c r="AQ152" s="308"/>
      <c r="AR152" s="308"/>
      <c r="AS152" s="309"/>
      <c r="AT152" s="186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12"/>
      <c r="BF152" s="12"/>
      <c r="BY152" s="3"/>
      <c r="CA152" s="32"/>
      <c r="CB152" s="32"/>
      <c r="CC152" s="32"/>
      <c r="CD152" s="32"/>
      <c r="CE152" s="32"/>
      <c r="CF152" s="32"/>
      <c r="CG152" s="33"/>
      <c r="CH152" s="33"/>
      <c r="CI152" s="33"/>
      <c r="CJ152" s="33"/>
      <c r="CK152" s="33"/>
      <c r="CL152" s="33"/>
      <c r="CM152" s="33"/>
      <c r="CN152" s="33"/>
      <c r="CZ152" s="2"/>
    </row>
    <row r="153" spans="1:104" ht="16.350000000000001" customHeight="1" x14ac:dyDescent="0.2">
      <c r="A153" s="1597" t="s">
        <v>183</v>
      </c>
      <c r="B153" s="971" t="s">
        <v>184</v>
      </c>
      <c r="C153" s="972">
        <f>SUM(D153+E153)</f>
        <v>0</v>
      </c>
      <c r="D153" s="973">
        <f t="shared" ref="D153:D161" si="25">SUM(F153+H153+J153+L153+N153+P153+R153+T153+V153+X153+Z153+AB153+AD153+AF153+AH153+AJ153+AL153)</f>
        <v>0</v>
      </c>
      <c r="E153" s="974">
        <f t="shared" ref="E153:E161" si="26">SUM(G153+I153+K153+M153+O153+Q153+S153+U153+W153+Y153+AA153+AC153+AE153+AG153+AI153+AK153+AM153)</f>
        <v>0</v>
      </c>
      <c r="F153" s="893"/>
      <c r="G153" s="896"/>
      <c r="H153" s="893"/>
      <c r="I153" s="896"/>
      <c r="J153" s="893"/>
      <c r="K153" s="896"/>
      <c r="L153" s="893"/>
      <c r="M153" s="896"/>
      <c r="N153" s="893"/>
      <c r="O153" s="896"/>
      <c r="P153" s="893"/>
      <c r="Q153" s="896"/>
      <c r="R153" s="893"/>
      <c r="S153" s="896"/>
      <c r="T153" s="893"/>
      <c r="U153" s="896"/>
      <c r="V153" s="893"/>
      <c r="W153" s="896"/>
      <c r="X153" s="893"/>
      <c r="Y153" s="896"/>
      <c r="Z153" s="893"/>
      <c r="AA153" s="896"/>
      <c r="AB153" s="893"/>
      <c r="AC153" s="896"/>
      <c r="AD153" s="893"/>
      <c r="AE153" s="896"/>
      <c r="AF153" s="893"/>
      <c r="AG153" s="896"/>
      <c r="AH153" s="893"/>
      <c r="AI153" s="896"/>
      <c r="AJ153" s="893"/>
      <c r="AK153" s="896"/>
      <c r="AL153" s="893"/>
      <c r="AM153" s="953"/>
      <c r="AN153" s="975"/>
      <c r="AO153" s="913"/>
      <c r="AP153" s="893"/>
      <c r="AQ153" s="896"/>
      <c r="AR153" s="896"/>
      <c r="AS153" s="896"/>
      <c r="AT153" s="186" t="str">
        <f>CA153&amp;CB153&amp;CC153&amp;CD153&amp;CE153&amp;CF153</f>
        <v/>
      </c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12"/>
      <c r="BF153" s="12"/>
      <c r="BY153" s="3"/>
      <c r="CA153" s="32" t="str">
        <f t="shared" ref="CA153:CA179" si="27">IF(CG153=0,"","* Las gestantes ingresadas al Programa NO debe ser mayor al Total de Mujeres ingresadas. ")</f>
        <v/>
      </c>
      <c r="CB153" s="32" t="str">
        <f t="shared" ref="CB153:CB169" si="28">IF(CH153=0,"","* Las madres de hijos menor de 5 años NO DEBE ser mayor al Total de Mujeres ingresadas al Programa. ")</f>
        <v/>
      </c>
      <c r="CC153" s="32" t="str">
        <f t="shared" ref="CC153:CC189" si="29">IF(CI153=0,"","* Los ingresos de Pueblos Originarios NO DEBE ser mayor al Total de ingresos del Programa.")</f>
        <v/>
      </c>
      <c r="CD153" s="32" t="str">
        <f t="shared" ref="CD153:CD189" si="30">IF(CJ153=0,"","* Los Niños, Niñas, Adolescentes y Jóvenes de Programas SENAME NO DEBE ser mayor al Total de ingresos del Programa. ")</f>
        <v/>
      </c>
      <c r="CE153" s="32" t="str">
        <f t="shared" ref="CE153:CE189" si="31">IF(CK153=0,"","* Los Migrantes NO DEBEN ser mayor al Total de ingresos del Programa. ")</f>
        <v/>
      </c>
      <c r="CF153" s="32" t="str">
        <f t="shared" ref="CF153:CF189" si="32">IF(CL153=0,"","* No olvide escribir los campos Gestante y/o Madre de Hijo menor de 5 años y/o Pueblos Originarios y/o Niños, Niñas, Adolescentes y Jóvenes de Programas SENAME y/o Migrante (Digite CERO si no tiene). ")</f>
        <v/>
      </c>
      <c r="CG153" s="33">
        <f t="shared" ref="CG153:CG179" si="33">IF(E153&lt;AN153,1,0)</f>
        <v>0</v>
      </c>
      <c r="CH153" s="33">
        <f t="shared" ref="CH153:CH169" si="34">IF(C153&lt;AO153,1,0)</f>
        <v>0</v>
      </c>
      <c r="CI153" s="33">
        <f t="shared" ref="CI153:CI189" si="35">IF(C153&lt;SUM(AP153,AQ153),1,0)</f>
        <v>0</v>
      </c>
      <c r="CJ153" s="33">
        <f t="shared" ref="CJ153:CJ189" si="36">IF(C153&lt;AR153,1,0)</f>
        <v>0</v>
      </c>
      <c r="CK153" s="33">
        <f t="shared" ref="CK153:CK189" si="37">IF(C153&lt;AS153,1,0)</f>
        <v>0</v>
      </c>
      <c r="CL153" s="33">
        <f t="shared" ref="CL153:CL189" si="38">IF(AND(C153&lt;&gt;0,OR(AN153="",AO153="",AP153="",AQ153="",AR153="",AS153="")),1,0)</f>
        <v>0</v>
      </c>
      <c r="CM153" s="33"/>
      <c r="CN153" s="33"/>
      <c r="CZ153" s="2"/>
    </row>
    <row r="154" spans="1:104" ht="16.350000000000001" customHeight="1" x14ac:dyDescent="0.2">
      <c r="A154" s="1465"/>
      <c r="B154" s="818" t="s">
        <v>185</v>
      </c>
      <c r="C154" s="315">
        <f>SUM(D154+E154)</f>
        <v>0</v>
      </c>
      <c r="D154" s="316">
        <f t="shared" si="25"/>
        <v>0</v>
      </c>
      <c r="E154" s="317">
        <f t="shared" si="26"/>
        <v>0</v>
      </c>
      <c r="F154" s="92"/>
      <c r="G154" s="95"/>
      <c r="H154" s="92"/>
      <c r="I154" s="95"/>
      <c r="J154" s="92"/>
      <c r="K154" s="95"/>
      <c r="L154" s="92"/>
      <c r="M154" s="95"/>
      <c r="N154" s="92"/>
      <c r="O154" s="95"/>
      <c r="P154" s="92"/>
      <c r="Q154" s="95"/>
      <c r="R154" s="92"/>
      <c r="S154" s="95"/>
      <c r="T154" s="92"/>
      <c r="U154" s="95"/>
      <c r="V154" s="92"/>
      <c r="W154" s="95"/>
      <c r="X154" s="92"/>
      <c r="Y154" s="95"/>
      <c r="Z154" s="92"/>
      <c r="AA154" s="95"/>
      <c r="AB154" s="92"/>
      <c r="AC154" s="95"/>
      <c r="AD154" s="92"/>
      <c r="AE154" s="95"/>
      <c r="AF154" s="92"/>
      <c r="AG154" s="95"/>
      <c r="AH154" s="92"/>
      <c r="AI154" s="95"/>
      <c r="AJ154" s="92"/>
      <c r="AK154" s="95"/>
      <c r="AL154" s="92"/>
      <c r="AM154" s="318"/>
      <c r="AN154" s="319"/>
      <c r="AO154" s="206"/>
      <c r="AP154" s="92"/>
      <c r="AQ154" s="95"/>
      <c r="AR154" s="95"/>
      <c r="AS154" s="95"/>
      <c r="AT154" s="186" t="str">
        <f>CA154&amp;CB154&amp;CC154&amp;CD154&amp;CE154&amp;CF154</f>
        <v/>
      </c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12"/>
      <c r="BF154" s="12"/>
      <c r="BY154" s="3"/>
      <c r="CA154" s="32" t="str">
        <f t="shared" si="27"/>
        <v/>
      </c>
      <c r="CB154" s="32" t="str">
        <f t="shared" si="28"/>
        <v/>
      </c>
      <c r="CC154" s="32" t="str">
        <f t="shared" si="29"/>
        <v/>
      </c>
      <c r="CD154" s="32" t="str">
        <f t="shared" si="30"/>
        <v/>
      </c>
      <c r="CE154" s="32" t="str">
        <f t="shared" si="31"/>
        <v/>
      </c>
      <c r="CF154" s="32" t="str">
        <f t="shared" si="32"/>
        <v/>
      </c>
      <c r="CG154" s="33">
        <f t="shared" si="33"/>
        <v>0</v>
      </c>
      <c r="CH154" s="33">
        <f t="shared" si="34"/>
        <v>0</v>
      </c>
      <c r="CI154" s="33">
        <f t="shared" si="35"/>
        <v>0</v>
      </c>
      <c r="CJ154" s="33">
        <f t="shared" si="36"/>
        <v>0</v>
      </c>
      <c r="CK154" s="33">
        <f t="shared" si="37"/>
        <v>0</v>
      </c>
      <c r="CL154" s="33">
        <f t="shared" si="38"/>
        <v>0</v>
      </c>
      <c r="CM154" s="33"/>
      <c r="CN154" s="33"/>
      <c r="CZ154" s="2"/>
    </row>
    <row r="155" spans="1:104" ht="18" customHeight="1" x14ac:dyDescent="0.2">
      <c r="A155" s="1466" t="s">
        <v>186</v>
      </c>
      <c r="B155" s="1467"/>
      <c r="C155" s="968">
        <f>SUM(D155+E155)</f>
        <v>0</v>
      </c>
      <c r="D155" s="969">
        <f t="shared" si="25"/>
        <v>0</v>
      </c>
      <c r="E155" s="320">
        <f t="shared" si="26"/>
        <v>0</v>
      </c>
      <c r="F155" s="905"/>
      <c r="G155" s="53"/>
      <c r="H155" s="905"/>
      <c r="I155" s="53"/>
      <c r="J155" s="905"/>
      <c r="K155" s="53"/>
      <c r="L155" s="905"/>
      <c r="M155" s="53"/>
      <c r="N155" s="905"/>
      <c r="O155" s="53"/>
      <c r="P155" s="905"/>
      <c r="Q155" s="53"/>
      <c r="R155" s="905"/>
      <c r="S155" s="53"/>
      <c r="T155" s="905"/>
      <c r="U155" s="53"/>
      <c r="V155" s="905"/>
      <c r="W155" s="53"/>
      <c r="X155" s="905"/>
      <c r="Y155" s="53"/>
      <c r="Z155" s="905"/>
      <c r="AA155" s="53"/>
      <c r="AB155" s="905"/>
      <c r="AC155" s="53"/>
      <c r="AD155" s="905"/>
      <c r="AE155" s="53"/>
      <c r="AF155" s="905"/>
      <c r="AG155" s="53"/>
      <c r="AH155" s="905"/>
      <c r="AI155" s="53"/>
      <c r="AJ155" s="905"/>
      <c r="AK155" s="53"/>
      <c r="AL155" s="905"/>
      <c r="AM155" s="321"/>
      <c r="AN155" s="970"/>
      <c r="AO155" s="901"/>
      <c r="AP155" s="905"/>
      <c r="AQ155" s="53"/>
      <c r="AR155" s="53"/>
      <c r="AS155" s="53"/>
      <c r="AT155" s="186" t="str">
        <f>CA155&amp;CB155&amp;CC155&amp;CD155&amp;CE155&amp;CF155</f>
        <v/>
      </c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12"/>
      <c r="BF155" s="12"/>
      <c r="BY155" s="3"/>
      <c r="CA155" s="32" t="str">
        <f t="shared" si="27"/>
        <v/>
      </c>
      <c r="CB155" s="32" t="str">
        <f t="shared" si="28"/>
        <v/>
      </c>
      <c r="CC155" s="32" t="str">
        <f t="shared" si="29"/>
        <v/>
      </c>
      <c r="CD155" s="32" t="str">
        <f t="shared" si="30"/>
        <v/>
      </c>
      <c r="CE155" s="32" t="str">
        <f t="shared" si="31"/>
        <v/>
      </c>
      <c r="CF155" s="32" t="str">
        <f t="shared" si="32"/>
        <v/>
      </c>
      <c r="CG155" s="33">
        <f t="shared" si="33"/>
        <v>0</v>
      </c>
      <c r="CH155" s="33">
        <f t="shared" si="34"/>
        <v>0</v>
      </c>
      <c r="CI155" s="33">
        <f t="shared" si="35"/>
        <v>0</v>
      </c>
      <c r="CJ155" s="33">
        <f t="shared" si="36"/>
        <v>0</v>
      </c>
      <c r="CK155" s="33">
        <f t="shared" si="37"/>
        <v>0</v>
      </c>
      <c r="CL155" s="33">
        <f t="shared" si="38"/>
        <v>0</v>
      </c>
      <c r="CM155" s="33"/>
      <c r="CN155" s="33"/>
      <c r="CZ155" s="2"/>
    </row>
    <row r="156" spans="1:104" ht="16.350000000000001" customHeight="1" x14ac:dyDescent="0.2">
      <c r="A156" s="1597" t="s">
        <v>187</v>
      </c>
      <c r="B156" s="971" t="s">
        <v>188</v>
      </c>
      <c r="C156" s="972">
        <f>+D156+E156</f>
        <v>0</v>
      </c>
      <c r="D156" s="973">
        <f t="shared" si="25"/>
        <v>0</v>
      </c>
      <c r="E156" s="974">
        <f t="shared" si="26"/>
        <v>0</v>
      </c>
      <c r="F156" s="893"/>
      <c r="G156" s="896"/>
      <c r="H156" s="893"/>
      <c r="I156" s="896"/>
      <c r="J156" s="893"/>
      <c r="K156" s="896"/>
      <c r="L156" s="893"/>
      <c r="M156" s="896"/>
      <c r="N156" s="893"/>
      <c r="O156" s="896"/>
      <c r="P156" s="893"/>
      <c r="Q156" s="896"/>
      <c r="R156" s="893"/>
      <c r="S156" s="896"/>
      <c r="T156" s="893"/>
      <c r="U156" s="896"/>
      <c r="V156" s="893"/>
      <c r="W156" s="896"/>
      <c r="X156" s="893"/>
      <c r="Y156" s="896"/>
      <c r="Z156" s="893"/>
      <c r="AA156" s="896"/>
      <c r="AB156" s="893"/>
      <c r="AC156" s="896"/>
      <c r="AD156" s="893"/>
      <c r="AE156" s="896"/>
      <c r="AF156" s="893"/>
      <c r="AG156" s="896"/>
      <c r="AH156" s="893"/>
      <c r="AI156" s="896"/>
      <c r="AJ156" s="893"/>
      <c r="AK156" s="896"/>
      <c r="AL156" s="893"/>
      <c r="AM156" s="953"/>
      <c r="AN156" s="975"/>
      <c r="AO156" s="913"/>
      <c r="AP156" s="893"/>
      <c r="AQ156" s="896"/>
      <c r="AR156" s="896"/>
      <c r="AS156" s="896"/>
      <c r="AT156" s="186" t="str">
        <f>CA156&amp;CB156&amp;CC156&amp;CD156&amp;CE156&amp;CF156</f>
        <v/>
      </c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12"/>
      <c r="BF156" s="12"/>
      <c r="BY156" s="3"/>
      <c r="CA156" s="32" t="str">
        <f t="shared" si="27"/>
        <v/>
      </c>
      <c r="CB156" s="32" t="str">
        <f t="shared" si="28"/>
        <v/>
      </c>
      <c r="CC156" s="32" t="str">
        <f t="shared" si="29"/>
        <v/>
      </c>
      <c r="CD156" s="32" t="str">
        <f t="shared" si="30"/>
        <v/>
      </c>
      <c r="CE156" s="32" t="str">
        <f t="shared" si="31"/>
        <v/>
      </c>
      <c r="CF156" s="32" t="str">
        <f t="shared" si="32"/>
        <v/>
      </c>
      <c r="CG156" s="33">
        <f t="shared" si="33"/>
        <v>0</v>
      </c>
      <c r="CH156" s="33">
        <f t="shared" si="34"/>
        <v>0</v>
      </c>
      <c r="CI156" s="33">
        <f t="shared" si="35"/>
        <v>0</v>
      </c>
      <c r="CJ156" s="33">
        <f t="shared" si="36"/>
        <v>0</v>
      </c>
      <c r="CK156" s="33">
        <f t="shared" si="37"/>
        <v>0</v>
      </c>
      <c r="CL156" s="33">
        <f t="shared" si="38"/>
        <v>0</v>
      </c>
      <c r="CM156" s="33"/>
      <c r="CN156" s="33"/>
      <c r="CZ156" s="2"/>
    </row>
    <row r="157" spans="1:104" ht="16.350000000000001" customHeight="1" x14ac:dyDescent="0.2">
      <c r="A157" s="1465"/>
      <c r="B157" s="818" t="s">
        <v>189</v>
      </c>
      <c r="C157" s="322">
        <f>+D157+E157</f>
        <v>0</v>
      </c>
      <c r="D157" s="323">
        <f t="shared" si="25"/>
        <v>0</v>
      </c>
      <c r="E157" s="304">
        <f t="shared" si="26"/>
        <v>0</v>
      </c>
      <c r="F157" s="324"/>
      <c r="G157" s="305"/>
      <c r="H157" s="324"/>
      <c r="I157" s="305"/>
      <c r="J157" s="324"/>
      <c r="K157" s="305"/>
      <c r="L157" s="92"/>
      <c r="M157" s="95"/>
      <c r="N157" s="324"/>
      <c r="O157" s="305"/>
      <c r="P157" s="324"/>
      <c r="Q157" s="305"/>
      <c r="R157" s="324"/>
      <c r="S157" s="305"/>
      <c r="T157" s="324"/>
      <c r="U157" s="305"/>
      <c r="V157" s="324"/>
      <c r="W157" s="305"/>
      <c r="X157" s="324"/>
      <c r="Y157" s="305"/>
      <c r="Z157" s="324"/>
      <c r="AA157" s="305"/>
      <c r="AB157" s="324"/>
      <c r="AC157" s="305"/>
      <c r="AD157" s="324"/>
      <c r="AE157" s="305"/>
      <c r="AF157" s="324"/>
      <c r="AG157" s="305"/>
      <c r="AH157" s="324"/>
      <c r="AI157" s="305"/>
      <c r="AJ157" s="324"/>
      <c r="AK157" s="305"/>
      <c r="AL157" s="324"/>
      <c r="AM157" s="285"/>
      <c r="AN157" s="319"/>
      <c r="AO157" s="206"/>
      <c r="AP157" s="92"/>
      <c r="AQ157" s="95"/>
      <c r="AR157" s="95"/>
      <c r="AS157" s="95"/>
      <c r="AT157" s="186" t="str">
        <f>CA157&amp;CB157&amp;CC157&amp;CD157&amp;CE157&amp;CF157</f>
        <v/>
      </c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12"/>
      <c r="BF157" s="12"/>
      <c r="BY157" s="3"/>
      <c r="CA157" s="32" t="str">
        <f t="shared" si="27"/>
        <v/>
      </c>
      <c r="CB157" s="32" t="str">
        <f t="shared" si="28"/>
        <v/>
      </c>
      <c r="CC157" s="32" t="str">
        <f t="shared" si="29"/>
        <v/>
      </c>
      <c r="CD157" s="32" t="str">
        <f t="shared" si="30"/>
        <v/>
      </c>
      <c r="CE157" s="32" t="str">
        <f t="shared" si="31"/>
        <v/>
      </c>
      <c r="CF157" s="32" t="str">
        <f t="shared" si="32"/>
        <v/>
      </c>
      <c r="CG157" s="33">
        <f t="shared" si="33"/>
        <v>0</v>
      </c>
      <c r="CH157" s="33">
        <f t="shared" si="34"/>
        <v>0</v>
      </c>
      <c r="CI157" s="33">
        <f t="shared" si="35"/>
        <v>0</v>
      </c>
      <c r="CJ157" s="33">
        <f t="shared" si="36"/>
        <v>0</v>
      </c>
      <c r="CK157" s="33">
        <f t="shared" si="37"/>
        <v>0</v>
      </c>
      <c r="CL157" s="33">
        <f t="shared" si="38"/>
        <v>0</v>
      </c>
      <c r="CM157" s="33"/>
      <c r="CN157" s="33"/>
      <c r="CZ157" s="2"/>
    </row>
    <row r="158" spans="1:104" ht="21.75" customHeight="1" x14ac:dyDescent="0.2">
      <c r="A158" s="825" t="s">
        <v>190</v>
      </c>
      <c r="B158" s="822"/>
      <c r="C158" s="886">
        <f t="shared" ref="C158:C189" si="39">SUM(D158+E158)</f>
        <v>4</v>
      </c>
      <c r="D158" s="887">
        <f t="shared" si="25"/>
        <v>2</v>
      </c>
      <c r="E158" s="75">
        <f t="shared" si="26"/>
        <v>2</v>
      </c>
      <c r="F158" s="905"/>
      <c r="G158" s="53"/>
      <c r="H158" s="905">
        <v>1</v>
      </c>
      <c r="I158" s="53"/>
      <c r="J158" s="905">
        <v>1</v>
      </c>
      <c r="K158" s="53"/>
      <c r="L158" s="905"/>
      <c r="M158" s="53">
        <v>2</v>
      </c>
      <c r="N158" s="905"/>
      <c r="O158" s="53"/>
      <c r="P158" s="905"/>
      <c r="Q158" s="53"/>
      <c r="R158" s="905"/>
      <c r="S158" s="53"/>
      <c r="T158" s="905"/>
      <c r="U158" s="53"/>
      <c r="V158" s="905"/>
      <c r="W158" s="53"/>
      <c r="X158" s="905"/>
      <c r="Y158" s="53"/>
      <c r="Z158" s="905"/>
      <c r="AA158" s="53"/>
      <c r="AB158" s="905"/>
      <c r="AC158" s="53"/>
      <c r="AD158" s="905"/>
      <c r="AE158" s="53"/>
      <c r="AF158" s="905"/>
      <c r="AG158" s="53"/>
      <c r="AH158" s="905"/>
      <c r="AI158" s="53"/>
      <c r="AJ158" s="905"/>
      <c r="AK158" s="53"/>
      <c r="AL158" s="905"/>
      <c r="AM158" s="321"/>
      <c r="AN158" s="970">
        <v>0</v>
      </c>
      <c r="AO158" s="901">
        <v>0</v>
      </c>
      <c r="AP158" s="92">
        <v>0</v>
      </c>
      <c r="AQ158" s="53">
        <v>0</v>
      </c>
      <c r="AR158" s="53">
        <v>0</v>
      </c>
      <c r="AS158" s="53">
        <v>0</v>
      </c>
      <c r="AT158" s="186" t="str">
        <f>CA158&amp;CB158&amp;CC158&amp;CD158&amp;CE158&amp;CF158&amp;CO158</f>
        <v/>
      </c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12"/>
      <c r="BF158" s="12"/>
      <c r="BY158" s="3"/>
      <c r="CA158" s="32" t="str">
        <f t="shared" si="27"/>
        <v/>
      </c>
      <c r="CB158" s="32" t="str">
        <f t="shared" si="28"/>
        <v/>
      </c>
      <c r="CC158" s="32" t="str">
        <f t="shared" si="29"/>
        <v/>
      </c>
      <c r="CD158" s="32" t="str">
        <f t="shared" si="30"/>
        <v/>
      </c>
      <c r="CE158" s="32" t="str">
        <f t="shared" si="31"/>
        <v/>
      </c>
      <c r="CF158" s="32" t="str">
        <f t="shared" si="32"/>
        <v/>
      </c>
      <c r="CG158" s="33">
        <f t="shared" si="33"/>
        <v>0</v>
      </c>
      <c r="CH158" s="33">
        <f t="shared" si="34"/>
        <v>0</v>
      </c>
      <c r="CI158" s="33">
        <f t="shared" si="35"/>
        <v>0</v>
      </c>
      <c r="CJ158" s="33">
        <f t="shared" si="36"/>
        <v>0</v>
      </c>
      <c r="CK158" s="33">
        <f t="shared" si="37"/>
        <v>0</v>
      </c>
      <c r="CL158" s="33">
        <f t="shared" si="38"/>
        <v>0</v>
      </c>
      <c r="CM158" s="14">
        <v>0</v>
      </c>
      <c r="CN158" s="14"/>
      <c r="CZ158" s="2"/>
    </row>
    <row r="159" spans="1:104" ht="16.350000000000001" customHeight="1" x14ac:dyDescent="0.2">
      <c r="A159" s="1375" t="s">
        <v>191</v>
      </c>
      <c r="B159" s="327" t="s">
        <v>192</v>
      </c>
      <c r="C159" s="328">
        <f t="shared" si="39"/>
        <v>0</v>
      </c>
      <c r="D159" s="329">
        <f t="shared" si="25"/>
        <v>0</v>
      </c>
      <c r="E159" s="330">
        <f t="shared" si="26"/>
        <v>0</v>
      </c>
      <c r="F159" s="106"/>
      <c r="G159" s="109"/>
      <c r="H159" s="106"/>
      <c r="I159" s="109"/>
      <c r="J159" s="106"/>
      <c r="K159" s="109"/>
      <c r="L159" s="106"/>
      <c r="M159" s="109"/>
      <c r="N159" s="106"/>
      <c r="O159" s="109"/>
      <c r="P159" s="106"/>
      <c r="Q159" s="109"/>
      <c r="R159" s="106"/>
      <c r="S159" s="109"/>
      <c r="T159" s="106"/>
      <c r="U159" s="109"/>
      <c r="V159" s="106"/>
      <c r="W159" s="109"/>
      <c r="X159" s="106"/>
      <c r="Y159" s="109"/>
      <c r="Z159" s="106"/>
      <c r="AA159" s="109"/>
      <c r="AB159" s="106"/>
      <c r="AC159" s="109"/>
      <c r="AD159" s="106"/>
      <c r="AE159" s="109"/>
      <c r="AF159" s="106"/>
      <c r="AG159" s="109"/>
      <c r="AH159" s="106"/>
      <c r="AI159" s="109"/>
      <c r="AJ159" s="106"/>
      <c r="AK159" s="109"/>
      <c r="AL159" s="106"/>
      <c r="AM159" s="254"/>
      <c r="AN159" s="331"/>
      <c r="AO159" s="57"/>
      <c r="AP159" s="106"/>
      <c r="AQ159" s="305"/>
      <c r="AR159" s="305"/>
      <c r="AS159" s="305"/>
      <c r="AT159" s="186" t="str">
        <f t="shared" ref="AT159:AT189" si="40">CA159&amp;CB159&amp;CC159&amp;CD159&amp;CE159&amp;CF159</f>
        <v/>
      </c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12"/>
      <c r="BF159" s="12"/>
      <c r="BY159" s="3"/>
      <c r="CA159" s="32" t="str">
        <f t="shared" si="27"/>
        <v/>
      </c>
      <c r="CB159" s="32" t="str">
        <f t="shared" si="28"/>
        <v/>
      </c>
      <c r="CC159" s="32" t="str">
        <f t="shared" si="29"/>
        <v/>
      </c>
      <c r="CD159" s="32" t="str">
        <f t="shared" si="30"/>
        <v/>
      </c>
      <c r="CE159" s="32" t="str">
        <f t="shared" si="31"/>
        <v/>
      </c>
      <c r="CF159" s="32" t="str">
        <f t="shared" si="32"/>
        <v/>
      </c>
      <c r="CG159" s="33">
        <f t="shared" si="33"/>
        <v>0</v>
      </c>
      <c r="CH159" s="33">
        <f t="shared" si="34"/>
        <v>0</v>
      </c>
      <c r="CI159" s="33">
        <f t="shared" si="35"/>
        <v>0</v>
      </c>
      <c r="CJ159" s="33">
        <f t="shared" si="36"/>
        <v>0</v>
      </c>
      <c r="CK159" s="33">
        <f t="shared" si="37"/>
        <v>0</v>
      </c>
      <c r="CL159" s="33">
        <f t="shared" si="38"/>
        <v>0</v>
      </c>
      <c r="CM159" s="33"/>
      <c r="CN159" s="33"/>
      <c r="CZ159" s="2"/>
    </row>
    <row r="160" spans="1:104" ht="16.350000000000001" customHeight="1" x14ac:dyDescent="0.2">
      <c r="A160" s="1392"/>
      <c r="B160" s="817" t="s">
        <v>193</v>
      </c>
      <c r="C160" s="333">
        <f t="shared" si="39"/>
        <v>0</v>
      </c>
      <c r="D160" s="334">
        <f t="shared" si="25"/>
        <v>0</v>
      </c>
      <c r="E160" s="812">
        <f t="shared" si="26"/>
        <v>0</v>
      </c>
      <c r="F160" s="35"/>
      <c r="G160" s="39"/>
      <c r="H160" s="35"/>
      <c r="I160" s="39"/>
      <c r="J160" s="35"/>
      <c r="K160" s="39"/>
      <c r="L160" s="35"/>
      <c r="M160" s="39"/>
      <c r="N160" s="35"/>
      <c r="O160" s="39"/>
      <c r="P160" s="35"/>
      <c r="Q160" s="39"/>
      <c r="R160" s="35"/>
      <c r="S160" s="39"/>
      <c r="T160" s="35"/>
      <c r="U160" s="39"/>
      <c r="V160" s="35"/>
      <c r="W160" s="39"/>
      <c r="X160" s="35"/>
      <c r="Y160" s="39"/>
      <c r="Z160" s="35"/>
      <c r="AA160" s="39"/>
      <c r="AB160" s="35"/>
      <c r="AC160" s="39"/>
      <c r="AD160" s="35"/>
      <c r="AE160" s="39"/>
      <c r="AF160" s="35"/>
      <c r="AG160" s="39"/>
      <c r="AH160" s="35"/>
      <c r="AI160" s="39"/>
      <c r="AJ160" s="35"/>
      <c r="AK160" s="39"/>
      <c r="AL160" s="35"/>
      <c r="AM160" s="239"/>
      <c r="AN160" s="336"/>
      <c r="AO160" s="58"/>
      <c r="AP160" s="35"/>
      <c r="AQ160" s="46"/>
      <c r="AR160" s="46"/>
      <c r="AS160" s="46"/>
      <c r="AT160" s="186" t="str">
        <f t="shared" si="40"/>
        <v/>
      </c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12"/>
      <c r="BF160" s="12"/>
      <c r="BY160" s="3"/>
      <c r="CA160" s="32" t="str">
        <f t="shared" si="27"/>
        <v/>
      </c>
      <c r="CB160" s="32" t="str">
        <f t="shared" si="28"/>
        <v/>
      </c>
      <c r="CC160" s="32" t="str">
        <f t="shared" si="29"/>
        <v/>
      </c>
      <c r="CD160" s="32" t="str">
        <f t="shared" si="30"/>
        <v/>
      </c>
      <c r="CE160" s="32" t="str">
        <f t="shared" si="31"/>
        <v/>
      </c>
      <c r="CF160" s="32" t="str">
        <f t="shared" si="32"/>
        <v/>
      </c>
      <c r="CG160" s="33">
        <f t="shared" si="33"/>
        <v>0</v>
      </c>
      <c r="CH160" s="33">
        <f t="shared" si="34"/>
        <v>0</v>
      </c>
      <c r="CI160" s="33">
        <f t="shared" si="35"/>
        <v>0</v>
      </c>
      <c r="CJ160" s="33">
        <f t="shared" si="36"/>
        <v>0</v>
      </c>
      <c r="CK160" s="33">
        <f t="shared" si="37"/>
        <v>0</v>
      </c>
      <c r="CL160" s="33">
        <f t="shared" si="38"/>
        <v>0</v>
      </c>
      <c r="CM160" s="33"/>
      <c r="CN160" s="33"/>
      <c r="CZ160" s="2"/>
    </row>
    <row r="161" spans="1:104" ht="16.350000000000001" customHeight="1" x14ac:dyDescent="0.2">
      <c r="A161" s="1392"/>
      <c r="B161" s="817" t="s">
        <v>194</v>
      </c>
      <c r="C161" s="333">
        <f t="shared" si="39"/>
        <v>2</v>
      </c>
      <c r="D161" s="337">
        <f t="shared" si="25"/>
        <v>0</v>
      </c>
      <c r="E161" s="812">
        <f t="shared" si="26"/>
        <v>2</v>
      </c>
      <c r="F161" s="42"/>
      <c r="G161" s="46"/>
      <c r="H161" s="42"/>
      <c r="I161" s="46"/>
      <c r="J161" s="42"/>
      <c r="K161" s="46"/>
      <c r="L161" s="42"/>
      <c r="M161" s="46">
        <v>2</v>
      </c>
      <c r="N161" s="42"/>
      <c r="O161" s="46"/>
      <c r="P161" s="42"/>
      <c r="Q161" s="46"/>
      <c r="R161" s="42"/>
      <c r="S161" s="46"/>
      <c r="T161" s="42"/>
      <c r="U161" s="46"/>
      <c r="V161" s="42"/>
      <c r="W161" s="46"/>
      <c r="X161" s="42"/>
      <c r="Y161" s="46"/>
      <c r="Z161" s="42"/>
      <c r="AA161" s="46"/>
      <c r="AB161" s="42"/>
      <c r="AC161" s="46"/>
      <c r="AD161" s="42"/>
      <c r="AE161" s="46"/>
      <c r="AF161" s="42"/>
      <c r="AG161" s="46"/>
      <c r="AH161" s="42"/>
      <c r="AI161" s="46"/>
      <c r="AJ161" s="42"/>
      <c r="AK161" s="46"/>
      <c r="AL161" s="42"/>
      <c r="AM161" s="244"/>
      <c r="AN161" s="338">
        <v>0</v>
      </c>
      <c r="AO161" s="202">
        <v>0</v>
      </c>
      <c r="AP161" s="42">
        <v>0</v>
      </c>
      <c r="AQ161" s="46">
        <v>0</v>
      </c>
      <c r="AR161" s="46">
        <v>0</v>
      </c>
      <c r="AS161" s="46">
        <v>0</v>
      </c>
      <c r="AT161" s="186" t="str">
        <f t="shared" si="40"/>
        <v/>
      </c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12"/>
      <c r="BF161" s="12"/>
      <c r="BY161" s="3"/>
      <c r="CA161" s="32" t="str">
        <f t="shared" si="27"/>
        <v/>
      </c>
      <c r="CB161" s="32" t="str">
        <f t="shared" si="28"/>
        <v/>
      </c>
      <c r="CC161" s="32" t="str">
        <f t="shared" si="29"/>
        <v/>
      </c>
      <c r="CD161" s="32" t="str">
        <f t="shared" si="30"/>
        <v/>
      </c>
      <c r="CE161" s="32" t="str">
        <f t="shared" si="31"/>
        <v/>
      </c>
      <c r="CF161" s="32" t="str">
        <f t="shared" si="32"/>
        <v/>
      </c>
      <c r="CG161" s="33">
        <f t="shared" si="33"/>
        <v>0</v>
      </c>
      <c r="CH161" s="33">
        <f t="shared" si="34"/>
        <v>0</v>
      </c>
      <c r="CI161" s="33">
        <f t="shared" si="35"/>
        <v>0</v>
      </c>
      <c r="CJ161" s="33">
        <f t="shared" si="36"/>
        <v>0</v>
      </c>
      <c r="CK161" s="33">
        <f t="shared" si="37"/>
        <v>0</v>
      </c>
      <c r="CL161" s="33">
        <f t="shared" si="38"/>
        <v>0</v>
      </c>
      <c r="CM161" s="33"/>
      <c r="CN161" s="33"/>
      <c r="CZ161" s="2"/>
    </row>
    <row r="162" spans="1:104" ht="16.350000000000001" customHeight="1" x14ac:dyDescent="0.2">
      <c r="A162" s="1392"/>
      <c r="B162" s="339" t="s">
        <v>195</v>
      </c>
      <c r="C162" s="333">
        <f t="shared" si="39"/>
        <v>0</v>
      </c>
      <c r="D162" s="340"/>
      <c r="E162" s="812">
        <f>SUM(K162+M162+O162+Q162+S162+U162+W162+Y162+AA162+AC162+AE162+AG162+AI162+AK162+AM162)</f>
        <v>0</v>
      </c>
      <c r="F162" s="270"/>
      <c r="G162" s="271"/>
      <c r="H162" s="270"/>
      <c r="I162" s="271"/>
      <c r="J162" s="270"/>
      <c r="K162" s="39"/>
      <c r="L162" s="270"/>
      <c r="M162" s="39"/>
      <c r="N162" s="270"/>
      <c r="O162" s="39"/>
      <c r="P162" s="270"/>
      <c r="Q162" s="39"/>
      <c r="R162" s="270"/>
      <c r="S162" s="39"/>
      <c r="T162" s="270"/>
      <c r="U162" s="39"/>
      <c r="V162" s="270"/>
      <c r="W162" s="39"/>
      <c r="X162" s="270"/>
      <c r="Y162" s="39"/>
      <c r="Z162" s="270"/>
      <c r="AA162" s="39"/>
      <c r="AB162" s="270"/>
      <c r="AC162" s="39"/>
      <c r="AD162" s="270"/>
      <c r="AE162" s="39"/>
      <c r="AF162" s="270"/>
      <c r="AG162" s="39"/>
      <c r="AH162" s="270"/>
      <c r="AI162" s="39"/>
      <c r="AJ162" s="270"/>
      <c r="AK162" s="39"/>
      <c r="AL162" s="270"/>
      <c r="AM162" s="239"/>
      <c r="AN162" s="336"/>
      <c r="AO162" s="58"/>
      <c r="AP162" s="270"/>
      <c r="AQ162" s="39"/>
      <c r="AR162" s="39"/>
      <c r="AS162" s="39"/>
      <c r="AT162" s="186" t="str">
        <f t="shared" si="40"/>
        <v/>
      </c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12"/>
      <c r="BF162" s="12"/>
      <c r="BY162" s="3"/>
      <c r="CA162" s="32" t="str">
        <f t="shared" si="27"/>
        <v/>
      </c>
      <c r="CB162" s="32" t="str">
        <f t="shared" si="28"/>
        <v/>
      </c>
      <c r="CC162" s="32" t="str">
        <f t="shared" si="29"/>
        <v/>
      </c>
      <c r="CD162" s="32" t="str">
        <f t="shared" si="30"/>
        <v/>
      </c>
      <c r="CE162" s="32" t="str">
        <f t="shared" si="31"/>
        <v/>
      </c>
      <c r="CF162" s="32" t="str">
        <f t="shared" si="32"/>
        <v/>
      </c>
      <c r="CG162" s="33">
        <f t="shared" si="33"/>
        <v>0</v>
      </c>
      <c r="CH162" s="33">
        <f t="shared" si="34"/>
        <v>0</v>
      </c>
      <c r="CI162" s="33">
        <f t="shared" si="35"/>
        <v>0</v>
      </c>
      <c r="CJ162" s="33">
        <f t="shared" si="36"/>
        <v>0</v>
      </c>
      <c r="CK162" s="33">
        <f t="shared" si="37"/>
        <v>0</v>
      </c>
      <c r="CL162" s="33">
        <f>IF(AND(C162&lt;&gt;0,OR(AN162="",AO162="",AQ162="",AR162="",AS162="")),1,0)</f>
        <v>0</v>
      </c>
      <c r="CM162" s="33"/>
      <c r="CN162" s="33"/>
      <c r="CZ162" s="2"/>
    </row>
    <row r="163" spans="1:104" ht="16.350000000000001" customHeight="1" x14ac:dyDescent="0.2">
      <c r="A163" s="1392"/>
      <c r="B163" s="817" t="s">
        <v>196</v>
      </c>
      <c r="C163" s="333">
        <f t="shared" si="39"/>
        <v>0</v>
      </c>
      <c r="D163" s="329">
        <f t="shared" ref="D163:E169" si="41">SUM(F163+H163+J163+L163+N163+P163+R163+T163+V163+X163+Z163+AB163+AD163+AF163+AH163+AJ163+AL163)</f>
        <v>0</v>
      </c>
      <c r="E163" s="812">
        <f t="shared" si="41"/>
        <v>0</v>
      </c>
      <c r="F163" s="106"/>
      <c r="G163" s="109"/>
      <c r="H163" s="106"/>
      <c r="I163" s="109"/>
      <c r="J163" s="106"/>
      <c r="K163" s="109"/>
      <c r="L163" s="106"/>
      <c r="M163" s="109"/>
      <c r="N163" s="106"/>
      <c r="O163" s="109"/>
      <c r="P163" s="106"/>
      <c r="Q163" s="109"/>
      <c r="R163" s="106"/>
      <c r="S163" s="109"/>
      <c r="T163" s="106"/>
      <c r="U163" s="109"/>
      <c r="V163" s="106"/>
      <c r="W163" s="109"/>
      <c r="X163" s="106"/>
      <c r="Y163" s="109"/>
      <c r="Z163" s="106"/>
      <c r="AA163" s="109"/>
      <c r="AB163" s="106"/>
      <c r="AC163" s="109"/>
      <c r="AD163" s="106"/>
      <c r="AE163" s="109"/>
      <c r="AF163" s="106"/>
      <c r="AG163" s="109"/>
      <c r="AH163" s="106"/>
      <c r="AI163" s="109"/>
      <c r="AJ163" s="106"/>
      <c r="AK163" s="109"/>
      <c r="AL163" s="106"/>
      <c r="AM163" s="254"/>
      <c r="AN163" s="331"/>
      <c r="AO163" s="57"/>
      <c r="AP163" s="106"/>
      <c r="AQ163" s="109"/>
      <c r="AR163" s="109"/>
      <c r="AS163" s="109"/>
      <c r="AT163" s="186" t="str">
        <f t="shared" si="40"/>
        <v/>
      </c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12"/>
      <c r="BF163" s="12"/>
      <c r="BY163" s="3"/>
      <c r="CA163" s="32" t="str">
        <f t="shared" si="27"/>
        <v/>
      </c>
      <c r="CB163" s="32" t="str">
        <f t="shared" si="28"/>
        <v/>
      </c>
      <c r="CC163" s="32" t="str">
        <f t="shared" si="29"/>
        <v/>
      </c>
      <c r="CD163" s="32" t="str">
        <f t="shared" si="30"/>
        <v/>
      </c>
      <c r="CE163" s="32" t="str">
        <f t="shared" si="31"/>
        <v/>
      </c>
      <c r="CF163" s="32" t="str">
        <f t="shared" si="32"/>
        <v/>
      </c>
      <c r="CG163" s="33">
        <f t="shared" si="33"/>
        <v>0</v>
      </c>
      <c r="CH163" s="33">
        <f t="shared" si="34"/>
        <v>0</v>
      </c>
      <c r="CI163" s="33">
        <f t="shared" si="35"/>
        <v>0</v>
      </c>
      <c r="CJ163" s="33">
        <f t="shared" si="36"/>
        <v>0</v>
      </c>
      <c r="CK163" s="33">
        <f t="shared" si="37"/>
        <v>0</v>
      </c>
      <c r="CL163" s="33">
        <f t="shared" si="38"/>
        <v>0</v>
      </c>
      <c r="CM163" s="33"/>
      <c r="CN163" s="33"/>
      <c r="CZ163" s="2"/>
    </row>
    <row r="164" spans="1:104" ht="16.350000000000001" customHeight="1" x14ac:dyDescent="0.2">
      <c r="A164" s="1392"/>
      <c r="B164" s="341" t="s">
        <v>197</v>
      </c>
      <c r="C164" s="333">
        <f t="shared" si="39"/>
        <v>0</v>
      </c>
      <c r="D164" s="334">
        <f t="shared" si="41"/>
        <v>0</v>
      </c>
      <c r="E164" s="812">
        <f t="shared" si="41"/>
        <v>0</v>
      </c>
      <c r="F164" s="35"/>
      <c r="G164" s="39"/>
      <c r="H164" s="35"/>
      <c r="I164" s="39"/>
      <c r="J164" s="35"/>
      <c r="K164" s="39"/>
      <c r="L164" s="35"/>
      <c r="M164" s="39"/>
      <c r="N164" s="35"/>
      <c r="O164" s="39"/>
      <c r="P164" s="35"/>
      <c r="Q164" s="39"/>
      <c r="R164" s="35"/>
      <c r="S164" s="39"/>
      <c r="T164" s="35"/>
      <c r="U164" s="39"/>
      <c r="V164" s="35"/>
      <c r="W164" s="39"/>
      <c r="X164" s="35"/>
      <c r="Y164" s="39"/>
      <c r="Z164" s="35"/>
      <c r="AA164" s="39"/>
      <c r="AB164" s="35"/>
      <c r="AC164" s="39"/>
      <c r="AD164" s="35"/>
      <c r="AE164" s="39"/>
      <c r="AF164" s="35"/>
      <c r="AG164" s="39"/>
      <c r="AH164" s="35"/>
      <c r="AI164" s="39"/>
      <c r="AJ164" s="35"/>
      <c r="AK164" s="39"/>
      <c r="AL164" s="35"/>
      <c r="AM164" s="239"/>
      <c r="AN164" s="336"/>
      <c r="AO164" s="58"/>
      <c r="AP164" s="35"/>
      <c r="AQ164" s="305"/>
      <c r="AR164" s="305"/>
      <c r="AS164" s="305"/>
      <c r="AT164" s="186" t="str">
        <f t="shared" si="40"/>
        <v/>
      </c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12"/>
      <c r="BF164" s="12"/>
      <c r="BY164" s="3"/>
      <c r="CA164" s="32" t="str">
        <f t="shared" si="27"/>
        <v/>
      </c>
      <c r="CB164" s="32" t="str">
        <f t="shared" si="28"/>
        <v/>
      </c>
      <c r="CC164" s="32" t="str">
        <f t="shared" si="29"/>
        <v/>
      </c>
      <c r="CD164" s="32" t="str">
        <f t="shared" si="30"/>
        <v/>
      </c>
      <c r="CE164" s="32" t="str">
        <f t="shared" si="31"/>
        <v/>
      </c>
      <c r="CF164" s="32" t="str">
        <f t="shared" si="32"/>
        <v/>
      </c>
      <c r="CG164" s="33">
        <f t="shared" si="33"/>
        <v>0</v>
      </c>
      <c r="CH164" s="33">
        <f t="shared" si="34"/>
        <v>0</v>
      </c>
      <c r="CI164" s="33">
        <f t="shared" si="35"/>
        <v>0</v>
      </c>
      <c r="CJ164" s="33">
        <f t="shared" si="36"/>
        <v>0</v>
      </c>
      <c r="CK164" s="33">
        <f t="shared" si="37"/>
        <v>0</v>
      </c>
      <c r="CL164" s="33">
        <f t="shared" si="38"/>
        <v>0</v>
      </c>
      <c r="CM164" s="33"/>
      <c r="CN164" s="33"/>
      <c r="CZ164" s="2"/>
    </row>
    <row r="165" spans="1:104" ht="23.25" customHeight="1" x14ac:dyDescent="0.2">
      <c r="A165" s="1392"/>
      <c r="B165" s="342" t="s">
        <v>198</v>
      </c>
      <c r="C165" s="333">
        <f t="shared" si="39"/>
        <v>0</v>
      </c>
      <c r="D165" s="334">
        <f t="shared" si="41"/>
        <v>0</v>
      </c>
      <c r="E165" s="812">
        <f t="shared" si="41"/>
        <v>0</v>
      </c>
      <c r="F165" s="35"/>
      <c r="G165" s="39"/>
      <c r="H165" s="35"/>
      <c r="I165" s="39"/>
      <c r="J165" s="35"/>
      <c r="K165" s="39"/>
      <c r="L165" s="35"/>
      <c r="M165" s="39"/>
      <c r="N165" s="35"/>
      <c r="O165" s="39"/>
      <c r="P165" s="35"/>
      <c r="Q165" s="39"/>
      <c r="R165" s="35"/>
      <c r="S165" s="39"/>
      <c r="T165" s="35"/>
      <c r="U165" s="39"/>
      <c r="V165" s="35"/>
      <c r="W165" s="39"/>
      <c r="X165" s="35"/>
      <c r="Y165" s="39"/>
      <c r="Z165" s="35"/>
      <c r="AA165" s="39"/>
      <c r="AB165" s="35"/>
      <c r="AC165" s="39"/>
      <c r="AD165" s="35"/>
      <c r="AE165" s="39"/>
      <c r="AF165" s="35"/>
      <c r="AG165" s="39"/>
      <c r="AH165" s="35"/>
      <c r="AI165" s="39"/>
      <c r="AJ165" s="35"/>
      <c r="AK165" s="39"/>
      <c r="AL165" s="35"/>
      <c r="AM165" s="239"/>
      <c r="AN165" s="336"/>
      <c r="AO165" s="58"/>
      <c r="AP165" s="35"/>
      <c r="AQ165" s="46"/>
      <c r="AR165" s="46"/>
      <c r="AS165" s="46"/>
      <c r="AT165" s="186" t="str">
        <f t="shared" si="40"/>
        <v/>
      </c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12"/>
      <c r="BF165" s="12"/>
      <c r="BY165" s="3"/>
      <c r="CA165" s="32" t="str">
        <f t="shared" si="27"/>
        <v/>
      </c>
      <c r="CB165" s="32" t="str">
        <f t="shared" si="28"/>
        <v/>
      </c>
      <c r="CC165" s="32" t="str">
        <f t="shared" si="29"/>
        <v/>
      </c>
      <c r="CD165" s="32" t="str">
        <f t="shared" si="30"/>
        <v/>
      </c>
      <c r="CE165" s="32" t="str">
        <f t="shared" si="31"/>
        <v/>
      </c>
      <c r="CF165" s="32" t="str">
        <f t="shared" si="32"/>
        <v/>
      </c>
      <c r="CG165" s="33">
        <f t="shared" si="33"/>
        <v>0</v>
      </c>
      <c r="CH165" s="33">
        <f t="shared" si="34"/>
        <v>0</v>
      </c>
      <c r="CI165" s="33">
        <f t="shared" si="35"/>
        <v>0</v>
      </c>
      <c r="CJ165" s="33">
        <f t="shared" si="36"/>
        <v>0</v>
      </c>
      <c r="CK165" s="33">
        <f t="shared" si="37"/>
        <v>0</v>
      </c>
      <c r="CL165" s="33">
        <f t="shared" si="38"/>
        <v>0</v>
      </c>
      <c r="CM165" s="33"/>
      <c r="CN165" s="33"/>
      <c r="CZ165" s="2"/>
    </row>
    <row r="166" spans="1:104" ht="16.350000000000001" customHeight="1" x14ac:dyDescent="0.2">
      <c r="A166" s="1376"/>
      <c r="B166" s="343" t="s">
        <v>199</v>
      </c>
      <c r="C166" s="344">
        <f t="shared" si="39"/>
        <v>0</v>
      </c>
      <c r="D166" s="337">
        <f t="shared" si="41"/>
        <v>0</v>
      </c>
      <c r="E166" s="820">
        <f t="shared" si="41"/>
        <v>0</v>
      </c>
      <c r="F166" s="42"/>
      <c r="G166" s="46"/>
      <c r="H166" s="42"/>
      <c r="I166" s="46"/>
      <c r="J166" s="42"/>
      <c r="K166" s="46"/>
      <c r="L166" s="42"/>
      <c r="M166" s="46"/>
      <c r="N166" s="42"/>
      <c r="O166" s="46"/>
      <c r="P166" s="42"/>
      <c r="Q166" s="46"/>
      <c r="R166" s="42"/>
      <c r="S166" s="46"/>
      <c r="T166" s="42"/>
      <c r="U166" s="46"/>
      <c r="V166" s="42"/>
      <c r="W166" s="46"/>
      <c r="X166" s="42"/>
      <c r="Y166" s="46"/>
      <c r="Z166" s="42"/>
      <c r="AA166" s="46"/>
      <c r="AB166" s="42"/>
      <c r="AC166" s="46"/>
      <c r="AD166" s="42"/>
      <c r="AE166" s="46"/>
      <c r="AF166" s="42"/>
      <c r="AG166" s="46"/>
      <c r="AH166" s="42"/>
      <c r="AI166" s="46"/>
      <c r="AJ166" s="42"/>
      <c r="AK166" s="46"/>
      <c r="AL166" s="42"/>
      <c r="AM166" s="244"/>
      <c r="AN166" s="338"/>
      <c r="AO166" s="202"/>
      <c r="AP166" s="42"/>
      <c r="AQ166" s="85"/>
      <c r="AR166" s="85"/>
      <c r="AS166" s="85"/>
      <c r="AT166" s="186" t="str">
        <f t="shared" si="40"/>
        <v/>
      </c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12"/>
      <c r="BF166" s="12"/>
      <c r="BY166" s="3"/>
      <c r="CA166" s="32" t="str">
        <f t="shared" si="27"/>
        <v/>
      </c>
      <c r="CB166" s="32" t="str">
        <f t="shared" si="28"/>
        <v/>
      </c>
      <c r="CC166" s="32" t="str">
        <f t="shared" si="29"/>
        <v/>
      </c>
      <c r="CD166" s="32" t="str">
        <f t="shared" si="30"/>
        <v/>
      </c>
      <c r="CE166" s="32" t="str">
        <f t="shared" si="31"/>
        <v/>
      </c>
      <c r="CF166" s="32" t="str">
        <f t="shared" si="32"/>
        <v/>
      </c>
      <c r="CG166" s="33">
        <f t="shared" si="33"/>
        <v>0</v>
      </c>
      <c r="CH166" s="33">
        <f t="shared" si="34"/>
        <v>0</v>
      </c>
      <c r="CI166" s="33">
        <f t="shared" si="35"/>
        <v>0</v>
      </c>
      <c r="CJ166" s="33">
        <f t="shared" si="36"/>
        <v>0</v>
      </c>
      <c r="CK166" s="33">
        <f t="shared" si="37"/>
        <v>0</v>
      </c>
      <c r="CL166" s="33">
        <f t="shared" si="38"/>
        <v>0</v>
      </c>
      <c r="CM166" s="33"/>
      <c r="CN166" s="33"/>
      <c r="CZ166" s="2"/>
    </row>
    <row r="167" spans="1:104" ht="25.5" customHeight="1" x14ac:dyDescent="0.2">
      <c r="A167" s="1375" t="s">
        <v>200</v>
      </c>
      <c r="B167" s="976" t="s">
        <v>201</v>
      </c>
      <c r="C167" s="972">
        <f t="shared" si="39"/>
        <v>0</v>
      </c>
      <c r="D167" s="973">
        <f t="shared" si="41"/>
        <v>0</v>
      </c>
      <c r="E167" s="974">
        <f t="shared" si="41"/>
        <v>0</v>
      </c>
      <c r="F167" s="893"/>
      <c r="G167" s="896"/>
      <c r="H167" s="893"/>
      <c r="I167" s="896"/>
      <c r="J167" s="893"/>
      <c r="K167" s="896"/>
      <c r="L167" s="893"/>
      <c r="M167" s="896"/>
      <c r="N167" s="893"/>
      <c r="O167" s="896"/>
      <c r="P167" s="893"/>
      <c r="Q167" s="896"/>
      <c r="R167" s="893"/>
      <c r="S167" s="896"/>
      <c r="T167" s="893"/>
      <c r="U167" s="896"/>
      <c r="V167" s="893"/>
      <c r="W167" s="896"/>
      <c r="X167" s="893"/>
      <c r="Y167" s="896"/>
      <c r="Z167" s="893"/>
      <c r="AA167" s="896"/>
      <c r="AB167" s="893"/>
      <c r="AC167" s="896"/>
      <c r="AD167" s="893"/>
      <c r="AE167" s="896"/>
      <c r="AF167" s="893"/>
      <c r="AG167" s="896"/>
      <c r="AH167" s="893"/>
      <c r="AI167" s="896"/>
      <c r="AJ167" s="893"/>
      <c r="AK167" s="896"/>
      <c r="AL167" s="893"/>
      <c r="AM167" s="953"/>
      <c r="AN167" s="975"/>
      <c r="AO167" s="913"/>
      <c r="AP167" s="893"/>
      <c r="AQ167" s="347"/>
      <c r="AR167" s="347"/>
      <c r="AS167" s="347"/>
      <c r="AT167" s="186" t="str">
        <f t="shared" si="40"/>
        <v/>
      </c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12"/>
      <c r="BF167" s="12"/>
      <c r="BY167" s="3"/>
      <c r="CA167" s="32" t="str">
        <f t="shared" si="27"/>
        <v/>
      </c>
      <c r="CB167" s="32" t="str">
        <f t="shared" si="28"/>
        <v/>
      </c>
      <c r="CC167" s="32" t="str">
        <f t="shared" si="29"/>
        <v/>
      </c>
      <c r="CD167" s="32" t="str">
        <f t="shared" si="30"/>
        <v/>
      </c>
      <c r="CE167" s="32" t="str">
        <f t="shared" si="31"/>
        <v/>
      </c>
      <c r="CF167" s="32" t="str">
        <f t="shared" si="32"/>
        <v/>
      </c>
      <c r="CG167" s="33">
        <f t="shared" si="33"/>
        <v>0</v>
      </c>
      <c r="CH167" s="33">
        <f t="shared" si="34"/>
        <v>0</v>
      </c>
      <c r="CI167" s="33">
        <f t="shared" si="35"/>
        <v>0</v>
      </c>
      <c r="CJ167" s="33">
        <f t="shared" si="36"/>
        <v>0</v>
      </c>
      <c r="CK167" s="33">
        <f t="shared" si="37"/>
        <v>0</v>
      </c>
      <c r="CL167" s="33">
        <f t="shared" si="38"/>
        <v>0</v>
      </c>
      <c r="CM167" s="33"/>
      <c r="CN167" s="33"/>
      <c r="CZ167" s="2"/>
    </row>
    <row r="168" spans="1:104" ht="22.5" customHeight="1" x14ac:dyDescent="0.2">
      <c r="A168" s="1392"/>
      <c r="B168" s="817" t="s">
        <v>202</v>
      </c>
      <c r="C168" s="333">
        <f t="shared" si="39"/>
        <v>0</v>
      </c>
      <c r="D168" s="334">
        <f t="shared" si="41"/>
        <v>0</v>
      </c>
      <c r="E168" s="812">
        <f t="shared" si="41"/>
        <v>0</v>
      </c>
      <c r="F168" s="35"/>
      <c r="G168" s="39"/>
      <c r="H168" s="35"/>
      <c r="I168" s="39"/>
      <c r="J168" s="35"/>
      <c r="K168" s="39"/>
      <c r="L168" s="35"/>
      <c r="M168" s="39"/>
      <c r="N168" s="35"/>
      <c r="O168" s="39"/>
      <c r="P168" s="35"/>
      <c r="Q168" s="39"/>
      <c r="R168" s="35"/>
      <c r="S168" s="39"/>
      <c r="T168" s="35"/>
      <c r="U168" s="39"/>
      <c r="V168" s="35"/>
      <c r="W168" s="39"/>
      <c r="X168" s="35"/>
      <c r="Y168" s="39"/>
      <c r="Z168" s="35"/>
      <c r="AA168" s="39"/>
      <c r="AB168" s="35"/>
      <c r="AC168" s="39"/>
      <c r="AD168" s="35"/>
      <c r="AE168" s="39"/>
      <c r="AF168" s="35"/>
      <c r="AG168" s="39"/>
      <c r="AH168" s="35"/>
      <c r="AI168" s="39"/>
      <c r="AJ168" s="35"/>
      <c r="AK168" s="39"/>
      <c r="AL168" s="35"/>
      <c r="AM168" s="239"/>
      <c r="AN168" s="336"/>
      <c r="AO168" s="58"/>
      <c r="AP168" s="35"/>
      <c r="AQ168" s="46"/>
      <c r="AR168" s="46"/>
      <c r="AS168" s="46"/>
      <c r="AT168" s="186" t="str">
        <f t="shared" si="40"/>
        <v/>
      </c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12"/>
      <c r="BF168" s="12"/>
      <c r="BY168" s="3"/>
      <c r="CA168" s="32" t="str">
        <f t="shared" si="27"/>
        <v/>
      </c>
      <c r="CB168" s="32" t="str">
        <f t="shared" si="28"/>
        <v/>
      </c>
      <c r="CC168" s="32" t="str">
        <f t="shared" si="29"/>
        <v/>
      </c>
      <c r="CD168" s="32" t="str">
        <f t="shared" si="30"/>
        <v/>
      </c>
      <c r="CE168" s="32" t="str">
        <f t="shared" si="31"/>
        <v/>
      </c>
      <c r="CF168" s="32" t="str">
        <f t="shared" si="32"/>
        <v/>
      </c>
      <c r="CG168" s="33">
        <f t="shared" si="33"/>
        <v>0</v>
      </c>
      <c r="CH168" s="33">
        <f t="shared" si="34"/>
        <v>0</v>
      </c>
      <c r="CI168" s="33">
        <f t="shared" si="35"/>
        <v>0</v>
      </c>
      <c r="CJ168" s="33">
        <f t="shared" si="36"/>
        <v>0</v>
      </c>
      <c r="CK168" s="33">
        <f t="shared" si="37"/>
        <v>0</v>
      </c>
      <c r="CL168" s="33">
        <f t="shared" si="38"/>
        <v>0</v>
      </c>
      <c r="CM168" s="33"/>
      <c r="CN168" s="33"/>
      <c r="CZ168" s="2"/>
    </row>
    <row r="169" spans="1:104" ht="23.25" customHeight="1" x14ac:dyDescent="0.2">
      <c r="A169" s="1376"/>
      <c r="B169" s="818" t="s">
        <v>203</v>
      </c>
      <c r="C169" s="348">
        <f t="shared" si="39"/>
        <v>0</v>
      </c>
      <c r="D169" s="349">
        <f t="shared" si="41"/>
        <v>0</v>
      </c>
      <c r="E169" s="350">
        <f t="shared" si="41"/>
        <v>0</v>
      </c>
      <c r="F169" s="82"/>
      <c r="G169" s="85"/>
      <c r="H169" s="82"/>
      <c r="I169" s="85"/>
      <c r="J169" s="82"/>
      <c r="K169" s="85"/>
      <c r="L169" s="82"/>
      <c r="M169" s="85"/>
      <c r="N169" s="82"/>
      <c r="O169" s="85"/>
      <c r="P169" s="82"/>
      <c r="Q169" s="85"/>
      <c r="R169" s="82"/>
      <c r="S169" s="85"/>
      <c r="T169" s="82"/>
      <c r="U169" s="85"/>
      <c r="V169" s="82"/>
      <c r="W169" s="85"/>
      <c r="X169" s="82"/>
      <c r="Y169" s="85"/>
      <c r="Z169" s="82"/>
      <c r="AA169" s="85"/>
      <c r="AB169" s="82"/>
      <c r="AC169" s="85"/>
      <c r="AD169" s="82"/>
      <c r="AE169" s="85"/>
      <c r="AF169" s="82"/>
      <c r="AG169" s="85"/>
      <c r="AH169" s="82"/>
      <c r="AI169" s="85"/>
      <c r="AJ169" s="82"/>
      <c r="AK169" s="85"/>
      <c r="AL169" s="82"/>
      <c r="AM169" s="351"/>
      <c r="AN169" s="352"/>
      <c r="AO169" s="59"/>
      <c r="AP169" s="82"/>
      <c r="AQ169" s="85"/>
      <c r="AR169" s="85"/>
      <c r="AS169" s="85"/>
      <c r="AT169" s="186" t="str">
        <f t="shared" si="40"/>
        <v/>
      </c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12"/>
      <c r="BF169" s="12"/>
      <c r="BY169" s="3"/>
      <c r="CA169" s="32" t="str">
        <f t="shared" si="27"/>
        <v/>
      </c>
      <c r="CB169" s="32" t="str">
        <f t="shared" si="28"/>
        <v/>
      </c>
      <c r="CC169" s="32" t="str">
        <f t="shared" si="29"/>
        <v/>
      </c>
      <c r="CD169" s="32" t="str">
        <f t="shared" si="30"/>
        <v/>
      </c>
      <c r="CE169" s="32" t="str">
        <f t="shared" si="31"/>
        <v/>
      </c>
      <c r="CF169" s="32" t="str">
        <f t="shared" si="32"/>
        <v/>
      </c>
      <c r="CG169" s="33">
        <f t="shared" si="33"/>
        <v>0</v>
      </c>
      <c r="CH169" s="33">
        <f t="shared" si="34"/>
        <v>0</v>
      </c>
      <c r="CI169" s="33">
        <f t="shared" si="35"/>
        <v>0</v>
      </c>
      <c r="CJ169" s="33">
        <f t="shared" si="36"/>
        <v>0</v>
      </c>
      <c r="CK169" s="33">
        <f t="shared" si="37"/>
        <v>0</v>
      </c>
      <c r="CL169" s="33">
        <f t="shared" si="38"/>
        <v>0</v>
      </c>
      <c r="CM169" s="33"/>
      <c r="CN169" s="33"/>
      <c r="CZ169" s="2"/>
    </row>
    <row r="170" spans="1:104" ht="22.35" customHeight="1" x14ac:dyDescent="0.2">
      <c r="A170" s="1375" t="s">
        <v>204</v>
      </c>
      <c r="B170" s="971" t="s">
        <v>205</v>
      </c>
      <c r="C170" s="972">
        <f t="shared" si="39"/>
        <v>0</v>
      </c>
      <c r="D170" s="973">
        <f t="shared" ref="D170:E173" si="42">SUM(F170+H170+J170+L170+N170)</f>
        <v>0</v>
      </c>
      <c r="E170" s="974">
        <f t="shared" si="42"/>
        <v>0</v>
      </c>
      <c r="F170" s="893"/>
      <c r="G170" s="896"/>
      <c r="H170" s="893"/>
      <c r="I170" s="896"/>
      <c r="J170" s="893"/>
      <c r="K170" s="896"/>
      <c r="L170" s="893"/>
      <c r="M170" s="896"/>
      <c r="N170" s="893"/>
      <c r="O170" s="896"/>
      <c r="P170" s="977"/>
      <c r="Q170" s="978"/>
      <c r="R170" s="977"/>
      <c r="S170" s="978"/>
      <c r="T170" s="977"/>
      <c r="U170" s="978"/>
      <c r="V170" s="977"/>
      <c r="W170" s="978"/>
      <c r="X170" s="977"/>
      <c r="Y170" s="978"/>
      <c r="Z170" s="977"/>
      <c r="AA170" s="978"/>
      <c r="AB170" s="977"/>
      <c r="AC170" s="978"/>
      <c r="AD170" s="977"/>
      <c r="AE170" s="978"/>
      <c r="AF170" s="977"/>
      <c r="AG170" s="978"/>
      <c r="AH170" s="977"/>
      <c r="AI170" s="978"/>
      <c r="AJ170" s="977"/>
      <c r="AK170" s="978"/>
      <c r="AL170" s="977"/>
      <c r="AM170" s="979"/>
      <c r="AN170" s="975"/>
      <c r="AO170" s="980"/>
      <c r="AP170" s="893"/>
      <c r="AQ170" s="347"/>
      <c r="AR170" s="347"/>
      <c r="AS170" s="347"/>
      <c r="AT170" s="186" t="str">
        <f t="shared" si="40"/>
        <v/>
      </c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12"/>
      <c r="BF170" s="12"/>
      <c r="BY170" s="3"/>
      <c r="CA170" s="32" t="str">
        <f t="shared" si="27"/>
        <v/>
      </c>
      <c r="CB170" s="32"/>
      <c r="CC170" s="32" t="str">
        <f t="shared" si="29"/>
        <v/>
      </c>
      <c r="CD170" s="32" t="str">
        <f t="shared" si="30"/>
        <v/>
      </c>
      <c r="CE170" s="32" t="str">
        <f t="shared" si="31"/>
        <v/>
      </c>
      <c r="CF170" s="32" t="str">
        <f t="shared" si="32"/>
        <v/>
      </c>
      <c r="CG170" s="33">
        <f t="shared" si="33"/>
        <v>0</v>
      </c>
      <c r="CH170" s="33"/>
      <c r="CI170" s="33">
        <f t="shared" si="35"/>
        <v>0</v>
      </c>
      <c r="CJ170" s="33">
        <f t="shared" si="36"/>
        <v>0</v>
      </c>
      <c r="CK170" s="33">
        <f t="shared" si="37"/>
        <v>0</v>
      </c>
      <c r="CL170" s="33">
        <f>IF(AND(C170&lt;&gt;0,OR(AN170="",AP170="",AQ170="",AR170="",AS170="")),1,0)</f>
        <v>0</v>
      </c>
      <c r="CM170" s="33"/>
      <c r="CN170" s="33"/>
      <c r="CZ170" s="2"/>
    </row>
    <row r="171" spans="1:104" ht="27" customHeight="1" x14ac:dyDescent="0.2">
      <c r="A171" s="1392"/>
      <c r="B171" s="817" t="s">
        <v>206</v>
      </c>
      <c r="C171" s="333">
        <f t="shared" si="39"/>
        <v>0</v>
      </c>
      <c r="D171" s="334">
        <f t="shared" si="42"/>
        <v>0</v>
      </c>
      <c r="E171" s="812">
        <f t="shared" si="42"/>
        <v>0</v>
      </c>
      <c r="F171" s="35"/>
      <c r="G171" s="39"/>
      <c r="H171" s="35"/>
      <c r="I171" s="39"/>
      <c r="J171" s="35"/>
      <c r="K171" s="39"/>
      <c r="L171" s="35"/>
      <c r="M171" s="39"/>
      <c r="N171" s="35"/>
      <c r="O171" s="39"/>
      <c r="P171" s="270"/>
      <c r="Q171" s="271"/>
      <c r="R171" s="270"/>
      <c r="S171" s="271"/>
      <c r="T171" s="270"/>
      <c r="U171" s="271"/>
      <c r="V171" s="270"/>
      <c r="W171" s="271"/>
      <c r="X171" s="270"/>
      <c r="Y171" s="271"/>
      <c r="Z171" s="270"/>
      <c r="AA171" s="271"/>
      <c r="AB171" s="270"/>
      <c r="AC171" s="271"/>
      <c r="AD171" s="270"/>
      <c r="AE171" s="271"/>
      <c r="AF171" s="270"/>
      <c r="AG171" s="271"/>
      <c r="AH171" s="270"/>
      <c r="AI171" s="271"/>
      <c r="AJ171" s="270"/>
      <c r="AK171" s="271"/>
      <c r="AL171" s="270"/>
      <c r="AM171" s="357"/>
      <c r="AN171" s="336"/>
      <c r="AO171" s="358"/>
      <c r="AP171" s="35"/>
      <c r="AQ171" s="46"/>
      <c r="AR171" s="46"/>
      <c r="AS171" s="46"/>
      <c r="AT171" s="186" t="str">
        <f t="shared" si="40"/>
        <v/>
      </c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12"/>
      <c r="BF171" s="12"/>
      <c r="BY171" s="3"/>
      <c r="CA171" s="32" t="str">
        <f t="shared" si="27"/>
        <v/>
      </c>
      <c r="CB171" s="32"/>
      <c r="CC171" s="32" t="str">
        <f t="shared" si="29"/>
        <v/>
      </c>
      <c r="CD171" s="32" t="str">
        <f t="shared" si="30"/>
        <v/>
      </c>
      <c r="CE171" s="32" t="str">
        <f t="shared" si="31"/>
        <v/>
      </c>
      <c r="CF171" s="32" t="str">
        <f t="shared" si="32"/>
        <v/>
      </c>
      <c r="CG171" s="33">
        <f t="shared" si="33"/>
        <v>0</v>
      </c>
      <c r="CH171" s="33"/>
      <c r="CI171" s="33">
        <f t="shared" si="35"/>
        <v>0</v>
      </c>
      <c r="CJ171" s="33">
        <f t="shared" si="36"/>
        <v>0</v>
      </c>
      <c r="CK171" s="33">
        <f t="shared" si="37"/>
        <v>0</v>
      </c>
      <c r="CL171" s="33">
        <f t="shared" ref="CL171:CL173" si="43">IF(AND(C171&lt;&gt;0,OR(AN171="",AP171="",AQ171="",AR171="",AS171="")),1,0)</f>
        <v>0</v>
      </c>
      <c r="CM171" s="33"/>
      <c r="CN171" s="33"/>
      <c r="CZ171" s="2"/>
    </row>
    <row r="172" spans="1:104" ht="25.5" customHeight="1" x14ac:dyDescent="0.2">
      <c r="A172" s="1392"/>
      <c r="B172" s="817" t="s">
        <v>207</v>
      </c>
      <c r="C172" s="333">
        <f t="shared" si="39"/>
        <v>0</v>
      </c>
      <c r="D172" s="334">
        <f t="shared" si="42"/>
        <v>0</v>
      </c>
      <c r="E172" s="812">
        <f t="shared" si="42"/>
        <v>0</v>
      </c>
      <c r="F172" s="35"/>
      <c r="G172" s="39"/>
      <c r="H172" s="35"/>
      <c r="I172" s="39"/>
      <c r="J172" s="35"/>
      <c r="K172" s="39"/>
      <c r="L172" s="35"/>
      <c r="M172" s="39"/>
      <c r="N172" s="35"/>
      <c r="O172" s="39"/>
      <c r="P172" s="270"/>
      <c r="Q172" s="271"/>
      <c r="R172" s="270"/>
      <c r="S172" s="271"/>
      <c r="T172" s="270"/>
      <c r="U172" s="271"/>
      <c r="V172" s="270"/>
      <c r="W172" s="271"/>
      <c r="X172" s="270"/>
      <c r="Y172" s="271"/>
      <c r="Z172" s="270"/>
      <c r="AA172" s="271"/>
      <c r="AB172" s="270"/>
      <c r="AC172" s="271"/>
      <c r="AD172" s="270"/>
      <c r="AE172" s="271"/>
      <c r="AF172" s="270"/>
      <c r="AG172" s="271"/>
      <c r="AH172" s="270"/>
      <c r="AI172" s="271"/>
      <c r="AJ172" s="270"/>
      <c r="AK172" s="271"/>
      <c r="AL172" s="270"/>
      <c r="AM172" s="357"/>
      <c r="AN172" s="336"/>
      <c r="AO172" s="359"/>
      <c r="AP172" s="35"/>
      <c r="AQ172" s="46"/>
      <c r="AR172" s="46"/>
      <c r="AS172" s="46"/>
      <c r="AT172" s="186" t="str">
        <f t="shared" si="40"/>
        <v/>
      </c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12"/>
      <c r="BF172" s="12"/>
      <c r="BY172" s="3"/>
      <c r="CA172" s="32" t="str">
        <f t="shared" si="27"/>
        <v/>
      </c>
      <c r="CB172" s="32"/>
      <c r="CC172" s="32" t="str">
        <f t="shared" si="29"/>
        <v/>
      </c>
      <c r="CD172" s="32" t="str">
        <f t="shared" si="30"/>
        <v/>
      </c>
      <c r="CE172" s="32" t="str">
        <f t="shared" si="31"/>
        <v/>
      </c>
      <c r="CF172" s="32" t="str">
        <f t="shared" si="32"/>
        <v/>
      </c>
      <c r="CG172" s="33">
        <f t="shared" si="33"/>
        <v>0</v>
      </c>
      <c r="CH172" s="33"/>
      <c r="CI172" s="33">
        <f t="shared" si="35"/>
        <v>0</v>
      </c>
      <c r="CJ172" s="33">
        <f t="shared" si="36"/>
        <v>0</v>
      </c>
      <c r="CK172" s="33">
        <f t="shared" si="37"/>
        <v>0</v>
      </c>
      <c r="CL172" s="33">
        <f t="shared" si="43"/>
        <v>0</v>
      </c>
      <c r="CM172" s="33"/>
      <c r="CN172" s="33"/>
      <c r="CZ172" s="2"/>
    </row>
    <row r="173" spans="1:104" ht="32.25" customHeight="1" x14ac:dyDescent="0.2">
      <c r="A173" s="1376"/>
      <c r="B173" s="818" t="s">
        <v>208</v>
      </c>
      <c r="C173" s="348">
        <f t="shared" si="39"/>
        <v>2</v>
      </c>
      <c r="D173" s="349">
        <f t="shared" si="42"/>
        <v>2</v>
      </c>
      <c r="E173" s="350">
        <f t="shared" si="42"/>
        <v>0</v>
      </c>
      <c r="F173" s="82"/>
      <c r="G173" s="85"/>
      <c r="H173" s="82">
        <v>1</v>
      </c>
      <c r="I173" s="85"/>
      <c r="J173" s="82">
        <v>1</v>
      </c>
      <c r="K173" s="85"/>
      <c r="L173" s="82"/>
      <c r="M173" s="85"/>
      <c r="N173" s="82"/>
      <c r="O173" s="85"/>
      <c r="P173" s="360"/>
      <c r="Q173" s="361"/>
      <c r="R173" s="360"/>
      <c r="S173" s="361"/>
      <c r="T173" s="360"/>
      <c r="U173" s="361"/>
      <c r="V173" s="360"/>
      <c r="W173" s="361"/>
      <c r="X173" s="360"/>
      <c r="Y173" s="361"/>
      <c r="Z173" s="360"/>
      <c r="AA173" s="361"/>
      <c r="AB173" s="360"/>
      <c r="AC173" s="361"/>
      <c r="AD173" s="360"/>
      <c r="AE173" s="361"/>
      <c r="AF173" s="360"/>
      <c r="AG173" s="361"/>
      <c r="AH173" s="360"/>
      <c r="AI173" s="361"/>
      <c r="AJ173" s="360"/>
      <c r="AK173" s="361"/>
      <c r="AL173" s="360"/>
      <c r="AM173" s="361"/>
      <c r="AN173" s="352">
        <v>0</v>
      </c>
      <c r="AO173" s="274"/>
      <c r="AP173" s="82">
        <v>0</v>
      </c>
      <c r="AQ173" s="85">
        <v>0</v>
      </c>
      <c r="AR173" s="85">
        <v>0</v>
      </c>
      <c r="AS173" s="85">
        <v>0</v>
      </c>
      <c r="AT173" s="186" t="str">
        <f t="shared" si="40"/>
        <v/>
      </c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12"/>
      <c r="BF173" s="12"/>
      <c r="BY173" s="3"/>
      <c r="CA173" s="32" t="str">
        <f t="shared" si="27"/>
        <v/>
      </c>
      <c r="CB173" s="32"/>
      <c r="CC173" s="32" t="str">
        <f t="shared" si="29"/>
        <v/>
      </c>
      <c r="CD173" s="32" t="str">
        <f t="shared" si="30"/>
        <v/>
      </c>
      <c r="CE173" s="32" t="str">
        <f t="shared" si="31"/>
        <v/>
      </c>
      <c r="CF173" s="32" t="str">
        <f t="shared" si="32"/>
        <v/>
      </c>
      <c r="CG173" s="33">
        <f t="shared" si="33"/>
        <v>0</v>
      </c>
      <c r="CH173" s="33"/>
      <c r="CI173" s="33">
        <f t="shared" si="35"/>
        <v>0</v>
      </c>
      <c r="CJ173" s="33">
        <f t="shared" si="36"/>
        <v>0</v>
      </c>
      <c r="CK173" s="33">
        <f t="shared" si="37"/>
        <v>0</v>
      </c>
      <c r="CL173" s="33">
        <f t="shared" si="43"/>
        <v>0</v>
      </c>
      <c r="CM173" s="33"/>
      <c r="CN173" s="33"/>
      <c r="CZ173" s="2"/>
    </row>
    <row r="174" spans="1:104" ht="16.350000000000001" customHeight="1" x14ac:dyDescent="0.2">
      <c r="A174" s="1375" t="s">
        <v>209</v>
      </c>
      <c r="B174" s="362" t="s">
        <v>210</v>
      </c>
      <c r="C174" s="328">
        <f t="shared" si="39"/>
        <v>0</v>
      </c>
      <c r="D174" s="329">
        <f t="shared" ref="D174:E189" si="44">SUM(F174+H174+J174+L174+N174+P174+R174+T174+V174+X174+Z174+AB174+AD174+AF174+AH174+AJ174+AL174)</f>
        <v>0</v>
      </c>
      <c r="E174" s="330">
        <f t="shared" si="44"/>
        <v>0</v>
      </c>
      <c r="F174" s="106"/>
      <c r="G174" s="109"/>
      <c r="H174" s="106"/>
      <c r="I174" s="109"/>
      <c r="J174" s="106"/>
      <c r="K174" s="109"/>
      <c r="L174" s="106"/>
      <c r="M174" s="109"/>
      <c r="N174" s="106"/>
      <c r="O174" s="109"/>
      <c r="P174" s="106"/>
      <c r="Q174" s="109"/>
      <c r="R174" s="106"/>
      <c r="S174" s="109"/>
      <c r="T174" s="106"/>
      <c r="U174" s="109"/>
      <c r="V174" s="106"/>
      <c r="W174" s="109"/>
      <c r="X174" s="106"/>
      <c r="Y174" s="109"/>
      <c r="Z174" s="106"/>
      <c r="AA174" s="109"/>
      <c r="AB174" s="106"/>
      <c r="AC174" s="109"/>
      <c r="AD174" s="106"/>
      <c r="AE174" s="109"/>
      <c r="AF174" s="106"/>
      <c r="AG174" s="109"/>
      <c r="AH174" s="106"/>
      <c r="AI174" s="109"/>
      <c r="AJ174" s="106"/>
      <c r="AK174" s="109"/>
      <c r="AL174" s="106"/>
      <c r="AM174" s="108"/>
      <c r="AN174" s="109"/>
      <c r="AO174" s="913"/>
      <c r="AP174" s="911"/>
      <c r="AQ174" s="109"/>
      <c r="AR174" s="109"/>
      <c r="AS174" s="57"/>
      <c r="AT174" s="186" t="str">
        <f t="shared" si="40"/>
        <v/>
      </c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12"/>
      <c r="BF174" s="12"/>
      <c r="BY174" s="3"/>
      <c r="CA174" s="32" t="str">
        <f t="shared" si="27"/>
        <v/>
      </c>
      <c r="CB174" s="32" t="str">
        <f t="shared" ref="CB174:CB179" si="45">IF(CH174=0,"","* Las madres de hijos menor de 5 años NO DEBE ser mayor al Total de Mujeres ingresadas al Programa. ")</f>
        <v/>
      </c>
      <c r="CC174" s="32" t="str">
        <f t="shared" si="29"/>
        <v/>
      </c>
      <c r="CD174" s="32" t="str">
        <f t="shared" si="30"/>
        <v/>
      </c>
      <c r="CE174" s="32" t="str">
        <f t="shared" si="31"/>
        <v/>
      </c>
      <c r="CF174" s="32" t="str">
        <f t="shared" si="32"/>
        <v/>
      </c>
      <c r="CG174" s="33">
        <f t="shared" si="33"/>
        <v>0</v>
      </c>
      <c r="CH174" s="33">
        <f t="shared" ref="CH174:CH179" si="46">IF(C174&lt;AO174,1,0)</f>
        <v>0</v>
      </c>
      <c r="CI174" s="33">
        <f t="shared" si="35"/>
        <v>0</v>
      </c>
      <c r="CJ174" s="33">
        <f t="shared" si="36"/>
        <v>0</v>
      </c>
      <c r="CK174" s="33">
        <f t="shared" si="37"/>
        <v>0</v>
      </c>
      <c r="CL174" s="33">
        <f t="shared" si="38"/>
        <v>0</v>
      </c>
      <c r="CM174" s="33"/>
      <c r="CN174" s="33"/>
      <c r="CZ174" s="2"/>
    </row>
    <row r="175" spans="1:104" ht="16.350000000000001" customHeight="1" x14ac:dyDescent="0.2">
      <c r="A175" s="1392"/>
      <c r="B175" s="363" t="s">
        <v>211</v>
      </c>
      <c r="C175" s="333">
        <f t="shared" si="39"/>
        <v>0</v>
      </c>
      <c r="D175" s="334">
        <f t="shared" si="44"/>
        <v>0</v>
      </c>
      <c r="E175" s="812">
        <f t="shared" si="44"/>
        <v>0</v>
      </c>
      <c r="F175" s="35"/>
      <c r="G175" s="39"/>
      <c r="H175" s="35"/>
      <c r="I175" s="39"/>
      <c r="J175" s="35"/>
      <c r="K175" s="39"/>
      <c r="L175" s="35"/>
      <c r="M175" s="39"/>
      <c r="N175" s="35"/>
      <c r="O175" s="39"/>
      <c r="P175" s="35"/>
      <c r="Q175" s="39"/>
      <c r="R175" s="35"/>
      <c r="S175" s="39"/>
      <c r="T175" s="35"/>
      <c r="U175" s="39"/>
      <c r="V175" s="35"/>
      <c r="W175" s="39"/>
      <c r="X175" s="35"/>
      <c r="Y175" s="39"/>
      <c r="Z175" s="35"/>
      <c r="AA175" s="39"/>
      <c r="AB175" s="35"/>
      <c r="AC175" s="39"/>
      <c r="AD175" s="35"/>
      <c r="AE175" s="39"/>
      <c r="AF175" s="35"/>
      <c r="AG175" s="39"/>
      <c r="AH175" s="35"/>
      <c r="AI175" s="39"/>
      <c r="AJ175" s="35"/>
      <c r="AK175" s="39"/>
      <c r="AL175" s="35"/>
      <c r="AM175" s="38"/>
      <c r="AN175" s="39"/>
      <c r="AO175" s="58"/>
      <c r="AP175" s="143"/>
      <c r="AQ175" s="39"/>
      <c r="AR175" s="39"/>
      <c r="AS175" s="58"/>
      <c r="AT175" s="186" t="str">
        <f t="shared" si="40"/>
        <v/>
      </c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12"/>
      <c r="BF175" s="12"/>
      <c r="BY175" s="3"/>
      <c r="CA175" s="32" t="str">
        <f t="shared" si="27"/>
        <v/>
      </c>
      <c r="CB175" s="32" t="str">
        <f t="shared" si="45"/>
        <v/>
      </c>
      <c r="CC175" s="32" t="str">
        <f t="shared" si="29"/>
        <v/>
      </c>
      <c r="CD175" s="32" t="str">
        <f t="shared" si="30"/>
        <v/>
      </c>
      <c r="CE175" s="32" t="str">
        <f t="shared" si="31"/>
        <v/>
      </c>
      <c r="CF175" s="32" t="str">
        <f t="shared" si="32"/>
        <v/>
      </c>
      <c r="CG175" s="33">
        <f t="shared" si="33"/>
        <v>0</v>
      </c>
      <c r="CH175" s="33">
        <f t="shared" si="46"/>
        <v>0</v>
      </c>
      <c r="CI175" s="33">
        <f t="shared" si="35"/>
        <v>0</v>
      </c>
      <c r="CJ175" s="33">
        <f t="shared" si="36"/>
        <v>0</v>
      </c>
      <c r="CK175" s="33">
        <f t="shared" si="37"/>
        <v>0</v>
      </c>
      <c r="CL175" s="33">
        <f t="shared" si="38"/>
        <v>0</v>
      </c>
      <c r="CM175" s="33"/>
      <c r="CN175" s="33"/>
      <c r="CZ175" s="2"/>
    </row>
    <row r="176" spans="1:104" ht="16.350000000000001" customHeight="1" x14ac:dyDescent="0.2">
      <c r="A176" s="1392"/>
      <c r="B176" s="339" t="s">
        <v>212</v>
      </c>
      <c r="C176" s="333">
        <f t="shared" si="39"/>
        <v>0</v>
      </c>
      <c r="D176" s="334">
        <f t="shared" si="44"/>
        <v>0</v>
      </c>
      <c r="E176" s="812">
        <f t="shared" si="44"/>
        <v>0</v>
      </c>
      <c r="F176" s="35"/>
      <c r="G176" s="39"/>
      <c r="H176" s="35"/>
      <c r="I176" s="39"/>
      <c r="J176" s="35"/>
      <c r="K176" s="39"/>
      <c r="L176" s="35"/>
      <c r="M176" s="39"/>
      <c r="N176" s="35"/>
      <c r="O176" s="39"/>
      <c r="P176" s="35"/>
      <c r="Q176" s="39"/>
      <c r="R176" s="35"/>
      <c r="S176" s="39"/>
      <c r="T176" s="35"/>
      <c r="U176" s="39"/>
      <c r="V176" s="35"/>
      <c r="W176" s="39"/>
      <c r="X176" s="35"/>
      <c r="Y176" s="39"/>
      <c r="Z176" s="35"/>
      <c r="AA176" s="39"/>
      <c r="AB176" s="35"/>
      <c r="AC176" s="39"/>
      <c r="AD176" s="35"/>
      <c r="AE176" s="39"/>
      <c r="AF176" s="35"/>
      <c r="AG176" s="39"/>
      <c r="AH176" s="35"/>
      <c r="AI176" s="39"/>
      <c r="AJ176" s="35"/>
      <c r="AK176" s="39"/>
      <c r="AL176" s="35"/>
      <c r="AM176" s="38"/>
      <c r="AN176" s="39"/>
      <c r="AO176" s="58"/>
      <c r="AP176" s="143"/>
      <c r="AQ176" s="39"/>
      <c r="AR176" s="39"/>
      <c r="AS176" s="58"/>
      <c r="AT176" s="186" t="str">
        <f t="shared" si="40"/>
        <v/>
      </c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12"/>
      <c r="BF176" s="12"/>
      <c r="BY176" s="3"/>
      <c r="CA176" s="32" t="str">
        <f t="shared" si="27"/>
        <v/>
      </c>
      <c r="CB176" s="32" t="str">
        <f t="shared" si="45"/>
        <v/>
      </c>
      <c r="CC176" s="32" t="str">
        <f t="shared" si="29"/>
        <v/>
      </c>
      <c r="CD176" s="32" t="str">
        <f t="shared" si="30"/>
        <v/>
      </c>
      <c r="CE176" s="32" t="str">
        <f t="shared" si="31"/>
        <v/>
      </c>
      <c r="CF176" s="32" t="str">
        <f t="shared" si="32"/>
        <v/>
      </c>
      <c r="CG176" s="33">
        <f t="shared" si="33"/>
        <v>0</v>
      </c>
      <c r="CH176" s="33">
        <f t="shared" si="46"/>
        <v>0</v>
      </c>
      <c r="CI176" s="33">
        <f t="shared" si="35"/>
        <v>0</v>
      </c>
      <c r="CJ176" s="33">
        <f t="shared" si="36"/>
        <v>0</v>
      </c>
      <c r="CK176" s="33">
        <f t="shared" si="37"/>
        <v>0</v>
      </c>
      <c r="CL176" s="33">
        <f t="shared" si="38"/>
        <v>0</v>
      </c>
      <c r="CM176" s="33"/>
      <c r="CN176" s="33"/>
      <c r="CZ176" s="2"/>
    </row>
    <row r="177" spans="1:104" ht="16.350000000000001" customHeight="1" x14ac:dyDescent="0.2">
      <c r="A177" s="1392"/>
      <c r="B177" s="339" t="s">
        <v>213</v>
      </c>
      <c r="C177" s="333">
        <f t="shared" si="39"/>
        <v>0</v>
      </c>
      <c r="D177" s="334">
        <f t="shared" si="44"/>
        <v>0</v>
      </c>
      <c r="E177" s="812">
        <f t="shared" si="44"/>
        <v>0</v>
      </c>
      <c r="F177" s="35"/>
      <c r="G177" s="39"/>
      <c r="H177" s="35"/>
      <c r="I177" s="39"/>
      <c r="J177" s="35"/>
      <c r="K177" s="39"/>
      <c r="L177" s="35"/>
      <c r="M177" s="39"/>
      <c r="N177" s="35"/>
      <c r="O177" s="39"/>
      <c r="P177" s="35"/>
      <c r="Q177" s="39"/>
      <c r="R177" s="35"/>
      <c r="S177" s="39"/>
      <c r="T177" s="35"/>
      <c r="U177" s="39"/>
      <c r="V177" s="35"/>
      <c r="W177" s="39"/>
      <c r="X177" s="35"/>
      <c r="Y177" s="39"/>
      <c r="Z177" s="35"/>
      <c r="AA177" s="39"/>
      <c r="AB177" s="35"/>
      <c r="AC177" s="39"/>
      <c r="AD177" s="35"/>
      <c r="AE177" s="39"/>
      <c r="AF177" s="35"/>
      <c r="AG177" s="39"/>
      <c r="AH177" s="35"/>
      <c r="AI177" s="39"/>
      <c r="AJ177" s="35"/>
      <c r="AK177" s="39"/>
      <c r="AL177" s="35"/>
      <c r="AM177" s="38"/>
      <c r="AN177" s="39"/>
      <c r="AO177" s="58"/>
      <c r="AP177" s="143"/>
      <c r="AQ177" s="39"/>
      <c r="AR177" s="39"/>
      <c r="AS177" s="58"/>
      <c r="AT177" s="186" t="str">
        <f t="shared" si="40"/>
        <v/>
      </c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12"/>
      <c r="BF177" s="12"/>
      <c r="BY177" s="3"/>
      <c r="CA177" s="32" t="str">
        <f t="shared" si="27"/>
        <v/>
      </c>
      <c r="CB177" s="32" t="str">
        <f t="shared" si="45"/>
        <v/>
      </c>
      <c r="CC177" s="32" t="str">
        <f t="shared" si="29"/>
        <v/>
      </c>
      <c r="CD177" s="32" t="str">
        <f t="shared" si="30"/>
        <v/>
      </c>
      <c r="CE177" s="32" t="str">
        <f t="shared" si="31"/>
        <v/>
      </c>
      <c r="CF177" s="32" t="str">
        <f t="shared" si="32"/>
        <v/>
      </c>
      <c r="CG177" s="33">
        <f t="shared" si="33"/>
        <v>0</v>
      </c>
      <c r="CH177" s="33">
        <f t="shared" si="46"/>
        <v>0</v>
      </c>
      <c r="CI177" s="33">
        <f t="shared" si="35"/>
        <v>0</v>
      </c>
      <c r="CJ177" s="33">
        <f t="shared" si="36"/>
        <v>0</v>
      </c>
      <c r="CK177" s="33">
        <f t="shared" si="37"/>
        <v>0</v>
      </c>
      <c r="CL177" s="33">
        <f t="shared" si="38"/>
        <v>0</v>
      </c>
      <c r="CM177" s="33"/>
      <c r="CN177" s="33"/>
      <c r="CZ177" s="2"/>
    </row>
    <row r="178" spans="1:104" ht="16.350000000000001" customHeight="1" x14ac:dyDescent="0.2">
      <c r="A178" s="1392"/>
      <c r="B178" s="339" t="s">
        <v>214</v>
      </c>
      <c r="C178" s="333">
        <f t="shared" si="39"/>
        <v>0</v>
      </c>
      <c r="D178" s="334">
        <f t="shared" si="44"/>
        <v>0</v>
      </c>
      <c r="E178" s="812">
        <f t="shared" si="44"/>
        <v>0</v>
      </c>
      <c r="F178" s="35"/>
      <c r="G178" s="39"/>
      <c r="H178" s="35"/>
      <c r="I178" s="39"/>
      <c r="J178" s="35"/>
      <c r="K178" s="39"/>
      <c r="L178" s="35"/>
      <c r="M178" s="39"/>
      <c r="N178" s="35"/>
      <c r="O178" s="39"/>
      <c r="P178" s="35"/>
      <c r="Q178" s="39"/>
      <c r="R178" s="35"/>
      <c r="S178" s="39"/>
      <c r="T178" s="35"/>
      <c r="U178" s="39"/>
      <c r="V178" s="35"/>
      <c r="W178" s="39"/>
      <c r="X178" s="35"/>
      <c r="Y178" s="39"/>
      <c r="Z178" s="35"/>
      <c r="AA178" s="39"/>
      <c r="AB178" s="35"/>
      <c r="AC178" s="39"/>
      <c r="AD178" s="35"/>
      <c r="AE178" s="39"/>
      <c r="AF178" s="35"/>
      <c r="AG178" s="39"/>
      <c r="AH178" s="35"/>
      <c r="AI178" s="39"/>
      <c r="AJ178" s="35"/>
      <c r="AK178" s="39"/>
      <c r="AL178" s="35"/>
      <c r="AM178" s="38"/>
      <c r="AN178" s="39"/>
      <c r="AO178" s="58"/>
      <c r="AP178" s="143"/>
      <c r="AQ178" s="39"/>
      <c r="AR178" s="39"/>
      <c r="AS178" s="58"/>
      <c r="AT178" s="186" t="str">
        <f t="shared" si="40"/>
        <v/>
      </c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12"/>
      <c r="BF178" s="12"/>
      <c r="BY178" s="3"/>
      <c r="CA178" s="32" t="str">
        <f t="shared" si="27"/>
        <v/>
      </c>
      <c r="CB178" s="32" t="str">
        <f t="shared" si="45"/>
        <v/>
      </c>
      <c r="CC178" s="32" t="str">
        <f t="shared" si="29"/>
        <v/>
      </c>
      <c r="CD178" s="32" t="str">
        <f t="shared" si="30"/>
        <v/>
      </c>
      <c r="CE178" s="32" t="str">
        <f t="shared" si="31"/>
        <v/>
      </c>
      <c r="CF178" s="32" t="str">
        <f t="shared" si="32"/>
        <v/>
      </c>
      <c r="CG178" s="33">
        <f t="shared" si="33"/>
        <v>0</v>
      </c>
      <c r="CH178" s="33">
        <f t="shared" si="46"/>
        <v>0</v>
      </c>
      <c r="CI178" s="33">
        <f t="shared" si="35"/>
        <v>0</v>
      </c>
      <c r="CJ178" s="33">
        <f t="shared" si="36"/>
        <v>0</v>
      </c>
      <c r="CK178" s="33">
        <f t="shared" si="37"/>
        <v>0</v>
      </c>
      <c r="CL178" s="33">
        <f t="shared" si="38"/>
        <v>0</v>
      </c>
      <c r="CM178" s="33"/>
      <c r="CN178" s="33"/>
      <c r="CZ178" s="2"/>
    </row>
    <row r="179" spans="1:104" ht="16.350000000000001" customHeight="1" x14ac:dyDescent="0.2">
      <c r="A179" s="1376"/>
      <c r="B179" s="364" t="s">
        <v>215</v>
      </c>
      <c r="C179" s="322">
        <f t="shared" si="39"/>
        <v>0</v>
      </c>
      <c r="D179" s="323">
        <f t="shared" si="44"/>
        <v>0</v>
      </c>
      <c r="E179" s="304">
        <f t="shared" si="44"/>
        <v>0</v>
      </c>
      <c r="F179" s="35"/>
      <c r="G179" s="39"/>
      <c r="H179" s="35"/>
      <c r="I179" s="39"/>
      <c r="J179" s="35"/>
      <c r="K179" s="39"/>
      <c r="L179" s="35"/>
      <c r="M179" s="39"/>
      <c r="N179" s="35"/>
      <c r="O179" s="39"/>
      <c r="P179" s="35"/>
      <c r="Q179" s="39"/>
      <c r="R179" s="35"/>
      <c r="S179" s="39"/>
      <c r="T179" s="35"/>
      <c r="U179" s="39"/>
      <c r="V179" s="35"/>
      <c r="W179" s="39"/>
      <c r="X179" s="35"/>
      <c r="Y179" s="39"/>
      <c r="Z179" s="35"/>
      <c r="AA179" s="39"/>
      <c r="AB179" s="35"/>
      <c r="AC179" s="39"/>
      <c r="AD179" s="35"/>
      <c r="AE179" s="39"/>
      <c r="AF179" s="35"/>
      <c r="AG179" s="39"/>
      <c r="AH179" s="35"/>
      <c r="AI179" s="39"/>
      <c r="AJ179" s="35"/>
      <c r="AK179" s="39"/>
      <c r="AL179" s="82"/>
      <c r="AM179" s="84"/>
      <c r="AN179" s="85"/>
      <c r="AO179" s="59"/>
      <c r="AP179" s="149"/>
      <c r="AQ179" s="85"/>
      <c r="AR179" s="85"/>
      <c r="AS179" s="59"/>
      <c r="AT179" s="186" t="str">
        <f t="shared" si="40"/>
        <v/>
      </c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12"/>
      <c r="BF179" s="12"/>
      <c r="BY179" s="3"/>
      <c r="CA179" s="32" t="str">
        <f t="shared" si="27"/>
        <v/>
      </c>
      <c r="CB179" s="32" t="str">
        <f t="shared" si="45"/>
        <v/>
      </c>
      <c r="CC179" s="32" t="str">
        <f t="shared" si="29"/>
        <v/>
      </c>
      <c r="CD179" s="32" t="str">
        <f t="shared" si="30"/>
        <v/>
      </c>
      <c r="CE179" s="32" t="str">
        <f t="shared" si="31"/>
        <v/>
      </c>
      <c r="CF179" s="32" t="str">
        <f t="shared" si="32"/>
        <v/>
      </c>
      <c r="CG179" s="33">
        <f t="shared" si="33"/>
        <v>0</v>
      </c>
      <c r="CH179" s="33">
        <f t="shared" si="46"/>
        <v>0</v>
      </c>
      <c r="CI179" s="33">
        <f t="shared" si="35"/>
        <v>0</v>
      </c>
      <c r="CJ179" s="33">
        <f t="shared" si="36"/>
        <v>0</v>
      </c>
      <c r="CK179" s="33">
        <f t="shared" si="37"/>
        <v>0</v>
      </c>
      <c r="CL179" s="33">
        <f t="shared" si="38"/>
        <v>0</v>
      </c>
      <c r="CM179" s="33"/>
      <c r="CN179" s="33"/>
      <c r="CZ179" s="2"/>
    </row>
    <row r="180" spans="1:104" ht="16.350000000000001" customHeight="1" x14ac:dyDescent="0.2">
      <c r="A180" s="1375" t="s">
        <v>216</v>
      </c>
      <c r="B180" s="976" t="s">
        <v>217</v>
      </c>
      <c r="C180" s="972">
        <f t="shared" si="39"/>
        <v>0</v>
      </c>
      <c r="D180" s="973">
        <f t="shared" si="44"/>
        <v>0</v>
      </c>
      <c r="E180" s="974">
        <f t="shared" si="44"/>
        <v>0</v>
      </c>
      <c r="F180" s="893"/>
      <c r="G180" s="896"/>
      <c r="H180" s="893"/>
      <c r="I180" s="896"/>
      <c r="J180" s="893"/>
      <c r="K180" s="896"/>
      <c r="L180" s="893"/>
      <c r="M180" s="896"/>
      <c r="N180" s="893"/>
      <c r="O180" s="896"/>
      <c r="P180" s="893"/>
      <c r="Q180" s="896"/>
      <c r="R180" s="893"/>
      <c r="S180" s="896"/>
      <c r="T180" s="893"/>
      <c r="U180" s="896"/>
      <c r="V180" s="893"/>
      <c r="W180" s="896"/>
      <c r="X180" s="893"/>
      <c r="Y180" s="896"/>
      <c r="Z180" s="893"/>
      <c r="AA180" s="896"/>
      <c r="AB180" s="893"/>
      <c r="AC180" s="896"/>
      <c r="AD180" s="893"/>
      <c r="AE180" s="896"/>
      <c r="AF180" s="893"/>
      <c r="AG180" s="896"/>
      <c r="AH180" s="893"/>
      <c r="AI180" s="896"/>
      <c r="AJ180" s="893"/>
      <c r="AK180" s="896"/>
      <c r="AL180" s="893"/>
      <c r="AM180" s="895"/>
      <c r="AN180" s="365"/>
      <c r="AO180" s="980"/>
      <c r="AP180" s="911"/>
      <c r="AQ180" s="347"/>
      <c r="AR180" s="347"/>
      <c r="AS180" s="347"/>
      <c r="AT180" s="186" t="str">
        <f t="shared" si="40"/>
        <v/>
      </c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12"/>
      <c r="BF180" s="12"/>
      <c r="BY180" s="3"/>
      <c r="CA180" s="32"/>
      <c r="CB180" s="32"/>
      <c r="CC180" s="32" t="str">
        <f t="shared" si="29"/>
        <v/>
      </c>
      <c r="CD180" s="32" t="str">
        <f t="shared" si="30"/>
        <v/>
      </c>
      <c r="CE180" s="32" t="str">
        <f t="shared" si="31"/>
        <v/>
      </c>
      <c r="CF180" s="32" t="str">
        <f t="shared" si="32"/>
        <v/>
      </c>
      <c r="CG180" s="33"/>
      <c r="CH180" s="33"/>
      <c r="CI180" s="33">
        <f t="shared" si="35"/>
        <v>0</v>
      </c>
      <c r="CJ180" s="33">
        <f t="shared" si="36"/>
        <v>0</v>
      </c>
      <c r="CK180" s="33">
        <f t="shared" si="37"/>
        <v>0</v>
      </c>
      <c r="CL180" s="33">
        <f t="shared" ref="CL180:CL181" si="47">IF(AND(C180&lt;&gt;0,OR(AP180="",AQ180="",AR180="",AS180="")),1,0)</f>
        <v>0</v>
      </c>
      <c r="CM180" s="33"/>
      <c r="CN180" s="33"/>
      <c r="CZ180" s="2"/>
    </row>
    <row r="181" spans="1:104" ht="16.350000000000001" customHeight="1" x14ac:dyDescent="0.2">
      <c r="A181" s="1392"/>
      <c r="B181" s="339" t="s">
        <v>218</v>
      </c>
      <c r="C181" s="333">
        <f t="shared" si="39"/>
        <v>0</v>
      </c>
      <c r="D181" s="334">
        <f t="shared" si="44"/>
        <v>0</v>
      </c>
      <c r="E181" s="812">
        <f t="shared" si="44"/>
        <v>0</v>
      </c>
      <c r="F181" s="35"/>
      <c r="G181" s="39"/>
      <c r="H181" s="35"/>
      <c r="I181" s="39"/>
      <c r="J181" s="35"/>
      <c r="K181" s="39"/>
      <c r="L181" s="35"/>
      <c r="M181" s="39"/>
      <c r="N181" s="35"/>
      <c r="O181" s="39"/>
      <c r="P181" s="35"/>
      <c r="Q181" s="39"/>
      <c r="R181" s="35"/>
      <c r="S181" s="39"/>
      <c r="T181" s="35"/>
      <c r="U181" s="39"/>
      <c r="V181" s="35"/>
      <c r="W181" s="39"/>
      <c r="X181" s="35"/>
      <c r="Y181" s="39"/>
      <c r="Z181" s="35"/>
      <c r="AA181" s="39"/>
      <c r="AB181" s="35"/>
      <c r="AC181" s="39"/>
      <c r="AD181" s="35"/>
      <c r="AE181" s="39"/>
      <c r="AF181" s="35"/>
      <c r="AG181" s="39"/>
      <c r="AH181" s="35"/>
      <c r="AI181" s="39"/>
      <c r="AJ181" s="35"/>
      <c r="AK181" s="39"/>
      <c r="AL181" s="35"/>
      <c r="AM181" s="38"/>
      <c r="AN181" s="359"/>
      <c r="AO181" s="366"/>
      <c r="AP181" s="35"/>
      <c r="AQ181" s="46"/>
      <c r="AR181" s="46"/>
      <c r="AS181" s="46"/>
      <c r="AT181" s="186" t="str">
        <f t="shared" si="40"/>
        <v/>
      </c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12"/>
      <c r="BF181" s="12"/>
      <c r="BY181" s="3"/>
      <c r="CA181" s="32"/>
      <c r="CB181" s="32"/>
      <c r="CC181" s="32" t="str">
        <f t="shared" si="29"/>
        <v/>
      </c>
      <c r="CD181" s="32" t="str">
        <f t="shared" si="30"/>
        <v/>
      </c>
      <c r="CE181" s="32" t="str">
        <f t="shared" si="31"/>
        <v/>
      </c>
      <c r="CF181" s="32" t="str">
        <f t="shared" si="32"/>
        <v/>
      </c>
      <c r="CG181" s="33"/>
      <c r="CH181" s="33"/>
      <c r="CI181" s="33">
        <f t="shared" si="35"/>
        <v>0</v>
      </c>
      <c r="CJ181" s="33">
        <f t="shared" si="36"/>
        <v>0</v>
      </c>
      <c r="CK181" s="33">
        <f t="shared" si="37"/>
        <v>0</v>
      </c>
      <c r="CL181" s="33">
        <f t="shared" si="47"/>
        <v>0</v>
      </c>
      <c r="CM181" s="33"/>
      <c r="CN181" s="33"/>
      <c r="CZ181" s="2"/>
    </row>
    <row r="182" spans="1:104" ht="16.350000000000001" customHeight="1" x14ac:dyDescent="0.2">
      <c r="A182" s="1376"/>
      <c r="B182" s="367" t="s">
        <v>219</v>
      </c>
      <c r="C182" s="348">
        <f t="shared" si="39"/>
        <v>0</v>
      </c>
      <c r="D182" s="349">
        <f t="shared" si="44"/>
        <v>0</v>
      </c>
      <c r="E182" s="350">
        <f t="shared" si="44"/>
        <v>0</v>
      </c>
      <c r="F182" s="82"/>
      <c r="G182" s="85"/>
      <c r="H182" s="82"/>
      <c r="I182" s="85"/>
      <c r="J182" s="82"/>
      <c r="K182" s="85"/>
      <c r="L182" s="82"/>
      <c r="M182" s="85"/>
      <c r="N182" s="82"/>
      <c r="O182" s="85"/>
      <c r="P182" s="82"/>
      <c r="Q182" s="85"/>
      <c r="R182" s="82"/>
      <c r="S182" s="85"/>
      <c r="T182" s="82"/>
      <c r="U182" s="85"/>
      <c r="V182" s="82"/>
      <c r="W182" s="85"/>
      <c r="X182" s="82"/>
      <c r="Y182" s="85"/>
      <c r="Z182" s="82"/>
      <c r="AA182" s="85"/>
      <c r="AB182" s="82"/>
      <c r="AC182" s="85"/>
      <c r="AD182" s="82"/>
      <c r="AE182" s="85"/>
      <c r="AF182" s="82"/>
      <c r="AG182" s="85"/>
      <c r="AH182" s="82"/>
      <c r="AI182" s="85"/>
      <c r="AJ182" s="82"/>
      <c r="AK182" s="85"/>
      <c r="AL182" s="82"/>
      <c r="AM182" s="84"/>
      <c r="AN182" s="274"/>
      <c r="AO182" s="274"/>
      <c r="AP182" s="82"/>
      <c r="AQ182" s="85"/>
      <c r="AR182" s="85"/>
      <c r="AS182" s="85"/>
      <c r="AT182" s="186" t="str">
        <f t="shared" si="40"/>
        <v/>
      </c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12"/>
      <c r="BF182" s="12"/>
      <c r="BY182" s="3"/>
      <c r="CA182" s="32"/>
      <c r="CB182" s="32"/>
      <c r="CC182" s="32" t="str">
        <f t="shared" si="29"/>
        <v/>
      </c>
      <c r="CD182" s="32" t="str">
        <f t="shared" si="30"/>
        <v/>
      </c>
      <c r="CE182" s="32" t="str">
        <f t="shared" si="31"/>
        <v/>
      </c>
      <c r="CF182" s="32" t="str">
        <f t="shared" si="32"/>
        <v/>
      </c>
      <c r="CG182" s="33"/>
      <c r="CH182" s="33"/>
      <c r="CI182" s="33">
        <f t="shared" si="35"/>
        <v>0</v>
      </c>
      <c r="CJ182" s="33">
        <f t="shared" si="36"/>
        <v>0</v>
      </c>
      <c r="CK182" s="33">
        <f t="shared" si="37"/>
        <v>0</v>
      </c>
      <c r="CL182" s="33">
        <f>IF(AND(C182&lt;&gt;0,OR(AP182="",AQ182="",AR182="",AS182="")),1,0)</f>
        <v>0</v>
      </c>
      <c r="CM182" s="33"/>
      <c r="CN182" s="33"/>
      <c r="CZ182" s="2"/>
    </row>
    <row r="183" spans="1:104" ht="16.350000000000001" customHeight="1" x14ac:dyDescent="0.2">
      <c r="A183" s="1600" t="s">
        <v>220</v>
      </c>
      <c r="B183" s="1601"/>
      <c r="C183" s="328">
        <f t="shared" si="39"/>
        <v>0</v>
      </c>
      <c r="D183" s="329">
        <f t="shared" si="44"/>
        <v>0</v>
      </c>
      <c r="E183" s="330">
        <f t="shared" si="44"/>
        <v>0</v>
      </c>
      <c r="F183" s="106"/>
      <c r="G183" s="109"/>
      <c r="H183" s="106"/>
      <c r="I183" s="109"/>
      <c r="J183" s="106"/>
      <c r="K183" s="109"/>
      <c r="L183" s="106"/>
      <c r="M183" s="109"/>
      <c r="N183" s="106"/>
      <c r="O183" s="109"/>
      <c r="P183" s="106"/>
      <c r="Q183" s="109"/>
      <c r="R183" s="106"/>
      <c r="S183" s="109"/>
      <c r="T183" s="106"/>
      <c r="U183" s="109"/>
      <c r="V183" s="106"/>
      <c r="W183" s="109"/>
      <c r="X183" s="106"/>
      <c r="Y183" s="109"/>
      <c r="Z183" s="106"/>
      <c r="AA183" s="109"/>
      <c r="AB183" s="106"/>
      <c r="AC183" s="109"/>
      <c r="AD183" s="106"/>
      <c r="AE183" s="109"/>
      <c r="AF183" s="106"/>
      <c r="AG183" s="109"/>
      <c r="AH183" s="106"/>
      <c r="AI183" s="109"/>
      <c r="AJ183" s="106"/>
      <c r="AK183" s="109"/>
      <c r="AL183" s="106"/>
      <c r="AM183" s="254"/>
      <c r="AN183" s="331"/>
      <c r="AO183" s="57"/>
      <c r="AP183" s="106"/>
      <c r="AQ183" s="109"/>
      <c r="AR183" s="109"/>
      <c r="AS183" s="109"/>
      <c r="AT183" s="186" t="str">
        <f t="shared" si="40"/>
        <v/>
      </c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12"/>
      <c r="BF183" s="12"/>
      <c r="BY183" s="3"/>
      <c r="CA183" s="32" t="str">
        <f t="shared" ref="CA183:CA189" si="48">IF(CG183=0,"","* Las gestantes ingresadas al Programa NO debe ser mayor al Total de Mujeres ingresadas. ")</f>
        <v/>
      </c>
      <c r="CB183" s="32" t="str">
        <f t="shared" ref="CB183:CB189" si="49">IF(CH183=0,"","* Las madres de hijos menor de 5 años NO DEBE ser mayor al Total de Mujeres ingresadas al Programa. ")</f>
        <v/>
      </c>
      <c r="CC183" s="32" t="str">
        <f t="shared" si="29"/>
        <v/>
      </c>
      <c r="CD183" s="32" t="str">
        <f t="shared" si="30"/>
        <v/>
      </c>
      <c r="CE183" s="32" t="str">
        <f t="shared" si="31"/>
        <v/>
      </c>
      <c r="CF183" s="32" t="str">
        <f t="shared" si="32"/>
        <v/>
      </c>
      <c r="CG183" s="33">
        <f t="shared" ref="CG183:CG189" si="50">IF(E183&lt;AN183,1,0)</f>
        <v>0</v>
      </c>
      <c r="CH183" s="33">
        <f t="shared" ref="CH183:CH189" si="51">IF(C183&lt;AO183,1,0)</f>
        <v>0</v>
      </c>
      <c r="CI183" s="33">
        <f t="shared" si="35"/>
        <v>0</v>
      </c>
      <c r="CJ183" s="33">
        <f t="shared" si="36"/>
        <v>0</v>
      </c>
      <c r="CK183" s="33">
        <f t="shared" si="37"/>
        <v>0</v>
      </c>
      <c r="CL183" s="33">
        <f t="shared" si="38"/>
        <v>0</v>
      </c>
      <c r="CM183" s="33"/>
      <c r="CN183" s="33"/>
      <c r="CZ183" s="2"/>
    </row>
    <row r="184" spans="1:104" ht="16.350000000000001" customHeight="1" x14ac:dyDescent="0.2">
      <c r="A184" s="1472" t="s">
        <v>221</v>
      </c>
      <c r="B184" s="1473"/>
      <c r="C184" s="333">
        <f t="shared" si="39"/>
        <v>0</v>
      </c>
      <c r="D184" s="334">
        <f t="shared" si="44"/>
        <v>0</v>
      </c>
      <c r="E184" s="812">
        <f t="shared" si="44"/>
        <v>0</v>
      </c>
      <c r="F184" s="35"/>
      <c r="G184" s="39"/>
      <c r="H184" s="35"/>
      <c r="I184" s="39"/>
      <c r="J184" s="35"/>
      <c r="K184" s="39"/>
      <c r="L184" s="35"/>
      <c r="M184" s="39"/>
      <c r="N184" s="35"/>
      <c r="O184" s="39"/>
      <c r="P184" s="35"/>
      <c r="Q184" s="39"/>
      <c r="R184" s="35"/>
      <c r="S184" s="39"/>
      <c r="T184" s="35"/>
      <c r="U184" s="39"/>
      <c r="V184" s="35"/>
      <c r="W184" s="39"/>
      <c r="X184" s="35"/>
      <c r="Y184" s="39"/>
      <c r="Z184" s="35"/>
      <c r="AA184" s="39"/>
      <c r="AB184" s="35"/>
      <c r="AC184" s="39"/>
      <c r="AD184" s="35"/>
      <c r="AE184" s="39"/>
      <c r="AF184" s="35"/>
      <c r="AG184" s="39"/>
      <c r="AH184" s="35"/>
      <c r="AI184" s="39"/>
      <c r="AJ184" s="35"/>
      <c r="AK184" s="39"/>
      <c r="AL184" s="35"/>
      <c r="AM184" s="239"/>
      <c r="AN184" s="336"/>
      <c r="AO184" s="58"/>
      <c r="AP184" s="35"/>
      <c r="AQ184" s="305"/>
      <c r="AR184" s="305"/>
      <c r="AS184" s="305"/>
      <c r="AT184" s="186" t="str">
        <f t="shared" si="40"/>
        <v/>
      </c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12"/>
      <c r="BF184" s="12"/>
      <c r="BG184" s="12"/>
      <c r="BH184" s="12"/>
      <c r="BI184" s="12"/>
      <c r="BY184" s="3"/>
      <c r="CA184" s="32" t="str">
        <f t="shared" si="48"/>
        <v/>
      </c>
      <c r="CB184" s="32" t="str">
        <f t="shared" si="49"/>
        <v/>
      </c>
      <c r="CC184" s="32" t="str">
        <f t="shared" si="29"/>
        <v/>
      </c>
      <c r="CD184" s="32" t="str">
        <f t="shared" si="30"/>
        <v/>
      </c>
      <c r="CE184" s="32" t="str">
        <f t="shared" si="31"/>
        <v/>
      </c>
      <c r="CF184" s="32" t="str">
        <f t="shared" si="32"/>
        <v/>
      </c>
      <c r="CG184" s="33">
        <f t="shared" si="50"/>
        <v>0</v>
      </c>
      <c r="CH184" s="33">
        <f t="shared" si="51"/>
        <v>0</v>
      </c>
      <c r="CI184" s="33">
        <f t="shared" si="35"/>
        <v>0</v>
      </c>
      <c r="CJ184" s="33">
        <f t="shared" si="36"/>
        <v>0</v>
      </c>
      <c r="CK184" s="33">
        <f t="shared" si="37"/>
        <v>0</v>
      </c>
      <c r="CL184" s="33">
        <f t="shared" si="38"/>
        <v>0</v>
      </c>
      <c r="CM184" s="33"/>
      <c r="CN184" s="33"/>
      <c r="CZ184" s="2"/>
    </row>
    <row r="185" spans="1:104" ht="16.350000000000001" customHeight="1" x14ac:dyDescent="0.2">
      <c r="A185" s="1472" t="s">
        <v>222</v>
      </c>
      <c r="B185" s="1473"/>
      <c r="C185" s="333">
        <f t="shared" si="39"/>
        <v>0</v>
      </c>
      <c r="D185" s="334">
        <f t="shared" si="44"/>
        <v>0</v>
      </c>
      <c r="E185" s="812">
        <f t="shared" si="44"/>
        <v>0</v>
      </c>
      <c r="F185" s="35"/>
      <c r="G185" s="39"/>
      <c r="H185" s="35"/>
      <c r="I185" s="39"/>
      <c r="J185" s="35"/>
      <c r="K185" s="39"/>
      <c r="L185" s="35"/>
      <c r="M185" s="39"/>
      <c r="N185" s="35"/>
      <c r="O185" s="39"/>
      <c r="P185" s="35"/>
      <c r="Q185" s="39"/>
      <c r="R185" s="35"/>
      <c r="S185" s="39"/>
      <c r="T185" s="35"/>
      <c r="U185" s="39"/>
      <c r="V185" s="35"/>
      <c r="W185" s="39"/>
      <c r="X185" s="35"/>
      <c r="Y185" s="39"/>
      <c r="Z185" s="35"/>
      <c r="AA185" s="39"/>
      <c r="AB185" s="35"/>
      <c r="AC185" s="39"/>
      <c r="AD185" s="35"/>
      <c r="AE185" s="39"/>
      <c r="AF185" s="35"/>
      <c r="AG185" s="39"/>
      <c r="AH185" s="35"/>
      <c r="AI185" s="39"/>
      <c r="AJ185" s="35"/>
      <c r="AK185" s="39"/>
      <c r="AL185" s="35"/>
      <c r="AM185" s="239"/>
      <c r="AN185" s="336"/>
      <c r="AO185" s="58"/>
      <c r="AP185" s="35"/>
      <c r="AQ185" s="46"/>
      <c r="AR185" s="46"/>
      <c r="AS185" s="46"/>
      <c r="AT185" s="186" t="str">
        <f t="shared" si="40"/>
        <v/>
      </c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12"/>
      <c r="BF185" s="12"/>
      <c r="BG185" s="12"/>
      <c r="BH185" s="12"/>
      <c r="BI185" s="12"/>
      <c r="BY185" s="3"/>
      <c r="CA185" s="32" t="str">
        <f t="shared" si="48"/>
        <v/>
      </c>
      <c r="CB185" s="32" t="str">
        <f t="shared" si="49"/>
        <v/>
      </c>
      <c r="CC185" s="32" t="str">
        <f t="shared" si="29"/>
        <v/>
      </c>
      <c r="CD185" s="32" t="str">
        <f t="shared" si="30"/>
        <v/>
      </c>
      <c r="CE185" s="32" t="str">
        <f t="shared" si="31"/>
        <v/>
      </c>
      <c r="CF185" s="32" t="str">
        <f t="shared" si="32"/>
        <v/>
      </c>
      <c r="CG185" s="33">
        <f t="shared" si="50"/>
        <v>0</v>
      </c>
      <c r="CH185" s="33">
        <f t="shared" si="51"/>
        <v>0</v>
      </c>
      <c r="CI185" s="33">
        <f t="shared" si="35"/>
        <v>0</v>
      </c>
      <c r="CJ185" s="33">
        <f t="shared" si="36"/>
        <v>0</v>
      </c>
      <c r="CK185" s="33">
        <f t="shared" si="37"/>
        <v>0</v>
      </c>
      <c r="CL185" s="33">
        <f t="shared" si="38"/>
        <v>0</v>
      </c>
      <c r="CM185" s="33"/>
      <c r="CN185" s="33"/>
      <c r="CZ185" s="2"/>
    </row>
    <row r="186" spans="1:104" ht="16.350000000000001" customHeight="1" x14ac:dyDescent="0.2">
      <c r="A186" s="1472" t="s">
        <v>223</v>
      </c>
      <c r="B186" s="1473"/>
      <c r="C186" s="333">
        <f t="shared" si="39"/>
        <v>0</v>
      </c>
      <c r="D186" s="334">
        <f t="shared" si="44"/>
        <v>0</v>
      </c>
      <c r="E186" s="812">
        <f t="shared" si="44"/>
        <v>0</v>
      </c>
      <c r="F186" s="35"/>
      <c r="G186" s="39"/>
      <c r="H186" s="35"/>
      <c r="I186" s="39"/>
      <c r="J186" s="35"/>
      <c r="K186" s="39"/>
      <c r="L186" s="35"/>
      <c r="M186" s="39"/>
      <c r="N186" s="35"/>
      <c r="O186" s="39"/>
      <c r="P186" s="35"/>
      <c r="Q186" s="39"/>
      <c r="R186" s="35"/>
      <c r="S186" s="39"/>
      <c r="T186" s="35"/>
      <c r="U186" s="39"/>
      <c r="V186" s="35"/>
      <c r="W186" s="39"/>
      <c r="X186" s="35"/>
      <c r="Y186" s="39"/>
      <c r="Z186" s="35"/>
      <c r="AA186" s="39"/>
      <c r="AB186" s="35"/>
      <c r="AC186" s="39"/>
      <c r="AD186" s="35"/>
      <c r="AE186" s="39"/>
      <c r="AF186" s="35"/>
      <c r="AG186" s="39"/>
      <c r="AH186" s="35"/>
      <c r="AI186" s="39"/>
      <c r="AJ186" s="35"/>
      <c r="AK186" s="39"/>
      <c r="AL186" s="35"/>
      <c r="AM186" s="239"/>
      <c r="AN186" s="336"/>
      <c r="AO186" s="58"/>
      <c r="AP186" s="35"/>
      <c r="AQ186" s="46"/>
      <c r="AR186" s="46"/>
      <c r="AS186" s="46"/>
      <c r="AT186" s="186" t="str">
        <f t="shared" si="40"/>
        <v/>
      </c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12"/>
      <c r="BF186" s="12"/>
      <c r="BG186" s="12"/>
      <c r="BH186" s="12"/>
      <c r="BI186" s="12"/>
      <c r="BY186" s="3"/>
      <c r="CA186" s="32" t="str">
        <f t="shared" si="48"/>
        <v/>
      </c>
      <c r="CB186" s="32" t="str">
        <f t="shared" si="49"/>
        <v/>
      </c>
      <c r="CC186" s="32" t="str">
        <f t="shared" si="29"/>
        <v/>
      </c>
      <c r="CD186" s="32" t="str">
        <f t="shared" si="30"/>
        <v/>
      </c>
      <c r="CE186" s="32" t="str">
        <f t="shared" si="31"/>
        <v/>
      </c>
      <c r="CF186" s="32" t="str">
        <f t="shared" si="32"/>
        <v/>
      </c>
      <c r="CG186" s="33">
        <f t="shared" si="50"/>
        <v>0</v>
      </c>
      <c r="CH186" s="33">
        <f t="shared" si="51"/>
        <v>0</v>
      </c>
      <c r="CI186" s="33">
        <f t="shared" si="35"/>
        <v>0</v>
      </c>
      <c r="CJ186" s="33">
        <f t="shared" si="36"/>
        <v>0</v>
      </c>
      <c r="CK186" s="33">
        <f t="shared" si="37"/>
        <v>0</v>
      </c>
      <c r="CL186" s="33">
        <f t="shared" si="38"/>
        <v>0</v>
      </c>
      <c r="CM186" s="33"/>
      <c r="CN186" s="33"/>
      <c r="CZ186" s="2"/>
    </row>
    <row r="187" spans="1:104" ht="18" customHeight="1" x14ac:dyDescent="0.2">
      <c r="A187" s="1472" t="s">
        <v>224</v>
      </c>
      <c r="B187" s="1473"/>
      <c r="C187" s="344">
        <f t="shared" si="39"/>
        <v>0</v>
      </c>
      <c r="D187" s="337">
        <f t="shared" si="44"/>
        <v>0</v>
      </c>
      <c r="E187" s="820">
        <f t="shared" si="44"/>
        <v>0</v>
      </c>
      <c r="F187" s="42"/>
      <c r="G187" s="46"/>
      <c r="H187" s="42"/>
      <c r="I187" s="46"/>
      <c r="J187" s="42"/>
      <c r="K187" s="46"/>
      <c r="L187" s="42"/>
      <c r="M187" s="46"/>
      <c r="N187" s="42"/>
      <c r="O187" s="46"/>
      <c r="P187" s="42"/>
      <c r="Q187" s="46"/>
      <c r="R187" s="42"/>
      <c r="S187" s="46"/>
      <c r="T187" s="42"/>
      <c r="U187" s="46"/>
      <c r="V187" s="42"/>
      <c r="W187" s="46"/>
      <c r="X187" s="42"/>
      <c r="Y187" s="46"/>
      <c r="Z187" s="42"/>
      <c r="AA187" s="46"/>
      <c r="AB187" s="42"/>
      <c r="AC187" s="46"/>
      <c r="AD187" s="42"/>
      <c r="AE187" s="46"/>
      <c r="AF187" s="42"/>
      <c r="AG187" s="46"/>
      <c r="AH187" s="42"/>
      <c r="AI187" s="46"/>
      <c r="AJ187" s="42"/>
      <c r="AK187" s="46"/>
      <c r="AL187" s="42"/>
      <c r="AM187" s="244"/>
      <c r="AN187" s="338"/>
      <c r="AO187" s="202"/>
      <c r="AP187" s="42"/>
      <c r="AQ187" s="46"/>
      <c r="AR187" s="46"/>
      <c r="AS187" s="46"/>
      <c r="AT187" s="186" t="str">
        <f t="shared" si="40"/>
        <v/>
      </c>
      <c r="AU187" s="13"/>
      <c r="AV187" s="13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CA187" s="32" t="str">
        <f t="shared" si="48"/>
        <v/>
      </c>
      <c r="CB187" s="32" t="str">
        <f t="shared" si="49"/>
        <v/>
      </c>
      <c r="CC187" s="32" t="str">
        <f t="shared" si="29"/>
        <v/>
      </c>
      <c r="CD187" s="32" t="str">
        <f t="shared" si="30"/>
        <v/>
      </c>
      <c r="CE187" s="32" t="str">
        <f t="shared" si="31"/>
        <v/>
      </c>
      <c r="CF187" s="32" t="str">
        <f t="shared" si="32"/>
        <v/>
      </c>
      <c r="CG187" s="33">
        <f t="shared" si="50"/>
        <v>0</v>
      </c>
      <c r="CH187" s="33">
        <f t="shared" si="51"/>
        <v>0</v>
      </c>
      <c r="CI187" s="33">
        <f t="shared" si="35"/>
        <v>0</v>
      </c>
      <c r="CJ187" s="33">
        <f t="shared" si="36"/>
        <v>0</v>
      </c>
      <c r="CK187" s="33">
        <f t="shared" si="37"/>
        <v>0</v>
      </c>
      <c r="CL187" s="33">
        <f t="shared" si="38"/>
        <v>0</v>
      </c>
      <c r="CM187" s="33"/>
      <c r="CN187" s="33"/>
    </row>
    <row r="188" spans="1:104" ht="18" customHeight="1" x14ac:dyDescent="0.2">
      <c r="A188" s="1472" t="s">
        <v>225</v>
      </c>
      <c r="B188" s="1473"/>
      <c r="C188" s="344">
        <f t="shared" si="39"/>
        <v>0</v>
      </c>
      <c r="D188" s="337">
        <f t="shared" si="44"/>
        <v>0</v>
      </c>
      <c r="E188" s="820">
        <f t="shared" si="44"/>
        <v>0</v>
      </c>
      <c r="F188" s="42"/>
      <c r="G188" s="46"/>
      <c r="H188" s="42"/>
      <c r="I188" s="46"/>
      <c r="J188" s="42"/>
      <c r="K188" s="46"/>
      <c r="L188" s="42"/>
      <c r="M188" s="46"/>
      <c r="N188" s="42"/>
      <c r="O188" s="46"/>
      <c r="P188" s="42"/>
      <c r="Q188" s="46"/>
      <c r="R188" s="42"/>
      <c r="S188" s="46"/>
      <c r="T188" s="42"/>
      <c r="U188" s="46"/>
      <c r="V188" s="42"/>
      <c r="W188" s="46"/>
      <c r="X188" s="42"/>
      <c r="Y188" s="46"/>
      <c r="Z188" s="42"/>
      <c r="AA188" s="46"/>
      <c r="AB188" s="42"/>
      <c r="AC188" s="46"/>
      <c r="AD188" s="42"/>
      <c r="AE188" s="46"/>
      <c r="AF188" s="42"/>
      <c r="AG188" s="46"/>
      <c r="AH188" s="42"/>
      <c r="AI188" s="46"/>
      <c r="AJ188" s="42"/>
      <c r="AK188" s="46"/>
      <c r="AL188" s="42"/>
      <c r="AM188" s="244"/>
      <c r="AN188" s="338"/>
      <c r="AO188" s="202"/>
      <c r="AP188" s="42"/>
      <c r="AQ188" s="46"/>
      <c r="AR188" s="46"/>
      <c r="AS188" s="46"/>
      <c r="AT188" s="186" t="str">
        <f t="shared" si="40"/>
        <v/>
      </c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CA188" s="32" t="str">
        <f t="shared" si="48"/>
        <v/>
      </c>
      <c r="CB188" s="32" t="str">
        <f t="shared" si="49"/>
        <v/>
      </c>
      <c r="CC188" s="32" t="str">
        <f t="shared" si="29"/>
        <v/>
      </c>
      <c r="CD188" s="32" t="str">
        <f t="shared" si="30"/>
        <v/>
      </c>
      <c r="CE188" s="32" t="str">
        <f t="shared" si="31"/>
        <v/>
      </c>
      <c r="CF188" s="32" t="str">
        <f t="shared" si="32"/>
        <v/>
      </c>
      <c r="CG188" s="33">
        <f t="shared" si="50"/>
        <v>0</v>
      </c>
      <c r="CH188" s="33">
        <f t="shared" si="51"/>
        <v>0</v>
      </c>
      <c r="CI188" s="33">
        <f t="shared" si="35"/>
        <v>0</v>
      </c>
      <c r="CJ188" s="33">
        <f t="shared" si="36"/>
        <v>0</v>
      </c>
      <c r="CK188" s="33">
        <f t="shared" si="37"/>
        <v>0</v>
      </c>
      <c r="CL188" s="33">
        <f t="shared" si="38"/>
        <v>0</v>
      </c>
      <c r="CM188" s="33"/>
      <c r="CN188" s="33"/>
    </row>
    <row r="189" spans="1:104" ht="18" customHeight="1" x14ac:dyDescent="0.2">
      <c r="A189" s="1474" t="s">
        <v>226</v>
      </c>
      <c r="B189" s="1475"/>
      <c r="C189" s="348">
        <f t="shared" si="39"/>
        <v>0</v>
      </c>
      <c r="D189" s="349">
        <f t="shared" si="44"/>
        <v>0</v>
      </c>
      <c r="E189" s="350">
        <f t="shared" si="44"/>
        <v>0</v>
      </c>
      <c r="F189" s="82"/>
      <c r="G189" s="85"/>
      <c r="H189" s="82"/>
      <c r="I189" s="85"/>
      <c r="J189" s="82"/>
      <c r="K189" s="85"/>
      <c r="L189" s="82"/>
      <c r="M189" s="85"/>
      <c r="N189" s="82"/>
      <c r="O189" s="85"/>
      <c r="P189" s="82"/>
      <c r="Q189" s="85"/>
      <c r="R189" s="82"/>
      <c r="S189" s="85"/>
      <c r="T189" s="82"/>
      <c r="U189" s="85"/>
      <c r="V189" s="82"/>
      <c r="W189" s="85"/>
      <c r="X189" s="82"/>
      <c r="Y189" s="85"/>
      <c r="Z189" s="82"/>
      <c r="AA189" s="85"/>
      <c r="AB189" s="82"/>
      <c r="AC189" s="85"/>
      <c r="AD189" s="82"/>
      <c r="AE189" s="85"/>
      <c r="AF189" s="82"/>
      <c r="AG189" s="85"/>
      <c r="AH189" s="82"/>
      <c r="AI189" s="85"/>
      <c r="AJ189" s="82"/>
      <c r="AK189" s="85"/>
      <c r="AL189" s="82"/>
      <c r="AM189" s="351"/>
      <c r="AN189" s="368"/>
      <c r="AO189" s="369"/>
      <c r="AP189" s="82"/>
      <c r="AQ189" s="85"/>
      <c r="AR189" s="85"/>
      <c r="AS189" s="85"/>
      <c r="AT189" s="186" t="str">
        <f t="shared" si="40"/>
        <v/>
      </c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CA189" s="32" t="str">
        <f t="shared" si="48"/>
        <v/>
      </c>
      <c r="CB189" s="32" t="str">
        <f t="shared" si="49"/>
        <v/>
      </c>
      <c r="CC189" s="32" t="str">
        <f t="shared" si="29"/>
        <v/>
      </c>
      <c r="CD189" s="32" t="str">
        <f t="shared" si="30"/>
        <v/>
      </c>
      <c r="CE189" s="32" t="str">
        <f t="shared" si="31"/>
        <v/>
      </c>
      <c r="CF189" s="32" t="str">
        <f t="shared" si="32"/>
        <v/>
      </c>
      <c r="CG189" s="33">
        <f t="shared" si="50"/>
        <v>0</v>
      </c>
      <c r="CH189" s="33">
        <f t="shared" si="51"/>
        <v>0</v>
      </c>
      <c r="CI189" s="33">
        <f t="shared" si="35"/>
        <v>0</v>
      </c>
      <c r="CJ189" s="33">
        <f t="shared" si="36"/>
        <v>0</v>
      </c>
      <c r="CK189" s="33">
        <f t="shared" si="37"/>
        <v>0</v>
      </c>
      <c r="CL189" s="33">
        <f t="shared" si="38"/>
        <v>0</v>
      </c>
      <c r="CM189" s="33"/>
      <c r="CN189" s="33"/>
    </row>
    <row r="190" spans="1:104" ht="27.75" customHeight="1" x14ac:dyDescent="0.2">
      <c r="A190" s="117" t="s">
        <v>227</v>
      </c>
      <c r="B190" s="117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12"/>
      <c r="BJ190" s="12"/>
      <c r="CG190" s="14"/>
      <c r="CH190" s="14"/>
      <c r="CI190" s="14"/>
      <c r="CJ190" s="14"/>
      <c r="CK190" s="14"/>
      <c r="CL190" s="14"/>
      <c r="CM190" s="14"/>
      <c r="CN190" s="14"/>
    </row>
    <row r="191" spans="1:104" ht="23.25" customHeight="1" x14ac:dyDescent="0.2">
      <c r="A191" s="1371" t="s">
        <v>228</v>
      </c>
      <c r="B191" s="1372"/>
      <c r="C191" s="1579" t="s">
        <v>63</v>
      </c>
      <c r="D191" s="1579"/>
      <c r="E191" s="1579"/>
      <c r="F191" s="1579" t="s">
        <v>173</v>
      </c>
      <c r="G191" s="1579"/>
      <c r="H191" s="1579" t="s">
        <v>174</v>
      </c>
      <c r="I191" s="1579"/>
      <c r="J191" s="1579" t="s">
        <v>175</v>
      </c>
      <c r="K191" s="1579"/>
      <c r="L191" s="1579" t="s">
        <v>110</v>
      </c>
      <c r="M191" s="1579"/>
      <c r="N191" s="1377" t="s">
        <v>11</v>
      </c>
      <c r="O191" s="1380"/>
      <c r="P191" s="1585" t="s">
        <v>112</v>
      </c>
      <c r="Q191" s="1585"/>
      <c r="R191" s="1585" t="s">
        <v>113</v>
      </c>
      <c r="S191" s="1585"/>
      <c r="T191" s="1585" t="s">
        <v>114</v>
      </c>
      <c r="U191" s="1585"/>
      <c r="V191" s="1585" t="s">
        <v>115</v>
      </c>
      <c r="W191" s="1585"/>
      <c r="X191" s="1585" t="s">
        <v>116</v>
      </c>
      <c r="Y191" s="1585"/>
      <c r="Z191" s="1585" t="s">
        <v>117</v>
      </c>
      <c r="AA191" s="1585"/>
      <c r="AB191" s="1585" t="s">
        <v>118</v>
      </c>
      <c r="AC191" s="1585"/>
      <c r="AD191" s="1585" t="s">
        <v>119</v>
      </c>
      <c r="AE191" s="1585"/>
      <c r="AF191" s="1585" t="s">
        <v>120</v>
      </c>
      <c r="AG191" s="1585"/>
      <c r="AH191" s="1585" t="s">
        <v>121</v>
      </c>
      <c r="AI191" s="1585"/>
      <c r="AJ191" s="1585" t="s">
        <v>122</v>
      </c>
      <c r="AK191" s="1585"/>
      <c r="AL191" s="1585" t="s">
        <v>123</v>
      </c>
      <c r="AM191" s="1406"/>
      <c r="AN191" s="1602" t="s">
        <v>76</v>
      </c>
      <c r="AO191" s="1480"/>
      <c r="AP191" s="1481"/>
      <c r="AQ191" s="1603" t="s">
        <v>176</v>
      </c>
      <c r="AR191" s="1599" t="s">
        <v>229</v>
      </c>
      <c r="AS191" s="1585" t="s">
        <v>178</v>
      </c>
      <c r="AT191" s="1585"/>
      <c r="AU191" s="1375" t="s">
        <v>230</v>
      </c>
      <c r="AV191" s="1375" t="s">
        <v>180</v>
      </c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Y191" s="3"/>
      <c r="CG191" s="14"/>
      <c r="CH191" s="14"/>
      <c r="CI191" s="14"/>
      <c r="CJ191" s="14"/>
      <c r="CK191" s="14"/>
      <c r="CL191" s="14"/>
      <c r="CM191" s="14"/>
      <c r="CN191" s="14"/>
      <c r="CZ191" s="2"/>
    </row>
    <row r="192" spans="1:104" ht="37.5" customHeight="1" x14ac:dyDescent="0.2">
      <c r="A192" s="1373"/>
      <c r="B192" s="1374"/>
      <c r="C192" s="881" t="s">
        <v>88</v>
      </c>
      <c r="D192" s="370" t="s">
        <v>54</v>
      </c>
      <c r="E192" s="810" t="s">
        <v>89</v>
      </c>
      <c r="F192" s="967" t="s">
        <v>54</v>
      </c>
      <c r="G192" s="810" t="s">
        <v>89</v>
      </c>
      <c r="H192" s="967" t="s">
        <v>54</v>
      </c>
      <c r="I192" s="810" t="s">
        <v>89</v>
      </c>
      <c r="J192" s="967" t="s">
        <v>54</v>
      </c>
      <c r="K192" s="810" t="s">
        <v>89</v>
      </c>
      <c r="L192" s="967" t="s">
        <v>54</v>
      </c>
      <c r="M192" s="810" t="s">
        <v>89</v>
      </c>
      <c r="N192" s="967" t="s">
        <v>54</v>
      </c>
      <c r="O192" s="810" t="s">
        <v>89</v>
      </c>
      <c r="P192" s="967" t="s">
        <v>54</v>
      </c>
      <c r="Q192" s="810" t="s">
        <v>89</v>
      </c>
      <c r="R192" s="967" t="s">
        <v>54</v>
      </c>
      <c r="S192" s="810" t="s">
        <v>89</v>
      </c>
      <c r="T192" s="967" t="s">
        <v>54</v>
      </c>
      <c r="U192" s="810" t="s">
        <v>89</v>
      </c>
      <c r="V192" s="967" t="s">
        <v>54</v>
      </c>
      <c r="W192" s="810" t="s">
        <v>89</v>
      </c>
      <c r="X192" s="967" t="s">
        <v>54</v>
      </c>
      <c r="Y192" s="810" t="s">
        <v>89</v>
      </c>
      <c r="Z192" s="967" t="s">
        <v>54</v>
      </c>
      <c r="AA192" s="810" t="s">
        <v>89</v>
      </c>
      <c r="AB192" s="967" t="s">
        <v>54</v>
      </c>
      <c r="AC192" s="810" t="s">
        <v>89</v>
      </c>
      <c r="AD192" s="967" t="s">
        <v>54</v>
      </c>
      <c r="AE192" s="810" t="s">
        <v>89</v>
      </c>
      <c r="AF192" s="967" t="s">
        <v>54</v>
      </c>
      <c r="AG192" s="810" t="s">
        <v>89</v>
      </c>
      <c r="AH192" s="967" t="s">
        <v>54</v>
      </c>
      <c r="AI192" s="810" t="s">
        <v>89</v>
      </c>
      <c r="AJ192" s="967" t="s">
        <v>54</v>
      </c>
      <c r="AK192" s="810" t="s">
        <v>89</v>
      </c>
      <c r="AL192" s="967" t="s">
        <v>54</v>
      </c>
      <c r="AM192" s="827" t="s">
        <v>89</v>
      </c>
      <c r="AN192" s="981" t="s">
        <v>133</v>
      </c>
      <c r="AO192" s="372" t="s">
        <v>135</v>
      </c>
      <c r="AP192" s="373" t="s">
        <v>134</v>
      </c>
      <c r="AQ192" s="1483"/>
      <c r="AR192" s="1471"/>
      <c r="AS192" s="967" t="s">
        <v>54</v>
      </c>
      <c r="AT192" s="810" t="s">
        <v>89</v>
      </c>
      <c r="AU192" s="1376"/>
      <c r="AV192" s="1376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12"/>
      <c r="BI192" s="12"/>
      <c r="BY192" s="3"/>
      <c r="CG192" s="14"/>
      <c r="CH192" s="14"/>
      <c r="CI192" s="14"/>
      <c r="CJ192" s="14"/>
      <c r="CK192" s="14"/>
      <c r="CL192" s="14"/>
      <c r="CM192" s="14"/>
      <c r="CZ192" s="2"/>
    </row>
    <row r="193" spans="1:104" ht="18.75" customHeight="1" x14ac:dyDescent="0.2">
      <c r="A193" s="1478" t="s">
        <v>231</v>
      </c>
      <c r="B193" s="1461"/>
      <c r="C193" s="968">
        <f>SUM(D193+E193)</f>
        <v>0</v>
      </c>
      <c r="D193" s="969">
        <f>SUM(F193+H193+J193+L193+N193+P193+R193+T193+V193+X193+Z193+AB193+AD193+AF193+AH193+AJ193+AL193)</f>
        <v>0</v>
      </c>
      <c r="E193" s="304">
        <f>SUM(G193+I193+K193+M193+O193+Q193+S193+U193+W193+Y193+AA193+AC193+AE193+AG193+AI193+AK193+AM193)</f>
        <v>0</v>
      </c>
      <c r="F193" s="905"/>
      <c r="G193" s="53"/>
      <c r="H193" s="905"/>
      <c r="I193" s="53"/>
      <c r="J193" s="905"/>
      <c r="K193" s="53"/>
      <c r="L193" s="905"/>
      <c r="M193" s="53"/>
      <c r="N193" s="905"/>
      <c r="O193" s="53"/>
      <c r="P193" s="905"/>
      <c r="Q193" s="53"/>
      <c r="R193" s="905"/>
      <c r="S193" s="53"/>
      <c r="T193" s="905"/>
      <c r="U193" s="53"/>
      <c r="V193" s="905"/>
      <c r="W193" s="53"/>
      <c r="X193" s="905"/>
      <c r="Y193" s="53"/>
      <c r="Z193" s="905"/>
      <c r="AA193" s="53"/>
      <c r="AB193" s="905"/>
      <c r="AC193" s="53"/>
      <c r="AD193" s="905"/>
      <c r="AE193" s="53"/>
      <c r="AF193" s="905"/>
      <c r="AG193" s="53"/>
      <c r="AH193" s="905"/>
      <c r="AI193" s="53"/>
      <c r="AJ193" s="905"/>
      <c r="AK193" s="53"/>
      <c r="AL193" s="905"/>
      <c r="AM193" s="321"/>
      <c r="AN193" s="375"/>
      <c r="AO193" s="376">
        <v>1</v>
      </c>
      <c r="AP193" s="85"/>
      <c r="AQ193" s="53"/>
      <c r="AR193" s="901"/>
      <c r="AS193" s="905"/>
      <c r="AT193" s="53"/>
      <c r="AU193" s="53"/>
      <c r="AV193" s="53"/>
      <c r="AW193" s="186" t="str">
        <f>CA193&amp;CB193&amp;CC193&amp;CD193&amp;CE193&amp;CF193&amp;CN193</f>
        <v/>
      </c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12"/>
      <c r="BI193" s="12"/>
      <c r="BY193" s="3"/>
      <c r="CA193" s="32" t="str">
        <f t="shared" ref="CA193:CA231" si="52">IF(CG193=0,"","* Las gestantes egresadas del Programa NO debe ser mayor al Total de Mujeres egresadas. ")</f>
        <v/>
      </c>
      <c r="CB193" s="32" t="str">
        <f t="shared" ref="CB193:CB231" si="53">IF(CH193=0,"","* Las madres de hijos menor de 5 años NO DEBE ser mayor al Total de Mujeres Egresadas al Programa. ")</f>
        <v/>
      </c>
      <c r="CC193" s="32" t="str">
        <f t="shared" ref="CC193:CC231" si="54">IF(CI193=0,"","* Los egresos de Pueblos Originarios NO DEBE ser mayor al Total de egresos del Programa.")</f>
        <v/>
      </c>
      <c r="CD193" s="32" t="str">
        <f t="shared" ref="CD193:CD231" si="55">IF(CJ193=0,"","* Los Niños, Niñas, Adolescentes y Jóvenes de Programas SENAME NO DEBE ser mayor al Total de egresos del Programa. ")</f>
        <v/>
      </c>
      <c r="CE193" s="32" t="str">
        <f t="shared" ref="CE193:CE231" si="56">IF(CK193=0,"","* Los Migrantes NO DEBEN ser mayor al Total de ingresos del Programa. ")</f>
        <v/>
      </c>
      <c r="CF193" s="32" t="str">
        <f t="shared" ref="CF193:CF231" si="57">IF(CL193=0,"","* No olvide escribir los campos Gestante y/o Madre de Hijo menor de 5 años y/o Pueblos Originarios y/o Niños, Niñas, Adolescentes y Jóvenes de Programas SENAME (Digite CERO si no tiene). ")</f>
        <v/>
      </c>
      <c r="CG193" s="33">
        <f>IF(E193&lt;AQ193,1,0)</f>
        <v>0</v>
      </c>
      <c r="CH193" s="33">
        <f>IF(E193&lt;AR193,1,0)</f>
        <v>0</v>
      </c>
      <c r="CI193" s="33">
        <f>IF(C193&lt;SUM(AS193,AT193),1,0)</f>
        <v>0</v>
      </c>
      <c r="CJ193" s="33">
        <f>IF(C193&lt;AU193,1,0)</f>
        <v>0</v>
      </c>
      <c r="CK193" s="33">
        <f>IF(C193&lt;AV193,1,0)</f>
        <v>0</v>
      </c>
      <c r="CL193" s="33">
        <f>IF(AND(C193&lt;&gt;0,OR(AQ193="",AR193="",AS193="",AT193="",AU193="",AV193="")),1,0)</f>
        <v>0</v>
      </c>
      <c r="CM193" s="33">
        <f>IF(AND(C193=0,OR(C195&gt;0,C196&gt;0,C197&gt;0,C198&gt;0,C199&gt;0)),1,0)</f>
        <v>0</v>
      </c>
      <c r="CN193" s="32" t="str">
        <f>IF(CM193=1,"* No olvide registrar al menos un ingreso y una persona con diagnóstico. ","")</f>
        <v/>
      </c>
      <c r="CO193" s="32"/>
      <c r="CZ193" s="2"/>
    </row>
    <row r="194" spans="1:104" ht="29.25" customHeight="1" x14ac:dyDescent="0.2">
      <c r="A194" s="1462" t="s">
        <v>182</v>
      </c>
      <c r="B194" s="1463"/>
      <c r="C194" s="377"/>
      <c r="D194" s="378"/>
      <c r="E194" s="378"/>
      <c r="F194" s="378"/>
      <c r="G194" s="378"/>
      <c r="H194" s="378"/>
      <c r="I194" s="378"/>
      <c r="J194" s="378"/>
      <c r="K194" s="378"/>
      <c r="L194" s="378"/>
      <c r="M194" s="378"/>
      <c r="N194" s="378"/>
      <c r="O194" s="378"/>
      <c r="P194" s="378"/>
      <c r="Q194" s="378"/>
      <c r="R194" s="378"/>
      <c r="S194" s="378"/>
      <c r="T194" s="378"/>
      <c r="U194" s="378"/>
      <c r="V194" s="378"/>
      <c r="W194" s="378"/>
      <c r="X194" s="378"/>
      <c r="Y194" s="378"/>
      <c r="Z194" s="378"/>
      <c r="AA194" s="378"/>
      <c r="AB194" s="378"/>
      <c r="AC194" s="378"/>
      <c r="AD194" s="378"/>
      <c r="AE194" s="378"/>
      <c r="AF194" s="378"/>
      <c r="AG194" s="378"/>
      <c r="AH194" s="378"/>
      <c r="AI194" s="378"/>
      <c r="AJ194" s="378"/>
      <c r="AK194" s="378"/>
      <c r="AL194" s="378"/>
      <c r="AM194" s="378"/>
      <c r="AN194" s="379"/>
      <c r="AO194" s="380"/>
      <c r="AP194" s="381"/>
      <c r="AQ194" s="378"/>
      <c r="AR194" s="378"/>
      <c r="AS194" s="378"/>
      <c r="AT194" s="381"/>
      <c r="AU194" s="381"/>
      <c r="AV194" s="381"/>
      <c r="AW194" s="186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12"/>
      <c r="BI194" s="12"/>
      <c r="BY194" s="3"/>
      <c r="CA194" s="32"/>
      <c r="CB194" s="32"/>
      <c r="CC194" s="32"/>
      <c r="CD194" s="32"/>
      <c r="CE194" s="32"/>
      <c r="CF194" s="32"/>
      <c r="CG194" s="33"/>
      <c r="CH194" s="33"/>
      <c r="CI194" s="33"/>
      <c r="CJ194" s="33"/>
      <c r="CK194" s="33"/>
      <c r="CL194" s="33"/>
      <c r="CM194" s="33"/>
      <c r="CN194" s="32"/>
      <c r="CO194" s="32"/>
      <c r="CZ194" s="2"/>
    </row>
    <row r="195" spans="1:104" ht="21" customHeight="1" x14ac:dyDescent="0.2">
      <c r="A195" s="1597" t="s">
        <v>232</v>
      </c>
      <c r="B195" s="982" t="s">
        <v>233</v>
      </c>
      <c r="C195" s="972">
        <f>SUM(D195+E195)</f>
        <v>0</v>
      </c>
      <c r="D195" s="973">
        <f t="shared" ref="D195:D203" si="58">SUM(F195+H195+J195+L195+N195+P195+R195+T195+V195+X195+Z195+AB195+AD195+AF195+AH195+AJ195+AL195)</f>
        <v>0</v>
      </c>
      <c r="E195" s="974">
        <f t="shared" ref="E195:E203" si="59">SUM(G195+I195+K195+M195+O195+Q195+S195+U195+W195+Y195+AA195+AC195+AE195+AG195+AI195+AK195+AM195)</f>
        <v>0</v>
      </c>
      <c r="F195" s="893"/>
      <c r="G195" s="896"/>
      <c r="H195" s="893"/>
      <c r="I195" s="896"/>
      <c r="J195" s="893"/>
      <c r="K195" s="896"/>
      <c r="L195" s="893"/>
      <c r="M195" s="896"/>
      <c r="N195" s="893"/>
      <c r="O195" s="896"/>
      <c r="P195" s="893"/>
      <c r="Q195" s="896"/>
      <c r="R195" s="893"/>
      <c r="S195" s="896"/>
      <c r="T195" s="893"/>
      <c r="U195" s="896"/>
      <c r="V195" s="893"/>
      <c r="W195" s="896"/>
      <c r="X195" s="893"/>
      <c r="Y195" s="896"/>
      <c r="Z195" s="893"/>
      <c r="AA195" s="896"/>
      <c r="AB195" s="893"/>
      <c r="AC195" s="896"/>
      <c r="AD195" s="893"/>
      <c r="AE195" s="896"/>
      <c r="AF195" s="893"/>
      <c r="AG195" s="896"/>
      <c r="AH195" s="893"/>
      <c r="AI195" s="896"/>
      <c r="AJ195" s="893"/>
      <c r="AK195" s="896"/>
      <c r="AL195" s="893"/>
      <c r="AM195" s="953"/>
      <c r="AN195" s="954"/>
      <c r="AO195" s="911"/>
      <c r="AP195" s="896"/>
      <c r="AQ195" s="896"/>
      <c r="AR195" s="913"/>
      <c r="AS195" s="893"/>
      <c r="AT195" s="896"/>
      <c r="AU195" s="896"/>
      <c r="AV195" s="896"/>
      <c r="AW195" s="186" t="str">
        <f t="shared" ref="AW195:AW231" si="60">CA195&amp;CB195&amp;CC195&amp;CD195&amp;CE195&amp;CF195</f>
        <v/>
      </c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12"/>
      <c r="BI195" s="12"/>
      <c r="BY195" s="3"/>
      <c r="CA195" s="32" t="str">
        <f t="shared" si="52"/>
        <v/>
      </c>
      <c r="CB195" s="32" t="str">
        <f t="shared" si="53"/>
        <v/>
      </c>
      <c r="CC195" s="32" t="str">
        <f t="shared" si="54"/>
        <v/>
      </c>
      <c r="CD195" s="32" t="str">
        <f t="shared" si="55"/>
        <v/>
      </c>
      <c r="CE195" s="32" t="str">
        <f t="shared" si="56"/>
        <v/>
      </c>
      <c r="CF195" s="32" t="str">
        <f t="shared" si="57"/>
        <v/>
      </c>
      <c r="CG195" s="33">
        <f t="shared" ref="CG195:CG231" si="61">IF(E195&lt;AQ195,1,0)</f>
        <v>0</v>
      </c>
      <c r="CH195" s="33">
        <f t="shared" ref="CH195:CH231" si="62">IF(E195&lt;AR195,1,0)</f>
        <v>0</v>
      </c>
      <c r="CI195" s="33">
        <f t="shared" ref="CI195:CI231" si="63">IF(C195&lt;SUM(AS195,AT195),1,0)</f>
        <v>0</v>
      </c>
      <c r="CJ195" s="33">
        <f t="shared" ref="CJ195:CJ231" si="64">IF(C195&lt;AU195,1,0)</f>
        <v>0</v>
      </c>
      <c r="CK195" s="33">
        <f t="shared" ref="CK195:CK231" si="65">IF(C195&lt;AV195,1,0)</f>
        <v>0</v>
      </c>
      <c r="CL195" s="33">
        <f t="shared" ref="CL195:CL231" si="66">IF(AND(C195&lt;&gt;0,OR(AQ195="",AR195="",AS195="",AT195="",AU195="",AV195="")),1,0)</f>
        <v>0</v>
      </c>
      <c r="CM195" s="33"/>
      <c r="CN195" s="32"/>
      <c r="CO195" s="32"/>
      <c r="CZ195" s="2"/>
    </row>
    <row r="196" spans="1:104" ht="21.75" customHeight="1" x14ac:dyDescent="0.2">
      <c r="A196" s="1465"/>
      <c r="B196" s="383" t="s">
        <v>185</v>
      </c>
      <c r="C196" s="348">
        <f>SUM(D196+E196)</f>
        <v>0</v>
      </c>
      <c r="D196" s="349">
        <f t="shared" si="58"/>
        <v>0</v>
      </c>
      <c r="E196" s="350">
        <f t="shared" si="59"/>
        <v>0</v>
      </c>
      <c r="F196" s="82"/>
      <c r="G196" s="85"/>
      <c r="H196" s="82"/>
      <c r="I196" s="85"/>
      <c r="J196" s="82"/>
      <c r="K196" s="85"/>
      <c r="L196" s="82"/>
      <c r="M196" s="85"/>
      <c r="N196" s="82"/>
      <c r="O196" s="85"/>
      <c r="P196" s="82"/>
      <c r="Q196" s="85"/>
      <c r="R196" s="82"/>
      <c r="S196" s="85"/>
      <c r="T196" s="82"/>
      <c r="U196" s="85"/>
      <c r="V196" s="82"/>
      <c r="W196" s="85"/>
      <c r="X196" s="82"/>
      <c r="Y196" s="85"/>
      <c r="Z196" s="82"/>
      <c r="AA196" s="85"/>
      <c r="AB196" s="82"/>
      <c r="AC196" s="85"/>
      <c r="AD196" s="82"/>
      <c r="AE196" s="85"/>
      <c r="AF196" s="82"/>
      <c r="AG196" s="85"/>
      <c r="AH196" s="82"/>
      <c r="AI196" s="85"/>
      <c r="AJ196" s="42"/>
      <c r="AK196" s="46"/>
      <c r="AL196" s="82"/>
      <c r="AM196" s="351"/>
      <c r="AN196" s="384"/>
      <c r="AO196" s="149"/>
      <c r="AP196" s="85"/>
      <c r="AQ196" s="85"/>
      <c r="AR196" s="59"/>
      <c r="AS196" s="82"/>
      <c r="AT196" s="85"/>
      <c r="AU196" s="85"/>
      <c r="AV196" s="85"/>
      <c r="AW196" s="186" t="str">
        <f t="shared" si="60"/>
        <v/>
      </c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12"/>
      <c r="BI196" s="12"/>
      <c r="BY196" s="3"/>
      <c r="CA196" s="32" t="str">
        <f t="shared" si="52"/>
        <v/>
      </c>
      <c r="CB196" s="32" t="str">
        <f t="shared" si="53"/>
        <v/>
      </c>
      <c r="CC196" s="32" t="str">
        <f t="shared" si="54"/>
        <v/>
      </c>
      <c r="CD196" s="32" t="str">
        <f t="shared" si="55"/>
        <v/>
      </c>
      <c r="CE196" s="32" t="str">
        <f t="shared" si="56"/>
        <v/>
      </c>
      <c r="CF196" s="32" t="str">
        <f t="shared" si="57"/>
        <v/>
      </c>
      <c r="CG196" s="33">
        <f t="shared" si="61"/>
        <v>0</v>
      </c>
      <c r="CH196" s="33">
        <f t="shared" si="62"/>
        <v>0</v>
      </c>
      <c r="CI196" s="33">
        <f t="shared" si="63"/>
        <v>0</v>
      </c>
      <c r="CJ196" s="33">
        <f t="shared" si="64"/>
        <v>0</v>
      </c>
      <c r="CK196" s="33">
        <f t="shared" si="65"/>
        <v>0</v>
      </c>
      <c r="CL196" s="33">
        <f t="shared" si="66"/>
        <v>0</v>
      </c>
      <c r="CM196" s="33"/>
      <c r="CN196" s="32"/>
      <c r="CO196" s="32"/>
      <c r="CZ196" s="2"/>
    </row>
    <row r="197" spans="1:104" ht="18.75" customHeight="1" x14ac:dyDescent="0.2">
      <c r="A197" s="1466" t="s">
        <v>186</v>
      </c>
      <c r="B197" s="1467"/>
      <c r="C197" s="385">
        <f>SUM(D197+E197)</f>
        <v>0</v>
      </c>
      <c r="D197" s="969">
        <f t="shared" si="58"/>
        <v>0</v>
      </c>
      <c r="E197" s="320">
        <f t="shared" si="59"/>
        <v>0</v>
      </c>
      <c r="F197" s="905"/>
      <c r="G197" s="53"/>
      <c r="H197" s="905"/>
      <c r="I197" s="53"/>
      <c r="J197" s="905"/>
      <c r="K197" s="53"/>
      <c r="L197" s="905"/>
      <c r="M197" s="53"/>
      <c r="N197" s="905"/>
      <c r="O197" s="53"/>
      <c r="P197" s="905"/>
      <c r="Q197" s="53"/>
      <c r="R197" s="905"/>
      <c r="S197" s="53"/>
      <c r="T197" s="905"/>
      <c r="U197" s="53"/>
      <c r="V197" s="905"/>
      <c r="W197" s="53"/>
      <c r="X197" s="905"/>
      <c r="Y197" s="53"/>
      <c r="Z197" s="905"/>
      <c r="AA197" s="53"/>
      <c r="AB197" s="905"/>
      <c r="AC197" s="53"/>
      <c r="AD197" s="905"/>
      <c r="AE197" s="53"/>
      <c r="AF197" s="905"/>
      <c r="AG197" s="53"/>
      <c r="AH197" s="905"/>
      <c r="AI197" s="53"/>
      <c r="AJ197" s="905"/>
      <c r="AK197" s="53"/>
      <c r="AL197" s="905"/>
      <c r="AM197" s="321"/>
      <c r="AN197" s="983"/>
      <c r="AO197" s="386"/>
      <c r="AP197" s="53"/>
      <c r="AQ197" s="53"/>
      <c r="AR197" s="901"/>
      <c r="AS197" s="905"/>
      <c r="AT197" s="53"/>
      <c r="AU197" s="53"/>
      <c r="AV197" s="53"/>
      <c r="AW197" s="186" t="str">
        <f t="shared" si="60"/>
        <v/>
      </c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12"/>
      <c r="BI197" s="12"/>
      <c r="BY197" s="3"/>
      <c r="CA197" s="32" t="str">
        <f t="shared" si="52"/>
        <v/>
      </c>
      <c r="CB197" s="32" t="str">
        <f t="shared" si="53"/>
        <v/>
      </c>
      <c r="CC197" s="32" t="str">
        <f t="shared" si="54"/>
        <v/>
      </c>
      <c r="CD197" s="32" t="str">
        <f t="shared" si="55"/>
        <v/>
      </c>
      <c r="CE197" s="32" t="str">
        <f t="shared" si="56"/>
        <v/>
      </c>
      <c r="CF197" s="32" t="str">
        <f t="shared" si="57"/>
        <v/>
      </c>
      <c r="CG197" s="33">
        <f t="shared" si="61"/>
        <v>0</v>
      </c>
      <c r="CH197" s="33">
        <f t="shared" si="62"/>
        <v>0</v>
      </c>
      <c r="CI197" s="33">
        <f t="shared" si="63"/>
        <v>0</v>
      </c>
      <c r="CJ197" s="33">
        <f t="shared" si="64"/>
        <v>0</v>
      </c>
      <c r="CK197" s="33">
        <f t="shared" si="65"/>
        <v>0</v>
      </c>
      <c r="CL197" s="33">
        <f t="shared" si="66"/>
        <v>0</v>
      </c>
      <c r="CM197" s="33"/>
      <c r="CN197" s="32"/>
      <c r="CO197" s="32"/>
      <c r="CZ197" s="2"/>
    </row>
    <row r="198" spans="1:104" ht="20.25" customHeight="1" x14ac:dyDescent="0.2">
      <c r="A198" s="1597" t="s">
        <v>187</v>
      </c>
      <c r="B198" s="971" t="s">
        <v>188</v>
      </c>
      <c r="C198" s="972">
        <f>+D198+E198</f>
        <v>0</v>
      </c>
      <c r="D198" s="973">
        <f t="shared" si="58"/>
        <v>0</v>
      </c>
      <c r="E198" s="974">
        <f t="shared" si="59"/>
        <v>0</v>
      </c>
      <c r="F198" s="893"/>
      <c r="G198" s="896"/>
      <c r="H198" s="893"/>
      <c r="I198" s="896"/>
      <c r="J198" s="893"/>
      <c r="K198" s="896"/>
      <c r="L198" s="893"/>
      <c r="M198" s="896"/>
      <c r="N198" s="893"/>
      <c r="O198" s="896"/>
      <c r="P198" s="893"/>
      <c r="Q198" s="896"/>
      <c r="R198" s="893"/>
      <c r="S198" s="896"/>
      <c r="T198" s="893"/>
      <c r="U198" s="896"/>
      <c r="V198" s="893"/>
      <c r="W198" s="896"/>
      <c r="X198" s="893"/>
      <c r="Y198" s="896"/>
      <c r="Z198" s="893"/>
      <c r="AA198" s="896"/>
      <c r="AB198" s="893"/>
      <c r="AC198" s="896"/>
      <c r="AD198" s="893"/>
      <c r="AE198" s="896"/>
      <c r="AF198" s="893"/>
      <c r="AG198" s="896"/>
      <c r="AH198" s="893"/>
      <c r="AI198" s="896"/>
      <c r="AJ198" s="893"/>
      <c r="AK198" s="896"/>
      <c r="AL198" s="893"/>
      <c r="AM198" s="953"/>
      <c r="AN198" s="954"/>
      <c r="AO198" s="911"/>
      <c r="AP198" s="896"/>
      <c r="AQ198" s="896"/>
      <c r="AR198" s="913"/>
      <c r="AS198" s="893"/>
      <c r="AT198" s="896"/>
      <c r="AU198" s="896"/>
      <c r="AV198" s="896"/>
      <c r="AW198" s="186" t="str">
        <f t="shared" si="60"/>
        <v/>
      </c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12"/>
      <c r="BI198" s="12"/>
      <c r="BY198" s="3"/>
      <c r="CA198" s="32" t="str">
        <f t="shared" si="52"/>
        <v/>
      </c>
      <c r="CB198" s="32" t="str">
        <f t="shared" si="53"/>
        <v/>
      </c>
      <c r="CC198" s="32" t="str">
        <f t="shared" si="54"/>
        <v/>
      </c>
      <c r="CD198" s="32" t="str">
        <f t="shared" si="55"/>
        <v/>
      </c>
      <c r="CE198" s="32" t="str">
        <f t="shared" si="56"/>
        <v/>
      </c>
      <c r="CF198" s="32" t="str">
        <f t="shared" si="57"/>
        <v/>
      </c>
      <c r="CG198" s="33">
        <f t="shared" si="61"/>
        <v>0</v>
      </c>
      <c r="CH198" s="33">
        <f t="shared" si="62"/>
        <v>0</v>
      </c>
      <c r="CI198" s="33">
        <f t="shared" si="63"/>
        <v>0</v>
      </c>
      <c r="CJ198" s="33">
        <f t="shared" si="64"/>
        <v>0</v>
      </c>
      <c r="CK198" s="33">
        <f t="shared" si="65"/>
        <v>0</v>
      </c>
      <c r="CL198" s="33">
        <f t="shared" si="66"/>
        <v>0</v>
      </c>
      <c r="CM198" s="33"/>
      <c r="CN198" s="32"/>
      <c r="CO198" s="32"/>
      <c r="CZ198" s="2"/>
    </row>
    <row r="199" spans="1:104" ht="15" customHeight="1" x14ac:dyDescent="0.2">
      <c r="A199" s="1465"/>
      <c r="B199" s="387" t="s">
        <v>189</v>
      </c>
      <c r="C199" s="322">
        <f>+D199+E199</f>
        <v>0</v>
      </c>
      <c r="D199" s="323">
        <f t="shared" si="58"/>
        <v>0</v>
      </c>
      <c r="E199" s="304">
        <f t="shared" si="59"/>
        <v>0</v>
      </c>
      <c r="F199" s="324"/>
      <c r="G199" s="305"/>
      <c r="H199" s="324"/>
      <c r="I199" s="305"/>
      <c r="J199" s="324"/>
      <c r="K199" s="305"/>
      <c r="L199" s="324"/>
      <c r="M199" s="305"/>
      <c r="N199" s="324"/>
      <c r="O199" s="305"/>
      <c r="P199" s="324"/>
      <c r="Q199" s="305"/>
      <c r="R199" s="324"/>
      <c r="S199" s="305"/>
      <c r="T199" s="324"/>
      <c r="U199" s="305"/>
      <c r="V199" s="324"/>
      <c r="W199" s="305"/>
      <c r="X199" s="324"/>
      <c r="Y199" s="305"/>
      <c r="Z199" s="324"/>
      <c r="AA199" s="305"/>
      <c r="AB199" s="324"/>
      <c r="AC199" s="305"/>
      <c r="AD199" s="324"/>
      <c r="AE199" s="305"/>
      <c r="AF199" s="324"/>
      <c r="AG199" s="305"/>
      <c r="AH199" s="324"/>
      <c r="AI199" s="305"/>
      <c r="AJ199" s="92"/>
      <c r="AK199" s="95"/>
      <c r="AL199" s="324"/>
      <c r="AM199" s="285"/>
      <c r="AN199" s="388"/>
      <c r="AO199" s="389"/>
      <c r="AP199" s="95"/>
      <c r="AQ199" s="305"/>
      <c r="AR199" s="306"/>
      <c r="AS199" s="324"/>
      <c r="AT199" s="305"/>
      <c r="AU199" s="305"/>
      <c r="AV199" s="305"/>
      <c r="AW199" s="186" t="str">
        <f t="shared" si="60"/>
        <v/>
      </c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12"/>
      <c r="BI199" s="12"/>
      <c r="BY199" s="3"/>
      <c r="CA199" s="32" t="str">
        <f t="shared" si="52"/>
        <v/>
      </c>
      <c r="CB199" s="32" t="str">
        <f t="shared" si="53"/>
        <v/>
      </c>
      <c r="CC199" s="32" t="str">
        <f t="shared" si="54"/>
        <v/>
      </c>
      <c r="CD199" s="32" t="str">
        <f t="shared" si="55"/>
        <v/>
      </c>
      <c r="CE199" s="32" t="str">
        <f t="shared" si="56"/>
        <v/>
      </c>
      <c r="CF199" s="32" t="str">
        <f t="shared" si="57"/>
        <v/>
      </c>
      <c r="CG199" s="33">
        <f t="shared" si="61"/>
        <v>0</v>
      </c>
      <c r="CH199" s="33">
        <f t="shared" si="62"/>
        <v>0</v>
      </c>
      <c r="CI199" s="33">
        <f t="shared" si="63"/>
        <v>0</v>
      </c>
      <c r="CJ199" s="33">
        <f t="shared" si="64"/>
        <v>0</v>
      </c>
      <c r="CK199" s="33">
        <f t="shared" si="65"/>
        <v>0</v>
      </c>
      <c r="CL199" s="33">
        <f t="shared" si="66"/>
        <v>0</v>
      </c>
      <c r="CM199" s="33"/>
      <c r="CN199" s="32"/>
      <c r="CO199" s="32"/>
      <c r="CZ199" s="2"/>
    </row>
    <row r="200" spans="1:104" ht="20.25" customHeight="1" x14ac:dyDescent="0.2">
      <c r="A200" s="825" t="s">
        <v>190</v>
      </c>
      <c r="B200" s="822"/>
      <c r="C200" s="886">
        <f t="shared" ref="C200:C215" si="67">SUM(D200+E200)</f>
        <v>0</v>
      </c>
      <c r="D200" s="887">
        <f t="shared" si="58"/>
        <v>0</v>
      </c>
      <c r="E200" s="75">
        <f t="shared" si="59"/>
        <v>0</v>
      </c>
      <c r="F200" s="905"/>
      <c r="G200" s="53"/>
      <c r="H200" s="905"/>
      <c r="I200" s="53"/>
      <c r="J200" s="905"/>
      <c r="K200" s="53"/>
      <c r="L200" s="905"/>
      <c r="M200" s="53"/>
      <c r="N200" s="905"/>
      <c r="O200" s="53"/>
      <c r="P200" s="905"/>
      <c r="Q200" s="53"/>
      <c r="R200" s="905"/>
      <c r="S200" s="53"/>
      <c r="T200" s="905"/>
      <c r="U200" s="53"/>
      <c r="V200" s="905"/>
      <c r="W200" s="53"/>
      <c r="X200" s="905"/>
      <c r="Y200" s="53"/>
      <c r="Z200" s="905"/>
      <c r="AA200" s="53"/>
      <c r="AB200" s="905"/>
      <c r="AC200" s="53"/>
      <c r="AD200" s="905"/>
      <c r="AE200" s="53"/>
      <c r="AF200" s="905"/>
      <c r="AG200" s="53"/>
      <c r="AH200" s="905"/>
      <c r="AI200" s="53"/>
      <c r="AJ200" s="905"/>
      <c r="AK200" s="53"/>
      <c r="AL200" s="905"/>
      <c r="AM200" s="321"/>
      <c r="AN200" s="983"/>
      <c r="AO200" s="386">
        <v>1</v>
      </c>
      <c r="AP200" s="53"/>
      <c r="AQ200" s="53"/>
      <c r="AR200" s="901"/>
      <c r="AS200" s="905"/>
      <c r="AT200" s="53"/>
      <c r="AU200" s="53"/>
      <c r="AV200" s="53"/>
      <c r="AW200" s="186" t="str">
        <f>CA200&amp;CB200&amp;CC200&amp;CD200&amp;CE200&amp;CF200&amp;CO200</f>
        <v/>
      </c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12"/>
      <c r="BI200" s="12"/>
      <c r="BY200" s="3"/>
      <c r="CA200" s="32" t="str">
        <f t="shared" si="52"/>
        <v/>
      </c>
      <c r="CB200" s="32" t="str">
        <f t="shared" si="53"/>
        <v/>
      </c>
      <c r="CC200" s="32" t="str">
        <f t="shared" si="54"/>
        <v/>
      </c>
      <c r="CD200" s="32" t="str">
        <f t="shared" si="55"/>
        <v/>
      </c>
      <c r="CE200" s="32" t="str">
        <f t="shared" si="56"/>
        <v/>
      </c>
      <c r="CF200" s="32" t="str">
        <f t="shared" si="57"/>
        <v/>
      </c>
      <c r="CG200" s="33">
        <f t="shared" si="61"/>
        <v>0</v>
      </c>
      <c r="CH200" s="33">
        <f t="shared" si="62"/>
        <v>0</v>
      </c>
      <c r="CI200" s="33">
        <f t="shared" si="63"/>
        <v>0</v>
      </c>
      <c r="CJ200" s="33">
        <f t="shared" si="64"/>
        <v>0</v>
      </c>
      <c r="CK200" s="33">
        <f t="shared" si="65"/>
        <v>0</v>
      </c>
      <c r="CL200" s="33">
        <f t="shared" si="66"/>
        <v>0</v>
      </c>
      <c r="CM200" s="14">
        <v>0</v>
      </c>
      <c r="CZ200" s="2"/>
    </row>
    <row r="201" spans="1:104" ht="16.350000000000001" customHeight="1" x14ac:dyDescent="0.2">
      <c r="A201" s="1375" t="s">
        <v>191</v>
      </c>
      <c r="B201" s="390" t="s">
        <v>192</v>
      </c>
      <c r="C201" s="328">
        <f t="shared" si="67"/>
        <v>0</v>
      </c>
      <c r="D201" s="329">
        <f t="shared" si="58"/>
        <v>0</v>
      </c>
      <c r="E201" s="330">
        <f t="shared" si="59"/>
        <v>0</v>
      </c>
      <c r="F201" s="106"/>
      <c r="G201" s="109"/>
      <c r="H201" s="106"/>
      <c r="I201" s="109"/>
      <c r="J201" s="106"/>
      <c r="K201" s="109"/>
      <c r="L201" s="106"/>
      <c r="M201" s="109"/>
      <c r="N201" s="106"/>
      <c r="O201" s="109"/>
      <c r="P201" s="106"/>
      <c r="Q201" s="109"/>
      <c r="R201" s="106"/>
      <c r="S201" s="109"/>
      <c r="T201" s="106"/>
      <c r="U201" s="109"/>
      <c r="V201" s="106"/>
      <c r="W201" s="109"/>
      <c r="X201" s="106"/>
      <c r="Y201" s="109"/>
      <c r="Z201" s="106"/>
      <c r="AA201" s="109"/>
      <c r="AB201" s="106"/>
      <c r="AC201" s="109"/>
      <c r="AD201" s="106"/>
      <c r="AE201" s="109"/>
      <c r="AF201" s="106"/>
      <c r="AG201" s="109"/>
      <c r="AH201" s="106"/>
      <c r="AI201" s="109"/>
      <c r="AJ201" s="106"/>
      <c r="AK201" s="109"/>
      <c r="AL201" s="106"/>
      <c r="AM201" s="254"/>
      <c r="AN201" s="255"/>
      <c r="AO201" s="264"/>
      <c r="AP201" s="109"/>
      <c r="AQ201" s="109"/>
      <c r="AR201" s="57"/>
      <c r="AS201" s="106"/>
      <c r="AT201" s="109"/>
      <c r="AU201" s="109"/>
      <c r="AV201" s="109"/>
      <c r="AW201" s="186" t="str">
        <f t="shared" si="60"/>
        <v/>
      </c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12"/>
      <c r="BI201" s="12"/>
      <c r="BY201" s="3"/>
      <c r="CA201" s="32" t="str">
        <f t="shared" si="52"/>
        <v/>
      </c>
      <c r="CB201" s="32" t="str">
        <f t="shared" si="53"/>
        <v/>
      </c>
      <c r="CC201" s="32" t="str">
        <f t="shared" si="54"/>
        <v/>
      </c>
      <c r="CD201" s="32" t="str">
        <f t="shared" si="55"/>
        <v/>
      </c>
      <c r="CE201" s="32" t="str">
        <f t="shared" si="56"/>
        <v/>
      </c>
      <c r="CF201" s="32" t="str">
        <f t="shared" si="57"/>
        <v/>
      </c>
      <c r="CG201" s="33">
        <f t="shared" si="61"/>
        <v>0</v>
      </c>
      <c r="CH201" s="33">
        <f t="shared" si="62"/>
        <v>0</v>
      </c>
      <c r="CI201" s="33">
        <f t="shared" si="63"/>
        <v>0</v>
      </c>
      <c r="CJ201" s="33">
        <f t="shared" si="64"/>
        <v>0</v>
      </c>
      <c r="CK201" s="33">
        <f t="shared" si="65"/>
        <v>0</v>
      </c>
      <c r="CL201" s="33">
        <f t="shared" si="66"/>
        <v>0</v>
      </c>
      <c r="CM201" s="33"/>
      <c r="CZ201" s="2"/>
    </row>
    <row r="202" spans="1:104" ht="16.350000000000001" customHeight="1" x14ac:dyDescent="0.2">
      <c r="A202" s="1392"/>
      <c r="B202" s="391" t="s">
        <v>193</v>
      </c>
      <c r="C202" s="333">
        <f t="shared" si="67"/>
        <v>0</v>
      </c>
      <c r="D202" s="334">
        <f t="shared" si="58"/>
        <v>0</v>
      </c>
      <c r="E202" s="812">
        <f t="shared" si="59"/>
        <v>0</v>
      </c>
      <c r="F202" s="35"/>
      <c r="G202" s="39"/>
      <c r="H202" s="35"/>
      <c r="I202" s="39"/>
      <c r="J202" s="35"/>
      <c r="K202" s="39"/>
      <c r="L202" s="35"/>
      <c r="M202" s="39"/>
      <c r="N202" s="35"/>
      <c r="O202" s="39"/>
      <c r="P202" s="35"/>
      <c r="Q202" s="39"/>
      <c r="R202" s="35"/>
      <c r="S202" s="39"/>
      <c r="T202" s="35"/>
      <c r="U202" s="39"/>
      <c r="V202" s="35"/>
      <c r="W202" s="39"/>
      <c r="X202" s="35"/>
      <c r="Y202" s="39"/>
      <c r="Z202" s="35"/>
      <c r="AA202" s="39"/>
      <c r="AB202" s="35"/>
      <c r="AC202" s="39"/>
      <c r="AD202" s="35"/>
      <c r="AE202" s="39"/>
      <c r="AF202" s="35"/>
      <c r="AG202" s="39"/>
      <c r="AH202" s="35"/>
      <c r="AI202" s="39"/>
      <c r="AJ202" s="35"/>
      <c r="AK202" s="39"/>
      <c r="AL202" s="35"/>
      <c r="AM202" s="239"/>
      <c r="AN202" s="255"/>
      <c r="AO202" s="264"/>
      <c r="AP202" s="109"/>
      <c r="AQ202" s="39"/>
      <c r="AR202" s="58"/>
      <c r="AS202" s="35"/>
      <c r="AT202" s="39"/>
      <c r="AU202" s="39"/>
      <c r="AV202" s="39"/>
      <c r="AW202" s="186" t="str">
        <f t="shared" si="60"/>
        <v/>
      </c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12"/>
      <c r="BI202" s="12"/>
      <c r="BY202" s="3"/>
      <c r="CA202" s="32" t="str">
        <f t="shared" si="52"/>
        <v/>
      </c>
      <c r="CB202" s="32" t="str">
        <f t="shared" si="53"/>
        <v/>
      </c>
      <c r="CC202" s="32" t="str">
        <f t="shared" si="54"/>
        <v/>
      </c>
      <c r="CD202" s="32" t="str">
        <f t="shared" si="55"/>
        <v/>
      </c>
      <c r="CE202" s="32" t="str">
        <f t="shared" si="56"/>
        <v/>
      </c>
      <c r="CF202" s="32" t="str">
        <f t="shared" si="57"/>
        <v/>
      </c>
      <c r="CG202" s="33">
        <f t="shared" si="61"/>
        <v>0</v>
      </c>
      <c r="CH202" s="33">
        <f t="shared" si="62"/>
        <v>0</v>
      </c>
      <c r="CI202" s="33">
        <f t="shared" si="63"/>
        <v>0</v>
      </c>
      <c r="CJ202" s="33">
        <f t="shared" si="64"/>
        <v>0</v>
      </c>
      <c r="CK202" s="33">
        <f t="shared" si="65"/>
        <v>0</v>
      </c>
      <c r="CL202" s="33">
        <f t="shared" si="66"/>
        <v>0</v>
      </c>
      <c r="CM202" s="33"/>
      <c r="CZ202" s="2"/>
    </row>
    <row r="203" spans="1:104" ht="16.350000000000001" customHeight="1" x14ac:dyDescent="0.2">
      <c r="A203" s="1392"/>
      <c r="B203" s="391" t="s">
        <v>194</v>
      </c>
      <c r="C203" s="333">
        <f t="shared" si="67"/>
        <v>0</v>
      </c>
      <c r="D203" s="334">
        <f t="shared" si="58"/>
        <v>0</v>
      </c>
      <c r="E203" s="812">
        <f t="shared" si="59"/>
        <v>0</v>
      </c>
      <c r="F203" s="35"/>
      <c r="G203" s="39"/>
      <c r="H203" s="35"/>
      <c r="I203" s="39"/>
      <c r="J203" s="35"/>
      <c r="K203" s="39"/>
      <c r="L203" s="35"/>
      <c r="M203" s="39"/>
      <c r="N203" s="35"/>
      <c r="O203" s="39"/>
      <c r="P203" s="35"/>
      <c r="Q203" s="39"/>
      <c r="R203" s="35"/>
      <c r="S203" s="39"/>
      <c r="T203" s="35"/>
      <c r="U203" s="39"/>
      <c r="V203" s="35"/>
      <c r="W203" s="39"/>
      <c r="X203" s="35"/>
      <c r="Y203" s="39"/>
      <c r="Z203" s="35"/>
      <c r="AA203" s="39"/>
      <c r="AB203" s="35"/>
      <c r="AC203" s="39"/>
      <c r="AD203" s="35"/>
      <c r="AE203" s="39"/>
      <c r="AF203" s="35"/>
      <c r="AG203" s="39"/>
      <c r="AH203" s="35"/>
      <c r="AI203" s="39"/>
      <c r="AJ203" s="35"/>
      <c r="AK203" s="39"/>
      <c r="AL203" s="35"/>
      <c r="AM203" s="239"/>
      <c r="AN203" s="255"/>
      <c r="AO203" s="264"/>
      <c r="AP203" s="109"/>
      <c r="AQ203" s="39"/>
      <c r="AR203" s="58"/>
      <c r="AS203" s="35"/>
      <c r="AT203" s="39"/>
      <c r="AU203" s="39"/>
      <c r="AV203" s="39"/>
      <c r="AW203" s="186" t="str">
        <f t="shared" si="60"/>
        <v/>
      </c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12"/>
      <c r="BI203" s="12"/>
      <c r="BY203" s="3"/>
      <c r="CA203" s="32" t="str">
        <f t="shared" si="52"/>
        <v/>
      </c>
      <c r="CB203" s="32" t="str">
        <f t="shared" si="53"/>
        <v/>
      </c>
      <c r="CC203" s="32" t="str">
        <f t="shared" si="54"/>
        <v/>
      </c>
      <c r="CD203" s="32" t="str">
        <f t="shared" si="55"/>
        <v/>
      </c>
      <c r="CE203" s="32" t="str">
        <f t="shared" si="56"/>
        <v/>
      </c>
      <c r="CF203" s="32" t="str">
        <f t="shared" si="57"/>
        <v/>
      </c>
      <c r="CG203" s="33">
        <f t="shared" si="61"/>
        <v>0</v>
      </c>
      <c r="CH203" s="33">
        <f t="shared" si="62"/>
        <v>0</v>
      </c>
      <c r="CI203" s="33">
        <f t="shared" si="63"/>
        <v>0</v>
      </c>
      <c r="CJ203" s="33">
        <f t="shared" si="64"/>
        <v>0</v>
      </c>
      <c r="CK203" s="33">
        <f t="shared" si="65"/>
        <v>0</v>
      </c>
      <c r="CL203" s="33">
        <f t="shared" si="66"/>
        <v>0</v>
      </c>
      <c r="CM203" s="33"/>
      <c r="CZ203" s="2"/>
    </row>
    <row r="204" spans="1:104" ht="16.350000000000001" customHeight="1" x14ac:dyDescent="0.2">
      <c r="A204" s="1392"/>
      <c r="B204" s="392" t="s">
        <v>195</v>
      </c>
      <c r="C204" s="333">
        <f t="shared" si="67"/>
        <v>0</v>
      </c>
      <c r="D204" s="393"/>
      <c r="E204" s="812">
        <f>SUM(K204+M204+O204+Q204+S204+U204+W204+Y204+AA204+AC204+AE204+AG204+AI204+AK204+AM204)</f>
        <v>0</v>
      </c>
      <c r="F204" s="270"/>
      <c r="G204" s="271"/>
      <c r="H204" s="270"/>
      <c r="I204" s="271"/>
      <c r="J204" s="270"/>
      <c r="K204" s="39"/>
      <c r="L204" s="270"/>
      <c r="M204" s="39"/>
      <c r="N204" s="270"/>
      <c r="O204" s="39"/>
      <c r="P204" s="270"/>
      <c r="Q204" s="39"/>
      <c r="R204" s="270"/>
      <c r="S204" s="39"/>
      <c r="T204" s="270"/>
      <c r="U204" s="39"/>
      <c r="V204" s="270"/>
      <c r="W204" s="39"/>
      <c r="X204" s="270"/>
      <c r="Y204" s="39"/>
      <c r="Z204" s="270"/>
      <c r="AA204" s="39"/>
      <c r="AB204" s="270"/>
      <c r="AC204" s="39"/>
      <c r="AD204" s="270"/>
      <c r="AE204" s="39"/>
      <c r="AF204" s="270"/>
      <c r="AG204" s="39"/>
      <c r="AH204" s="270"/>
      <c r="AI204" s="39"/>
      <c r="AJ204" s="270"/>
      <c r="AK204" s="39"/>
      <c r="AL204" s="270"/>
      <c r="AM204" s="239"/>
      <c r="AN204" s="255"/>
      <c r="AO204" s="264"/>
      <c r="AP204" s="109"/>
      <c r="AQ204" s="39"/>
      <c r="AR204" s="58"/>
      <c r="AS204" s="270"/>
      <c r="AT204" s="39"/>
      <c r="AU204" s="39"/>
      <c r="AV204" s="39"/>
      <c r="AW204" s="186" t="str">
        <f t="shared" si="60"/>
        <v/>
      </c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12"/>
      <c r="BI204" s="12"/>
      <c r="BY204" s="3"/>
      <c r="CA204" s="32" t="str">
        <f t="shared" si="52"/>
        <v/>
      </c>
      <c r="CB204" s="32" t="str">
        <f t="shared" si="53"/>
        <v/>
      </c>
      <c r="CC204" s="32" t="str">
        <f t="shared" si="54"/>
        <v/>
      </c>
      <c r="CD204" s="32" t="str">
        <f t="shared" si="55"/>
        <v/>
      </c>
      <c r="CE204" s="32" t="str">
        <f t="shared" si="56"/>
        <v/>
      </c>
      <c r="CF204" s="32" t="str">
        <f t="shared" si="57"/>
        <v/>
      </c>
      <c r="CG204" s="33">
        <f t="shared" si="61"/>
        <v>0</v>
      </c>
      <c r="CH204" s="33">
        <f t="shared" si="62"/>
        <v>0</v>
      </c>
      <c r="CI204" s="33">
        <f t="shared" si="63"/>
        <v>0</v>
      </c>
      <c r="CJ204" s="33">
        <f t="shared" si="64"/>
        <v>0</v>
      </c>
      <c r="CK204" s="33">
        <f t="shared" si="65"/>
        <v>0</v>
      </c>
      <c r="CL204" s="33">
        <f>IF(AND(C204&lt;&gt;0,OR(AQ204="",AR204="",AT204="",AU204="",AV204="")),1,0)</f>
        <v>0</v>
      </c>
      <c r="CM204" s="33"/>
      <c r="CZ204" s="2"/>
    </row>
    <row r="205" spans="1:104" ht="16.350000000000001" customHeight="1" x14ac:dyDescent="0.2">
      <c r="A205" s="1392"/>
      <c r="B205" s="391" t="s">
        <v>196</v>
      </c>
      <c r="C205" s="333">
        <f t="shared" si="67"/>
        <v>0</v>
      </c>
      <c r="D205" s="334">
        <f t="shared" ref="D205:E211" si="68">SUM(F205+H205+J205+L205+N205+P205+R205+T205+V205+X205+Z205+AB205+AD205+AF205+AH205+AJ205+AL205)</f>
        <v>0</v>
      </c>
      <c r="E205" s="812">
        <f t="shared" si="68"/>
        <v>0</v>
      </c>
      <c r="F205" s="35"/>
      <c r="G205" s="39"/>
      <c r="H205" s="35"/>
      <c r="I205" s="39"/>
      <c r="J205" s="35"/>
      <c r="K205" s="39"/>
      <c r="L205" s="35"/>
      <c r="M205" s="39"/>
      <c r="N205" s="35"/>
      <c r="O205" s="39"/>
      <c r="P205" s="35"/>
      <c r="Q205" s="39"/>
      <c r="R205" s="35"/>
      <c r="S205" s="39"/>
      <c r="T205" s="35"/>
      <c r="U205" s="39"/>
      <c r="V205" s="35"/>
      <c r="W205" s="39"/>
      <c r="X205" s="35"/>
      <c r="Y205" s="39"/>
      <c r="Z205" s="35"/>
      <c r="AA205" s="39"/>
      <c r="AB205" s="35"/>
      <c r="AC205" s="39"/>
      <c r="AD205" s="35"/>
      <c r="AE205" s="39"/>
      <c r="AF205" s="35"/>
      <c r="AG205" s="39"/>
      <c r="AH205" s="35"/>
      <c r="AI205" s="39"/>
      <c r="AJ205" s="35"/>
      <c r="AK205" s="39"/>
      <c r="AL205" s="35"/>
      <c r="AM205" s="239"/>
      <c r="AN205" s="255"/>
      <c r="AO205" s="264"/>
      <c r="AP205" s="109"/>
      <c r="AQ205" s="39"/>
      <c r="AR205" s="58"/>
      <c r="AS205" s="35"/>
      <c r="AT205" s="39"/>
      <c r="AU205" s="39"/>
      <c r="AV205" s="39"/>
      <c r="AW205" s="186" t="str">
        <f t="shared" si="60"/>
        <v/>
      </c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12"/>
      <c r="BI205" s="12"/>
      <c r="BY205" s="3"/>
      <c r="CA205" s="32" t="str">
        <f t="shared" si="52"/>
        <v/>
      </c>
      <c r="CB205" s="32" t="str">
        <f t="shared" si="53"/>
        <v/>
      </c>
      <c r="CC205" s="32" t="str">
        <f t="shared" si="54"/>
        <v/>
      </c>
      <c r="CD205" s="32" t="str">
        <f t="shared" si="55"/>
        <v/>
      </c>
      <c r="CE205" s="32" t="str">
        <f t="shared" si="56"/>
        <v/>
      </c>
      <c r="CF205" s="32" t="str">
        <f t="shared" si="57"/>
        <v/>
      </c>
      <c r="CG205" s="33">
        <f t="shared" si="61"/>
        <v>0</v>
      </c>
      <c r="CH205" s="33">
        <f t="shared" si="62"/>
        <v>0</v>
      </c>
      <c r="CI205" s="33">
        <f t="shared" si="63"/>
        <v>0</v>
      </c>
      <c r="CJ205" s="33">
        <f t="shared" si="64"/>
        <v>0</v>
      </c>
      <c r="CK205" s="33">
        <f t="shared" si="65"/>
        <v>0</v>
      </c>
      <c r="CL205" s="33">
        <f t="shared" si="66"/>
        <v>0</v>
      </c>
      <c r="CM205" s="33"/>
      <c r="CZ205" s="2"/>
    </row>
    <row r="206" spans="1:104" ht="16.350000000000001" customHeight="1" x14ac:dyDescent="0.2">
      <c r="A206" s="1392"/>
      <c r="B206" s="394" t="s">
        <v>197</v>
      </c>
      <c r="C206" s="333">
        <f t="shared" si="67"/>
        <v>0</v>
      </c>
      <c r="D206" s="334">
        <f t="shared" si="68"/>
        <v>0</v>
      </c>
      <c r="E206" s="812">
        <f t="shared" si="68"/>
        <v>0</v>
      </c>
      <c r="F206" s="35"/>
      <c r="G206" s="39"/>
      <c r="H206" s="35"/>
      <c r="I206" s="39"/>
      <c r="J206" s="35"/>
      <c r="K206" s="39"/>
      <c r="L206" s="35"/>
      <c r="M206" s="39"/>
      <c r="N206" s="35"/>
      <c r="O206" s="39"/>
      <c r="P206" s="35"/>
      <c r="Q206" s="39"/>
      <c r="R206" s="35"/>
      <c r="S206" s="39"/>
      <c r="T206" s="35"/>
      <c r="U206" s="39"/>
      <c r="V206" s="35"/>
      <c r="W206" s="39"/>
      <c r="X206" s="35"/>
      <c r="Y206" s="39"/>
      <c r="Z206" s="35"/>
      <c r="AA206" s="39"/>
      <c r="AB206" s="35"/>
      <c r="AC206" s="39"/>
      <c r="AD206" s="35"/>
      <c r="AE206" s="39"/>
      <c r="AF206" s="35"/>
      <c r="AG206" s="39"/>
      <c r="AH206" s="35"/>
      <c r="AI206" s="39"/>
      <c r="AJ206" s="35"/>
      <c r="AK206" s="39"/>
      <c r="AL206" s="35"/>
      <c r="AM206" s="239"/>
      <c r="AN206" s="255"/>
      <c r="AO206" s="264"/>
      <c r="AP206" s="109"/>
      <c r="AQ206" s="39"/>
      <c r="AR206" s="58"/>
      <c r="AS206" s="35"/>
      <c r="AT206" s="39"/>
      <c r="AU206" s="39"/>
      <c r="AV206" s="39"/>
      <c r="AW206" s="186" t="str">
        <f t="shared" si="60"/>
        <v/>
      </c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12"/>
      <c r="BI206" s="12"/>
      <c r="BY206" s="3"/>
      <c r="CA206" s="32" t="str">
        <f t="shared" si="52"/>
        <v/>
      </c>
      <c r="CB206" s="32" t="str">
        <f t="shared" si="53"/>
        <v/>
      </c>
      <c r="CC206" s="32" t="str">
        <f t="shared" si="54"/>
        <v/>
      </c>
      <c r="CD206" s="32" t="str">
        <f t="shared" si="55"/>
        <v/>
      </c>
      <c r="CE206" s="32" t="str">
        <f t="shared" si="56"/>
        <v/>
      </c>
      <c r="CF206" s="32" t="str">
        <f t="shared" si="57"/>
        <v/>
      </c>
      <c r="CG206" s="33">
        <f t="shared" si="61"/>
        <v>0</v>
      </c>
      <c r="CH206" s="33">
        <f t="shared" si="62"/>
        <v>0</v>
      </c>
      <c r="CI206" s="33">
        <f t="shared" si="63"/>
        <v>0</v>
      </c>
      <c r="CJ206" s="33">
        <f t="shared" si="64"/>
        <v>0</v>
      </c>
      <c r="CK206" s="33">
        <f t="shared" si="65"/>
        <v>0</v>
      </c>
      <c r="CL206" s="33">
        <f t="shared" si="66"/>
        <v>0</v>
      </c>
      <c r="CM206" s="33"/>
      <c r="CZ206" s="2"/>
    </row>
    <row r="207" spans="1:104" ht="25.35" customHeight="1" x14ac:dyDescent="0.2">
      <c r="A207" s="1392"/>
      <c r="B207" s="394" t="s">
        <v>198</v>
      </c>
      <c r="C207" s="333">
        <f t="shared" si="67"/>
        <v>0</v>
      </c>
      <c r="D207" s="334">
        <f t="shared" si="68"/>
        <v>0</v>
      </c>
      <c r="E207" s="812">
        <f t="shared" si="68"/>
        <v>0</v>
      </c>
      <c r="F207" s="35"/>
      <c r="G207" s="39"/>
      <c r="H207" s="35"/>
      <c r="I207" s="39"/>
      <c r="J207" s="35"/>
      <c r="K207" s="39"/>
      <c r="L207" s="35"/>
      <c r="M207" s="39"/>
      <c r="N207" s="35"/>
      <c r="O207" s="39"/>
      <c r="P207" s="35"/>
      <c r="Q207" s="39"/>
      <c r="R207" s="35"/>
      <c r="S207" s="39"/>
      <c r="T207" s="35"/>
      <c r="U207" s="39"/>
      <c r="V207" s="35"/>
      <c r="W207" s="39"/>
      <c r="X207" s="35"/>
      <c r="Y207" s="39"/>
      <c r="Z207" s="35"/>
      <c r="AA207" s="39"/>
      <c r="AB207" s="35"/>
      <c r="AC207" s="39"/>
      <c r="AD207" s="35"/>
      <c r="AE207" s="39"/>
      <c r="AF207" s="35"/>
      <c r="AG207" s="39"/>
      <c r="AH207" s="35"/>
      <c r="AI207" s="39"/>
      <c r="AJ207" s="35"/>
      <c r="AK207" s="39"/>
      <c r="AL207" s="35"/>
      <c r="AM207" s="239"/>
      <c r="AN207" s="255"/>
      <c r="AO207" s="264"/>
      <c r="AP207" s="109"/>
      <c r="AQ207" s="39"/>
      <c r="AR207" s="58"/>
      <c r="AS207" s="35"/>
      <c r="AT207" s="39"/>
      <c r="AU207" s="39"/>
      <c r="AV207" s="39"/>
      <c r="AW207" s="186" t="str">
        <f t="shared" si="60"/>
        <v/>
      </c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12"/>
      <c r="BI207" s="12"/>
      <c r="BY207" s="3"/>
      <c r="CA207" s="32" t="str">
        <f t="shared" si="52"/>
        <v/>
      </c>
      <c r="CB207" s="32" t="str">
        <f t="shared" si="53"/>
        <v/>
      </c>
      <c r="CC207" s="32" t="str">
        <f t="shared" si="54"/>
        <v/>
      </c>
      <c r="CD207" s="32" t="str">
        <f t="shared" si="55"/>
        <v/>
      </c>
      <c r="CE207" s="32" t="str">
        <f t="shared" si="56"/>
        <v/>
      </c>
      <c r="CF207" s="32" t="str">
        <f t="shared" si="57"/>
        <v/>
      </c>
      <c r="CG207" s="33">
        <f t="shared" si="61"/>
        <v>0</v>
      </c>
      <c r="CH207" s="33">
        <f t="shared" si="62"/>
        <v>0</v>
      </c>
      <c r="CI207" s="33">
        <f t="shared" si="63"/>
        <v>0</v>
      </c>
      <c r="CJ207" s="33">
        <f t="shared" si="64"/>
        <v>0</v>
      </c>
      <c r="CK207" s="33">
        <f t="shared" si="65"/>
        <v>0</v>
      </c>
      <c r="CL207" s="33">
        <f t="shared" si="66"/>
        <v>0</v>
      </c>
      <c r="CM207" s="33"/>
      <c r="CZ207" s="2"/>
    </row>
    <row r="208" spans="1:104" ht="16.350000000000001" customHeight="1" x14ac:dyDescent="0.2">
      <c r="A208" s="1376"/>
      <c r="B208" s="395" t="s">
        <v>199</v>
      </c>
      <c r="C208" s="344">
        <f t="shared" si="67"/>
        <v>0</v>
      </c>
      <c r="D208" s="337">
        <f t="shared" si="68"/>
        <v>0</v>
      </c>
      <c r="E208" s="820">
        <f t="shared" si="68"/>
        <v>0</v>
      </c>
      <c r="F208" s="42"/>
      <c r="G208" s="46"/>
      <c r="H208" s="42"/>
      <c r="I208" s="46"/>
      <c r="J208" s="42"/>
      <c r="K208" s="46"/>
      <c r="L208" s="42"/>
      <c r="M208" s="46"/>
      <c r="N208" s="42"/>
      <c r="O208" s="46"/>
      <c r="P208" s="42"/>
      <c r="Q208" s="46"/>
      <c r="R208" s="42"/>
      <c r="S208" s="46"/>
      <c r="T208" s="42"/>
      <c r="U208" s="46"/>
      <c r="V208" s="42"/>
      <c r="W208" s="46"/>
      <c r="X208" s="42"/>
      <c r="Y208" s="46"/>
      <c r="Z208" s="42"/>
      <c r="AA208" s="46"/>
      <c r="AB208" s="42"/>
      <c r="AC208" s="46"/>
      <c r="AD208" s="42"/>
      <c r="AE208" s="46"/>
      <c r="AF208" s="42"/>
      <c r="AG208" s="46"/>
      <c r="AH208" s="42"/>
      <c r="AI208" s="46"/>
      <c r="AJ208" s="42"/>
      <c r="AK208" s="46"/>
      <c r="AL208" s="42"/>
      <c r="AM208" s="244"/>
      <c r="AN208" s="384"/>
      <c r="AO208" s="149"/>
      <c r="AP208" s="85"/>
      <c r="AQ208" s="46"/>
      <c r="AR208" s="202"/>
      <c r="AS208" s="42"/>
      <c r="AT208" s="46"/>
      <c r="AU208" s="46"/>
      <c r="AV208" s="46"/>
      <c r="AW208" s="186" t="str">
        <f t="shared" si="60"/>
        <v/>
      </c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12"/>
      <c r="BI208" s="12"/>
      <c r="BY208" s="3"/>
      <c r="CA208" s="32" t="str">
        <f t="shared" si="52"/>
        <v/>
      </c>
      <c r="CB208" s="32" t="str">
        <f t="shared" si="53"/>
        <v/>
      </c>
      <c r="CC208" s="32" t="str">
        <f t="shared" si="54"/>
        <v/>
      </c>
      <c r="CD208" s="32" t="str">
        <f t="shared" si="55"/>
        <v/>
      </c>
      <c r="CE208" s="32" t="str">
        <f t="shared" si="56"/>
        <v/>
      </c>
      <c r="CF208" s="32" t="str">
        <f t="shared" si="57"/>
        <v/>
      </c>
      <c r="CG208" s="33">
        <f t="shared" si="61"/>
        <v>0</v>
      </c>
      <c r="CH208" s="33">
        <f t="shared" si="62"/>
        <v>0</v>
      </c>
      <c r="CI208" s="33">
        <f t="shared" si="63"/>
        <v>0</v>
      </c>
      <c r="CJ208" s="33">
        <f t="shared" si="64"/>
        <v>0</v>
      </c>
      <c r="CK208" s="33">
        <f t="shared" si="65"/>
        <v>0</v>
      </c>
      <c r="CL208" s="33">
        <f t="shared" si="66"/>
        <v>0</v>
      </c>
      <c r="CM208" s="33"/>
      <c r="CZ208" s="2"/>
    </row>
    <row r="209" spans="1:104" ht="28.5" customHeight="1" x14ac:dyDescent="0.2">
      <c r="A209" s="1599" t="s">
        <v>200</v>
      </c>
      <c r="B209" s="984" t="s">
        <v>201</v>
      </c>
      <c r="C209" s="972">
        <f t="shared" si="67"/>
        <v>0</v>
      </c>
      <c r="D209" s="973">
        <f t="shared" si="68"/>
        <v>0</v>
      </c>
      <c r="E209" s="974">
        <f t="shared" si="68"/>
        <v>0</v>
      </c>
      <c r="F209" s="893"/>
      <c r="G209" s="896"/>
      <c r="H209" s="893"/>
      <c r="I209" s="896"/>
      <c r="J209" s="893"/>
      <c r="K209" s="896"/>
      <c r="L209" s="893"/>
      <c r="M209" s="896"/>
      <c r="N209" s="893"/>
      <c r="O209" s="896"/>
      <c r="P209" s="893"/>
      <c r="Q209" s="896"/>
      <c r="R209" s="893"/>
      <c r="S209" s="896"/>
      <c r="T209" s="893"/>
      <c r="U209" s="896"/>
      <c r="V209" s="893"/>
      <c r="W209" s="896"/>
      <c r="X209" s="893"/>
      <c r="Y209" s="896"/>
      <c r="Z209" s="893"/>
      <c r="AA209" s="896"/>
      <c r="AB209" s="893"/>
      <c r="AC209" s="896"/>
      <c r="AD209" s="893"/>
      <c r="AE209" s="896"/>
      <c r="AF209" s="893"/>
      <c r="AG209" s="896"/>
      <c r="AH209" s="893"/>
      <c r="AI209" s="896"/>
      <c r="AJ209" s="397"/>
      <c r="AK209" s="347"/>
      <c r="AL209" s="893"/>
      <c r="AM209" s="953"/>
      <c r="AN209" s="255"/>
      <c r="AO209" s="264"/>
      <c r="AP209" s="109"/>
      <c r="AQ209" s="896"/>
      <c r="AR209" s="913"/>
      <c r="AS209" s="893"/>
      <c r="AT209" s="896"/>
      <c r="AU209" s="896"/>
      <c r="AV209" s="896"/>
      <c r="AW209" s="186" t="str">
        <f t="shared" si="60"/>
        <v/>
      </c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12"/>
      <c r="BI209" s="12"/>
      <c r="BY209" s="3"/>
      <c r="CA209" s="32" t="str">
        <f t="shared" si="52"/>
        <v/>
      </c>
      <c r="CB209" s="32" t="str">
        <f t="shared" si="53"/>
        <v/>
      </c>
      <c r="CC209" s="32" t="str">
        <f t="shared" si="54"/>
        <v/>
      </c>
      <c r="CD209" s="32" t="str">
        <f t="shared" si="55"/>
        <v/>
      </c>
      <c r="CE209" s="32" t="str">
        <f t="shared" si="56"/>
        <v/>
      </c>
      <c r="CF209" s="32" t="str">
        <f t="shared" si="57"/>
        <v/>
      </c>
      <c r="CG209" s="33">
        <f t="shared" si="61"/>
        <v>0</v>
      </c>
      <c r="CH209" s="33">
        <f t="shared" si="62"/>
        <v>0</v>
      </c>
      <c r="CI209" s="33">
        <f t="shared" si="63"/>
        <v>0</v>
      </c>
      <c r="CJ209" s="33">
        <f t="shared" si="64"/>
        <v>0</v>
      </c>
      <c r="CK209" s="33">
        <f t="shared" si="65"/>
        <v>0</v>
      </c>
      <c r="CL209" s="33">
        <f t="shared" si="66"/>
        <v>0</v>
      </c>
      <c r="CM209" s="33"/>
      <c r="CZ209" s="2"/>
    </row>
    <row r="210" spans="1:104" ht="27.75" customHeight="1" x14ac:dyDescent="0.2">
      <c r="A210" s="1484"/>
      <c r="B210" s="398" t="s">
        <v>202</v>
      </c>
      <c r="C210" s="333">
        <f t="shared" si="67"/>
        <v>0</v>
      </c>
      <c r="D210" s="334">
        <f t="shared" si="68"/>
        <v>0</v>
      </c>
      <c r="E210" s="812">
        <f t="shared" si="68"/>
        <v>0</v>
      </c>
      <c r="F210" s="35"/>
      <c r="G210" s="39"/>
      <c r="H210" s="35"/>
      <c r="I210" s="39"/>
      <c r="J210" s="35"/>
      <c r="K210" s="39"/>
      <c r="L210" s="35"/>
      <c r="M210" s="39"/>
      <c r="N210" s="35"/>
      <c r="O210" s="39"/>
      <c r="P210" s="35"/>
      <c r="Q210" s="39"/>
      <c r="R210" s="35"/>
      <c r="S210" s="39"/>
      <c r="T210" s="35"/>
      <c r="U210" s="39"/>
      <c r="V210" s="35"/>
      <c r="W210" s="39"/>
      <c r="X210" s="35"/>
      <c r="Y210" s="39"/>
      <c r="Z210" s="35"/>
      <c r="AA210" s="39"/>
      <c r="AB210" s="35"/>
      <c r="AC210" s="39"/>
      <c r="AD210" s="35"/>
      <c r="AE210" s="39"/>
      <c r="AF210" s="35"/>
      <c r="AG210" s="39"/>
      <c r="AH210" s="35"/>
      <c r="AI210" s="39"/>
      <c r="AJ210" s="42"/>
      <c r="AK210" s="46"/>
      <c r="AL210" s="35"/>
      <c r="AM210" s="239"/>
      <c r="AN210" s="255"/>
      <c r="AO210" s="264"/>
      <c r="AP210" s="109"/>
      <c r="AQ210" s="39"/>
      <c r="AR210" s="58"/>
      <c r="AS210" s="35"/>
      <c r="AT210" s="39"/>
      <c r="AU210" s="39"/>
      <c r="AV210" s="39"/>
      <c r="AW210" s="186" t="str">
        <f t="shared" si="60"/>
        <v/>
      </c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12"/>
      <c r="BI210" s="12"/>
      <c r="BY210" s="3"/>
      <c r="CA210" s="32" t="str">
        <f t="shared" si="52"/>
        <v/>
      </c>
      <c r="CB210" s="32" t="str">
        <f t="shared" si="53"/>
        <v/>
      </c>
      <c r="CC210" s="32" t="str">
        <f t="shared" si="54"/>
        <v/>
      </c>
      <c r="CD210" s="32" t="str">
        <f t="shared" si="55"/>
        <v/>
      </c>
      <c r="CE210" s="32" t="str">
        <f t="shared" si="56"/>
        <v/>
      </c>
      <c r="CF210" s="32" t="str">
        <f t="shared" si="57"/>
        <v/>
      </c>
      <c r="CG210" s="33">
        <f t="shared" si="61"/>
        <v>0</v>
      </c>
      <c r="CH210" s="33">
        <f t="shared" si="62"/>
        <v>0</v>
      </c>
      <c r="CI210" s="33">
        <f t="shared" si="63"/>
        <v>0</v>
      </c>
      <c r="CJ210" s="33">
        <f t="shared" si="64"/>
        <v>0</v>
      </c>
      <c r="CK210" s="33">
        <f t="shared" si="65"/>
        <v>0</v>
      </c>
      <c r="CL210" s="33">
        <f t="shared" si="66"/>
        <v>0</v>
      </c>
      <c r="CM210" s="33"/>
      <c r="CZ210" s="2"/>
    </row>
    <row r="211" spans="1:104" ht="27" customHeight="1" x14ac:dyDescent="0.2">
      <c r="A211" s="1471"/>
      <c r="B211" s="383" t="s">
        <v>203</v>
      </c>
      <c r="C211" s="348">
        <f t="shared" si="67"/>
        <v>0</v>
      </c>
      <c r="D211" s="349">
        <f t="shared" si="68"/>
        <v>0</v>
      </c>
      <c r="E211" s="350">
        <f t="shared" si="68"/>
        <v>0</v>
      </c>
      <c r="F211" s="82"/>
      <c r="G211" s="85"/>
      <c r="H211" s="82"/>
      <c r="I211" s="85"/>
      <c r="J211" s="82"/>
      <c r="K211" s="85"/>
      <c r="L211" s="82"/>
      <c r="M211" s="85"/>
      <c r="N211" s="82"/>
      <c r="O211" s="85"/>
      <c r="P211" s="82"/>
      <c r="Q211" s="85"/>
      <c r="R211" s="82"/>
      <c r="S211" s="85"/>
      <c r="T211" s="82"/>
      <c r="U211" s="85"/>
      <c r="V211" s="82"/>
      <c r="W211" s="85"/>
      <c r="X211" s="82"/>
      <c r="Y211" s="85"/>
      <c r="Z211" s="82"/>
      <c r="AA211" s="85"/>
      <c r="AB211" s="82"/>
      <c r="AC211" s="85"/>
      <c r="AD211" s="82"/>
      <c r="AE211" s="85"/>
      <c r="AF211" s="82"/>
      <c r="AG211" s="85"/>
      <c r="AH211" s="82"/>
      <c r="AI211" s="85"/>
      <c r="AJ211" s="82"/>
      <c r="AK211" s="85"/>
      <c r="AL211" s="82"/>
      <c r="AM211" s="351"/>
      <c r="AN211" s="384"/>
      <c r="AO211" s="149"/>
      <c r="AP211" s="85"/>
      <c r="AQ211" s="85"/>
      <c r="AR211" s="59"/>
      <c r="AS211" s="82"/>
      <c r="AT211" s="85"/>
      <c r="AU211" s="85"/>
      <c r="AV211" s="85"/>
      <c r="AW211" s="186" t="str">
        <f t="shared" si="60"/>
        <v/>
      </c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12"/>
      <c r="BI211" s="12"/>
      <c r="BY211" s="3"/>
      <c r="CA211" s="32" t="str">
        <f t="shared" si="52"/>
        <v/>
      </c>
      <c r="CB211" s="32" t="str">
        <f t="shared" si="53"/>
        <v/>
      </c>
      <c r="CC211" s="32" t="str">
        <f t="shared" si="54"/>
        <v/>
      </c>
      <c r="CD211" s="32" t="str">
        <f t="shared" si="55"/>
        <v/>
      </c>
      <c r="CE211" s="32" t="str">
        <f t="shared" si="56"/>
        <v/>
      </c>
      <c r="CF211" s="32" t="str">
        <f t="shared" si="57"/>
        <v/>
      </c>
      <c r="CG211" s="33">
        <f t="shared" si="61"/>
        <v>0</v>
      </c>
      <c r="CH211" s="33">
        <f t="shared" si="62"/>
        <v>0</v>
      </c>
      <c r="CI211" s="33">
        <f t="shared" si="63"/>
        <v>0</v>
      </c>
      <c r="CJ211" s="33">
        <f t="shared" si="64"/>
        <v>0</v>
      </c>
      <c r="CK211" s="33">
        <f t="shared" si="65"/>
        <v>0</v>
      </c>
      <c r="CL211" s="33">
        <f t="shared" si="66"/>
        <v>0</v>
      </c>
      <c r="CM211" s="33"/>
      <c r="CZ211" s="2"/>
    </row>
    <row r="212" spans="1:104" ht="25.5" customHeight="1" x14ac:dyDescent="0.2">
      <c r="A212" s="1599" t="s">
        <v>204</v>
      </c>
      <c r="B212" s="982" t="s">
        <v>205</v>
      </c>
      <c r="C212" s="972">
        <f t="shared" si="67"/>
        <v>0</v>
      </c>
      <c r="D212" s="973">
        <f t="shared" ref="D212:E215" si="69">SUM(F212+H212+J212+L212+N212)</f>
        <v>0</v>
      </c>
      <c r="E212" s="974">
        <f t="shared" si="69"/>
        <v>0</v>
      </c>
      <c r="F212" s="893"/>
      <c r="G212" s="896"/>
      <c r="H212" s="893"/>
      <c r="I212" s="896"/>
      <c r="J212" s="893"/>
      <c r="K212" s="896"/>
      <c r="L212" s="893"/>
      <c r="M212" s="896"/>
      <c r="N212" s="893"/>
      <c r="O212" s="896"/>
      <c r="P212" s="977"/>
      <c r="Q212" s="978"/>
      <c r="R212" s="977"/>
      <c r="S212" s="978"/>
      <c r="T212" s="977"/>
      <c r="U212" s="978"/>
      <c r="V212" s="977"/>
      <c r="W212" s="978"/>
      <c r="X212" s="977"/>
      <c r="Y212" s="978"/>
      <c r="Z212" s="977"/>
      <c r="AA212" s="978"/>
      <c r="AB212" s="977"/>
      <c r="AC212" s="978"/>
      <c r="AD212" s="977"/>
      <c r="AE212" s="978"/>
      <c r="AF212" s="977"/>
      <c r="AG212" s="978"/>
      <c r="AH212" s="977"/>
      <c r="AI212" s="978"/>
      <c r="AJ212" s="977"/>
      <c r="AK212" s="978"/>
      <c r="AL212" s="977"/>
      <c r="AM212" s="985"/>
      <c r="AN212" s="954"/>
      <c r="AO212" s="911"/>
      <c r="AP212" s="896"/>
      <c r="AQ212" s="896"/>
      <c r="AR212" s="980"/>
      <c r="AS212" s="893"/>
      <c r="AT212" s="896"/>
      <c r="AU212" s="896"/>
      <c r="AV212" s="896"/>
      <c r="AW212" s="186" t="str">
        <f t="shared" si="60"/>
        <v/>
      </c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12"/>
      <c r="BI212" s="12"/>
      <c r="BY212" s="3"/>
      <c r="CA212" s="32" t="str">
        <f t="shared" si="52"/>
        <v/>
      </c>
      <c r="CB212" s="32"/>
      <c r="CC212" s="32" t="str">
        <f t="shared" si="54"/>
        <v/>
      </c>
      <c r="CD212" s="32" t="str">
        <f t="shared" si="55"/>
        <v/>
      </c>
      <c r="CE212" s="32" t="str">
        <f t="shared" si="56"/>
        <v/>
      </c>
      <c r="CF212" s="32" t="str">
        <f t="shared" si="57"/>
        <v/>
      </c>
      <c r="CG212" s="33">
        <f t="shared" si="61"/>
        <v>0</v>
      </c>
      <c r="CH212" s="33"/>
      <c r="CI212" s="33">
        <f t="shared" si="63"/>
        <v>0</v>
      </c>
      <c r="CJ212" s="33">
        <f t="shared" si="64"/>
        <v>0</v>
      </c>
      <c r="CK212" s="33">
        <f t="shared" si="65"/>
        <v>0</v>
      </c>
      <c r="CL212" s="33">
        <f t="shared" ref="CL212:CL214" si="70">IF(AND(C212&lt;&gt;0,OR(AQ212="",AS212="",AT212="",AU212="",AV212="")),1,0)</f>
        <v>0</v>
      </c>
      <c r="CM212" s="33"/>
      <c r="CZ212" s="2"/>
    </row>
    <row r="213" spans="1:104" ht="26.25" customHeight="1" x14ac:dyDescent="0.2">
      <c r="A213" s="1484"/>
      <c r="B213" s="400" t="s">
        <v>206</v>
      </c>
      <c r="C213" s="333">
        <f t="shared" si="67"/>
        <v>0</v>
      </c>
      <c r="D213" s="334">
        <f t="shared" si="69"/>
        <v>0</v>
      </c>
      <c r="E213" s="812">
        <f t="shared" si="69"/>
        <v>0</v>
      </c>
      <c r="F213" s="35"/>
      <c r="G213" s="39"/>
      <c r="H213" s="35"/>
      <c r="I213" s="39"/>
      <c r="J213" s="35"/>
      <c r="K213" s="39"/>
      <c r="L213" s="35"/>
      <c r="M213" s="39"/>
      <c r="N213" s="35"/>
      <c r="O213" s="39"/>
      <c r="P213" s="270"/>
      <c r="Q213" s="271"/>
      <c r="R213" s="270"/>
      <c r="S213" s="271"/>
      <c r="T213" s="270"/>
      <c r="U213" s="271"/>
      <c r="V213" s="270"/>
      <c r="W213" s="271"/>
      <c r="X213" s="270"/>
      <c r="Y213" s="271"/>
      <c r="Z213" s="270"/>
      <c r="AA213" s="271"/>
      <c r="AB213" s="270"/>
      <c r="AC213" s="271"/>
      <c r="AD213" s="270"/>
      <c r="AE213" s="271"/>
      <c r="AF213" s="270"/>
      <c r="AG213" s="271"/>
      <c r="AH213" s="270"/>
      <c r="AI213" s="271"/>
      <c r="AJ213" s="270"/>
      <c r="AK213" s="271"/>
      <c r="AL213" s="270"/>
      <c r="AM213" s="401"/>
      <c r="AN213" s="255"/>
      <c r="AO213" s="264"/>
      <c r="AP213" s="109"/>
      <c r="AQ213" s="39"/>
      <c r="AR213" s="402"/>
      <c r="AS213" s="35"/>
      <c r="AT213" s="39"/>
      <c r="AU213" s="39"/>
      <c r="AV213" s="39"/>
      <c r="AW213" s="186" t="str">
        <f t="shared" si="60"/>
        <v/>
      </c>
      <c r="AX213" s="31"/>
      <c r="AY213" s="31"/>
      <c r="AZ213" s="31"/>
      <c r="BA213" s="31"/>
      <c r="BB213" s="31"/>
      <c r="BC213" s="31"/>
      <c r="BD213" s="31"/>
      <c r="BE213" s="12"/>
      <c r="BF213" s="12"/>
      <c r="BY213" s="3"/>
      <c r="CA213" s="32" t="str">
        <f t="shared" si="52"/>
        <v/>
      </c>
      <c r="CB213" s="32"/>
      <c r="CC213" s="32" t="str">
        <f t="shared" si="54"/>
        <v/>
      </c>
      <c r="CD213" s="32" t="str">
        <f t="shared" si="55"/>
        <v/>
      </c>
      <c r="CE213" s="32" t="str">
        <f t="shared" si="56"/>
        <v/>
      </c>
      <c r="CF213" s="32" t="str">
        <f t="shared" si="57"/>
        <v/>
      </c>
      <c r="CG213" s="33">
        <f t="shared" si="61"/>
        <v>0</v>
      </c>
      <c r="CH213" s="33"/>
      <c r="CI213" s="33">
        <f t="shared" si="63"/>
        <v>0</v>
      </c>
      <c r="CJ213" s="33">
        <f t="shared" si="64"/>
        <v>0</v>
      </c>
      <c r="CK213" s="33">
        <f t="shared" si="65"/>
        <v>0</v>
      </c>
      <c r="CL213" s="33">
        <f t="shared" si="70"/>
        <v>0</v>
      </c>
      <c r="CM213" s="33"/>
      <c r="CZ213" s="2"/>
    </row>
    <row r="214" spans="1:104" ht="28.5" customHeight="1" x14ac:dyDescent="0.2">
      <c r="A214" s="1484"/>
      <c r="B214" s="400" t="s">
        <v>207</v>
      </c>
      <c r="C214" s="333">
        <f t="shared" si="67"/>
        <v>0</v>
      </c>
      <c r="D214" s="334">
        <f t="shared" si="69"/>
        <v>0</v>
      </c>
      <c r="E214" s="812">
        <f t="shared" si="69"/>
        <v>0</v>
      </c>
      <c r="F214" s="35"/>
      <c r="G214" s="39"/>
      <c r="H214" s="35"/>
      <c r="I214" s="39"/>
      <c r="J214" s="35"/>
      <c r="K214" s="39"/>
      <c r="L214" s="35"/>
      <c r="M214" s="39"/>
      <c r="N214" s="35"/>
      <c r="O214" s="39"/>
      <c r="P214" s="270"/>
      <c r="Q214" s="271"/>
      <c r="R214" s="270"/>
      <c r="S214" s="271"/>
      <c r="T214" s="270"/>
      <c r="U214" s="271"/>
      <c r="V214" s="270"/>
      <c r="W214" s="271"/>
      <c r="X214" s="270"/>
      <c r="Y214" s="271"/>
      <c r="Z214" s="270"/>
      <c r="AA214" s="271"/>
      <c r="AB214" s="270"/>
      <c r="AC214" s="271"/>
      <c r="AD214" s="270"/>
      <c r="AE214" s="271"/>
      <c r="AF214" s="270"/>
      <c r="AG214" s="271"/>
      <c r="AH214" s="270"/>
      <c r="AI214" s="271"/>
      <c r="AJ214" s="270"/>
      <c r="AK214" s="271"/>
      <c r="AL214" s="270"/>
      <c r="AM214" s="401"/>
      <c r="AN214" s="255"/>
      <c r="AO214" s="264"/>
      <c r="AP214" s="109"/>
      <c r="AQ214" s="39"/>
      <c r="AR214" s="402"/>
      <c r="AS214" s="35"/>
      <c r="AT214" s="39"/>
      <c r="AU214" s="39"/>
      <c r="AV214" s="39"/>
      <c r="AW214" s="186" t="str">
        <f t="shared" si="60"/>
        <v/>
      </c>
      <c r="AX214" s="31"/>
      <c r="AY214" s="31"/>
      <c r="AZ214" s="31"/>
      <c r="BA214" s="31"/>
      <c r="BB214" s="31"/>
      <c r="BC214" s="31"/>
      <c r="BD214" s="31"/>
      <c r="BE214" s="12"/>
      <c r="BF214" s="12"/>
      <c r="BY214" s="3"/>
      <c r="CA214" s="32" t="str">
        <f t="shared" si="52"/>
        <v/>
      </c>
      <c r="CB214" s="32"/>
      <c r="CC214" s="32" t="str">
        <f t="shared" si="54"/>
        <v/>
      </c>
      <c r="CD214" s="32" t="str">
        <f t="shared" si="55"/>
        <v/>
      </c>
      <c r="CE214" s="32" t="str">
        <f t="shared" si="56"/>
        <v/>
      </c>
      <c r="CF214" s="32" t="str">
        <f t="shared" si="57"/>
        <v/>
      </c>
      <c r="CG214" s="33">
        <f t="shared" si="61"/>
        <v>0</v>
      </c>
      <c r="CH214" s="33"/>
      <c r="CI214" s="33">
        <f t="shared" si="63"/>
        <v>0</v>
      </c>
      <c r="CJ214" s="33">
        <f t="shared" si="64"/>
        <v>0</v>
      </c>
      <c r="CK214" s="33">
        <f t="shared" si="65"/>
        <v>0</v>
      </c>
      <c r="CL214" s="33">
        <f t="shared" si="70"/>
        <v>0</v>
      </c>
      <c r="CM214" s="33"/>
      <c r="CZ214" s="2"/>
    </row>
    <row r="215" spans="1:104" ht="36" customHeight="1" x14ac:dyDescent="0.2">
      <c r="A215" s="1471"/>
      <c r="B215" s="383" t="s">
        <v>208</v>
      </c>
      <c r="C215" s="348">
        <f t="shared" si="67"/>
        <v>0</v>
      </c>
      <c r="D215" s="349">
        <f t="shared" si="69"/>
        <v>0</v>
      </c>
      <c r="E215" s="350">
        <f t="shared" si="69"/>
        <v>0</v>
      </c>
      <c r="F215" s="82"/>
      <c r="G215" s="85"/>
      <c r="H215" s="82"/>
      <c r="I215" s="85"/>
      <c r="J215" s="82"/>
      <c r="K215" s="85"/>
      <c r="L215" s="82"/>
      <c r="M215" s="85"/>
      <c r="N215" s="82"/>
      <c r="O215" s="85"/>
      <c r="P215" s="273"/>
      <c r="Q215" s="274"/>
      <c r="R215" s="273"/>
      <c r="S215" s="274"/>
      <c r="T215" s="273"/>
      <c r="U215" s="274"/>
      <c r="V215" s="273"/>
      <c r="W215" s="274"/>
      <c r="X215" s="273"/>
      <c r="Y215" s="274"/>
      <c r="Z215" s="273"/>
      <c r="AA215" s="274"/>
      <c r="AB215" s="273"/>
      <c r="AC215" s="274"/>
      <c r="AD215" s="273"/>
      <c r="AE215" s="274"/>
      <c r="AF215" s="273"/>
      <c r="AG215" s="274"/>
      <c r="AH215" s="273"/>
      <c r="AI215" s="274"/>
      <c r="AJ215" s="273"/>
      <c r="AK215" s="274"/>
      <c r="AL215" s="273"/>
      <c r="AM215" s="403"/>
      <c r="AN215" s="255"/>
      <c r="AO215" s="264"/>
      <c r="AP215" s="185"/>
      <c r="AQ215" s="82"/>
      <c r="AR215" s="404"/>
      <c r="AS215" s="82"/>
      <c r="AT215" s="85"/>
      <c r="AU215" s="85"/>
      <c r="AV215" s="85"/>
      <c r="AW215" s="186" t="str">
        <f t="shared" si="60"/>
        <v/>
      </c>
      <c r="AX215" s="31"/>
      <c r="AY215" s="31"/>
      <c r="AZ215" s="31"/>
      <c r="BA215" s="31"/>
      <c r="BB215" s="31"/>
      <c r="BC215" s="31"/>
      <c r="BD215" s="31"/>
      <c r="BE215" s="12"/>
      <c r="BF215" s="12"/>
      <c r="BY215" s="3"/>
      <c r="CA215" s="32" t="str">
        <f t="shared" si="52"/>
        <v/>
      </c>
      <c r="CB215" s="32"/>
      <c r="CC215" s="32" t="str">
        <f t="shared" si="54"/>
        <v/>
      </c>
      <c r="CD215" s="32" t="str">
        <f t="shared" si="55"/>
        <v/>
      </c>
      <c r="CE215" s="32" t="str">
        <f t="shared" si="56"/>
        <v/>
      </c>
      <c r="CF215" s="32" t="str">
        <f t="shared" si="57"/>
        <v/>
      </c>
      <c r="CG215" s="33">
        <f t="shared" si="61"/>
        <v>0</v>
      </c>
      <c r="CH215" s="33"/>
      <c r="CI215" s="33">
        <f t="shared" si="63"/>
        <v>0</v>
      </c>
      <c r="CJ215" s="33">
        <f t="shared" si="64"/>
        <v>0</v>
      </c>
      <c r="CK215" s="33">
        <f t="shared" si="65"/>
        <v>0</v>
      </c>
      <c r="CL215" s="33">
        <f>IF(AND(C215&lt;&gt;0,OR(AQ215="",AS215="",AT215="",AU215="",AV215="")),1,0)</f>
        <v>0</v>
      </c>
      <c r="CM215" s="33"/>
      <c r="CZ215" s="2"/>
    </row>
    <row r="216" spans="1:104" ht="16.350000000000001" customHeight="1" x14ac:dyDescent="0.2">
      <c r="A216" s="1392" t="s">
        <v>209</v>
      </c>
      <c r="B216" s="986" t="s">
        <v>234</v>
      </c>
      <c r="C216" s="328">
        <f t="shared" ref="C216:C221" si="71">+D216+E216</f>
        <v>0</v>
      </c>
      <c r="D216" s="329">
        <f t="shared" ref="D216:E231" si="72">SUM(F216+H216+J216+L216+N216+P216+R216+T216+V216+X216+Z216+AB216+AD216+AF216+AH216+AJ216+AL216)</f>
        <v>0</v>
      </c>
      <c r="E216" s="330">
        <f t="shared" si="72"/>
        <v>0</v>
      </c>
      <c r="F216" s="106"/>
      <c r="G216" s="109"/>
      <c r="H216" s="106"/>
      <c r="I216" s="109"/>
      <c r="J216" s="106"/>
      <c r="K216" s="109"/>
      <c r="L216" s="106"/>
      <c r="M216" s="109"/>
      <c r="N216" s="106"/>
      <c r="O216" s="109"/>
      <c r="P216" s="106"/>
      <c r="Q216" s="109"/>
      <c r="R216" s="106"/>
      <c r="S216" s="109"/>
      <c r="T216" s="106"/>
      <c r="U216" s="109"/>
      <c r="V216" s="106"/>
      <c r="W216" s="109"/>
      <c r="X216" s="106"/>
      <c r="Y216" s="109"/>
      <c r="Z216" s="106"/>
      <c r="AA216" s="109"/>
      <c r="AB216" s="106"/>
      <c r="AC216" s="109"/>
      <c r="AD216" s="106"/>
      <c r="AE216" s="109"/>
      <c r="AF216" s="106"/>
      <c r="AG216" s="109"/>
      <c r="AH216" s="106"/>
      <c r="AI216" s="109"/>
      <c r="AJ216" s="106"/>
      <c r="AK216" s="109"/>
      <c r="AL216" s="106"/>
      <c r="AM216" s="895"/>
      <c r="AN216" s="911"/>
      <c r="AO216" s="894"/>
      <c r="AP216" s="924"/>
      <c r="AQ216" s="109"/>
      <c r="AR216" s="109"/>
      <c r="AS216" s="893"/>
      <c r="AT216" s="39"/>
      <c r="AU216" s="39"/>
      <c r="AV216" s="39"/>
      <c r="AW216" s="186" t="str">
        <f t="shared" si="60"/>
        <v/>
      </c>
      <c r="AX216" s="31"/>
      <c r="AY216" s="31"/>
      <c r="AZ216" s="31"/>
      <c r="BA216" s="31"/>
      <c r="BB216" s="31"/>
      <c r="BC216" s="31"/>
      <c r="BD216" s="31"/>
      <c r="BE216" s="12"/>
      <c r="BF216" s="12"/>
      <c r="BY216" s="3"/>
      <c r="CA216" s="32" t="str">
        <f t="shared" si="52"/>
        <v/>
      </c>
      <c r="CB216" s="32" t="str">
        <f t="shared" si="53"/>
        <v/>
      </c>
      <c r="CC216" s="32" t="str">
        <f t="shared" si="54"/>
        <v/>
      </c>
      <c r="CD216" s="32" t="str">
        <f t="shared" si="55"/>
        <v/>
      </c>
      <c r="CE216" s="32" t="str">
        <f t="shared" si="56"/>
        <v/>
      </c>
      <c r="CF216" s="32" t="str">
        <f t="shared" si="57"/>
        <v/>
      </c>
      <c r="CG216" s="33">
        <f t="shared" si="61"/>
        <v>0</v>
      </c>
      <c r="CH216" s="33">
        <f t="shared" si="62"/>
        <v>0</v>
      </c>
      <c r="CI216" s="33">
        <f t="shared" si="63"/>
        <v>0</v>
      </c>
      <c r="CJ216" s="33">
        <f t="shared" si="64"/>
        <v>0</v>
      </c>
      <c r="CK216" s="33">
        <f t="shared" si="65"/>
        <v>0</v>
      </c>
      <c r="CL216" s="33">
        <f t="shared" si="66"/>
        <v>0</v>
      </c>
      <c r="CM216" s="33"/>
      <c r="CZ216" s="2"/>
    </row>
    <row r="217" spans="1:104" ht="16.350000000000001" customHeight="1" x14ac:dyDescent="0.2">
      <c r="A217" s="1392"/>
      <c r="B217" s="406" t="s">
        <v>211</v>
      </c>
      <c r="C217" s="333">
        <f t="shared" si="71"/>
        <v>0</v>
      </c>
      <c r="D217" s="334">
        <f t="shared" si="72"/>
        <v>0</v>
      </c>
      <c r="E217" s="812">
        <f t="shared" si="72"/>
        <v>0</v>
      </c>
      <c r="F217" s="35"/>
      <c r="G217" s="39"/>
      <c r="H217" s="35"/>
      <c r="I217" s="39"/>
      <c r="J217" s="35"/>
      <c r="K217" s="39"/>
      <c r="L217" s="35"/>
      <c r="M217" s="39"/>
      <c r="N217" s="35"/>
      <c r="O217" s="39"/>
      <c r="P217" s="35"/>
      <c r="Q217" s="39"/>
      <c r="R217" s="35"/>
      <c r="S217" s="39"/>
      <c r="T217" s="35"/>
      <c r="U217" s="39"/>
      <c r="V217" s="35"/>
      <c r="W217" s="39"/>
      <c r="X217" s="35"/>
      <c r="Y217" s="39"/>
      <c r="Z217" s="35"/>
      <c r="AA217" s="39"/>
      <c r="AB217" s="35"/>
      <c r="AC217" s="39"/>
      <c r="AD217" s="35"/>
      <c r="AE217" s="39"/>
      <c r="AF217" s="35"/>
      <c r="AG217" s="39"/>
      <c r="AH217" s="35"/>
      <c r="AI217" s="39"/>
      <c r="AJ217" s="35"/>
      <c r="AK217" s="39"/>
      <c r="AL217" s="35"/>
      <c r="AM217" s="38"/>
      <c r="AN217" s="143"/>
      <c r="AO217" s="36"/>
      <c r="AP217" s="40"/>
      <c r="AQ217" s="39"/>
      <c r="AR217" s="39"/>
      <c r="AS217" s="35"/>
      <c r="AT217" s="39"/>
      <c r="AU217" s="39"/>
      <c r="AV217" s="39"/>
      <c r="AW217" s="186" t="str">
        <f t="shared" si="60"/>
        <v/>
      </c>
      <c r="AX217" s="31"/>
      <c r="AY217" s="31"/>
      <c r="AZ217" s="31"/>
      <c r="BA217" s="31"/>
      <c r="BB217" s="31"/>
      <c r="BC217" s="31"/>
      <c r="BD217" s="31"/>
      <c r="BE217" s="12"/>
      <c r="BF217" s="12"/>
      <c r="BY217" s="3"/>
      <c r="CA217" s="32" t="str">
        <f t="shared" si="52"/>
        <v/>
      </c>
      <c r="CB217" s="32" t="str">
        <f t="shared" si="53"/>
        <v/>
      </c>
      <c r="CC217" s="32" t="str">
        <f t="shared" si="54"/>
        <v/>
      </c>
      <c r="CD217" s="32" t="str">
        <f t="shared" si="55"/>
        <v/>
      </c>
      <c r="CE217" s="32" t="str">
        <f t="shared" si="56"/>
        <v/>
      </c>
      <c r="CF217" s="32" t="str">
        <f t="shared" si="57"/>
        <v/>
      </c>
      <c r="CG217" s="33">
        <f t="shared" si="61"/>
        <v>0</v>
      </c>
      <c r="CH217" s="33">
        <f t="shared" si="62"/>
        <v>0</v>
      </c>
      <c r="CI217" s="33">
        <f t="shared" si="63"/>
        <v>0</v>
      </c>
      <c r="CJ217" s="33">
        <f t="shared" si="64"/>
        <v>0</v>
      </c>
      <c r="CK217" s="33">
        <f t="shared" si="65"/>
        <v>0</v>
      </c>
      <c r="CL217" s="33">
        <f t="shared" si="66"/>
        <v>0</v>
      </c>
      <c r="CM217" s="33"/>
      <c r="CZ217" s="2"/>
    </row>
    <row r="218" spans="1:104" ht="16.350000000000001" customHeight="1" x14ac:dyDescent="0.2">
      <c r="A218" s="1392"/>
      <c r="B218" s="406" t="s">
        <v>212</v>
      </c>
      <c r="C218" s="333">
        <f t="shared" si="71"/>
        <v>0</v>
      </c>
      <c r="D218" s="334">
        <f t="shared" si="72"/>
        <v>0</v>
      </c>
      <c r="E218" s="812">
        <f t="shared" si="72"/>
        <v>0</v>
      </c>
      <c r="F218" s="35"/>
      <c r="G218" s="39"/>
      <c r="H218" s="35"/>
      <c r="I218" s="39"/>
      <c r="J218" s="35"/>
      <c r="K218" s="39"/>
      <c r="L218" s="35"/>
      <c r="M218" s="39"/>
      <c r="N218" s="35"/>
      <c r="O218" s="39"/>
      <c r="P218" s="35"/>
      <c r="Q218" s="39"/>
      <c r="R218" s="35"/>
      <c r="S218" s="39"/>
      <c r="T218" s="35"/>
      <c r="U218" s="39"/>
      <c r="V218" s="35"/>
      <c r="W218" s="39"/>
      <c r="X218" s="35"/>
      <c r="Y218" s="39"/>
      <c r="Z218" s="35"/>
      <c r="AA218" s="39"/>
      <c r="AB218" s="35"/>
      <c r="AC218" s="39"/>
      <c r="AD218" s="35"/>
      <c r="AE218" s="39"/>
      <c r="AF218" s="35"/>
      <c r="AG218" s="39"/>
      <c r="AH218" s="35"/>
      <c r="AI218" s="39"/>
      <c r="AJ218" s="35"/>
      <c r="AK218" s="39"/>
      <c r="AL218" s="35"/>
      <c r="AM218" s="38"/>
      <c r="AN218" s="143"/>
      <c r="AO218" s="36"/>
      <c r="AP218" s="40"/>
      <c r="AQ218" s="39"/>
      <c r="AR218" s="39"/>
      <c r="AS218" s="35"/>
      <c r="AT218" s="39"/>
      <c r="AU218" s="39"/>
      <c r="AV218" s="39"/>
      <c r="AW218" s="186" t="str">
        <f t="shared" si="60"/>
        <v/>
      </c>
      <c r="AX218" s="31"/>
      <c r="AY218" s="31"/>
      <c r="AZ218" s="31"/>
      <c r="BA218" s="31"/>
      <c r="BB218" s="31"/>
      <c r="BC218" s="31"/>
      <c r="BD218" s="31"/>
      <c r="BE218" s="12"/>
      <c r="BF218" s="12"/>
      <c r="BY218" s="3"/>
      <c r="CA218" s="32" t="str">
        <f t="shared" si="52"/>
        <v/>
      </c>
      <c r="CB218" s="32" t="str">
        <f t="shared" si="53"/>
        <v/>
      </c>
      <c r="CC218" s="32" t="str">
        <f t="shared" si="54"/>
        <v/>
      </c>
      <c r="CD218" s="32" t="str">
        <f t="shared" si="55"/>
        <v/>
      </c>
      <c r="CE218" s="32" t="str">
        <f t="shared" si="56"/>
        <v/>
      </c>
      <c r="CF218" s="32" t="str">
        <f t="shared" si="57"/>
        <v/>
      </c>
      <c r="CG218" s="33">
        <f t="shared" si="61"/>
        <v>0</v>
      </c>
      <c r="CH218" s="33">
        <f t="shared" si="62"/>
        <v>0</v>
      </c>
      <c r="CI218" s="33">
        <f t="shared" si="63"/>
        <v>0</v>
      </c>
      <c r="CJ218" s="33">
        <f t="shared" si="64"/>
        <v>0</v>
      </c>
      <c r="CK218" s="33">
        <f t="shared" si="65"/>
        <v>0</v>
      </c>
      <c r="CL218" s="33">
        <f t="shared" si="66"/>
        <v>0</v>
      </c>
      <c r="CM218" s="33"/>
      <c r="CZ218" s="2"/>
    </row>
    <row r="219" spans="1:104" ht="16.350000000000001" customHeight="1" x14ac:dyDescent="0.2">
      <c r="A219" s="1392"/>
      <c r="B219" s="406" t="s">
        <v>213</v>
      </c>
      <c r="C219" s="333">
        <f t="shared" si="71"/>
        <v>0</v>
      </c>
      <c r="D219" s="334">
        <f t="shared" si="72"/>
        <v>0</v>
      </c>
      <c r="E219" s="812">
        <f t="shared" si="72"/>
        <v>0</v>
      </c>
      <c r="F219" s="35"/>
      <c r="G219" s="39"/>
      <c r="H219" s="35"/>
      <c r="I219" s="39"/>
      <c r="J219" s="35"/>
      <c r="K219" s="39"/>
      <c r="L219" s="35"/>
      <c r="M219" s="39"/>
      <c r="N219" s="35"/>
      <c r="O219" s="39"/>
      <c r="P219" s="35"/>
      <c r="Q219" s="39"/>
      <c r="R219" s="35"/>
      <c r="S219" s="39"/>
      <c r="T219" s="35"/>
      <c r="U219" s="39"/>
      <c r="V219" s="35"/>
      <c r="W219" s="39"/>
      <c r="X219" s="35"/>
      <c r="Y219" s="39"/>
      <c r="Z219" s="35"/>
      <c r="AA219" s="39"/>
      <c r="AB219" s="35"/>
      <c r="AC219" s="39"/>
      <c r="AD219" s="35"/>
      <c r="AE219" s="39"/>
      <c r="AF219" s="35"/>
      <c r="AG219" s="39"/>
      <c r="AH219" s="35"/>
      <c r="AI219" s="39"/>
      <c r="AJ219" s="35"/>
      <c r="AK219" s="39"/>
      <c r="AL219" s="35"/>
      <c r="AM219" s="38"/>
      <c r="AN219" s="143"/>
      <c r="AO219" s="36"/>
      <c r="AP219" s="40"/>
      <c r="AQ219" s="39"/>
      <c r="AR219" s="39"/>
      <c r="AS219" s="35"/>
      <c r="AT219" s="39"/>
      <c r="AU219" s="39"/>
      <c r="AV219" s="39"/>
      <c r="AW219" s="186" t="str">
        <f t="shared" si="60"/>
        <v/>
      </c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12"/>
      <c r="BI219" s="12"/>
      <c r="BY219" s="3"/>
      <c r="CA219" s="32" t="str">
        <f t="shared" si="52"/>
        <v/>
      </c>
      <c r="CB219" s="32" t="str">
        <f t="shared" si="53"/>
        <v/>
      </c>
      <c r="CC219" s="32" t="str">
        <f t="shared" si="54"/>
        <v/>
      </c>
      <c r="CD219" s="32" t="str">
        <f t="shared" si="55"/>
        <v/>
      </c>
      <c r="CE219" s="32" t="str">
        <f t="shared" si="56"/>
        <v/>
      </c>
      <c r="CF219" s="32" t="str">
        <f t="shared" si="57"/>
        <v/>
      </c>
      <c r="CG219" s="33">
        <f t="shared" si="61"/>
        <v>0</v>
      </c>
      <c r="CH219" s="33">
        <f t="shared" si="62"/>
        <v>0</v>
      </c>
      <c r="CI219" s="33">
        <f t="shared" si="63"/>
        <v>0</v>
      </c>
      <c r="CJ219" s="33">
        <f t="shared" si="64"/>
        <v>0</v>
      </c>
      <c r="CK219" s="33">
        <f t="shared" si="65"/>
        <v>0</v>
      </c>
      <c r="CL219" s="33">
        <f t="shared" si="66"/>
        <v>0</v>
      </c>
      <c r="CM219" s="33"/>
      <c r="CZ219" s="2"/>
    </row>
    <row r="220" spans="1:104" ht="16.350000000000001" customHeight="1" x14ac:dyDescent="0.2">
      <c r="A220" s="1392"/>
      <c r="B220" s="406" t="s">
        <v>214</v>
      </c>
      <c r="C220" s="328">
        <f t="shared" si="71"/>
        <v>0</v>
      </c>
      <c r="D220" s="329">
        <f t="shared" si="72"/>
        <v>0</v>
      </c>
      <c r="E220" s="330">
        <f t="shared" si="72"/>
        <v>0</v>
      </c>
      <c r="F220" s="35"/>
      <c r="G220" s="39"/>
      <c r="H220" s="35"/>
      <c r="I220" s="39"/>
      <c r="J220" s="35"/>
      <c r="K220" s="39"/>
      <c r="L220" s="35"/>
      <c r="M220" s="39"/>
      <c r="N220" s="35"/>
      <c r="O220" s="39"/>
      <c r="P220" s="35"/>
      <c r="Q220" s="39"/>
      <c r="R220" s="35"/>
      <c r="S220" s="39"/>
      <c r="T220" s="35"/>
      <c r="U220" s="39"/>
      <c r="V220" s="35"/>
      <c r="W220" s="39"/>
      <c r="X220" s="35"/>
      <c r="Y220" s="39"/>
      <c r="Z220" s="35"/>
      <c r="AA220" s="39"/>
      <c r="AB220" s="35"/>
      <c r="AC220" s="39"/>
      <c r="AD220" s="35"/>
      <c r="AE220" s="39"/>
      <c r="AF220" s="35"/>
      <c r="AG220" s="39"/>
      <c r="AH220" s="35"/>
      <c r="AI220" s="39"/>
      <c r="AJ220" s="35"/>
      <c r="AK220" s="39"/>
      <c r="AL220" s="35"/>
      <c r="AM220" s="38"/>
      <c r="AN220" s="143"/>
      <c r="AO220" s="36"/>
      <c r="AP220" s="40"/>
      <c r="AQ220" s="39"/>
      <c r="AR220" s="39"/>
      <c r="AS220" s="35"/>
      <c r="AT220" s="39"/>
      <c r="AU220" s="39"/>
      <c r="AV220" s="39"/>
      <c r="AW220" s="186" t="str">
        <f t="shared" si="60"/>
        <v/>
      </c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12"/>
      <c r="BI220" s="12"/>
      <c r="BY220" s="3"/>
      <c r="CA220" s="32" t="str">
        <f t="shared" si="52"/>
        <v/>
      </c>
      <c r="CB220" s="32" t="str">
        <f t="shared" si="53"/>
        <v/>
      </c>
      <c r="CC220" s="32" t="str">
        <f t="shared" si="54"/>
        <v/>
      </c>
      <c r="CD220" s="32" t="str">
        <f t="shared" si="55"/>
        <v/>
      </c>
      <c r="CE220" s="32" t="str">
        <f t="shared" si="56"/>
        <v/>
      </c>
      <c r="CF220" s="32" t="str">
        <f t="shared" si="57"/>
        <v/>
      </c>
      <c r="CG220" s="33">
        <f t="shared" si="61"/>
        <v>0</v>
      </c>
      <c r="CH220" s="33">
        <f t="shared" si="62"/>
        <v>0</v>
      </c>
      <c r="CI220" s="33">
        <f t="shared" si="63"/>
        <v>0</v>
      </c>
      <c r="CJ220" s="33">
        <f t="shared" si="64"/>
        <v>0</v>
      </c>
      <c r="CK220" s="33">
        <f t="shared" si="65"/>
        <v>0</v>
      </c>
      <c r="CL220" s="33">
        <f t="shared" si="66"/>
        <v>0</v>
      </c>
      <c r="CM220" s="33"/>
      <c r="CZ220" s="2"/>
    </row>
    <row r="221" spans="1:104" ht="16.350000000000001" customHeight="1" x14ac:dyDescent="0.2">
      <c r="A221" s="1376"/>
      <c r="B221" s="364" t="s">
        <v>215</v>
      </c>
      <c r="C221" s="322">
        <f t="shared" si="71"/>
        <v>0</v>
      </c>
      <c r="D221" s="323">
        <f t="shared" si="72"/>
        <v>0</v>
      </c>
      <c r="E221" s="304">
        <f t="shared" si="72"/>
        <v>0</v>
      </c>
      <c r="F221" s="35"/>
      <c r="G221" s="39"/>
      <c r="H221" s="35"/>
      <c r="I221" s="39"/>
      <c r="J221" s="35"/>
      <c r="K221" s="39"/>
      <c r="L221" s="35"/>
      <c r="M221" s="39"/>
      <c r="N221" s="35"/>
      <c r="O221" s="39"/>
      <c r="P221" s="35"/>
      <c r="Q221" s="39"/>
      <c r="R221" s="35"/>
      <c r="S221" s="39"/>
      <c r="T221" s="35"/>
      <c r="U221" s="39"/>
      <c r="V221" s="35"/>
      <c r="W221" s="39"/>
      <c r="X221" s="35"/>
      <c r="Y221" s="39"/>
      <c r="Z221" s="35"/>
      <c r="AA221" s="39"/>
      <c r="AB221" s="35"/>
      <c r="AC221" s="39"/>
      <c r="AD221" s="35"/>
      <c r="AE221" s="39"/>
      <c r="AF221" s="35"/>
      <c r="AG221" s="39"/>
      <c r="AH221" s="35"/>
      <c r="AI221" s="39"/>
      <c r="AJ221" s="35"/>
      <c r="AK221" s="39"/>
      <c r="AL221" s="82"/>
      <c r="AM221" s="84"/>
      <c r="AN221" s="149"/>
      <c r="AO221" s="83"/>
      <c r="AP221" s="185"/>
      <c r="AQ221" s="85"/>
      <c r="AR221" s="85"/>
      <c r="AS221" s="35"/>
      <c r="AT221" s="39"/>
      <c r="AU221" s="39"/>
      <c r="AV221" s="39"/>
      <c r="AW221" s="186" t="str">
        <f t="shared" si="60"/>
        <v/>
      </c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12"/>
      <c r="BI221" s="12"/>
      <c r="BY221" s="3"/>
      <c r="CA221" s="32" t="str">
        <f t="shared" si="52"/>
        <v/>
      </c>
      <c r="CB221" s="32" t="str">
        <f t="shared" si="53"/>
        <v/>
      </c>
      <c r="CC221" s="32" t="str">
        <f t="shared" si="54"/>
        <v/>
      </c>
      <c r="CD221" s="32" t="str">
        <f t="shared" si="55"/>
        <v/>
      </c>
      <c r="CE221" s="32" t="str">
        <f t="shared" si="56"/>
        <v/>
      </c>
      <c r="CF221" s="32" t="str">
        <f t="shared" si="57"/>
        <v/>
      </c>
      <c r="CG221" s="33">
        <f t="shared" si="61"/>
        <v>0</v>
      </c>
      <c r="CH221" s="33">
        <f t="shared" si="62"/>
        <v>0</v>
      </c>
      <c r="CI221" s="33">
        <f t="shared" si="63"/>
        <v>0</v>
      </c>
      <c r="CJ221" s="33">
        <f t="shared" si="64"/>
        <v>0</v>
      </c>
      <c r="CK221" s="33">
        <f t="shared" si="65"/>
        <v>0</v>
      </c>
      <c r="CL221" s="33">
        <f t="shared" si="66"/>
        <v>0</v>
      </c>
      <c r="CM221" s="33"/>
      <c r="CZ221" s="2"/>
    </row>
    <row r="222" spans="1:104" ht="16.350000000000001" customHeight="1" x14ac:dyDescent="0.2">
      <c r="A222" s="1375" t="s">
        <v>216</v>
      </c>
      <c r="B222" s="986" t="s">
        <v>217</v>
      </c>
      <c r="C222" s="972">
        <f t="shared" ref="C222:C231" si="73">SUM(D222+E222)</f>
        <v>0</v>
      </c>
      <c r="D222" s="973">
        <f t="shared" si="72"/>
        <v>0</v>
      </c>
      <c r="E222" s="974">
        <f t="shared" si="72"/>
        <v>0</v>
      </c>
      <c r="F222" s="893"/>
      <c r="G222" s="896"/>
      <c r="H222" s="893"/>
      <c r="I222" s="896"/>
      <c r="J222" s="893"/>
      <c r="K222" s="896"/>
      <c r="L222" s="893"/>
      <c r="M222" s="896"/>
      <c r="N222" s="893"/>
      <c r="O222" s="896"/>
      <c r="P222" s="893"/>
      <c r="Q222" s="896"/>
      <c r="R222" s="893"/>
      <c r="S222" s="896"/>
      <c r="T222" s="893"/>
      <c r="U222" s="896"/>
      <c r="V222" s="893"/>
      <c r="W222" s="896"/>
      <c r="X222" s="893"/>
      <c r="Y222" s="896"/>
      <c r="Z222" s="893"/>
      <c r="AA222" s="896"/>
      <c r="AB222" s="893"/>
      <c r="AC222" s="896"/>
      <c r="AD222" s="893"/>
      <c r="AE222" s="896"/>
      <c r="AF222" s="893"/>
      <c r="AG222" s="896"/>
      <c r="AH222" s="893"/>
      <c r="AI222" s="896"/>
      <c r="AJ222" s="893"/>
      <c r="AK222" s="896"/>
      <c r="AL222" s="893"/>
      <c r="AM222" s="953"/>
      <c r="AN222" s="255"/>
      <c r="AO222" s="264"/>
      <c r="AP222" s="109"/>
      <c r="AQ222" s="407"/>
      <c r="AR222" s="408"/>
      <c r="AS222" s="893"/>
      <c r="AT222" s="896"/>
      <c r="AU222" s="896"/>
      <c r="AV222" s="896"/>
      <c r="AW222" s="186" t="str">
        <f t="shared" si="60"/>
        <v/>
      </c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12"/>
      <c r="BI222" s="12"/>
      <c r="BY222" s="3"/>
      <c r="CA222" s="32"/>
      <c r="CB222" s="32"/>
      <c r="CC222" s="32" t="str">
        <f t="shared" si="54"/>
        <v/>
      </c>
      <c r="CD222" s="32" t="str">
        <f t="shared" si="55"/>
        <v/>
      </c>
      <c r="CE222" s="32" t="str">
        <f t="shared" si="56"/>
        <v/>
      </c>
      <c r="CF222" s="32" t="str">
        <f t="shared" si="57"/>
        <v/>
      </c>
      <c r="CG222" s="33"/>
      <c r="CH222" s="33"/>
      <c r="CI222" s="33">
        <f t="shared" si="63"/>
        <v>0</v>
      </c>
      <c r="CJ222" s="33">
        <f t="shared" si="64"/>
        <v>0</v>
      </c>
      <c r="CK222" s="33">
        <f t="shared" si="65"/>
        <v>0</v>
      </c>
      <c r="CL222" s="33">
        <f t="shared" ref="CL222:CL223" si="74">IF(AND(C222&lt;&gt;0,OR(AS222="",AT222="",AU222="",AV222="")),1,0)</f>
        <v>0</v>
      </c>
      <c r="CM222" s="33"/>
      <c r="CZ222" s="2"/>
    </row>
    <row r="223" spans="1:104" ht="16.350000000000001" customHeight="1" x14ac:dyDescent="0.2">
      <c r="A223" s="1392"/>
      <c r="B223" s="823" t="s">
        <v>218</v>
      </c>
      <c r="C223" s="328">
        <f t="shared" si="73"/>
        <v>0</v>
      </c>
      <c r="D223" s="329">
        <f t="shared" si="72"/>
        <v>0</v>
      </c>
      <c r="E223" s="330">
        <f t="shared" si="72"/>
        <v>0</v>
      </c>
      <c r="F223" s="106"/>
      <c r="G223" s="109"/>
      <c r="H223" s="106"/>
      <c r="I223" s="109"/>
      <c r="J223" s="106"/>
      <c r="K223" s="109"/>
      <c r="L223" s="106"/>
      <c r="M223" s="109"/>
      <c r="N223" s="106"/>
      <c r="O223" s="109"/>
      <c r="P223" s="106"/>
      <c r="Q223" s="109"/>
      <c r="R223" s="106"/>
      <c r="S223" s="109"/>
      <c r="T223" s="106"/>
      <c r="U223" s="109"/>
      <c r="V223" s="106"/>
      <c r="W223" s="109"/>
      <c r="X223" s="106"/>
      <c r="Y223" s="109"/>
      <c r="Z223" s="106"/>
      <c r="AA223" s="109"/>
      <c r="AB223" s="106"/>
      <c r="AC223" s="109"/>
      <c r="AD223" s="106"/>
      <c r="AE223" s="109"/>
      <c r="AF223" s="106"/>
      <c r="AG223" s="109"/>
      <c r="AH223" s="106"/>
      <c r="AI223" s="109"/>
      <c r="AJ223" s="106"/>
      <c r="AK223" s="109"/>
      <c r="AL223" s="106"/>
      <c r="AM223" s="254"/>
      <c r="AN223" s="255"/>
      <c r="AO223" s="264"/>
      <c r="AP223" s="109"/>
      <c r="AQ223" s="271"/>
      <c r="AR223" s="402"/>
      <c r="AS223" s="106"/>
      <c r="AT223" s="109"/>
      <c r="AU223" s="109"/>
      <c r="AV223" s="109"/>
      <c r="AW223" s="186" t="str">
        <f t="shared" si="60"/>
        <v/>
      </c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12"/>
      <c r="BI223" s="12"/>
      <c r="BY223" s="3"/>
      <c r="CA223" s="32"/>
      <c r="CB223" s="32"/>
      <c r="CC223" s="32" t="str">
        <f t="shared" si="54"/>
        <v/>
      </c>
      <c r="CD223" s="32" t="str">
        <f t="shared" si="55"/>
        <v/>
      </c>
      <c r="CE223" s="32" t="str">
        <f t="shared" si="56"/>
        <v/>
      </c>
      <c r="CF223" s="32" t="str">
        <f t="shared" si="57"/>
        <v/>
      </c>
      <c r="CG223" s="33"/>
      <c r="CH223" s="33"/>
      <c r="CI223" s="33">
        <f t="shared" si="63"/>
        <v>0</v>
      </c>
      <c r="CJ223" s="33">
        <f t="shared" si="64"/>
        <v>0</v>
      </c>
      <c r="CK223" s="33">
        <f t="shared" si="65"/>
        <v>0</v>
      </c>
      <c r="CL223" s="33">
        <f t="shared" si="74"/>
        <v>0</v>
      </c>
      <c r="CM223" s="33"/>
      <c r="CZ223" s="2"/>
    </row>
    <row r="224" spans="1:104" ht="16.350000000000001" customHeight="1" x14ac:dyDescent="0.2">
      <c r="A224" s="1376"/>
      <c r="B224" s="824" t="s">
        <v>219</v>
      </c>
      <c r="C224" s="315">
        <f t="shared" si="73"/>
        <v>0</v>
      </c>
      <c r="D224" s="316">
        <f t="shared" si="72"/>
        <v>0</v>
      </c>
      <c r="E224" s="317">
        <f t="shared" si="72"/>
        <v>0</v>
      </c>
      <c r="F224" s="92"/>
      <c r="G224" s="95"/>
      <c r="H224" s="92"/>
      <c r="I224" s="95"/>
      <c r="J224" s="92"/>
      <c r="K224" s="95"/>
      <c r="L224" s="92"/>
      <c r="M224" s="95"/>
      <c r="N224" s="92"/>
      <c r="O224" s="95"/>
      <c r="P224" s="92"/>
      <c r="Q224" s="95"/>
      <c r="R224" s="92"/>
      <c r="S224" s="95"/>
      <c r="T224" s="92"/>
      <c r="U224" s="95"/>
      <c r="V224" s="92"/>
      <c r="W224" s="95"/>
      <c r="X224" s="92"/>
      <c r="Y224" s="95"/>
      <c r="Z224" s="92"/>
      <c r="AA224" s="95"/>
      <c r="AB224" s="92"/>
      <c r="AC224" s="95"/>
      <c r="AD224" s="92"/>
      <c r="AE224" s="95"/>
      <c r="AF224" s="92"/>
      <c r="AG224" s="95"/>
      <c r="AH224" s="92"/>
      <c r="AI224" s="95"/>
      <c r="AJ224" s="92"/>
      <c r="AK224" s="95"/>
      <c r="AL224" s="92"/>
      <c r="AM224" s="318"/>
      <c r="AN224" s="375"/>
      <c r="AO224" s="376"/>
      <c r="AP224" s="95"/>
      <c r="AQ224" s="274"/>
      <c r="AR224" s="404"/>
      <c r="AS224" s="92"/>
      <c r="AT224" s="95"/>
      <c r="AU224" s="95"/>
      <c r="AV224" s="95"/>
      <c r="AW224" s="186" t="str">
        <f t="shared" si="60"/>
        <v/>
      </c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12"/>
      <c r="BI224" s="12"/>
      <c r="BY224" s="3"/>
      <c r="CA224" s="32"/>
      <c r="CB224" s="32"/>
      <c r="CC224" s="32" t="str">
        <f t="shared" si="54"/>
        <v/>
      </c>
      <c r="CD224" s="32" t="str">
        <f t="shared" si="55"/>
        <v/>
      </c>
      <c r="CE224" s="32" t="str">
        <f t="shared" si="56"/>
        <v/>
      </c>
      <c r="CF224" s="32" t="str">
        <f t="shared" si="57"/>
        <v/>
      </c>
      <c r="CG224" s="33"/>
      <c r="CH224" s="33"/>
      <c r="CI224" s="33">
        <f t="shared" si="63"/>
        <v>0</v>
      </c>
      <c r="CJ224" s="33">
        <f t="shared" si="64"/>
        <v>0</v>
      </c>
      <c r="CK224" s="33">
        <f t="shared" si="65"/>
        <v>0</v>
      </c>
      <c r="CL224" s="33">
        <f>IF(AND(C224&lt;&gt;0,OR(AS224="",AT224="",AU224="",AV224="")),1,0)</f>
        <v>0</v>
      </c>
      <c r="CM224" s="33"/>
      <c r="CZ224" s="2"/>
    </row>
    <row r="225" spans="1:104" ht="16.350000000000001" customHeight="1" x14ac:dyDescent="0.2">
      <c r="A225" s="1600" t="s">
        <v>220</v>
      </c>
      <c r="B225" s="1601"/>
      <c r="C225" s="328">
        <f t="shared" si="73"/>
        <v>0</v>
      </c>
      <c r="D225" s="329">
        <f t="shared" si="72"/>
        <v>0</v>
      </c>
      <c r="E225" s="330">
        <f t="shared" si="72"/>
        <v>0</v>
      </c>
      <c r="F225" s="106"/>
      <c r="G225" s="109"/>
      <c r="H225" s="106"/>
      <c r="I225" s="109"/>
      <c r="J225" s="106"/>
      <c r="K225" s="109"/>
      <c r="L225" s="106"/>
      <c r="M225" s="109"/>
      <c r="N225" s="106"/>
      <c r="O225" s="109"/>
      <c r="P225" s="106"/>
      <c r="Q225" s="109"/>
      <c r="R225" s="106"/>
      <c r="S225" s="109"/>
      <c r="T225" s="106"/>
      <c r="U225" s="109"/>
      <c r="V225" s="106"/>
      <c r="W225" s="109"/>
      <c r="X225" s="106"/>
      <c r="Y225" s="109"/>
      <c r="Z225" s="106"/>
      <c r="AA225" s="109"/>
      <c r="AB225" s="106"/>
      <c r="AC225" s="109"/>
      <c r="AD225" s="106"/>
      <c r="AE225" s="109"/>
      <c r="AF225" s="106"/>
      <c r="AG225" s="109"/>
      <c r="AH225" s="106"/>
      <c r="AI225" s="109"/>
      <c r="AJ225" s="106"/>
      <c r="AK225" s="109"/>
      <c r="AL225" s="106"/>
      <c r="AM225" s="254"/>
      <c r="AN225" s="255"/>
      <c r="AO225" s="264">
        <v>1</v>
      </c>
      <c r="AP225" s="109"/>
      <c r="AQ225" s="109"/>
      <c r="AR225" s="57"/>
      <c r="AS225" s="106"/>
      <c r="AT225" s="109"/>
      <c r="AU225" s="109"/>
      <c r="AV225" s="109"/>
      <c r="AW225" s="186" t="str">
        <f t="shared" si="60"/>
        <v/>
      </c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12"/>
      <c r="BI225" s="12"/>
      <c r="BY225" s="3"/>
      <c r="CA225" s="32" t="str">
        <f t="shared" si="52"/>
        <v/>
      </c>
      <c r="CB225" s="32" t="str">
        <f t="shared" si="53"/>
        <v/>
      </c>
      <c r="CC225" s="32" t="str">
        <f t="shared" si="54"/>
        <v/>
      </c>
      <c r="CD225" s="32" t="str">
        <f t="shared" si="55"/>
        <v/>
      </c>
      <c r="CE225" s="32" t="str">
        <f t="shared" si="56"/>
        <v/>
      </c>
      <c r="CF225" s="32" t="str">
        <f t="shared" si="57"/>
        <v/>
      </c>
      <c r="CG225" s="33">
        <f t="shared" si="61"/>
        <v>0</v>
      </c>
      <c r="CH225" s="33">
        <f t="shared" si="62"/>
        <v>0</v>
      </c>
      <c r="CI225" s="33">
        <f t="shared" si="63"/>
        <v>0</v>
      </c>
      <c r="CJ225" s="33">
        <f t="shared" si="64"/>
        <v>0</v>
      </c>
      <c r="CK225" s="33">
        <f t="shared" si="65"/>
        <v>0</v>
      </c>
      <c r="CL225" s="33">
        <f t="shared" si="66"/>
        <v>0</v>
      </c>
      <c r="CM225" s="33"/>
      <c r="CZ225" s="2"/>
    </row>
    <row r="226" spans="1:104" ht="16.350000000000001" customHeight="1" x14ac:dyDescent="0.2">
      <c r="A226" s="1472" t="s">
        <v>221</v>
      </c>
      <c r="B226" s="1473"/>
      <c r="C226" s="333">
        <f t="shared" si="73"/>
        <v>0</v>
      </c>
      <c r="D226" s="334">
        <f t="shared" si="72"/>
        <v>0</v>
      </c>
      <c r="E226" s="812">
        <f t="shared" si="72"/>
        <v>0</v>
      </c>
      <c r="F226" s="35"/>
      <c r="G226" s="39"/>
      <c r="H226" s="35"/>
      <c r="I226" s="39"/>
      <c r="J226" s="35"/>
      <c r="K226" s="39"/>
      <c r="L226" s="35"/>
      <c r="M226" s="39"/>
      <c r="N226" s="35"/>
      <c r="O226" s="39"/>
      <c r="P226" s="35"/>
      <c r="Q226" s="39"/>
      <c r="R226" s="35"/>
      <c r="S226" s="39"/>
      <c r="T226" s="35"/>
      <c r="U226" s="39"/>
      <c r="V226" s="35"/>
      <c r="W226" s="39"/>
      <c r="X226" s="35"/>
      <c r="Y226" s="39"/>
      <c r="Z226" s="35"/>
      <c r="AA226" s="39"/>
      <c r="AB226" s="35"/>
      <c r="AC226" s="39"/>
      <c r="AD226" s="35"/>
      <c r="AE226" s="39"/>
      <c r="AF226" s="35"/>
      <c r="AG226" s="39"/>
      <c r="AH226" s="35"/>
      <c r="AI226" s="39"/>
      <c r="AJ226" s="35"/>
      <c r="AK226" s="39"/>
      <c r="AL226" s="35"/>
      <c r="AM226" s="239"/>
      <c r="AN226" s="255"/>
      <c r="AO226" s="264"/>
      <c r="AP226" s="109"/>
      <c r="AQ226" s="39"/>
      <c r="AR226" s="58"/>
      <c r="AS226" s="35"/>
      <c r="AT226" s="39"/>
      <c r="AU226" s="39"/>
      <c r="AV226" s="39"/>
      <c r="AW226" s="186" t="str">
        <f t="shared" si="60"/>
        <v/>
      </c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12"/>
      <c r="BI226" s="12"/>
      <c r="BY226" s="3"/>
      <c r="CA226" s="32" t="str">
        <f t="shared" si="52"/>
        <v/>
      </c>
      <c r="CB226" s="32" t="str">
        <f t="shared" si="53"/>
        <v/>
      </c>
      <c r="CC226" s="32" t="str">
        <f t="shared" si="54"/>
        <v/>
      </c>
      <c r="CD226" s="32" t="str">
        <f t="shared" si="55"/>
        <v/>
      </c>
      <c r="CE226" s="32" t="str">
        <f t="shared" si="56"/>
        <v/>
      </c>
      <c r="CF226" s="32" t="str">
        <f t="shared" si="57"/>
        <v/>
      </c>
      <c r="CG226" s="33">
        <f t="shared" si="61"/>
        <v>0</v>
      </c>
      <c r="CH226" s="33">
        <f t="shared" si="62"/>
        <v>0</v>
      </c>
      <c r="CI226" s="33">
        <f t="shared" si="63"/>
        <v>0</v>
      </c>
      <c r="CJ226" s="33">
        <f t="shared" si="64"/>
        <v>0</v>
      </c>
      <c r="CK226" s="33">
        <f t="shared" si="65"/>
        <v>0</v>
      </c>
      <c r="CL226" s="33">
        <f t="shared" si="66"/>
        <v>0</v>
      </c>
      <c r="CM226" s="33"/>
      <c r="CZ226" s="2"/>
    </row>
    <row r="227" spans="1:104" ht="16.350000000000001" customHeight="1" x14ac:dyDescent="0.2">
      <c r="A227" s="1472" t="s">
        <v>222</v>
      </c>
      <c r="B227" s="1473"/>
      <c r="C227" s="333">
        <f t="shared" si="73"/>
        <v>0</v>
      </c>
      <c r="D227" s="334">
        <f t="shared" si="72"/>
        <v>0</v>
      </c>
      <c r="E227" s="812">
        <f t="shared" si="72"/>
        <v>0</v>
      </c>
      <c r="F227" s="35"/>
      <c r="G227" s="39"/>
      <c r="H227" s="35"/>
      <c r="I227" s="39"/>
      <c r="J227" s="35"/>
      <c r="K227" s="39"/>
      <c r="L227" s="35"/>
      <c r="M227" s="39"/>
      <c r="N227" s="35"/>
      <c r="O227" s="39"/>
      <c r="P227" s="35"/>
      <c r="Q227" s="39"/>
      <c r="R227" s="35"/>
      <c r="S227" s="39"/>
      <c r="T227" s="35"/>
      <c r="U227" s="39"/>
      <c r="V227" s="35"/>
      <c r="W227" s="39"/>
      <c r="X227" s="35"/>
      <c r="Y227" s="39"/>
      <c r="Z227" s="35"/>
      <c r="AA227" s="39"/>
      <c r="AB227" s="35"/>
      <c r="AC227" s="39"/>
      <c r="AD227" s="35"/>
      <c r="AE227" s="39"/>
      <c r="AF227" s="35"/>
      <c r="AG227" s="39"/>
      <c r="AH227" s="35"/>
      <c r="AI227" s="39"/>
      <c r="AJ227" s="35"/>
      <c r="AK227" s="39"/>
      <c r="AL227" s="35"/>
      <c r="AM227" s="239"/>
      <c r="AN227" s="255"/>
      <c r="AO227" s="264"/>
      <c r="AP227" s="109"/>
      <c r="AQ227" s="39"/>
      <c r="AR227" s="58"/>
      <c r="AS227" s="35"/>
      <c r="AT227" s="39"/>
      <c r="AU227" s="39"/>
      <c r="AV227" s="39"/>
      <c r="AW227" s="186" t="str">
        <f t="shared" si="60"/>
        <v/>
      </c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12"/>
      <c r="BI227" s="12"/>
      <c r="BY227" s="3"/>
      <c r="CA227" s="32" t="str">
        <f t="shared" si="52"/>
        <v/>
      </c>
      <c r="CB227" s="32" t="str">
        <f t="shared" si="53"/>
        <v/>
      </c>
      <c r="CC227" s="32" t="str">
        <f t="shared" si="54"/>
        <v/>
      </c>
      <c r="CD227" s="32" t="str">
        <f t="shared" si="55"/>
        <v/>
      </c>
      <c r="CE227" s="32" t="str">
        <f t="shared" si="56"/>
        <v/>
      </c>
      <c r="CF227" s="32" t="str">
        <f t="shared" si="57"/>
        <v/>
      </c>
      <c r="CG227" s="33">
        <f t="shared" si="61"/>
        <v>0</v>
      </c>
      <c r="CH227" s="33">
        <f t="shared" si="62"/>
        <v>0</v>
      </c>
      <c r="CI227" s="33">
        <f t="shared" si="63"/>
        <v>0</v>
      </c>
      <c r="CJ227" s="33">
        <f t="shared" si="64"/>
        <v>0</v>
      </c>
      <c r="CK227" s="33">
        <f t="shared" si="65"/>
        <v>0</v>
      </c>
      <c r="CL227" s="33">
        <f t="shared" si="66"/>
        <v>0</v>
      </c>
      <c r="CM227" s="33"/>
      <c r="CZ227" s="2"/>
    </row>
    <row r="228" spans="1:104" ht="16.350000000000001" customHeight="1" x14ac:dyDescent="0.2">
      <c r="A228" s="1472" t="s">
        <v>223</v>
      </c>
      <c r="B228" s="1473"/>
      <c r="C228" s="333">
        <f t="shared" si="73"/>
        <v>0</v>
      </c>
      <c r="D228" s="334">
        <f t="shared" si="72"/>
        <v>0</v>
      </c>
      <c r="E228" s="812">
        <f t="shared" si="72"/>
        <v>0</v>
      </c>
      <c r="F228" s="35"/>
      <c r="G228" s="39"/>
      <c r="H228" s="35"/>
      <c r="I228" s="39"/>
      <c r="J228" s="35"/>
      <c r="K228" s="39"/>
      <c r="L228" s="35"/>
      <c r="M228" s="39"/>
      <c r="N228" s="35"/>
      <c r="O228" s="39"/>
      <c r="P228" s="35"/>
      <c r="Q228" s="39"/>
      <c r="R228" s="35"/>
      <c r="S228" s="39"/>
      <c r="T228" s="35"/>
      <c r="U228" s="39"/>
      <c r="V228" s="35"/>
      <c r="W228" s="39"/>
      <c r="X228" s="35"/>
      <c r="Y228" s="39"/>
      <c r="Z228" s="35"/>
      <c r="AA228" s="39"/>
      <c r="AB228" s="35"/>
      <c r="AC228" s="39"/>
      <c r="AD228" s="35"/>
      <c r="AE228" s="39"/>
      <c r="AF228" s="35"/>
      <c r="AG228" s="39"/>
      <c r="AH228" s="35"/>
      <c r="AI228" s="39"/>
      <c r="AJ228" s="35"/>
      <c r="AK228" s="39"/>
      <c r="AL228" s="35"/>
      <c r="AM228" s="239"/>
      <c r="AN228" s="255"/>
      <c r="AO228" s="264"/>
      <c r="AP228" s="109"/>
      <c r="AQ228" s="39"/>
      <c r="AR228" s="58"/>
      <c r="AS228" s="35"/>
      <c r="AT228" s="39"/>
      <c r="AU228" s="39"/>
      <c r="AV228" s="39"/>
      <c r="AW228" s="186" t="str">
        <f t="shared" si="60"/>
        <v/>
      </c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12"/>
      <c r="BI228" s="12"/>
      <c r="BY228" s="3"/>
      <c r="CA228" s="32" t="str">
        <f t="shared" si="52"/>
        <v/>
      </c>
      <c r="CB228" s="32" t="str">
        <f t="shared" si="53"/>
        <v/>
      </c>
      <c r="CC228" s="32" t="str">
        <f t="shared" si="54"/>
        <v/>
      </c>
      <c r="CD228" s="32" t="str">
        <f t="shared" si="55"/>
        <v/>
      </c>
      <c r="CE228" s="32" t="str">
        <f t="shared" si="56"/>
        <v/>
      </c>
      <c r="CF228" s="32" t="str">
        <f t="shared" si="57"/>
        <v/>
      </c>
      <c r="CG228" s="33">
        <f t="shared" si="61"/>
        <v>0</v>
      </c>
      <c r="CH228" s="33">
        <f t="shared" si="62"/>
        <v>0</v>
      </c>
      <c r="CI228" s="33">
        <f t="shared" si="63"/>
        <v>0</v>
      </c>
      <c r="CJ228" s="33">
        <f t="shared" si="64"/>
        <v>0</v>
      </c>
      <c r="CK228" s="33">
        <f t="shared" si="65"/>
        <v>0</v>
      </c>
      <c r="CL228" s="33">
        <f t="shared" si="66"/>
        <v>0</v>
      </c>
      <c r="CM228" s="33"/>
      <c r="CZ228" s="2"/>
    </row>
    <row r="229" spans="1:104" ht="19.5" customHeight="1" x14ac:dyDescent="0.2">
      <c r="A229" s="1472" t="s">
        <v>224</v>
      </c>
      <c r="B229" s="1473"/>
      <c r="C229" s="333">
        <f t="shared" si="73"/>
        <v>0</v>
      </c>
      <c r="D229" s="334">
        <f t="shared" si="72"/>
        <v>0</v>
      </c>
      <c r="E229" s="812">
        <f t="shared" si="72"/>
        <v>0</v>
      </c>
      <c r="F229" s="42"/>
      <c r="G229" s="46"/>
      <c r="H229" s="42"/>
      <c r="I229" s="46"/>
      <c r="J229" s="42"/>
      <c r="K229" s="46"/>
      <c r="L229" s="42"/>
      <c r="M229" s="46"/>
      <c r="N229" s="42"/>
      <c r="O229" s="46"/>
      <c r="P229" s="42"/>
      <c r="Q229" s="46"/>
      <c r="R229" s="42"/>
      <c r="S229" s="46"/>
      <c r="T229" s="42"/>
      <c r="U229" s="46"/>
      <c r="V229" s="42"/>
      <c r="W229" s="46"/>
      <c r="X229" s="42"/>
      <c r="Y229" s="46"/>
      <c r="Z229" s="42"/>
      <c r="AA229" s="46"/>
      <c r="AB229" s="42"/>
      <c r="AC229" s="46"/>
      <c r="AD229" s="42"/>
      <c r="AE229" s="46"/>
      <c r="AF229" s="42"/>
      <c r="AG229" s="46"/>
      <c r="AH229" s="42"/>
      <c r="AI229" s="46"/>
      <c r="AJ229" s="42"/>
      <c r="AK229" s="46"/>
      <c r="AL229" s="42"/>
      <c r="AM229" s="244"/>
      <c r="AN229" s="255"/>
      <c r="AO229" s="264"/>
      <c r="AP229" s="109"/>
      <c r="AQ229" s="46"/>
      <c r="AR229" s="202"/>
      <c r="AS229" s="42"/>
      <c r="AT229" s="46"/>
      <c r="AU229" s="46"/>
      <c r="AV229" s="46"/>
      <c r="AW229" s="186" t="str">
        <f t="shared" si="60"/>
        <v/>
      </c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CA229" s="32" t="str">
        <f t="shared" si="52"/>
        <v/>
      </c>
      <c r="CB229" s="32" t="str">
        <f t="shared" si="53"/>
        <v/>
      </c>
      <c r="CC229" s="32" t="str">
        <f t="shared" si="54"/>
        <v/>
      </c>
      <c r="CD229" s="32" t="str">
        <f t="shared" si="55"/>
        <v/>
      </c>
      <c r="CE229" s="32" t="str">
        <f t="shared" si="56"/>
        <v/>
      </c>
      <c r="CF229" s="32" t="str">
        <f t="shared" si="57"/>
        <v/>
      </c>
      <c r="CG229" s="33">
        <f t="shared" si="61"/>
        <v>0</v>
      </c>
      <c r="CH229" s="33">
        <f t="shared" si="62"/>
        <v>0</v>
      </c>
      <c r="CI229" s="33">
        <f t="shared" si="63"/>
        <v>0</v>
      </c>
      <c r="CJ229" s="33">
        <f t="shared" si="64"/>
        <v>0</v>
      </c>
      <c r="CK229" s="33">
        <f t="shared" si="65"/>
        <v>0</v>
      </c>
      <c r="CL229" s="33">
        <f t="shared" si="66"/>
        <v>0</v>
      </c>
      <c r="CM229" s="33"/>
      <c r="CZ229" s="2"/>
    </row>
    <row r="230" spans="1:104" ht="16.350000000000001" customHeight="1" x14ac:dyDescent="0.2">
      <c r="A230" s="1472" t="s">
        <v>225</v>
      </c>
      <c r="B230" s="1473"/>
      <c r="C230" s="344">
        <f t="shared" si="73"/>
        <v>0</v>
      </c>
      <c r="D230" s="337">
        <f t="shared" si="72"/>
        <v>0</v>
      </c>
      <c r="E230" s="820">
        <f t="shared" si="72"/>
        <v>0</v>
      </c>
      <c r="F230" s="42"/>
      <c r="G230" s="46"/>
      <c r="H230" s="42"/>
      <c r="I230" s="46"/>
      <c r="J230" s="42"/>
      <c r="K230" s="46"/>
      <c r="L230" s="42"/>
      <c r="M230" s="46"/>
      <c r="N230" s="42"/>
      <c r="O230" s="46"/>
      <c r="P230" s="42"/>
      <c r="Q230" s="46"/>
      <c r="R230" s="42"/>
      <c r="S230" s="46"/>
      <c r="T230" s="42"/>
      <c r="U230" s="46"/>
      <c r="V230" s="42"/>
      <c r="W230" s="46"/>
      <c r="X230" s="42"/>
      <c r="Y230" s="46"/>
      <c r="Z230" s="42"/>
      <c r="AA230" s="46"/>
      <c r="AB230" s="42"/>
      <c r="AC230" s="46"/>
      <c r="AD230" s="42"/>
      <c r="AE230" s="46"/>
      <c r="AF230" s="42"/>
      <c r="AG230" s="46"/>
      <c r="AH230" s="42"/>
      <c r="AI230" s="46"/>
      <c r="AJ230" s="42"/>
      <c r="AK230" s="46"/>
      <c r="AL230" s="42"/>
      <c r="AM230" s="244"/>
      <c r="AN230" s="240"/>
      <c r="AO230" s="143"/>
      <c r="AP230" s="39"/>
      <c r="AQ230" s="46"/>
      <c r="AR230" s="202"/>
      <c r="AS230" s="42"/>
      <c r="AT230" s="46"/>
      <c r="AU230" s="46"/>
      <c r="AV230" s="46"/>
      <c r="AW230" s="186" t="str">
        <f t="shared" si="60"/>
        <v/>
      </c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Y230" s="3"/>
      <c r="CA230" s="32" t="str">
        <f t="shared" si="52"/>
        <v/>
      </c>
      <c r="CB230" s="32" t="str">
        <f t="shared" si="53"/>
        <v/>
      </c>
      <c r="CC230" s="32" t="str">
        <f t="shared" si="54"/>
        <v/>
      </c>
      <c r="CD230" s="32" t="str">
        <f t="shared" si="55"/>
        <v/>
      </c>
      <c r="CE230" s="32" t="str">
        <f t="shared" si="56"/>
        <v/>
      </c>
      <c r="CF230" s="32" t="str">
        <f t="shared" si="57"/>
        <v/>
      </c>
      <c r="CG230" s="33">
        <f t="shared" si="61"/>
        <v>0</v>
      </c>
      <c r="CH230" s="33">
        <f t="shared" si="62"/>
        <v>0</v>
      </c>
      <c r="CI230" s="33">
        <f t="shared" si="63"/>
        <v>0</v>
      </c>
      <c r="CJ230" s="33">
        <f t="shared" si="64"/>
        <v>0</v>
      </c>
      <c r="CK230" s="33">
        <f t="shared" si="65"/>
        <v>0</v>
      </c>
      <c r="CL230" s="33">
        <f t="shared" si="66"/>
        <v>0</v>
      </c>
      <c r="CM230" s="33"/>
      <c r="CZ230" s="2"/>
    </row>
    <row r="231" spans="1:104" ht="19.5" customHeight="1" x14ac:dyDescent="0.2">
      <c r="A231" s="1474" t="s">
        <v>226</v>
      </c>
      <c r="B231" s="1475"/>
      <c r="C231" s="348">
        <f t="shared" si="73"/>
        <v>0</v>
      </c>
      <c r="D231" s="349">
        <f t="shared" si="72"/>
        <v>0</v>
      </c>
      <c r="E231" s="350">
        <f t="shared" si="72"/>
        <v>0</v>
      </c>
      <c r="F231" s="82"/>
      <c r="G231" s="85"/>
      <c r="H231" s="82"/>
      <c r="I231" s="85"/>
      <c r="J231" s="82"/>
      <c r="K231" s="85"/>
      <c r="L231" s="82"/>
      <c r="M231" s="85"/>
      <c r="N231" s="82"/>
      <c r="O231" s="85"/>
      <c r="P231" s="82"/>
      <c r="Q231" s="85"/>
      <c r="R231" s="82"/>
      <c r="S231" s="85"/>
      <c r="T231" s="82"/>
      <c r="U231" s="85"/>
      <c r="V231" s="82"/>
      <c r="W231" s="85"/>
      <c r="X231" s="82"/>
      <c r="Y231" s="85"/>
      <c r="Z231" s="82"/>
      <c r="AA231" s="85"/>
      <c r="AB231" s="82"/>
      <c r="AC231" s="85"/>
      <c r="AD231" s="82"/>
      <c r="AE231" s="85"/>
      <c r="AF231" s="82"/>
      <c r="AG231" s="85"/>
      <c r="AH231" s="82"/>
      <c r="AI231" s="85"/>
      <c r="AJ231" s="82"/>
      <c r="AK231" s="85"/>
      <c r="AL231" s="82"/>
      <c r="AM231" s="351"/>
      <c r="AN231" s="375"/>
      <c r="AO231" s="376"/>
      <c r="AP231" s="95"/>
      <c r="AQ231" s="411"/>
      <c r="AR231" s="369"/>
      <c r="AS231" s="82"/>
      <c r="AT231" s="85"/>
      <c r="AU231" s="85"/>
      <c r="AV231" s="85"/>
      <c r="AW231" s="186" t="str">
        <f t="shared" si="60"/>
        <v/>
      </c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Y231" s="3"/>
      <c r="CA231" s="32" t="str">
        <f t="shared" si="52"/>
        <v/>
      </c>
      <c r="CB231" s="32" t="str">
        <f t="shared" si="53"/>
        <v/>
      </c>
      <c r="CC231" s="32" t="str">
        <f t="shared" si="54"/>
        <v/>
      </c>
      <c r="CD231" s="32" t="str">
        <f t="shared" si="55"/>
        <v/>
      </c>
      <c r="CE231" s="32" t="str">
        <f t="shared" si="56"/>
        <v/>
      </c>
      <c r="CF231" s="32" t="str">
        <f t="shared" si="57"/>
        <v/>
      </c>
      <c r="CG231" s="33">
        <f t="shared" si="61"/>
        <v>0</v>
      </c>
      <c r="CH231" s="33">
        <f t="shared" si="62"/>
        <v>0</v>
      </c>
      <c r="CI231" s="33">
        <f t="shared" si="63"/>
        <v>0</v>
      </c>
      <c r="CJ231" s="33">
        <f t="shared" si="64"/>
        <v>0</v>
      </c>
      <c r="CK231" s="33">
        <f t="shared" si="65"/>
        <v>0</v>
      </c>
      <c r="CL231" s="33">
        <f t="shared" si="66"/>
        <v>0</v>
      </c>
      <c r="CM231" s="33"/>
      <c r="CZ231" s="2"/>
    </row>
    <row r="232" spans="1:104" ht="23.25" customHeight="1" x14ac:dyDescent="0.2">
      <c r="A232" s="155" t="s">
        <v>235</v>
      </c>
      <c r="B232" s="122"/>
      <c r="AL232" s="11"/>
      <c r="AM232" s="11"/>
      <c r="AN232" s="11"/>
      <c r="AO232" s="412"/>
      <c r="AP232" s="11"/>
      <c r="AQ232" s="11"/>
      <c r="AR232" s="11"/>
      <c r="AS232" s="11"/>
      <c r="AT232" s="11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CG232" s="14"/>
      <c r="CH232" s="14"/>
      <c r="CI232" s="14"/>
      <c r="CJ232" s="14"/>
      <c r="CK232" s="14"/>
      <c r="CL232" s="14"/>
      <c r="CM232" s="14"/>
      <c r="CN232" s="14"/>
    </row>
    <row r="233" spans="1:104" ht="16.350000000000001" customHeight="1" x14ac:dyDescent="0.2">
      <c r="A233" s="1366" t="s">
        <v>62</v>
      </c>
      <c r="B233" s="1367"/>
      <c r="C233" s="1585" t="s">
        <v>63</v>
      </c>
      <c r="D233" s="1585"/>
      <c r="E233" s="1585"/>
      <c r="F233" s="1377" t="s">
        <v>236</v>
      </c>
      <c r="G233" s="1380"/>
      <c r="H233" s="1377" t="s">
        <v>237</v>
      </c>
      <c r="I233" s="1380"/>
      <c r="J233" s="1377" t="s">
        <v>238</v>
      </c>
      <c r="K233" s="1380"/>
      <c r="L233" s="1377" t="s">
        <v>239</v>
      </c>
      <c r="M233" s="1380"/>
      <c r="N233" s="1377" t="s">
        <v>240</v>
      </c>
      <c r="O233" s="1380"/>
      <c r="P233" s="1377" t="s">
        <v>241</v>
      </c>
      <c r="Q233" s="1380"/>
      <c r="R233" s="1377" t="s">
        <v>242</v>
      </c>
      <c r="S233" s="1380"/>
      <c r="T233" s="1377" t="s">
        <v>243</v>
      </c>
      <c r="U233" s="1380"/>
      <c r="V233" s="1377" t="s">
        <v>244</v>
      </c>
      <c r="W233" s="1380"/>
      <c r="X233" s="1377" t="s">
        <v>245</v>
      </c>
      <c r="Y233" s="1380"/>
      <c r="Z233" s="1377" t="s">
        <v>246</v>
      </c>
      <c r="AA233" s="1380"/>
      <c r="AB233" s="1377" t="s">
        <v>247</v>
      </c>
      <c r="AC233" s="1380"/>
      <c r="AD233" s="1377" t="s">
        <v>248</v>
      </c>
      <c r="AE233" s="1380"/>
      <c r="AF233" s="1377" t="s">
        <v>249</v>
      </c>
      <c r="AG233" s="1380"/>
      <c r="AH233" s="1377" t="s">
        <v>250</v>
      </c>
      <c r="AI233" s="1380"/>
      <c r="AJ233" s="1377" t="s">
        <v>251</v>
      </c>
      <c r="AK233" s="1380"/>
      <c r="AL233" s="11"/>
      <c r="AM233" s="11"/>
      <c r="AN233" s="11"/>
      <c r="AO233" s="412"/>
      <c r="AP233" s="11"/>
      <c r="AQ233" s="11"/>
      <c r="AR233" s="11"/>
      <c r="AS233" s="11"/>
      <c r="AT233" s="11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CG233" s="14"/>
      <c r="CH233" s="14"/>
      <c r="CI233" s="14"/>
      <c r="CJ233" s="14"/>
      <c r="CK233" s="14"/>
      <c r="CL233" s="14"/>
      <c r="CM233" s="14"/>
      <c r="CN233" s="14"/>
    </row>
    <row r="234" spans="1:104" ht="16.350000000000001" customHeight="1" x14ac:dyDescent="0.2">
      <c r="A234" s="1368"/>
      <c r="B234" s="1369"/>
      <c r="C234" s="881" t="s">
        <v>88</v>
      </c>
      <c r="D234" s="906" t="s">
        <v>54</v>
      </c>
      <c r="E234" s="815" t="s">
        <v>89</v>
      </c>
      <c r="F234" s="967" t="s">
        <v>54</v>
      </c>
      <c r="G234" s="811" t="s">
        <v>89</v>
      </c>
      <c r="H234" s="967" t="s">
        <v>54</v>
      </c>
      <c r="I234" s="811" t="s">
        <v>89</v>
      </c>
      <c r="J234" s="967" t="s">
        <v>54</v>
      </c>
      <c r="K234" s="811" t="s">
        <v>89</v>
      </c>
      <c r="L234" s="967" t="s">
        <v>54</v>
      </c>
      <c r="M234" s="811" t="s">
        <v>89</v>
      </c>
      <c r="N234" s="967" t="s">
        <v>54</v>
      </c>
      <c r="O234" s="811" t="s">
        <v>89</v>
      </c>
      <c r="P234" s="967" t="s">
        <v>54</v>
      </c>
      <c r="Q234" s="811" t="s">
        <v>89</v>
      </c>
      <c r="R234" s="967" t="s">
        <v>54</v>
      </c>
      <c r="S234" s="811" t="s">
        <v>89</v>
      </c>
      <c r="T234" s="967" t="s">
        <v>54</v>
      </c>
      <c r="U234" s="811" t="s">
        <v>89</v>
      </c>
      <c r="V234" s="967" t="s">
        <v>54</v>
      </c>
      <c r="W234" s="811" t="s">
        <v>89</v>
      </c>
      <c r="X234" s="967" t="s">
        <v>54</v>
      </c>
      <c r="Y234" s="811" t="s">
        <v>89</v>
      </c>
      <c r="Z234" s="967" t="s">
        <v>54</v>
      </c>
      <c r="AA234" s="811" t="s">
        <v>89</v>
      </c>
      <c r="AB234" s="967" t="s">
        <v>54</v>
      </c>
      <c r="AC234" s="811" t="s">
        <v>89</v>
      </c>
      <c r="AD234" s="967" t="s">
        <v>54</v>
      </c>
      <c r="AE234" s="811" t="s">
        <v>89</v>
      </c>
      <c r="AF234" s="967" t="s">
        <v>54</v>
      </c>
      <c r="AG234" s="811" t="s">
        <v>89</v>
      </c>
      <c r="AH234" s="967" t="s">
        <v>54</v>
      </c>
      <c r="AI234" s="811" t="s">
        <v>89</v>
      </c>
      <c r="AJ234" s="967" t="s">
        <v>54</v>
      </c>
      <c r="AK234" s="811" t="s">
        <v>89</v>
      </c>
      <c r="AL234" s="11"/>
      <c r="AM234" s="11"/>
      <c r="AN234" s="11"/>
      <c r="AO234" s="412"/>
      <c r="AP234" s="11"/>
      <c r="AQ234" s="11"/>
      <c r="AR234" s="11"/>
      <c r="AS234" s="11"/>
      <c r="AT234" s="11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CG234" s="14"/>
      <c r="CH234" s="14"/>
      <c r="CI234" s="14"/>
      <c r="CJ234" s="14"/>
      <c r="CK234" s="14"/>
      <c r="CL234" s="14"/>
      <c r="CM234" s="14"/>
      <c r="CN234" s="14"/>
    </row>
    <row r="235" spans="1:104" ht="16.350000000000001" customHeight="1" x14ac:dyDescent="0.2">
      <c r="A235" s="1485" t="s">
        <v>252</v>
      </c>
      <c r="B235" s="892" t="s">
        <v>162</v>
      </c>
      <c r="C235" s="907">
        <f>SUM(D235+E235)</f>
        <v>0</v>
      </c>
      <c r="D235" s="908">
        <f t="shared" ref="D235:E238" si="75">SUM(F235+H235+J235+L235+N235+P235+R235+T235+V235+X235+Z235+AB235+AD235+AF235+AH235+AJ235)</f>
        <v>0</v>
      </c>
      <c r="E235" s="909">
        <f t="shared" si="75"/>
        <v>0</v>
      </c>
      <c r="F235" s="893"/>
      <c r="G235" s="896"/>
      <c r="H235" s="893"/>
      <c r="I235" s="896"/>
      <c r="J235" s="893"/>
      <c r="K235" s="896"/>
      <c r="L235" s="893"/>
      <c r="M235" s="896"/>
      <c r="N235" s="893"/>
      <c r="O235" s="896"/>
      <c r="P235" s="893"/>
      <c r="Q235" s="896"/>
      <c r="R235" s="893"/>
      <c r="S235" s="896"/>
      <c r="T235" s="893"/>
      <c r="U235" s="896"/>
      <c r="V235" s="893"/>
      <c r="W235" s="896"/>
      <c r="X235" s="893"/>
      <c r="Y235" s="896"/>
      <c r="Z235" s="893"/>
      <c r="AA235" s="896"/>
      <c r="AB235" s="893"/>
      <c r="AC235" s="896"/>
      <c r="AD235" s="893"/>
      <c r="AE235" s="896"/>
      <c r="AF235" s="893"/>
      <c r="AG235" s="896"/>
      <c r="AH235" s="893"/>
      <c r="AI235" s="896"/>
      <c r="AJ235" s="893"/>
      <c r="AK235" s="896"/>
      <c r="AL235" s="173"/>
      <c r="AM235" s="11"/>
      <c r="AN235" s="11"/>
      <c r="AO235" s="412"/>
      <c r="AP235" s="11"/>
      <c r="AQ235" s="11"/>
      <c r="AR235" s="11"/>
      <c r="AS235" s="11"/>
      <c r="AT235" s="11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CG235" s="14">
        <v>0</v>
      </c>
      <c r="CH235" s="14">
        <v>0</v>
      </c>
      <c r="CI235" s="14"/>
      <c r="CJ235" s="14"/>
      <c r="CK235" s="14"/>
      <c r="CL235" s="14"/>
      <c r="CM235" s="14"/>
      <c r="CN235" s="14"/>
    </row>
    <row r="236" spans="1:104" ht="16.5" customHeight="1" x14ac:dyDescent="0.2">
      <c r="A236" s="1486"/>
      <c r="B236" s="81" t="s">
        <v>76</v>
      </c>
      <c r="C236" s="182">
        <f>SUM(D236+E236)</f>
        <v>0</v>
      </c>
      <c r="D236" s="183">
        <f t="shared" si="75"/>
        <v>0</v>
      </c>
      <c r="E236" s="184">
        <f t="shared" si="75"/>
        <v>0</v>
      </c>
      <c r="F236" s="82"/>
      <c r="G236" s="85"/>
      <c r="H236" s="82"/>
      <c r="I236" s="85"/>
      <c r="J236" s="82"/>
      <c r="K236" s="85"/>
      <c r="L236" s="82"/>
      <c r="M236" s="85"/>
      <c r="N236" s="82"/>
      <c r="O236" s="85"/>
      <c r="P236" s="82"/>
      <c r="Q236" s="85"/>
      <c r="R236" s="82"/>
      <c r="S236" s="85"/>
      <c r="T236" s="82"/>
      <c r="U236" s="85"/>
      <c r="V236" s="82"/>
      <c r="W236" s="85"/>
      <c r="X236" s="82"/>
      <c r="Y236" s="85"/>
      <c r="Z236" s="82"/>
      <c r="AA236" s="85"/>
      <c r="AB236" s="82"/>
      <c r="AC236" s="85"/>
      <c r="AD236" s="82"/>
      <c r="AE236" s="85"/>
      <c r="AF236" s="82"/>
      <c r="AG236" s="85"/>
      <c r="AH236" s="82"/>
      <c r="AI236" s="85"/>
      <c r="AJ236" s="82"/>
      <c r="AK236" s="85"/>
      <c r="AL236" s="29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Z236" s="2"/>
      <c r="CG236" s="14">
        <v>0</v>
      </c>
      <c r="CH236" s="14">
        <v>0</v>
      </c>
      <c r="CI236" s="14"/>
      <c r="CJ236" s="14"/>
      <c r="CK236" s="14"/>
      <c r="CL236" s="14"/>
      <c r="CM236" s="14"/>
      <c r="CN236" s="14"/>
    </row>
    <row r="237" spans="1:104" ht="16.350000000000001" customHeight="1" x14ac:dyDescent="0.2">
      <c r="A237" s="1485" t="s">
        <v>253</v>
      </c>
      <c r="B237" s="892" t="s">
        <v>162</v>
      </c>
      <c r="C237" s="907">
        <f>SUM(D237+E237)</f>
        <v>0</v>
      </c>
      <c r="D237" s="908">
        <f t="shared" si="75"/>
        <v>0</v>
      </c>
      <c r="E237" s="909">
        <f t="shared" si="75"/>
        <v>0</v>
      </c>
      <c r="F237" s="893"/>
      <c r="G237" s="896"/>
      <c r="H237" s="893"/>
      <c r="I237" s="896"/>
      <c r="J237" s="893"/>
      <c r="K237" s="896"/>
      <c r="L237" s="893"/>
      <c r="M237" s="896"/>
      <c r="N237" s="893"/>
      <c r="O237" s="896"/>
      <c r="P237" s="893"/>
      <c r="Q237" s="896"/>
      <c r="R237" s="893"/>
      <c r="S237" s="896"/>
      <c r="T237" s="893"/>
      <c r="U237" s="896"/>
      <c r="V237" s="893"/>
      <c r="W237" s="896"/>
      <c r="X237" s="893"/>
      <c r="Y237" s="896"/>
      <c r="Z237" s="893"/>
      <c r="AA237" s="896"/>
      <c r="AB237" s="893"/>
      <c r="AC237" s="896"/>
      <c r="AD237" s="893"/>
      <c r="AE237" s="896"/>
      <c r="AF237" s="893"/>
      <c r="AG237" s="896"/>
      <c r="AH237" s="893"/>
      <c r="AI237" s="896"/>
      <c r="AJ237" s="893"/>
      <c r="AK237" s="896"/>
      <c r="AL237" s="3"/>
      <c r="AM237" s="15"/>
      <c r="AN237" s="15"/>
      <c r="AO237" s="15"/>
      <c r="AP237" s="15"/>
      <c r="AQ237" s="15"/>
      <c r="AR237" s="15"/>
      <c r="AS237" s="15"/>
      <c r="AT237" s="15"/>
      <c r="AU237" s="12"/>
      <c r="AV237" s="12"/>
      <c r="AW237" s="12"/>
      <c r="AX237" s="12"/>
      <c r="AY237" s="12"/>
      <c r="AZ237" s="12"/>
      <c r="BA237" s="12"/>
      <c r="CG237" s="14">
        <v>0</v>
      </c>
      <c r="CH237" s="14">
        <v>0</v>
      </c>
      <c r="CI237" s="14"/>
      <c r="CJ237" s="14"/>
      <c r="CK237" s="14"/>
      <c r="CL237" s="14"/>
      <c r="CM237" s="14"/>
      <c r="CN237" s="14"/>
    </row>
    <row r="238" spans="1:104" ht="16.350000000000001" customHeight="1" x14ac:dyDescent="0.2">
      <c r="A238" s="1486"/>
      <c r="B238" s="81" t="s">
        <v>76</v>
      </c>
      <c r="C238" s="145">
        <f>SUM(D238+E238)</f>
        <v>0</v>
      </c>
      <c r="D238" s="146">
        <f t="shared" si="75"/>
        <v>0</v>
      </c>
      <c r="E238" s="147">
        <f t="shared" si="75"/>
        <v>0</v>
      </c>
      <c r="F238" s="92"/>
      <c r="G238" s="95"/>
      <c r="H238" s="92"/>
      <c r="I238" s="95"/>
      <c r="J238" s="92"/>
      <c r="K238" s="95"/>
      <c r="L238" s="92"/>
      <c r="M238" s="95"/>
      <c r="N238" s="92"/>
      <c r="O238" s="95"/>
      <c r="P238" s="92"/>
      <c r="Q238" s="95"/>
      <c r="R238" s="92"/>
      <c r="S238" s="95"/>
      <c r="T238" s="92"/>
      <c r="U238" s="95"/>
      <c r="V238" s="92"/>
      <c r="W238" s="95"/>
      <c r="X238" s="92"/>
      <c r="Y238" s="95"/>
      <c r="Z238" s="92"/>
      <c r="AA238" s="95"/>
      <c r="AB238" s="92"/>
      <c r="AC238" s="95"/>
      <c r="AD238" s="92"/>
      <c r="AE238" s="95"/>
      <c r="AF238" s="92"/>
      <c r="AG238" s="95"/>
      <c r="AH238" s="92"/>
      <c r="AI238" s="95"/>
      <c r="AJ238" s="92"/>
      <c r="AK238" s="95"/>
      <c r="AL238" s="3"/>
      <c r="AM238" s="15"/>
      <c r="AN238" s="15"/>
      <c r="AO238" s="15"/>
      <c r="AP238" s="15"/>
      <c r="AQ238" s="15"/>
      <c r="AR238" s="15"/>
      <c r="AS238" s="15"/>
      <c r="AT238" s="15"/>
      <c r="AU238" s="12"/>
      <c r="AV238" s="12"/>
      <c r="AW238" s="12"/>
      <c r="AX238" s="12"/>
      <c r="AY238" s="12"/>
      <c r="AZ238" s="12"/>
      <c r="BA238" s="12"/>
      <c r="CG238" s="14"/>
      <c r="CH238" s="14"/>
      <c r="CI238" s="14"/>
      <c r="CJ238" s="14"/>
      <c r="CK238" s="14"/>
      <c r="CL238" s="14"/>
      <c r="CM238" s="14"/>
      <c r="CN238" s="14"/>
    </row>
    <row r="239" spans="1:104" ht="22.5" customHeight="1" x14ac:dyDescent="0.2">
      <c r="A239" s="155" t="s">
        <v>254</v>
      </c>
      <c r="B239" s="7"/>
      <c r="AM239" s="15"/>
      <c r="AN239" s="15"/>
      <c r="AO239" s="15"/>
      <c r="AP239" s="15"/>
      <c r="AQ239" s="15"/>
      <c r="AR239" s="15"/>
      <c r="AS239" s="15"/>
      <c r="AT239" s="15"/>
      <c r="AU239" s="12"/>
      <c r="AV239" s="12"/>
      <c r="AW239" s="12"/>
      <c r="AX239" s="12"/>
      <c r="AY239" s="12"/>
      <c r="AZ239" s="12"/>
      <c r="BA239" s="12"/>
      <c r="CG239" s="14"/>
      <c r="CH239" s="14"/>
      <c r="CI239" s="14"/>
      <c r="CJ239" s="14"/>
      <c r="CK239" s="14"/>
      <c r="CL239" s="14"/>
      <c r="CM239" s="14"/>
      <c r="CN239" s="14"/>
    </row>
    <row r="240" spans="1:104" ht="16.350000000000001" customHeight="1" x14ac:dyDescent="0.2">
      <c r="A240" s="1487" t="s">
        <v>255</v>
      </c>
      <c r="B240" s="1490" t="s">
        <v>256</v>
      </c>
      <c r="C240" s="1366" t="s">
        <v>4</v>
      </c>
      <c r="D240" s="1401"/>
      <c r="E240" s="1367"/>
      <c r="F240" s="1493" t="s">
        <v>257</v>
      </c>
      <c r="G240" s="1494"/>
      <c r="H240" s="1494"/>
      <c r="I240" s="1494"/>
      <c r="J240" s="1494"/>
      <c r="K240" s="1494"/>
      <c r="L240" s="1494"/>
      <c r="M240" s="1494"/>
      <c r="N240" s="1494"/>
      <c r="O240" s="1494"/>
      <c r="P240" s="1494"/>
      <c r="Q240" s="1494"/>
      <c r="R240" s="1494"/>
      <c r="S240" s="1494"/>
      <c r="T240" s="1494"/>
      <c r="U240" s="1494"/>
      <c r="V240" s="1494"/>
      <c r="W240" s="1494"/>
      <c r="X240" s="1494"/>
      <c r="Y240" s="1494"/>
      <c r="Z240" s="1494"/>
      <c r="AA240" s="1494"/>
      <c r="AB240" s="1494"/>
      <c r="AC240" s="1494"/>
      <c r="AD240" s="1494"/>
      <c r="AE240" s="1494"/>
      <c r="AF240" s="1494"/>
      <c r="AG240" s="1494"/>
      <c r="AH240" s="1494"/>
      <c r="AI240" s="1494"/>
      <c r="AJ240" s="1494"/>
      <c r="AK240" s="1495"/>
      <c r="AL240" s="1375" t="s">
        <v>258</v>
      </c>
      <c r="AM240" s="30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12"/>
      <c r="AZ240" s="12"/>
      <c r="BA240" s="12"/>
      <c r="CG240" s="14"/>
      <c r="CH240" s="14"/>
      <c r="CI240" s="14"/>
      <c r="CJ240" s="14"/>
      <c r="CK240" s="14"/>
      <c r="CL240" s="14"/>
      <c r="CM240" s="14"/>
      <c r="CN240" s="14"/>
    </row>
    <row r="241" spans="1:92" ht="16.350000000000001" customHeight="1" x14ac:dyDescent="0.2">
      <c r="A241" s="1488"/>
      <c r="B241" s="1491"/>
      <c r="C241" s="1368"/>
      <c r="D241" s="1402"/>
      <c r="E241" s="1369"/>
      <c r="F241" s="1493" t="s">
        <v>174</v>
      </c>
      <c r="G241" s="1495"/>
      <c r="H241" s="1493" t="s">
        <v>175</v>
      </c>
      <c r="I241" s="1495"/>
      <c r="J241" s="1493" t="s">
        <v>110</v>
      </c>
      <c r="K241" s="1495"/>
      <c r="L241" s="1493" t="s">
        <v>11</v>
      </c>
      <c r="M241" s="1495"/>
      <c r="N241" s="1377" t="s">
        <v>12</v>
      </c>
      <c r="O241" s="1380"/>
      <c r="P241" s="1377" t="s">
        <v>13</v>
      </c>
      <c r="Q241" s="1380"/>
      <c r="R241" s="1377" t="s">
        <v>14</v>
      </c>
      <c r="S241" s="1380"/>
      <c r="T241" s="1377" t="s">
        <v>15</v>
      </c>
      <c r="U241" s="1380"/>
      <c r="V241" s="1377" t="s">
        <v>16</v>
      </c>
      <c r="W241" s="1380"/>
      <c r="X241" s="1377" t="s">
        <v>17</v>
      </c>
      <c r="Y241" s="1380"/>
      <c r="Z241" s="1377" t="s">
        <v>259</v>
      </c>
      <c r="AA241" s="1380"/>
      <c r="AB241" s="1377" t="s">
        <v>260</v>
      </c>
      <c r="AC241" s="1380"/>
      <c r="AD241" s="1377" t="s">
        <v>261</v>
      </c>
      <c r="AE241" s="1380"/>
      <c r="AF241" s="1377" t="s">
        <v>262</v>
      </c>
      <c r="AG241" s="1380"/>
      <c r="AH241" s="1377" t="s">
        <v>263</v>
      </c>
      <c r="AI241" s="1380"/>
      <c r="AJ241" s="1406" t="s">
        <v>264</v>
      </c>
      <c r="AK241" s="1407"/>
      <c r="AL241" s="1392"/>
      <c r="AM241" s="30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12"/>
      <c r="AZ241" s="12"/>
      <c r="BA241" s="12"/>
      <c r="CG241" s="14"/>
      <c r="CH241" s="14"/>
      <c r="CI241" s="14"/>
      <c r="CJ241" s="14"/>
      <c r="CK241" s="14"/>
      <c r="CL241" s="14"/>
      <c r="CM241" s="14"/>
      <c r="CN241" s="14"/>
    </row>
    <row r="242" spans="1:92" ht="16.350000000000001" customHeight="1" x14ac:dyDescent="0.2">
      <c r="A242" s="1489"/>
      <c r="B242" s="1492"/>
      <c r="C242" s="414" t="s">
        <v>88</v>
      </c>
      <c r="D242" s="415" t="s">
        <v>54</v>
      </c>
      <c r="E242" s="813" t="s">
        <v>89</v>
      </c>
      <c r="F242" s="417" t="s">
        <v>54</v>
      </c>
      <c r="G242" s="418" t="s">
        <v>89</v>
      </c>
      <c r="H242" s="417" t="s">
        <v>54</v>
      </c>
      <c r="I242" s="418" t="s">
        <v>89</v>
      </c>
      <c r="J242" s="417" t="s">
        <v>54</v>
      </c>
      <c r="K242" s="418" t="s">
        <v>89</v>
      </c>
      <c r="L242" s="417" t="s">
        <v>54</v>
      </c>
      <c r="M242" s="418" t="s">
        <v>89</v>
      </c>
      <c r="N242" s="417" t="s">
        <v>54</v>
      </c>
      <c r="O242" s="418" t="s">
        <v>89</v>
      </c>
      <c r="P242" s="417" t="s">
        <v>54</v>
      </c>
      <c r="Q242" s="418" t="s">
        <v>89</v>
      </c>
      <c r="R242" s="417" t="s">
        <v>54</v>
      </c>
      <c r="S242" s="418" t="s">
        <v>89</v>
      </c>
      <c r="T242" s="826" t="s">
        <v>54</v>
      </c>
      <c r="U242" s="826" t="s">
        <v>89</v>
      </c>
      <c r="V242" s="987" t="s">
        <v>54</v>
      </c>
      <c r="W242" s="418" t="s">
        <v>89</v>
      </c>
      <c r="X242" s="417" t="s">
        <v>54</v>
      </c>
      <c r="Y242" s="418" t="s">
        <v>89</v>
      </c>
      <c r="Z242" s="417" t="s">
        <v>54</v>
      </c>
      <c r="AA242" s="418" t="s">
        <v>89</v>
      </c>
      <c r="AB242" s="417" t="s">
        <v>54</v>
      </c>
      <c r="AC242" s="418" t="s">
        <v>89</v>
      </c>
      <c r="AD242" s="417" t="s">
        <v>54</v>
      </c>
      <c r="AE242" s="418" t="s">
        <v>89</v>
      </c>
      <c r="AF242" s="417" t="s">
        <v>54</v>
      </c>
      <c r="AG242" s="418" t="s">
        <v>89</v>
      </c>
      <c r="AH242" s="417" t="s">
        <v>54</v>
      </c>
      <c r="AI242" s="418" t="s">
        <v>89</v>
      </c>
      <c r="AJ242" s="417" t="s">
        <v>54</v>
      </c>
      <c r="AK242" s="418" t="s">
        <v>89</v>
      </c>
      <c r="AL242" s="1376"/>
      <c r="AM242" s="30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12"/>
      <c r="AZ242" s="12"/>
      <c r="BA242" s="12"/>
      <c r="CG242" s="14"/>
      <c r="CH242" s="14"/>
      <c r="CI242" s="14"/>
      <c r="CJ242" s="14"/>
      <c r="CK242" s="14"/>
      <c r="CL242" s="14"/>
      <c r="CM242" s="14"/>
      <c r="CN242" s="14"/>
    </row>
    <row r="243" spans="1:92" ht="16.350000000000001" customHeight="1" x14ac:dyDescent="0.2">
      <c r="A243" s="1496" t="s">
        <v>265</v>
      </c>
      <c r="B243" s="421" t="s">
        <v>64</v>
      </c>
      <c r="C243" s="422">
        <f>SUM(D243+E243)</f>
        <v>0</v>
      </c>
      <c r="D243" s="423">
        <f t="shared" ref="D243:E246" si="76">SUM(F243+H243+J243+L243+N243+P243+R243+T243+V243+X243+Z243+AB243+AD243+AF243+AH243+AJ243)</f>
        <v>0</v>
      </c>
      <c r="E243" s="952">
        <f t="shared" si="76"/>
        <v>0</v>
      </c>
      <c r="F243" s="893"/>
      <c r="G243" s="896"/>
      <c r="H243" s="893"/>
      <c r="I243" s="896"/>
      <c r="J243" s="893"/>
      <c r="K243" s="896"/>
      <c r="L243" s="893"/>
      <c r="M243" s="896"/>
      <c r="N243" s="893"/>
      <c r="O243" s="896"/>
      <c r="P243" s="893"/>
      <c r="Q243" s="896"/>
      <c r="R243" s="893"/>
      <c r="S243" s="896"/>
      <c r="T243" s="893"/>
      <c r="U243" s="896"/>
      <c r="V243" s="893"/>
      <c r="W243" s="896"/>
      <c r="X243" s="893"/>
      <c r="Y243" s="896"/>
      <c r="Z243" s="893"/>
      <c r="AA243" s="896"/>
      <c r="AB243" s="893"/>
      <c r="AC243" s="896"/>
      <c r="AD243" s="893"/>
      <c r="AE243" s="896"/>
      <c r="AF243" s="893"/>
      <c r="AG243" s="896"/>
      <c r="AH243" s="893"/>
      <c r="AI243" s="896"/>
      <c r="AJ243" s="893"/>
      <c r="AK243" s="896"/>
      <c r="AL243" s="913"/>
      <c r="AM243" s="30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12"/>
      <c r="AZ243" s="12"/>
      <c r="BA243" s="12"/>
      <c r="CG243" s="14">
        <v>0</v>
      </c>
      <c r="CH243" s="14">
        <v>0</v>
      </c>
      <c r="CI243" s="14"/>
      <c r="CJ243" s="14"/>
      <c r="CK243" s="14"/>
      <c r="CL243" s="14"/>
      <c r="CM243" s="14"/>
      <c r="CN243" s="14"/>
    </row>
    <row r="244" spans="1:92" ht="16.5" customHeight="1" x14ac:dyDescent="0.2">
      <c r="A244" s="1497"/>
      <c r="B244" s="424" t="s">
        <v>76</v>
      </c>
      <c r="C244" s="425">
        <f>SUM(D244+E244)</f>
        <v>0</v>
      </c>
      <c r="D244" s="426">
        <f t="shared" si="76"/>
        <v>0</v>
      </c>
      <c r="E244" s="292">
        <f t="shared" si="76"/>
        <v>0</v>
      </c>
      <c r="F244" s="82"/>
      <c r="G244" s="85"/>
      <c r="H244" s="82"/>
      <c r="I244" s="85"/>
      <c r="J244" s="82"/>
      <c r="K244" s="85"/>
      <c r="L244" s="82"/>
      <c r="M244" s="85"/>
      <c r="N244" s="82"/>
      <c r="O244" s="85"/>
      <c r="P244" s="82"/>
      <c r="Q244" s="85"/>
      <c r="R244" s="82"/>
      <c r="S244" s="85"/>
      <c r="T244" s="82"/>
      <c r="U244" s="85"/>
      <c r="V244" s="82"/>
      <c r="W244" s="85"/>
      <c r="X244" s="82"/>
      <c r="Y244" s="85"/>
      <c r="Z244" s="82"/>
      <c r="AA244" s="85"/>
      <c r="AB244" s="82"/>
      <c r="AC244" s="85"/>
      <c r="AD244" s="82"/>
      <c r="AE244" s="85"/>
      <c r="AF244" s="82"/>
      <c r="AG244" s="85"/>
      <c r="AH244" s="82"/>
      <c r="AI244" s="85"/>
      <c r="AJ244" s="82"/>
      <c r="AK244" s="85"/>
      <c r="AL244" s="59"/>
      <c r="AM244" s="30"/>
      <c r="AN244" s="13"/>
      <c r="AO244" s="13"/>
      <c r="AP244" s="13"/>
      <c r="AQ244" s="13"/>
      <c r="AR244" s="13"/>
      <c r="AS244" s="13"/>
      <c r="AT244" s="13"/>
      <c r="AU244" s="13"/>
      <c r="AV244" s="13"/>
      <c r="AW244" s="12"/>
      <c r="AX244" s="12"/>
      <c r="AY244" s="12"/>
      <c r="AZ244" s="12"/>
      <c r="BA244" s="12"/>
      <c r="BZ244" s="2"/>
      <c r="CG244" s="14">
        <v>0</v>
      </c>
      <c r="CH244" s="14">
        <v>0</v>
      </c>
      <c r="CI244" s="14"/>
      <c r="CJ244" s="14"/>
      <c r="CK244" s="14"/>
      <c r="CL244" s="14"/>
      <c r="CM244" s="14"/>
      <c r="CN244" s="14"/>
    </row>
    <row r="245" spans="1:92" ht="22.5" customHeight="1" x14ac:dyDescent="0.2">
      <c r="A245" s="1498" t="s">
        <v>266</v>
      </c>
      <c r="B245" s="427" t="s">
        <v>64</v>
      </c>
      <c r="C245" s="428">
        <f>SUM(D245+E245)</f>
        <v>0</v>
      </c>
      <c r="D245" s="429">
        <f t="shared" si="76"/>
        <v>0</v>
      </c>
      <c r="E245" s="253">
        <f t="shared" si="76"/>
        <v>0</v>
      </c>
      <c r="F245" s="106"/>
      <c r="G245" s="109"/>
      <c r="H245" s="106"/>
      <c r="I245" s="109"/>
      <c r="J245" s="106"/>
      <c r="K245" s="109"/>
      <c r="L245" s="106"/>
      <c r="M245" s="109"/>
      <c r="N245" s="106"/>
      <c r="O245" s="109"/>
      <c r="P245" s="106"/>
      <c r="Q245" s="109"/>
      <c r="R245" s="106"/>
      <c r="S245" s="109"/>
      <c r="T245" s="106"/>
      <c r="U245" s="109"/>
      <c r="V245" s="106"/>
      <c r="W245" s="109"/>
      <c r="X245" s="106"/>
      <c r="Y245" s="109"/>
      <c r="Z245" s="106"/>
      <c r="AA245" s="109"/>
      <c r="AB245" s="106"/>
      <c r="AC245" s="109"/>
      <c r="AD245" s="106"/>
      <c r="AE245" s="109"/>
      <c r="AF245" s="106"/>
      <c r="AG245" s="109"/>
      <c r="AH245" s="106"/>
      <c r="AI245" s="109"/>
      <c r="AJ245" s="106"/>
      <c r="AK245" s="109"/>
      <c r="AL245" s="57"/>
      <c r="AM245" s="30"/>
      <c r="AV245" s="936"/>
      <c r="AW245" s="875"/>
      <c r="CG245" s="14">
        <v>0</v>
      </c>
      <c r="CH245" s="14">
        <v>0</v>
      </c>
      <c r="CI245" s="14"/>
      <c r="CJ245" s="14"/>
      <c r="CK245" s="14"/>
      <c r="CL245" s="14"/>
      <c r="CM245" s="14"/>
      <c r="CN245" s="14"/>
    </row>
    <row r="246" spans="1:92" ht="22.5" customHeight="1" x14ac:dyDescent="0.2">
      <c r="A246" s="1497"/>
      <c r="B246" s="424" t="s">
        <v>76</v>
      </c>
      <c r="C246" s="425">
        <f>SUM(D246+E246)</f>
        <v>0</v>
      </c>
      <c r="D246" s="426">
        <f t="shared" si="76"/>
        <v>0</v>
      </c>
      <c r="E246" s="292">
        <f t="shared" si="76"/>
        <v>0</v>
      </c>
      <c r="F246" s="82"/>
      <c r="G246" s="85"/>
      <c r="H246" s="82"/>
      <c r="I246" s="85"/>
      <c r="J246" s="82"/>
      <c r="K246" s="85"/>
      <c r="L246" s="82"/>
      <c r="M246" s="85"/>
      <c r="N246" s="82"/>
      <c r="O246" s="85"/>
      <c r="P246" s="82"/>
      <c r="Q246" s="85"/>
      <c r="R246" s="82"/>
      <c r="S246" s="85"/>
      <c r="T246" s="82"/>
      <c r="U246" s="85"/>
      <c r="V246" s="82"/>
      <c r="W246" s="85"/>
      <c r="X246" s="82"/>
      <c r="Y246" s="85"/>
      <c r="Z246" s="82"/>
      <c r="AA246" s="85"/>
      <c r="AB246" s="82"/>
      <c r="AC246" s="85"/>
      <c r="AD246" s="82"/>
      <c r="AE246" s="85"/>
      <c r="AF246" s="82"/>
      <c r="AG246" s="85"/>
      <c r="AH246" s="82"/>
      <c r="AI246" s="85"/>
      <c r="AJ246" s="82"/>
      <c r="AK246" s="85"/>
      <c r="AL246" s="59"/>
      <c r="AM246" s="30"/>
      <c r="AV246" s="940"/>
      <c r="AW246" s="920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CG246" s="14">
        <v>0</v>
      </c>
      <c r="CH246" s="14">
        <v>0</v>
      </c>
      <c r="CI246" s="14"/>
      <c r="CJ246" s="14"/>
      <c r="CK246" s="14"/>
      <c r="CL246" s="14"/>
      <c r="CM246" s="14"/>
      <c r="CN246" s="14"/>
    </row>
    <row r="247" spans="1:92" ht="21.75" customHeight="1" x14ac:dyDescent="0.2">
      <c r="A247" s="155" t="s">
        <v>267</v>
      </c>
      <c r="B247" s="112"/>
      <c r="AV247" s="940"/>
      <c r="AW247" s="920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CG247" s="14"/>
      <c r="CH247" s="14"/>
      <c r="CI247" s="14"/>
      <c r="CJ247" s="14"/>
      <c r="CK247" s="14"/>
      <c r="CL247" s="14"/>
      <c r="CM247" s="14"/>
      <c r="CN247" s="14"/>
    </row>
    <row r="248" spans="1:92" ht="16.350000000000001" customHeight="1" x14ac:dyDescent="0.2">
      <c r="A248" s="1366" t="s">
        <v>268</v>
      </c>
      <c r="B248" s="1367"/>
      <c r="C248" s="1579" t="s">
        <v>269</v>
      </c>
      <c r="D248" s="1579"/>
      <c r="E248" s="1579"/>
      <c r="F248" s="1377" t="s">
        <v>270</v>
      </c>
      <c r="G248" s="1378"/>
      <c r="H248" s="1378"/>
      <c r="I248" s="1378"/>
      <c r="J248" s="1378"/>
      <c r="K248" s="1378"/>
      <c r="L248" s="1378"/>
      <c r="M248" s="1378"/>
      <c r="N248" s="1378"/>
      <c r="O248" s="1378"/>
      <c r="P248" s="1378"/>
      <c r="Q248" s="1378"/>
      <c r="R248" s="1378"/>
      <c r="S248" s="1378"/>
      <c r="T248" s="1378"/>
      <c r="U248" s="1378"/>
      <c r="V248" s="1378"/>
      <c r="W248" s="1378"/>
      <c r="X248" s="1378"/>
      <c r="Y248" s="1378"/>
      <c r="Z248" s="1378"/>
      <c r="AA248" s="1378"/>
      <c r="AB248" s="1378"/>
      <c r="AC248" s="1378"/>
      <c r="AD248" s="1378"/>
      <c r="AE248" s="1378"/>
      <c r="AF248" s="1378"/>
      <c r="AG248" s="1378"/>
      <c r="AH248" s="1378"/>
      <c r="AI248" s="1378"/>
      <c r="AJ248" s="1378"/>
      <c r="AK248" s="1378"/>
      <c r="AL248" s="1378"/>
      <c r="AM248" s="1379"/>
      <c r="AN248" s="1408" t="s">
        <v>76</v>
      </c>
      <c r="AO248" s="1408"/>
      <c r="AP248" s="1407"/>
      <c r="AQ248" s="1499" t="s">
        <v>271</v>
      </c>
      <c r="AR248" s="1500"/>
      <c r="AS248" s="1375" t="s">
        <v>7</v>
      </c>
      <c r="AT248" s="1375" t="s">
        <v>8</v>
      </c>
      <c r="AU248" s="1367" t="s">
        <v>230</v>
      </c>
      <c r="AV248" s="940"/>
      <c r="AW248" s="920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CG248" s="14"/>
      <c r="CH248" s="14"/>
      <c r="CI248" s="14"/>
      <c r="CJ248" s="14"/>
      <c r="CK248" s="14"/>
      <c r="CL248" s="14"/>
      <c r="CM248" s="14"/>
      <c r="CN248" s="14"/>
    </row>
    <row r="249" spans="1:92" ht="16.350000000000001" customHeight="1" x14ac:dyDescent="0.2">
      <c r="A249" s="1399"/>
      <c r="B249" s="1400"/>
      <c r="C249" s="1579"/>
      <c r="D249" s="1579"/>
      <c r="E249" s="1579"/>
      <c r="F249" s="1406" t="s">
        <v>272</v>
      </c>
      <c r="G249" s="1408"/>
      <c r="H249" s="1406" t="s">
        <v>174</v>
      </c>
      <c r="I249" s="1408"/>
      <c r="J249" s="1406" t="s">
        <v>175</v>
      </c>
      <c r="K249" s="1408"/>
      <c r="L249" s="1406" t="s">
        <v>110</v>
      </c>
      <c r="M249" s="1408"/>
      <c r="N249" s="1406" t="s">
        <v>11</v>
      </c>
      <c r="O249" s="1408"/>
      <c r="P249" s="1406" t="s">
        <v>112</v>
      </c>
      <c r="Q249" s="1407"/>
      <c r="R249" s="1406" t="s">
        <v>113</v>
      </c>
      <c r="S249" s="1407"/>
      <c r="T249" s="1406" t="s">
        <v>114</v>
      </c>
      <c r="U249" s="1407"/>
      <c r="V249" s="1406" t="s">
        <v>115</v>
      </c>
      <c r="W249" s="1407"/>
      <c r="X249" s="1406" t="s">
        <v>116</v>
      </c>
      <c r="Y249" s="1407"/>
      <c r="Z249" s="1406" t="s">
        <v>117</v>
      </c>
      <c r="AA249" s="1407"/>
      <c r="AB249" s="1406" t="s">
        <v>118</v>
      </c>
      <c r="AC249" s="1407"/>
      <c r="AD249" s="1406" t="s">
        <v>119</v>
      </c>
      <c r="AE249" s="1407"/>
      <c r="AF249" s="1406" t="s">
        <v>120</v>
      </c>
      <c r="AG249" s="1407"/>
      <c r="AH249" s="1406" t="s">
        <v>121</v>
      </c>
      <c r="AI249" s="1407"/>
      <c r="AJ249" s="1406" t="s">
        <v>122</v>
      </c>
      <c r="AK249" s="1407"/>
      <c r="AL249" s="1406" t="s">
        <v>123</v>
      </c>
      <c r="AM249" s="1435"/>
      <c r="AN249" s="1503" t="s">
        <v>273</v>
      </c>
      <c r="AO249" s="1503" t="s">
        <v>274</v>
      </c>
      <c r="AP249" s="1367" t="s">
        <v>275</v>
      </c>
      <c r="AQ249" s="1501"/>
      <c r="AR249" s="1502"/>
      <c r="AS249" s="1392"/>
      <c r="AT249" s="1392"/>
      <c r="AU249" s="1400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12"/>
      <c r="BH249" s="12"/>
      <c r="BI249" s="12"/>
      <c r="CJ249" s="14"/>
      <c r="CK249" s="14"/>
      <c r="CL249" s="14"/>
      <c r="CM249" s="14"/>
      <c r="CN249" s="14"/>
    </row>
    <row r="250" spans="1:92" ht="30" customHeight="1" x14ac:dyDescent="0.2">
      <c r="A250" s="1368"/>
      <c r="B250" s="1369"/>
      <c r="C250" s="881" t="s">
        <v>88</v>
      </c>
      <c r="D250" s="906" t="s">
        <v>54</v>
      </c>
      <c r="E250" s="811" t="s">
        <v>89</v>
      </c>
      <c r="F250" s="881" t="s">
        <v>276</v>
      </c>
      <c r="G250" s="902" t="s">
        <v>89</v>
      </c>
      <c r="H250" s="881" t="s">
        <v>276</v>
      </c>
      <c r="I250" s="902" t="s">
        <v>89</v>
      </c>
      <c r="J250" s="881" t="s">
        <v>276</v>
      </c>
      <c r="K250" s="902" t="s">
        <v>89</v>
      </c>
      <c r="L250" s="881" t="s">
        <v>276</v>
      </c>
      <c r="M250" s="902" t="s">
        <v>89</v>
      </c>
      <c r="N250" s="881" t="s">
        <v>276</v>
      </c>
      <c r="O250" s="902" t="s">
        <v>89</v>
      </c>
      <c r="P250" s="881" t="s">
        <v>276</v>
      </c>
      <c r="Q250" s="902" t="s">
        <v>89</v>
      </c>
      <c r="R250" s="881" t="s">
        <v>276</v>
      </c>
      <c r="S250" s="902" t="s">
        <v>89</v>
      </c>
      <c r="T250" s="881" t="s">
        <v>276</v>
      </c>
      <c r="U250" s="902" t="s">
        <v>89</v>
      </c>
      <c r="V250" s="881" t="s">
        <v>276</v>
      </c>
      <c r="W250" s="902" t="s">
        <v>89</v>
      </c>
      <c r="X250" s="881" t="s">
        <v>276</v>
      </c>
      <c r="Y250" s="902" t="s">
        <v>89</v>
      </c>
      <c r="Z250" s="881" t="s">
        <v>276</v>
      </c>
      <c r="AA250" s="902" t="s">
        <v>89</v>
      </c>
      <c r="AB250" s="881" t="s">
        <v>276</v>
      </c>
      <c r="AC250" s="902" t="s">
        <v>89</v>
      </c>
      <c r="AD250" s="881" t="s">
        <v>276</v>
      </c>
      <c r="AE250" s="902" t="s">
        <v>89</v>
      </c>
      <c r="AF250" s="881" t="s">
        <v>276</v>
      </c>
      <c r="AG250" s="902" t="s">
        <v>89</v>
      </c>
      <c r="AH250" s="881" t="s">
        <v>276</v>
      </c>
      <c r="AI250" s="902" t="s">
        <v>89</v>
      </c>
      <c r="AJ250" s="881" t="s">
        <v>276</v>
      </c>
      <c r="AK250" s="902" t="s">
        <v>89</v>
      </c>
      <c r="AL250" s="881" t="s">
        <v>276</v>
      </c>
      <c r="AM250" s="988" t="s">
        <v>89</v>
      </c>
      <c r="AN250" s="1504"/>
      <c r="AO250" s="1504"/>
      <c r="AP250" s="1369"/>
      <c r="AQ250" s="881" t="s">
        <v>277</v>
      </c>
      <c r="AR250" s="807" t="s">
        <v>278</v>
      </c>
      <c r="AS250" s="1376"/>
      <c r="AT250" s="1376"/>
      <c r="AU250" s="136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12"/>
      <c r="BH250" s="12"/>
      <c r="BI250" s="12"/>
      <c r="CJ250" s="14"/>
      <c r="CK250" s="14"/>
      <c r="CL250" s="14"/>
      <c r="CM250" s="14"/>
      <c r="CN250" s="14"/>
    </row>
    <row r="251" spans="1:92" ht="23.25" customHeight="1" x14ac:dyDescent="0.2">
      <c r="A251" s="1505" t="s">
        <v>279</v>
      </c>
      <c r="B251" s="1506"/>
      <c r="C251" s="968">
        <f t="shared" ref="C251:C269" si="77">SUM(D251+E251)</f>
        <v>4</v>
      </c>
      <c r="D251" s="969">
        <f>SUM(F251+H251+J251+L251+N251+P251+R251+T251+V251+X251+Z251+AB251+AD251+AF251+AH251+AJ251+AL251)</f>
        <v>0</v>
      </c>
      <c r="E251" s="320">
        <f>SUM(G251+I251+K251+M251+O251+Q251+S251+U251+W251+Y251+AA251+AC251+AE251+AG251+AI251+AK251+AM251)</f>
        <v>4</v>
      </c>
      <c r="F251" s="968">
        <f>SUM(F261:F269)</f>
        <v>0</v>
      </c>
      <c r="G251" s="989">
        <f>SUM(G261:G269)</f>
        <v>0</v>
      </c>
      <c r="H251" s="968">
        <f>SUM(H261:H269)</f>
        <v>0</v>
      </c>
      <c r="I251" s="989">
        <f>SUM(I261:I269)</f>
        <v>0</v>
      </c>
      <c r="J251" s="968">
        <f>SUM(J261:J269)</f>
        <v>0</v>
      </c>
      <c r="K251" s="989">
        <f>SUM(K252:K269)</f>
        <v>0</v>
      </c>
      <c r="L251" s="968">
        <f>SUM(L261:L269)</f>
        <v>0</v>
      </c>
      <c r="M251" s="989">
        <f>SUM(M252:M269)</f>
        <v>0</v>
      </c>
      <c r="N251" s="968">
        <f>SUM(N261:N269)</f>
        <v>0</v>
      </c>
      <c r="O251" s="989">
        <f>SUM(O252:O269)</f>
        <v>2</v>
      </c>
      <c r="P251" s="968">
        <f>SUM(P261:P269)</f>
        <v>0</v>
      </c>
      <c r="Q251" s="989">
        <f>SUM(Q252:Q269)</f>
        <v>2</v>
      </c>
      <c r="R251" s="968">
        <f>SUM(R261:R269)</f>
        <v>0</v>
      </c>
      <c r="S251" s="989">
        <f>SUM(S252:S269)</f>
        <v>0</v>
      </c>
      <c r="T251" s="968">
        <f>SUM(T261:T269)</f>
        <v>0</v>
      </c>
      <c r="U251" s="989">
        <f>SUM(U252:U269)</f>
        <v>0</v>
      </c>
      <c r="V251" s="968">
        <f>SUM(V261:V269)</f>
        <v>0</v>
      </c>
      <c r="W251" s="989">
        <f>SUM(W252:W269)</f>
        <v>0</v>
      </c>
      <c r="X251" s="968">
        <f>SUM(X261:X269)</f>
        <v>0</v>
      </c>
      <c r="Y251" s="989">
        <f>SUM(Y252:Y269)</f>
        <v>0</v>
      </c>
      <c r="Z251" s="968">
        <f>SUM(Z261:Z269)</f>
        <v>0</v>
      </c>
      <c r="AA251" s="989">
        <f>SUM(AA252:AA269)</f>
        <v>0</v>
      </c>
      <c r="AB251" s="968">
        <f t="shared" ref="AB251:AM251" si="78">SUM(AB261:AB269)</f>
        <v>0</v>
      </c>
      <c r="AC251" s="989">
        <f t="shared" si="78"/>
        <v>0</v>
      </c>
      <c r="AD251" s="968">
        <f t="shared" si="78"/>
        <v>0</v>
      </c>
      <c r="AE251" s="989">
        <f t="shared" si="78"/>
        <v>0</v>
      </c>
      <c r="AF251" s="968">
        <f t="shared" si="78"/>
        <v>0</v>
      </c>
      <c r="AG251" s="989">
        <f t="shared" si="78"/>
        <v>0</v>
      </c>
      <c r="AH251" s="968">
        <f t="shared" si="78"/>
        <v>0</v>
      </c>
      <c r="AI251" s="989">
        <f t="shared" si="78"/>
        <v>0</v>
      </c>
      <c r="AJ251" s="968">
        <f t="shared" si="78"/>
        <v>0</v>
      </c>
      <c r="AK251" s="989">
        <f t="shared" si="78"/>
        <v>0</v>
      </c>
      <c r="AL251" s="968">
        <f t="shared" si="78"/>
        <v>0</v>
      </c>
      <c r="AM251" s="990">
        <f t="shared" si="78"/>
        <v>0</v>
      </c>
      <c r="AN251" s="385">
        <f t="shared" ref="AN251:AU251" si="79">SUM(AN252:AN269)</f>
        <v>4</v>
      </c>
      <c r="AO251" s="385">
        <f t="shared" si="79"/>
        <v>4</v>
      </c>
      <c r="AP251" s="433">
        <f t="shared" si="79"/>
        <v>0</v>
      </c>
      <c r="AQ251" s="968">
        <f t="shared" si="79"/>
        <v>0</v>
      </c>
      <c r="AR251" s="433">
        <f t="shared" si="79"/>
        <v>0</v>
      </c>
      <c r="AS251" s="991">
        <f t="shared" si="79"/>
        <v>0</v>
      </c>
      <c r="AT251" s="991">
        <f t="shared" si="79"/>
        <v>0</v>
      </c>
      <c r="AU251" s="320">
        <f t="shared" si="79"/>
        <v>0</v>
      </c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12"/>
      <c r="BH251" s="12"/>
      <c r="BI251" s="12"/>
      <c r="CJ251" s="14"/>
      <c r="CK251" s="14"/>
      <c r="CL251" s="14"/>
      <c r="CM251" s="14"/>
      <c r="CN251" s="14"/>
    </row>
    <row r="252" spans="1:92" ht="16.350000000000001" customHeight="1" x14ac:dyDescent="0.2">
      <c r="A252" s="1507" t="s">
        <v>176</v>
      </c>
      <c r="B252" s="435" t="s">
        <v>33</v>
      </c>
      <c r="C252" s="139">
        <f t="shared" si="77"/>
        <v>0</v>
      </c>
      <c r="D252" s="992"/>
      <c r="E252" s="974">
        <f>SUM(K252+M252+O252+Q252+S252+U252+W252+Y252+AA252+AC252)</f>
        <v>0</v>
      </c>
      <c r="F252" s="977"/>
      <c r="G252" s="407"/>
      <c r="H252" s="977"/>
      <c r="I252" s="407"/>
      <c r="J252" s="977"/>
      <c r="K252" s="109"/>
      <c r="L252" s="977"/>
      <c r="M252" s="109"/>
      <c r="N252" s="977"/>
      <c r="O252" s="109"/>
      <c r="P252" s="977"/>
      <c r="Q252" s="109"/>
      <c r="R252" s="977"/>
      <c r="S252" s="109"/>
      <c r="T252" s="977"/>
      <c r="U252" s="109"/>
      <c r="V252" s="977"/>
      <c r="W252" s="109"/>
      <c r="X252" s="977"/>
      <c r="Y252" s="109"/>
      <c r="Z252" s="977"/>
      <c r="AA252" s="109"/>
      <c r="AB252" s="977"/>
      <c r="AC252" s="109"/>
      <c r="AD252" s="977"/>
      <c r="AE252" s="407"/>
      <c r="AF252" s="977"/>
      <c r="AG252" s="407"/>
      <c r="AH252" s="977"/>
      <c r="AI252" s="407"/>
      <c r="AJ252" s="977"/>
      <c r="AK252" s="407"/>
      <c r="AL252" s="977"/>
      <c r="AM252" s="437"/>
      <c r="AN252" s="911"/>
      <c r="AO252" s="264"/>
      <c r="AP252" s="109"/>
      <c r="AQ252" s="106"/>
      <c r="AR252" s="109"/>
      <c r="AS252" s="57"/>
      <c r="AT252" s="57"/>
      <c r="AU252" s="109"/>
      <c r="AV252" s="30" t="str">
        <f t="shared" ref="AV252:AV269" si="80">CA252&amp;CB252&amp;CC252</f>
        <v/>
      </c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12"/>
      <c r="BH252" s="12"/>
      <c r="BI252" s="12"/>
      <c r="CA252" s="32" t="str">
        <f t="shared" ref="CA252:CA269" si="81">IF(CG252=0,"","* Egresos por Alta + Abandono NO DEBE ser mayor que Total Egresos. ")</f>
        <v/>
      </c>
      <c r="CB252" s="32" t="str">
        <f t="shared" ref="CB252:CB269" si="82">IF(CH252=0,"","* No olvide digitar los campos Trans y/o Pueblo Originario y/o Migrantes y/o Niños, Niñas, Adolescentes y Jóvenes Población SENAME (Digite CERO si no tiene).")</f>
        <v/>
      </c>
      <c r="CC252" s="438" t="str">
        <f t="shared" ref="CC252:CC269" si="83">IF(CI252=0,"","* Trans y/o Pueblo Originario y/o Migrantes y/o Niños, Niñas, Adolescentesy Jóvenes Población SENAME NO DEBEN ser Mayor al Total. ")</f>
        <v/>
      </c>
      <c r="CD252" s="32"/>
      <c r="CE252" s="32"/>
      <c r="CF252" s="32"/>
      <c r="CG252" s="33">
        <f t="shared" ref="CG252:CG269" si="84">IF(AN252&lt;SUM(AO252+AP252),1,0)</f>
        <v>0</v>
      </c>
      <c r="CH252" s="33">
        <f t="shared" ref="CH252:CH269" si="85">IF(AND(C252&lt;&gt;0,OR(AQ252="",AR252="",AS252="",AT252="",AU252="")),1,0)</f>
        <v>0</v>
      </c>
      <c r="CI252" s="33">
        <f t="shared" ref="CI252:CI269" si="86">IF(OR(C252&lt;SUM(AQ252,AR252),C252&lt;AS252,C252&lt;AT252,C252&lt;AU252),1,0)</f>
        <v>0</v>
      </c>
      <c r="CJ252" s="33"/>
      <c r="CK252" s="33"/>
      <c r="CL252" s="33"/>
      <c r="CM252" s="14"/>
      <c r="CN252" s="14"/>
    </row>
    <row r="253" spans="1:92" ht="16.350000000000001" customHeight="1" x14ac:dyDescent="0.2">
      <c r="A253" s="1507"/>
      <c r="B253" s="439" t="s">
        <v>280</v>
      </c>
      <c r="C253" s="139">
        <f t="shared" si="77"/>
        <v>0</v>
      </c>
      <c r="D253" s="440"/>
      <c r="E253" s="330">
        <f t="shared" ref="E253:E260" si="87">SUM(G253+I253+K253+M253+O253+Q253+S253+U253+W253+Y253+AA253+AC253)</f>
        <v>0</v>
      </c>
      <c r="F253" s="441"/>
      <c r="G253" s="442"/>
      <c r="H253" s="441"/>
      <c r="I253" s="442"/>
      <c r="J253" s="441"/>
      <c r="K253" s="109"/>
      <c r="L253" s="441"/>
      <c r="M253" s="109"/>
      <c r="N253" s="441"/>
      <c r="O253" s="109"/>
      <c r="P253" s="441"/>
      <c r="Q253" s="109"/>
      <c r="R253" s="441"/>
      <c r="S253" s="109"/>
      <c r="T253" s="441"/>
      <c r="U253" s="109"/>
      <c r="V253" s="441"/>
      <c r="W253" s="109"/>
      <c r="X253" s="441"/>
      <c r="Y253" s="109"/>
      <c r="Z253" s="441"/>
      <c r="AA253" s="109"/>
      <c r="AB253" s="441"/>
      <c r="AC253" s="109"/>
      <c r="AD253" s="441"/>
      <c r="AE253" s="407"/>
      <c r="AF253" s="441"/>
      <c r="AG253" s="407"/>
      <c r="AH253" s="441"/>
      <c r="AI253" s="407"/>
      <c r="AJ253" s="441"/>
      <c r="AK253" s="407"/>
      <c r="AL253" s="441"/>
      <c r="AM253" s="437"/>
      <c r="AN253" s="264"/>
      <c r="AO253" s="264"/>
      <c r="AP253" s="109"/>
      <c r="AQ253" s="106"/>
      <c r="AR253" s="109"/>
      <c r="AS253" s="57"/>
      <c r="AT253" s="57"/>
      <c r="AU253" s="109"/>
      <c r="AV253" s="30" t="str">
        <f t="shared" si="80"/>
        <v/>
      </c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12"/>
      <c r="BH253" s="12"/>
      <c r="BI253" s="12"/>
      <c r="CA253" s="32" t="str">
        <f t="shared" si="81"/>
        <v/>
      </c>
      <c r="CB253" s="32" t="str">
        <f t="shared" si="82"/>
        <v/>
      </c>
      <c r="CC253" s="438" t="str">
        <f t="shared" si="83"/>
        <v/>
      </c>
      <c r="CD253" s="32"/>
      <c r="CE253" s="32"/>
      <c r="CF253" s="32"/>
      <c r="CG253" s="33">
        <f t="shared" si="84"/>
        <v>0</v>
      </c>
      <c r="CH253" s="33">
        <f t="shared" si="85"/>
        <v>0</v>
      </c>
      <c r="CI253" s="33">
        <f t="shared" si="86"/>
        <v>0</v>
      </c>
      <c r="CJ253" s="33"/>
      <c r="CK253" s="33"/>
      <c r="CL253" s="33"/>
      <c r="CM253" s="14"/>
      <c r="CN253" s="14"/>
    </row>
    <row r="254" spans="1:92" ht="16.350000000000001" customHeight="1" x14ac:dyDescent="0.2">
      <c r="A254" s="1507"/>
      <c r="B254" s="443" t="s">
        <v>281</v>
      </c>
      <c r="C254" s="139">
        <f t="shared" si="77"/>
        <v>0</v>
      </c>
      <c r="D254" s="440"/>
      <c r="E254" s="812">
        <f t="shared" si="87"/>
        <v>0</v>
      </c>
      <c r="F254" s="441"/>
      <c r="G254" s="442"/>
      <c r="H254" s="441"/>
      <c r="I254" s="442"/>
      <c r="J254" s="441"/>
      <c r="K254" s="39"/>
      <c r="L254" s="441"/>
      <c r="M254" s="39"/>
      <c r="N254" s="441"/>
      <c r="O254" s="39"/>
      <c r="P254" s="441"/>
      <c r="Q254" s="39"/>
      <c r="R254" s="441"/>
      <c r="S254" s="39"/>
      <c r="T254" s="441"/>
      <c r="U254" s="39"/>
      <c r="V254" s="441"/>
      <c r="W254" s="39"/>
      <c r="X254" s="441"/>
      <c r="Y254" s="39"/>
      <c r="Z254" s="441"/>
      <c r="AA254" s="39"/>
      <c r="AB254" s="441"/>
      <c r="AC254" s="39"/>
      <c r="AD254" s="441"/>
      <c r="AE254" s="407"/>
      <c r="AF254" s="441"/>
      <c r="AG254" s="407"/>
      <c r="AH254" s="441"/>
      <c r="AI254" s="407"/>
      <c r="AJ254" s="441"/>
      <c r="AK254" s="407"/>
      <c r="AL254" s="441"/>
      <c r="AM254" s="437"/>
      <c r="AN254" s="143"/>
      <c r="AO254" s="143"/>
      <c r="AP254" s="39"/>
      <c r="AQ254" s="35"/>
      <c r="AR254" s="39"/>
      <c r="AS254" s="58"/>
      <c r="AT254" s="58"/>
      <c r="AU254" s="39"/>
      <c r="AV254" s="30" t="str">
        <f t="shared" si="80"/>
        <v/>
      </c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12"/>
      <c r="BH254" s="12"/>
      <c r="BI254" s="12"/>
      <c r="CA254" s="32" t="str">
        <f t="shared" si="81"/>
        <v/>
      </c>
      <c r="CB254" s="32" t="str">
        <f t="shared" si="82"/>
        <v/>
      </c>
      <c r="CC254" s="438" t="str">
        <f t="shared" si="83"/>
        <v/>
      </c>
      <c r="CD254" s="32"/>
      <c r="CE254" s="32"/>
      <c r="CF254" s="32"/>
      <c r="CG254" s="33">
        <f t="shared" si="84"/>
        <v>0</v>
      </c>
      <c r="CH254" s="33">
        <f t="shared" si="85"/>
        <v>0</v>
      </c>
      <c r="CI254" s="33">
        <f t="shared" si="86"/>
        <v>0</v>
      </c>
      <c r="CJ254" s="33"/>
      <c r="CK254" s="33"/>
      <c r="CL254" s="33"/>
      <c r="CM254" s="14"/>
      <c r="CN254" s="14"/>
    </row>
    <row r="255" spans="1:92" ht="16.350000000000001" customHeight="1" x14ac:dyDescent="0.2">
      <c r="A255" s="1507"/>
      <c r="B255" s="443" t="s">
        <v>282</v>
      </c>
      <c r="C255" s="139">
        <f t="shared" si="77"/>
        <v>0</v>
      </c>
      <c r="D255" s="440"/>
      <c r="E255" s="812">
        <f t="shared" si="87"/>
        <v>0</v>
      </c>
      <c r="F255" s="441"/>
      <c r="G255" s="442"/>
      <c r="H255" s="441"/>
      <c r="I255" s="442"/>
      <c r="J255" s="441"/>
      <c r="K255" s="39"/>
      <c r="L255" s="441"/>
      <c r="M255" s="39"/>
      <c r="N255" s="441"/>
      <c r="O255" s="39"/>
      <c r="P255" s="441"/>
      <c r="Q255" s="39"/>
      <c r="R255" s="441"/>
      <c r="S255" s="39"/>
      <c r="T255" s="441"/>
      <c r="U255" s="39"/>
      <c r="V255" s="441"/>
      <c r="W255" s="39"/>
      <c r="X255" s="441"/>
      <c r="Y255" s="39"/>
      <c r="Z255" s="441"/>
      <c r="AA255" s="39"/>
      <c r="AB255" s="441"/>
      <c r="AC255" s="39"/>
      <c r="AD255" s="441"/>
      <c r="AE255" s="407"/>
      <c r="AF255" s="441"/>
      <c r="AG255" s="407"/>
      <c r="AH255" s="441"/>
      <c r="AI255" s="407"/>
      <c r="AJ255" s="441"/>
      <c r="AK255" s="407"/>
      <c r="AL255" s="441"/>
      <c r="AM255" s="437"/>
      <c r="AN255" s="143"/>
      <c r="AO255" s="143"/>
      <c r="AP255" s="39"/>
      <c r="AQ255" s="35"/>
      <c r="AR255" s="39"/>
      <c r="AS255" s="58"/>
      <c r="AT255" s="58"/>
      <c r="AU255" s="39"/>
      <c r="AV255" s="30" t="str">
        <f t="shared" si="80"/>
        <v/>
      </c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12"/>
      <c r="BH255" s="12"/>
      <c r="BI255" s="12"/>
      <c r="CA255" s="32" t="str">
        <f t="shared" si="81"/>
        <v/>
      </c>
      <c r="CB255" s="32" t="str">
        <f t="shared" si="82"/>
        <v/>
      </c>
      <c r="CC255" s="438" t="str">
        <f t="shared" si="83"/>
        <v/>
      </c>
      <c r="CD255" s="32"/>
      <c r="CE255" s="32"/>
      <c r="CF255" s="32"/>
      <c r="CG255" s="33">
        <f t="shared" si="84"/>
        <v>0</v>
      </c>
      <c r="CH255" s="33">
        <f t="shared" si="85"/>
        <v>0</v>
      </c>
      <c r="CI255" s="33">
        <f t="shared" si="86"/>
        <v>0</v>
      </c>
      <c r="CJ255" s="33"/>
      <c r="CK255" s="33"/>
      <c r="CL255" s="33"/>
      <c r="CM255" s="14"/>
      <c r="CN255" s="14"/>
    </row>
    <row r="256" spans="1:92" ht="16.350000000000001" customHeight="1" x14ac:dyDescent="0.2">
      <c r="A256" s="1507"/>
      <c r="B256" s="443" t="s">
        <v>283</v>
      </c>
      <c r="C256" s="139">
        <f t="shared" si="77"/>
        <v>0</v>
      </c>
      <c r="D256" s="440"/>
      <c r="E256" s="812">
        <f t="shared" si="87"/>
        <v>0</v>
      </c>
      <c r="F256" s="441"/>
      <c r="G256" s="442"/>
      <c r="H256" s="441"/>
      <c r="I256" s="442"/>
      <c r="J256" s="441"/>
      <c r="K256" s="39"/>
      <c r="L256" s="441"/>
      <c r="M256" s="39"/>
      <c r="N256" s="441"/>
      <c r="O256" s="39"/>
      <c r="P256" s="441"/>
      <c r="Q256" s="39"/>
      <c r="R256" s="441"/>
      <c r="S256" s="39"/>
      <c r="T256" s="441"/>
      <c r="U256" s="39"/>
      <c r="V256" s="441"/>
      <c r="W256" s="39"/>
      <c r="X256" s="441"/>
      <c r="Y256" s="39"/>
      <c r="Z256" s="441"/>
      <c r="AA256" s="39"/>
      <c r="AB256" s="441"/>
      <c r="AC256" s="39"/>
      <c r="AD256" s="441"/>
      <c r="AE256" s="407"/>
      <c r="AF256" s="441"/>
      <c r="AG256" s="407"/>
      <c r="AH256" s="441"/>
      <c r="AI256" s="407"/>
      <c r="AJ256" s="441"/>
      <c r="AK256" s="407"/>
      <c r="AL256" s="441"/>
      <c r="AM256" s="437"/>
      <c r="AN256" s="143"/>
      <c r="AO256" s="143"/>
      <c r="AP256" s="39"/>
      <c r="AQ256" s="35"/>
      <c r="AR256" s="39"/>
      <c r="AS256" s="58"/>
      <c r="AT256" s="58"/>
      <c r="AU256" s="39"/>
      <c r="AV256" s="30" t="str">
        <f t="shared" si="80"/>
        <v/>
      </c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12"/>
      <c r="BH256" s="12"/>
      <c r="BI256" s="12"/>
      <c r="CA256" s="32" t="str">
        <f t="shared" si="81"/>
        <v/>
      </c>
      <c r="CB256" s="32" t="str">
        <f t="shared" si="82"/>
        <v/>
      </c>
      <c r="CC256" s="438" t="str">
        <f t="shared" si="83"/>
        <v/>
      </c>
      <c r="CD256" s="32"/>
      <c r="CE256" s="32"/>
      <c r="CF256" s="32"/>
      <c r="CG256" s="33">
        <f t="shared" si="84"/>
        <v>0</v>
      </c>
      <c r="CH256" s="33">
        <f t="shared" si="85"/>
        <v>0</v>
      </c>
      <c r="CI256" s="33">
        <f t="shared" si="86"/>
        <v>0</v>
      </c>
      <c r="CJ256" s="33"/>
      <c r="CK256" s="33"/>
      <c r="CL256" s="33"/>
      <c r="CM256" s="14"/>
      <c r="CN256" s="14"/>
    </row>
    <row r="257" spans="1:104" ht="16.350000000000001" customHeight="1" x14ac:dyDescent="0.2">
      <c r="A257" s="1507"/>
      <c r="B257" s="443" t="s">
        <v>284</v>
      </c>
      <c r="C257" s="139">
        <f t="shared" si="77"/>
        <v>0</v>
      </c>
      <c r="D257" s="440"/>
      <c r="E257" s="812">
        <f t="shared" si="87"/>
        <v>0</v>
      </c>
      <c r="F257" s="441"/>
      <c r="G257" s="442"/>
      <c r="H257" s="441"/>
      <c r="I257" s="442"/>
      <c r="J257" s="441"/>
      <c r="K257" s="39"/>
      <c r="L257" s="441"/>
      <c r="M257" s="39"/>
      <c r="N257" s="441"/>
      <c r="O257" s="39"/>
      <c r="P257" s="441"/>
      <c r="Q257" s="39"/>
      <c r="R257" s="441"/>
      <c r="S257" s="39"/>
      <c r="T257" s="441"/>
      <c r="U257" s="39"/>
      <c r="V257" s="441"/>
      <c r="W257" s="39"/>
      <c r="X257" s="441"/>
      <c r="Y257" s="39"/>
      <c r="Z257" s="441"/>
      <c r="AA257" s="39"/>
      <c r="AB257" s="441"/>
      <c r="AC257" s="39"/>
      <c r="AD257" s="441"/>
      <c r="AE257" s="407"/>
      <c r="AF257" s="441"/>
      <c r="AG257" s="407"/>
      <c r="AH257" s="441"/>
      <c r="AI257" s="407"/>
      <c r="AJ257" s="441"/>
      <c r="AK257" s="407"/>
      <c r="AL257" s="441"/>
      <c r="AM257" s="437"/>
      <c r="AN257" s="143"/>
      <c r="AO257" s="143"/>
      <c r="AP257" s="39"/>
      <c r="AQ257" s="35"/>
      <c r="AR257" s="39"/>
      <c r="AS257" s="58"/>
      <c r="AT257" s="58"/>
      <c r="AU257" s="39"/>
      <c r="AV257" s="30" t="str">
        <f t="shared" si="80"/>
        <v/>
      </c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12"/>
      <c r="BH257" s="12"/>
      <c r="BI257" s="12"/>
      <c r="CA257" s="32" t="str">
        <f t="shared" si="81"/>
        <v/>
      </c>
      <c r="CB257" s="32" t="str">
        <f t="shared" si="82"/>
        <v/>
      </c>
      <c r="CC257" s="438" t="str">
        <f t="shared" si="83"/>
        <v/>
      </c>
      <c r="CD257" s="32"/>
      <c r="CE257" s="32"/>
      <c r="CF257" s="32"/>
      <c r="CG257" s="33">
        <f t="shared" si="84"/>
        <v>0</v>
      </c>
      <c r="CH257" s="33">
        <f t="shared" si="85"/>
        <v>0</v>
      </c>
      <c r="CI257" s="33">
        <f t="shared" si="86"/>
        <v>0</v>
      </c>
      <c r="CJ257" s="33"/>
      <c r="CK257" s="33"/>
      <c r="CL257" s="33"/>
      <c r="CM257" s="14"/>
      <c r="CN257" s="14"/>
    </row>
    <row r="258" spans="1:104" ht="16.350000000000001" customHeight="1" x14ac:dyDescent="0.2">
      <c r="A258" s="1507"/>
      <c r="B258" s="443" t="s">
        <v>285</v>
      </c>
      <c r="C258" s="139">
        <f t="shared" si="77"/>
        <v>0</v>
      </c>
      <c r="D258" s="440"/>
      <c r="E258" s="812">
        <f t="shared" si="87"/>
        <v>0</v>
      </c>
      <c r="F258" s="441"/>
      <c r="G258" s="442"/>
      <c r="H258" s="441"/>
      <c r="I258" s="442"/>
      <c r="J258" s="441"/>
      <c r="K258" s="39"/>
      <c r="L258" s="441"/>
      <c r="M258" s="39"/>
      <c r="N258" s="441"/>
      <c r="O258" s="39"/>
      <c r="P258" s="441"/>
      <c r="Q258" s="39"/>
      <c r="R258" s="441"/>
      <c r="S258" s="39"/>
      <c r="T258" s="441"/>
      <c r="U258" s="39"/>
      <c r="V258" s="441"/>
      <c r="W258" s="39"/>
      <c r="X258" s="441"/>
      <c r="Y258" s="39"/>
      <c r="Z258" s="441"/>
      <c r="AA258" s="39"/>
      <c r="AB258" s="441"/>
      <c r="AC258" s="39"/>
      <c r="AD258" s="441"/>
      <c r="AE258" s="407"/>
      <c r="AF258" s="441"/>
      <c r="AG258" s="407"/>
      <c r="AH258" s="441"/>
      <c r="AI258" s="407"/>
      <c r="AJ258" s="441"/>
      <c r="AK258" s="407"/>
      <c r="AL258" s="441"/>
      <c r="AM258" s="437"/>
      <c r="AN258" s="143"/>
      <c r="AO258" s="143"/>
      <c r="AP258" s="39"/>
      <c r="AQ258" s="35"/>
      <c r="AR258" s="39"/>
      <c r="AS258" s="58"/>
      <c r="AT258" s="58"/>
      <c r="AU258" s="39"/>
      <c r="AV258" s="30" t="str">
        <f t="shared" si="80"/>
        <v/>
      </c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12"/>
      <c r="BH258" s="12"/>
      <c r="BI258" s="12"/>
      <c r="CA258" s="32" t="str">
        <f t="shared" si="81"/>
        <v/>
      </c>
      <c r="CB258" s="32" t="str">
        <f t="shared" si="82"/>
        <v/>
      </c>
      <c r="CC258" s="438" t="str">
        <f t="shared" si="83"/>
        <v/>
      </c>
      <c r="CD258" s="32"/>
      <c r="CE258" s="32"/>
      <c r="CF258" s="32"/>
      <c r="CG258" s="33">
        <f t="shared" si="84"/>
        <v>0</v>
      </c>
      <c r="CH258" s="33">
        <f t="shared" si="85"/>
        <v>0</v>
      </c>
      <c r="CI258" s="33">
        <f t="shared" si="86"/>
        <v>0</v>
      </c>
      <c r="CJ258" s="33"/>
      <c r="CK258" s="33"/>
      <c r="CL258" s="33"/>
      <c r="CM258" s="14"/>
      <c r="CN258" s="14"/>
    </row>
    <row r="259" spans="1:104" ht="16.350000000000001" customHeight="1" x14ac:dyDescent="0.2">
      <c r="A259" s="1507"/>
      <c r="B259" s="443" t="s">
        <v>286</v>
      </c>
      <c r="C259" s="139">
        <f t="shared" si="77"/>
        <v>0</v>
      </c>
      <c r="D259" s="440"/>
      <c r="E259" s="812">
        <f t="shared" si="87"/>
        <v>0</v>
      </c>
      <c r="F259" s="441"/>
      <c r="G259" s="442"/>
      <c r="H259" s="441"/>
      <c r="I259" s="442"/>
      <c r="J259" s="441"/>
      <c r="K259" s="39"/>
      <c r="L259" s="441"/>
      <c r="M259" s="39"/>
      <c r="N259" s="441"/>
      <c r="O259" s="39"/>
      <c r="P259" s="441"/>
      <c r="Q259" s="39"/>
      <c r="R259" s="441"/>
      <c r="S259" s="39"/>
      <c r="T259" s="441"/>
      <c r="U259" s="39"/>
      <c r="V259" s="441"/>
      <c r="W259" s="39"/>
      <c r="X259" s="441"/>
      <c r="Y259" s="39"/>
      <c r="Z259" s="441"/>
      <c r="AA259" s="39"/>
      <c r="AB259" s="441"/>
      <c r="AC259" s="39"/>
      <c r="AD259" s="441"/>
      <c r="AE259" s="407"/>
      <c r="AF259" s="441"/>
      <c r="AG259" s="407"/>
      <c r="AH259" s="441"/>
      <c r="AI259" s="407"/>
      <c r="AJ259" s="441"/>
      <c r="AK259" s="407"/>
      <c r="AL259" s="441"/>
      <c r="AM259" s="437"/>
      <c r="AN259" s="143"/>
      <c r="AO259" s="143"/>
      <c r="AP259" s="39"/>
      <c r="AQ259" s="35"/>
      <c r="AR259" s="39"/>
      <c r="AS259" s="58"/>
      <c r="AT259" s="58"/>
      <c r="AU259" s="39"/>
      <c r="AV259" s="30" t="str">
        <f t="shared" si="80"/>
        <v/>
      </c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12"/>
      <c r="BH259" s="12"/>
      <c r="BI259" s="12"/>
      <c r="CA259" s="32" t="str">
        <f t="shared" si="81"/>
        <v/>
      </c>
      <c r="CB259" s="32" t="str">
        <f t="shared" si="82"/>
        <v/>
      </c>
      <c r="CC259" s="438" t="str">
        <f t="shared" si="83"/>
        <v/>
      </c>
      <c r="CD259" s="32"/>
      <c r="CE259" s="32"/>
      <c r="CF259" s="32"/>
      <c r="CG259" s="33">
        <f t="shared" si="84"/>
        <v>0</v>
      </c>
      <c r="CH259" s="33">
        <f t="shared" si="85"/>
        <v>0</v>
      </c>
      <c r="CI259" s="33">
        <f t="shared" si="86"/>
        <v>0</v>
      </c>
      <c r="CJ259" s="33"/>
      <c r="CK259" s="33"/>
      <c r="CL259" s="33"/>
      <c r="CM259" s="14"/>
      <c r="CN259" s="14"/>
    </row>
    <row r="260" spans="1:104" ht="16.350000000000001" customHeight="1" x14ac:dyDescent="0.2">
      <c r="A260" s="1507"/>
      <c r="B260" s="444" t="s">
        <v>287</v>
      </c>
      <c r="C260" s="182">
        <f t="shared" si="77"/>
        <v>3</v>
      </c>
      <c r="D260" s="445"/>
      <c r="E260" s="350">
        <f t="shared" si="87"/>
        <v>3</v>
      </c>
      <c r="F260" s="273"/>
      <c r="G260" s="446"/>
      <c r="H260" s="273"/>
      <c r="I260" s="446"/>
      <c r="J260" s="273"/>
      <c r="K260" s="85"/>
      <c r="L260" s="273"/>
      <c r="M260" s="85"/>
      <c r="N260" s="273"/>
      <c r="O260" s="85">
        <v>1</v>
      </c>
      <c r="P260" s="273"/>
      <c r="Q260" s="85">
        <v>2</v>
      </c>
      <c r="R260" s="273"/>
      <c r="S260" s="85"/>
      <c r="T260" s="273"/>
      <c r="U260" s="85"/>
      <c r="V260" s="273"/>
      <c r="W260" s="85"/>
      <c r="X260" s="273"/>
      <c r="Y260" s="85"/>
      <c r="Z260" s="273"/>
      <c r="AA260" s="85"/>
      <c r="AB260" s="273"/>
      <c r="AC260" s="85"/>
      <c r="AD260" s="273"/>
      <c r="AE260" s="274"/>
      <c r="AF260" s="273"/>
      <c r="AG260" s="274"/>
      <c r="AH260" s="273"/>
      <c r="AI260" s="274"/>
      <c r="AJ260" s="273"/>
      <c r="AK260" s="274"/>
      <c r="AL260" s="273"/>
      <c r="AM260" s="447"/>
      <c r="AN260" s="149">
        <v>3</v>
      </c>
      <c r="AO260" s="149">
        <v>3</v>
      </c>
      <c r="AP260" s="85"/>
      <c r="AQ260" s="82">
        <v>0</v>
      </c>
      <c r="AR260" s="85">
        <v>0</v>
      </c>
      <c r="AS260" s="59">
        <v>0</v>
      </c>
      <c r="AT260" s="59">
        <v>0</v>
      </c>
      <c r="AU260" s="85">
        <v>0</v>
      </c>
      <c r="AV260" s="30" t="str">
        <f t="shared" si="80"/>
        <v/>
      </c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12"/>
      <c r="BH260" s="12"/>
      <c r="BI260" s="12"/>
      <c r="CA260" s="32" t="str">
        <f t="shared" si="81"/>
        <v/>
      </c>
      <c r="CB260" s="32" t="str">
        <f t="shared" si="82"/>
        <v/>
      </c>
      <c r="CC260" s="438" t="str">
        <f t="shared" si="83"/>
        <v/>
      </c>
      <c r="CD260" s="32"/>
      <c r="CE260" s="32"/>
      <c r="CF260" s="32"/>
      <c r="CG260" s="33">
        <f t="shared" si="84"/>
        <v>0</v>
      </c>
      <c r="CH260" s="33">
        <f t="shared" si="85"/>
        <v>0</v>
      </c>
      <c r="CI260" s="33">
        <f t="shared" si="86"/>
        <v>0</v>
      </c>
      <c r="CJ260" s="33"/>
      <c r="CK260" s="33"/>
      <c r="CL260" s="33"/>
      <c r="CM260" s="14"/>
      <c r="CN260" s="14"/>
    </row>
    <row r="261" spans="1:104" ht="16.350000000000001" customHeight="1" x14ac:dyDescent="0.2">
      <c r="A261" s="1372" t="s">
        <v>288</v>
      </c>
      <c r="B261" s="435" t="s">
        <v>33</v>
      </c>
      <c r="C261" s="328">
        <f t="shared" si="77"/>
        <v>0</v>
      </c>
      <c r="D261" s="329">
        <f t="shared" ref="D261:D269" si="88">SUM(F261+H261+J261+L261+N261+P261+R261+T261+V261+X261+Z261+AB261+AD261+AF261+AH261+AJ261+AL261)</f>
        <v>0</v>
      </c>
      <c r="E261" s="330">
        <f t="shared" ref="E261:E269" si="89">SUM(G261+I261+K261+M261+O261+Q261+S261+U261+W261+Y261+AA261+AC261+AE261+AG261+AI261+AK261+AM261)</f>
        <v>0</v>
      </c>
      <c r="F261" s="448"/>
      <c r="G261" s="449"/>
      <c r="H261" s="450"/>
      <c r="I261" s="449"/>
      <c r="J261" s="450"/>
      <c r="K261" s="272"/>
      <c r="L261" s="451"/>
      <c r="M261" s="449"/>
      <c r="N261" s="450"/>
      <c r="O261" s="452"/>
      <c r="P261" s="448"/>
      <c r="Q261" s="449"/>
      <c r="R261" s="450"/>
      <c r="S261" s="452"/>
      <c r="T261" s="448"/>
      <c r="U261" s="449"/>
      <c r="V261" s="450"/>
      <c r="W261" s="452"/>
      <c r="X261" s="448"/>
      <c r="Y261" s="449"/>
      <c r="Z261" s="450"/>
      <c r="AA261" s="452"/>
      <c r="AB261" s="448"/>
      <c r="AC261" s="449"/>
      <c r="AD261" s="450"/>
      <c r="AE261" s="452"/>
      <c r="AF261" s="448"/>
      <c r="AG261" s="449"/>
      <c r="AH261" s="450"/>
      <c r="AI261" s="452"/>
      <c r="AJ261" s="448"/>
      <c r="AK261" s="449"/>
      <c r="AL261" s="450"/>
      <c r="AM261" s="453"/>
      <c r="AN261" s="911"/>
      <c r="AO261" s="264"/>
      <c r="AP261" s="109"/>
      <c r="AQ261" s="106"/>
      <c r="AR261" s="109"/>
      <c r="AS261" s="57"/>
      <c r="AT261" s="57"/>
      <c r="AU261" s="109"/>
      <c r="AV261" s="30" t="str">
        <f t="shared" si="80"/>
        <v/>
      </c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12"/>
      <c r="BH261" s="12"/>
      <c r="BI261" s="12"/>
      <c r="CA261" s="32" t="str">
        <f t="shared" si="81"/>
        <v/>
      </c>
      <c r="CB261" s="32" t="str">
        <f t="shared" si="82"/>
        <v/>
      </c>
      <c r="CC261" s="438" t="str">
        <f t="shared" si="83"/>
        <v/>
      </c>
      <c r="CD261" s="32"/>
      <c r="CE261" s="32"/>
      <c r="CF261" s="32"/>
      <c r="CG261" s="33">
        <f t="shared" si="84"/>
        <v>0</v>
      </c>
      <c r="CH261" s="33">
        <f t="shared" si="85"/>
        <v>0</v>
      </c>
      <c r="CI261" s="33">
        <f t="shared" si="86"/>
        <v>0</v>
      </c>
      <c r="CJ261" s="33"/>
      <c r="CK261" s="33"/>
      <c r="CL261" s="33"/>
      <c r="CM261" s="14"/>
      <c r="CN261" s="14"/>
    </row>
    <row r="262" spans="1:104" ht="16.350000000000001" customHeight="1" x14ac:dyDescent="0.2">
      <c r="A262" s="1433"/>
      <c r="B262" s="439" t="s">
        <v>280</v>
      </c>
      <c r="C262" s="213">
        <f t="shared" si="77"/>
        <v>0</v>
      </c>
      <c r="D262" s="214">
        <f t="shared" si="88"/>
        <v>0</v>
      </c>
      <c r="E262" s="330">
        <f t="shared" si="89"/>
        <v>0</v>
      </c>
      <c r="F262" s="106"/>
      <c r="G262" s="272"/>
      <c r="H262" s="106"/>
      <c r="I262" s="272"/>
      <c r="J262" s="106"/>
      <c r="K262" s="272"/>
      <c r="L262" s="106"/>
      <c r="M262" s="272"/>
      <c r="N262" s="264"/>
      <c r="O262" s="454"/>
      <c r="P262" s="106"/>
      <c r="Q262" s="272"/>
      <c r="R262" s="264"/>
      <c r="S262" s="454"/>
      <c r="T262" s="106"/>
      <c r="U262" s="272"/>
      <c r="V262" s="264"/>
      <c r="W262" s="454"/>
      <c r="X262" s="106"/>
      <c r="Y262" s="272"/>
      <c r="Z262" s="264"/>
      <c r="AA262" s="454"/>
      <c r="AB262" s="106"/>
      <c r="AC262" s="272"/>
      <c r="AD262" s="264"/>
      <c r="AE262" s="454"/>
      <c r="AF262" s="106"/>
      <c r="AG262" s="272"/>
      <c r="AH262" s="264"/>
      <c r="AI262" s="454"/>
      <c r="AJ262" s="106"/>
      <c r="AK262" s="272"/>
      <c r="AL262" s="264"/>
      <c r="AM262" s="108"/>
      <c r="AN262" s="264"/>
      <c r="AO262" s="264"/>
      <c r="AP262" s="109"/>
      <c r="AQ262" s="106"/>
      <c r="AR262" s="109"/>
      <c r="AS262" s="57"/>
      <c r="AT262" s="57"/>
      <c r="AU262" s="109"/>
      <c r="AV262" s="30" t="str">
        <f t="shared" si="80"/>
        <v/>
      </c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12"/>
      <c r="BH262" s="12"/>
      <c r="BI262" s="12"/>
      <c r="CA262" s="32" t="str">
        <f t="shared" si="81"/>
        <v/>
      </c>
      <c r="CB262" s="32" t="str">
        <f t="shared" si="82"/>
        <v/>
      </c>
      <c r="CC262" s="438" t="str">
        <f t="shared" si="83"/>
        <v/>
      </c>
      <c r="CD262" s="32"/>
      <c r="CE262" s="32"/>
      <c r="CF262" s="32"/>
      <c r="CG262" s="33">
        <f t="shared" si="84"/>
        <v>0</v>
      </c>
      <c r="CH262" s="33">
        <f t="shared" si="85"/>
        <v>0</v>
      </c>
      <c r="CI262" s="33">
        <f t="shared" si="86"/>
        <v>0</v>
      </c>
      <c r="CJ262" s="33"/>
      <c r="CK262" s="33"/>
      <c r="CL262" s="33"/>
      <c r="CM262" s="14"/>
      <c r="CN262" s="14"/>
    </row>
    <row r="263" spans="1:104" ht="16.350000000000001" customHeight="1" x14ac:dyDescent="0.2">
      <c r="A263" s="1433"/>
      <c r="B263" s="443" t="s">
        <v>281</v>
      </c>
      <c r="C263" s="139">
        <f t="shared" si="77"/>
        <v>0</v>
      </c>
      <c r="D263" s="140">
        <f t="shared" si="88"/>
        <v>0</v>
      </c>
      <c r="E263" s="812">
        <f t="shared" si="89"/>
        <v>0</v>
      </c>
      <c r="F263" s="35"/>
      <c r="G263" s="40"/>
      <c r="H263" s="35"/>
      <c r="I263" s="40"/>
      <c r="J263" s="35"/>
      <c r="K263" s="40"/>
      <c r="L263" s="35"/>
      <c r="M263" s="40"/>
      <c r="N263" s="35"/>
      <c r="O263" s="37"/>
      <c r="P263" s="35"/>
      <c r="Q263" s="40"/>
      <c r="R263" s="143"/>
      <c r="S263" s="37"/>
      <c r="T263" s="35"/>
      <c r="U263" s="40"/>
      <c r="V263" s="143"/>
      <c r="W263" s="37"/>
      <c r="X263" s="35"/>
      <c r="Y263" s="40"/>
      <c r="Z263" s="143"/>
      <c r="AA263" s="37"/>
      <c r="AB263" s="35"/>
      <c r="AC263" s="40"/>
      <c r="AD263" s="143"/>
      <c r="AE263" s="37"/>
      <c r="AF263" s="35"/>
      <c r="AG263" s="40"/>
      <c r="AH263" s="143"/>
      <c r="AI263" s="37"/>
      <c r="AJ263" s="35"/>
      <c r="AK263" s="40"/>
      <c r="AL263" s="143"/>
      <c r="AM263" s="38"/>
      <c r="AN263" s="143"/>
      <c r="AO263" s="143"/>
      <c r="AP263" s="39"/>
      <c r="AQ263" s="35"/>
      <c r="AR263" s="39"/>
      <c r="AS263" s="58"/>
      <c r="AT263" s="58"/>
      <c r="AU263" s="39"/>
      <c r="AV263" s="30" t="str">
        <f t="shared" si="80"/>
        <v/>
      </c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12"/>
      <c r="BH263" s="12"/>
      <c r="BI263" s="12"/>
      <c r="CA263" s="32" t="str">
        <f t="shared" si="81"/>
        <v/>
      </c>
      <c r="CB263" s="32" t="str">
        <f t="shared" si="82"/>
        <v/>
      </c>
      <c r="CC263" s="438" t="str">
        <f t="shared" si="83"/>
        <v/>
      </c>
      <c r="CD263" s="32"/>
      <c r="CE263" s="32"/>
      <c r="CF263" s="32"/>
      <c r="CG263" s="33">
        <f t="shared" si="84"/>
        <v>0</v>
      </c>
      <c r="CH263" s="33">
        <f t="shared" si="85"/>
        <v>0</v>
      </c>
      <c r="CI263" s="33">
        <f t="shared" si="86"/>
        <v>0</v>
      </c>
      <c r="CJ263" s="33"/>
      <c r="CK263" s="33"/>
      <c r="CL263" s="33"/>
      <c r="CM263" s="14"/>
      <c r="CN263" s="14"/>
    </row>
    <row r="264" spans="1:104" ht="16.350000000000001" customHeight="1" x14ac:dyDescent="0.2">
      <c r="A264" s="1433"/>
      <c r="B264" s="443" t="s">
        <v>282</v>
      </c>
      <c r="C264" s="139">
        <f t="shared" si="77"/>
        <v>0</v>
      </c>
      <c r="D264" s="140">
        <f t="shared" si="88"/>
        <v>0</v>
      </c>
      <c r="E264" s="812">
        <f t="shared" si="89"/>
        <v>0</v>
      </c>
      <c r="F264" s="35"/>
      <c r="G264" s="40"/>
      <c r="H264" s="35"/>
      <c r="I264" s="40"/>
      <c r="J264" s="35"/>
      <c r="K264" s="40"/>
      <c r="L264" s="35"/>
      <c r="M264" s="40"/>
      <c r="N264" s="35"/>
      <c r="O264" s="37"/>
      <c r="P264" s="35"/>
      <c r="Q264" s="40"/>
      <c r="R264" s="143"/>
      <c r="S264" s="37"/>
      <c r="T264" s="35"/>
      <c r="U264" s="40"/>
      <c r="V264" s="143"/>
      <c r="W264" s="37"/>
      <c r="X264" s="35"/>
      <c r="Y264" s="40"/>
      <c r="Z264" s="143"/>
      <c r="AA264" s="37"/>
      <c r="AB264" s="35"/>
      <c r="AC264" s="40"/>
      <c r="AD264" s="143"/>
      <c r="AE264" s="37"/>
      <c r="AF264" s="35"/>
      <c r="AG264" s="40"/>
      <c r="AH264" s="143"/>
      <c r="AI264" s="37"/>
      <c r="AJ264" s="35"/>
      <c r="AK264" s="40"/>
      <c r="AL264" s="143"/>
      <c r="AM264" s="38"/>
      <c r="AN264" s="143"/>
      <c r="AO264" s="143"/>
      <c r="AP264" s="39"/>
      <c r="AQ264" s="35"/>
      <c r="AR264" s="39"/>
      <c r="AS264" s="58"/>
      <c r="AT264" s="58"/>
      <c r="AU264" s="39"/>
      <c r="AV264" s="30" t="str">
        <f t="shared" si="80"/>
        <v/>
      </c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12"/>
      <c r="BH264" s="12"/>
      <c r="BI264" s="12"/>
      <c r="CA264" s="32" t="str">
        <f t="shared" si="81"/>
        <v/>
      </c>
      <c r="CB264" s="32" t="str">
        <f t="shared" si="82"/>
        <v/>
      </c>
      <c r="CC264" s="438" t="str">
        <f t="shared" si="83"/>
        <v/>
      </c>
      <c r="CD264" s="32"/>
      <c r="CE264" s="32"/>
      <c r="CF264" s="32"/>
      <c r="CG264" s="33">
        <f t="shared" si="84"/>
        <v>0</v>
      </c>
      <c r="CH264" s="33">
        <f t="shared" si="85"/>
        <v>0</v>
      </c>
      <c r="CI264" s="33">
        <f t="shared" si="86"/>
        <v>0</v>
      </c>
      <c r="CJ264" s="33"/>
      <c r="CK264" s="33"/>
      <c r="CL264" s="33"/>
      <c r="CM264" s="14"/>
      <c r="CN264" s="14"/>
    </row>
    <row r="265" spans="1:104" ht="16.350000000000001" customHeight="1" x14ac:dyDescent="0.2">
      <c r="A265" s="1433"/>
      <c r="B265" s="443" t="s">
        <v>283</v>
      </c>
      <c r="C265" s="139">
        <f t="shared" si="77"/>
        <v>0</v>
      </c>
      <c r="D265" s="140">
        <f t="shared" si="88"/>
        <v>0</v>
      </c>
      <c r="E265" s="812">
        <f t="shared" si="89"/>
        <v>0</v>
      </c>
      <c r="F265" s="35"/>
      <c r="G265" s="40"/>
      <c r="H265" s="35"/>
      <c r="I265" s="40"/>
      <c r="J265" s="35"/>
      <c r="K265" s="40"/>
      <c r="L265" s="35"/>
      <c r="M265" s="40"/>
      <c r="N265" s="35"/>
      <c r="O265" s="37"/>
      <c r="P265" s="35"/>
      <c r="Q265" s="40"/>
      <c r="R265" s="143"/>
      <c r="S265" s="37"/>
      <c r="T265" s="35"/>
      <c r="U265" s="40"/>
      <c r="V265" s="143"/>
      <c r="W265" s="37"/>
      <c r="X265" s="35"/>
      <c r="Y265" s="40"/>
      <c r="Z265" s="143"/>
      <c r="AA265" s="37"/>
      <c r="AB265" s="35"/>
      <c r="AC265" s="40"/>
      <c r="AD265" s="143"/>
      <c r="AE265" s="37"/>
      <c r="AF265" s="35"/>
      <c r="AG265" s="40"/>
      <c r="AH265" s="143"/>
      <c r="AI265" s="37"/>
      <c r="AJ265" s="35"/>
      <c r="AK265" s="40"/>
      <c r="AL265" s="143"/>
      <c r="AM265" s="38"/>
      <c r="AN265" s="143"/>
      <c r="AO265" s="143"/>
      <c r="AP265" s="39"/>
      <c r="AQ265" s="35"/>
      <c r="AR265" s="39"/>
      <c r="AS265" s="58"/>
      <c r="AT265" s="58"/>
      <c r="AU265" s="39"/>
      <c r="AV265" s="30" t="str">
        <f t="shared" si="80"/>
        <v/>
      </c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12"/>
      <c r="BH265" s="12"/>
      <c r="BI265" s="12"/>
      <c r="CA265" s="32" t="str">
        <f t="shared" si="81"/>
        <v/>
      </c>
      <c r="CB265" s="32" t="str">
        <f t="shared" si="82"/>
        <v/>
      </c>
      <c r="CC265" s="438" t="str">
        <f t="shared" si="83"/>
        <v/>
      </c>
      <c r="CD265" s="32"/>
      <c r="CE265" s="32"/>
      <c r="CF265" s="32"/>
      <c r="CG265" s="33">
        <f t="shared" si="84"/>
        <v>0</v>
      </c>
      <c r="CH265" s="33">
        <f t="shared" si="85"/>
        <v>0</v>
      </c>
      <c r="CI265" s="33">
        <f t="shared" si="86"/>
        <v>0</v>
      </c>
      <c r="CJ265" s="33"/>
      <c r="CK265" s="33"/>
      <c r="CL265" s="33"/>
      <c r="CM265" s="14"/>
      <c r="CN265" s="14"/>
    </row>
    <row r="266" spans="1:104" ht="16.350000000000001" customHeight="1" x14ac:dyDescent="0.2">
      <c r="A266" s="1433"/>
      <c r="B266" s="443" t="s">
        <v>284</v>
      </c>
      <c r="C266" s="139">
        <f t="shared" si="77"/>
        <v>0</v>
      </c>
      <c r="D266" s="140">
        <f t="shared" si="88"/>
        <v>0</v>
      </c>
      <c r="E266" s="812">
        <f t="shared" si="89"/>
        <v>0</v>
      </c>
      <c r="F266" s="35"/>
      <c r="G266" s="40"/>
      <c r="H266" s="35"/>
      <c r="I266" s="40"/>
      <c r="J266" s="35"/>
      <c r="K266" s="40"/>
      <c r="L266" s="35"/>
      <c r="M266" s="40"/>
      <c r="N266" s="35"/>
      <c r="O266" s="37"/>
      <c r="P266" s="35"/>
      <c r="Q266" s="40"/>
      <c r="R266" s="143"/>
      <c r="S266" s="37"/>
      <c r="T266" s="35"/>
      <c r="U266" s="40"/>
      <c r="V266" s="143"/>
      <c r="W266" s="37"/>
      <c r="X266" s="35"/>
      <c r="Y266" s="40"/>
      <c r="Z266" s="143"/>
      <c r="AA266" s="37"/>
      <c r="AB266" s="35"/>
      <c r="AC266" s="40"/>
      <c r="AD266" s="143"/>
      <c r="AE266" s="37"/>
      <c r="AF266" s="35"/>
      <c r="AG266" s="40"/>
      <c r="AH266" s="143"/>
      <c r="AI266" s="37"/>
      <c r="AJ266" s="35"/>
      <c r="AK266" s="40"/>
      <c r="AL266" s="143"/>
      <c r="AM266" s="38"/>
      <c r="AN266" s="143"/>
      <c r="AO266" s="143"/>
      <c r="AP266" s="39"/>
      <c r="AQ266" s="35"/>
      <c r="AR266" s="39"/>
      <c r="AS266" s="58"/>
      <c r="AT266" s="58"/>
      <c r="AU266" s="39"/>
      <c r="AV266" s="30" t="str">
        <f t="shared" si="80"/>
        <v/>
      </c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12"/>
      <c r="BH266" s="12"/>
      <c r="BI266" s="12"/>
      <c r="CA266" s="32" t="str">
        <f t="shared" si="81"/>
        <v/>
      </c>
      <c r="CB266" s="32" t="str">
        <f t="shared" si="82"/>
        <v/>
      </c>
      <c r="CC266" s="438" t="str">
        <f t="shared" si="83"/>
        <v/>
      </c>
      <c r="CD266" s="32"/>
      <c r="CE266" s="32"/>
      <c r="CF266" s="32"/>
      <c r="CG266" s="33">
        <f t="shared" si="84"/>
        <v>0</v>
      </c>
      <c r="CH266" s="33">
        <f t="shared" si="85"/>
        <v>0</v>
      </c>
      <c r="CI266" s="33">
        <f t="shared" si="86"/>
        <v>0</v>
      </c>
      <c r="CJ266" s="33"/>
      <c r="CK266" s="33"/>
      <c r="CL266" s="33"/>
      <c r="CM266" s="14"/>
      <c r="CN266" s="14"/>
    </row>
    <row r="267" spans="1:104" ht="15.75" customHeight="1" x14ac:dyDescent="0.2">
      <c r="A267" s="1433"/>
      <c r="B267" s="443" t="s">
        <v>285</v>
      </c>
      <c r="C267" s="139">
        <f t="shared" si="77"/>
        <v>0</v>
      </c>
      <c r="D267" s="140">
        <f t="shared" si="88"/>
        <v>0</v>
      </c>
      <c r="E267" s="812">
        <f t="shared" si="89"/>
        <v>0</v>
      </c>
      <c r="F267" s="35"/>
      <c r="G267" s="40"/>
      <c r="H267" s="35"/>
      <c r="I267" s="40"/>
      <c r="J267" s="35"/>
      <c r="K267" s="40"/>
      <c r="L267" s="35"/>
      <c r="M267" s="40"/>
      <c r="N267" s="35"/>
      <c r="O267" s="37"/>
      <c r="P267" s="35"/>
      <c r="Q267" s="40"/>
      <c r="R267" s="143"/>
      <c r="S267" s="37"/>
      <c r="T267" s="35"/>
      <c r="U267" s="40"/>
      <c r="V267" s="143"/>
      <c r="W267" s="37"/>
      <c r="X267" s="35"/>
      <c r="Y267" s="40"/>
      <c r="Z267" s="143"/>
      <c r="AA267" s="37"/>
      <c r="AB267" s="35"/>
      <c r="AC267" s="40"/>
      <c r="AD267" s="143"/>
      <c r="AE267" s="37"/>
      <c r="AF267" s="35"/>
      <c r="AG267" s="40"/>
      <c r="AH267" s="143"/>
      <c r="AI267" s="37"/>
      <c r="AJ267" s="35"/>
      <c r="AK267" s="40"/>
      <c r="AL267" s="143"/>
      <c r="AM267" s="38"/>
      <c r="AN267" s="143"/>
      <c r="AO267" s="143"/>
      <c r="AP267" s="39"/>
      <c r="AQ267" s="35"/>
      <c r="AR267" s="39"/>
      <c r="AS267" s="58"/>
      <c r="AT267" s="58"/>
      <c r="AU267" s="39"/>
      <c r="AV267" s="30" t="str">
        <f t="shared" si="80"/>
        <v/>
      </c>
      <c r="AW267" s="13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Z267" s="2"/>
      <c r="CA267" s="32" t="str">
        <f t="shared" si="81"/>
        <v/>
      </c>
      <c r="CB267" s="32" t="str">
        <f t="shared" si="82"/>
        <v/>
      </c>
      <c r="CC267" s="438" t="str">
        <f t="shared" si="83"/>
        <v/>
      </c>
      <c r="CD267" s="32"/>
      <c r="CE267" s="32"/>
      <c r="CF267" s="32"/>
      <c r="CG267" s="33">
        <f t="shared" si="84"/>
        <v>0</v>
      </c>
      <c r="CH267" s="33">
        <f t="shared" si="85"/>
        <v>0</v>
      </c>
      <c r="CI267" s="33">
        <f t="shared" si="86"/>
        <v>0</v>
      </c>
      <c r="CJ267" s="33"/>
      <c r="CK267" s="33"/>
      <c r="CL267" s="33"/>
      <c r="CM267" s="14"/>
      <c r="CN267" s="14"/>
    </row>
    <row r="268" spans="1:104" ht="16.350000000000001" customHeight="1" x14ac:dyDescent="0.2">
      <c r="A268" s="1433"/>
      <c r="B268" s="443" t="s">
        <v>286</v>
      </c>
      <c r="C268" s="139">
        <f t="shared" si="77"/>
        <v>0</v>
      </c>
      <c r="D268" s="140">
        <f t="shared" si="88"/>
        <v>0</v>
      </c>
      <c r="E268" s="812">
        <f t="shared" si="89"/>
        <v>0</v>
      </c>
      <c r="F268" s="35"/>
      <c r="G268" s="40"/>
      <c r="H268" s="35"/>
      <c r="I268" s="40"/>
      <c r="J268" s="35"/>
      <c r="K268" s="40"/>
      <c r="L268" s="35"/>
      <c r="M268" s="40"/>
      <c r="N268" s="35"/>
      <c r="O268" s="37"/>
      <c r="P268" s="35"/>
      <c r="Q268" s="40"/>
      <c r="R268" s="143"/>
      <c r="S268" s="37"/>
      <c r="T268" s="35"/>
      <c r="U268" s="40"/>
      <c r="V268" s="143"/>
      <c r="W268" s="37"/>
      <c r="X268" s="35"/>
      <c r="Y268" s="40"/>
      <c r="Z268" s="143"/>
      <c r="AA268" s="37"/>
      <c r="AB268" s="35"/>
      <c r="AC268" s="40"/>
      <c r="AD268" s="143"/>
      <c r="AE268" s="37"/>
      <c r="AF268" s="35"/>
      <c r="AG268" s="40"/>
      <c r="AH268" s="143"/>
      <c r="AI268" s="37"/>
      <c r="AJ268" s="35"/>
      <c r="AK268" s="40"/>
      <c r="AL268" s="143"/>
      <c r="AM268" s="38"/>
      <c r="AN268" s="143"/>
      <c r="AO268" s="143"/>
      <c r="AP268" s="39"/>
      <c r="AQ268" s="35"/>
      <c r="AR268" s="39"/>
      <c r="AS268" s="58"/>
      <c r="AT268" s="58"/>
      <c r="AU268" s="39"/>
      <c r="AV268" s="30" t="str">
        <f t="shared" si="80"/>
        <v/>
      </c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Y268" s="3"/>
      <c r="BZ268" s="4"/>
      <c r="CA268" s="32" t="str">
        <f t="shared" si="81"/>
        <v/>
      </c>
      <c r="CB268" s="32" t="str">
        <f t="shared" si="82"/>
        <v/>
      </c>
      <c r="CC268" s="438" t="str">
        <f t="shared" si="83"/>
        <v/>
      </c>
      <c r="CD268" s="32"/>
      <c r="CE268" s="32"/>
      <c r="CF268" s="33"/>
      <c r="CG268" s="33">
        <f t="shared" si="84"/>
        <v>0</v>
      </c>
      <c r="CH268" s="33">
        <f t="shared" si="85"/>
        <v>0</v>
      </c>
      <c r="CI268" s="33">
        <f t="shared" si="86"/>
        <v>0</v>
      </c>
      <c r="CJ268" s="33"/>
      <c r="CK268" s="33"/>
      <c r="CL268" s="33"/>
      <c r="CM268" s="14"/>
      <c r="CZ268" s="3"/>
    </row>
    <row r="269" spans="1:104" ht="16.350000000000001" customHeight="1" x14ac:dyDescent="0.2">
      <c r="A269" s="1374"/>
      <c r="B269" s="444" t="s">
        <v>287</v>
      </c>
      <c r="C269" s="182">
        <f t="shared" si="77"/>
        <v>1</v>
      </c>
      <c r="D269" s="183">
        <f t="shared" si="88"/>
        <v>0</v>
      </c>
      <c r="E269" s="350">
        <f t="shared" si="89"/>
        <v>1</v>
      </c>
      <c r="F269" s="82"/>
      <c r="G269" s="185"/>
      <c r="H269" s="82"/>
      <c r="I269" s="185"/>
      <c r="J269" s="82"/>
      <c r="K269" s="185"/>
      <c r="L269" s="82"/>
      <c r="M269" s="185"/>
      <c r="N269" s="82"/>
      <c r="O269" s="455">
        <v>1</v>
      </c>
      <c r="P269" s="82"/>
      <c r="Q269" s="185"/>
      <c r="R269" s="149"/>
      <c r="S269" s="455"/>
      <c r="T269" s="82"/>
      <c r="U269" s="185"/>
      <c r="V269" s="149"/>
      <c r="W269" s="455"/>
      <c r="X269" s="82"/>
      <c r="Y269" s="185"/>
      <c r="Z269" s="149"/>
      <c r="AA269" s="455"/>
      <c r="AB269" s="82"/>
      <c r="AC269" s="185"/>
      <c r="AD269" s="149"/>
      <c r="AE269" s="455"/>
      <c r="AF269" s="82"/>
      <c r="AG269" s="185"/>
      <c r="AH269" s="149"/>
      <c r="AI269" s="455"/>
      <c r="AJ269" s="82"/>
      <c r="AK269" s="185"/>
      <c r="AL269" s="149"/>
      <c r="AM269" s="84"/>
      <c r="AN269" s="149">
        <v>1</v>
      </c>
      <c r="AO269" s="149">
        <v>1</v>
      </c>
      <c r="AP269" s="85"/>
      <c r="AQ269" s="82">
        <v>0</v>
      </c>
      <c r="AR269" s="85">
        <v>0</v>
      </c>
      <c r="AS269" s="59">
        <v>0</v>
      </c>
      <c r="AT269" s="85">
        <v>0</v>
      </c>
      <c r="AU269" s="85">
        <v>0</v>
      </c>
      <c r="AV269" s="30" t="str">
        <f t="shared" si="80"/>
        <v/>
      </c>
      <c r="AW269" s="162"/>
      <c r="AX269" s="940"/>
      <c r="AY269" s="920"/>
      <c r="AZ269" s="920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Z269" s="4"/>
      <c r="CA269" s="32" t="str">
        <f t="shared" si="81"/>
        <v/>
      </c>
      <c r="CB269" s="32" t="str">
        <f t="shared" si="82"/>
        <v/>
      </c>
      <c r="CC269" s="438" t="str">
        <f t="shared" si="83"/>
        <v/>
      </c>
      <c r="CD269" s="32"/>
      <c r="CE269" s="32"/>
      <c r="CF269" s="33"/>
      <c r="CG269" s="33">
        <f t="shared" si="84"/>
        <v>0</v>
      </c>
      <c r="CH269" s="33">
        <f t="shared" si="85"/>
        <v>0</v>
      </c>
      <c r="CI269" s="33">
        <f t="shared" si="86"/>
        <v>0</v>
      </c>
      <c r="CJ269" s="33"/>
      <c r="CK269" s="33"/>
      <c r="CL269" s="33"/>
      <c r="CM269" s="14"/>
      <c r="CZ269" s="3"/>
    </row>
    <row r="270" spans="1:104" ht="21" customHeight="1" x14ac:dyDescent="0.2">
      <c r="A270" s="155" t="s">
        <v>289</v>
      </c>
      <c r="B270" s="122"/>
      <c r="AW270" s="118"/>
      <c r="AX270" s="940"/>
      <c r="AY270" s="920"/>
      <c r="AZ270" s="920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Z270" s="4"/>
      <c r="CA270" s="32"/>
      <c r="CB270" s="32"/>
      <c r="CC270" s="32"/>
      <c r="CD270" s="32"/>
      <c r="CE270" s="32"/>
      <c r="CF270" s="33"/>
      <c r="CG270" s="33"/>
      <c r="CH270" s="33"/>
      <c r="CI270" s="33"/>
      <c r="CJ270" s="33"/>
      <c r="CK270" s="33"/>
      <c r="CL270" s="33"/>
      <c r="CM270" s="14"/>
      <c r="CZ270" s="3"/>
    </row>
    <row r="271" spans="1:104" ht="16.350000000000001" customHeight="1" x14ac:dyDescent="0.2">
      <c r="A271" s="1366" t="s">
        <v>62</v>
      </c>
      <c r="B271" s="1367"/>
      <c r="C271" s="1371" t="s">
        <v>269</v>
      </c>
      <c r="D271" s="1512"/>
      <c r="E271" s="1372"/>
      <c r="F271" s="1377" t="s">
        <v>290</v>
      </c>
      <c r="G271" s="1378"/>
      <c r="H271" s="1378"/>
      <c r="I271" s="1378"/>
      <c r="J271" s="1378"/>
      <c r="K271" s="1378"/>
      <c r="L271" s="1378"/>
      <c r="M271" s="1378"/>
      <c r="N271" s="1378"/>
      <c r="O271" s="1378"/>
      <c r="P271" s="1378"/>
      <c r="Q271" s="1378"/>
      <c r="R271" s="1378"/>
      <c r="S271" s="1378"/>
      <c r="T271" s="1378"/>
      <c r="U271" s="1378"/>
      <c r="V271" s="1378"/>
      <c r="W271" s="1378"/>
      <c r="X271" s="1378"/>
      <c r="Y271" s="1378"/>
      <c r="Z271" s="1378"/>
      <c r="AA271" s="1378"/>
      <c r="AB271" s="1378"/>
      <c r="AC271" s="1378"/>
      <c r="AD271" s="1378"/>
      <c r="AE271" s="1378"/>
      <c r="AF271" s="1378"/>
      <c r="AG271" s="1378"/>
      <c r="AH271" s="1378"/>
      <c r="AI271" s="1378"/>
      <c r="AJ271" s="1378"/>
      <c r="AK271" s="1378"/>
      <c r="AL271" s="1378"/>
      <c r="AM271" s="1378"/>
      <c r="AN271" s="1378"/>
      <c r="AO271" s="1378"/>
      <c r="AP271" s="1378"/>
      <c r="AQ271" s="1378"/>
      <c r="AR271" s="1378"/>
      <c r="AS271" s="1380"/>
      <c r="AT271" s="1403" t="s">
        <v>271</v>
      </c>
      <c r="AU271" s="1405"/>
      <c r="AV271" s="1375" t="s">
        <v>7</v>
      </c>
      <c r="AW271" s="1367" t="s">
        <v>8</v>
      </c>
      <c r="AX271" s="1367" t="s">
        <v>230</v>
      </c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12"/>
      <c r="BK271" s="12"/>
      <c r="BL271" s="1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3"/>
      <c r="CM271" s="14"/>
      <c r="CZ271" s="3"/>
    </row>
    <row r="272" spans="1:104" ht="16.350000000000001" customHeight="1" x14ac:dyDescent="0.2">
      <c r="A272" s="1399"/>
      <c r="B272" s="1400"/>
      <c r="C272" s="1373"/>
      <c r="D272" s="1513"/>
      <c r="E272" s="1374"/>
      <c r="F272" s="1406" t="s">
        <v>291</v>
      </c>
      <c r="G272" s="1408"/>
      <c r="H272" s="1406" t="s">
        <v>292</v>
      </c>
      <c r="I272" s="1408"/>
      <c r="J272" s="1406" t="s">
        <v>293</v>
      </c>
      <c r="K272" s="1408"/>
      <c r="L272" s="1406" t="s">
        <v>294</v>
      </c>
      <c r="M272" s="1408"/>
      <c r="N272" s="1406" t="s">
        <v>295</v>
      </c>
      <c r="O272" s="1408"/>
      <c r="P272" s="1406" t="s">
        <v>175</v>
      </c>
      <c r="Q272" s="1408"/>
      <c r="R272" s="1406" t="s">
        <v>110</v>
      </c>
      <c r="S272" s="1408"/>
      <c r="T272" s="1406" t="s">
        <v>11</v>
      </c>
      <c r="U272" s="1408"/>
      <c r="V272" s="1406" t="s">
        <v>112</v>
      </c>
      <c r="W272" s="1407"/>
      <c r="X272" s="1406" t="s">
        <v>113</v>
      </c>
      <c r="Y272" s="1407"/>
      <c r="Z272" s="1406" t="s">
        <v>114</v>
      </c>
      <c r="AA272" s="1407"/>
      <c r="AB272" s="1406" t="s">
        <v>115</v>
      </c>
      <c r="AC272" s="1407"/>
      <c r="AD272" s="1406" t="s">
        <v>116</v>
      </c>
      <c r="AE272" s="1407"/>
      <c r="AF272" s="1406" t="s">
        <v>117</v>
      </c>
      <c r="AG272" s="1407"/>
      <c r="AH272" s="1406" t="s">
        <v>118</v>
      </c>
      <c r="AI272" s="1407"/>
      <c r="AJ272" s="1406" t="s">
        <v>119</v>
      </c>
      <c r="AK272" s="1407"/>
      <c r="AL272" s="1406" t="s">
        <v>120</v>
      </c>
      <c r="AM272" s="1407"/>
      <c r="AN272" s="1406" t="s">
        <v>121</v>
      </c>
      <c r="AO272" s="1407"/>
      <c r="AP272" s="1406" t="s">
        <v>122</v>
      </c>
      <c r="AQ272" s="1407"/>
      <c r="AR272" s="1406" t="s">
        <v>123</v>
      </c>
      <c r="AS272" s="1407"/>
      <c r="AT272" s="1399" t="s">
        <v>277</v>
      </c>
      <c r="AU272" s="1400" t="s">
        <v>278</v>
      </c>
      <c r="AV272" s="1392"/>
      <c r="AW272" s="1400"/>
      <c r="AX272" s="1400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12"/>
      <c r="BK272" s="12"/>
      <c r="BL272" s="12"/>
      <c r="CA272" s="32"/>
      <c r="CB272" s="32"/>
      <c r="CC272" s="32"/>
      <c r="CD272" s="32"/>
      <c r="CE272" s="32"/>
      <c r="CF272" s="32"/>
      <c r="CG272" s="32"/>
      <c r="CH272" s="32"/>
      <c r="CI272" s="32"/>
      <c r="CJ272" s="32"/>
      <c r="CK272" s="32"/>
      <c r="CL272" s="33"/>
      <c r="CM272" s="14"/>
      <c r="CZ272" s="3"/>
    </row>
    <row r="273" spans="1:104" ht="32.25" customHeight="1" x14ac:dyDescent="0.2">
      <c r="A273" s="1368"/>
      <c r="B273" s="1369"/>
      <c r="C273" s="881" t="s">
        <v>88</v>
      </c>
      <c r="D273" s="831" t="s">
        <v>54</v>
      </c>
      <c r="E273" s="809" t="s">
        <v>89</v>
      </c>
      <c r="F273" s="881" t="s">
        <v>276</v>
      </c>
      <c r="G273" s="902" t="s">
        <v>89</v>
      </c>
      <c r="H273" s="881" t="s">
        <v>276</v>
      </c>
      <c r="I273" s="902" t="s">
        <v>89</v>
      </c>
      <c r="J273" s="881" t="s">
        <v>276</v>
      </c>
      <c r="K273" s="902" t="s">
        <v>89</v>
      </c>
      <c r="L273" s="881" t="s">
        <v>276</v>
      </c>
      <c r="M273" s="902" t="s">
        <v>89</v>
      </c>
      <c r="N273" s="881" t="s">
        <v>276</v>
      </c>
      <c r="O273" s="902" t="s">
        <v>89</v>
      </c>
      <c r="P273" s="881" t="s">
        <v>276</v>
      </c>
      <c r="Q273" s="902" t="s">
        <v>89</v>
      </c>
      <c r="R273" s="881" t="s">
        <v>276</v>
      </c>
      <c r="S273" s="902" t="s">
        <v>89</v>
      </c>
      <c r="T273" s="881" t="s">
        <v>276</v>
      </c>
      <c r="U273" s="902" t="s">
        <v>89</v>
      </c>
      <c r="V273" s="881" t="s">
        <v>276</v>
      </c>
      <c r="W273" s="902" t="s">
        <v>89</v>
      </c>
      <c r="X273" s="881" t="s">
        <v>276</v>
      </c>
      <c r="Y273" s="902" t="s">
        <v>89</v>
      </c>
      <c r="Z273" s="881" t="s">
        <v>276</v>
      </c>
      <c r="AA273" s="902" t="s">
        <v>89</v>
      </c>
      <c r="AB273" s="881" t="s">
        <v>276</v>
      </c>
      <c r="AC273" s="902" t="s">
        <v>89</v>
      </c>
      <c r="AD273" s="881" t="s">
        <v>276</v>
      </c>
      <c r="AE273" s="902" t="s">
        <v>89</v>
      </c>
      <c r="AF273" s="881" t="s">
        <v>276</v>
      </c>
      <c r="AG273" s="902" t="s">
        <v>89</v>
      </c>
      <c r="AH273" s="881" t="s">
        <v>276</v>
      </c>
      <c r="AI273" s="902" t="s">
        <v>89</v>
      </c>
      <c r="AJ273" s="881" t="s">
        <v>276</v>
      </c>
      <c r="AK273" s="902" t="s">
        <v>89</v>
      </c>
      <c r="AL273" s="881" t="s">
        <v>276</v>
      </c>
      <c r="AM273" s="902" t="s">
        <v>89</v>
      </c>
      <c r="AN273" s="881" t="s">
        <v>276</v>
      </c>
      <c r="AO273" s="902" t="s">
        <v>89</v>
      </c>
      <c r="AP273" s="881" t="s">
        <v>276</v>
      </c>
      <c r="AQ273" s="902" t="s">
        <v>89</v>
      </c>
      <c r="AR273" s="881" t="s">
        <v>276</v>
      </c>
      <c r="AS273" s="902" t="s">
        <v>89</v>
      </c>
      <c r="AT273" s="1368"/>
      <c r="AU273" s="1369"/>
      <c r="AV273" s="1376"/>
      <c r="AW273" s="1369"/>
      <c r="AX273" s="1369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12"/>
      <c r="BK273" s="12"/>
      <c r="BL273" s="1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3"/>
      <c r="CM273" s="14"/>
      <c r="CZ273" s="3"/>
    </row>
    <row r="274" spans="1:104" ht="16.350000000000001" customHeight="1" x14ac:dyDescent="0.2">
      <c r="A274" s="1485" t="s">
        <v>181</v>
      </c>
      <c r="B274" s="909" t="s">
        <v>176</v>
      </c>
      <c r="C274" s="213">
        <f t="shared" ref="C274:C281" si="90">SUM(D274+E274)</f>
        <v>0</v>
      </c>
      <c r="D274" s="993"/>
      <c r="E274" s="909">
        <f>+Q274+S274+U274+W274+Y274+AA274+AC274+AE274+AG274</f>
        <v>0</v>
      </c>
      <c r="F274" s="994"/>
      <c r="G274" s="994"/>
      <c r="H274" s="995"/>
      <c r="I274" s="994"/>
      <c r="J274" s="995"/>
      <c r="K274" s="996"/>
      <c r="L274" s="995"/>
      <c r="M274" s="997"/>
      <c r="N274" s="995"/>
      <c r="O274" s="996"/>
      <c r="P274" s="995"/>
      <c r="Q274" s="911"/>
      <c r="R274" s="995"/>
      <c r="S274" s="911"/>
      <c r="T274" s="995"/>
      <c r="U274" s="911"/>
      <c r="V274" s="995"/>
      <c r="W274" s="911"/>
      <c r="X274" s="995"/>
      <c r="Y274" s="911"/>
      <c r="Z274" s="995"/>
      <c r="AA274" s="911"/>
      <c r="AB274" s="995"/>
      <c r="AC274" s="911"/>
      <c r="AD274" s="995"/>
      <c r="AE274" s="911"/>
      <c r="AF274" s="995"/>
      <c r="AG274" s="911"/>
      <c r="AH274" s="995"/>
      <c r="AI274" s="994"/>
      <c r="AJ274" s="995"/>
      <c r="AK274" s="994"/>
      <c r="AL274" s="995"/>
      <c r="AM274" s="994"/>
      <c r="AN274" s="995"/>
      <c r="AO274" s="994"/>
      <c r="AP274" s="995"/>
      <c r="AQ274" s="994"/>
      <c r="AR274" s="995"/>
      <c r="AS274" s="996"/>
      <c r="AT274" s="893">
        <v>0</v>
      </c>
      <c r="AU274" s="896">
        <v>0</v>
      </c>
      <c r="AV274" s="913">
        <v>0</v>
      </c>
      <c r="AW274" s="896">
        <v>0</v>
      </c>
      <c r="AX274" s="896">
        <v>0</v>
      </c>
      <c r="AY274" s="30" t="str">
        <f>CA274&amp;CB274&amp;CC274&amp;CD274&amp;CE274&amp;CF274</f>
        <v/>
      </c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12"/>
      <c r="BK274" s="12"/>
      <c r="BL274" s="12"/>
      <c r="BZ274" s="4"/>
      <c r="CA274" s="32" t="str">
        <f>IF(CG274=0,"","* La suma de Ingresos de pacientes TRANS NO DEBE superar el total de mujeres ingresadas. ")</f>
        <v/>
      </c>
      <c r="CB274" s="32" t="str">
        <f>IF(CH274=0,"","* El Total de Pueblo Originario Ingresado NO DEBE superar el total de mujeres ingresadas. ")</f>
        <v/>
      </c>
      <c r="CC274" s="32" t="str">
        <f>IF(CI274=0,"","* El total de Migrantes Ingresado NO DEBE superar el total de mujeres ingresadas. ")</f>
        <v/>
      </c>
      <c r="CD274" s="32" t="str">
        <f>IF(CJ274=0,"","* El total de Población SENAME Ingresado NO DEBE superar el total de mujeres ingresadas. ")</f>
        <v/>
      </c>
      <c r="CE274" s="32" t="str">
        <f>IF(CK274=0,"","* No olvide digitar los campos Trans y/o Pueblo Originario y/o Migrantes y/o Población SENAME (Digite CERO si no tiene). ")</f>
        <v/>
      </c>
      <c r="CF274" s="33"/>
      <c r="CG274" s="33">
        <f>IF(SUM(AT274,AU274)&gt;E274,1,0)</f>
        <v>0</v>
      </c>
      <c r="CH274" s="33">
        <f>IF(E274&lt;AV274,1,0)</f>
        <v>0</v>
      </c>
      <c r="CI274" s="33">
        <f>IF(E274&lt;AW274,1,0)</f>
        <v>0</v>
      </c>
      <c r="CJ274" s="33">
        <f>IF(C274&lt;AX274,1,0)</f>
        <v>0</v>
      </c>
      <c r="CK274" s="33">
        <f>IF(AND(E274&lt;&gt;0,OR(AT274="",AU274="",AV274="",AW274="",AX274="")),1,0)</f>
        <v>0</v>
      </c>
      <c r="CL274" s="33"/>
      <c r="CM274" s="14"/>
      <c r="CZ274" s="3"/>
    </row>
    <row r="275" spans="1:104" ht="16.350000000000001" customHeight="1" x14ac:dyDescent="0.2">
      <c r="A275" s="1486"/>
      <c r="B275" s="821" t="s">
        <v>288</v>
      </c>
      <c r="C275" s="280">
        <f t="shared" si="90"/>
        <v>3</v>
      </c>
      <c r="D275" s="281">
        <f t="shared" ref="D275:E277" si="91">SUM(F275+H275+J275+L275+N275+P275+R275+T275+V275+X275+Z275+AB275+AD275+AF275+AH275+AJ275+AL275+AN275+AP275+AR275)</f>
        <v>3</v>
      </c>
      <c r="E275" s="282">
        <f t="shared" si="91"/>
        <v>0</v>
      </c>
      <c r="F275" s="389"/>
      <c r="G275" s="389"/>
      <c r="H275" s="324"/>
      <c r="I275" s="389"/>
      <c r="J275" s="324"/>
      <c r="K275" s="305"/>
      <c r="L275" s="324"/>
      <c r="M275" s="285"/>
      <c r="N275" s="324"/>
      <c r="O275" s="305"/>
      <c r="P275" s="324"/>
      <c r="Q275" s="389"/>
      <c r="R275" s="324">
        <v>1</v>
      </c>
      <c r="S275" s="389"/>
      <c r="T275" s="324">
        <v>1</v>
      </c>
      <c r="U275" s="389"/>
      <c r="V275" s="324"/>
      <c r="W275" s="389"/>
      <c r="X275" s="324">
        <v>1</v>
      </c>
      <c r="Y275" s="389"/>
      <c r="Z275" s="324"/>
      <c r="AA275" s="389"/>
      <c r="AB275" s="324"/>
      <c r="AC275" s="389"/>
      <c r="AD275" s="324"/>
      <c r="AE275" s="389"/>
      <c r="AF275" s="324"/>
      <c r="AG275" s="389"/>
      <c r="AH275" s="324"/>
      <c r="AI275" s="389"/>
      <c r="AJ275" s="324"/>
      <c r="AK275" s="389"/>
      <c r="AL275" s="324"/>
      <c r="AM275" s="389"/>
      <c r="AN275" s="324"/>
      <c r="AO275" s="389"/>
      <c r="AP275" s="324"/>
      <c r="AQ275" s="389"/>
      <c r="AR275" s="324"/>
      <c r="AS275" s="305"/>
      <c r="AT275" s="324">
        <v>0</v>
      </c>
      <c r="AU275" s="305">
        <v>0</v>
      </c>
      <c r="AV275" s="306">
        <v>0</v>
      </c>
      <c r="AW275" s="305">
        <v>0</v>
      </c>
      <c r="AX275" s="305">
        <v>0</v>
      </c>
      <c r="AY275" s="30" t="str">
        <f t="shared" ref="AY275:AY281" si="92">CA275&amp;CB275&amp;CC275&amp;CD275&amp;CE275&amp;CF275</f>
        <v/>
      </c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12"/>
      <c r="BK275" s="12"/>
      <c r="BL275" s="12"/>
      <c r="BZ275" s="4"/>
      <c r="CA275" s="32" t="str">
        <f>IF(CG275=0,"","* La suma de Ingresos de pacientes Trans NO DEBE superar el total de pacientes ingresados. ")</f>
        <v/>
      </c>
      <c r="CB275" s="32" t="str">
        <f>IF(CH275=0,"","* El Total de Pueblo Originario Ingresado NO DEBE superar el total de pacientes ingresados. ")</f>
        <v/>
      </c>
      <c r="CC275" s="32" t="str">
        <f>IF(CI275=0,"","* El total de Migrantes Ingresado NO DEBE superar el total de pacientes ingresados. ")</f>
        <v/>
      </c>
      <c r="CD275" s="32" t="str">
        <f>IF(CJ275=0,"","* El total de Población SENAME Ingresado NO DEBE superar el total de pacientes ingresados. ")</f>
        <v/>
      </c>
      <c r="CE275" s="32" t="str">
        <f>IF(CK275=0,"","* No olvide digitar los campos Trans y/o Pueblo Originario y/o Migrantes y/o Población SENAME (Digite CERO si no tiene). ")</f>
        <v/>
      </c>
      <c r="CF275" s="33"/>
      <c r="CG275" s="33">
        <f t="shared" ref="CG275:CG281" si="93">IF(SUM(AT275,AU275)&gt;C275,1,0)</f>
        <v>0</v>
      </c>
      <c r="CH275" s="33">
        <f t="shared" ref="CH275:CH281" si="94">IF(C275&lt;AV275,1,0)</f>
        <v>0</v>
      </c>
      <c r="CI275" s="33">
        <f t="shared" ref="CI275:CI281" si="95">IF(C275&lt;AW275,1,0)</f>
        <v>0</v>
      </c>
      <c r="CJ275" s="33">
        <f t="shared" ref="CJ275:CJ281" si="96">IF(C275&lt;AX275,1,0)</f>
        <v>0</v>
      </c>
      <c r="CK275" s="33">
        <f>IF(AND(C275&lt;&gt;0,OR(AT275="",AU275="",AV275="",AW275="",AX275="")),1,0)</f>
        <v>0</v>
      </c>
      <c r="CL275" s="33"/>
      <c r="CM275" s="14"/>
      <c r="CZ275" s="3"/>
    </row>
    <row r="276" spans="1:104" ht="20.25" customHeight="1" thickBot="1" x14ac:dyDescent="0.25">
      <c r="A276" s="1508" t="s">
        <v>296</v>
      </c>
      <c r="B276" s="1509"/>
      <c r="C276" s="998">
        <f t="shared" si="90"/>
        <v>2</v>
      </c>
      <c r="D276" s="999">
        <f t="shared" si="91"/>
        <v>1</v>
      </c>
      <c r="E276" s="1000">
        <f t="shared" si="91"/>
        <v>1</v>
      </c>
      <c r="F276" s="468"/>
      <c r="G276" s="468"/>
      <c r="H276" s="397"/>
      <c r="I276" s="468"/>
      <c r="J276" s="397"/>
      <c r="K276" s="347"/>
      <c r="L276" s="397"/>
      <c r="M276" s="469"/>
      <c r="N276" s="397"/>
      <c r="O276" s="347"/>
      <c r="P276" s="397"/>
      <c r="Q276" s="468"/>
      <c r="R276" s="397"/>
      <c r="S276" s="468"/>
      <c r="T276" s="397"/>
      <c r="U276" s="468"/>
      <c r="V276" s="397"/>
      <c r="W276" s="468">
        <v>1</v>
      </c>
      <c r="X276" s="397"/>
      <c r="Y276" s="468"/>
      <c r="Z276" s="397"/>
      <c r="AA276" s="468"/>
      <c r="AB276" s="397"/>
      <c r="AC276" s="468"/>
      <c r="AD276" s="397"/>
      <c r="AE276" s="468"/>
      <c r="AF276" s="397">
        <v>1</v>
      </c>
      <c r="AG276" s="468"/>
      <c r="AH276" s="397"/>
      <c r="AI276" s="468"/>
      <c r="AJ276" s="397"/>
      <c r="AK276" s="468"/>
      <c r="AL276" s="397"/>
      <c r="AM276" s="468"/>
      <c r="AN276" s="397"/>
      <c r="AO276" s="468"/>
      <c r="AP276" s="397"/>
      <c r="AQ276" s="468"/>
      <c r="AR276" s="397"/>
      <c r="AS276" s="347"/>
      <c r="AT276" s="397">
        <v>0</v>
      </c>
      <c r="AU276" s="347">
        <v>0</v>
      </c>
      <c r="AV276" s="470">
        <v>0</v>
      </c>
      <c r="AW276" s="347">
        <v>0</v>
      </c>
      <c r="AX276" s="347">
        <v>0</v>
      </c>
      <c r="AY276" s="30" t="str">
        <f t="shared" si="92"/>
        <v/>
      </c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12"/>
      <c r="BK276" s="12"/>
      <c r="BL276" s="12"/>
      <c r="BZ276" s="4"/>
      <c r="CA276" s="32" t="str">
        <f t="shared" ref="CA276:CA281" si="97">IF(CG276=0,"","* La suma de Egresos de pacientes Trans NO DEBE superar el total de pacientes egresados. ")</f>
        <v/>
      </c>
      <c r="CB276" s="32" t="str">
        <f>IF(CH276=0,"","* El Total de Pueblo Originario Egresado NO DEBE superar el total de pacientes egresados. ")</f>
        <v/>
      </c>
      <c r="CC276" s="32" t="str">
        <f>IF(CI276=0,"","* El total de Migrantes Egresado NO DEBE superar el total de pacientes egresados. ")</f>
        <v/>
      </c>
      <c r="CD276" s="32" t="str">
        <f t="shared" ref="CD276:CD281" si="98">IF(CJ276=0,"","* El total de Población SENAME Ingresado NO DEBE superar el total de pacientes ingresados. ")</f>
        <v/>
      </c>
      <c r="CE276" s="32" t="str">
        <f t="shared" ref="CE276:CE281" si="99">IF(CK276=0,"","* No olvide digitar los campos Trans y/o Pueblo Originario y/o Migrantes y/o Población SENAME (Digite CERO si no tiene). ")</f>
        <v/>
      </c>
      <c r="CF276" s="33"/>
      <c r="CG276" s="33">
        <f t="shared" si="93"/>
        <v>0</v>
      </c>
      <c r="CH276" s="33">
        <f t="shared" si="94"/>
        <v>0</v>
      </c>
      <c r="CI276" s="33">
        <f t="shared" si="95"/>
        <v>0</v>
      </c>
      <c r="CJ276" s="33">
        <f t="shared" si="96"/>
        <v>0</v>
      </c>
      <c r="CK276" s="33">
        <f t="shared" ref="CK276:CK281" si="100">IF(AND(C276&lt;&gt;0,OR(AT276="",AU276="",AV276="",AW276="",AX276="")),1,0)</f>
        <v>0</v>
      </c>
      <c r="CL276" s="33"/>
      <c r="CM276" s="14"/>
      <c r="CZ276" s="3"/>
    </row>
    <row r="277" spans="1:104" ht="21" customHeight="1" thickTop="1" x14ac:dyDescent="0.2">
      <c r="A277" s="1510" t="s">
        <v>297</v>
      </c>
      <c r="B277" s="1511"/>
      <c r="C277" s="471">
        <f t="shared" si="90"/>
        <v>1</v>
      </c>
      <c r="D277" s="472">
        <f t="shared" si="91"/>
        <v>1</v>
      </c>
      <c r="E277" s="473">
        <f t="shared" si="91"/>
        <v>0</v>
      </c>
      <c r="F277" s="474"/>
      <c r="G277" s="474"/>
      <c r="H277" s="286"/>
      <c r="I277" s="474"/>
      <c r="J277" s="286"/>
      <c r="K277" s="475"/>
      <c r="L277" s="286"/>
      <c r="M277" s="476"/>
      <c r="N277" s="286"/>
      <c r="O277" s="475"/>
      <c r="P277" s="286"/>
      <c r="Q277" s="474"/>
      <c r="R277" s="286"/>
      <c r="S277" s="474"/>
      <c r="T277" s="286"/>
      <c r="U277" s="474"/>
      <c r="V277" s="286"/>
      <c r="W277" s="474"/>
      <c r="X277" s="286"/>
      <c r="Y277" s="474"/>
      <c r="Z277" s="286"/>
      <c r="AA277" s="474"/>
      <c r="AB277" s="286"/>
      <c r="AC277" s="474"/>
      <c r="AD277" s="286"/>
      <c r="AE277" s="474"/>
      <c r="AF277" s="286">
        <v>1</v>
      </c>
      <c r="AG277" s="474"/>
      <c r="AH277" s="286"/>
      <c r="AI277" s="474"/>
      <c r="AJ277" s="286"/>
      <c r="AK277" s="474"/>
      <c r="AL277" s="286"/>
      <c r="AM277" s="474"/>
      <c r="AN277" s="286"/>
      <c r="AO277" s="474"/>
      <c r="AP277" s="286"/>
      <c r="AQ277" s="474"/>
      <c r="AR277" s="286"/>
      <c r="AS277" s="475"/>
      <c r="AT277" s="286">
        <v>0</v>
      </c>
      <c r="AU277" s="475">
        <v>0</v>
      </c>
      <c r="AV277" s="477">
        <v>0</v>
      </c>
      <c r="AW277" s="475">
        <v>0</v>
      </c>
      <c r="AX277" s="475">
        <v>0</v>
      </c>
      <c r="AY277" s="30" t="str">
        <f t="shared" si="92"/>
        <v/>
      </c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12"/>
      <c r="BK277" s="12"/>
      <c r="BL277" s="12"/>
      <c r="BZ277" s="4"/>
      <c r="CA277" s="32" t="str">
        <f t="shared" si="97"/>
        <v/>
      </c>
      <c r="CB277" s="32" t="str">
        <f>IF(CH277=0,"","* El Total de Pueblo Originario Egresado NO DEBE superar el total de pacientes egresados. ")</f>
        <v/>
      </c>
      <c r="CC277" s="32" t="str">
        <f>IF(CI277=0,"","* El total de Migrantes Egresado NO DEBE superar el total de pacientes egresados. ")</f>
        <v/>
      </c>
      <c r="CD277" s="32" t="str">
        <f t="shared" si="98"/>
        <v/>
      </c>
      <c r="CE277" s="32" t="str">
        <f t="shared" si="99"/>
        <v/>
      </c>
      <c r="CF277" s="32" t="str">
        <f>IF(CL277=0,"","* El Total de egresos por fallecimiento NO DEBE superar el total de Egresos. ")</f>
        <v/>
      </c>
      <c r="CG277" s="33">
        <f t="shared" si="93"/>
        <v>0</v>
      </c>
      <c r="CH277" s="33">
        <f t="shared" si="94"/>
        <v>0</v>
      </c>
      <c r="CI277" s="33">
        <f t="shared" si="95"/>
        <v>0</v>
      </c>
      <c r="CJ277" s="33">
        <f t="shared" si="96"/>
        <v>0</v>
      </c>
      <c r="CK277" s="33">
        <f t="shared" si="100"/>
        <v>0</v>
      </c>
      <c r="CL277" s="33">
        <f>IF(C277&gt;C276,1,0)</f>
        <v>0</v>
      </c>
      <c r="CM277" s="14"/>
      <c r="CZ277" s="3"/>
    </row>
    <row r="278" spans="1:104" ht="21.75" customHeight="1" thickBot="1" x14ac:dyDescent="0.25">
      <c r="A278" s="1514" t="s">
        <v>298</v>
      </c>
      <c r="B278" s="1515"/>
      <c r="C278" s="275">
        <f t="shared" si="90"/>
        <v>0</v>
      </c>
      <c r="D278" s="276">
        <f>SUM(F278+H278+J278+L278)</f>
        <v>0</v>
      </c>
      <c r="E278" s="277">
        <f>SUM(G278+I278+K278+M278)</f>
        <v>0</v>
      </c>
      <c r="F278" s="478"/>
      <c r="G278" s="478"/>
      <c r="H278" s="100"/>
      <c r="I278" s="478"/>
      <c r="J278" s="100"/>
      <c r="K278" s="103"/>
      <c r="L278" s="100"/>
      <c r="M278" s="479"/>
      <c r="N278" s="480"/>
      <c r="O278" s="481"/>
      <c r="P278" s="480"/>
      <c r="Q278" s="481"/>
      <c r="R278" s="480"/>
      <c r="S278" s="481"/>
      <c r="T278" s="480"/>
      <c r="U278" s="481"/>
      <c r="V278" s="480"/>
      <c r="W278" s="481"/>
      <c r="X278" s="480"/>
      <c r="Y278" s="481"/>
      <c r="Z278" s="480"/>
      <c r="AA278" s="481"/>
      <c r="AB278" s="480"/>
      <c r="AC278" s="481"/>
      <c r="AD278" s="480"/>
      <c r="AE278" s="481"/>
      <c r="AF278" s="480"/>
      <c r="AG278" s="481"/>
      <c r="AH278" s="480"/>
      <c r="AI278" s="481"/>
      <c r="AJ278" s="480"/>
      <c r="AK278" s="481"/>
      <c r="AL278" s="480"/>
      <c r="AM278" s="481"/>
      <c r="AN278" s="480"/>
      <c r="AO278" s="481"/>
      <c r="AP278" s="480"/>
      <c r="AQ278" s="481"/>
      <c r="AR278" s="480"/>
      <c r="AS278" s="481"/>
      <c r="AT278" s="480"/>
      <c r="AU278" s="481"/>
      <c r="AV278" s="482"/>
      <c r="AW278" s="103"/>
      <c r="AX278" s="103"/>
      <c r="AY278" s="30" t="str">
        <f t="shared" si="92"/>
        <v/>
      </c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12"/>
      <c r="BK278" s="12"/>
      <c r="BL278" s="12"/>
      <c r="BZ278" s="4"/>
      <c r="CA278" s="32" t="str">
        <f t="shared" si="97"/>
        <v/>
      </c>
      <c r="CB278" s="32" t="str">
        <f>IF(CH278=0,"","* El Total de Pueblo Originario Egresado NO DEBE superar el total de pacientes egresados. ")</f>
        <v/>
      </c>
      <c r="CC278" s="32" t="str">
        <f>IF(CI278=0,"","* El total de Migrantes Egresado NO DEBE superar el total de pacientes egresados. ")</f>
        <v/>
      </c>
      <c r="CD278" s="32" t="str">
        <f t="shared" si="98"/>
        <v/>
      </c>
      <c r="CE278" s="32" t="str">
        <f>IF(CK278=0,"","* No olvide digitar los campos Pueblo Originario y/o Migrantes y/o Población SENAME (Digite CERO si no tiene). ")</f>
        <v/>
      </c>
      <c r="CF278" s="32" t="str">
        <f>IF(CL278=0,"","* El total de Egresos por Alta Hijo VIH NO DEBE superar el Total de Egresos. ")</f>
        <v/>
      </c>
      <c r="CG278" s="33">
        <f t="shared" si="93"/>
        <v>0</v>
      </c>
      <c r="CH278" s="33">
        <f t="shared" si="94"/>
        <v>0</v>
      </c>
      <c r="CI278" s="33">
        <f t="shared" si="95"/>
        <v>0</v>
      </c>
      <c r="CJ278" s="33">
        <f t="shared" si="96"/>
        <v>0</v>
      </c>
      <c r="CK278" s="33">
        <f>IF(AND(C278&lt;&gt;0,OR(AV278="",AW278="",AX278="")),1,0)</f>
        <v>0</v>
      </c>
      <c r="CL278" s="33">
        <f>IF(C278&gt;C276,1,0)</f>
        <v>0</v>
      </c>
      <c r="CM278" s="14"/>
      <c r="CZ278" s="3"/>
    </row>
    <row r="279" spans="1:104" ht="18" customHeight="1" thickTop="1" x14ac:dyDescent="0.2">
      <c r="A279" s="1516" t="s">
        <v>299</v>
      </c>
      <c r="B279" s="439" t="s">
        <v>300</v>
      </c>
      <c r="C279" s="471">
        <f t="shared" si="90"/>
        <v>0</v>
      </c>
      <c r="D279" s="472">
        <f t="shared" ref="D279:E281" si="101">SUM(F279+H279+J279+L279+N279+P279+R279+T279+V279+X279+Z279+AB279+AD279+AF279+AH279+AJ279+AL279+AN279+AP279+AR279)</f>
        <v>0</v>
      </c>
      <c r="E279" s="473">
        <f t="shared" si="101"/>
        <v>0</v>
      </c>
      <c r="F279" s="474"/>
      <c r="G279" s="474"/>
      <c r="H279" s="286"/>
      <c r="I279" s="474"/>
      <c r="J279" s="286"/>
      <c r="K279" s="475"/>
      <c r="L279" s="286"/>
      <c r="M279" s="476"/>
      <c r="N279" s="286"/>
      <c r="O279" s="475"/>
      <c r="P279" s="286"/>
      <c r="Q279" s="474"/>
      <c r="R279" s="286"/>
      <c r="S279" s="474"/>
      <c r="T279" s="286"/>
      <c r="U279" s="474"/>
      <c r="V279" s="286"/>
      <c r="W279" s="474"/>
      <c r="X279" s="286"/>
      <c r="Y279" s="474"/>
      <c r="Z279" s="286"/>
      <c r="AA279" s="474"/>
      <c r="AB279" s="286"/>
      <c r="AC279" s="474"/>
      <c r="AD279" s="286"/>
      <c r="AE279" s="474"/>
      <c r="AF279" s="286"/>
      <c r="AG279" s="474"/>
      <c r="AH279" s="286"/>
      <c r="AI279" s="474"/>
      <c r="AJ279" s="286"/>
      <c r="AK279" s="474"/>
      <c r="AL279" s="286"/>
      <c r="AM279" s="474"/>
      <c r="AN279" s="286"/>
      <c r="AO279" s="474"/>
      <c r="AP279" s="286"/>
      <c r="AQ279" s="474"/>
      <c r="AR279" s="286"/>
      <c r="AS279" s="475"/>
      <c r="AT279" s="286"/>
      <c r="AU279" s="475"/>
      <c r="AV279" s="477"/>
      <c r="AW279" s="475"/>
      <c r="AX279" s="475"/>
      <c r="AY279" s="30" t="str">
        <f t="shared" si="92"/>
        <v/>
      </c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Z279" s="4"/>
      <c r="CA279" s="32" t="str">
        <f t="shared" si="97"/>
        <v/>
      </c>
      <c r="CB279" s="32" t="str">
        <f>IF(CH279=0,"","* El Total de Pueblo Originario Egresado NO DEBE superar el total de pacientes egresados. ")</f>
        <v/>
      </c>
      <c r="CC279" s="32" t="str">
        <f>IF(CI279=0,"","* El total de Migrantes Egresado NO DEBE superar el total de pacientes egresados. ")</f>
        <v/>
      </c>
      <c r="CD279" s="32" t="str">
        <f t="shared" si="98"/>
        <v/>
      </c>
      <c r="CE279" s="32" t="str">
        <f t="shared" si="99"/>
        <v/>
      </c>
      <c r="CF279" s="33"/>
      <c r="CG279" s="33">
        <f t="shared" si="93"/>
        <v>0</v>
      </c>
      <c r="CH279" s="33">
        <f t="shared" si="94"/>
        <v>0</v>
      </c>
      <c r="CI279" s="33">
        <f t="shared" si="95"/>
        <v>0</v>
      </c>
      <c r="CJ279" s="33">
        <f t="shared" si="96"/>
        <v>0</v>
      </c>
      <c r="CK279" s="33">
        <f t="shared" si="100"/>
        <v>0</v>
      </c>
      <c r="CL279" s="33"/>
      <c r="CM279" s="14"/>
      <c r="CN279" s="14"/>
    </row>
    <row r="280" spans="1:104" ht="16.350000000000001" customHeight="1" x14ac:dyDescent="0.2">
      <c r="A280" s="1516"/>
      <c r="B280" s="443" t="s">
        <v>301</v>
      </c>
      <c r="C280" s="139">
        <f t="shared" si="90"/>
        <v>0</v>
      </c>
      <c r="D280" s="140">
        <f t="shared" si="101"/>
        <v>0</v>
      </c>
      <c r="E280" s="141">
        <f t="shared" si="101"/>
        <v>0</v>
      </c>
      <c r="F280" s="143"/>
      <c r="G280" s="143"/>
      <c r="H280" s="35"/>
      <c r="I280" s="143"/>
      <c r="J280" s="35"/>
      <c r="K280" s="39"/>
      <c r="L280" s="35"/>
      <c r="M280" s="239"/>
      <c r="N280" s="35"/>
      <c r="O280" s="39"/>
      <c r="P280" s="35"/>
      <c r="Q280" s="143"/>
      <c r="R280" s="35"/>
      <c r="S280" s="143"/>
      <c r="T280" s="35"/>
      <c r="U280" s="143"/>
      <c r="V280" s="35"/>
      <c r="W280" s="143"/>
      <c r="X280" s="35"/>
      <c r="Y280" s="143"/>
      <c r="Z280" s="35"/>
      <c r="AA280" s="143"/>
      <c r="AB280" s="35"/>
      <c r="AC280" s="143"/>
      <c r="AD280" s="35"/>
      <c r="AE280" s="143"/>
      <c r="AF280" s="35"/>
      <c r="AG280" s="143"/>
      <c r="AH280" s="35"/>
      <c r="AI280" s="143"/>
      <c r="AJ280" s="35"/>
      <c r="AK280" s="143"/>
      <c r="AL280" s="35"/>
      <c r="AM280" s="143"/>
      <c r="AN280" s="35"/>
      <c r="AO280" s="143"/>
      <c r="AP280" s="35"/>
      <c r="AQ280" s="143"/>
      <c r="AR280" s="35"/>
      <c r="AS280" s="39"/>
      <c r="AT280" s="35"/>
      <c r="AU280" s="39"/>
      <c r="AV280" s="58"/>
      <c r="AW280" s="39"/>
      <c r="AX280" s="39"/>
      <c r="AY280" s="30" t="str">
        <f t="shared" si="92"/>
        <v/>
      </c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Z280" s="4"/>
      <c r="CA280" s="32" t="str">
        <f t="shared" si="97"/>
        <v/>
      </c>
      <c r="CB280" s="32"/>
      <c r="CC280" s="32"/>
      <c r="CD280" s="32" t="str">
        <f t="shared" si="98"/>
        <v/>
      </c>
      <c r="CE280" s="32" t="str">
        <f t="shared" si="99"/>
        <v/>
      </c>
      <c r="CF280" s="33"/>
      <c r="CG280" s="33">
        <f t="shared" si="93"/>
        <v>0</v>
      </c>
      <c r="CH280" s="33">
        <f t="shared" si="94"/>
        <v>0</v>
      </c>
      <c r="CI280" s="33">
        <f t="shared" si="95"/>
        <v>0</v>
      </c>
      <c r="CJ280" s="33">
        <f t="shared" si="96"/>
        <v>0</v>
      </c>
      <c r="CK280" s="33">
        <f t="shared" si="100"/>
        <v>0</v>
      </c>
      <c r="CL280" s="33"/>
      <c r="CM280" s="14"/>
      <c r="CN280" s="14"/>
    </row>
    <row r="281" spans="1:104" ht="16.350000000000001" customHeight="1" x14ac:dyDescent="0.2">
      <c r="A281" s="1486"/>
      <c r="B281" s="444" t="s">
        <v>302</v>
      </c>
      <c r="C281" s="145">
        <f t="shared" si="90"/>
        <v>0</v>
      </c>
      <c r="D281" s="146">
        <f t="shared" si="101"/>
        <v>0</v>
      </c>
      <c r="E281" s="147">
        <f t="shared" si="101"/>
        <v>0</v>
      </c>
      <c r="F281" s="376"/>
      <c r="G281" s="376"/>
      <c r="H281" s="92"/>
      <c r="I281" s="376"/>
      <c r="J281" s="92"/>
      <c r="K281" s="95"/>
      <c r="L281" s="92"/>
      <c r="M281" s="318"/>
      <c r="N281" s="92"/>
      <c r="O281" s="95"/>
      <c r="P281" s="92"/>
      <c r="Q281" s="376"/>
      <c r="R281" s="92"/>
      <c r="S281" s="376"/>
      <c r="T281" s="92"/>
      <c r="U281" s="376"/>
      <c r="V281" s="92"/>
      <c r="W281" s="376"/>
      <c r="X281" s="92"/>
      <c r="Y281" s="376"/>
      <c r="Z281" s="92"/>
      <c r="AA281" s="376"/>
      <c r="AB281" s="92"/>
      <c r="AC281" s="376"/>
      <c r="AD281" s="92"/>
      <c r="AE281" s="376"/>
      <c r="AF281" s="92"/>
      <c r="AG281" s="376"/>
      <c r="AH281" s="92"/>
      <c r="AI281" s="376"/>
      <c r="AJ281" s="92"/>
      <c r="AK281" s="376"/>
      <c r="AL281" s="92"/>
      <c r="AM281" s="376"/>
      <c r="AN281" s="92"/>
      <c r="AO281" s="376"/>
      <c r="AP281" s="92"/>
      <c r="AQ281" s="376"/>
      <c r="AR281" s="92"/>
      <c r="AS281" s="95"/>
      <c r="AT281" s="92"/>
      <c r="AU281" s="95"/>
      <c r="AV281" s="206"/>
      <c r="AW281" s="95"/>
      <c r="AX281" s="95"/>
      <c r="AY281" s="30" t="str">
        <f t="shared" si="92"/>
        <v/>
      </c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Z281" s="4"/>
      <c r="CA281" s="32" t="str">
        <f t="shared" si="97"/>
        <v/>
      </c>
      <c r="CB281" s="32"/>
      <c r="CC281" s="32"/>
      <c r="CD281" s="32" t="str">
        <f t="shared" si="98"/>
        <v/>
      </c>
      <c r="CE281" s="32" t="str">
        <f t="shared" si="99"/>
        <v/>
      </c>
      <c r="CF281" s="33"/>
      <c r="CG281" s="33">
        <f t="shared" si="93"/>
        <v>0</v>
      </c>
      <c r="CH281" s="33">
        <f t="shared" si="94"/>
        <v>0</v>
      </c>
      <c r="CI281" s="33">
        <f t="shared" si="95"/>
        <v>0</v>
      </c>
      <c r="CJ281" s="33">
        <f t="shared" si="96"/>
        <v>0</v>
      </c>
      <c r="CK281" s="33">
        <f t="shared" si="100"/>
        <v>0</v>
      </c>
      <c r="CL281" s="33"/>
      <c r="CM281" s="14"/>
      <c r="CN281" s="14"/>
    </row>
    <row r="282" spans="1:104" ht="19.5" customHeight="1" x14ac:dyDescent="0.2">
      <c r="A282" s="155" t="s">
        <v>303</v>
      </c>
      <c r="B282" s="122"/>
      <c r="AL282" s="15"/>
      <c r="AM282" s="920"/>
      <c r="AN282" s="920"/>
      <c r="AO282" s="920"/>
      <c r="AP282" s="920"/>
      <c r="AQ282" s="920"/>
      <c r="AR282" s="920"/>
      <c r="AS282" s="920"/>
      <c r="AT282" s="920"/>
      <c r="AU282" s="920"/>
      <c r="AV282" s="940"/>
      <c r="AW282" s="940"/>
      <c r="AX282" s="940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CG282" s="14"/>
      <c r="CH282" s="14"/>
      <c r="CI282" s="14"/>
      <c r="CJ282" s="14"/>
      <c r="CK282" s="14"/>
      <c r="CL282" s="14"/>
      <c r="CM282" s="14"/>
      <c r="CN282" s="14"/>
    </row>
    <row r="283" spans="1:104" ht="16.350000000000001" customHeight="1" x14ac:dyDescent="0.2">
      <c r="A283" s="1366" t="s">
        <v>62</v>
      </c>
      <c r="B283" s="1367"/>
      <c r="C283" s="1604" t="s">
        <v>269</v>
      </c>
      <c r="D283" s="1604"/>
      <c r="E283" s="1604"/>
      <c r="F283" s="1377" t="s">
        <v>257</v>
      </c>
      <c r="G283" s="1378"/>
      <c r="H283" s="1378"/>
      <c r="I283" s="1378"/>
      <c r="J283" s="1378"/>
      <c r="K283" s="1378"/>
      <c r="L283" s="1378"/>
      <c r="M283" s="1378"/>
      <c r="N283" s="1378"/>
      <c r="O283" s="1378"/>
      <c r="P283" s="1378"/>
      <c r="Q283" s="1378"/>
      <c r="R283" s="1378"/>
      <c r="S283" s="1378"/>
      <c r="T283" s="1378"/>
      <c r="U283" s="1378"/>
      <c r="V283" s="1378"/>
      <c r="W283" s="1378"/>
      <c r="X283" s="1378"/>
      <c r="Y283" s="1378"/>
      <c r="Z283" s="1378"/>
      <c r="AA283" s="1378"/>
      <c r="AB283" s="1378"/>
      <c r="AC283" s="1378"/>
      <c r="AD283" s="1378"/>
      <c r="AE283" s="1378"/>
      <c r="AF283" s="1378"/>
      <c r="AG283" s="1379"/>
      <c r="AH283" s="1518" t="s">
        <v>271</v>
      </c>
      <c r="AI283" s="1500"/>
      <c r="AJ283" s="1520" t="s">
        <v>7</v>
      </c>
      <c r="AK283" s="1367" t="s">
        <v>8</v>
      </c>
      <c r="AL283" s="30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CB283" s="56"/>
      <c r="CC283" s="56"/>
      <c r="CG283" s="14"/>
      <c r="CH283" s="14"/>
      <c r="CI283" s="14"/>
      <c r="CJ283" s="14"/>
      <c r="CK283" s="14"/>
      <c r="CL283" s="14"/>
      <c r="CM283" s="14"/>
      <c r="CN283" s="14"/>
    </row>
    <row r="284" spans="1:104" ht="16.350000000000001" customHeight="1" x14ac:dyDescent="0.2">
      <c r="A284" s="1399"/>
      <c r="B284" s="1400"/>
      <c r="C284" s="1604"/>
      <c r="D284" s="1604"/>
      <c r="E284" s="1604"/>
      <c r="F284" s="1406" t="s">
        <v>110</v>
      </c>
      <c r="G284" s="1408"/>
      <c r="H284" s="1406" t="s">
        <v>11</v>
      </c>
      <c r="I284" s="1408"/>
      <c r="J284" s="1406" t="s">
        <v>112</v>
      </c>
      <c r="K284" s="1407"/>
      <c r="L284" s="1406" t="s">
        <v>113</v>
      </c>
      <c r="M284" s="1407"/>
      <c r="N284" s="1406" t="s">
        <v>114</v>
      </c>
      <c r="O284" s="1407"/>
      <c r="P284" s="1406" t="s">
        <v>115</v>
      </c>
      <c r="Q284" s="1407"/>
      <c r="R284" s="1406" t="s">
        <v>116</v>
      </c>
      <c r="S284" s="1407"/>
      <c r="T284" s="1406" t="s">
        <v>117</v>
      </c>
      <c r="U284" s="1407"/>
      <c r="V284" s="1406" t="s">
        <v>118</v>
      </c>
      <c r="W284" s="1407"/>
      <c r="X284" s="1406" t="s">
        <v>119</v>
      </c>
      <c r="Y284" s="1407"/>
      <c r="Z284" s="1406" t="s">
        <v>120</v>
      </c>
      <c r="AA284" s="1407"/>
      <c r="AB284" s="1406" t="s">
        <v>121</v>
      </c>
      <c r="AC284" s="1407"/>
      <c r="AD284" s="1406" t="s">
        <v>122</v>
      </c>
      <c r="AE284" s="1407"/>
      <c r="AF284" s="1406" t="s">
        <v>123</v>
      </c>
      <c r="AG284" s="1435"/>
      <c r="AH284" s="1519"/>
      <c r="AI284" s="1502"/>
      <c r="AJ284" s="1521"/>
      <c r="AK284" s="1400"/>
      <c r="AL284" s="30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CB284" s="56"/>
      <c r="CC284" s="56"/>
      <c r="CG284" s="14"/>
      <c r="CH284" s="14"/>
      <c r="CI284" s="14"/>
      <c r="CJ284" s="14"/>
      <c r="CK284" s="14"/>
      <c r="CL284" s="14"/>
      <c r="CM284" s="14"/>
      <c r="CN284" s="14"/>
    </row>
    <row r="285" spans="1:104" ht="16.350000000000001" customHeight="1" x14ac:dyDescent="0.2">
      <c r="A285" s="1368"/>
      <c r="B285" s="1369"/>
      <c r="C285" s="1001" t="s">
        <v>88</v>
      </c>
      <c r="D285" s="1002" t="s">
        <v>54</v>
      </c>
      <c r="E285" s="811" t="s">
        <v>89</v>
      </c>
      <c r="F285" s="1001" t="s">
        <v>276</v>
      </c>
      <c r="G285" s="1003" t="s">
        <v>89</v>
      </c>
      <c r="H285" s="1001" t="s">
        <v>276</v>
      </c>
      <c r="I285" s="1003" t="s">
        <v>89</v>
      </c>
      <c r="J285" s="1001" t="s">
        <v>276</v>
      </c>
      <c r="K285" s="1003" t="s">
        <v>89</v>
      </c>
      <c r="L285" s="1001" t="s">
        <v>276</v>
      </c>
      <c r="M285" s="1003" t="s">
        <v>89</v>
      </c>
      <c r="N285" s="1001" t="s">
        <v>276</v>
      </c>
      <c r="O285" s="1003" t="s">
        <v>89</v>
      </c>
      <c r="P285" s="1001" t="s">
        <v>276</v>
      </c>
      <c r="Q285" s="1003" t="s">
        <v>89</v>
      </c>
      <c r="R285" s="1001" t="s">
        <v>276</v>
      </c>
      <c r="S285" s="1003" t="s">
        <v>89</v>
      </c>
      <c r="T285" s="1001" t="s">
        <v>276</v>
      </c>
      <c r="U285" s="1003" t="s">
        <v>89</v>
      </c>
      <c r="V285" s="1001" t="s">
        <v>276</v>
      </c>
      <c r="W285" s="1003" t="s">
        <v>89</v>
      </c>
      <c r="X285" s="1001" t="s">
        <v>276</v>
      </c>
      <c r="Y285" s="1003" t="s">
        <v>89</v>
      </c>
      <c r="Z285" s="1001" t="s">
        <v>276</v>
      </c>
      <c r="AA285" s="1003" t="s">
        <v>89</v>
      </c>
      <c r="AB285" s="1001" t="s">
        <v>276</v>
      </c>
      <c r="AC285" s="1003" t="s">
        <v>89</v>
      </c>
      <c r="AD285" s="1001" t="s">
        <v>276</v>
      </c>
      <c r="AE285" s="1003" t="s">
        <v>89</v>
      </c>
      <c r="AF285" s="1001" t="s">
        <v>276</v>
      </c>
      <c r="AG285" s="1004" t="s">
        <v>89</v>
      </c>
      <c r="AH285" s="262" t="s">
        <v>277</v>
      </c>
      <c r="AI285" s="807" t="s">
        <v>278</v>
      </c>
      <c r="AJ285" s="1522"/>
      <c r="AK285" s="1369"/>
      <c r="AL285" s="30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CB285" s="56"/>
      <c r="CC285" s="56"/>
      <c r="CG285" s="14"/>
      <c r="CH285" s="14"/>
      <c r="CI285" s="14"/>
      <c r="CJ285" s="14"/>
      <c r="CK285" s="14"/>
      <c r="CL285" s="14"/>
      <c r="CM285" s="14"/>
      <c r="CN285" s="14"/>
    </row>
    <row r="286" spans="1:104" ht="20.25" customHeight="1" thickBot="1" x14ac:dyDescent="0.25">
      <c r="A286" s="1526" t="s">
        <v>181</v>
      </c>
      <c r="B286" s="1526"/>
      <c r="C286" s="488">
        <f>SUM(D286+E286)</f>
        <v>0</v>
      </c>
      <c r="D286" s="489">
        <f t="shared" ref="D286:E288" si="102">SUM(F286+H286+J286+L286+N286+P286+R286+T286+V286+X286+Z286+AB286+AD286+AF286)</f>
        <v>0</v>
      </c>
      <c r="E286" s="490">
        <f t="shared" si="102"/>
        <v>0</v>
      </c>
      <c r="F286" s="397"/>
      <c r="G286" s="468"/>
      <c r="H286" s="397"/>
      <c r="I286" s="468"/>
      <c r="J286" s="397"/>
      <c r="K286" s="468"/>
      <c r="L286" s="397"/>
      <c r="M286" s="468"/>
      <c r="N286" s="397"/>
      <c r="O286" s="468"/>
      <c r="P286" s="397"/>
      <c r="Q286" s="468"/>
      <c r="R286" s="397"/>
      <c r="S286" s="468"/>
      <c r="T286" s="397"/>
      <c r="U286" s="468"/>
      <c r="V286" s="397"/>
      <c r="W286" s="468"/>
      <c r="X286" s="397"/>
      <c r="Y286" s="468"/>
      <c r="Z286" s="397"/>
      <c r="AA286" s="468"/>
      <c r="AB286" s="397"/>
      <c r="AC286" s="468"/>
      <c r="AD286" s="397"/>
      <c r="AE286" s="468"/>
      <c r="AF286" s="397"/>
      <c r="AG286" s="491"/>
      <c r="AH286" s="468"/>
      <c r="AI286" s="492"/>
      <c r="AJ286" s="397"/>
      <c r="AK286" s="347"/>
      <c r="AL286" s="30"/>
      <c r="AM286" s="13"/>
      <c r="AN286" s="13"/>
      <c r="AO286" s="13"/>
      <c r="AP286" s="13"/>
      <c r="AQ286" s="13"/>
      <c r="AR286" s="1005"/>
      <c r="AS286" s="1005"/>
      <c r="AT286" s="1005"/>
      <c r="AU286" s="1005"/>
      <c r="AV286" s="1005"/>
      <c r="AW286" s="1005"/>
      <c r="AX286" s="1005"/>
      <c r="BZ286" s="2"/>
      <c r="CJ286" s="4">
        <v>0</v>
      </c>
    </row>
    <row r="287" spans="1:104" ht="22.5" customHeight="1" thickTop="1" thickBot="1" x14ac:dyDescent="0.25">
      <c r="A287" s="1527" t="s">
        <v>296</v>
      </c>
      <c r="B287" s="1527"/>
      <c r="C287" s="494">
        <f>SUM(D287+E287)</f>
        <v>0</v>
      </c>
      <c r="D287" s="495">
        <f t="shared" si="102"/>
        <v>0</v>
      </c>
      <c r="E287" s="496">
        <f t="shared" si="102"/>
        <v>0</v>
      </c>
      <c r="F287" s="497"/>
      <c r="G287" s="498"/>
      <c r="H287" s="497"/>
      <c r="I287" s="498"/>
      <c r="J287" s="497"/>
      <c r="K287" s="498"/>
      <c r="L287" s="497"/>
      <c r="M287" s="498"/>
      <c r="N287" s="497"/>
      <c r="O287" s="498"/>
      <c r="P287" s="497"/>
      <c r="Q287" s="498"/>
      <c r="R287" s="497"/>
      <c r="S287" s="498"/>
      <c r="T287" s="497"/>
      <c r="U287" s="498"/>
      <c r="V287" s="497"/>
      <c r="W287" s="498"/>
      <c r="X287" s="497"/>
      <c r="Y287" s="498"/>
      <c r="Z287" s="497"/>
      <c r="AA287" s="498"/>
      <c r="AB287" s="497"/>
      <c r="AC287" s="498"/>
      <c r="AD287" s="497"/>
      <c r="AE287" s="498"/>
      <c r="AF287" s="497"/>
      <c r="AG287" s="499"/>
      <c r="AH287" s="498"/>
      <c r="AI287" s="500"/>
      <c r="AJ287" s="497"/>
      <c r="AK287" s="500"/>
      <c r="AL287" s="30"/>
      <c r="AM287" s="13"/>
      <c r="AN287" s="13"/>
      <c r="AO287" s="13"/>
      <c r="AP287" s="13"/>
      <c r="AQ287" s="13"/>
      <c r="AR287" s="1005"/>
      <c r="AS287" s="1005"/>
      <c r="AT287" s="1005"/>
      <c r="AU287" s="1005"/>
      <c r="AV287" s="1005"/>
      <c r="AW287" s="1005"/>
      <c r="AX287" s="1005"/>
    </row>
    <row r="288" spans="1:104" ht="18.75" customHeight="1" thickTop="1" x14ac:dyDescent="0.2">
      <c r="A288" s="1528" t="s">
        <v>304</v>
      </c>
      <c r="B288" s="1528"/>
      <c r="C288" s="145">
        <f>SUM(D288+E288)</f>
        <v>0</v>
      </c>
      <c r="D288" s="146">
        <f t="shared" si="102"/>
        <v>0</v>
      </c>
      <c r="E288" s="317">
        <f t="shared" si="102"/>
        <v>0</v>
      </c>
      <c r="F288" s="501"/>
      <c r="G288" s="502"/>
      <c r="H288" s="501"/>
      <c r="I288" s="502"/>
      <c r="J288" s="501"/>
      <c r="K288" s="502"/>
      <c r="L288" s="501"/>
      <c r="M288" s="502"/>
      <c r="N288" s="501"/>
      <c r="O288" s="502"/>
      <c r="P288" s="501"/>
      <c r="Q288" s="502"/>
      <c r="R288" s="501"/>
      <c r="S288" s="502"/>
      <c r="T288" s="501"/>
      <c r="U288" s="502"/>
      <c r="V288" s="501"/>
      <c r="W288" s="502"/>
      <c r="X288" s="501"/>
      <c r="Y288" s="502"/>
      <c r="Z288" s="501"/>
      <c r="AA288" s="502"/>
      <c r="AB288" s="501"/>
      <c r="AC288" s="502"/>
      <c r="AD288" s="501"/>
      <c r="AE288" s="502"/>
      <c r="AF288" s="501"/>
      <c r="AG288" s="503"/>
      <c r="AH288" s="502"/>
      <c r="AI288" s="504"/>
      <c r="AJ288" s="501"/>
      <c r="AK288" s="504"/>
      <c r="AL288" s="30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</row>
    <row r="289" spans="1:104" ht="30" customHeight="1" x14ac:dyDescent="0.2">
      <c r="A289" s="1006" t="s">
        <v>305</v>
      </c>
      <c r="B289" s="1007"/>
      <c r="C289" s="1008"/>
      <c r="D289" s="1008"/>
      <c r="E289" s="1008"/>
      <c r="F289" s="1008"/>
      <c r="G289" s="1008"/>
      <c r="H289" s="1008"/>
      <c r="I289" s="1008"/>
      <c r="J289" s="1008"/>
      <c r="K289" s="1008"/>
      <c r="L289" s="1008"/>
      <c r="M289" s="1008"/>
      <c r="N289" s="1008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7"/>
      <c r="AI289" s="11"/>
      <c r="AJ289" s="11"/>
      <c r="AK289" s="11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</row>
    <row r="290" spans="1:104" ht="16.350000000000001" customHeight="1" x14ac:dyDescent="0.2">
      <c r="A290" s="1516" t="s">
        <v>306</v>
      </c>
      <c r="B290" s="1523" t="s">
        <v>307</v>
      </c>
      <c r="C290" s="1524"/>
      <c r="D290" s="1525"/>
      <c r="E290" s="1368" t="s">
        <v>308</v>
      </c>
      <c r="F290" s="1402"/>
      <c r="G290" s="1402"/>
      <c r="H290" s="1402"/>
      <c r="I290" s="1402"/>
      <c r="J290" s="1402"/>
      <c r="K290" s="1402"/>
      <c r="L290" s="1402"/>
      <c r="M290" s="1402"/>
      <c r="N290" s="508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7"/>
      <c r="AM290" s="120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</row>
    <row r="291" spans="1:104" ht="16.350000000000001" customHeight="1" x14ac:dyDescent="0.2">
      <c r="A291" s="1516"/>
      <c r="B291" s="1368"/>
      <c r="C291" s="1402"/>
      <c r="D291" s="1369"/>
      <c r="E291" s="1406" t="s">
        <v>173</v>
      </c>
      <c r="F291" s="1407"/>
      <c r="G291" s="1406" t="s">
        <v>174</v>
      </c>
      <c r="H291" s="1407"/>
      <c r="I291" s="1406" t="s">
        <v>175</v>
      </c>
      <c r="J291" s="1407"/>
      <c r="K291" s="1406" t="s">
        <v>110</v>
      </c>
      <c r="L291" s="1407"/>
      <c r="M291" s="1406" t="s">
        <v>11</v>
      </c>
      <c r="N291" s="1407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</row>
    <row r="292" spans="1:104" ht="19.5" customHeight="1" x14ac:dyDescent="0.2">
      <c r="A292" s="1486"/>
      <c r="B292" s="828" t="s">
        <v>88</v>
      </c>
      <c r="C292" s="510" t="s">
        <v>54</v>
      </c>
      <c r="D292" s="807" t="s">
        <v>89</v>
      </c>
      <c r="E292" s="1001" t="s">
        <v>54</v>
      </c>
      <c r="F292" s="815" t="s">
        <v>89</v>
      </c>
      <c r="G292" s="1001" t="s">
        <v>54</v>
      </c>
      <c r="H292" s="815" t="s">
        <v>89</v>
      </c>
      <c r="I292" s="1001" t="s">
        <v>54</v>
      </c>
      <c r="J292" s="815" t="s">
        <v>89</v>
      </c>
      <c r="K292" s="1001" t="s">
        <v>54</v>
      </c>
      <c r="L292" s="815" t="s">
        <v>89</v>
      </c>
      <c r="M292" s="1001" t="s">
        <v>54</v>
      </c>
      <c r="N292" s="815" t="s">
        <v>89</v>
      </c>
    </row>
    <row r="293" spans="1:104" ht="20.25" customHeight="1" x14ac:dyDescent="0.2">
      <c r="A293" s="1009" t="s">
        <v>64</v>
      </c>
      <c r="B293" s="1010">
        <f>SUM(C293+D293)</f>
        <v>0</v>
      </c>
      <c r="C293" s="1011">
        <f>SUM(E293+G293+I293+K293+M293)</f>
        <v>0</v>
      </c>
      <c r="D293" s="1012">
        <f>SUM(F293+H293+J293+L293+N293)</f>
        <v>0</v>
      </c>
      <c r="E293" s="1013"/>
      <c r="F293" s="1014"/>
      <c r="G293" s="1013"/>
      <c r="H293" s="1014"/>
      <c r="I293" s="1013"/>
      <c r="J293" s="1015"/>
      <c r="K293" s="1013"/>
      <c r="L293" s="1015"/>
      <c r="M293" s="1016"/>
      <c r="N293" s="1015"/>
      <c r="O293" s="3"/>
    </row>
    <row r="294" spans="1:104" ht="21.75" customHeight="1" x14ac:dyDescent="0.2">
      <c r="A294" s="830" t="s">
        <v>76</v>
      </c>
      <c r="B294" s="520">
        <f>SUM(C294+D294)</f>
        <v>0</v>
      </c>
      <c r="C294" s="521">
        <f>SUM(E294+G294+I294+K294+M294)</f>
        <v>0</v>
      </c>
      <c r="D294" s="258">
        <f>SUM(F294+H294+J294+L294+N294)</f>
        <v>0</v>
      </c>
      <c r="E294" s="92"/>
      <c r="F294" s="95"/>
      <c r="G294" s="92"/>
      <c r="H294" s="522"/>
      <c r="I294" s="92"/>
      <c r="J294" s="95"/>
      <c r="K294" s="92"/>
      <c r="L294" s="95"/>
      <c r="M294" s="318"/>
      <c r="N294" s="522"/>
      <c r="O294" s="3"/>
    </row>
    <row r="295" spans="1:104" ht="22.5" customHeight="1" x14ac:dyDescent="0.2">
      <c r="A295" s="523" t="s">
        <v>309</v>
      </c>
      <c r="B295" s="524"/>
      <c r="C295" s="162"/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162"/>
    </row>
    <row r="296" spans="1:104" ht="14.25" customHeight="1" x14ac:dyDescent="0.2">
      <c r="A296" s="1604" t="s">
        <v>306</v>
      </c>
      <c r="B296" s="1604" t="s">
        <v>95</v>
      </c>
      <c r="C296" s="1584" t="s">
        <v>307</v>
      </c>
      <c r="D296" s="1584"/>
      <c r="E296" s="1584"/>
      <c r="F296" s="1406" t="s">
        <v>308</v>
      </c>
      <c r="G296" s="1408"/>
      <c r="H296" s="1408"/>
      <c r="I296" s="1408"/>
      <c r="J296" s="1408"/>
      <c r="K296" s="1408"/>
      <c r="L296" s="1408"/>
      <c r="M296" s="1408"/>
      <c r="N296" s="1408"/>
      <c r="O296" s="1408"/>
      <c r="P296" s="1408"/>
      <c r="Q296" s="1408"/>
      <c r="R296" s="1408"/>
      <c r="S296" s="1408"/>
      <c r="T296" s="1408"/>
      <c r="U296" s="1408"/>
      <c r="V296" s="1408"/>
      <c r="W296" s="1408"/>
      <c r="X296" s="1408"/>
      <c r="Y296" s="1408"/>
      <c r="Z296" s="1408"/>
      <c r="AA296" s="1408"/>
      <c r="AB296" s="1408"/>
      <c r="AC296" s="1408"/>
      <c r="AD296" s="1408"/>
      <c r="AE296" s="1408"/>
      <c r="AF296" s="1408"/>
      <c r="AG296" s="1407"/>
      <c r="AH296" s="1520" t="s">
        <v>258</v>
      </c>
      <c r="AI296" s="1535" t="s">
        <v>8</v>
      </c>
      <c r="AJ296" s="1367" t="s">
        <v>7</v>
      </c>
      <c r="BT296" s="3"/>
      <c r="BU296" s="4"/>
      <c r="BV296" s="4"/>
      <c r="BW296" s="4"/>
      <c r="BX296" s="4"/>
      <c r="BY296" s="4"/>
      <c r="BZ296" s="4"/>
      <c r="CU296" s="2"/>
      <c r="CV296" s="2"/>
      <c r="CW296" s="2"/>
      <c r="CX296" s="2"/>
      <c r="CY296" s="2"/>
      <c r="CZ296" s="2"/>
    </row>
    <row r="297" spans="1:104" x14ac:dyDescent="0.2">
      <c r="A297" s="1604"/>
      <c r="B297" s="1604"/>
      <c r="C297" s="1584"/>
      <c r="D297" s="1584"/>
      <c r="E297" s="1584"/>
      <c r="F297" s="1406" t="s">
        <v>110</v>
      </c>
      <c r="G297" s="1407"/>
      <c r="H297" s="1406" t="s">
        <v>11</v>
      </c>
      <c r="I297" s="1407"/>
      <c r="J297" s="1406" t="s">
        <v>112</v>
      </c>
      <c r="K297" s="1407"/>
      <c r="L297" s="1406" t="s">
        <v>113</v>
      </c>
      <c r="M297" s="1407"/>
      <c r="N297" s="1406" t="s">
        <v>114</v>
      </c>
      <c r="O297" s="1407"/>
      <c r="P297" s="1406" t="s">
        <v>115</v>
      </c>
      <c r="Q297" s="1407"/>
      <c r="R297" s="1406" t="s">
        <v>116</v>
      </c>
      <c r="S297" s="1407"/>
      <c r="T297" s="1406" t="s">
        <v>117</v>
      </c>
      <c r="U297" s="1407"/>
      <c r="V297" s="1406" t="s">
        <v>118</v>
      </c>
      <c r="W297" s="1407"/>
      <c r="X297" s="1406" t="s">
        <v>119</v>
      </c>
      <c r="Y297" s="1407"/>
      <c r="Z297" s="1406" t="s">
        <v>120</v>
      </c>
      <c r="AA297" s="1407"/>
      <c r="AB297" s="1406" t="s">
        <v>121</v>
      </c>
      <c r="AC297" s="1407"/>
      <c r="AD297" s="1406" t="s">
        <v>122</v>
      </c>
      <c r="AE297" s="1407"/>
      <c r="AF297" s="1406" t="s">
        <v>123</v>
      </c>
      <c r="AG297" s="1407"/>
      <c r="AH297" s="1521"/>
      <c r="AI297" s="1536"/>
      <c r="AJ297" s="1400"/>
      <c r="BT297" s="3"/>
      <c r="BU297" s="4"/>
      <c r="BV297" s="4"/>
      <c r="BW297" s="4"/>
      <c r="BX297" s="4"/>
      <c r="BY297" s="4"/>
      <c r="BZ297" s="4"/>
      <c r="CU297" s="2"/>
      <c r="CV297" s="2"/>
      <c r="CW297" s="2"/>
      <c r="CX297" s="2"/>
      <c r="CY297" s="2"/>
      <c r="CZ297" s="2"/>
    </row>
    <row r="298" spans="1:104" x14ac:dyDescent="0.2">
      <c r="A298" s="1604"/>
      <c r="B298" s="1604"/>
      <c r="C298" s="1017" t="s">
        <v>88</v>
      </c>
      <c r="D298" s="1018" t="s">
        <v>54</v>
      </c>
      <c r="E298" s="815" t="s">
        <v>89</v>
      </c>
      <c r="F298" s="1001" t="s">
        <v>54</v>
      </c>
      <c r="G298" s="815" t="s">
        <v>89</v>
      </c>
      <c r="H298" s="1001" t="s">
        <v>54</v>
      </c>
      <c r="I298" s="815" t="s">
        <v>89</v>
      </c>
      <c r="J298" s="1001" t="s">
        <v>276</v>
      </c>
      <c r="K298" s="815" t="s">
        <v>89</v>
      </c>
      <c r="L298" s="1001" t="s">
        <v>276</v>
      </c>
      <c r="M298" s="815" t="s">
        <v>89</v>
      </c>
      <c r="N298" s="1001" t="s">
        <v>276</v>
      </c>
      <c r="O298" s="815" t="s">
        <v>89</v>
      </c>
      <c r="P298" s="1001" t="s">
        <v>276</v>
      </c>
      <c r="Q298" s="815" t="s">
        <v>89</v>
      </c>
      <c r="R298" s="1001" t="s">
        <v>276</v>
      </c>
      <c r="S298" s="815" t="s">
        <v>89</v>
      </c>
      <c r="T298" s="1001" t="s">
        <v>276</v>
      </c>
      <c r="U298" s="815" t="s">
        <v>89</v>
      </c>
      <c r="V298" s="1001" t="s">
        <v>276</v>
      </c>
      <c r="W298" s="815" t="s">
        <v>89</v>
      </c>
      <c r="X298" s="1001" t="s">
        <v>276</v>
      </c>
      <c r="Y298" s="815" t="s">
        <v>89</v>
      </c>
      <c r="Z298" s="1001" t="s">
        <v>276</v>
      </c>
      <c r="AA298" s="815" t="s">
        <v>89</v>
      </c>
      <c r="AB298" s="1001" t="s">
        <v>276</v>
      </c>
      <c r="AC298" s="815" t="s">
        <v>89</v>
      </c>
      <c r="AD298" s="1001" t="s">
        <v>276</v>
      </c>
      <c r="AE298" s="815" t="s">
        <v>89</v>
      </c>
      <c r="AF298" s="1001" t="s">
        <v>276</v>
      </c>
      <c r="AG298" s="815" t="s">
        <v>89</v>
      </c>
      <c r="AH298" s="1522"/>
      <c r="AI298" s="1537"/>
      <c r="AJ298" s="1369"/>
      <c r="BT298" s="3"/>
      <c r="BU298" s="4"/>
      <c r="BV298" s="4"/>
      <c r="BW298" s="4"/>
      <c r="BX298" s="4"/>
      <c r="BY298" s="4"/>
      <c r="BZ298" s="4"/>
      <c r="CU298" s="2"/>
      <c r="CV298" s="2"/>
      <c r="CW298" s="2"/>
      <c r="CX298" s="2"/>
      <c r="CY298" s="2"/>
      <c r="CZ298" s="2"/>
    </row>
    <row r="299" spans="1:104" x14ac:dyDescent="0.2">
      <c r="A299" s="1529" t="s">
        <v>64</v>
      </c>
      <c r="B299" s="1019" t="s">
        <v>310</v>
      </c>
      <c r="C299" s="1010">
        <f t="shared" ref="C299:C304" si="103">SUM(D299+E299)</f>
        <v>0</v>
      </c>
      <c r="D299" s="1020">
        <f>SUM(F299+H299+J299+L299+N299+P299+R299+T299+V299+X299+Z299+AB299+AD299+AF299)</f>
        <v>0</v>
      </c>
      <c r="E299" s="1021">
        <f t="shared" ref="D299:E304" si="104">SUM(G299+I299+K299+M299+O299+Q299+S299+U299+W299+Y299+AA299+AC299+AE299+AG299)</f>
        <v>0</v>
      </c>
      <c r="F299" s="1013"/>
      <c r="G299" s="1014"/>
      <c r="H299" s="1013"/>
      <c r="I299" s="1014"/>
      <c r="J299" s="1013"/>
      <c r="K299" s="1014"/>
      <c r="L299" s="1013"/>
      <c r="M299" s="1014"/>
      <c r="N299" s="1013"/>
      <c r="O299" s="1014"/>
      <c r="P299" s="1013"/>
      <c r="Q299" s="1014"/>
      <c r="R299" s="1013"/>
      <c r="S299" s="1014"/>
      <c r="T299" s="1013"/>
      <c r="U299" s="1014"/>
      <c r="V299" s="1013"/>
      <c r="W299" s="1014"/>
      <c r="X299" s="1013"/>
      <c r="Y299" s="1014"/>
      <c r="Z299" s="1013"/>
      <c r="AA299" s="1014"/>
      <c r="AB299" s="1013"/>
      <c r="AC299" s="1014"/>
      <c r="AD299" s="1013"/>
      <c r="AE299" s="1014"/>
      <c r="AF299" s="1013"/>
      <c r="AG299" s="1014"/>
      <c r="AH299" s="1013"/>
      <c r="AI299" s="1022"/>
      <c r="AJ299" s="1015"/>
      <c r="AK299" s="30"/>
      <c r="BT299" s="3"/>
      <c r="BU299" s="4"/>
      <c r="BV299" s="4"/>
      <c r="BW299" s="4"/>
      <c r="BX299" s="4"/>
      <c r="BY299" s="4"/>
      <c r="BZ299" s="4"/>
      <c r="CJ299" s="4">
        <v>0</v>
      </c>
      <c r="CU299" s="2"/>
      <c r="CV299" s="2"/>
      <c r="CW299" s="2"/>
      <c r="CX299" s="2"/>
      <c r="CY299" s="2"/>
      <c r="CZ299" s="2"/>
    </row>
    <row r="300" spans="1:104" x14ac:dyDescent="0.2">
      <c r="A300" s="1530"/>
      <c r="B300" s="105" t="s">
        <v>311</v>
      </c>
      <c r="C300" s="532">
        <f t="shared" si="103"/>
        <v>0</v>
      </c>
      <c r="D300" s="533">
        <f t="shared" si="104"/>
        <v>0</v>
      </c>
      <c r="E300" s="534">
        <f t="shared" si="104"/>
        <v>0</v>
      </c>
      <c r="F300" s="35"/>
      <c r="G300" s="39"/>
      <c r="H300" s="35"/>
      <c r="I300" s="39"/>
      <c r="J300" s="35"/>
      <c r="K300" s="39"/>
      <c r="L300" s="35"/>
      <c r="M300" s="39"/>
      <c r="N300" s="35"/>
      <c r="O300" s="39"/>
      <c r="P300" s="35"/>
      <c r="Q300" s="39"/>
      <c r="R300" s="35"/>
      <c r="S300" s="39"/>
      <c r="T300" s="35"/>
      <c r="U300" s="39"/>
      <c r="V300" s="35"/>
      <c r="W300" s="39"/>
      <c r="X300" s="35"/>
      <c r="Y300" s="39"/>
      <c r="Z300" s="35"/>
      <c r="AA300" s="39"/>
      <c r="AB300" s="35"/>
      <c r="AC300" s="39"/>
      <c r="AD300" s="35"/>
      <c r="AE300" s="39"/>
      <c r="AF300" s="35"/>
      <c r="AG300" s="39"/>
      <c r="AH300" s="35"/>
      <c r="AI300" s="36"/>
      <c r="AJ300" s="40"/>
      <c r="AK300" s="30"/>
      <c r="BT300" s="3"/>
      <c r="BU300" s="4"/>
      <c r="BV300" s="4"/>
      <c r="BW300" s="4"/>
      <c r="BX300" s="4"/>
      <c r="BY300" s="4"/>
      <c r="BZ300" s="4"/>
      <c r="CJ300" s="4">
        <v>0</v>
      </c>
      <c r="CU300" s="2"/>
      <c r="CV300" s="2"/>
      <c r="CW300" s="2"/>
      <c r="CX300" s="2"/>
      <c r="CY300" s="2"/>
      <c r="CZ300" s="2"/>
    </row>
    <row r="301" spans="1:104" x14ac:dyDescent="0.2">
      <c r="A301" s="1531"/>
      <c r="B301" s="91" t="s">
        <v>312</v>
      </c>
      <c r="C301" s="536">
        <f t="shared" si="103"/>
        <v>0</v>
      </c>
      <c r="D301" s="537">
        <f t="shared" si="104"/>
        <v>0</v>
      </c>
      <c r="E301" s="538">
        <f t="shared" si="104"/>
        <v>0</v>
      </c>
      <c r="F301" s="82"/>
      <c r="G301" s="85"/>
      <c r="H301" s="82"/>
      <c r="I301" s="85"/>
      <c r="J301" s="82"/>
      <c r="K301" s="85"/>
      <c r="L301" s="82"/>
      <c r="M301" s="85"/>
      <c r="N301" s="82"/>
      <c r="O301" s="85"/>
      <c r="P301" s="82"/>
      <c r="Q301" s="85"/>
      <c r="R301" s="82"/>
      <c r="S301" s="85"/>
      <c r="T301" s="82"/>
      <c r="U301" s="85"/>
      <c r="V301" s="82"/>
      <c r="W301" s="85"/>
      <c r="X301" s="82"/>
      <c r="Y301" s="85"/>
      <c r="Z301" s="82"/>
      <c r="AA301" s="85"/>
      <c r="AB301" s="82"/>
      <c r="AC301" s="85"/>
      <c r="AD301" s="82"/>
      <c r="AE301" s="85"/>
      <c r="AF301" s="82"/>
      <c r="AG301" s="85"/>
      <c r="AH301" s="82"/>
      <c r="AI301" s="83"/>
      <c r="AJ301" s="185"/>
      <c r="AK301" s="30"/>
      <c r="BT301" s="3"/>
      <c r="BU301" s="4"/>
      <c r="BV301" s="4"/>
      <c r="BW301" s="4"/>
      <c r="BX301" s="4"/>
      <c r="BY301" s="4"/>
      <c r="BZ301" s="4"/>
      <c r="CJ301" s="4">
        <v>0</v>
      </c>
      <c r="CU301" s="2"/>
      <c r="CV301" s="2"/>
      <c r="CW301" s="2"/>
      <c r="CX301" s="2"/>
      <c r="CY301" s="2"/>
      <c r="CZ301" s="2"/>
    </row>
    <row r="302" spans="1:104" x14ac:dyDescent="0.2">
      <c r="A302" s="1532" t="s">
        <v>313</v>
      </c>
      <c r="B302" s="1019" t="s">
        <v>310</v>
      </c>
      <c r="C302" s="1010">
        <f t="shared" si="103"/>
        <v>0</v>
      </c>
      <c r="D302" s="1020">
        <f t="shared" si="104"/>
        <v>0</v>
      </c>
      <c r="E302" s="539">
        <f t="shared" si="104"/>
        <v>0</v>
      </c>
      <c r="F302" s="106"/>
      <c r="G302" s="109"/>
      <c r="H302" s="106"/>
      <c r="I302" s="109"/>
      <c r="J302" s="106"/>
      <c r="K302" s="109"/>
      <c r="L302" s="106"/>
      <c r="M302" s="109"/>
      <c r="N302" s="106"/>
      <c r="O302" s="109"/>
      <c r="P302" s="106"/>
      <c r="Q302" s="109"/>
      <c r="R302" s="106"/>
      <c r="S302" s="109"/>
      <c r="T302" s="106"/>
      <c r="U302" s="109"/>
      <c r="V302" s="106"/>
      <c r="W302" s="109"/>
      <c r="X302" s="106"/>
      <c r="Y302" s="109"/>
      <c r="Z302" s="106"/>
      <c r="AA302" s="109"/>
      <c r="AB302" s="106"/>
      <c r="AC302" s="109"/>
      <c r="AD302" s="106"/>
      <c r="AE302" s="109"/>
      <c r="AF302" s="106"/>
      <c r="AG302" s="109"/>
      <c r="AH302" s="106"/>
      <c r="AI302" s="107"/>
      <c r="AJ302" s="272"/>
      <c r="AK302" s="30"/>
      <c r="BT302" s="3"/>
      <c r="BU302" s="4"/>
      <c r="BV302" s="4"/>
      <c r="BW302" s="4"/>
      <c r="BX302" s="4"/>
      <c r="BY302" s="4"/>
      <c r="BZ302" s="4"/>
      <c r="CJ302" s="4">
        <v>0</v>
      </c>
      <c r="CU302" s="2"/>
      <c r="CV302" s="2"/>
      <c r="CW302" s="2"/>
      <c r="CX302" s="2"/>
      <c r="CY302" s="2"/>
      <c r="CZ302" s="2"/>
    </row>
    <row r="303" spans="1:104" x14ac:dyDescent="0.2">
      <c r="A303" s="1533"/>
      <c r="B303" s="89" t="s">
        <v>311</v>
      </c>
      <c r="C303" s="532">
        <f t="shared" si="103"/>
        <v>0</v>
      </c>
      <c r="D303" s="533">
        <f t="shared" si="104"/>
        <v>0</v>
      </c>
      <c r="E303" s="534">
        <f>SUM(G303+I303+K303+M303+O303+Q303+S303+U303+W303+Y303+AA303+AC303+AE303+AG303)</f>
        <v>0</v>
      </c>
      <c r="F303" s="35"/>
      <c r="G303" s="39"/>
      <c r="H303" s="35"/>
      <c r="I303" s="39"/>
      <c r="J303" s="35"/>
      <c r="K303" s="39"/>
      <c r="L303" s="35"/>
      <c r="M303" s="39"/>
      <c r="N303" s="35"/>
      <c r="O303" s="39"/>
      <c r="P303" s="35"/>
      <c r="Q303" s="39"/>
      <c r="R303" s="35"/>
      <c r="S303" s="39"/>
      <c r="T303" s="35"/>
      <c r="U303" s="39"/>
      <c r="V303" s="35"/>
      <c r="W303" s="39"/>
      <c r="X303" s="35"/>
      <c r="Y303" s="39"/>
      <c r="Z303" s="35"/>
      <c r="AA303" s="39"/>
      <c r="AB303" s="35"/>
      <c r="AC303" s="39"/>
      <c r="AD303" s="35"/>
      <c r="AE303" s="39"/>
      <c r="AF303" s="35"/>
      <c r="AG303" s="39"/>
      <c r="AH303" s="35"/>
      <c r="AI303" s="36"/>
      <c r="AJ303" s="40"/>
      <c r="AK303" s="30"/>
      <c r="BT303" s="3"/>
      <c r="BU303" s="4"/>
      <c r="BV303" s="4"/>
      <c r="BW303" s="4"/>
      <c r="BX303" s="4"/>
      <c r="BY303" s="4"/>
      <c r="BZ303" s="4"/>
      <c r="CJ303" s="4">
        <v>0</v>
      </c>
      <c r="CU303" s="2"/>
      <c r="CV303" s="2"/>
      <c r="CW303" s="2"/>
      <c r="CX303" s="2"/>
      <c r="CY303" s="2"/>
      <c r="CZ303" s="2"/>
    </row>
    <row r="304" spans="1:104" x14ac:dyDescent="0.2">
      <c r="A304" s="1534"/>
      <c r="B304" s="91" t="s">
        <v>312</v>
      </c>
      <c r="C304" s="536">
        <f t="shared" si="103"/>
        <v>0</v>
      </c>
      <c r="D304" s="425">
        <f t="shared" si="104"/>
        <v>0</v>
      </c>
      <c r="E304" s="538">
        <f t="shared" si="104"/>
        <v>0</v>
      </c>
      <c r="F304" s="92"/>
      <c r="G304" s="95"/>
      <c r="H304" s="92"/>
      <c r="I304" s="95"/>
      <c r="J304" s="92"/>
      <c r="K304" s="95"/>
      <c r="L304" s="92"/>
      <c r="M304" s="95"/>
      <c r="N304" s="92"/>
      <c r="O304" s="95"/>
      <c r="P304" s="92"/>
      <c r="Q304" s="95"/>
      <c r="R304" s="92"/>
      <c r="S304" s="95"/>
      <c r="T304" s="92"/>
      <c r="U304" s="95"/>
      <c r="V304" s="92"/>
      <c r="W304" s="95"/>
      <c r="X304" s="92"/>
      <c r="Y304" s="95"/>
      <c r="Z304" s="92"/>
      <c r="AA304" s="95"/>
      <c r="AB304" s="92"/>
      <c r="AC304" s="95"/>
      <c r="AD304" s="92"/>
      <c r="AE304" s="95"/>
      <c r="AF304" s="92"/>
      <c r="AG304" s="95"/>
      <c r="AH304" s="82"/>
      <c r="AI304" s="83"/>
      <c r="AJ304" s="185"/>
      <c r="AK304" s="30"/>
      <c r="BT304" s="3"/>
      <c r="BU304" s="4"/>
      <c r="BV304" s="4"/>
      <c r="BW304" s="4"/>
      <c r="BX304" s="4"/>
      <c r="BY304" s="4"/>
      <c r="BZ304" s="4"/>
      <c r="CJ304" s="4">
        <v>0</v>
      </c>
      <c r="CU304" s="2"/>
      <c r="CV304" s="2"/>
      <c r="CW304" s="2"/>
      <c r="CX304" s="2"/>
      <c r="CY304" s="2"/>
      <c r="CZ304" s="2"/>
    </row>
    <row r="311" spans="1:104" ht="15.75" customHeight="1" x14ac:dyDescent="0.2"/>
    <row r="312" spans="1:104" s="540" customFormat="1" ht="18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3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</row>
    <row r="313" spans="1:104" ht="18.75" customHeight="1" x14ac:dyDescent="0.2"/>
    <row r="314" spans="1:104" ht="18" hidden="1" customHeight="1" x14ac:dyDescent="0.2"/>
    <row r="315" spans="1:104" hidden="1" x14ac:dyDescent="0.2">
      <c r="A315" s="540">
        <f>SUM(C11:C15,C19:C29,C33:C52,B55,C58,C63:C66,C71:C74,C79,C84:C89,C94:C99,C104:C108,C115,C120,C121,C128,C133,C134,C141,C142:C145,C151,C153:C189,C193,C195:C231,C235:C238,C243:C246,C251:C269,C274:C281,C286:C288,B293:B294,C299:C304)</f>
        <v>84</v>
      </c>
      <c r="B315" s="540">
        <f>SUM(CF8:CN304)</f>
        <v>0</v>
      </c>
    </row>
    <row r="316" spans="1:104" hidden="1" x14ac:dyDescent="0.2"/>
    <row r="317" spans="1:104" hidden="1" x14ac:dyDescent="0.2"/>
  </sheetData>
  <mergeCells count="441">
    <mergeCell ref="AF297:AG297"/>
    <mergeCell ref="A299:A301"/>
    <mergeCell ref="A302:A304"/>
    <mergeCell ref="AJ296:AJ298"/>
    <mergeCell ref="F297:G297"/>
    <mergeCell ref="H297:I297"/>
    <mergeCell ref="J297:K297"/>
    <mergeCell ref="L297:M297"/>
    <mergeCell ref="N297:O297"/>
    <mergeCell ref="P297:Q297"/>
    <mergeCell ref="R297:S297"/>
    <mergeCell ref="T297:U297"/>
    <mergeCell ref="V297:W297"/>
    <mergeCell ref="A296:A298"/>
    <mergeCell ref="B296:B298"/>
    <mergeCell ref="C296:E297"/>
    <mergeCell ref="F296:AG296"/>
    <mergeCell ref="AH296:AH298"/>
    <mergeCell ref="AI296:AI298"/>
    <mergeCell ref="X297:Y297"/>
    <mergeCell ref="Z297:AA297"/>
    <mergeCell ref="AB297:AC297"/>
    <mergeCell ref="AD297:AE297"/>
    <mergeCell ref="A290:A292"/>
    <mergeCell ref="B290:D291"/>
    <mergeCell ref="E290:M290"/>
    <mergeCell ref="E291:F291"/>
    <mergeCell ref="G291:H291"/>
    <mergeCell ref="I291:J291"/>
    <mergeCell ref="K291:L291"/>
    <mergeCell ref="M291:N291"/>
    <mergeCell ref="AB284:AC284"/>
    <mergeCell ref="A286:B286"/>
    <mergeCell ref="A287:B287"/>
    <mergeCell ref="A288:B288"/>
    <mergeCell ref="AH283:AI284"/>
    <mergeCell ref="AJ283:AJ285"/>
    <mergeCell ref="AK283:AK285"/>
    <mergeCell ref="F284:G284"/>
    <mergeCell ref="H284:I284"/>
    <mergeCell ref="J284:K284"/>
    <mergeCell ref="L284:M284"/>
    <mergeCell ref="N284:O284"/>
    <mergeCell ref="P284:Q284"/>
    <mergeCell ref="R284:S284"/>
    <mergeCell ref="A278:B278"/>
    <mergeCell ref="A279:A281"/>
    <mergeCell ref="A283:B285"/>
    <mergeCell ref="C283:E284"/>
    <mergeCell ref="F283:AG283"/>
    <mergeCell ref="T284:U284"/>
    <mergeCell ref="V284:W284"/>
    <mergeCell ref="X284:Y284"/>
    <mergeCell ref="Z284:AA284"/>
    <mergeCell ref="AD284:AE284"/>
    <mergeCell ref="AF284:AG284"/>
    <mergeCell ref="A274:A275"/>
    <mergeCell ref="A276:B276"/>
    <mergeCell ref="AD272:AE272"/>
    <mergeCell ref="AF272:AG272"/>
    <mergeCell ref="AH272:AI272"/>
    <mergeCell ref="AJ272:AK272"/>
    <mergeCell ref="AL272:AM272"/>
    <mergeCell ref="AN272:AO272"/>
    <mergeCell ref="A277:B277"/>
    <mergeCell ref="A271:B273"/>
    <mergeCell ref="C271:E272"/>
    <mergeCell ref="AW271:AW273"/>
    <mergeCell ref="AX271:AX273"/>
    <mergeCell ref="F272:G272"/>
    <mergeCell ref="H272:I272"/>
    <mergeCell ref="J272:K272"/>
    <mergeCell ref="L272:M272"/>
    <mergeCell ref="N272:O272"/>
    <mergeCell ref="P272:Q272"/>
    <mergeCell ref="R272:S272"/>
    <mergeCell ref="T272:U272"/>
    <mergeCell ref="AP272:AQ272"/>
    <mergeCell ref="AR272:AS272"/>
    <mergeCell ref="AT272:AT273"/>
    <mergeCell ref="AU272:AU273"/>
    <mergeCell ref="F271:AS271"/>
    <mergeCell ref="AT271:AU271"/>
    <mergeCell ref="AV271:AV273"/>
    <mergeCell ref="V272:W272"/>
    <mergeCell ref="X272:Y272"/>
    <mergeCell ref="Z272:AA272"/>
    <mergeCell ref="AB272:AC272"/>
    <mergeCell ref="A251:B251"/>
    <mergeCell ref="A252:A260"/>
    <mergeCell ref="Z249:AA249"/>
    <mergeCell ref="AB249:AC249"/>
    <mergeCell ref="AD249:AE249"/>
    <mergeCell ref="AF249:AG249"/>
    <mergeCell ref="AH249:AI249"/>
    <mergeCell ref="AJ249:AK249"/>
    <mergeCell ref="A261:A269"/>
    <mergeCell ref="AQ248:AR249"/>
    <mergeCell ref="AS248:AS250"/>
    <mergeCell ref="AT248:AT250"/>
    <mergeCell ref="AU248:AU250"/>
    <mergeCell ref="F249:G249"/>
    <mergeCell ref="H249:I249"/>
    <mergeCell ref="J249:K249"/>
    <mergeCell ref="L249:M249"/>
    <mergeCell ref="N249:O249"/>
    <mergeCell ref="P249:Q249"/>
    <mergeCell ref="AL249:AM249"/>
    <mergeCell ref="AN249:AN250"/>
    <mergeCell ref="AO249:AO250"/>
    <mergeCell ref="AP249:AP250"/>
    <mergeCell ref="A243:A244"/>
    <mergeCell ref="A245:A246"/>
    <mergeCell ref="A248:B250"/>
    <mergeCell ref="C248:E249"/>
    <mergeCell ref="F248:AM248"/>
    <mergeCell ref="AN248:AP248"/>
    <mergeCell ref="R249:S249"/>
    <mergeCell ref="T249:U249"/>
    <mergeCell ref="V249:W249"/>
    <mergeCell ref="X249:Y249"/>
    <mergeCell ref="A237:A238"/>
    <mergeCell ref="A240:A242"/>
    <mergeCell ref="B240:B242"/>
    <mergeCell ref="C240:E241"/>
    <mergeCell ref="F240:AK240"/>
    <mergeCell ref="AL240:AL242"/>
    <mergeCell ref="F241:G241"/>
    <mergeCell ref="H241:I241"/>
    <mergeCell ref="J241:K241"/>
    <mergeCell ref="L241:M241"/>
    <mergeCell ref="Z241:AA241"/>
    <mergeCell ref="AB241:AC241"/>
    <mergeCell ref="AD241:AE241"/>
    <mergeCell ref="AF241:AG241"/>
    <mergeCell ref="AH241:AI241"/>
    <mergeCell ref="AJ241:AK241"/>
    <mergeCell ref="N241:O241"/>
    <mergeCell ref="P241:Q241"/>
    <mergeCell ref="R241:S241"/>
    <mergeCell ref="T241:U241"/>
    <mergeCell ref="V241:W241"/>
    <mergeCell ref="X241:Y241"/>
    <mergeCell ref="AB233:AC233"/>
    <mergeCell ref="AD233:AE233"/>
    <mergeCell ref="AF233:AG233"/>
    <mergeCell ref="AH233:AI233"/>
    <mergeCell ref="AJ233:AK233"/>
    <mergeCell ref="A235:A236"/>
    <mergeCell ref="P233:Q233"/>
    <mergeCell ref="R233:S233"/>
    <mergeCell ref="T233:U233"/>
    <mergeCell ref="V233:W233"/>
    <mergeCell ref="X233:Y233"/>
    <mergeCell ref="Z233:AA233"/>
    <mergeCell ref="C233:E233"/>
    <mergeCell ref="F233:G233"/>
    <mergeCell ref="H233:I233"/>
    <mergeCell ref="J233:K233"/>
    <mergeCell ref="L233:M233"/>
    <mergeCell ref="N233:O233"/>
    <mergeCell ref="A227:B227"/>
    <mergeCell ref="A228:B228"/>
    <mergeCell ref="A229:B229"/>
    <mergeCell ref="A230:B230"/>
    <mergeCell ref="A231:B231"/>
    <mergeCell ref="A233:B234"/>
    <mergeCell ref="A209:A211"/>
    <mergeCell ref="A212:A215"/>
    <mergeCell ref="A216:A221"/>
    <mergeCell ref="A222:A224"/>
    <mergeCell ref="A225:B225"/>
    <mergeCell ref="A226:B226"/>
    <mergeCell ref="A193:B193"/>
    <mergeCell ref="A194:B194"/>
    <mergeCell ref="A195:A196"/>
    <mergeCell ref="A197:B197"/>
    <mergeCell ref="A198:A199"/>
    <mergeCell ref="A201:A208"/>
    <mergeCell ref="AN191:AP191"/>
    <mergeCell ref="AQ191:AQ192"/>
    <mergeCell ref="AR191:AR192"/>
    <mergeCell ref="P191:Q191"/>
    <mergeCell ref="R191:S191"/>
    <mergeCell ref="T191:U191"/>
    <mergeCell ref="V191:W191"/>
    <mergeCell ref="X191:Y191"/>
    <mergeCell ref="Z191:AA191"/>
    <mergeCell ref="C191:E191"/>
    <mergeCell ref="F191:G191"/>
    <mergeCell ref="H191:I191"/>
    <mergeCell ref="J191:K191"/>
    <mergeCell ref="L191:M191"/>
    <mergeCell ref="N191:O191"/>
    <mergeCell ref="AS191:AT191"/>
    <mergeCell ref="AU191:AU192"/>
    <mergeCell ref="AV191:AV192"/>
    <mergeCell ref="AB191:AC191"/>
    <mergeCell ref="AD191:AE191"/>
    <mergeCell ref="AF191:AG191"/>
    <mergeCell ref="AH191:AI191"/>
    <mergeCell ref="AJ191:AK191"/>
    <mergeCell ref="AL191:AM191"/>
    <mergeCell ref="A185:B185"/>
    <mergeCell ref="A186:B186"/>
    <mergeCell ref="A187:B187"/>
    <mergeCell ref="A188:B188"/>
    <mergeCell ref="A189:B189"/>
    <mergeCell ref="A191:B192"/>
    <mergeCell ref="A167:A169"/>
    <mergeCell ref="A170:A173"/>
    <mergeCell ref="A174:A179"/>
    <mergeCell ref="A180:A182"/>
    <mergeCell ref="A183:B183"/>
    <mergeCell ref="A184:B184"/>
    <mergeCell ref="A153:A154"/>
    <mergeCell ref="A155:B155"/>
    <mergeCell ref="A156:A157"/>
    <mergeCell ref="A159:A166"/>
    <mergeCell ref="AL149:AM149"/>
    <mergeCell ref="AN149:AN150"/>
    <mergeCell ref="AO149:AO150"/>
    <mergeCell ref="N149:O149"/>
    <mergeCell ref="P149:Q149"/>
    <mergeCell ref="R149:S149"/>
    <mergeCell ref="T149:U149"/>
    <mergeCell ref="V149:W149"/>
    <mergeCell ref="X149:Y149"/>
    <mergeCell ref="AS149:AS150"/>
    <mergeCell ref="Z149:AA149"/>
    <mergeCell ref="AB149:AC149"/>
    <mergeCell ref="AD149:AE149"/>
    <mergeCell ref="AF149:AG149"/>
    <mergeCell ref="AH149:AI149"/>
    <mergeCell ref="AJ149:AK149"/>
    <mergeCell ref="A151:B151"/>
    <mergeCell ref="A152:B152"/>
    <mergeCell ref="A142:A145"/>
    <mergeCell ref="A149:B150"/>
    <mergeCell ref="C149:E149"/>
    <mergeCell ref="F149:G149"/>
    <mergeCell ref="H149:I149"/>
    <mergeCell ref="J149:K149"/>
    <mergeCell ref="L149:M149"/>
    <mergeCell ref="AP149:AQ149"/>
    <mergeCell ref="AR149:AR150"/>
    <mergeCell ref="L123:M123"/>
    <mergeCell ref="N123:P123"/>
    <mergeCell ref="A125:A127"/>
    <mergeCell ref="A128:B128"/>
    <mergeCell ref="A129:A132"/>
    <mergeCell ref="A133:B133"/>
    <mergeCell ref="L136:M136"/>
    <mergeCell ref="N136:O136"/>
    <mergeCell ref="A138:A141"/>
    <mergeCell ref="A121:B121"/>
    <mergeCell ref="A123:B124"/>
    <mergeCell ref="C123:E123"/>
    <mergeCell ref="F123:G123"/>
    <mergeCell ref="H123:I123"/>
    <mergeCell ref="J123:K123"/>
    <mergeCell ref="A134:B134"/>
    <mergeCell ref="A136:B137"/>
    <mergeCell ref="C136:E136"/>
    <mergeCell ref="F136:G136"/>
    <mergeCell ref="H136:I136"/>
    <mergeCell ref="J136:K136"/>
    <mergeCell ref="A120:B120"/>
    <mergeCell ref="Q120:R120"/>
    <mergeCell ref="AJ102:AJ103"/>
    <mergeCell ref="A104:B104"/>
    <mergeCell ref="A105:B105"/>
    <mergeCell ref="A106:A107"/>
    <mergeCell ref="A108:B108"/>
    <mergeCell ref="A110:B111"/>
    <mergeCell ref="C110:E110"/>
    <mergeCell ref="F110:G110"/>
    <mergeCell ref="H110:I110"/>
    <mergeCell ref="J110:K110"/>
    <mergeCell ref="Z102:AA102"/>
    <mergeCell ref="AB102:AC102"/>
    <mergeCell ref="AD102:AE102"/>
    <mergeCell ref="AF102:AG102"/>
    <mergeCell ref="AH102:AH103"/>
    <mergeCell ref="AI102:AI103"/>
    <mergeCell ref="N102:O102"/>
    <mergeCell ref="P102:Q102"/>
    <mergeCell ref="S120:T120"/>
    <mergeCell ref="U120:V120"/>
    <mergeCell ref="W120:X120"/>
    <mergeCell ref="Y120:Z120"/>
    <mergeCell ref="A94:B94"/>
    <mergeCell ref="A95:A99"/>
    <mergeCell ref="A101:B103"/>
    <mergeCell ref="C101:E102"/>
    <mergeCell ref="F101:AG101"/>
    <mergeCell ref="L110:M110"/>
    <mergeCell ref="A112:A114"/>
    <mergeCell ref="A115:B115"/>
    <mergeCell ref="A116:A119"/>
    <mergeCell ref="AH101:AJ101"/>
    <mergeCell ref="F102:G102"/>
    <mergeCell ref="H102:I102"/>
    <mergeCell ref="J102:K102"/>
    <mergeCell ref="L102:M102"/>
    <mergeCell ref="AD92:AE92"/>
    <mergeCell ref="AF92:AG92"/>
    <mergeCell ref="AH92:AH93"/>
    <mergeCell ref="AI92:AI93"/>
    <mergeCell ref="AJ92:AJ93"/>
    <mergeCell ref="R102:S102"/>
    <mergeCell ref="T102:U102"/>
    <mergeCell ref="V102:W102"/>
    <mergeCell ref="X102:Y102"/>
    <mergeCell ref="AK92:AK93"/>
    <mergeCell ref="AH91:AK91"/>
    <mergeCell ref="F92:G92"/>
    <mergeCell ref="H92:I92"/>
    <mergeCell ref="J92:K92"/>
    <mergeCell ref="L92:M92"/>
    <mergeCell ref="N92:O92"/>
    <mergeCell ref="P92:Q92"/>
    <mergeCell ref="R92:S92"/>
    <mergeCell ref="T92:U92"/>
    <mergeCell ref="V92:W92"/>
    <mergeCell ref="A84:B84"/>
    <mergeCell ref="A85:A89"/>
    <mergeCell ref="A91:B93"/>
    <mergeCell ref="C91:E92"/>
    <mergeCell ref="F91:AG91"/>
    <mergeCell ref="X92:Y92"/>
    <mergeCell ref="Z92:AA92"/>
    <mergeCell ref="AB92:AC92"/>
    <mergeCell ref="R82:S82"/>
    <mergeCell ref="T82:U82"/>
    <mergeCell ref="V82:W82"/>
    <mergeCell ref="X82:Y82"/>
    <mergeCell ref="Z82:AA82"/>
    <mergeCell ref="AB82:AC82"/>
    <mergeCell ref="A79:B79"/>
    <mergeCell ref="A81:B83"/>
    <mergeCell ref="C81:E82"/>
    <mergeCell ref="F81:AG81"/>
    <mergeCell ref="F82:G82"/>
    <mergeCell ref="H82:I82"/>
    <mergeCell ref="J82:K82"/>
    <mergeCell ref="L82:M82"/>
    <mergeCell ref="N82:O82"/>
    <mergeCell ref="P82:Q82"/>
    <mergeCell ref="AD82:AE82"/>
    <mergeCell ref="AF82:AG82"/>
    <mergeCell ref="A76:B78"/>
    <mergeCell ref="C76:E77"/>
    <mergeCell ref="F76:O76"/>
    <mergeCell ref="F77:G77"/>
    <mergeCell ref="H77:I77"/>
    <mergeCell ref="J77:K77"/>
    <mergeCell ref="L77:M77"/>
    <mergeCell ref="N77:O77"/>
    <mergeCell ref="T69:T70"/>
    <mergeCell ref="A71:B71"/>
    <mergeCell ref="A72:B72"/>
    <mergeCell ref="A73:B73"/>
    <mergeCell ref="A74:B74"/>
    <mergeCell ref="H69:I69"/>
    <mergeCell ref="J69:K69"/>
    <mergeCell ref="L69:M69"/>
    <mergeCell ref="N69:O69"/>
    <mergeCell ref="P69:Q69"/>
    <mergeCell ref="A63:B63"/>
    <mergeCell ref="A64:B64"/>
    <mergeCell ref="A65:B65"/>
    <mergeCell ref="A66:B66"/>
    <mergeCell ref="A68:B70"/>
    <mergeCell ref="C68:E69"/>
    <mergeCell ref="F68:Q68"/>
    <mergeCell ref="R68:V68"/>
    <mergeCell ref="F69:G69"/>
    <mergeCell ref="U69:V69"/>
    <mergeCell ref="R69:S69"/>
    <mergeCell ref="V60:W60"/>
    <mergeCell ref="X60:X62"/>
    <mergeCell ref="Y60:Z61"/>
    <mergeCell ref="F61:G61"/>
    <mergeCell ref="H61:I61"/>
    <mergeCell ref="J61:K61"/>
    <mergeCell ref="L61:M61"/>
    <mergeCell ref="N61:O61"/>
    <mergeCell ref="P61:Q61"/>
    <mergeCell ref="R61:S61"/>
    <mergeCell ref="V61:W61"/>
    <mergeCell ref="A58:B58"/>
    <mergeCell ref="A60:B62"/>
    <mergeCell ref="C60:E61"/>
    <mergeCell ref="F60:Q60"/>
    <mergeCell ref="R60:S60"/>
    <mergeCell ref="T60:U60"/>
    <mergeCell ref="T61:U61"/>
    <mergeCell ref="A46:B46"/>
    <mergeCell ref="A47:B47"/>
    <mergeCell ref="A48:A49"/>
    <mergeCell ref="A50:A51"/>
    <mergeCell ref="A52:B52"/>
    <mergeCell ref="A57:B57"/>
    <mergeCell ref="A33:B33"/>
    <mergeCell ref="A34:B34"/>
    <mergeCell ref="A35:B35"/>
    <mergeCell ref="A36:A41"/>
    <mergeCell ref="A42:A43"/>
    <mergeCell ref="A44:A45"/>
    <mergeCell ref="A27:B27"/>
    <mergeCell ref="A28:B28"/>
    <mergeCell ref="A29:B29"/>
    <mergeCell ref="A31:B32"/>
    <mergeCell ref="C31:C32"/>
    <mergeCell ref="D31:N31"/>
    <mergeCell ref="A21:B21"/>
    <mergeCell ref="A22:B22"/>
    <mergeCell ref="A23:B23"/>
    <mergeCell ref="A24:B24"/>
    <mergeCell ref="A25:B25"/>
    <mergeCell ref="A26:B26"/>
    <mergeCell ref="C17:C18"/>
    <mergeCell ref="D17:D18"/>
    <mergeCell ref="E17:E18"/>
    <mergeCell ref="F17:F18"/>
    <mergeCell ref="A19:B19"/>
    <mergeCell ref="A20:B20"/>
    <mergeCell ref="A11:B11"/>
    <mergeCell ref="A12:B12"/>
    <mergeCell ref="A13:B13"/>
    <mergeCell ref="A14:B14"/>
    <mergeCell ref="A15:B15"/>
    <mergeCell ref="A17:B18"/>
    <mergeCell ref="A6:P6"/>
    <mergeCell ref="A9:B10"/>
    <mergeCell ref="C9:C10"/>
    <mergeCell ref="D9:M9"/>
    <mergeCell ref="N9:N10"/>
    <mergeCell ref="O9:O10"/>
    <mergeCell ref="P9:P10"/>
  </mergeCells>
  <dataValidations count="1">
    <dataValidation type="whole" allowBlank="1" showInputMessage="1" showErrorMessage="1" sqref="A1:AX1048576 AY282:XFD1048576 AY1:XFD273 AZ274:BZ281 CG274:XFD281">
      <formula1>0</formula1>
      <formula2>1E+30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17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7.140625" style="2" customWidth="1"/>
    <col min="2" max="2" width="44.42578125" style="2" customWidth="1"/>
    <col min="3" max="3" width="11.85546875" style="2" customWidth="1"/>
    <col min="4" max="4" width="12.42578125" style="2" customWidth="1"/>
    <col min="5" max="11" width="11.42578125" style="2"/>
    <col min="12" max="12" width="13.140625" style="2" customWidth="1"/>
    <col min="13" max="15" width="11.42578125" style="2" customWidth="1"/>
    <col min="16" max="17" width="11.42578125" style="2"/>
    <col min="18" max="18" width="12.85546875" style="2" customWidth="1"/>
    <col min="19" max="19" width="11.42578125" style="2"/>
    <col min="20" max="20" width="12.42578125" style="2" customWidth="1"/>
    <col min="21" max="21" width="11.42578125" style="2"/>
    <col min="22" max="22" width="12.42578125" style="2" customWidth="1"/>
    <col min="23" max="23" width="11.42578125" style="2"/>
    <col min="24" max="24" width="11.85546875" style="2" customWidth="1"/>
    <col min="25" max="33" width="11.42578125" style="2"/>
    <col min="34" max="34" width="13" style="2" customWidth="1"/>
    <col min="35" max="35" width="11.7109375" style="2" customWidth="1"/>
    <col min="36" max="36" width="13" style="2" customWidth="1"/>
    <col min="37" max="41" width="11.42578125" style="2"/>
    <col min="42" max="42" width="12.140625" style="2" customWidth="1"/>
    <col min="43" max="49" width="11.42578125" style="2"/>
    <col min="50" max="50" width="11.7109375" style="2" customWidth="1"/>
    <col min="51" max="66" width="11.42578125" style="2"/>
    <col min="67" max="72" width="11.42578125" style="2" customWidth="1"/>
    <col min="73" max="77" width="11.7109375" style="2" customWidth="1"/>
    <col min="78" max="78" width="11.140625" style="3" hidden="1" customWidth="1"/>
    <col min="79" max="104" width="11.140625" style="4" hidden="1" customWidth="1"/>
    <col min="105" max="129" width="11.42578125" style="2" hidden="1" customWidth="1"/>
    <col min="130" max="16384" width="11.42578125" style="2"/>
  </cols>
  <sheetData>
    <row r="1" spans="1:92" ht="16.350000000000001" customHeight="1" x14ac:dyDescent="0.2">
      <c r="A1" s="1" t="s">
        <v>0</v>
      </c>
    </row>
    <row r="2" spans="1:92" ht="16.350000000000001" customHeight="1" x14ac:dyDescent="0.2">
      <c r="A2" s="1" t="str">
        <f>CONCATENATE("COMUNA: ",[6]NOMBRE!B2," - ","( ",[6]NOMBRE!C2,[6]NOMBRE!D2,[6]NOMBRE!E2,[6]NOMBRE!F2,[6]NOMBRE!G2," )")</f>
        <v>COMUNA: LINARES - ( 07401 )</v>
      </c>
    </row>
    <row r="3" spans="1:92" ht="16.350000000000001" customHeight="1" x14ac:dyDescent="0.2">
      <c r="A3" s="1" t="str">
        <f>CONCATENATE("ESTABLECIMIENTO/ESTRATEGIA: ",[6]NOMBRE!B3," - ","( ",[6]NOMBRE!C3,[6]NOMBRE!D3,[6]NOMBRE!E3,[6]NOMBRE!F3,[6]NOMBRE!G3,[6]NOMBRE!H3," )")</f>
        <v>ESTABLECIMIENTO/ESTRATEGIA: HOSPITAL PRESIDENTE CARLOS IBAÑEZ DEL CAMPO - ( 116108 )</v>
      </c>
    </row>
    <row r="4" spans="1:92" ht="16.350000000000001" customHeight="1" x14ac:dyDescent="0.2">
      <c r="A4" s="1" t="str">
        <f>CONCATENATE("MES: ",[6]NOMBRE!B6," - ","( ",[6]NOMBRE!C6,[6]NOMBRE!D6," )")</f>
        <v>MES: MAYO - ( 05 )</v>
      </c>
      <c r="AE4" s="1023"/>
      <c r="AF4" s="1023"/>
      <c r="AG4" s="1023"/>
      <c r="AH4" s="1023"/>
      <c r="AI4" s="1023"/>
      <c r="AJ4" s="1023"/>
      <c r="AK4" s="1023"/>
      <c r="AL4" s="1023"/>
      <c r="AM4" s="1023"/>
      <c r="AN4" s="1023"/>
      <c r="AO4" s="1023"/>
      <c r="AP4" s="1023"/>
      <c r="AQ4" s="1023"/>
      <c r="AR4" s="1023"/>
      <c r="AS4" s="1023"/>
      <c r="AT4" s="1023"/>
      <c r="AU4" s="1023"/>
      <c r="AV4" s="1023"/>
      <c r="AW4" s="1023"/>
    </row>
    <row r="5" spans="1:92" ht="16.350000000000001" customHeight="1" x14ac:dyDescent="0.2">
      <c r="A5" s="1" t="str">
        <f>CONCATENATE("AÑO: ",[6]NOMBRE!B7)</f>
        <v>AÑO: 2020</v>
      </c>
      <c r="AE5" s="1023"/>
      <c r="AF5" s="1023"/>
      <c r="AG5" s="1023"/>
      <c r="AH5" s="1023"/>
      <c r="AI5" s="1023"/>
      <c r="AJ5" s="1023"/>
      <c r="AK5" s="1023"/>
      <c r="AL5" s="1023"/>
      <c r="AM5" s="1023"/>
      <c r="AN5" s="1023"/>
      <c r="AO5" s="1023"/>
      <c r="AP5" s="1023"/>
      <c r="AQ5" s="1023"/>
      <c r="AR5" s="1023"/>
      <c r="AS5" s="1023"/>
      <c r="AT5" s="1023"/>
      <c r="AU5" s="1023"/>
      <c r="AV5" s="1023"/>
      <c r="AW5" s="1023"/>
    </row>
    <row r="6" spans="1:92" ht="15" x14ac:dyDescent="0.2">
      <c r="A6" s="1370" t="s">
        <v>1</v>
      </c>
      <c r="B6" s="1370"/>
      <c r="C6" s="1370"/>
      <c r="D6" s="1370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1370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1024"/>
      <c r="AF6" s="1024"/>
      <c r="AG6" s="1024"/>
      <c r="AH6" s="1024"/>
      <c r="AI6" s="1024"/>
      <c r="AJ6" s="1024"/>
      <c r="AK6" s="1024"/>
      <c r="AL6" s="1024"/>
      <c r="AM6" s="1024"/>
      <c r="AN6" s="1024"/>
      <c r="AO6" s="1024"/>
      <c r="AP6" s="1024"/>
      <c r="AQ6" s="1024"/>
      <c r="AR6" s="1024"/>
      <c r="AS6" s="1024"/>
      <c r="AT6" s="1024"/>
      <c r="AU6" s="1024"/>
      <c r="AV6" s="1024"/>
      <c r="AW6" s="1023"/>
    </row>
    <row r="7" spans="1:92" ht="15" x14ac:dyDescent="0.2">
      <c r="A7" s="808"/>
      <c r="B7" s="808"/>
      <c r="C7" s="808"/>
      <c r="D7" s="808"/>
      <c r="E7" s="808"/>
      <c r="F7" s="808"/>
      <c r="G7" s="808"/>
      <c r="H7" s="808"/>
      <c r="I7" s="808"/>
      <c r="J7" s="808"/>
      <c r="K7" s="808"/>
      <c r="L7" s="808"/>
      <c r="M7" s="808"/>
      <c r="N7" s="808"/>
      <c r="O7" s="808"/>
      <c r="P7" s="808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1024"/>
      <c r="AF7" s="1024"/>
      <c r="AG7" s="1024"/>
      <c r="AH7" s="1024"/>
      <c r="AI7" s="1024"/>
      <c r="AJ7" s="1024"/>
      <c r="AK7" s="1024"/>
      <c r="AL7" s="1024"/>
      <c r="AM7" s="1024"/>
      <c r="AN7" s="1024"/>
      <c r="AO7" s="1024"/>
      <c r="AP7" s="1024"/>
      <c r="AQ7" s="1024"/>
      <c r="AR7" s="1024"/>
      <c r="AS7" s="1024"/>
      <c r="AT7" s="1024"/>
      <c r="AU7" s="1024"/>
      <c r="AV7" s="1024"/>
      <c r="AW7" s="1023"/>
    </row>
    <row r="8" spans="1:92" ht="31.35" customHeight="1" x14ac:dyDescent="0.2">
      <c r="A8" s="10" t="s">
        <v>2</v>
      </c>
      <c r="B8" s="11"/>
      <c r="C8" s="11"/>
      <c r="D8" s="11"/>
      <c r="E8" s="11"/>
      <c r="F8" s="11"/>
      <c r="G8" s="11"/>
      <c r="H8" s="11"/>
      <c r="I8" s="11"/>
      <c r="Q8" s="12"/>
      <c r="R8" s="12"/>
      <c r="S8" s="12"/>
      <c r="T8" s="12"/>
      <c r="U8" s="12"/>
      <c r="V8" s="12"/>
      <c r="W8" s="12"/>
      <c r="X8" s="13"/>
      <c r="Y8" s="13"/>
      <c r="Z8" s="13"/>
      <c r="AA8" s="13"/>
      <c r="AB8" s="13"/>
      <c r="AC8" s="13"/>
      <c r="AD8" s="7"/>
      <c r="AE8" s="1024"/>
      <c r="AF8" s="1024"/>
      <c r="AG8" s="1024"/>
      <c r="AH8" s="1024"/>
      <c r="AI8" s="1024"/>
      <c r="AJ8" s="1024"/>
      <c r="AK8" s="1024"/>
      <c r="AL8" s="1024"/>
      <c r="AM8" s="1024"/>
      <c r="AN8" s="1024"/>
      <c r="AO8" s="1024"/>
      <c r="AP8" s="1024"/>
      <c r="AQ8" s="1024"/>
      <c r="AR8" s="1024"/>
      <c r="AS8" s="1024"/>
      <c r="AT8" s="1024"/>
      <c r="AU8" s="1024"/>
      <c r="AV8" s="1024"/>
      <c r="AW8" s="1023"/>
      <c r="BZ8" s="2"/>
      <c r="CG8" s="14"/>
      <c r="CH8" s="14"/>
      <c r="CI8" s="14"/>
      <c r="CJ8" s="14"/>
      <c r="CK8" s="14"/>
      <c r="CL8" s="14"/>
      <c r="CM8" s="14"/>
      <c r="CN8" s="14"/>
    </row>
    <row r="9" spans="1:92" ht="16.350000000000001" customHeight="1" x14ac:dyDescent="0.2">
      <c r="A9" s="1371" t="s">
        <v>3</v>
      </c>
      <c r="B9" s="1372"/>
      <c r="C9" s="1375" t="s">
        <v>4</v>
      </c>
      <c r="D9" s="1377" t="s">
        <v>5</v>
      </c>
      <c r="E9" s="1378"/>
      <c r="F9" s="1378"/>
      <c r="G9" s="1378"/>
      <c r="H9" s="1378"/>
      <c r="I9" s="1378"/>
      <c r="J9" s="1378"/>
      <c r="K9" s="1378"/>
      <c r="L9" s="1378"/>
      <c r="M9" s="1379"/>
      <c r="N9" s="1367" t="s">
        <v>6</v>
      </c>
      <c r="O9" s="1375" t="s">
        <v>7</v>
      </c>
      <c r="P9" s="1375" t="s">
        <v>8</v>
      </c>
      <c r="Q9" s="15"/>
      <c r="R9" s="15"/>
      <c r="S9" s="15"/>
      <c r="T9" s="15"/>
      <c r="U9" s="15"/>
      <c r="V9" s="15"/>
      <c r="W9" s="13"/>
      <c r="X9" s="13"/>
      <c r="Y9" s="13"/>
      <c r="Z9" s="13"/>
      <c r="AA9" s="13"/>
      <c r="AB9" s="13"/>
      <c r="AC9" s="13"/>
      <c r="AD9" s="7"/>
      <c r="AE9" s="7"/>
      <c r="AF9" s="1024"/>
      <c r="AG9" s="1024"/>
      <c r="AH9" s="1024"/>
      <c r="AI9" s="1024"/>
      <c r="AJ9" s="1024"/>
      <c r="AK9" s="1024"/>
      <c r="AL9" s="1024"/>
      <c r="AM9" s="1024"/>
      <c r="AN9" s="1024"/>
      <c r="AO9" s="1024"/>
      <c r="AP9" s="1025"/>
      <c r="AQ9" s="1025"/>
      <c r="AR9" s="1025"/>
      <c r="AS9" s="1025"/>
      <c r="AT9" s="1025"/>
      <c r="AU9" s="1025"/>
      <c r="AV9" s="1025"/>
      <c r="AW9" s="1025"/>
      <c r="AX9" s="1023"/>
      <c r="CG9" s="14"/>
      <c r="CH9" s="14"/>
      <c r="CI9" s="14"/>
      <c r="CJ9" s="14"/>
      <c r="CK9" s="14"/>
      <c r="CL9" s="14"/>
      <c r="CM9" s="14"/>
      <c r="CN9" s="14"/>
    </row>
    <row r="10" spans="1:92" ht="25.35" customHeight="1" x14ac:dyDescent="0.2">
      <c r="A10" s="1373"/>
      <c r="B10" s="1374"/>
      <c r="C10" s="1376"/>
      <c r="D10" s="1001" t="s">
        <v>9</v>
      </c>
      <c r="E10" s="1026" t="s">
        <v>10</v>
      </c>
      <c r="F10" s="1026" t="s">
        <v>11</v>
      </c>
      <c r="G10" s="1026" t="s">
        <v>12</v>
      </c>
      <c r="H10" s="1026" t="s">
        <v>13</v>
      </c>
      <c r="I10" s="1026" t="s">
        <v>14</v>
      </c>
      <c r="J10" s="1026" t="s">
        <v>15</v>
      </c>
      <c r="K10" s="1026" t="s">
        <v>16</v>
      </c>
      <c r="L10" s="1026" t="s">
        <v>17</v>
      </c>
      <c r="M10" s="1027" t="s">
        <v>18</v>
      </c>
      <c r="N10" s="1369"/>
      <c r="O10" s="1376"/>
      <c r="P10" s="1376"/>
      <c r="Q10" s="12"/>
      <c r="R10" s="20"/>
      <c r="S10" s="20"/>
      <c r="T10" s="20"/>
      <c r="U10" s="20"/>
      <c r="V10" s="15"/>
      <c r="W10" s="15"/>
      <c r="X10" s="15"/>
      <c r="Y10" s="15"/>
      <c r="Z10" s="15"/>
      <c r="AA10" s="15"/>
      <c r="AB10" s="15"/>
      <c r="AC10" s="15"/>
      <c r="AD10" s="11"/>
      <c r="AE10" s="11"/>
      <c r="AF10" s="1028"/>
      <c r="AG10" s="1028"/>
      <c r="AH10" s="1028"/>
      <c r="AI10" s="1028"/>
      <c r="AJ10" s="1028"/>
      <c r="AK10" s="1028"/>
      <c r="AL10" s="1028"/>
      <c r="AM10" s="1028"/>
      <c r="AN10" s="1028"/>
      <c r="AO10" s="1029"/>
      <c r="AP10" s="1029"/>
      <c r="AQ10" s="1029"/>
      <c r="AR10" s="1029"/>
      <c r="AS10" s="1029"/>
      <c r="AT10" s="1029"/>
      <c r="AU10" s="1029"/>
      <c r="AV10" s="1029"/>
      <c r="AW10" s="1029"/>
      <c r="AX10" s="1023"/>
      <c r="CG10" s="14"/>
      <c r="CH10" s="14"/>
      <c r="CI10" s="14"/>
      <c r="CJ10" s="14"/>
      <c r="CK10" s="14"/>
      <c r="CL10" s="14"/>
      <c r="CM10" s="14"/>
      <c r="CN10" s="14"/>
    </row>
    <row r="11" spans="1:92" ht="16.350000000000001" customHeight="1" x14ac:dyDescent="0.2">
      <c r="A11" s="1605" t="s">
        <v>19</v>
      </c>
      <c r="B11" s="1605"/>
      <c r="C11" s="1030">
        <f>SUM(D11:M11)</f>
        <v>0</v>
      </c>
      <c r="D11" s="1013"/>
      <c r="E11" s="1022"/>
      <c r="F11" s="1022"/>
      <c r="G11" s="1022"/>
      <c r="H11" s="1022"/>
      <c r="I11" s="1022"/>
      <c r="J11" s="1022"/>
      <c r="K11" s="1022"/>
      <c r="L11" s="1031"/>
      <c r="M11" s="1032"/>
      <c r="N11" s="1014"/>
      <c r="O11" s="1015"/>
      <c r="P11" s="1015"/>
      <c r="Q11" s="30" t="str">
        <f>CA11&amp;CB11&amp;CC11&amp;CD11</f>
        <v/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15"/>
      <c r="AD11" s="11"/>
      <c r="AE11" s="11"/>
      <c r="AF11" s="1028"/>
      <c r="AG11" s="1028"/>
      <c r="AH11" s="1028"/>
      <c r="AI11" s="1028"/>
      <c r="AJ11" s="1028"/>
      <c r="AK11" s="1029"/>
      <c r="AL11" s="1029"/>
      <c r="AM11" s="1029"/>
      <c r="AN11" s="1029"/>
      <c r="AO11" s="1029"/>
      <c r="AP11" s="1029"/>
      <c r="AQ11" s="1029"/>
      <c r="AR11" s="1029"/>
      <c r="AS11" s="1029"/>
      <c r="AT11" s="1029"/>
      <c r="AU11" s="1029"/>
      <c r="AV11" s="1029"/>
      <c r="AW11" s="1029"/>
      <c r="AX11" s="1023"/>
      <c r="CA11" s="32" t="str">
        <f>IF(CH11=1,"* El número de víctima de Violencia de Género NO DEBE ser diferente al Total. ","")</f>
        <v/>
      </c>
      <c r="CB11" s="32" t="str">
        <f>IF(AND(C11&lt;&gt;0,OR(O11="",P11="")),"* No olvide digitar los campos Pueblo Originario y/o Migrantes (Digite CEROS si no tiene). ","")</f>
        <v/>
      </c>
      <c r="CC11" s="32" t="str">
        <f>IF(CJ11=1,"* Pueblo Originario y/o Migrantes NO DEBEN ser Mayor al Total. ","")</f>
        <v/>
      </c>
      <c r="CD11" s="32" t="str">
        <f>IF(CK11=1,"* Total Gestantes Ingresadas a control prenatal debe ser Mayor o Igual que el Total de Evaluaciones a Gestantes de REM A03 Sección B2. ","")</f>
        <v/>
      </c>
      <c r="CG11" s="14"/>
      <c r="CH11" s="33">
        <f>IF(C11&lt;N11,1,0)</f>
        <v>0</v>
      </c>
      <c r="CI11" s="14"/>
      <c r="CJ11" s="33">
        <f>IF(OR(C11&lt;O11,C11&lt;P11),1,0)</f>
        <v>0</v>
      </c>
      <c r="CK11" s="33">
        <f>IF(C11&lt;[6]A03!C75,1,0)</f>
        <v>0</v>
      </c>
      <c r="CL11" s="14"/>
      <c r="CM11" s="14"/>
      <c r="CN11" s="14"/>
    </row>
    <row r="12" spans="1:92" ht="16.350000000000001" customHeight="1" x14ac:dyDescent="0.2">
      <c r="A12" s="1359" t="s">
        <v>20</v>
      </c>
      <c r="B12" s="1359"/>
      <c r="C12" s="34">
        <f>SUM(D12:M12)</f>
        <v>0</v>
      </c>
      <c r="D12" s="35"/>
      <c r="E12" s="36"/>
      <c r="F12" s="36"/>
      <c r="G12" s="36"/>
      <c r="H12" s="36"/>
      <c r="I12" s="36"/>
      <c r="J12" s="36"/>
      <c r="K12" s="36"/>
      <c r="L12" s="37"/>
      <c r="M12" s="38"/>
      <c r="N12" s="39"/>
      <c r="O12" s="40"/>
      <c r="P12" s="40"/>
      <c r="Q12" s="30" t="str">
        <f>CA12&amp;CB12&amp;CC12&amp;CD12</f>
        <v/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15"/>
      <c r="AD12" s="11"/>
      <c r="AE12" s="11"/>
      <c r="AF12" s="1028"/>
      <c r="AG12" s="1028"/>
      <c r="AH12" s="1028"/>
      <c r="AI12" s="1028"/>
      <c r="AJ12" s="1028"/>
      <c r="AK12" s="1029"/>
      <c r="AL12" s="1029"/>
      <c r="AM12" s="1029"/>
      <c r="AN12" s="1029"/>
      <c r="AO12" s="1028"/>
      <c r="AP12" s="1028"/>
      <c r="AQ12" s="1029"/>
      <c r="AR12" s="1029"/>
      <c r="AS12" s="1029"/>
      <c r="AT12" s="1029"/>
      <c r="AU12" s="1029"/>
      <c r="AV12" s="1029"/>
      <c r="AW12" s="1029"/>
      <c r="AX12" s="1023"/>
      <c r="CA12" s="32" t="str">
        <f>IF(CH12=1,"* El número de víctima de Violencia de Género NO DEBE ser diferente al Total. ","")</f>
        <v/>
      </c>
      <c r="CB12" s="32" t="str">
        <f>IF(AND(C12&lt;&gt;0,OR(O12="",P12="")),"* No olvide digitar los campos Pueblo Originario y/o Migrantes (Digite CEROS si no tiene). ","")</f>
        <v/>
      </c>
      <c r="CC12" s="32" t="str">
        <f>IF(CJ12=1,"* Pueblo Originario y/o Migrantes NO DEBEN ser Mayor al Total. ","")</f>
        <v/>
      </c>
      <c r="CD12" s="32" t="str">
        <f>IF(CK12=1,"* Total Gestantes debe ser Mayor o Igual a "&amp;A12&amp;".","")</f>
        <v/>
      </c>
      <c r="CG12" s="14"/>
      <c r="CH12" s="33">
        <f>IF(C12&lt;N12,1,0)</f>
        <v>0</v>
      </c>
      <c r="CI12" s="14"/>
      <c r="CJ12" s="33">
        <f>IF(OR(C12&lt;O12,C12&lt;P12),1,0)</f>
        <v>0</v>
      </c>
      <c r="CK12" s="33">
        <f>IF($C$11&lt;C12,1,0)</f>
        <v>0</v>
      </c>
      <c r="CL12" s="14"/>
      <c r="CM12" s="14"/>
      <c r="CN12" s="14"/>
    </row>
    <row r="13" spans="1:92" ht="16.350000000000001" customHeight="1" x14ac:dyDescent="0.2">
      <c r="A13" s="1360" t="s">
        <v>21</v>
      </c>
      <c r="B13" s="1361"/>
      <c r="C13" s="34">
        <f>SUM(D13:M13)</f>
        <v>0</v>
      </c>
      <c r="D13" s="35"/>
      <c r="E13" s="36"/>
      <c r="F13" s="36"/>
      <c r="G13" s="36"/>
      <c r="H13" s="36"/>
      <c r="I13" s="36"/>
      <c r="J13" s="36"/>
      <c r="K13" s="36"/>
      <c r="L13" s="37"/>
      <c r="M13" s="38"/>
      <c r="N13" s="39"/>
      <c r="O13" s="40"/>
      <c r="P13" s="40"/>
      <c r="Q13" s="30" t="str">
        <f>CA13&amp;CB13&amp;CC13&amp;CD13</f>
        <v/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15"/>
      <c r="AD13" s="11"/>
      <c r="AE13" s="11"/>
      <c r="AF13" s="1028"/>
      <c r="AG13" s="1028"/>
      <c r="AH13" s="1028"/>
      <c r="AI13" s="1028"/>
      <c r="AJ13" s="1028"/>
      <c r="AK13" s="1029"/>
      <c r="AL13" s="1029"/>
      <c r="AM13" s="1029"/>
      <c r="AN13" s="1029"/>
      <c r="AO13" s="1028"/>
      <c r="AP13" s="1028"/>
      <c r="AQ13" s="1028"/>
      <c r="AR13" s="1029"/>
      <c r="AS13" s="1029"/>
      <c r="AT13" s="1029"/>
      <c r="AU13" s="1029"/>
      <c r="AV13" s="1029"/>
      <c r="AW13" s="1029"/>
      <c r="AX13" s="1023"/>
      <c r="CA13" s="32" t="str">
        <f>IF(CH13=1,"* El número de víctima de Violencia de Género NO DEBE ser diferente al Total. ","")</f>
        <v/>
      </c>
      <c r="CB13" s="32" t="str">
        <f>IF(AND(C13&lt;&gt;0,OR(O13="",P13="")),"* No olvide digitar los campos Pueblo Originario y/o Migrantes (Digite CEROS si no tiene). ","")</f>
        <v/>
      </c>
      <c r="CC13" s="32" t="str">
        <f>IF(CJ13=1,"* Pueblo Originario y/o Migrantes NO DEBEN ser Mayor al Total. ","")</f>
        <v/>
      </c>
      <c r="CD13" s="32" t="str">
        <f>IF(CK13=1,"* Total Gestantes debe ser Mayor o Igual a "&amp;A13&amp;".","")</f>
        <v/>
      </c>
      <c r="CG13" s="14"/>
      <c r="CH13" s="33">
        <f>IF(C13&lt;N13,1,0)</f>
        <v>0</v>
      </c>
      <c r="CI13" s="14"/>
      <c r="CJ13" s="33">
        <f>IF(OR(C13&lt;O13,C13&lt;P13),1,0)</f>
        <v>0</v>
      </c>
      <c r="CK13" s="33">
        <f>IF($C$11&lt;C13,1,0)</f>
        <v>0</v>
      </c>
      <c r="CL13" s="14"/>
      <c r="CM13" s="14"/>
      <c r="CN13" s="14"/>
    </row>
    <row r="14" spans="1:92" ht="16.350000000000001" customHeight="1" x14ac:dyDescent="0.2">
      <c r="A14" s="1362" t="s">
        <v>22</v>
      </c>
      <c r="B14" s="1363"/>
      <c r="C14" s="41">
        <f>SUM(D14:M14)</f>
        <v>0</v>
      </c>
      <c r="D14" s="42"/>
      <c r="E14" s="43"/>
      <c r="F14" s="43"/>
      <c r="G14" s="43"/>
      <c r="H14" s="43"/>
      <c r="I14" s="43"/>
      <c r="J14" s="43"/>
      <c r="K14" s="43"/>
      <c r="L14" s="44"/>
      <c r="M14" s="45"/>
      <c r="N14" s="46"/>
      <c r="O14" s="47"/>
      <c r="P14" s="47"/>
      <c r="Q14" s="30" t="str">
        <f>CA14&amp;CB14&amp;CC14&amp;CD14</f>
        <v/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15"/>
      <c r="AD14" s="11"/>
      <c r="AE14" s="11"/>
      <c r="AF14" s="1028"/>
      <c r="AG14" s="1028"/>
      <c r="AH14" s="1028"/>
      <c r="AI14" s="1028"/>
      <c r="AJ14" s="1028"/>
      <c r="AK14" s="1028"/>
      <c r="AL14" s="1028"/>
      <c r="AM14" s="1028"/>
      <c r="AN14" s="1028"/>
      <c r="AO14" s="1029"/>
      <c r="AP14" s="1029"/>
      <c r="AQ14" s="1029"/>
      <c r="AR14" s="1029"/>
      <c r="AS14" s="1029"/>
      <c r="AT14" s="1029"/>
      <c r="AU14" s="1029"/>
      <c r="AV14" s="1029"/>
      <c r="AW14" s="1029"/>
      <c r="AX14" s="1023"/>
      <c r="CA14" s="32" t="str">
        <f>IF(CH14=1,"* El número de víctima de Violencia de Género NO DEBE ser diferente al Total. ","")</f>
        <v/>
      </c>
      <c r="CB14" s="32" t="str">
        <f>IF(AND(C14&lt;&gt;0,OR(O14="",P14="")),"* No olvide digitar los campos Pueblo Originario y/o Migrantes (Digite CEROS si no tiene). ","")</f>
        <v/>
      </c>
      <c r="CC14" s="32" t="str">
        <f>IF(CJ14=1,"* Pueblo Originario y/o Migrantes NO DEBEN ser Mayor al Total. ","")</f>
        <v/>
      </c>
      <c r="CD14" s="32" t="str">
        <f>IF(CK14=1,"* Total Gestantes debe ser Mayor o Igual a "&amp;A14&amp;".","")</f>
        <v/>
      </c>
      <c r="CG14" s="14"/>
      <c r="CH14" s="33">
        <f>IF(C14&lt;N14,1,0)</f>
        <v>0</v>
      </c>
      <c r="CI14" s="14"/>
      <c r="CJ14" s="33">
        <f>IF(OR(C14&lt;O14,C14&lt;P14),1,0)</f>
        <v>0</v>
      </c>
      <c r="CK14" s="33">
        <f>IF($C$11&lt;C14,1,0)</f>
        <v>0</v>
      </c>
      <c r="CL14" s="14"/>
      <c r="CM14" s="14"/>
      <c r="CN14" s="14"/>
    </row>
    <row r="15" spans="1:92" ht="16.350000000000001" customHeight="1" x14ac:dyDescent="0.2">
      <c r="A15" s="1364" t="s">
        <v>23</v>
      </c>
      <c r="B15" s="1365"/>
      <c r="C15" s="1033">
        <f>SUM(D15:M15)</f>
        <v>0</v>
      </c>
      <c r="D15" s="1034"/>
      <c r="E15" s="1035"/>
      <c r="F15" s="1035"/>
      <c r="G15" s="1035"/>
      <c r="H15" s="1035"/>
      <c r="I15" s="1035"/>
      <c r="J15" s="1035"/>
      <c r="K15" s="1035"/>
      <c r="L15" s="1036"/>
      <c r="M15" s="1037"/>
      <c r="N15" s="53"/>
      <c r="O15" s="1038"/>
      <c r="P15" s="1038"/>
      <c r="Q15" s="30" t="str">
        <f>CA15&amp;CB15&amp;CC15&amp;CD15</f>
        <v/>
      </c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15"/>
      <c r="AD15" s="11"/>
      <c r="AE15" s="11"/>
      <c r="AF15" s="1028"/>
      <c r="AG15" s="1028"/>
      <c r="AH15" s="1028"/>
      <c r="AI15" s="1028"/>
      <c r="AJ15" s="1028"/>
      <c r="AK15" s="1028"/>
      <c r="AL15" s="1028"/>
      <c r="AM15" s="1028"/>
      <c r="AN15" s="1028"/>
      <c r="AO15" s="1029"/>
      <c r="AP15" s="1029"/>
      <c r="AQ15" s="1029"/>
      <c r="AR15" s="1029"/>
      <c r="AS15" s="1029"/>
      <c r="AT15" s="1029"/>
      <c r="AU15" s="1029"/>
      <c r="AV15" s="1029"/>
      <c r="AW15" s="1029"/>
      <c r="AX15" s="1023"/>
      <c r="CA15" s="32" t="str">
        <f>IF(CH15=1,"* El número de víctima de Violencia de Género NO DEBE ser diferente al Total. ","")</f>
        <v/>
      </c>
      <c r="CB15" s="32" t="str">
        <f>IF(AND(C15&lt;&gt;0,OR(O15="",P15="")),"* No olvide digitar los campos Pueblo Originario y/o Migrantes (Digite CEROS si no tiene). ","")</f>
        <v/>
      </c>
      <c r="CC15" s="32" t="str">
        <f>IF(CJ15=1,"* Pueblo Originario y/o Migrantes NO DEBEN ser Mayor al Total. ","")</f>
        <v/>
      </c>
      <c r="CD15" s="32" t="str">
        <f>IF(CK15=1,"* Total Gestantes debe ser Mayor o Igual a "&amp;A15&amp;".","")</f>
        <v/>
      </c>
      <c r="CG15" s="14"/>
      <c r="CH15" s="33">
        <f>IF(C15&lt;N15,1,0)</f>
        <v>0</v>
      </c>
      <c r="CI15" s="14"/>
      <c r="CJ15" s="33">
        <f>IF(OR(C15&lt;O15,C15&lt;P15),1,0)</f>
        <v>0</v>
      </c>
      <c r="CK15" s="33">
        <f>IF($C$11&lt;C15,1,0)</f>
        <v>0</v>
      </c>
      <c r="CL15" s="14"/>
      <c r="CM15" s="14"/>
      <c r="CN15" s="14"/>
    </row>
    <row r="16" spans="1:92" ht="31.35" customHeight="1" x14ac:dyDescent="0.2">
      <c r="A16" s="10" t="s">
        <v>24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1"/>
      <c r="P16" s="11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1"/>
      <c r="AE16" s="1028"/>
      <c r="AF16" s="1028"/>
      <c r="AG16" s="1028"/>
      <c r="AH16" s="1028"/>
      <c r="AI16" s="1028"/>
      <c r="AJ16" s="1028"/>
      <c r="AK16" s="1028"/>
      <c r="AL16" s="1028"/>
      <c r="AM16" s="1028"/>
      <c r="AN16" s="1028"/>
      <c r="AO16" s="1028"/>
      <c r="AP16" s="1028"/>
      <c r="AQ16" s="1028"/>
      <c r="AR16" s="1028"/>
      <c r="AS16" s="1028"/>
      <c r="AT16" s="1028"/>
      <c r="AU16" s="1028"/>
      <c r="AV16" s="1028"/>
      <c r="AW16" s="1023"/>
      <c r="BZ16" s="2"/>
      <c r="CG16" s="14"/>
      <c r="CH16" s="14"/>
      <c r="CI16" s="14"/>
      <c r="CJ16" s="14"/>
      <c r="CK16" s="14"/>
      <c r="CL16" s="14"/>
      <c r="CM16" s="14"/>
      <c r="CN16" s="14"/>
    </row>
    <row r="17" spans="1:92" ht="16.350000000000001" customHeight="1" x14ac:dyDescent="0.2">
      <c r="A17" s="1366" t="s">
        <v>25</v>
      </c>
      <c r="B17" s="1367"/>
      <c r="C17" s="1375" t="s">
        <v>26</v>
      </c>
      <c r="D17" s="1375" t="s">
        <v>27</v>
      </c>
      <c r="E17" s="1375" t="s">
        <v>7</v>
      </c>
      <c r="F17" s="1375" t="s">
        <v>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1"/>
      <c r="AE17" s="1028"/>
      <c r="AF17" s="1029"/>
      <c r="AG17" s="1029"/>
      <c r="AH17" s="1029"/>
      <c r="AI17" s="1029"/>
      <c r="AJ17" s="1029"/>
      <c r="AK17" s="1029"/>
      <c r="AL17" s="1029"/>
      <c r="AM17" s="1029"/>
      <c r="AN17" s="1029"/>
      <c r="AO17" s="1029"/>
      <c r="AP17" s="1029"/>
      <c r="AQ17" s="1029"/>
      <c r="AR17" s="1029"/>
      <c r="AS17" s="1029"/>
      <c r="AT17" s="1029"/>
      <c r="AU17" s="1029"/>
      <c r="AV17" s="1029"/>
      <c r="AW17" s="1023"/>
      <c r="CG17" s="14"/>
      <c r="CH17" s="14"/>
      <c r="CI17" s="14"/>
      <c r="CJ17" s="14"/>
      <c r="CK17" s="14"/>
      <c r="CL17" s="14"/>
      <c r="CM17" s="14"/>
      <c r="CN17" s="14"/>
    </row>
    <row r="18" spans="1:92" ht="25.35" customHeight="1" x14ac:dyDescent="0.2">
      <c r="A18" s="1368"/>
      <c r="B18" s="1369"/>
      <c r="C18" s="1376"/>
      <c r="D18" s="1376"/>
      <c r="E18" s="1376"/>
      <c r="F18" s="1376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1"/>
      <c r="AE18" s="1028"/>
      <c r="AF18" s="1029"/>
      <c r="AG18" s="1029"/>
      <c r="AH18" s="1029"/>
      <c r="AI18" s="1029"/>
      <c r="AJ18" s="1029"/>
      <c r="AK18" s="1029"/>
      <c r="AL18" s="1029"/>
      <c r="AM18" s="1029"/>
      <c r="AN18" s="1029"/>
      <c r="AO18" s="1029"/>
      <c r="AP18" s="1029"/>
      <c r="AQ18" s="1029"/>
      <c r="AR18" s="1029"/>
      <c r="AS18" s="1029"/>
      <c r="AT18" s="1029"/>
      <c r="AU18" s="1029"/>
      <c r="AV18" s="1029"/>
      <c r="AW18" s="1023"/>
      <c r="CG18" s="14"/>
      <c r="CH18" s="14"/>
      <c r="CI18" s="14"/>
      <c r="CJ18" s="14"/>
      <c r="CK18" s="14"/>
      <c r="CL18" s="14"/>
      <c r="CM18" s="14"/>
      <c r="CN18" s="14"/>
    </row>
    <row r="19" spans="1:92" ht="16.350000000000001" customHeight="1" x14ac:dyDescent="0.2">
      <c r="A19" s="1383" t="s">
        <v>28</v>
      </c>
      <c r="B19" s="1384"/>
      <c r="C19" s="1039">
        <v>30</v>
      </c>
      <c r="D19" s="1039">
        <v>0</v>
      </c>
      <c r="E19" s="1039">
        <v>0</v>
      </c>
      <c r="F19" s="1039">
        <v>0</v>
      </c>
      <c r="G19" s="30" t="str">
        <f t="shared" ref="G19:G29" si="0">CA19&amp;CB19&amp;CC19&amp;CD19</f>
        <v/>
      </c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1"/>
      <c r="AE19" s="874"/>
      <c r="AF19" s="875"/>
      <c r="AG19" s="875"/>
      <c r="AH19" s="875"/>
      <c r="AI19" s="875"/>
      <c r="AJ19" s="875"/>
      <c r="AK19" s="875"/>
      <c r="AL19" s="875"/>
      <c r="AM19" s="875"/>
      <c r="AN19" s="875"/>
      <c r="AO19" s="875"/>
      <c r="AP19" s="875"/>
      <c r="AQ19" s="875"/>
      <c r="AR19" s="875"/>
      <c r="AS19" s="875"/>
      <c r="AT19" s="875"/>
      <c r="AU19" s="875"/>
      <c r="AV19" s="875"/>
      <c r="AW19" s="876"/>
      <c r="CA19" s="56"/>
      <c r="CB19" s="56"/>
      <c r="CC19" s="56"/>
      <c r="CD19" s="32" t="str">
        <f>IF(AND(SUM(C20:C29)&lt;&gt;0,C19=0),"* No olvide registrar número de gestantes ingresadas. ","")</f>
        <v/>
      </c>
      <c r="CG19" s="14">
        <v>0</v>
      </c>
      <c r="CH19" s="14"/>
      <c r="CI19" s="14">
        <v>0</v>
      </c>
      <c r="CJ19" s="14"/>
      <c r="CK19" s="14"/>
      <c r="CL19" s="14"/>
      <c r="CM19" s="14"/>
      <c r="CN19" s="14"/>
    </row>
    <row r="20" spans="1:92" ht="16.350000000000001" customHeight="1" x14ac:dyDescent="0.2">
      <c r="A20" s="1577" t="s">
        <v>29</v>
      </c>
      <c r="B20" s="1578"/>
      <c r="C20" s="57"/>
      <c r="D20" s="57"/>
      <c r="E20" s="57"/>
      <c r="F20" s="57"/>
      <c r="G20" s="30" t="str">
        <f t="shared" si="0"/>
        <v/>
      </c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1"/>
      <c r="AE20" s="874"/>
      <c r="AF20" s="875"/>
      <c r="AG20" s="875"/>
      <c r="AH20" s="875"/>
      <c r="AI20" s="875"/>
      <c r="AJ20" s="875"/>
      <c r="AK20" s="875"/>
      <c r="AL20" s="875"/>
      <c r="AM20" s="875"/>
      <c r="AN20" s="875"/>
      <c r="AO20" s="875"/>
      <c r="AP20" s="875"/>
      <c r="AQ20" s="875"/>
      <c r="AR20" s="875"/>
      <c r="AS20" s="875"/>
      <c r="AT20" s="875"/>
      <c r="AU20" s="875"/>
      <c r="AV20" s="875"/>
      <c r="AW20" s="876"/>
      <c r="CG20" s="14">
        <v>0</v>
      </c>
      <c r="CH20" s="14"/>
      <c r="CI20" s="14">
        <v>0</v>
      </c>
      <c r="CJ20" s="14"/>
      <c r="CK20" s="14"/>
      <c r="CL20" s="14"/>
      <c r="CM20" s="14"/>
      <c r="CN20" s="14"/>
    </row>
    <row r="21" spans="1:92" ht="16.350000000000001" customHeight="1" x14ac:dyDescent="0.2">
      <c r="A21" s="1360" t="s">
        <v>30</v>
      </c>
      <c r="B21" s="1361"/>
      <c r="C21" s="58">
        <v>3</v>
      </c>
      <c r="D21" s="58">
        <v>0</v>
      </c>
      <c r="E21" s="58">
        <v>0</v>
      </c>
      <c r="F21" s="58">
        <v>0</v>
      </c>
      <c r="G21" s="30" t="str">
        <f t="shared" si="0"/>
        <v/>
      </c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1"/>
      <c r="AE21" s="874"/>
      <c r="AF21" s="875"/>
      <c r="AG21" s="875"/>
      <c r="AH21" s="875"/>
      <c r="AI21" s="875"/>
      <c r="AJ21" s="875"/>
      <c r="AK21" s="875"/>
      <c r="AL21" s="875"/>
      <c r="AM21" s="875"/>
      <c r="AN21" s="875"/>
      <c r="AO21" s="875"/>
      <c r="AP21" s="875"/>
      <c r="AQ21" s="875"/>
      <c r="AR21" s="875"/>
      <c r="AS21" s="875"/>
      <c r="AT21" s="875"/>
      <c r="AU21" s="875"/>
      <c r="AV21" s="875"/>
      <c r="AW21" s="876"/>
      <c r="CA21" s="56"/>
      <c r="CB21" s="56"/>
      <c r="CC21" s="56"/>
      <c r="CG21" s="14">
        <v>0</v>
      </c>
      <c r="CH21" s="14"/>
      <c r="CI21" s="14">
        <v>0</v>
      </c>
      <c r="CJ21" s="14"/>
      <c r="CK21" s="14"/>
      <c r="CL21" s="14"/>
      <c r="CM21" s="14"/>
      <c r="CN21" s="14"/>
    </row>
    <row r="22" spans="1:92" ht="16.350000000000001" customHeight="1" x14ac:dyDescent="0.2">
      <c r="A22" s="1360" t="s">
        <v>31</v>
      </c>
      <c r="B22" s="1361"/>
      <c r="C22" s="58">
        <v>4</v>
      </c>
      <c r="D22" s="58">
        <v>0</v>
      </c>
      <c r="E22" s="58">
        <v>0</v>
      </c>
      <c r="F22" s="58">
        <v>0</v>
      </c>
      <c r="G22" s="30" t="str">
        <f t="shared" si="0"/>
        <v/>
      </c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1"/>
      <c r="AE22" s="874"/>
      <c r="AF22" s="875"/>
      <c r="AG22" s="875"/>
      <c r="AH22" s="875"/>
      <c r="AI22" s="875"/>
      <c r="AJ22" s="875"/>
      <c r="AK22" s="875"/>
      <c r="AL22" s="875"/>
      <c r="AM22" s="875"/>
      <c r="AN22" s="875"/>
      <c r="AO22" s="875"/>
      <c r="AP22" s="875"/>
      <c r="AQ22" s="875"/>
      <c r="AR22" s="875"/>
      <c r="AS22" s="875"/>
      <c r="AT22" s="875"/>
      <c r="AU22" s="875"/>
      <c r="AV22" s="875"/>
      <c r="AW22" s="876"/>
      <c r="CG22" s="14">
        <v>0</v>
      </c>
      <c r="CH22" s="14"/>
      <c r="CI22" s="14">
        <v>0</v>
      </c>
      <c r="CJ22" s="14"/>
      <c r="CK22" s="14"/>
      <c r="CL22" s="14"/>
      <c r="CM22" s="14"/>
      <c r="CN22" s="14"/>
    </row>
    <row r="23" spans="1:92" ht="16.350000000000001" customHeight="1" x14ac:dyDescent="0.2">
      <c r="A23" s="1381" t="s">
        <v>32</v>
      </c>
      <c r="B23" s="1382"/>
      <c r="C23" s="58">
        <v>1</v>
      </c>
      <c r="D23" s="58">
        <v>0</v>
      </c>
      <c r="E23" s="58">
        <v>0</v>
      </c>
      <c r="F23" s="58">
        <v>0</v>
      </c>
      <c r="G23" s="30" t="str">
        <f t="shared" si="0"/>
        <v/>
      </c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1"/>
      <c r="AE23" s="874"/>
      <c r="AF23" s="875"/>
      <c r="AG23" s="875"/>
      <c r="AH23" s="875"/>
      <c r="AI23" s="875"/>
      <c r="AJ23" s="875"/>
      <c r="AK23" s="875"/>
      <c r="AL23" s="875"/>
      <c r="AM23" s="875"/>
      <c r="AN23" s="875"/>
      <c r="AO23" s="875"/>
      <c r="AP23" s="875"/>
      <c r="AQ23" s="875"/>
      <c r="AR23" s="875"/>
      <c r="AS23" s="875"/>
      <c r="AT23" s="875"/>
      <c r="AU23" s="875"/>
      <c r="AV23" s="875"/>
      <c r="AW23" s="876"/>
      <c r="CG23" s="14">
        <v>0</v>
      </c>
      <c r="CH23" s="14"/>
      <c r="CI23" s="14">
        <v>0</v>
      </c>
      <c r="CJ23" s="14"/>
      <c r="CK23" s="14"/>
      <c r="CL23" s="14"/>
      <c r="CM23" s="14"/>
      <c r="CN23" s="14"/>
    </row>
    <row r="24" spans="1:92" ht="16.350000000000001" customHeight="1" x14ac:dyDescent="0.2">
      <c r="A24" s="1381" t="s">
        <v>33</v>
      </c>
      <c r="B24" s="1382"/>
      <c r="C24" s="58">
        <v>1</v>
      </c>
      <c r="D24" s="58">
        <v>0</v>
      </c>
      <c r="E24" s="58">
        <v>0</v>
      </c>
      <c r="F24" s="58">
        <v>0</v>
      </c>
      <c r="G24" s="30" t="str">
        <f t="shared" si="0"/>
        <v/>
      </c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1"/>
      <c r="AE24" s="874"/>
      <c r="AF24" s="875"/>
      <c r="AG24" s="875"/>
      <c r="AH24" s="875"/>
      <c r="AI24" s="875"/>
      <c r="AJ24" s="875"/>
      <c r="AK24" s="875"/>
      <c r="AL24" s="875"/>
      <c r="AM24" s="875"/>
      <c r="AN24" s="875"/>
      <c r="AO24" s="875"/>
      <c r="AP24" s="875"/>
      <c r="AQ24" s="875"/>
      <c r="AR24" s="875"/>
      <c r="AS24" s="875"/>
      <c r="AT24" s="875"/>
      <c r="AU24" s="875"/>
      <c r="AV24" s="875"/>
      <c r="AW24" s="876"/>
      <c r="CG24" s="14">
        <v>0</v>
      </c>
      <c r="CH24" s="14"/>
      <c r="CI24" s="14">
        <v>0</v>
      </c>
      <c r="CJ24" s="14"/>
      <c r="CK24" s="14"/>
      <c r="CL24" s="14"/>
      <c r="CM24" s="14"/>
      <c r="CN24" s="14"/>
    </row>
    <row r="25" spans="1:92" ht="16.350000000000001" customHeight="1" x14ac:dyDescent="0.2">
      <c r="A25" s="1381" t="s">
        <v>34</v>
      </c>
      <c r="B25" s="1382"/>
      <c r="C25" s="58">
        <v>1</v>
      </c>
      <c r="D25" s="58">
        <v>0</v>
      </c>
      <c r="E25" s="58">
        <v>0</v>
      </c>
      <c r="F25" s="58">
        <v>0</v>
      </c>
      <c r="G25" s="30" t="str">
        <f t="shared" si="0"/>
        <v/>
      </c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1"/>
      <c r="AE25" s="874"/>
      <c r="AF25" s="875"/>
      <c r="AG25" s="875"/>
      <c r="AH25" s="875"/>
      <c r="AI25" s="875"/>
      <c r="AJ25" s="875"/>
      <c r="AK25" s="875"/>
      <c r="AL25" s="875"/>
      <c r="AM25" s="875"/>
      <c r="AN25" s="875"/>
      <c r="AO25" s="875"/>
      <c r="AP25" s="875"/>
      <c r="AQ25" s="875"/>
      <c r="AR25" s="875"/>
      <c r="AS25" s="875"/>
      <c r="AT25" s="875"/>
      <c r="AU25" s="875"/>
      <c r="AV25" s="875"/>
      <c r="AW25" s="876"/>
      <c r="CG25" s="14">
        <v>0</v>
      </c>
      <c r="CH25" s="14"/>
      <c r="CI25" s="14">
        <v>0</v>
      </c>
      <c r="CJ25" s="14"/>
      <c r="CK25" s="14"/>
      <c r="CL25" s="14"/>
      <c r="CM25" s="14"/>
      <c r="CN25" s="14"/>
    </row>
    <row r="26" spans="1:92" ht="16.350000000000001" customHeight="1" x14ac:dyDescent="0.2">
      <c r="A26" s="1381" t="s">
        <v>35</v>
      </c>
      <c r="B26" s="1382"/>
      <c r="C26" s="58">
        <v>6</v>
      </c>
      <c r="D26" s="58">
        <v>0</v>
      </c>
      <c r="E26" s="58">
        <v>0</v>
      </c>
      <c r="F26" s="58">
        <v>0</v>
      </c>
      <c r="G26" s="30" t="str">
        <f t="shared" si="0"/>
        <v/>
      </c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1"/>
      <c r="AE26" s="874"/>
      <c r="AF26" s="875"/>
      <c r="AG26" s="875"/>
      <c r="AH26" s="875"/>
      <c r="AI26" s="875"/>
      <c r="AJ26" s="875"/>
      <c r="AK26" s="875"/>
      <c r="AL26" s="875"/>
      <c r="AM26" s="875"/>
      <c r="AN26" s="875"/>
      <c r="AO26" s="875"/>
      <c r="AP26" s="875"/>
      <c r="AQ26" s="875"/>
      <c r="AR26" s="875"/>
      <c r="AS26" s="875"/>
      <c r="AT26" s="875"/>
      <c r="AU26" s="875"/>
      <c r="AV26" s="875"/>
      <c r="AW26" s="876"/>
      <c r="CG26" s="14">
        <v>0</v>
      </c>
      <c r="CH26" s="14"/>
      <c r="CI26" s="14">
        <v>0</v>
      </c>
      <c r="CJ26" s="14"/>
      <c r="CK26" s="14"/>
      <c r="CL26" s="14"/>
      <c r="CM26" s="14"/>
      <c r="CN26" s="14"/>
    </row>
    <row r="27" spans="1:92" ht="16.350000000000001" customHeight="1" x14ac:dyDescent="0.2">
      <c r="A27" s="1381" t="s">
        <v>36</v>
      </c>
      <c r="B27" s="1382"/>
      <c r="C27" s="58">
        <v>7</v>
      </c>
      <c r="D27" s="58">
        <v>0</v>
      </c>
      <c r="E27" s="58">
        <v>0</v>
      </c>
      <c r="F27" s="58">
        <v>0</v>
      </c>
      <c r="G27" s="30" t="str">
        <f t="shared" si="0"/>
        <v/>
      </c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1"/>
      <c r="AE27" s="874"/>
      <c r="AF27" s="875"/>
      <c r="AG27" s="875"/>
      <c r="AH27" s="875"/>
      <c r="AI27" s="875"/>
      <c r="AJ27" s="875"/>
      <c r="AK27" s="875"/>
      <c r="AL27" s="875"/>
      <c r="AM27" s="875"/>
      <c r="AN27" s="875"/>
      <c r="AO27" s="875"/>
      <c r="AP27" s="875"/>
      <c r="AQ27" s="875"/>
      <c r="AR27" s="875"/>
      <c r="AS27" s="875"/>
      <c r="AT27" s="875"/>
      <c r="AU27" s="875"/>
      <c r="AV27" s="875"/>
      <c r="AW27" s="876"/>
      <c r="CG27" s="14">
        <v>0</v>
      </c>
      <c r="CH27" s="14"/>
      <c r="CI27" s="14">
        <v>0</v>
      </c>
      <c r="CJ27" s="14"/>
      <c r="CK27" s="14"/>
      <c r="CL27" s="14"/>
      <c r="CM27" s="14"/>
      <c r="CN27" s="14"/>
    </row>
    <row r="28" spans="1:92" ht="16.350000000000001" customHeight="1" x14ac:dyDescent="0.2">
      <c r="A28" s="1381" t="s">
        <v>37</v>
      </c>
      <c r="B28" s="1382"/>
      <c r="C28" s="58"/>
      <c r="D28" s="58"/>
      <c r="E28" s="58"/>
      <c r="F28" s="58"/>
      <c r="G28" s="30" t="str">
        <f t="shared" si="0"/>
        <v/>
      </c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1"/>
      <c r="AE28" s="874"/>
      <c r="AF28" s="875"/>
      <c r="AG28" s="875"/>
      <c r="AH28" s="875"/>
      <c r="AI28" s="875"/>
      <c r="AJ28" s="875"/>
      <c r="AK28" s="875"/>
      <c r="AL28" s="875"/>
      <c r="AM28" s="875"/>
      <c r="AN28" s="875"/>
      <c r="AO28" s="875"/>
      <c r="AP28" s="875"/>
      <c r="AQ28" s="875"/>
      <c r="AR28" s="875"/>
      <c r="AS28" s="875"/>
      <c r="AT28" s="875"/>
      <c r="AU28" s="875"/>
      <c r="AV28" s="875"/>
      <c r="AW28" s="876"/>
      <c r="CG28" s="14">
        <v>0</v>
      </c>
      <c r="CH28" s="14"/>
      <c r="CI28" s="14">
        <v>0</v>
      </c>
      <c r="CJ28" s="14"/>
      <c r="CK28" s="14"/>
      <c r="CL28" s="14"/>
      <c r="CM28" s="14"/>
      <c r="CN28" s="14"/>
    </row>
    <row r="29" spans="1:92" ht="16.350000000000001" customHeight="1" x14ac:dyDescent="0.2">
      <c r="A29" s="1395" t="s">
        <v>38</v>
      </c>
      <c r="B29" s="1396"/>
      <c r="C29" s="59">
        <v>7</v>
      </c>
      <c r="D29" s="59">
        <v>0</v>
      </c>
      <c r="E29" s="59">
        <v>0</v>
      </c>
      <c r="F29" s="59">
        <v>0</v>
      </c>
      <c r="G29" s="30" t="str">
        <f t="shared" si="0"/>
        <v/>
      </c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15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7"/>
      <c r="AE29" s="878"/>
      <c r="AF29" s="878"/>
      <c r="AG29" s="878"/>
      <c r="AH29" s="877"/>
      <c r="AI29" s="878"/>
      <c r="AJ29" s="878"/>
      <c r="AK29" s="878"/>
      <c r="AL29" s="878"/>
      <c r="AM29" s="878"/>
      <c r="AN29" s="878"/>
      <c r="AO29" s="878"/>
      <c r="AP29" s="878"/>
      <c r="AQ29" s="878"/>
      <c r="AR29" s="878"/>
      <c r="AS29" s="878"/>
      <c r="AT29" s="878"/>
      <c r="AU29" s="878"/>
      <c r="AV29" s="878"/>
      <c r="AW29" s="879"/>
      <c r="CG29" s="14">
        <v>0</v>
      </c>
      <c r="CH29" s="14"/>
      <c r="CI29" s="14">
        <v>0</v>
      </c>
      <c r="CJ29" s="14"/>
      <c r="CK29" s="14"/>
      <c r="CL29" s="14"/>
      <c r="CM29" s="14"/>
      <c r="CN29" s="14"/>
    </row>
    <row r="30" spans="1:92" ht="31.35" customHeight="1" x14ac:dyDescent="0.2">
      <c r="A30" s="10" t="s">
        <v>39</v>
      </c>
      <c r="B30" s="62"/>
      <c r="C30" s="63"/>
      <c r="D30" s="11"/>
      <c r="E30" s="11"/>
      <c r="F30" s="1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7"/>
      <c r="AE30" s="878"/>
      <c r="AF30" s="878"/>
      <c r="AG30" s="878"/>
      <c r="AH30" s="877"/>
      <c r="AI30" s="878"/>
      <c r="AJ30" s="878"/>
      <c r="AK30" s="878"/>
      <c r="AL30" s="878"/>
      <c r="AM30" s="878"/>
      <c r="AN30" s="878"/>
      <c r="AO30" s="878"/>
      <c r="AP30" s="878"/>
      <c r="AQ30" s="878"/>
      <c r="AR30" s="878"/>
      <c r="AS30" s="878"/>
      <c r="AT30" s="878"/>
      <c r="AU30" s="878"/>
      <c r="AV30" s="878"/>
      <c r="AW30" s="879"/>
      <c r="BZ30" s="2"/>
      <c r="CG30" s="14"/>
      <c r="CH30" s="14"/>
      <c r="CI30" s="14"/>
      <c r="CJ30" s="14"/>
      <c r="CK30" s="14"/>
      <c r="CL30" s="14"/>
      <c r="CM30" s="14"/>
      <c r="CN30" s="14"/>
    </row>
    <row r="31" spans="1:92" ht="16.350000000000001" customHeight="1" x14ac:dyDescent="0.2">
      <c r="A31" s="1371" t="s">
        <v>40</v>
      </c>
      <c r="B31" s="1372"/>
      <c r="C31" s="1375" t="s">
        <v>4</v>
      </c>
      <c r="D31" s="1377" t="s">
        <v>5</v>
      </c>
      <c r="E31" s="1378"/>
      <c r="F31" s="1378"/>
      <c r="G31" s="1378"/>
      <c r="H31" s="1378"/>
      <c r="I31" s="1378"/>
      <c r="J31" s="1378"/>
      <c r="K31" s="1378"/>
      <c r="L31" s="1378"/>
      <c r="M31" s="1378"/>
      <c r="N31" s="1380"/>
      <c r="O31" s="11"/>
      <c r="P31" s="11"/>
      <c r="Q31" s="11"/>
      <c r="R31" s="11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878"/>
      <c r="AG31" s="878"/>
      <c r="AH31" s="878"/>
      <c r="AI31" s="877"/>
      <c r="AJ31" s="878"/>
      <c r="AK31" s="878"/>
      <c r="AL31" s="880"/>
      <c r="AM31" s="880"/>
      <c r="AN31" s="880"/>
      <c r="AO31" s="880"/>
      <c r="AP31" s="880"/>
      <c r="AQ31" s="880"/>
      <c r="AR31" s="880"/>
      <c r="AS31" s="880"/>
      <c r="AT31" s="880"/>
      <c r="AU31" s="880"/>
      <c r="AV31" s="880"/>
      <c r="AW31" s="880"/>
      <c r="AX31" s="879"/>
      <c r="BZ31" s="2"/>
      <c r="CG31" s="14"/>
      <c r="CH31" s="14"/>
      <c r="CI31" s="14"/>
      <c r="CJ31" s="14"/>
      <c r="CK31" s="14"/>
      <c r="CL31" s="14"/>
      <c r="CM31" s="14"/>
      <c r="CN31" s="14"/>
    </row>
    <row r="32" spans="1:92" ht="25.35" customHeight="1" x14ac:dyDescent="0.2">
      <c r="A32" s="1373"/>
      <c r="B32" s="1374"/>
      <c r="C32" s="1376"/>
      <c r="D32" s="881" t="s">
        <v>9</v>
      </c>
      <c r="E32" s="882" t="s">
        <v>10</v>
      </c>
      <c r="F32" s="882" t="s">
        <v>11</v>
      </c>
      <c r="G32" s="882" t="s">
        <v>12</v>
      </c>
      <c r="H32" s="882" t="s">
        <v>13</v>
      </c>
      <c r="I32" s="882" t="s">
        <v>14</v>
      </c>
      <c r="J32" s="882" t="s">
        <v>15</v>
      </c>
      <c r="K32" s="882" t="s">
        <v>16</v>
      </c>
      <c r="L32" s="882" t="s">
        <v>17</v>
      </c>
      <c r="M32" s="883" t="s">
        <v>18</v>
      </c>
      <c r="N32" s="815" t="s">
        <v>41</v>
      </c>
      <c r="O32" s="65"/>
      <c r="P32" s="66"/>
      <c r="Q32" s="67"/>
      <c r="R32" s="68"/>
      <c r="S32" s="68"/>
      <c r="T32" s="67"/>
      <c r="U32" s="69"/>
      <c r="V32" s="66"/>
      <c r="W32" s="11"/>
      <c r="X32" s="11"/>
      <c r="Y32" s="11"/>
      <c r="Z32" s="11"/>
      <c r="AA32" s="11"/>
      <c r="AB32" s="11"/>
      <c r="AC32" s="11"/>
      <c r="AD32" s="11"/>
      <c r="AE32" s="11"/>
      <c r="AF32" s="874"/>
      <c r="AG32" s="874"/>
      <c r="AH32" s="874"/>
      <c r="AI32" s="884"/>
      <c r="AJ32" s="874"/>
      <c r="AK32" s="874"/>
      <c r="AL32" s="874"/>
      <c r="AM32" s="874"/>
      <c r="AN32" s="874"/>
      <c r="AO32" s="874"/>
      <c r="AP32" s="874"/>
      <c r="AQ32" s="875"/>
      <c r="AR32" s="875"/>
      <c r="AS32" s="875"/>
      <c r="AT32" s="875"/>
      <c r="AU32" s="875"/>
      <c r="AV32" s="875"/>
      <c r="AW32" s="875"/>
      <c r="AX32" s="879"/>
      <c r="BZ32" s="2"/>
      <c r="CG32" s="14"/>
      <c r="CH32" s="14"/>
      <c r="CI32" s="14"/>
      <c r="CJ32" s="14"/>
      <c r="CK32" s="14"/>
      <c r="CL32" s="14"/>
      <c r="CM32" s="14"/>
      <c r="CN32" s="14"/>
    </row>
    <row r="33" spans="1:92" ht="16.350000000000001" customHeight="1" x14ac:dyDescent="0.2">
      <c r="A33" s="1579" t="s">
        <v>42</v>
      </c>
      <c r="B33" s="1579"/>
      <c r="C33" s="885">
        <f t="shared" ref="C33:C52" si="1">SUM(D33:M33)</f>
        <v>0</v>
      </c>
      <c r="D33" s="886">
        <f t="shared" ref="D33:N33" si="2">SUM(D34:D45,D48:D49,D52)</f>
        <v>0</v>
      </c>
      <c r="E33" s="887">
        <f t="shared" si="2"/>
        <v>0</v>
      </c>
      <c r="F33" s="887">
        <f t="shared" si="2"/>
        <v>0</v>
      </c>
      <c r="G33" s="887">
        <f t="shared" si="2"/>
        <v>0</v>
      </c>
      <c r="H33" s="887">
        <f t="shared" si="2"/>
        <v>0</v>
      </c>
      <c r="I33" s="887">
        <f t="shared" si="2"/>
        <v>0</v>
      </c>
      <c r="J33" s="887">
        <f t="shared" si="2"/>
        <v>0</v>
      </c>
      <c r="K33" s="887">
        <f t="shared" si="2"/>
        <v>0</v>
      </c>
      <c r="L33" s="887">
        <f t="shared" si="2"/>
        <v>0</v>
      </c>
      <c r="M33" s="888">
        <f t="shared" si="2"/>
        <v>0</v>
      </c>
      <c r="N33" s="75">
        <f t="shared" si="2"/>
        <v>0</v>
      </c>
      <c r="O33" s="889"/>
      <c r="P33" s="890"/>
      <c r="Q33" s="891"/>
      <c r="R33" s="67"/>
      <c r="S33" s="67"/>
      <c r="T33" s="891"/>
      <c r="U33" s="891"/>
      <c r="V33" s="89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874"/>
      <c r="AK33" s="874"/>
      <c r="AL33" s="874"/>
      <c r="AM33" s="874"/>
      <c r="AN33" s="874"/>
      <c r="AO33" s="874"/>
      <c r="AP33" s="874"/>
      <c r="AQ33" s="875"/>
      <c r="AR33" s="875"/>
      <c r="AS33" s="875"/>
      <c r="AT33" s="875"/>
      <c r="AU33" s="875"/>
      <c r="AV33" s="875"/>
      <c r="AW33" s="875"/>
      <c r="BZ33" s="2"/>
      <c r="CG33" s="14"/>
      <c r="CH33" s="14"/>
      <c r="CI33" s="14"/>
      <c r="CJ33" s="14"/>
      <c r="CK33" s="14"/>
      <c r="CL33" s="14"/>
      <c r="CM33" s="14"/>
      <c r="CN33" s="14"/>
    </row>
    <row r="34" spans="1:92" ht="16.350000000000001" customHeight="1" x14ac:dyDescent="0.2">
      <c r="A34" s="1580" t="s">
        <v>43</v>
      </c>
      <c r="B34" s="1581"/>
      <c r="C34" s="892">
        <f t="shared" si="1"/>
        <v>0</v>
      </c>
      <c r="D34" s="893"/>
      <c r="E34" s="894"/>
      <c r="F34" s="894"/>
      <c r="G34" s="894"/>
      <c r="H34" s="894"/>
      <c r="I34" s="894"/>
      <c r="J34" s="894"/>
      <c r="K34" s="894"/>
      <c r="L34" s="894"/>
      <c r="M34" s="895"/>
      <c r="N34" s="896"/>
      <c r="O34" s="30" t="str">
        <f t="shared" ref="O34:O52" si="3">CA34</f>
        <v/>
      </c>
      <c r="P34" s="80"/>
      <c r="Q34" s="80"/>
      <c r="R34" s="80"/>
      <c r="S34" s="80"/>
      <c r="T34" s="80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874"/>
      <c r="AK34" s="875"/>
      <c r="AL34" s="875"/>
      <c r="AM34" s="875"/>
      <c r="AN34" s="875"/>
      <c r="AO34" s="875"/>
      <c r="AP34" s="875"/>
      <c r="AQ34" s="875"/>
      <c r="AR34" s="875"/>
      <c r="AS34" s="875"/>
      <c r="AT34" s="875"/>
      <c r="AU34" s="875"/>
      <c r="AV34" s="875"/>
      <c r="AW34" s="875"/>
      <c r="BZ34" s="2"/>
      <c r="CA34" s="4" t="str">
        <f t="shared" ref="CA34:CA52" si="4">IF(CG34=1,"* No olvide digitar la columna Espacios Amigables (Digite Cero si no tiene). ","")</f>
        <v/>
      </c>
      <c r="CG34" s="14">
        <f t="shared" ref="CG34:CG52" si="5">IF(AND(C34&lt;&gt;0,N34=""),1,0)</f>
        <v>0</v>
      </c>
      <c r="CH34" s="14"/>
      <c r="CI34" s="14"/>
      <c r="CJ34" s="14"/>
      <c r="CK34" s="14"/>
      <c r="CL34" s="14"/>
      <c r="CM34" s="14"/>
      <c r="CN34" s="14"/>
    </row>
    <row r="35" spans="1:92" ht="16.350000000000001" customHeight="1" x14ac:dyDescent="0.2">
      <c r="A35" s="1390" t="s">
        <v>44</v>
      </c>
      <c r="B35" s="1391"/>
      <c r="C35" s="81">
        <f t="shared" si="1"/>
        <v>0</v>
      </c>
      <c r="D35" s="82"/>
      <c r="E35" s="83"/>
      <c r="F35" s="83"/>
      <c r="G35" s="83"/>
      <c r="H35" s="83"/>
      <c r="I35" s="83"/>
      <c r="J35" s="83"/>
      <c r="K35" s="83"/>
      <c r="L35" s="83"/>
      <c r="M35" s="84"/>
      <c r="N35" s="85"/>
      <c r="O35" s="30" t="str">
        <f t="shared" si="3"/>
        <v/>
      </c>
      <c r="P35" s="86"/>
      <c r="Q35" s="86"/>
      <c r="R35" s="86"/>
      <c r="S35" s="86"/>
      <c r="T35" s="86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874"/>
      <c r="AK35" s="875"/>
      <c r="AL35" s="875"/>
      <c r="AM35" s="875"/>
      <c r="AN35" s="875"/>
      <c r="AO35" s="875"/>
      <c r="AP35" s="875"/>
      <c r="AQ35" s="875"/>
      <c r="AR35" s="875"/>
      <c r="AS35" s="875"/>
      <c r="AT35" s="875"/>
      <c r="AU35" s="875"/>
      <c r="AV35" s="875"/>
      <c r="AW35" s="875"/>
      <c r="BZ35" s="2"/>
      <c r="CA35" s="4" t="str">
        <f t="shared" si="4"/>
        <v/>
      </c>
      <c r="CG35" s="14">
        <f t="shared" si="5"/>
        <v>0</v>
      </c>
      <c r="CH35" s="14"/>
      <c r="CI35" s="14"/>
      <c r="CJ35" s="14"/>
      <c r="CK35" s="14"/>
      <c r="CL35" s="14"/>
      <c r="CM35" s="14"/>
      <c r="CN35" s="14"/>
    </row>
    <row r="36" spans="1:92" ht="16.350000000000001" customHeight="1" x14ac:dyDescent="0.2">
      <c r="A36" s="1375" t="s">
        <v>45</v>
      </c>
      <c r="B36" s="897" t="s">
        <v>46</v>
      </c>
      <c r="C36" s="892">
        <f t="shared" si="1"/>
        <v>0</v>
      </c>
      <c r="D36" s="893"/>
      <c r="E36" s="894"/>
      <c r="F36" s="894"/>
      <c r="G36" s="894"/>
      <c r="H36" s="894"/>
      <c r="I36" s="894"/>
      <c r="J36" s="894"/>
      <c r="K36" s="894"/>
      <c r="L36" s="894"/>
      <c r="M36" s="895"/>
      <c r="N36" s="896"/>
      <c r="O36" s="30" t="str">
        <f t="shared" si="3"/>
        <v/>
      </c>
      <c r="P36" s="80"/>
      <c r="Q36" s="80"/>
      <c r="R36" s="80"/>
      <c r="S36" s="80"/>
      <c r="T36" s="80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874"/>
      <c r="AK36" s="875"/>
      <c r="AL36" s="875"/>
      <c r="AM36" s="875"/>
      <c r="AN36" s="875"/>
      <c r="AO36" s="875"/>
      <c r="AP36" s="875"/>
      <c r="AQ36" s="875"/>
      <c r="AR36" s="875"/>
      <c r="AS36" s="875"/>
      <c r="AT36" s="875"/>
      <c r="AU36" s="875"/>
      <c r="AV36" s="875"/>
      <c r="AW36" s="875"/>
      <c r="BZ36" s="2"/>
      <c r="CA36" s="4" t="str">
        <f t="shared" si="4"/>
        <v/>
      </c>
      <c r="CG36" s="14">
        <f t="shared" si="5"/>
        <v>0</v>
      </c>
      <c r="CH36" s="14"/>
      <c r="CI36" s="14"/>
      <c r="CJ36" s="14"/>
      <c r="CK36" s="14"/>
      <c r="CL36" s="14"/>
      <c r="CM36" s="14"/>
      <c r="CN36" s="14"/>
    </row>
    <row r="37" spans="1:92" ht="16.350000000000001" customHeight="1" x14ac:dyDescent="0.2">
      <c r="A37" s="1392"/>
      <c r="B37" s="88" t="s">
        <v>47</v>
      </c>
      <c r="C37" s="89">
        <f t="shared" si="1"/>
        <v>0</v>
      </c>
      <c r="D37" s="35"/>
      <c r="E37" s="36"/>
      <c r="F37" s="36"/>
      <c r="G37" s="36"/>
      <c r="H37" s="36"/>
      <c r="I37" s="36"/>
      <c r="J37" s="36"/>
      <c r="K37" s="36"/>
      <c r="L37" s="36"/>
      <c r="M37" s="38"/>
      <c r="N37" s="39"/>
      <c r="O37" s="30" t="str">
        <f t="shared" si="3"/>
        <v/>
      </c>
      <c r="P37" s="80"/>
      <c r="Q37" s="80"/>
      <c r="R37" s="80"/>
      <c r="S37" s="80"/>
      <c r="T37" s="80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874"/>
      <c r="AK37" s="875"/>
      <c r="AL37" s="875"/>
      <c r="AM37" s="875"/>
      <c r="AN37" s="875"/>
      <c r="AO37" s="875"/>
      <c r="AP37" s="875"/>
      <c r="AQ37" s="875"/>
      <c r="AR37" s="875"/>
      <c r="AS37" s="875"/>
      <c r="AT37" s="875"/>
      <c r="AU37" s="875"/>
      <c r="AV37" s="875"/>
      <c r="AW37" s="875"/>
      <c r="BZ37" s="2"/>
      <c r="CA37" s="4" t="str">
        <f t="shared" si="4"/>
        <v/>
      </c>
      <c r="CG37" s="14">
        <f t="shared" si="5"/>
        <v>0</v>
      </c>
      <c r="CH37" s="14"/>
      <c r="CI37" s="14"/>
      <c r="CJ37" s="14"/>
      <c r="CK37" s="14"/>
      <c r="CL37" s="14"/>
      <c r="CM37" s="14"/>
      <c r="CN37" s="14"/>
    </row>
    <row r="38" spans="1:92" ht="16.350000000000001" customHeight="1" x14ac:dyDescent="0.2">
      <c r="A38" s="1392"/>
      <c r="B38" s="88" t="s">
        <v>48</v>
      </c>
      <c r="C38" s="89">
        <f t="shared" si="1"/>
        <v>0</v>
      </c>
      <c r="D38" s="35"/>
      <c r="E38" s="36"/>
      <c r="F38" s="36"/>
      <c r="G38" s="36"/>
      <c r="H38" s="36"/>
      <c r="I38" s="36"/>
      <c r="J38" s="36"/>
      <c r="K38" s="36"/>
      <c r="L38" s="36"/>
      <c r="M38" s="38"/>
      <c r="N38" s="39"/>
      <c r="O38" s="30" t="str">
        <f t="shared" si="3"/>
        <v/>
      </c>
      <c r="P38" s="80"/>
      <c r="Q38" s="80"/>
      <c r="R38" s="80"/>
      <c r="S38" s="80"/>
      <c r="T38" s="80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874"/>
      <c r="AK38" s="875"/>
      <c r="AL38" s="875"/>
      <c r="AM38" s="875"/>
      <c r="AN38" s="875"/>
      <c r="AO38" s="875"/>
      <c r="AP38" s="875"/>
      <c r="AQ38" s="875"/>
      <c r="AR38" s="875"/>
      <c r="AS38" s="875"/>
      <c r="AT38" s="875"/>
      <c r="AU38" s="875"/>
      <c r="AV38" s="875"/>
      <c r="AW38" s="875"/>
      <c r="BZ38" s="2"/>
      <c r="CA38" s="4" t="str">
        <f t="shared" si="4"/>
        <v/>
      </c>
      <c r="CG38" s="14">
        <f t="shared" si="5"/>
        <v>0</v>
      </c>
      <c r="CH38" s="14"/>
      <c r="CI38" s="14"/>
      <c r="CJ38" s="14"/>
      <c r="CK38" s="14"/>
      <c r="CL38" s="14"/>
      <c r="CM38" s="14"/>
      <c r="CN38" s="14"/>
    </row>
    <row r="39" spans="1:92" ht="16.350000000000001" customHeight="1" x14ac:dyDescent="0.2">
      <c r="A39" s="1392"/>
      <c r="B39" s="88" t="s">
        <v>49</v>
      </c>
      <c r="C39" s="89">
        <f t="shared" si="1"/>
        <v>0</v>
      </c>
      <c r="D39" s="35"/>
      <c r="E39" s="36"/>
      <c r="F39" s="36"/>
      <c r="G39" s="36"/>
      <c r="H39" s="36"/>
      <c r="I39" s="36"/>
      <c r="J39" s="36"/>
      <c r="K39" s="36"/>
      <c r="L39" s="36"/>
      <c r="M39" s="38"/>
      <c r="N39" s="39"/>
      <c r="O39" s="30" t="str">
        <f t="shared" si="3"/>
        <v/>
      </c>
      <c r="P39" s="80"/>
      <c r="Q39" s="80"/>
      <c r="R39" s="80"/>
      <c r="S39" s="80"/>
      <c r="T39" s="80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874"/>
      <c r="AK39" s="875"/>
      <c r="AL39" s="875"/>
      <c r="AM39" s="875"/>
      <c r="AN39" s="875"/>
      <c r="AO39" s="875"/>
      <c r="AP39" s="875"/>
      <c r="AQ39" s="875"/>
      <c r="AR39" s="875"/>
      <c r="AS39" s="875"/>
      <c r="AT39" s="875"/>
      <c r="AU39" s="875"/>
      <c r="AV39" s="875"/>
      <c r="AW39" s="875"/>
      <c r="BZ39" s="2"/>
      <c r="CA39" s="4" t="str">
        <f t="shared" si="4"/>
        <v/>
      </c>
      <c r="CG39" s="14">
        <f t="shared" si="5"/>
        <v>0</v>
      </c>
      <c r="CH39" s="14"/>
      <c r="CI39" s="14"/>
      <c r="CJ39" s="14"/>
      <c r="CK39" s="14"/>
      <c r="CL39" s="14"/>
      <c r="CM39" s="14"/>
      <c r="CN39" s="14"/>
    </row>
    <row r="40" spans="1:92" ht="16.350000000000001" customHeight="1" x14ac:dyDescent="0.2">
      <c r="A40" s="1392"/>
      <c r="B40" s="88" t="s">
        <v>50</v>
      </c>
      <c r="C40" s="89">
        <f t="shared" si="1"/>
        <v>0</v>
      </c>
      <c r="D40" s="35"/>
      <c r="E40" s="36"/>
      <c r="F40" s="36"/>
      <c r="G40" s="36"/>
      <c r="H40" s="36"/>
      <c r="I40" s="36"/>
      <c r="J40" s="36"/>
      <c r="K40" s="36"/>
      <c r="L40" s="36"/>
      <c r="M40" s="38"/>
      <c r="N40" s="39"/>
      <c r="O40" s="30" t="str">
        <f t="shared" si="3"/>
        <v/>
      </c>
      <c r="P40" s="80"/>
      <c r="Q40" s="80"/>
      <c r="R40" s="80"/>
      <c r="S40" s="80"/>
      <c r="T40" s="80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874"/>
      <c r="AK40" s="875"/>
      <c r="AL40" s="875"/>
      <c r="AM40" s="875"/>
      <c r="AN40" s="875"/>
      <c r="AO40" s="875"/>
      <c r="AP40" s="875"/>
      <c r="AQ40" s="875"/>
      <c r="AR40" s="875"/>
      <c r="AS40" s="875"/>
      <c r="AT40" s="875"/>
      <c r="AU40" s="875"/>
      <c r="AV40" s="875"/>
      <c r="AW40" s="875"/>
      <c r="BZ40" s="2"/>
      <c r="CA40" s="4" t="str">
        <f t="shared" si="4"/>
        <v/>
      </c>
      <c r="CG40" s="14">
        <f t="shared" si="5"/>
        <v>0</v>
      </c>
      <c r="CH40" s="14"/>
      <c r="CI40" s="14"/>
      <c r="CJ40" s="14"/>
      <c r="CK40" s="14"/>
      <c r="CL40" s="14"/>
      <c r="CM40" s="14"/>
      <c r="CN40" s="14"/>
    </row>
    <row r="41" spans="1:92" ht="16.350000000000001" customHeight="1" x14ac:dyDescent="0.2">
      <c r="A41" s="1376"/>
      <c r="B41" s="90" t="s">
        <v>51</v>
      </c>
      <c r="C41" s="91">
        <f t="shared" si="1"/>
        <v>0</v>
      </c>
      <c r="D41" s="92"/>
      <c r="E41" s="93"/>
      <c r="F41" s="93"/>
      <c r="G41" s="93"/>
      <c r="H41" s="93"/>
      <c r="I41" s="93"/>
      <c r="J41" s="93"/>
      <c r="K41" s="93"/>
      <c r="L41" s="93"/>
      <c r="M41" s="94"/>
      <c r="N41" s="95"/>
      <c r="O41" s="30" t="str">
        <f t="shared" si="3"/>
        <v/>
      </c>
      <c r="P41" s="80"/>
      <c r="Q41" s="80"/>
      <c r="R41" s="80"/>
      <c r="S41" s="80"/>
      <c r="T41" s="80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874"/>
      <c r="AK41" s="875"/>
      <c r="AL41" s="875"/>
      <c r="AM41" s="875"/>
      <c r="AN41" s="875"/>
      <c r="AO41" s="875"/>
      <c r="AP41" s="875"/>
      <c r="AQ41" s="875"/>
      <c r="AR41" s="875"/>
      <c r="AS41" s="875"/>
      <c r="AT41" s="875"/>
      <c r="AU41" s="875"/>
      <c r="AV41" s="875"/>
      <c r="AW41" s="875"/>
      <c r="BZ41" s="2"/>
      <c r="CA41" s="4" t="str">
        <f t="shared" si="4"/>
        <v/>
      </c>
      <c r="CG41" s="14">
        <f t="shared" si="5"/>
        <v>0</v>
      </c>
      <c r="CH41" s="14"/>
      <c r="CI41" s="14"/>
      <c r="CJ41" s="14"/>
      <c r="CK41" s="14"/>
      <c r="CL41" s="14"/>
      <c r="CM41" s="14"/>
      <c r="CN41" s="14"/>
    </row>
    <row r="42" spans="1:92" ht="16.350000000000001" customHeight="1" x14ac:dyDescent="0.2">
      <c r="A42" s="1375" t="s">
        <v>52</v>
      </c>
      <c r="B42" s="898" t="s">
        <v>53</v>
      </c>
      <c r="C42" s="892">
        <f t="shared" si="1"/>
        <v>0</v>
      </c>
      <c r="D42" s="893"/>
      <c r="E42" s="894"/>
      <c r="F42" s="894"/>
      <c r="G42" s="894"/>
      <c r="H42" s="894"/>
      <c r="I42" s="894"/>
      <c r="J42" s="894"/>
      <c r="K42" s="894"/>
      <c r="L42" s="894"/>
      <c r="M42" s="895"/>
      <c r="N42" s="896"/>
      <c r="O42" s="30" t="str">
        <f t="shared" si="3"/>
        <v/>
      </c>
      <c r="P42" s="80"/>
      <c r="Q42" s="80"/>
      <c r="R42" s="80"/>
      <c r="S42" s="80"/>
      <c r="T42" s="80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874"/>
      <c r="AK42" s="875"/>
      <c r="AL42" s="875"/>
      <c r="AM42" s="875"/>
      <c r="AN42" s="875"/>
      <c r="AO42" s="875"/>
      <c r="AP42" s="875"/>
      <c r="AQ42" s="875"/>
      <c r="AR42" s="875"/>
      <c r="AS42" s="875"/>
      <c r="AT42" s="875"/>
      <c r="AU42" s="875"/>
      <c r="AV42" s="875"/>
      <c r="AW42" s="875"/>
      <c r="BZ42" s="2"/>
      <c r="CA42" s="4" t="str">
        <f t="shared" si="4"/>
        <v/>
      </c>
      <c r="CG42" s="14">
        <f t="shared" si="5"/>
        <v>0</v>
      </c>
      <c r="CH42" s="14"/>
      <c r="CI42" s="14"/>
      <c r="CJ42" s="14"/>
      <c r="CK42" s="14"/>
      <c r="CL42" s="14"/>
      <c r="CM42" s="14"/>
      <c r="CN42" s="14"/>
    </row>
    <row r="43" spans="1:92" ht="16.350000000000001" customHeight="1" x14ac:dyDescent="0.2">
      <c r="A43" s="1376"/>
      <c r="B43" s="90" t="s">
        <v>54</v>
      </c>
      <c r="C43" s="81">
        <f t="shared" si="1"/>
        <v>0</v>
      </c>
      <c r="D43" s="82"/>
      <c r="E43" s="83"/>
      <c r="F43" s="83"/>
      <c r="G43" s="83"/>
      <c r="H43" s="83"/>
      <c r="I43" s="83"/>
      <c r="J43" s="83"/>
      <c r="K43" s="83"/>
      <c r="L43" s="83"/>
      <c r="M43" s="84"/>
      <c r="N43" s="85"/>
      <c r="O43" s="30" t="str">
        <f t="shared" si="3"/>
        <v/>
      </c>
      <c r="P43" s="80"/>
      <c r="Q43" s="80"/>
      <c r="R43" s="80"/>
      <c r="S43" s="80"/>
      <c r="T43" s="80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874"/>
      <c r="AK43" s="875"/>
      <c r="AL43" s="875"/>
      <c r="AM43" s="875"/>
      <c r="AN43" s="875"/>
      <c r="AO43" s="875"/>
      <c r="AP43" s="875"/>
      <c r="AQ43" s="875"/>
      <c r="AR43" s="875"/>
      <c r="AS43" s="875"/>
      <c r="AT43" s="875"/>
      <c r="AU43" s="875"/>
      <c r="AV43" s="875"/>
      <c r="AW43" s="875"/>
      <c r="BZ43" s="2"/>
      <c r="CA43" s="4" t="str">
        <f t="shared" si="4"/>
        <v/>
      </c>
      <c r="CG43" s="14">
        <f t="shared" si="5"/>
        <v>0</v>
      </c>
      <c r="CH43" s="14"/>
      <c r="CI43" s="14"/>
      <c r="CJ43" s="14"/>
      <c r="CK43" s="14"/>
      <c r="CL43" s="14"/>
      <c r="CM43" s="14"/>
      <c r="CN43" s="14"/>
    </row>
    <row r="44" spans="1:92" ht="16.350000000000001" customHeight="1" x14ac:dyDescent="0.2">
      <c r="A44" s="1582" t="s">
        <v>55</v>
      </c>
      <c r="B44" s="97" t="s">
        <v>53</v>
      </c>
      <c r="C44" s="892">
        <f t="shared" si="1"/>
        <v>0</v>
      </c>
      <c r="D44" s="893"/>
      <c r="E44" s="894"/>
      <c r="F44" s="894"/>
      <c r="G44" s="894"/>
      <c r="H44" s="894"/>
      <c r="I44" s="894"/>
      <c r="J44" s="894"/>
      <c r="K44" s="894"/>
      <c r="L44" s="894"/>
      <c r="M44" s="895"/>
      <c r="N44" s="896"/>
      <c r="O44" s="30" t="str">
        <f t="shared" si="3"/>
        <v/>
      </c>
      <c r="P44" s="80"/>
      <c r="Q44" s="80"/>
      <c r="R44" s="80"/>
      <c r="S44" s="80"/>
      <c r="T44" s="80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874"/>
      <c r="AK44" s="875"/>
      <c r="AL44" s="875"/>
      <c r="AM44" s="875"/>
      <c r="AN44" s="875"/>
      <c r="AO44" s="875"/>
      <c r="AP44" s="875"/>
      <c r="AQ44" s="875"/>
      <c r="AR44" s="875"/>
      <c r="AS44" s="875"/>
      <c r="AT44" s="875"/>
      <c r="AU44" s="875"/>
      <c r="AV44" s="875"/>
      <c r="AW44" s="875"/>
      <c r="BZ44" s="2"/>
      <c r="CA44" s="4" t="str">
        <f t="shared" si="4"/>
        <v/>
      </c>
      <c r="CG44" s="14">
        <f t="shared" si="5"/>
        <v>0</v>
      </c>
      <c r="CH44" s="14"/>
      <c r="CI44" s="14"/>
      <c r="CJ44" s="14"/>
      <c r="CK44" s="14"/>
      <c r="CL44" s="14"/>
      <c r="CM44" s="14"/>
      <c r="CN44" s="14"/>
    </row>
    <row r="45" spans="1:92" ht="16.350000000000001" customHeight="1" thickBot="1" x14ac:dyDescent="0.25">
      <c r="A45" s="1394"/>
      <c r="B45" s="98" t="s">
        <v>54</v>
      </c>
      <c r="C45" s="99">
        <f t="shared" si="1"/>
        <v>0</v>
      </c>
      <c r="D45" s="100"/>
      <c r="E45" s="101"/>
      <c r="F45" s="101"/>
      <c r="G45" s="101"/>
      <c r="H45" s="101"/>
      <c r="I45" s="101"/>
      <c r="J45" s="101"/>
      <c r="K45" s="101"/>
      <c r="L45" s="101"/>
      <c r="M45" s="102"/>
      <c r="N45" s="103"/>
      <c r="O45" s="30" t="str">
        <f t="shared" si="3"/>
        <v/>
      </c>
      <c r="P45" s="80"/>
      <c r="Q45" s="80"/>
      <c r="R45" s="80"/>
      <c r="S45" s="80"/>
      <c r="T45" s="80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874"/>
      <c r="AK45" s="875"/>
      <c r="AL45" s="875"/>
      <c r="AM45" s="875"/>
      <c r="AN45" s="875"/>
      <c r="AO45" s="875"/>
      <c r="AP45" s="875"/>
      <c r="AQ45" s="875"/>
      <c r="AR45" s="875"/>
      <c r="AS45" s="875"/>
      <c r="AT45" s="875"/>
      <c r="AU45" s="875"/>
      <c r="AV45" s="875"/>
      <c r="AW45" s="104"/>
      <c r="BZ45" s="2"/>
      <c r="CA45" s="4" t="str">
        <f t="shared" si="4"/>
        <v/>
      </c>
      <c r="CG45" s="14">
        <f t="shared" si="5"/>
        <v>0</v>
      </c>
      <c r="CH45" s="14"/>
      <c r="CI45" s="14"/>
      <c r="CJ45" s="14"/>
      <c r="CK45" s="14"/>
      <c r="CL45" s="14"/>
      <c r="CM45" s="14"/>
      <c r="CN45" s="14"/>
    </row>
    <row r="46" spans="1:92" ht="21" customHeight="1" thickTop="1" x14ac:dyDescent="0.2">
      <c r="A46" s="1409" t="s">
        <v>56</v>
      </c>
      <c r="B46" s="1410"/>
      <c r="C46" s="105">
        <f t="shared" si="1"/>
        <v>0</v>
      </c>
      <c r="D46" s="106"/>
      <c r="E46" s="107"/>
      <c r="F46" s="107"/>
      <c r="G46" s="107"/>
      <c r="H46" s="107"/>
      <c r="I46" s="107"/>
      <c r="J46" s="107"/>
      <c r="K46" s="107"/>
      <c r="L46" s="107"/>
      <c r="M46" s="108"/>
      <c r="N46" s="109"/>
      <c r="O46" s="30" t="str">
        <f t="shared" si="3"/>
        <v/>
      </c>
      <c r="P46" s="80"/>
      <c r="Q46" s="80"/>
      <c r="R46" s="80"/>
      <c r="S46" s="80"/>
      <c r="T46" s="80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874"/>
      <c r="AK46" s="875"/>
      <c r="AL46" s="875"/>
      <c r="AM46" s="875"/>
      <c r="AN46" s="875"/>
      <c r="AO46" s="875"/>
      <c r="AP46" s="875"/>
      <c r="AQ46" s="875"/>
      <c r="AR46" s="875"/>
      <c r="AS46" s="875"/>
      <c r="AT46" s="875"/>
      <c r="AU46" s="875"/>
      <c r="AV46" s="875"/>
      <c r="AW46" s="104"/>
      <c r="BZ46" s="2"/>
      <c r="CA46" s="4" t="str">
        <f t="shared" si="4"/>
        <v/>
      </c>
      <c r="CG46" s="14">
        <f t="shared" si="5"/>
        <v>0</v>
      </c>
      <c r="CH46" s="14"/>
      <c r="CI46" s="14"/>
      <c r="CJ46" s="14"/>
      <c r="CK46" s="14"/>
      <c r="CL46" s="14"/>
      <c r="CM46" s="14"/>
      <c r="CN46" s="14"/>
    </row>
    <row r="47" spans="1:92" ht="20.25" customHeight="1" x14ac:dyDescent="0.2">
      <c r="A47" s="1397" t="s">
        <v>57</v>
      </c>
      <c r="B47" s="1398"/>
      <c r="C47" s="91">
        <f t="shared" si="1"/>
        <v>0</v>
      </c>
      <c r="D47" s="92"/>
      <c r="E47" s="93"/>
      <c r="F47" s="93"/>
      <c r="G47" s="93"/>
      <c r="H47" s="93"/>
      <c r="I47" s="93"/>
      <c r="J47" s="93"/>
      <c r="K47" s="93"/>
      <c r="L47" s="93"/>
      <c r="M47" s="94"/>
      <c r="N47" s="95"/>
      <c r="O47" s="30" t="str">
        <f t="shared" si="3"/>
        <v/>
      </c>
      <c r="P47" s="80"/>
      <c r="Q47" s="80"/>
      <c r="R47" s="80"/>
      <c r="S47" s="80"/>
      <c r="T47" s="80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874"/>
      <c r="AK47" s="875"/>
      <c r="AL47" s="875"/>
      <c r="AM47" s="875"/>
      <c r="AN47" s="875"/>
      <c r="AO47" s="875"/>
      <c r="AP47" s="875"/>
      <c r="AQ47" s="875"/>
      <c r="AR47" s="875"/>
      <c r="AS47" s="875"/>
      <c r="AT47" s="875"/>
      <c r="AU47" s="875"/>
      <c r="AV47" s="875"/>
      <c r="AW47" s="104"/>
      <c r="BZ47" s="2"/>
      <c r="CA47" s="4" t="str">
        <f t="shared" si="4"/>
        <v/>
      </c>
      <c r="CG47" s="14">
        <f t="shared" si="5"/>
        <v>0</v>
      </c>
      <c r="CH47" s="14"/>
      <c r="CI47" s="14"/>
      <c r="CJ47" s="14"/>
      <c r="CK47" s="14"/>
      <c r="CL47" s="14"/>
      <c r="CM47" s="14"/>
      <c r="CN47" s="14"/>
    </row>
    <row r="48" spans="1:92" ht="16.350000000000001" customHeight="1" x14ac:dyDescent="0.2">
      <c r="A48" s="1411" t="s">
        <v>58</v>
      </c>
      <c r="B48" s="897" t="s">
        <v>53</v>
      </c>
      <c r="C48" s="892">
        <f t="shared" si="1"/>
        <v>0</v>
      </c>
      <c r="D48" s="893"/>
      <c r="E48" s="894"/>
      <c r="F48" s="894"/>
      <c r="G48" s="894"/>
      <c r="H48" s="894"/>
      <c r="I48" s="894"/>
      <c r="J48" s="894"/>
      <c r="K48" s="894"/>
      <c r="L48" s="894"/>
      <c r="M48" s="895"/>
      <c r="N48" s="896"/>
      <c r="O48" s="30" t="str">
        <f t="shared" si="3"/>
        <v/>
      </c>
      <c r="P48" s="80"/>
      <c r="Q48" s="80"/>
      <c r="R48" s="80"/>
      <c r="S48" s="80"/>
      <c r="T48" s="80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874"/>
      <c r="AK48" s="875"/>
      <c r="AL48" s="875"/>
      <c r="AM48" s="875"/>
      <c r="AN48" s="875"/>
      <c r="AO48" s="875"/>
      <c r="AP48" s="875"/>
      <c r="AQ48" s="875"/>
      <c r="AR48" s="875"/>
      <c r="AS48" s="875"/>
      <c r="AT48" s="875"/>
      <c r="AU48" s="875"/>
      <c r="AV48" s="875"/>
      <c r="AW48" s="104"/>
      <c r="BZ48" s="2"/>
      <c r="CA48" s="4" t="str">
        <f t="shared" si="4"/>
        <v/>
      </c>
      <c r="CG48" s="14">
        <f t="shared" si="5"/>
        <v>0</v>
      </c>
      <c r="CH48" s="14"/>
      <c r="CI48" s="14"/>
      <c r="CJ48" s="14"/>
      <c r="CK48" s="14"/>
      <c r="CL48" s="14"/>
      <c r="CM48" s="14"/>
      <c r="CN48" s="14"/>
    </row>
    <row r="49" spans="1:96" ht="16.350000000000001" customHeight="1" x14ac:dyDescent="0.2">
      <c r="A49" s="1412"/>
      <c r="B49" s="110" t="s">
        <v>54</v>
      </c>
      <c r="C49" s="91">
        <f t="shared" si="1"/>
        <v>0</v>
      </c>
      <c r="D49" s="92"/>
      <c r="E49" s="93"/>
      <c r="F49" s="93"/>
      <c r="G49" s="93"/>
      <c r="H49" s="93"/>
      <c r="I49" s="93"/>
      <c r="J49" s="93"/>
      <c r="K49" s="93"/>
      <c r="L49" s="93"/>
      <c r="M49" s="94"/>
      <c r="N49" s="95"/>
      <c r="O49" s="30" t="str">
        <f t="shared" si="3"/>
        <v/>
      </c>
      <c r="P49" s="80"/>
      <c r="Q49" s="80"/>
      <c r="R49" s="80"/>
      <c r="S49" s="80"/>
      <c r="T49" s="80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874"/>
      <c r="AK49" s="875"/>
      <c r="AL49" s="875"/>
      <c r="AM49" s="875"/>
      <c r="AN49" s="875"/>
      <c r="AO49" s="875"/>
      <c r="AP49" s="875"/>
      <c r="AQ49" s="875"/>
      <c r="AR49" s="875"/>
      <c r="AS49" s="875"/>
      <c r="AT49" s="875"/>
      <c r="AU49" s="875"/>
      <c r="AV49" s="875"/>
      <c r="AW49" s="104"/>
      <c r="BZ49" s="2"/>
      <c r="CA49" s="4" t="str">
        <f t="shared" si="4"/>
        <v/>
      </c>
      <c r="CG49" s="14">
        <f t="shared" si="5"/>
        <v>0</v>
      </c>
      <c r="CH49" s="14"/>
      <c r="CI49" s="14"/>
      <c r="CJ49" s="14"/>
      <c r="CK49" s="14"/>
      <c r="CL49" s="14"/>
      <c r="CM49" s="14"/>
      <c r="CN49" s="14"/>
    </row>
    <row r="50" spans="1:96" ht="21" customHeight="1" x14ac:dyDescent="0.2">
      <c r="A50" s="1411" t="s">
        <v>59</v>
      </c>
      <c r="B50" s="897" t="s">
        <v>53</v>
      </c>
      <c r="C50" s="892">
        <f t="shared" si="1"/>
        <v>0</v>
      </c>
      <c r="D50" s="893"/>
      <c r="E50" s="894"/>
      <c r="F50" s="894"/>
      <c r="G50" s="894"/>
      <c r="H50" s="894"/>
      <c r="I50" s="894"/>
      <c r="J50" s="894"/>
      <c r="K50" s="894"/>
      <c r="L50" s="894"/>
      <c r="M50" s="895"/>
      <c r="N50" s="896"/>
      <c r="O50" s="30" t="str">
        <f t="shared" si="3"/>
        <v/>
      </c>
      <c r="P50" s="80"/>
      <c r="Q50" s="80"/>
      <c r="R50" s="80"/>
      <c r="S50" s="80"/>
      <c r="T50" s="80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874"/>
      <c r="AK50" s="875"/>
      <c r="AL50" s="875"/>
      <c r="AM50" s="875"/>
      <c r="AN50" s="875"/>
      <c r="AO50" s="875"/>
      <c r="AP50" s="875"/>
      <c r="AQ50" s="875"/>
      <c r="AR50" s="875"/>
      <c r="AS50" s="875"/>
      <c r="AT50" s="875"/>
      <c r="AU50" s="875"/>
      <c r="AV50" s="875"/>
      <c r="AW50" s="104"/>
      <c r="BZ50" s="2"/>
      <c r="CA50" s="4" t="str">
        <f t="shared" si="4"/>
        <v/>
      </c>
      <c r="CG50" s="14">
        <f t="shared" si="5"/>
        <v>0</v>
      </c>
      <c r="CH50" s="14"/>
      <c r="CI50" s="14"/>
      <c r="CJ50" s="14"/>
      <c r="CK50" s="14"/>
      <c r="CL50" s="14"/>
      <c r="CM50" s="14"/>
      <c r="CN50" s="14"/>
    </row>
    <row r="51" spans="1:96" ht="18" customHeight="1" x14ac:dyDescent="0.2">
      <c r="A51" s="1412"/>
      <c r="B51" s="111" t="s">
        <v>54</v>
      </c>
      <c r="C51" s="91">
        <f t="shared" si="1"/>
        <v>0</v>
      </c>
      <c r="D51" s="92"/>
      <c r="E51" s="93"/>
      <c r="F51" s="93"/>
      <c r="G51" s="93"/>
      <c r="H51" s="93"/>
      <c r="I51" s="93"/>
      <c r="J51" s="93"/>
      <c r="K51" s="93"/>
      <c r="L51" s="93"/>
      <c r="M51" s="94"/>
      <c r="N51" s="95"/>
      <c r="O51" s="30" t="str">
        <f t="shared" si="3"/>
        <v/>
      </c>
      <c r="S51" s="11"/>
      <c r="T51" s="11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878"/>
      <c r="AJ51" s="878"/>
      <c r="AK51" s="878"/>
      <c r="AL51" s="878"/>
      <c r="AM51" s="878"/>
      <c r="AN51" s="878"/>
      <c r="AO51" s="878"/>
      <c r="AP51" s="878"/>
      <c r="AQ51" s="878"/>
      <c r="AR51" s="878"/>
      <c r="AS51" s="878"/>
      <c r="AT51" s="878"/>
      <c r="AU51" s="878"/>
      <c r="AV51" s="878"/>
      <c r="BZ51" s="2"/>
      <c r="CA51" s="4" t="str">
        <f t="shared" si="4"/>
        <v/>
      </c>
      <c r="CG51" s="14">
        <f t="shared" si="5"/>
        <v>0</v>
      </c>
      <c r="CH51" s="14"/>
      <c r="CI51" s="14"/>
      <c r="CJ51" s="14"/>
      <c r="CK51" s="14"/>
      <c r="CL51" s="14"/>
      <c r="CM51" s="14"/>
      <c r="CN51" s="14"/>
    </row>
    <row r="52" spans="1:96" ht="16.350000000000001" customHeight="1" x14ac:dyDescent="0.2">
      <c r="A52" s="1413" t="s">
        <v>60</v>
      </c>
      <c r="B52" s="1414"/>
      <c r="C52" s="91">
        <f t="shared" si="1"/>
        <v>0</v>
      </c>
      <c r="D52" s="92"/>
      <c r="E52" s="93"/>
      <c r="F52" s="93"/>
      <c r="G52" s="93"/>
      <c r="H52" s="93"/>
      <c r="I52" s="93"/>
      <c r="J52" s="93"/>
      <c r="K52" s="93"/>
      <c r="L52" s="93"/>
      <c r="M52" s="94"/>
      <c r="N52" s="95"/>
      <c r="O52" s="30" t="str">
        <f t="shared" si="3"/>
        <v/>
      </c>
      <c r="P52" s="11"/>
      <c r="Q52" s="11"/>
      <c r="R52" s="11"/>
      <c r="S52" s="11"/>
      <c r="T52" s="11"/>
      <c r="U52" s="11"/>
      <c r="V52" s="11"/>
      <c r="W52" s="11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878"/>
      <c r="AJ52" s="878"/>
      <c r="AK52" s="878"/>
      <c r="AL52" s="878"/>
      <c r="AM52" s="878"/>
      <c r="AN52" s="878"/>
      <c r="AO52" s="878"/>
      <c r="AP52" s="878"/>
      <c r="AQ52" s="878"/>
      <c r="AR52" s="878"/>
      <c r="AS52" s="878"/>
      <c r="AT52" s="878"/>
      <c r="AU52" s="878"/>
      <c r="AV52" s="878"/>
      <c r="CA52" s="4" t="str">
        <f t="shared" si="4"/>
        <v/>
      </c>
      <c r="CG52" s="14">
        <f t="shared" si="5"/>
        <v>0</v>
      </c>
      <c r="CH52" s="14"/>
      <c r="CI52" s="14"/>
      <c r="CJ52" s="14"/>
      <c r="CK52" s="14"/>
      <c r="CL52" s="14"/>
      <c r="CM52" s="14"/>
      <c r="CN52" s="14"/>
    </row>
    <row r="53" spans="1:96" ht="16.350000000000001" customHeight="1" x14ac:dyDescent="0.2">
      <c r="A53" s="112" t="s">
        <v>61</v>
      </c>
      <c r="C53" s="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878"/>
      <c r="AJ53" s="878"/>
      <c r="AK53" s="878"/>
      <c r="AL53" s="878"/>
      <c r="AM53" s="878"/>
      <c r="AN53" s="878"/>
      <c r="AO53" s="899"/>
      <c r="AP53" s="899"/>
      <c r="AQ53" s="899"/>
      <c r="AR53" s="899"/>
      <c r="AS53" s="899"/>
      <c r="AT53" s="899"/>
      <c r="AU53" s="899"/>
      <c r="AV53" s="899"/>
      <c r="CA53" s="4" t="str">
        <f>IF(AND(([6]A01!$C18+[6]A01!$C19+[6]A01!$C20+[6]A01!$C21+[6]A01!$F31+[6]A01!$F32+[6]A01!$F33)&lt;&gt;0,D53=0,E53=""),"* Observacion : En A01 existen contoles no ingresados, Revisar. ","")</f>
        <v/>
      </c>
      <c r="CG53" s="14"/>
      <c r="CH53" s="14"/>
      <c r="CI53" s="14"/>
      <c r="CJ53" s="14"/>
      <c r="CK53" s="14"/>
      <c r="CL53" s="14"/>
      <c r="CM53" s="14"/>
      <c r="CN53" s="14"/>
    </row>
    <row r="54" spans="1:96" ht="31.35" customHeight="1" x14ac:dyDescent="0.2">
      <c r="A54" s="814" t="s">
        <v>62</v>
      </c>
      <c r="B54" s="900" t="s">
        <v>63</v>
      </c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878"/>
      <c r="AP54" s="878"/>
      <c r="AQ54" s="878"/>
      <c r="AR54" s="878"/>
      <c r="AS54" s="878"/>
      <c r="AT54" s="878"/>
      <c r="AU54" s="878"/>
      <c r="AV54" s="878"/>
      <c r="AW54" s="876"/>
      <c r="BZ54" s="2"/>
      <c r="CG54" s="14">
        <v>0</v>
      </c>
      <c r="CH54" s="14">
        <v>0</v>
      </c>
      <c r="CI54" s="14"/>
      <c r="CJ54" s="14"/>
      <c r="CK54" s="14"/>
      <c r="CL54" s="14"/>
      <c r="CM54" s="14"/>
      <c r="CN54" s="14"/>
    </row>
    <row r="55" spans="1:96" ht="16.350000000000001" customHeight="1" x14ac:dyDescent="0.2">
      <c r="A55" s="116" t="s">
        <v>64</v>
      </c>
      <c r="B55" s="901"/>
      <c r="C55" s="3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874"/>
      <c r="AP55" s="874"/>
      <c r="AQ55" s="874"/>
      <c r="AR55" s="874"/>
      <c r="AS55" s="874"/>
      <c r="AT55" s="874"/>
      <c r="AU55" s="874"/>
      <c r="AV55" s="874"/>
      <c r="AW55" s="876"/>
      <c r="CG55" s="14">
        <v>0</v>
      </c>
      <c r="CH55" s="14">
        <v>0</v>
      </c>
      <c r="CI55" s="14"/>
      <c r="CJ55" s="14"/>
      <c r="CK55" s="14"/>
      <c r="CL55" s="14"/>
      <c r="CM55" s="14"/>
      <c r="CN55" s="14"/>
    </row>
    <row r="56" spans="1:96" ht="21" customHeight="1" x14ac:dyDescent="0.2">
      <c r="A56" s="117" t="s">
        <v>65</v>
      </c>
      <c r="B56" s="66"/>
      <c r="E56" s="118"/>
      <c r="F56" s="119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15"/>
      <c r="S56" s="15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20"/>
      <c r="AM56" s="120"/>
      <c r="AN56" s="120"/>
      <c r="AO56" s="875"/>
      <c r="AP56" s="875"/>
      <c r="AQ56" s="874"/>
      <c r="AR56" s="874"/>
      <c r="AS56" s="874"/>
      <c r="AT56" s="874"/>
      <c r="AU56" s="874"/>
      <c r="AV56" s="874"/>
      <c r="AW56" s="876"/>
      <c r="CG56" s="14">
        <v>0</v>
      </c>
      <c r="CH56" s="14">
        <v>0</v>
      </c>
      <c r="CI56" s="14"/>
      <c r="CJ56" s="14"/>
      <c r="CK56" s="14"/>
      <c r="CL56" s="14"/>
      <c r="CM56" s="14"/>
      <c r="CN56" s="14"/>
    </row>
    <row r="57" spans="1:96" ht="27.75" customHeight="1" x14ac:dyDescent="0.2">
      <c r="A57" s="1377" t="s">
        <v>66</v>
      </c>
      <c r="B57" s="1380"/>
      <c r="C57" s="900" t="s">
        <v>63</v>
      </c>
      <c r="D57" s="881" t="s">
        <v>67</v>
      </c>
      <c r="E57" s="902" t="s">
        <v>68</v>
      </c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903"/>
      <c r="AT57" s="903"/>
      <c r="AU57" s="903"/>
      <c r="AV57" s="904"/>
      <c r="AW57" s="904"/>
      <c r="AX57" s="904"/>
      <c r="AY57" s="904"/>
      <c r="AZ57" s="904"/>
      <c r="BA57" s="876"/>
      <c r="BZ57" s="2"/>
      <c r="CA57" s="3"/>
      <c r="CB57" s="3"/>
      <c r="CC57" s="3"/>
      <c r="CD57" s="3"/>
      <c r="CG57" s="4">
        <v>0</v>
      </c>
      <c r="CH57" s="4">
        <v>0</v>
      </c>
      <c r="CK57" s="14"/>
      <c r="CL57" s="14"/>
      <c r="CM57" s="14"/>
      <c r="CN57" s="14"/>
      <c r="CO57" s="14"/>
      <c r="CP57" s="14"/>
      <c r="CQ57" s="14"/>
      <c r="CR57" s="14"/>
    </row>
    <row r="58" spans="1:96" ht="25.35" customHeight="1" x14ac:dyDescent="0.2">
      <c r="A58" s="1397" t="s">
        <v>69</v>
      </c>
      <c r="B58" s="1398"/>
      <c r="C58" s="885">
        <f>SUM(D58:E58)</f>
        <v>0</v>
      </c>
      <c r="D58" s="905"/>
      <c r="E58" s="53"/>
      <c r="F58" s="30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903"/>
      <c r="AT58" s="903"/>
      <c r="AU58" s="903"/>
      <c r="AV58" s="904"/>
      <c r="AW58" s="904"/>
      <c r="AX58" s="904"/>
      <c r="AY58" s="904"/>
      <c r="AZ58" s="904"/>
      <c r="BA58" s="876"/>
      <c r="BZ58" s="2"/>
      <c r="CA58" s="3" t="str">
        <f>IF(AND(([6]A01!$C18+[6]A01!$C19+[6]A01!$C20+[6]A01!$C21+[6]A01!$F31+[6]A01!$F32+[6]A01!$F33)&lt;&gt;0,D58=0,E58=""),"* Observacion : En A01 existen controles no ingresados, Revisar. ","")</f>
        <v/>
      </c>
      <c r="CB58" s="3"/>
      <c r="CC58" s="3"/>
      <c r="CD58" s="3"/>
      <c r="CG58" s="4">
        <v>0</v>
      </c>
      <c r="CH58" s="4">
        <v>0</v>
      </c>
      <c r="CK58" s="14"/>
      <c r="CL58" s="14"/>
      <c r="CM58" s="14"/>
      <c r="CN58" s="14"/>
      <c r="CO58" s="14"/>
      <c r="CP58" s="14"/>
      <c r="CQ58" s="14"/>
      <c r="CR58" s="14"/>
    </row>
    <row r="59" spans="1:96" ht="30" customHeight="1" x14ac:dyDescent="0.2">
      <c r="A59" s="117" t="s">
        <v>70</v>
      </c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903"/>
      <c r="AT59" s="903"/>
      <c r="AU59" s="903"/>
      <c r="AV59" s="904"/>
      <c r="AW59" s="904"/>
      <c r="AX59" s="904"/>
      <c r="AY59" s="904"/>
      <c r="AZ59" s="904"/>
      <c r="BA59" s="876"/>
      <c r="BZ59" s="2"/>
      <c r="CA59" s="3" t="str">
        <f>IF(AND(([6]A01!$C18+[6]A01!$C19+[6]A01!$C20+[6]A01!$C21+[6]A01!$F31+[6]A01!$F32+[6]A01!$F33)&lt;&gt;0,D59=0,E59=""),"* Observacion : En A01 existen controles no ingresados, Revisar. ","")</f>
        <v/>
      </c>
      <c r="CB59" s="3"/>
      <c r="CC59" s="3"/>
      <c r="CD59" s="3"/>
      <c r="CK59" s="14"/>
      <c r="CL59" s="14"/>
      <c r="CM59" s="14"/>
      <c r="CN59" s="14"/>
      <c r="CO59" s="14"/>
      <c r="CP59" s="14"/>
      <c r="CQ59" s="14"/>
      <c r="CR59" s="14"/>
    </row>
    <row r="60" spans="1:96" ht="33" customHeight="1" x14ac:dyDescent="0.2">
      <c r="A60" s="1366" t="s">
        <v>71</v>
      </c>
      <c r="B60" s="1367"/>
      <c r="C60" s="1366" t="s">
        <v>72</v>
      </c>
      <c r="D60" s="1401"/>
      <c r="E60" s="1367"/>
      <c r="F60" s="1403" t="s">
        <v>73</v>
      </c>
      <c r="G60" s="1404"/>
      <c r="H60" s="1404"/>
      <c r="I60" s="1404"/>
      <c r="J60" s="1404"/>
      <c r="K60" s="1404"/>
      <c r="L60" s="1404"/>
      <c r="M60" s="1404"/>
      <c r="N60" s="1404"/>
      <c r="O60" s="1404"/>
      <c r="P60" s="1404"/>
      <c r="Q60" s="1405"/>
      <c r="R60" s="1406" t="s">
        <v>74</v>
      </c>
      <c r="S60" s="1407"/>
      <c r="T60" s="1406" t="s">
        <v>75</v>
      </c>
      <c r="U60" s="1408"/>
      <c r="V60" s="1606" t="s">
        <v>76</v>
      </c>
      <c r="W60" s="1606"/>
      <c r="X60" s="1607" t="s">
        <v>77</v>
      </c>
      <c r="Y60" s="1418" t="s">
        <v>78</v>
      </c>
      <c r="Z60" s="1419"/>
      <c r="AA60" s="127"/>
      <c r="AB60" s="122"/>
      <c r="AC60" s="122"/>
      <c r="AD60" s="122"/>
      <c r="AE60" s="122"/>
      <c r="AF60" s="122"/>
      <c r="AG60" s="122"/>
      <c r="AH60" s="11"/>
      <c r="AI60" s="11"/>
      <c r="AJ60" s="11"/>
      <c r="AK60" s="11"/>
      <c r="AL60" s="122"/>
      <c r="AM60" s="122"/>
      <c r="AN60" s="11"/>
      <c r="AO60" s="122"/>
      <c r="AP60" s="122"/>
      <c r="AQ60" s="122"/>
      <c r="AR60" s="122"/>
      <c r="AS60" s="1040"/>
      <c r="AT60" s="1040"/>
      <c r="AU60" s="1040"/>
      <c r="AV60" s="1041"/>
      <c r="AW60" s="1041"/>
      <c r="AX60" s="1041"/>
      <c r="AY60" s="1041"/>
      <c r="AZ60" s="1041"/>
      <c r="BA60" s="1023"/>
      <c r="BZ60" s="2"/>
      <c r="CA60" s="3"/>
      <c r="CB60" s="3"/>
      <c r="CC60" s="3"/>
      <c r="CD60" s="3"/>
      <c r="CK60" s="14"/>
      <c r="CL60" s="14"/>
      <c r="CM60" s="14"/>
      <c r="CN60" s="14"/>
      <c r="CO60" s="14"/>
      <c r="CP60" s="14"/>
      <c r="CQ60" s="14"/>
      <c r="CR60" s="14"/>
    </row>
    <row r="61" spans="1:96" ht="25.5" customHeight="1" x14ac:dyDescent="0.2">
      <c r="A61" s="1399"/>
      <c r="B61" s="1400"/>
      <c r="C61" s="1368"/>
      <c r="D61" s="1402"/>
      <c r="E61" s="1369"/>
      <c r="F61" s="1406" t="s">
        <v>79</v>
      </c>
      <c r="G61" s="1407"/>
      <c r="H61" s="1406" t="s">
        <v>80</v>
      </c>
      <c r="I61" s="1407"/>
      <c r="J61" s="1406" t="s">
        <v>81</v>
      </c>
      <c r="K61" s="1407"/>
      <c r="L61" s="1406" t="s">
        <v>82</v>
      </c>
      <c r="M61" s="1407"/>
      <c r="N61" s="1406" t="s">
        <v>83</v>
      </c>
      <c r="O61" s="1407"/>
      <c r="P61" s="1406" t="s">
        <v>84</v>
      </c>
      <c r="Q61" s="1407"/>
      <c r="R61" s="1406" t="s">
        <v>85</v>
      </c>
      <c r="S61" s="1407"/>
      <c r="T61" s="1406" t="s">
        <v>86</v>
      </c>
      <c r="U61" s="1408"/>
      <c r="V61" s="1607" t="s">
        <v>87</v>
      </c>
      <c r="W61" s="1607"/>
      <c r="X61" s="1607"/>
      <c r="Y61" s="1420"/>
      <c r="Z61" s="1421"/>
      <c r="AA61" s="127"/>
      <c r="AB61" s="122"/>
      <c r="AC61" s="122"/>
      <c r="AD61" s="122"/>
      <c r="AE61" s="122"/>
      <c r="AF61" s="122"/>
      <c r="AG61" s="122"/>
      <c r="AH61" s="11"/>
      <c r="AI61" s="11"/>
      <c r="AJ61" s="11"/>
      <c r="AK61" s="11"/>
      <c r="AL61" s="122"/>
      <c r="AM61" s="122"/>
      <c r="AN61" s="11"/>
      <c r="AO61" s="122"/>
      <c r="AP61" s="122"/>
      <c r="AQ61" s="122"/>
      <c r="AR61" s="122"/>
      <c r="AS61" s="1040"/>
      <c r="AT61" s="1040"/>
      <c r="AU61" s="1040"/>
      <c r="AV61" s="1041"/>
      <c r="AW61" s="1041"/>
      <c r="AX61" s="1041"/>
      <c r="AY61" s="1041"/>
      <c r="AZ61" s="1041"/>
      <c r="BA61" s="1023"/>
      <c r="BZ61" s="2"/>
      <c r="CA61" s="3"/>
      <c r="CB61" s="3"/>
      <c r="CC61" s="3"/>
      <c r="CD61" s="3"/>
      <c r="CK61" s="14"/>
      <c r="CL61" s="14"/>
      <c r="CM61" s="14"/>
      <c r="CN61" s="14"/>
      <c r="CO61" s="14"/>
      <c r="CP61" s="14"/>
      <c r="CQ61" s="14"/>
      <c r="CR61" s="14"/>
    </row>
    <row r="62" spans="1:96" ht="35.25" customHeight="1" x14ac:dyDescent="0.2">
      <c r="A62" s="1368"/>
      <c r="B62" s="1369"/>
      <c r="C62" s="881" t="s">
        <v>88</v>
      </c>
      <c r="D62" s="906" t="s">
        <v>54</v>
      </c>
      <c r="E62" s="807" t="s">
        <v>89</v>
      </c>
      <c r="F62" s="829" t="s">
        <v>54</v>
      </c>
      <c r="G62" s="815" t="s">
        <v>89</v>
      </c>
      <c r="H62" s="829" t="s">
        <v>54</v>
      </c>
      <c r="I62" s="815" t="s">
        <v>89</v>
      </c>
      <c r="J62" s="829" t="s">
        <v>54</v>
      </c>
      <c r="K62" s="815" t="s">
        <v>89</v>
      </c>
      <c r="L62" s="829" t="s">
        <v>54</v>
      </c>
      <c r="M62" s="815" t="s">
        <v>89</v>
      </c>
      <c r="N62" s="829" t="s">
        <v>54</v>
      </c>
      <c r="O62" s="815" t="s">
        <v>89</v>
      </c>
      <c r="P62" s="829" t="s">
        <v>54</v>
      </c>
      <c r="Q62" s="815" t="s">
        <v>89</v>
      </c>
      <c r="R62" s="829" t="s">
        <v>54</v>
      </c>
      <c r="S62" s="815" t="s">
        <v>89</v>
      </c>
      <c r="T62" s="829" t="s">
        <v>54</v>
      </c>
      <c r="U62" s="816" t="s">
        <v>89</v>
      </c>
      <c r="V62" s="900" t="s">
        <v>90</v>
      </c>
      <c r="W62" s="900" t="s">
        <v>91</v>
      </c>
      <c r="X62" s="1585"/>
      <c r="Y62" s="900" t="s">
        <v>92</v>
      </c>
      <c r="Z62" s="900" t="s">
        <v>93</v>
      </c>
      <c r="AA62" s="127"/>
      <c r="AB62" s="122"/>
      <c r="AC62" s="122"/>
      <c r="AD62" s="122"/>
      <c r="AE62" s="122"/>
      <c r="AF62" s="122"/>
      <c r="AG62" s="122"/>
      <c r="AH62" s="11"/>
      <c r="AI62" s="11"/>
      <c r="AJ62" s="11"/>
      <c r="AK62" s="11"/>
      <c r="AL62" s="122"/>
      <c r="AM62" s="122"/>
      <c r="AN62" s="11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876"/>
      <c r="BZ62" s="2"/>
      <c r="CA62" s="3"/>
      <c r="CB62" s="3"/>
      <c r="CC62" s="3"/>
      <c r="CD62" s="3"/>
      <c r="CK62" s="14"/>
      <c r="CL62" s="14"/>
      <c r="CM62" s="14"/>
      <c r="CN62" s="14"/>
      <c r="CO62" s="14"/>
      <c r="CP62" s="14"/>
      <c r="CQ62" s="14"/>
      <c r="CR62" s="14"/>
    </row>
    <row r="63" spans="1:96" ht="16.350000000000001" customHeight="1" x14ac:dyDescent="0.2">
      <c r="A63" s="1586" t="s">
        <v>94</v>
      </c>
      <c r="B63" s="1587"/>
      <c r="C63" s="907">
        <f>SUM(D63:E63)</f>
        <v>0</v>
      </c>
      <c r="D63" s="908">
        <f t="shared" ref="D63:E66" si="6">SUM(F63+H63+J63+L63+N63+P63)</f>
        <v>0</v>
      </c>
      <c r="E63" s="909">
        <f t="shared" si="6"/>
        <v>0</v>
      </c>
      <c r="F63" s="893"/>
      <c r="G63" s="896"/>
      <c r="H63" s="893"/>
      <c r="I63" s="896"/>
      <c r="J63" s="893"/>
      <c r="K63" s="896"/>
      <c r="L63" s="893"/>
      <c r="M63" s="896"/>
      <c r="N63" s="893"/>
      <c r="O63" s="896"/>
      <c r="P63" s="893"/>
      <c r="Q63" s="896"/>
      <c r="R63" s="893"/>
      <c r="S63" s="896"/>
      <c r="T63" s="893"/>
      <c r="U63" s="910"/>
      <c r="V63" s="911"/>
      <c r="W63" s="893"/>
      <c r="X63" s="912"/>
      <c r="Y63" s="912"/>
      <c r="Z63" s="913"/>
      <c r="AA63" s="30"/>
      <c r="AB63" s="122"/>
      <c r="AC63" s="122"/>
      <c r="AD63" s="122"/>
      <c r="AE63" s="122"/>
      <c r="AF63" s="122"/>
      <c r="AG63" s="122"/>
      <c r="AH63" s="11"/>
      <c r="AI63" s="11"/>
      <c r="AJ63" s="11"/>
      <c r="AK63" s="11"/>
      <c r="AL63" s="122"/>
      <c r="AM63" s="122"/>
      <c r="AN63" s="11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876"/>
      <c r="BZ63" s="2"/>
      <c r="CA63" s="3"/>
      <c r="CB63" s="3"/>
      <c r="CC63" s="3"/>
      <c r="CD63" s="3"/>
      <c r="CG63" s="4">
        <v>0</v>
      </c>
      <c r="CH63" s="4">
        <v>0</v>
      </c>
      <c r="CK63" s="14"/>
      <c r="CL63" s="14"/>
      <c r="CM63" s="14"/>
      <c r="CN63" s="14"/>
      <c r="CO63" s="14"/>
      <c r="CP63" s="14"/>
      <c r="CQ63" s="14"/>
      <c r="CR63" s="14"/>
    </row>
    <row r="64" spans="1:96" ht="16.350000000000001" customHeight="1" x14ac:dyDescent="0.2">
      <c r="A64" s="1424" t="s">
        <v>95</v>
      </c>
      <c r="B64" s="1425"/>
      <c r="C64" s="139">
        <f>SUM(D64:E64)</f>
        <v>0</v>
      </c>
      <c r="D64" s="140">
        <f t="shared" si="6"/>
        <v>0</v>
      </c>
      <c r="E64" s="141">
        <f t="shared" si="6"/>
        <v>0</v>
      </c>
      <c r="F64" s="35"/>
      <c r="G64" s="39"/>
      <c r="H64" s="35"/>
      <c r="I64" s="39"/>
      <c r="J64" s="35"/>
      <c r="K64" s="39"/>
      <c r="L64" s="35"/>
      <c r="M64" s="39"/>
      <c r="N64" s="35"/>
      <c r="O64" s="39"/>
      <c r="P64" s="35"/>
      <c r="Q64" s="39"/>
      <c r="R64" s="35"/>
      <c r="S64" s="39"/>
      <c r="T64" s="35"/>
      <c r="U64" s="142"/>
      <c r="V64" s="143"/>
      <c r="W64" s="35"/>
      <c r="X64" s="144"/>
      <c r="Y64" s="144"/>
      <c r="Z64" s="58"/>
      <c r="AA64" s="30"/>
      <c r="AB64" s="122"/>
      <c r="AC64" s="122"/>
      <c r="AD64" s="122"/>
      <c r="AE64" s="122"/>
      <c r="AF64" s="122"/>
      <c r="AG64" s="122"/>
      <c r="AH64" s="11"/>
      <c r="AI64" s="11"/>
      <c r="AJ64" s="11"/>
      <c r="AK64" s="11"/>
      <c r="AL64" s="122"/>
      <c r="AM64" s="122"/>
      <c r="AN64" s="11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876"/>
      <c r="BZ64" s="2"/>
      <c r="CA64" s="3"/>
      <c r="CB64" s="3"/>
      <c r="CC64" s="3"/>
      <c r="CD64" s="3"/>
      <c r="CG64" s="4">
        <v>0</v>
      </c>
      <c r="CH64" s="4">
        <v>0</v>
      </c>
      <c r="CK64" s="14"/>
      <c r="CL64" s="14"/>
      <c r="CM64" s="14"/>
      <c r="CN64" s="14"/>
      <c r="CO64" s="14"/>
      <c r="CP64" s="14"/>
      <c r="CQ64" s="14"/>
      <c r="CR64" s="14"/>
    </row>
    <row r="65" spans="1:96" ht="15.75" customHeight="1" x14ac:dyDescent="0.2">
      <c r="A65" s="1424" t="s">
        <v>96</v>
      </c>
      <c r="B65" s="1425"/>
      <c r="C65" s="139">
        <f>SUM(D65:E65)</f>
        <v>0</v>
      </c>
      <c r="D65" s="140">
        <f t="shared" si="6"/>
        <v>0</v>
      </c>
      <c r="E65" s="141">
        <f t="shared" si="6"/>
        <v>0</v>
      </c>
      <c r="F65" s="35"/>
      <c r="G65" s="39"/>
      <c r="H65" s="35"/>
      <c r="I65" s="39"/>
      <c r="J65" s="35"/>
      <c r="K65" s="39"/>
      <c r="L65" s="35"/>
      <c r="M65" s="39"/>
      <c r="N65" s="35"/>
      <c r="O65" s="39"/>
      <c r="P65" s="35"/>
      <c r="Q65" s="39"/>
      <c r="R65" s="35"/>
      <c r="S65" s="39"/>
      <c r="T65" s="35"/>
      <c r="U65" s="142"/>
      <c r="V65" s="143"/>
      <c r="W65" s="35"/>
      <c r="X65" s="144"/>
      <c r="Y65" s="144"/>
      <c r="Z65" s="58"/>
      <c r="AA65" s="30"/>
      <c r="AB65" s="122"/>
      <c r="AC65" s="122"/>
      <c r="AD65" s="122"/>
      <c r="AE65" s="122"/>
      <c r="AF65" s="122"/>
      <c r="AG65" s="122"/>
      <c r="AH65" s="11"/>
      <c r="AI65" s="11"/>
      <c r="AJ65" s="11"/>
      <c r="AK65" s="11"/>
      <c r="AL65" s="122"/>
      <c r="AM65" s="122"/>
      <c r="AN65" s="11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Z65" s="2"/>
      <c r="CA65" s="3"/>
      <c r="CB65" s="3"/>
      <c r="CC65" s="3"/>
      <c r="CD65" s="3"/>
      <c r="CK65" s="14"/>
      <c r="CL65" s="14"/>
      <c r="CM65" s="14"/>
      <c r="CN65" s="14"/>
      <c r="CO65" s="14"/>
      <c r="CP65" s="14"/>
      <c r="CQ65" s="14"/>
      <c r="CR65" s="14"/>
    </row>
    <row r="66" spans="1:96" ht="18" customHeight="1" x14ac:dyDescent="0.2">
      <c r="A66" s="1426" t="s">
        <v>97</v>
      </c>
      <c r="B66" s="1427"/>
      <c r="C66" s="145">
        <f>SUM(D66:E66)</f>
        <v>0</v>
      </c>
      <c r="D66" s="146">
        <f t="shared" si="6"/>
        <v>0</v>
      </c>
      <c r="E66" s="147">
        <f t="shared" si="6"/>
        <v>0</v>
      </c>
      <c r="F66" s="82"/>
      <c r="G66" s="85"/>
      <c r="H66" s="82"/>
      <c r="I66" s="85"/>
      <c r="J66" s="82"/>
      <c r="K66" s="85"/>
      <c r="L66" s="82"/>
      <c r="M66" s="85"/>
      <c r="N66" s="82"/>
      <c r="O66" s="85"/>
      <c r="P66" s="82"/>
      <c r="Q66" s="85"/>
      <c r="R66" s="82"/>
      <c r="S66" s="85"/>
      <c r="T66" s="82"/>
      <c r="U66" s="148"/>
      <c r="V66" s="149"/>
      <c r="W66" s="82"/>
      <c r="X66" s="150"/>
      <c r="Y66" s="151"/>
      <c r="Z66" s="151"/>
      <c r="AA66" s="30"/>
      <c r="AB66" s="122"/>
      <c r="AC66" s="122"/>
      <c r="AD66" s="11"/>
      <c r="AE66" s="11"/>
      <c r="AF66" s="11"/>
      <c r="AG66" s="11"/>
      <c r="AH66" s="122"/>
      <c r="AI66" s="122"/>
      <c r="AJ66" s="11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CG66" s="14">
        <v>0</v>
      </c>
      <c r="CH66" s="14">
        <v>0</v>
      </c>
      <c r="CI66" s="14"/>
      <c r="CJ66" s="14"/>
      <c r="CK66" s="14"/>
      <c r="CL66" s="14"/>
      <c r="CM66" s="14"/>
      <c r="CN66" s="14"/>
    </row>
    <row r="67" spans="1:96" ht="22.5" customHeight="1" x14ac:dyDescent="0.2">
      <c r="A67" s="117" t="s">
        <v>98</v>
      </c>
      <c r="W67" s="122"/>
      <c r="X67" s="122"/>
      <c r="Y67" s="122"/>
      <c r="Z67" s="122"/>
      <c r="AA67" s="11"/>
      <c r="AB67" s="122"/>
      <c r="AC67" s="122"/>
      <c r="AD67" s="11"/>
      <c r="AE67" s="11"/>
      <c r="AF67" s="11"/>
      <c r="AG67" s="11"/>
      <c r="AH67" s="122"/>
      <c r="AI67" s="122"/>
      <c r="AJ67" s="11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CG67" s="14"/>
      <c r="CH67" s="14"/>
      <c r="CI67" s="14"/>
      <c r="CJ67" s="14"/>
      <c r="CK67" s="14"/>
      <c r="CL67" s="14"/>
      <c r="CM67" s="14"/>
      <c r="CN67" s="14"/>
    </row>
    <row r="68" spans="1:96" ht="28.5" customHeight="1" x14ac:dyDescent="0.2">
      <c r="A68" s="1366" t="s">
        <v>71</v>
      </c>
      <c r="B68" s="1367"/>
      <c r="C68" s="1366" t="s">
        <v>72</v>
      </c>
      <c r="D68" s="1401"/>
      <c r="E68" s="1367"/>
      <c r="F68" s="1403" t="s">
        <v>99</v>
      </c>
      <c r="G68" s="1404"/>
      <c r="H68" s="1404"/>
      <c r="I68" s="1404"/>
      <c r="J68" s="1404"/>
      <c r="K68" s="1404"/>
      <c r="L68" s="1404"/>
      <c r="M68" s="1404"/>
      <c r="N68" s="1404"/>
      <c r="O68" s="1404"/>
      <c r="P68" s="1404"/>
      <c r="Q68" s="1428"/>
      <c r="R68" s="1588" t="s">
        <v>100</v>
      </c>
      <c r="S68" s="1430"/>
      <c r="T68" s="1430"/>
      <c r="U68" s="1430"/>
      <c r="V68" s="1431"/>
      <c r="W68" s="122"/>
      <c r="X68" s="122"/>
      <c r="Y68" s="122"/>
      <c r="Z68" s="122"/>
      <c r="AA68" s="122"/>
      <c r="AB68" s="122"/>
      <c r="AC68" s="122"/>
      <c r="AD68" s="11"/>
      <c r="AE68" s="11"/>
      <c r="AF68" s="11"/>
      <c r="AG68" s="11"/>
      <c r="AH68" s="122"/>
      <c r="AI68" s="122"/>
      <c r="AJ68" s="11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CG68" s="14"/>
      <c r="CH68" s="14"/>
      <c r="CI68" s="14"/>
      <c r="CJ68" s="14"/>
      <c r="CK68" s="14"/>
      <c r="CL68" s="14"/>
      <c r="CM68" s="14"/>
      <c r="CN68" s="14"/>
    </row>
    <row r="69" spans="1:96" ht="26.25" customHeight="1" x14ac:dyDescent="0.2">
      <c r="A69" s="1399"/>
      <c r="B69" s="1400"/>
      <c r="C69" s="1368"/>
      <c r="D69" s="1402"/>
      <c r="E69" s="1369"/>
      <c r="F69" s="1406" t="s">
        <v>79</v>
      </c>
      <c r="G69" s="1407"/>
      <c r="H69" s="1406" t="s">
        <v>80</v>
      </c>
      <c r="I69" s="1407"/>
      <c r="J69" s="1406" t="s">
        <v>81</v>
      </c>
      <c r="K69" s="1407"/>
      <c r="L69" s="1406" t="s">
        <v>82</v>
      </c>
      <c r="M69" s="1407"/>
      <c r="N69" s="1406" t="s">
        <v>83</v>
      </c>
      <c r="O69" s="1407"/>
      <c r="P69" s="1406" t="s">
        <v>84</v>
      </c>
      <c r="Q69" s="1435"/>
      <c r="R69" s="1408" t="s">
        <v>87</v>
      </c>
      <c r="S69" s="1407"/>
      <c r="T69" s="1375" t="s">
        <v>77</v>
      </c>
      <c r="U69" s="1406" t="s">
        <v>101</v>
      </c>
      <c r="V69" s="1407"/>
      <c r="W69" s="122"/>
      <c r="X69" s="122"/>
      <c r="Y69" s="122"/>
      <c r="Z69" s="122"/>
      <c r="AA69" s="122"/>
      <c r="AB69" s="122"/>
      <c r="AC69" s="122"/>
      <c r="AD69" s="11"/>
      <c r="AE69" s="11"/>
      <c r="AF69" s="11"/>
      <c r="AG69" s="11"/>
      <c r="AH69" s="122"/>
      <c r="AI69" s="122"/>
      <c r="AJ69" s="11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CG69" s="14"/>
      <c r="CH69" s="14"/>
      <c r="CI69" s="14"/>
      <c r="CJ69" s="14"/>
      <c r="CK69" s="14"/>
      <c r="CL69" s="14"/>
      <c r="CM69" s="14"/>
      <c r="CN69" s="14"/>
    </row>
    <row r="70" spans="1:96" ht="27" customHeight="1" x14ac:dyDescent="0.2">
      <c r="A70" s="1368"/>
      <c r="B70" s="1369"/>
      <c r="C70" s="881" t="s">
        <v>88</v>
      </c>
      <c r="D70" s="906" t="s">
        <v>54</v>
      </c>
      <c r="E70" s="807" t="s">
        <v>89</v>
      </c>
      <c r="F70" s="829" t="s">
        <v>54</v>
      </c>
      <c r="G70" s="815" t="s">
        <v>89</v>
      </c>
      <c r="H70" s="829" t="s">
        <v>54</v>
      </c>
      <c r="I70" s="815" t="s">
        <v>89</v>
      </c>
      <c r="J70" s="829" t="s">
        <v>54</v>
      </c>
      <c r="K70" s="815" t="s">
        <v>89</v>
      </c>
      <c r="L70" s="829" t="s">
        <v>54</v>
      </c>
      <c r="M70" s="815" t="s">
        <v>89</v>
      </c>
      <c r="N70" s="829" t="s">
        <v>54</v>
      </c>
      <c r="O70" s="815" t="s">
        <v>89</v>
      </c>
      <c r="P70" s="829" t="s">
        <v>54</v>
      </c>
      <c r="Q70" s="819" t="s">
        <v>89</v>
      </c>
      <c r="R70" s="815" t="s">
        <v>90</v>
      </c>
      <c r="S70" s="900" t="s">
        <v>91</v>
      </c>
      <c r="T70" s="1376"/>
      <c r="U70" s="814" t="s">
        <v>92</v>
      </c>
      <c r="V70" s="900" t="s">
        <v>93</v>
      </c>
      <c r="W70" s="122"/>
      <c r="X70" s="122"/>
      <c r="Y70" s="122"/>
      <c r="Z70" s="122"/>
      <c r="AA70" s="122"/>
      <c r="AB70" s="122"/>
      <c r="AC70" s="122"/>
      <c r="AD70" s="11"/>
      <c r="AE70" s="11"/>
      <c r="AF70" s="11"/>
      <c r="AG70" s="11"/>
      <c r="AH70" s="122"/>
      <c r="AI70" s="122"/>
      <c r="AJ70" s="11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CG70" s="14"/>
      <c r="CH70" s="14"/>
      <c r="CI70" s="14"/>
      <c r="CJ70" s="14"/>
      <c r="CK70" s="14"/>
      <c r="CL70" s="14"/>
      <c r="CM70" s="14"/>
      <c r="CN70" s="14"/>
    </row>
    <row r="71" spans="1:96" ht="16.350000000000001" customHeight="1" x14ac:dyDescent="0.2">
      <c r="A71" s="1586" t="s">
        <v>94</v>
      </c>
      <c r="B71" s="1587"/>
      <c r="C71" s="907">
        <f>SUM(D71:E71)</f>
        <v>0</v>
      </c>
      <c r="D71" s="908">
        <f t="shared" ref="D71:E74" si="7">SUM(F71+H71+J71+L71+N71+P71)</f>
        <v>0</v>
      </c>
      <c r="E71" s="909">
        <f t="shared" si="7"/>
        <v>0</v>
      </c>
      <c r="F71" s="893"/>
      <c r="G71" s="896"/>
      <c r="H71" s="893"/>
      <c r="I71" s="896"/>
      <c r="J71" s="893"/>
      <c r="K71" s="896"/>
      <c r="L71" s="893"/>
      <c r="M71" s="896"/>
      <c r="N71" s="893"/>
      <c r="O71" s="896"/>
      <c r="P71" s="893"/>
      <c r="Q71" s="910"/>
      <c r="R71" s="911"/>
      <c r="S71" s="893"/>
      <c r="T71" s="912"/>
      <c r="U71" s="912"/>
      <c r="V71" s="913"/>
      <c r="W71" s="127"/>
      <c r="X71" s="122"/>
      <c r="Y71" s="122"/>
      <c r="Z71" s="122"/>
      <c r="AA71" s="122"/>
      <c r="AB71" s="122"/>
      <c r="AC71" s="122"/>
      <c r="AD71" s="11"/>
      <c r="AE71" s="11"/>
      <c r="AF71" s="11"/>
      <c r="AG71" s="11"/>
      <c r="AH71" s="122"/>
      <c r="AI71" s="122"/>
      <c r="AJ71" s="11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CG71" s="14"/>
      <c r="CH71" s="14"/>
      <c r="CI71" s="14"/>
      <c r="CJ71" s="14"/>
      <c r="CK71" s="14"/>
      <c r="CL71" s="14"/>
      <c r="CM71" s="14"/>
      <c r="CN71" s="14"/>
    </row>
    <row r="72" spans="1:96" ht="17.25" customHeight="1" x14ac:dyDescent="0.2">
      <c r="A72" s="1424" t="s">
        <v>95</v>
      </c>
      <c r="B72" s="1425"/>
      <c r="C72" s="139">
        <f>SUM(D72:E72)</f>
        <v>0</v>
      </c>
      <c r="D72" s="140">
        <f t="shared" si="7"/>
        <v>0</v>
      </c>
      <c r="E72" s="141">
        <f t="shared" si="7"/>
        <v>0</v>
      </c>
      <c r="F72" s="35"/>
      <c r="G72" s="39"/>
      <c r="H72" s="35"/>
      <c r="I72" s="39"/>
      <c r="J72" s="35"/>
      <c r="K72" s="39"/>
      <c r="L72" s="35"/>
      <c r="M72" s="39"/>
      <c r="N72" s="35"/>
      <c r="O72" s="39"/>
      <c r="P72" s="35"/>
      <c r="Q72" s="142"/>
      <c r="R72" s="143"/>
      <c r="S72" s="35"/>
      <c r="T72" s="144"/>
      <c r="U72" s="144"/>
      <c r="V72" s="58"/>
      <c r="W72" s="914"/>
      <c r="X72" s="915"/>
      <c r="Y72" s="915"/>
      <c r="Z72" s="876"/>
      <c r="AR72" s="122"/>
      <c r="AS72" s="122"/>
      <c r="AT72" s="122"/>
      <c r="AU72" s="122"/>
      <c r="AV72" s="122"/>
      <c r="AW72" s="122"/>
      <c r="AX72" s="122"/>
      <c r="AY72" s="122"/>
      <c r="AZ72" s="122"/>
      <c r="BZ72" s="2"/>
      <c r="CG72" s="14"/>
      <c r="CH72" s="14"/>
      <c r="CI72" s="14"/>
      <c r="CJ72" s="14"/>
      <c r="CK72" s="14"/>
      <c r="CL72" s="14"/>
      <c r="CM72" s="14"/>
      <c r="CN72" s="14"/>
    </row>
    <row r="73" spans="1:96" ht="16.350000000000001" customHeight="1" x14ac:dyDescent="0.2">
      <c r="A73" s="1424" t="s">
        <v>96</v>
      </c>
      <c r="B73" s="1425"/>
      <c r="C73" s="139">
        <f>SUM(D73:E73)</f>
        <v>0</v>
      </c>
      <c r="D73" s="140">
        <f t="shared" si="7"/>
        <v>0</v>
      </c>
      <c r="E73" s="141">
        <f t="shared" si="7"/>
        <v>0</v>
      </c>
      <c r="F73" s="35"/>
      <c r="G73" s="39"/>
      <c r="H73" s="35"/>
      <c r="I73" s="39"/>
      <c r="J73" s="35"/>
      <c r="K73" s="39"/>
      <c r="L73" s="35"/>
      <c r="M73" s="39"/>
      <c r="N73" s="35"/>
      <c r="O73" s="39"/>
      <c r="P73" s="35"/>
      <c r="Q73" s="142"/>
      <c r="R73" s="143"/>
      <c r="S73" s="35"/>
      <c r="T73" s="144"/>
      <c r="U73" s="144"/>
      <c r="V73" s="58"/>
      <c r="W73" s="914"/>
      <c r="X73" s="915"/>
      <c r="Y73" s="915"/>
      <c r="Z73" s="876"/>
      <c r="AR73" s="122"/>
      <c r="AS73" s="122"/>
      <c r="AT73" s="122"/>
      <c r="AU73" s="122"/>
      <c r="AV73" s="122"/>
      <c r="AW73" s="122"/>
      <c r="AX73" s="122"/>
      <c r="AY73" s="122"/>
      <c r="AZ73" s="122"/>
      <c r="CG73" s="14"/>
      <c r="CH73" s="14"/>
      <c r="CI73" s="14"/>
      <c r="CJ73" s="14"/>
      <c r="CK73" s="14"/>
      <c r="CL73" s="14"/>
      <c r="CM73" s="14"/>
      <c r="CN73" s="14"/>
    </row>
    <row r="74" spans="1:96" ht="16.350000000000001" customHeight="1" x14ac:dyDescent="0.2">
      <c r="A74" s="1426" t="s">
        <v>97</v>
      </c>
      <c r="B74" s="1427"/>
      <c r="C74" s="145">
        <f>SUM(D74:E74)</f>
        <v>0</v>
      </c>
      <c r="D74" s="146">
        <f t="shared" si="7"/>
        <v>0</v>
      </c>
      <c r="E74" s="147">
        <f t="shared" si="7"/>
        <v>0</v>
      </c>
      <c r="F74" s="82"/>
      <c r="G74" s="85"/>
      <c r="H74" s="82"/>
      <c r="I74" s="85"/>
      <c r="J74" s="82"/>
      <c r="K74" s="85"/>
      <c r="L74" s="82"/>
      <c r="M74" s="85"/>
      <c r="N74" s="82"/>
      <c r="O74" s="85"/>
      <c r="P74" s="82"/>
      <c r="Q74" s="148"/>
      <c r="R74" s="149"/>
      <c r="S74" s="82"/>
      <c r="T74" s="150"/>
      <c r="U74" s="151"/>
      <c r="V74" s="151"/>
      <c r="W74" s="914"/>
      <c r="X74" s="915"/>
      <c r="Y74" s="915"/>
      <c r="Z74" s="876"/>
      <c r="AR74" s="122"/>
      <c r="AS74" s="122"/>
      <c r="AT74" s="122"/>
      <c r="AU74" s="122"/>
      <c r="AV74" s="122"/>
      <c r="AW74" s="122"/>
      <c r="AX74" s="122"/>
      <c r="AY74" s="122"/>
      <c r="AZ74" s="122"/>
      <c r="CG74" s="14"/>
      <c r="CH74" s="14"/>
      <c r="CI74" s="14"/>
      <c r="CJ74" s="14"/>
      <c r="CK74" s="14"/>
      <c r="CL74" s="14"/>
      <c r="CM74" s="14"/>
      <c r="CN74" s="14"/>
    </row>
    <row r="75" spans="1:96" ht="16.350000000000001" customHeight="1" x14ac:dyDescent="0.2">
      <c r="A75" s="155" t="s">
        <v>102</v>
      </c>
      <c r="B75" s="122"/>
      <c r="P75" s="122"/>
      <c r="Q75" s="122"/>
      <c r="R75" s="916"/>
      <c r="S75" s="916"/>
      <c r="T75" s="916"/>
      <c r="U75" s="915"/>
      <c r="V75" s="915"/>
      <c r="W75" s="915"/>
      <c r="X75" s="915"/>
      <c r="Y75" s="915"/>
      <c r="Z75" s="876"/>
      <c r="CG75" s="14"/>
      <c r="CH75" s="14"/>
      <c r="CI75" s="14"/>
      <c r="CJ75" s="14"/>
      <c r="CK75" s="14"/>
      <c r="CL75" s="14"/>
      <c r="CM75" s="14"/>
      <c r="CN75" s="14"/>
    </row>
    <row r="76" spans="1:96" ht="16.350000000000001" customHeight="1" x14ac:dyDescent="0.2">
      <c r="A76" s="1371" t="s">
        <v>103</v>
      </c>
      <c r="B76" s="1372"/>
      <c r="C76" s="1366" t="s">
        <v>63</v>
      </c>
      <c r="D76" s="1401"/>
      <c r="E76" s="1367"/>
      <c r="F76" s="1406" t="s">
        <v>104</v>
      </c>
      <c r="G76" s="1408"/>
      <c r="H76" s="1408"/>
      <c r="I76" s="1408"/>
      <c r="J76" s="1408"/>
      <c r="K76" s="1408"/>
      <c r="L76" s="1408"/>
      <c r="M76" s="1408"/>
      <c r="N76" s="1408"/>
      <c r="O76" s="1407"/>
      <c r="P76" s="122"/>
      <c r="Q76" s="122"/>
      <c r="R76" s="916"/>
      <c r="S76" s="916"/>
      <c r="T76" s="916"/>
      <c r="U76" s="915"/>
      <c r="V76" s="915"/>
      <c r="W76" s="915"/>
      <c r="X76" s="915"/>
      <c r="Y76" s="915"/>
      <c r="Z76" s="876"/>
      <c r="CG76" s="14"/>
      <c r="CH76" s="14"/>
      <c r="CI76" s="14"/>
      <c r="CJ76" s="14"/>
      <c r="CK76" s="14"/>
      <c r="CL76" s="14"/>
      <c r="CM76" s="14"/>
      <c r="CN76" s="14"/>
    </row>
    <row r="77" spans="1:96" ht="31.35" customHeight="1" x14ac:dyDescent="0.2">
      <c r="A77" s="1432"/>
      <c r="B77" s="1433"/>
      <c r="C77" s="1399"/>
      <c r="D77" s="1434"/>
      <c r="E77" s="1400"/>
      <c r="F77" s="1406" t="s">
        <v>105</v>
      </c>
      <c r="G77" s="1407"/>
      <c r="H77" s="1406" t="s">
        <v>106</v>
      </c>
      <c r="I77" s="1407"/>
      <c r="J77" s="1406" t="s">
        <v>107</v>
      </c>
      <c r="K77" s="1407"/>
      <c r="L77" s="1406" t="s">
        <v>108</v>
      </c>
      <c r="M77" s="1407"/>
      <c r="N77" s="1377" t="s">
        <v>11</v>
      </c>
      <c r="O77" s="1380"/>
      <c r="P77" s="157"/>
      <c r="Q77" s="157"/>
      <c r="R77" s="157"/>
      <c r="S77" s="157"/>
      <c r="T77" s="122"/>
      <c r="U77" s="122"/>
      <c r="V77" s="122"/>
      <c r="W77" s="122"/>
      <c r="X77" s="11"/>
      <c r="Y77" s="11"/>
      <c r="Z77" s="11"/>
      <c r="AA77" s="11"/>
      <c r="AB77" s="122"/>
      <c r="AC77" s="122"/>
      <c r="AD77" s="11"/>
      <c r="AE77" s="122"/>
      <c r="AF77" s="122"/>
      <c r="AG77" s="122"/>
      <c r="AH77" s="122"/>
      <c r="AI77" s="122"/>
      <c r="AJ77" s="122"/>
      <c r="AK77" s="122"/>
      <c r="AL77" s="158"/>
      <c r="AM77" s="159"/>
      <c r="AN77" s="160"/>
      <c r="AO77" s="915"/>
      <c r="AP77" s="915"/>
      <c r="AQ77" s="915"/>
      <c r="AR77" s="915"/>
      <c r="AS77" s="915"/>
      <c r="AT77" s="915"/>
      <c r="AU77" s="915"/>
      <c r="AV77" s="915"/>
      <c r="AW77" s="876"/>
      <c r="BZ77" s="2"/>
      <c r="CG77" s="14"/>
      <c r="CH77" s="14"/>
      <c r="CI77" s="14"/>
      <c r="CJ77" s="14"/>
      <c r="CK77" s="14"/>
      <c r="CL77" s="14"/>
      <c r="CM77" s="14"/>
      <c r="CN77" s="14"/>
    </row>
    <row r="78" spans="1:96" ht="16.350000000000001" customHeight="1" x14ac:dyDescent="0.2">
      <c r="A78" s="1373"/>
      <c r="B78" s="1374"/>
      <c r="C78" s="161" t="s">
        <v>88</v>
      </c>
      <c r="D78" s="906" t="s">
        <v>54</v>
      </c>
      <c r="E78" s="815" t="s">
        <v>89</v>
      </c>
      <c r="F78" s="881" t="s">
        <v>54</v>
      </c>
      <c r="G78" s="815" t="s">
        <v>89</v>
      </c>
      <c r="H78" s="881" t="s">
        <v>54</v>
      </c>
      <c r="I78" s="815" t="s">
        <v>89</v>
      </c>
      <c r="J78" s="881" t="s">
        <v>54</v>
      </c>
      <c r="K78" s="815" t="s">
        <v>89</v>
      </c>
      <c r="L78" s="881" t="s">
        <v>54</v>
      </c>
      <c r="M78" s="815" t="s">
        <v>89</v>
      </c>
      <c r="N78" s="881" t="s">
        <v>54</v>
      </c>
      <c r="O78" s="815" t="s">
        <v>89</v>
      </c>
      <c r="AG78" s="162"/>
      <c r="AH78" s="163"/>
      <c r="AI78" s="11"/>
      <c r="AJ78" s="11"/>
      <c r="AK78" s="11"/>
      <c r="AL78" s="874"/>
      <c r="AM78" s="874"/>
      <c r="AN78" s="874"/>
      <c r="AO78" s="874"/>
      <c r="AP78" s="874"/>
      <c r="AQ78" s="874"/>
      <c r="AR78" s="874"/>
      <c r="AS78" s="874"/>
      <c r="AT78" s="874"/>
      <c r="AU78" s="879"/>
      <c r="CG78" s="14"/>
      <c r="CH78" s="14"/>
      <c r="CI78" s="14"/>
      <c r="CJ78" s="14"/>
      <c r="CK78" s="14"/>
      <c r="CL78" s="14"/>
      <c r="CM78" s="14"/>
      <c r="CN78" s="14"/>
    </row>
    <row r="79" spans="1:96" ht="20.25" customHeight="1" x14ac:dyDescent="0.2">
      <c r="A79" s="1406" t="s">
        <v>64</v>
      </c>
      <c r="B79" s="1407"/>
      <c r="C79" s="917">
        <f>SUM(D79:E79)</f>
        <v>0</v>
      </c>
      <c r="D79" s="918">
        <f>SUM(F79+H79+J79+L79+N79)</f>
        <v>0</v>
      </c>
      <c r="E79" s="166">
        <f>SUM(G79+I79+K79+M79+O79)</f>
        <v>0</v>
      </c>
      <c r="F79" s="905"/>
      <c r="G79" s="53"/>
      <c r="H79" s="905"/>
      <c r="I79" s="53"/>
      <c r="J79" s="905"/>
      <c r="K79" s="919"/>
      <c r="L79" s="905"/>
      <c r="M79" s="919"/>
      <c r="N79" s="905"/>
      <c r="O79" s="919"/>
      <c r="P79" s="3"/>
      <c r="AH79" s="11"/>
      <c r="AI79" s="11"/>
      <c r="AJ79" s="11"/>
      <c r="AK79" s="11"/>
      <c r="AL79" s="874"/>
      <c r="AM79" s="874"/>
      <c r="AN79" s="874"/>
      <c r="AO79" s="874"/>
      <c r="AP79" s="874"/>
      <c r="AQ79" s="874"/>
      <c r="AR79" s="874"/>
      <c r="AS79" s="874"/>
      <c r="AT79" s="874"/>
      <c r="AU79" s="879"/>
      <c r="CG79" s="14"/>
      <c r="CH79" s="14"/>
      <c r="CI79" s="14"/>
      <c r="CJ79" s="14"/>
      <c r="CK79" s="14"/>
      <c r="CL79" s="14"/>
      <c r="CM79" s="14"/>
      <c r="CN79" s="14"/>
    </row>
    <row r="80" spans="1:96" ht="16.350000000000001" customHeight="1" x14ac:dyDescent="0.2">
      <c r="A80" s="112" t="s">
        <v>109</v>
      </c>
      <c r="B80" s="167"/>
      <c r="AH80" s="11"/>
      <c r="AI80" s="11"/>
      <c r="AJ80" s="11"/>
      <c r="AK80" s="15"/>
      <c r="AL80" s="920"/>
      <c r="AM80" s="920"/>
      <c r="AN80" s="920"/>
      <c r="AO80" s="920"/>
      <c r="AP80" s="920"/>
      <c r="AQ80" s="920"/>
      <c r="AR80" s="920"/>
      <c r="AS80" s="920"/>
      <c r="AT80" s="920"/>
      <c r="AU80" s="921"/>
      <c r="AV80" s="12"/>
      <c r="AW80" s="12"/>
      <c r="AX80" s="12"/>
      <c r="AY80" s="12"/>
      <c r="CG80" s="14"/>
      <c r="CH80" s="14"/>
      <c r="CI80" s="14"/>
      <c r="CJ80" s="14"/>
      <c r="CK80" s="14"/>
      <c r="CL80" s="14"/>
      <c r="CM80" s="14"/>
      <c r="CN80" s="14"/>
    </row>
    <row r="81" spans="1:92" ht="16.350000000000001" customHeight="1" x14ac:dyDescent="0.2">
      <c r="A81" s="1366" t="s">
        <v>62</v>
      </c>
      <c r="B81" s="1367"/>
      <c r="C81" s="1366" t="s">
        <v>63</v>
      </c>
      <c r="D81" s="1401"/>
      <c r="E81" s="1367"/>
      <c r="F81" s="1406" t="s">
        <v>64</v>
      </c>
      <c r="G81" s="1408"/>
      <c r="H81" s="1408"/>
      <c r="I81" s="1408"/>
      <c r="J81" s="1408"/>
      <c r="K81" s="1408"/>
      <c r="L81" s="1408"/>
      <c r="M81" s="1408"/>
      <c r="N81" s="1408"/>
      <c r="O81" s="1408"/>
      <c r="P81" s="1408"/>
      <c r="Q81" s="1408"/>
      <c r="R81" s="1408"/>
      <c r="S81" s="1408"/>
      <c r="T81" s="1408"/>
      <c r="U81" s="1408"/>
      <c r="V81" s="1408"/>
      <c r="W81" s="1408"/>
      <c r="X81" s="1408"/>
      <c r="Y81" s="1408"/>
      <c r="Z81" s="1408"/>
      <c r="AA81" s="1408"/>
      <c r="AB81" s="1408"/>
      <c r="AC81" s="1408"/>
      <c r="AD81" s="1408"/>
      <c r="AE81" s="1408"/>
      <c r="AF81" s="1408"/>
      <c r="AG81" s="1407"/>
      <c r="AH81" s="11"/>
      <c r="AI81" s="11"/>
      <c r="AJ81" s="11"/>
      <c r="AK81" s="15"/>
      <c r="AL81" s="920"/>
      <c r="AM81" s="920"/>
      <c r="AN81" s="920"/>
      <c r="AO81" s="920"/>
      <c r="AP81" s="920"/>
      <c r="AQ81" s="920"/>
      <c r="AR81" s="920"/>
      <c r="AS81" s="920"/>
      <c r="AT81" s="920"/>
      <c r="AU81" s="921"/>
      <c r="AV81" s="12"/>
      <c r="AW81" s="12"/>
      <c r="AX81" s="12"/>
      <c r="AY81" s="12"/>
      <c r="CG81" s="14"/>
      <c r="CH81" s="14"/>
      <c r="CI81" s="14"/>
      <c r="CJ81" s="14"/>
      <c r="CK81" s="14"/>
      <c r="CL81" s="14"/>
      <c r="CM81" s="14"/>
      <c r="CN81" s="14"/>
    </row>
    <row r="82" spans="1:92" ht="16.350000000000001" customHeight="1" x14ac:dyDescent="0.2">
      <c r="A82" s="1399"/>
      <c r="B82" s="1400"/>
      <c r="C82" s="1399"/>
      <c r="D82" s="1434"/>
      <c r="E82" s="1400"/>
      <c r="F82" s="1579" t="s">
        <v>110</v>
      </c>
      <c r="G82" s="1579"/>
      <c r="H82" s="1579" t="s">
        <v>111</v>
      </c>
      <c r="I82" s="1579"/>
      <c r="J82" s="1579" t="s">
        <v>112</v>
      </c>
      <c r="K82" s="1579"/>
      <c r="L82" s="1579" t="s">
        <v>113</v>
      </c>
      <c r="M82" s="1579"/>
      <c r="N82" s="1579" t="s">
        <v>114</v>
      </c>
      <c r="O82" s="1579"/>
      <c r="P82" s="1579" t="s">
        <v>115</v>
      </c>
      <c r="Q82" s="1579"/>
      <c r="R82" s="1579" t="s">
        <v>116</v>
      </c>
      <c r="S82" s="1579"/>
      <c r="T82" s="1579" t="s">
        <v>117</v>
      </c>
      <c r="U82" s="1579"/>
      <c r="V82" s="1579" t="s">
        <v>118</v>
      </c>
      <c r="W82" s="1579"/>
      <c r="X82" s="1579" t="s">
        <v>119</v>
      </c>
      <c r="Y82" s="1579"/>
      <c r="Z82" s="1406" t="s">
        <v>120</v>
      </c>
      <c r="AA82" s="1407"/>
      <c r="AB82" s="1406" t="s">
        <v>121</v>
      </c>
      <c r="AC82" s="1407"/>
      <c r="AD82" s="1406" t="s">
        <v>122</v>
      </c>
      <c r="AE82" s="1407"/>
      <c r="AF82" s="1406" t="s">
        <v>123</v>
      </c>
      <c r="AG82" s="1407"/>
      <c r="AH82" s="11"/>
      <c r="AI82" s="11"/>
      <c r="AJ82" s="120"/>
      <c r="AK82" s="922"/>
      <c r="AL82" s="920"/>
      <c r="AM82" s="920"/>
      <c r="AN82" s="920"/>
      <c r="AO82" s="920"/>
      <c r="AP82" s="920"/>
      <c r="AQ82" s="920"/>
      <c r="AR82" s="920"/>
      <c r="AS82" s="920"/>
      <c r="AT82" s="920"/>
      <c r="AU82" s="921"/>
      <c r="AV82" s="12"/>
      <c r="AW82" s="12"/>
      <c r="AX82" s="12"/>
      <c r="AY82" s="12"/>
      <c r="CG82" s="14"/>
      <c r="CH82" s="14"/>
      <c r="CI82" s="14"/>
      <c r="CJ82" s="14"/>
      <c r="CK82" s="14"/>
      <c r="CL82" s="14"/>
      <c r="CM82" s="14"/>
      <c r="CN82" s="14"/>
    </row>
    <row r="83" spans="1:92" ht="16.350000000000001" customHeight="1" x14ac:dyDescent="0.2">
      <c r="A83" s="1399"/>
      <c r="B83" s="1400"/>
      <c r="C83" s="881" t="s">
        <v>88</v>
      </c>
      <c r="D83" s="906" t="s">
        <v>54</v>
      </c>
      <c r="E83" s="815" t="s">
        <v>89</v>
      </c>
      <c r="F83" s="829" t="s">
        <v>54</v>
      </c>
      <c r="G83" s="171" t="s">
        <v>89</v>
      </c>
      <c r="H83" s="829" t="s">
        <v>54</v>
      </c>
      <c r="I83" s="171" t="s">
        <v>89</v>
      </c>
      <c r="J83" s="829" t="s">
        <v>54</v>
      </c>
      <c r="K83" s="171" t="s">
        <v>89</v>
      </c>
      <c r="L83" s="829" t="s">
        <v>54</v>
      </c>
      <c r="M83" s="171" t="s">
        <v>89</v>
      </c>
      <c r="N83" s="829" t="s">
        <v>54</v>
      </c>
      <c r="O83" s="171" t="s">
        <v>89</v>
      </c>
      <c r="P83" s="829" t="s">
        <v>54</v>
      </c>
      <c r="Q83" s="171" t="s">
        <v>89</v>
      </c>
      <c r="R83" s="829" t="s">
        <v>54</v>
      </c>
      <c r="S83" s="171" t="s">
        <v>89</v>
      </c>
      <c r="T83" s="829" t="s">
        <v>54</v>
      </c>
      <c r="U83" s="171" t="s">
        <v>89</v>
      </c>
      <c r="V83" s="829" t="s">
        <v>54</v>
      </c>
      <c r="W83" s="171" t="s">
        <v>89</v>
      </c>
      <c r="X83" s="829" t="s">
        <v>54</v>
      </c>
      <c r="Y83" s="171" t="s">
        <v>89</v>
      </c>
      <c r="Z83" s="829" t="s">
        <v>54</v>
      </c>
      <c r="AA83" s="171" t="s">
        <v>89</v>
      </c>
      <c r="AB83" s="829" t="s">
        <v>54</v>
      </c>
      <c r="AC83" s="171" t="s">
        <v>89</v>
      </c>
      <c r="AD83" s="829" t="s">
        <v>54</v>
      </c>
      <c r="AE83" s="171" t="s">
        <v>89</v>
      </c>
      <c r="AF83" s="829" t="s">
        <v>54</v>
      </c>
      <c r="AG83" s="171" t="s">
        <v>89</v>
      </c>
      <c r="AH83" s="122"/>
      <c r="AI83" s="11"/>
      <c r="AJ83" s="923"/>
      <c r="AK83" s="920"/>
      <c r="AL83" s="920"/>
      <c r="AM83" s="920"/>
      <c r="AN83" s="920"/>
      <c r="AO83" s="920"/>
      <c r="AP83" s="920"/>
      <c r="AQ83" s="920"/>
      <c r="AR83" s="920"/>
      <c r="AS83" s="920"/>
      <c r="AT83" s="920"/>
      <c r="AU83" s="921"/>
      <c r="AV83" s="12"/>
      <c r="AW83" s="12"/>
      <c r="AX83" s="12"/>
      <c r="AY83" s="12"/>
      <c r="CG83" s="14"/>
      <c r="CH83" s="14"/>
      <c r="CI83" s="14"/>
      <c r="CJ83" s="14"/>
      <c r="CK83" s="14"/>
      <c r="CL83" s="14"/>
      <c r="CM83" s="14"/>
      <c r="CN83" s="14"/>
    </row>
    <row r="84" spans="1:92" ht="16.350000000000001" customHeight="1" x14ac:dyDescent="0.2">
      <c r="A84" s="1397" t="s">
        <v>124</v>
      </c>
      <c r="B84" s="1398"/>
      <c r="C84" s="886">
        <f t="shared" ref="C84:C89" si="8">SUM(D84:E84)</f>
        <v>0</v>
      </c>
      <c r="D84" s="887">
        <f t="shared" ref="D84:E89" si="9">SUM(F84+H84+J84+L84+N84+P84+R84+T84+V84+X84+Z84+AB84+AD84+AF84)</f>
        <v>0</v>
      </c>
      <c r="E84" s="75">
        <f t="shared" si="9"/>
        <v>0</v>
      </c>
      <c r="F84" s="893"/>
      <c r="G84" s="911"/>
      <c r="H84" s="893"/>
      <c r="I84" s="911"/>
      <c r="J84" s="893"/>
      <c r="K84" s="911"/>
      <c r="L84" s="893"/>
      <c r="M84" s="911"/>
      <c r="N84" s="893"/>
      <c r="O84" s="911"/>
      <c r="P84" s="893"/>
      <c r="Q84" s="911"/>
      <c r="R84" s="893"/>
      <c r="S84" s="911"/>
      <c r="T84" s="893"/>
      <c r="U84" s="911"/>
      <c r="V84" s="893"/>
      <c r="W84" s="911"/>
      <c r="X84" s="893"/>
      <c r="Y84" s="911"/>
      <c r="Z84" s="893"/>
      <c r="AA84" s="911"/>
      <c r="AB84" s="893"/>
      <c r="AC84" s="911"/>
      <c r="AD84" s="893"/>
      <c r="AE84" s="911"/>
      <c r="AF84" s="893"/>
      <c r="AG84" s="924"/>
      <c r="AH84" s="173"/>
      <c r="AI84" s="11"/>
      <c r="AJ84" s="925"/>
      <c r="AK84" s="15"/>
      <c r="AL84" s="920"/>
      <c r="AM84" s="920"/>
      <c r="AN84" s="920"/>
      <c r="AO84" s="920"/>
      <c r="AP84" s="920"/>
      <c r="AQ84" s="920"/>
      <c r="AR84" s="920"/>
      <c r="AS84" s="920"/>
      <c r="AT84" s="920"/>
      <c r="AU84" s="921"/>
      <c r="AV84" s="12"/>
      <c r="AW84" s="12"/>
      <c r="AX84" s="12"/>
      <c r="AY84" s="12"/>
      <c r="CG84" s="14"/>
      <c r="CH84" s="14"/>
      <c r="CI84" s="14"/>
      <c r="CJ84" s="14"/>
      <c r="CK84" s="14"/>
      <c r="CL84" s="14"/>
      <c r="CM84" s="14"/>
      <c r="CN84" s="14"/>
    </row>
    <row r="85" spans="1:92" ht="25.35" customHeight="1" x14ac:dyDescent="0.2">
      <c r="A85" s="1401" t="s">
        <v>125</v>
      </c>
      <c r="B85" s="926" t="s">
        <v>126</v>
      </c>
      <c r="C85" s="907">
        <f t="shared" si="8"/>
        <v>0</v>
      </c>
      <c r="D85" s="908">
        <f t="shared" si="9"/>
        <v>0</v>
      </c>
      <c r="E85" s="909">
        <f t="shared" si="9"/>
        <v>0</v>
      </c>
      <c r="F85" s="893"/>
      <c r="G85" s="896"/>
      <c r="H85" s="893"/>
      <c r="I85" s="896"/>
      <c r="J85" s="893"/>
      <c r="K85" s="896"/>
      <c r="L85" s="893"/>
      <c r="M85" s="896"/>
      <c r="N85" s="893"/>
      <c r="O85" s="896"/>
      <c r="P85" s="893"/>
      <c r="Q85" s="896"/>
      <c r="R85" s="893"/>
      <c r="S85" s="896"/>
      <c r="T85" s="893"/>
      <c r="U85" s="896"/>
      <c r="V85" s="893"/>
      <c r="W85" s="896"/>
      <c r="X85" s="893"/>
      <c r="Y85" s="896"/>
      <c r="Z85" s="893"/>
      <c r="AA85" s="896"/>
      <c r="AB85" s="893"/>
      <c r="AC85" s="896"/>
      <c r="AD85" s="893"/>
      <c r="AE85" s="896"/>
      <c r="AF85" s="893"/>
      <c r="AG85" s="924"/>
      <c r="AH85" s="173"/>
      <c r="AI85" s="11"/>
      <c r="AJ85" s="927"/>
      <c r="AK85" s="922"/>
      <c r="AL85" s="920"/>
      <c r="AM85" s="920"/>
      <c r="AN85" s="920"/>
      <c r="AO85" s="920"/>
      <c r="AP85" s="920"/>
      <c r="AQ85" s="920"/>
      <c r="AR85" s="920"/>
      <c r="AS85" s="920"/>
      <c r="AT85" s="920"/>
      <c r="AU85" s="921"/>
      <c r="AV85" s="12"/>
      <c r="AW85" s="12"/>
      <c r="AX85" s="12"/>
      <c r="AY85" s="12"/>
      <c r="CG85" s="14">
        <v>0</v>
      </c>
      <c r="CH85" s="14"/>
      <c r="CI85" s="14"/>
      <c r="CJ85" s="14"/>
      <c r="CK85" s="14"/>
      <c r="CL85" s="14"/>
      <c r="CM85" s="14"/>
      <c r="CN85" s="14"/>
    </row>
    <row r="86" spans="1:92" ht="16.350000000000001" customHeight="1" x14ac:dyDescent="0.2">
      <c r="A86" s="1434"/>
      <c r="B86" s="805" t="s">
        <v>127</v>
      </c>
      <c r="C86" s="139">
        <f t="shared" si="8"/>
        <v>0</v>
      </c>
      <c r="D86" s="140">
        <f t="shared" si="9"/>
        <v>0</v>
      </c>
      <c r="E86" s="141">
        <f t="shared" si="9"/>
        <v>0</v>
      </c>
      <c r="F86" s="35"/>
      <c r="G86" s="39"/>
      <c r="H86" s="35"/>
      <c r="I86" s="39"/>
      <c r="J86" s="35"/>
      <c r="K86" s="39"/>
      <c r="L86" s="35"/>
      <c r="M86" s="39"/>
      <c r="N86" s="35"/>
      <c r="O86" s="39"/>
      <c r="P86" s="35"/>
      <c r="Q86" s="39"/>
      <c r="R86" s="35"/>
      <c r="S86" s="39"/>
      <c r="T86" s="35"/>
      <c r="U86" s="39"/>
      <c r="V86" s="35"/>
      <c r="W86" s="39"/>
      <c r="X86" s="35"/>
      <c r="Y86" s="39"/>
      <c r="Z86" s="35"/>
      <c r="AA86" s="39"/>
      <c r="AB86" s="35"/>
      <c r="AC86" s="39"/>
      <c r="AD86" s="35"/>
      <c r="AE86" s="39"/>
      <c r="AF86" s="35"/>
      <c r="AG86" s="40"/>
      <c r="AH86" s="173"/>
      <c r="AI86" s="11"/>
      <c r="AJ86" s="925"/>
      <c r="AK86" s="928"/>
      <c r="AL86" s="920"/>
      <c r="AM86" s="920"/>
      <c r="AN86" s="920"/>
      <c r="AO86" s="920"/>
      <c r="AP86" s="920"/>
      <c r="AQ86" s="920"/>
      <c r="AR86" s="920"/>
      <c r="AS86" s="920"/>
      <c r="AT86" s="920"/>
      <c r="AU86" s="921"/>
      <c r="AV86" s="12"/>
      <c r="AW86" s="12"/>
      <c r="AX86" s="12"/>
      <c r="AY86" s="12"/>
      <c r="CG86" s="14">
        <v>0</v>
      </c>
      <c r="CH86" s="14"/>
      <c r="CI86" s="14"/>
      <c r="CJ86" s="14"/>
      <c r="CK86" s="14"/>
      <c r="CL86" s="14"/>
      <c r="CM86" s="14"/>
      <c r="CN86" s="14"/>
    </row>
    <row r="87" spans="1:92" ht="15.75" customHeight="1" x14ac:dyDescent="0.2">
      <c r="A87" s="1434"/>
      <c r="B87" s="805" t="s">
        <v>128</v>
      </c>
      <c r="C87" s="139">
        <f t="shared" si="8"/>
        <v>0</v>
      </c>
      <c r="D87" s="140">
        <f t="shared" si="9"/>
        <v>0</v>
      </c>
      <c r="E87" s="141">
        <f t="shared" si="9"/>
        <v>0</v>
      </c>
      <c r="F87" s="35"/>
      <c r="G87" s="39"/>
      <c r="H87" s="35"/>
      <c r="I87" s="39"/>
      <c r="J87" s="35"/>
      <c r="K87" s="39"/>
      <c r="L87" s="35"/>
      <c r="M87" s="39"/>
      <c r="N87" s="35"/>
      <c r="O87" s="39"/>
      <c r="P87" s="35"/>
      <c r="Q87" s="39"/>
      <c r="R87" s="35"/>
      <c r="S87" s="39"/>
      <c r="T87" s="35"/>
      <c r="U87" s="39"/>
      <c r="V87" s="35"/>
      <c r="W87" s="39"/>
      <c r="X87" s="35"/>
      <c r="Y87" s="39"/>
      <c r="Z87" s="35"/>
      <c r="AA87" s="39"/>
      <c r="AB87" s="35"/>
      <c r="AC87" s="39"/>
      <c r="AD87" s="35"/>
      <c r="AE87" s="39"/>
      <c r="AF87" s="35"/>
      <c r="AG87" s="40"/>
      <c r="AH87" s="173"/>
      <c r="AI87" s="11"/>
      <c r="AJ87" s="7"/>
      <c r="AK87" s="13"/>
      <c r="AL87" s="13"/>
      <c r="AM87" s="13"/>
      <c r="AN87" s="929"/>
      <c r="AO87" s="929"/>
      <c r="AP87" s="929"/>
      <c r="AQ87" s="929"/>
      <c r="AR87" s="929"/>
      <c r="AS87" s="929"/>
      <c r="AT87" s="929"/>
      <c r="AU87" s="929"/>
      <c r="AV87" s="929"/>
      <c r="AW87" s="921"/>
      <c r="AX87" s="12"/>
      <c r="AY87" s="12"/>
      <c r="BZ87" s="2"/>
      <c r="CG87" s="14">
        <v>0</v>
      </c>
      <c r="CH87" s="14"/>
      <c r="CI87" s="14"/>
      <c r="CJ87" s="14"/>
      <c r="CK87" s="14"/>
      <c r="CL87" s="14"/>
      <c r="CM87" s="14"/>
      <c r="CN87" s="14"/>
    </row>
    <row r="88" spans="1:92" ht="22.5" customHeight="1" x14ac:dyDescent="0.2">
      <c r="A88" s="1434"/>
      <c r="B88" s="180" t="s">
        <v>129</v>
      </c>
      <c r="C88" s="139">
        <f t="shared" si="8"/>
        <v>0</v>
      </c>
      <c r="D88" s="140">
        <f t="shared" si="9"/>
        <v>0</v>
      </c>
      <c r="E88" s="141">
        <f t="shared" si="9"/>
        <v>0</v>
      </c>
      <c r="F88" s="35"/>
      <c r="G88" s="39"/>
      <c r="H88" s="35"/>
      <c r="I88" s="39"/>
      <c r="J88" s="35"/>
      <c r="K88" s="39"/>
      <c r="L88" s="35"/>
      <c r="M88" s="39"/>
      <c r="N88" s="35"/>
      <c r="O88" s="39"/>
      <c r="P88" s="35"/>
      <c r="Q88" s="39"/>
      <c r="R88" s="35"/>
      <c r="S88" s="39"/>
      <c r="T88" s="35"/>
      <c r="U88" s="39"/>
      <c r="V88" s="35"/>
      <c r="W88" s="39"/>
      <c r="X88" s="35"/>
      <c r="Y88" s="39"/>
      <c r="Z88" s="35"/>
      <c r="AA88" s="39"/>
      <c r="AB88" s="35"/>
      <c r="AC88" s="39"/>
      <c r="AD88" s="35"/>
      <c r="AE88" s="39"/>
      <c r="AF88" s="35"/>
      <c r="AG88" s="40"/>
      <c r="AH88" s="3"/>
      <c r="AL88" s="920"/>
      <c r="AM88" s="920"/>
      <c r="AN88" s="920"/>
      <c r="AO88" s="920"/>
      <c r="AP88" s="920"/>
      <c r="AQ88" s="920"/>
      <c r="AR88" s="920"/>
      <c r="AS88" s="920"/>
      <c r="AT88" s="920"/>
      <c r="AU88" s="921"/>
      <c r="AV88" s="12"/>
      <c r="AW88" s="12"/>
      <c r="AX88" s="12"/>
      <c r="AY88" s="12"/>
      <c r="CG88" s="14">
        <v>0</v>
      </c>
      <c r="CH88" s="14"/>
      <c r="CI88" s="14"/>
      <c r="CJ88" s="14"/>
      <c r="CK88" s="14"/>
      <c r="CL88" s="14"/>
      <c r="CM88" s="14"/>
      <c r="CN88" s="14"/>
    </row>
    <row r="89" spans="1:92" ht="16.350000000000001" customHeight="1" x14ac:dyDescent="0.2">
      <c r="A89" s="1402"/>
      <c r="B89" s="181" t="s">
        <v>130</v>
      </c>
      <c r="C89" s="182">
        <f t="shared" si="8"/>
        <v>0</v>
      </c>
      <c r="D89" s="183">
        <f t="shared" si="9"/>
        <v>0</v>
      </c>
      <c r="E89" s="184">
        <f t="shared" si="9"/>
        <v>0</v>
      </c>
      <c r="F89" s="82"/>
      <c r="G89" s="85"/>
      <c r="H89" s="82"/>
      <c r="I89" s="85"/>
      <c r="J89" s="82"/>
      <c r="K89" s="85"/>
      <c r="L89" s="82"/>
      <c r="M89" s="85"/>
      <c r="N89" s="82"/>
      <c r="O89" s="85"/>
      <c r="P89" s="82"/>
      <c r="Q89" s="85"/>
      <c r="R89" s="82"/>
      <c r="S89" s="85"/>
      <c r="T89" s="82"/>
      <c r="U89" s="85"/>
      <c r="V89" s="82"/>
      <c r="W89" s="85"/>
      <c r="X89" s="82"/>
      <c r="Y89" s="85"/>
      <c r="Z89" s="82"/>
      <c r="AA89" s="85"/>
      <c r="AB89" s="82"/>
      <c r="AC89" s="85"/>
      <c r="AD89" s="82"/>
      <c r="AE89" s="85"/>
      <c r="AF89" s="82"/>
      <c r="AG89" s="185"/>
      <c r="AH89" s="3"/>
      <c r="AL89" s="920"/>
      <c r="AM89" s="920"/>
      <c r="AN89" s="920"/>
      <c r="AO89" s="920"/>
      <c r="AP89" s="920"/>
      <c r="AQ89" s="920"/>
      <c r="AR89" s="920"/>
      <c r="AS89" s="920"/>
      <c r="AT89" s="920"/>
      <c r="AU89" s="921"/>
      <c r="AV89" s="12"/>
      <c r="AW89" s="12"/>
      <c r="AX89" s="12"/>
      <c r="AY89" s="12"/>
      <c r="CG89" s="14">
        <v>0</v>
      </c>
      <c r="CH89" s="14"/>
      <c r="CI89" s="14"/>
      <c r="CJ89" s="14"/>
      <c r="CK89" s="14"/>
      <c r="CL89" s="14"/>
      <c r="CM89" s="14"/>
      <c r="CN89" s="14"/>
    </row>
    <row r="90" spans="1:92" ht="16.350000000000001" customHeight="1" x14ac:dyDescent="0.2">
      <c r="A90" s="112" t="s">
        <v>131</v>
      </c>
      <c r="B90" s="112"/>
      <c r="AL90" s="920"/>
      <c r="AM90" s="920"/>
      <c r="AN90" s="920"/>
      <c r="AO90" s="920"/>
      <c r="AP90" s="920"/>
      <c r="AQ90" s="920"/>
      <c r="AR90" s="920"/>
      <c r="AS90" s="920"/>
      <c r="AT90" s="920"/>
      <c r="AU90" s="921"/>
      <c r="AV90" s="12"/>
      <c r="AW90" s="12"/>
      <c r="AX90" s="12"/>
      <c r="AY90" s="12"/>
      <c r="CG90" s="14">
        <v>0</v>
      </c>
      <c r="CH90" s="14"/>
      <c r="CI90" s="14"/>
      <c r="CJ90" s="14"/>
      <c r="CK90" s="14"/>
      <c r="CL90" s="14"/>
      <c r="CM90" s="14"/>
      <c r="CN90" s="14"/>
    </row>
    <row r="91" spans="1:92" ht="16.350000000000001" customHeight="1" x14ac:dyDescent="0.2">
      <c r="A91" s="1366" t="s">
        <v>62</v>
      </c>
      <c r="B91" s="1367"/>
      <c r="C91" s="1375" t="s">
        <v>63</v>
      </c>
      <c r="D91" s="1375"/>
      <c r="E91" s="1375"/>
      <c r="F91" s="1585" t="s">
        <v>76</v>
      </c>
      <c r="G91" s="1585"/>
      <c r="H91" s="1585"/>
      <c r="I91" s="1585"/>
      <c r="J91" s="1585"/>
      <c r="K91" s="1585"/>
      <c r="L91" s="1585"/>
      <c r="M91" s="1585"/>
      <c r="N91" s="1585"/>
      <c r="O91" s="1585"/>
      <c r="P91" s="1585"/>
      <c r="Q91" s="1585"/>
      <c r="R91" s="1585"/>
      <c r="S91" s="1585"/>
      <c r="T91" s="1585"/>
      <c r="U91" s="1585"/>
      <c r="V91" s="1585"/>
      <c r="W91" s="1585"/>
      <c r="X91" s="1585"/>
      <c r="Y91" s="1585"/>
      <c r="Z91" s="1585"/>
      <c r="AA91" s="1585"/>
      <c r="AB91" s="1585"/>
      <c r="AC91" s="1585"/>
      <c r="AD91" s="1585"/>
      <c r="AE91" s="1585"/>
      <c r="AF91" s="1585"/>
      <c r="AG91" s="1589"/>
      <c r="AH91" s="1590" t="s">
        <v>132</v>
      </c>
      <c r="AI91" s="1438"/>
      <c r="AJ91" s="1438"/>
      <c r="AK91" s="1439"/>
      <c r="AL91" s="186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12"/>
      <c r="AX91" s="12"/>
      <c r="AY91" s="12"/>
      <c r="CG91" s="14">
        <v>0</v>
      </c>
      <c r="CH91" s="14"/>
      <c r="CI91" s="14"/>
      <c r="CJ91" s="14"/>
      <c r="CK91" s="14"/>
      <c r="CL91" s="14"/>
      <c r="CM91" s="14"/>
      <c r="CN91" s="14"/>
    </row>
    <row r="92" spans="1:92" ht="16.350000000000001" customHeight="1" x14ac:dyDescent="0.2">
      <c r="A92" s="1399"/>
      <c r="B92" s="1400"/>
      <c r="C92" s="1392"/>
      <c r="D92" s="1392"/>
      <c r="E92" s="1392"/>
      <c r="F92" s="1579" t="s">
        <v>110</v>
      </c>
      <c r="G92" s="1579"/>
      <c r="H92" s="1579" t="s">
        <v>111</v>
      </c>
      <c r="I92" s="1579"/>
      <c r="J92" s="1585" t="s">
        <v>112</v>
      </c>
      <c r="K92" s="1585"/>
      <c r="L92" s="1585" t="s">
        <v>113</v>
      </c>
      <c r="M92" s="1585"/>
      <c r="N92" s="1585" t="s">
        <v>114</v>
      </c>
      <c r="O92" s="1585"/>
      <c r="P92" s="1585" t="s">
        <v>115</v>
      </c>
      <c r="Q92" s="1585"/>
      <c r="R92" s="1579" t="s">
        <v>116</v>
      </c>
      <c r="S92" s="1579"/>
      <c r="T92" s="1585" t="s">
        <v>117</v>
      </c>
      <c r="U92" s="1585"/>
      <c r="V92" s="1585" t="s">
        <v>118</v>
      </c>
      <c r="W92" s="1585"/>
      <c r="X92" s="1585" t="s">
        <v>119</v>
      </c>
      <c r="Y92" s="1585"/>
      <c r="Z92" s="1585" t="s">
        <v>120</v>
      </c>
      <c r="AA92" s="1585"/>
      <c r="AB92" s="1585" t="s">
        <v>121</v>
      </c>
      <c r="AC92" s="1585"/>
      <c r="AD92" s="1585" t="s">
        <v>122</v>
      </c>
      <c r="AE92" s="1585"/>
      <c r="AF92" s="1585" t="s">
        <v>123</v>
      </c>
      <c r="AG92" s="1589"/>
      <c r="AH92" s="1367" t="s">
        <v>133</v>
      </c>
      <c r="AI92" s="1375" t="s">
        <v>134</v>
      </c>
      <c r="AJ92" s="1375" t="s">
        <v>135</v>
      </c>
      <c r="AK92" s="1375" t="s">
        <v>136</v>
      </c>
      <c r="AL92" s="186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12"/>
      <c r="AX92" s="12"/>
      <c r="AY92" s="12"/>
      <c r="CG92" s="14">
        <v>0</v>
      </c>
      <c r="CH92" s="14"/>
      <c r="CI92" s="14"/>
      <c r="CJ92" s="14"/>
      <c r="CK92" s="14"/>
      <c r="CL92" s="14"/>
      <c r="CM92" s="14"/>
      <c r="CN92" s="14"/>
    </row>
    <row r="93" spans="1:92" ht="16.350000000000001" customHeight="1" x14ac:dyDescent="0.2">
      <c r="A93" s="1399"/>
      <c r="B93" s="1400"/>
      <c r="C93" s="881" t="s">
        <v>88</v>
      </c>
      <c r="D93" s="906" t="s">
        <v>54</v>
      </c>
      <c r="E93" s="815" t="s">
        <v>89</v>
      </c>
      <c r="F93" s="829" t="s">
        <v>54</v>
      </c>
      <c r="G93" s="806" t="s">
        <v>89</v>
      </c>
      <c r="H93" s="829" t="s">
        <v>54</v>
      </c>
      <c r="I93" s="806" t="s">
        <v>89</v>
      </c>
      <c r="J93" s="829" t="s">
        <v>54</v>
      </c>
      <c r="K93" s="806" t="s">
        <v>89</v>
      </c>
      <c r="L93" s="829" t="s">
        <v>54</v>
      </c>
      <c r="M93" s="806" t="s">
        <v>89</v>
      </c>
      <c r="N93" s="829" t="s">
        <v>54</v>
      </c>
      <c r="O93" s="806" t="s">
        <v>89</v>
      </c>
      <c r="P93" s="829" t="s">
        <v>54</v>
      </c>
      <c r="Q93" s="806" t="s">
        <v>89</v>
      </c>
      <c r="R93" s="829" t="s">
        <v>54</v>
      </c>
      <c r="S93" s="806" t="s">
        <v>89</v>
      </c>
      <c r="T93" s="829" t="s">
        <v>54</v>
      </c>
      <c r="U93" s="806" t="s">
        <v>89</v>
      </c>
      <c r="V93" s="829" t="s">
        <v>54</v>
      </c>
      <c r="W93" s="806" t="s">
        <v>89</v>
      </c>
      <c r="X93" s="829" t="s">
        <v>54</v>
      </c>
      <c r="Y93" s="806" t="s">
        <v>89</v>
      </c>
      <c r="Z93" s="829" t="s">
        <v>54</v>
      </c>
      <c r="AA93" s="806" t="s">
        <v>89</v>
      </c>
      <c r="AB93" s="829" t="s">
        <v>54</v>
      </c>
      <c r="AC93" s="806" t="s">
        <v>89</v>
      </c>
      <c r="AD93" s="829" t="s">
        <v>54</v>
      </c>
      <c r="AE93" s="806" t="s">
        <v>89</v>
      </c>
      <c r="AF93" s="829" t="s">
        <v>54</v>
      </c>
      <c r="AG93" s="188" t="s">
        <v>89</v>
      </c>
      <c r="AH93" s="1369"/>
      <c r="AI93" s="1376"/>
      <c r="AJ93" s="1376"/>
      <c r="AK93" s="1376"/>
      <c r="AL93" s="186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12"/>
      <c r="AX93" s="12"/>
      <c r="AY93" s="12"/>
      <c r="CG93" s="14">
        <v>0</v>
      </c>
      <c r="CH93" s="14"/>
      <c r="CI93" s="14"/>
      <c r="CJ93" s="14"/>
      <c r="CK93" s="14"/>
      <c r="CL93" s="14"/>
      <c r="CM93" s="14"/>
      <c r="CN93" s="14"/>
    </row>
    <row r="94" spans="1:92" ht="16.350000000000001" customHeight="1" x14ac:dyDescent="0.2">
      <c r="A94" s="1397" t="s">
        <v>137</v>
      </c>
      <c r="B94" s="1398"/>
      <c r="C94" s="886">
        <f t="shared" ref="C94:C99" si="10">SUM(D94:E94)</f>
        <v>0</v>
      </c>
      <c r="D94" s="887">
        <f t="shared" ref="D94:E99" si="11">SUM(F94+H94+J94+L94+N94+P94+R94+T94+V94+X94+Z94+AB94+AD94+AF94)</f>
        <v>0</v>
      </c>
      <c r="E94" s="75">
        <f t="shared" si="11"/>
        <v>0</v>
      </c>
      <c r="F94" s="893"/>
      <c r="G94" s="896"/>
      <c r="H94" s="893"/>
      <c r="I94" s="896"/>
      <c r="J94" s="893"/>
      <c r="K94" s="896"/>
      <c r="L94" s="893"/>
      <c r="M94" s="896"/>
      <c r="N94" s="893"/>
      <c r="O94" s="896"/>
      <c r="P94" s="893"/>
      <c r="Q94" s="896"/>
      <c r="R94" s="893"/>
      <c r="S94" s="896"/>
      <c r="T94" s="893"/>
      <c r="U94" s="896"/>
      <c r="V94" s="893"/>
      <c r="W94" s="896"/>
      <c r="X94" s="893"/>
      <c r="Y94" s="896"/>
      <c r="Z94" s="893"/>
      <c r="AA94" s="896"/>
      <c r="AB94" s="893"/>
      <c r="AC94" s="896"/>
      <c r="AD94" s="893"/>
      <c r="AE94" s="896"/>
      <c r="AF94" s="893"/>
      <c r="AG94" s="910"/>
      <c r="AH94" s="896"/>
      <c r="AI94" s="913"/>
      <c r="AJ94" s="913"/>
      <c r="AK94" s="913"/>
      <c r="AL94" s="186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12"/>
      <c r="AX94" s="12"/>
      <c r="AY94" s="12"/>
      <c r="CG94" s="14">
        <v>0</v>
      </c>
      <c r="CH94" s="14"/>
      <c r="CI94" s="14"/>
      <c r="CJ94" s="14"/>
      <c r="CK94" s="14"/>
      <c r="CL94" s="14"/>
      <c r="CM94" s="14"/>
      <c r="CN94" s="14"/>
    </row>
    <row r="95" spans="1:92" ht="25.35" customHeight="1" x14ac:dyDescent="0.2">
      <c r="A95" s="1401" t="s">
        <v>125</v>
      </c>
      <c r="B95" s="926" t="s">
        <v>126</v>
      </c>
      <c r="C95" s="907">
        <f t="shared" si="10"/>
        <v>0</v>
      </c>
      <c r="D95" s="908">
        <f t="shared" si="11"/>
        <v>0</v>
      </c>
      <c r="E95" s="909">
        <f t="shared" si="11"/>
        <v>0</v>
      </c>
      <c r="F95" s="893"/>
      <c r="G95" s="896"/>
      <c r="H95" s="893"/>
      <c r="I95" s="896"/>
      <c r="J95" s="893"/>
      <c r="K95" s="896"/>
      <c r="L95" s="893"/>
      <c r="M95" s="896"/>
      <c r="N95" s="893"/>
      <c r="O95" s="896"/>
      <c r="P95" s="893"/>
      <c r="Q95" s="896"/>
      <c r="R95" s="893"/>
      <c r="S95" s="896"/>
      <c r="T95" s="893"/>
      <c r="U95" s="896"/>
      <c r="V95" s="893"/>
      <c r="W95" s="896"/>
      <c r="X95" s="893"/>
      <c r="Y95" s="896"/>
      <c r="Z95" s="893"/>
      <c r="AA95" s="896"/>
      <c r="AB95" s="893"/>
      <c r="AC95" s="896"/>
      <c r="AD95" s="893"/>
      <c r="AE95" s="896"/>
      <c r="AF95" s="893"/>
      <c r="AG95" s="910"/>
      <c r="AH95" s="896"/>
      <c r="AI95" s="913"/>
      <c r="AJ95" s="913"/>
      <c r="AK95" s="913"/>
      <c r="AL95" s="186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12"/>
      <c r="AX95" s="12"/>
      <c r="AY95" s="12"/>
      <c r="CG95" s="14">
        <v>0</v>
      </c>
      <c r="CH95" s="14"/>
      <c r="CI95" s="14"/>
      <c r="CJ95" s="14"/>
      <c r="CK95" s="14"/>
      <c r="CL95" s="14"/>
      <c r="CM95" s="14"/>
      <c r="CN95" s="14"/>
    </row>
    <row r="96" spans="1:92" ht="16.350000000000001" customHeight="1" x14ac:dyDescent="0.2">
      <c r="A96" s="1434"/>
      <c r="B96" s="805" t="s">
        <v>127</v>
      </c>
      <c r="C96" s="139">
        <f t="shared" si="10"/>
        <v>0</v>
      </c>
      <c r="D96" s="140">
        <f t="shared" si="11"/>
        <v>0</v>
      </c>
      <c r="E96" s="141">
        <f t="shared" si="11"/>
        <v>0</v>
      </c>
      <c r="F96" s="35"/>
      <c r="G96" s="39"/>
      <c r="H96" s="35"/>
      <c r="I96" s="39"/>
      <c r="J96" s="35"/>
      <c r="K96" s="39"/>
      <c r="L96" s="35"/>
      <c r="M96" s="39"/>
      <c r="N96" s="35"/>
      <c r="O96" s="39"/>
      <c r="P96" s="35"/>
      <c r="Q96" s="39"/>
      <c r="R96" s="35"/>
      <c r="S96" s="39"/>
      <c r="T96" s="35"/>
      <c r="U96" s="39"/>
      <c r="V96" s="35"/>
      <c r="W96" s="39"/>
      <c r="X96" s="35"/>
      <c r="Y96" s="39"/>
      <c r="Z96" s="35"/>
      <c r="AA96" s="39"/>
      <c r="AB96" s="35"/>
      <c r="AC96" s="39"/>
      <c r="AD96" s="35"/>
      <c r="AE96" s="39"/>
      <c r="AF96" s="35"/>
      <c r="AG96" s="142"/>
      <c r="AH96" s="39"/>
      <c r="AI96" s="58"/>
      <c r="AJ96" s="58"/>
      <c r="AK96" s="58"/>
      <c r="AL96" s="186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12"/>
      <c r="AX96" s="12"/>
      <c r="AY96" s="12"/>
      <c r="CG96" s="14">
        <v>0</v>
      </c>
      <c r="CH96" s="14"/>
      <c r="CI96" s="14"/>
      <c r="CJ96" s="14"/>
      <c r="CK96" s="14"/>
      <c r="CL96" s="14"/>
      <c r="CM96" s="14"/>
      <c r="CN96" s="14"/>
    </row>
    <row r="97" spans="1:92" ht="18.75" customHeight="1" x14ac:dyDescent="0.2">
      <c r="A97" s="1434"/>
      <c r="B97" s="805" t="s">
        <v>128</v>
      </c>
      <c r="C97" s="139">
        <f t="shared" si="10"/>
        <v>0</v>
      </c>
      <c r="D97" s="140">
        <f t="shared" si="11"/>
        <v>0</v>
      </c>
      <c r="E97" s="141">
        <f t="shared" si="11"/>
        <v>0</v>
      </c>
      <c r="F97" s="35"/>
      <c r="G97" s="39"/>
      <c r="H97" s="35"/>
      <c r="I97" s="39"/>
      <c r="J97" s="35"/>
      <c r="K97" s="39"/>
      <c r="L97" s="35"/>
      <c r="M97" s="39"/>
      <c r="N97" s="35"/>
      <c r="O97" s="39"/>
      <c r="P97" s="35"/>
      <c r="Q97" s="39"/>
      <c r="R97" s="35"/>
      <c r="S97" s="39"/>
      <c r="T97" s="35"/>
      <c r="U97" s="39"/>
      <c r="V97" s="35"/>
      <c r="W97" s="39"/>
      <c r="X97" s="35"/>
      <c r="Y97" s="39"/>
      <c r="Z97" s="35"/>
      <c r="AA97" s="39"/>
      <c r="AB97" s="35"/>
      <c r="AC97" s="39"/>
      <c r="AD97" s="35"/>
      <c r="AE97" s="39"/>
      <c r="AF97" s="35"/>
      <c r="AG97" s="142"/>
      <c r="AH97" s="39"/>
      <c r="AI97" s="58"/>
      <c r="AJ97" s="58"/>
      <c r="AK97" s="58"/>
      <c r="AL97" s="189"/>
      <c r="AM97" s="13"/>
      <c r="AN97" s="929"/>
      <c r="AO97" s="929"/>
      <c r="AP97" s="929"/>
      <c r="AQ97" s="929"/>
      <c r="AR97" s="929"/>
      <c r="AS97" s="929"/>
      <c r="AT97" s="929"/>
      <c r="AU97" s="930"/>
      <c r="AV97" s="930"/>
      <c r="AW97" s="12"/>
      <c r="AX97" s="12"/>
      <c r="AY97" s="12"/>
      <c r="BZ97" s="2"/>
      <c r="CG97" s="14"/>
      <c r="CH97" s="14"/>
      <c r="CI97" s="14"/>
      <c r="CJ97" s="14"/>
      <c r="CK97" s="14"/>
      <c r="CL97" s="14"/>
      <c r="CM97" s="14"/>
      <c r="CN97" s="14"/>
    </row>
    <row r="98" spans="1:92" ht="24.75" customHeight="1" x14ac:dyDescent="0.2">
      <c r="A98" s="1434"/>
      <c r="B98" s="180" t="s">
        <v>129</v>
      </c>
      <c r="C98" s="139">
        <f t="shared" si="10"/>
        <v>0</v>
      </c>
      <c r="D98" s="140">
        <f t="shared" si="11"/>
        <v>0</v>
      </c>
      <c r="E98" s="141">
        <f t="shared" si="11"/>
        <v>0</v>
      </c>
      <c r="F98" s="35"/>
      <c r="G98" s="39"/>
      <c r="H98" s="35"/>
      <c r="I98" s="39"/>
      <c r="J98" s="35"/>
      <c r="K98" s="39"/>
      <c r="L98" s="35"/>
      <c r="M98" s="39"/>
      <c r="N98" s="35"/>
      <c r="O98" s="39"/>
      <c r="P98" s="35"/>
      <c r="Q98" s="39"/>
      <c r="R98" s="35"/>
      <c r="S98" s="39"/>
      <c r="T98" s="35"/>
      <c r="U98" s="39"/>
      <c r="V98" s="35"/>
      <c r="W98" s="39"/>
      <c r="X98" s="35"/>
      <c r="Y98" s="39"/>
      <c r="Z98" s="35"/>
      <c r="AA98" s="39"/>
      <c r="AB98" s="35"/>
      <c r="AC98" s="39"/>
      <c r="AD98" s="35"/>
      <c r="AE98" s="39"/>
      <c r="AF98" s="35"/>
      <c r="AG98" s="142"/>
      <c r="AH98" s="39"/>
      <c r="AI98" s="58"/>
      <c r="AJ98" s="58"/>
      <c r="AK98" s="58"/>
      <c r="AL98" s="931"/>
      <c r="AM98" s="929"/>
      <c r="AN98" s="929"/>
      <c r="AO98" s="929"/>
      <c r="AP98" s="929"/>
      <c r="AQ98" s="929"/>
      <c r="AR98" s="932"/>
      <c r="AS98" s="929"/>
      <c r="AT98" s="929"/>
      <c r="AU98" s="933"/>
      <c r="AV98" s="12"/>
      <c r="AW98" s="12"/>
      <c r="AX98" s="12"/>
      <c r="AY98" s="12"/>
      <c r="CG98" s="14"/>
      <c r="CH98" s="14"/>
      <c r="CI98" s="14"/>
      <c r="CJ98" s="14"/>
      <c r="CK98" s="14"/>
      <c r="CL98" s="14"/>
      <c r="CM98" s="14"/>
      <c r="CN98" s="14"/>
    </row>
    <row r="99" spans="1:92" ht="16.350000000000001" customHeight="1" x14ac:dyDescent="0.2">
      <c r="A99" s="1402"/>
      <c r="B99" s="181" t="s">
        <v>130</v>
      </c>
      <c r="C99" s="182">
        <f t="shared" si="10"/>
        <v>0</v>
      </c>
      <c r="D99" s="183">
        <f t="shared" si="11"/>
        <v>0</v>
      </c>
      <c r="E99" s="184">
        <f t="shared" si="11"/>
        <v>0</v>
      </c>
      <c r="F99" s="82"/>
      <c r="G99" s="85"/>
      <c r="H99" s="82"/>
      <c r="I99" s="85"/>
      <c r="J99" s="82"/>
      <c r="K99" s="85"/>
      <c r="L99" s="82"/>
      <c r="M99" s="85"/>
      <c r="N99" s="82"/>
      <c r="O99" s="85"/>
      <c r="P99" s="82"/>
      <c r="Q99" s="85"/>
      <c r="R99" s="82"/>
      <c r="S99" s="85"/>
      <c r="T99" s="82"/>
      <c r="U99" s="85"/>
      <c r="V99" s="82"/>
      <c r="W99" s="85"/>
      <c r="X99" s="82"/>
      <c r="Y99" s="85"/>
      <c r="Z99" s="82"/>
      <c r="AA99" s="85"/>
      <c r="AB99" s="82"/>
      <c r="AC99" s="85"/>
      <c r="AD99" s="82"/>
      <c r="AE99" s="85"/>
      <c r="AF99" s="82"/>
      <c r="AG99" s="148"/>
      <c r="AH99" s="85"/>
      <c r="AI99" s="59"/>
      <c r="AJ99" s="59"/>
      <c r="AK99" s="59"/>
      <c r="AL99" s="934"/>
      <c r="AM99" s="920"/>
      <c r="AN99" s="920"/>
      <c r="AO99" s="920"/>
      <c r="AP99" s="920"/>
      <c r="AQ99" s="920"/>
      <c r="AR99" s="935"/>
      <c r="AS99" s="920"/>
      <c r="AT99" s="920"/>
      <c r="AU99" s="933"/>
      <c r="AV99" s="12"/>
      <c r="AW99" s="12"/>
      <c r="AX99" s="12"/>
      <c r="AY99" s="12"/>
      <c r="CA99" s="4" t="str">
        <f>IF(C99&gt;C98+C97,"* Los Ingresos de pacientes dependientes severos con escaras DEBEN estar incluidos en los Ingresos de pacientes dependientes severos Oncológicos o No Oncológicos. ","")</f>
        <v/>
      </c>
      <c r="CG99" s="14"/>
      <c r="CH99" s="14"/>
      <c r="CI99" s="14"/>
      <c r="CJ99" s="14"/>
      <c r="CK99" s="14"/>
      <c r="CL99" s="14"/>
      <c r="CM99" s="14"/>
      <c r="CN99" s="14"/>
    </row>
    <row r="100" spans="1:92" ht="27" customHeight="1" x14ac:dyDescent="0.2">
      <c r="A100" s="112" t="s">
        <v>138</v>
      </c>
      <c r="B100" s="112"/>
      <c r="AK100" s="15"/>
      <c r="AL100" s="15"/>
      <c r="AM100" s="15"/>
      <c r="AN100" s="15"/>
      <c r="AO100" s="15"/>
      <c r="AP100" s="15"/>
      <c r="AQ100" s="15"/>
      <c r="AR100" s="15"/>
      <c r="AS100" s="920"/>
      <c r="AT100" s="920"/>
      <c r="AU100" s="933"/>
      <c r="AV100" s="12"/>
      <c r="AW100" s="12"/>
      <c r="AX100" s="12"/>
      <c r="AY100" s="12"/>
      <c r="CG100" s="14"/>
      <c r="CH100" s="14"/>
      <c r="CI100" s="14"/>
      <c r="CJ100" s="14"/>
      <c r="CK100" s="14"/>
      <c r="CL100" s="14"/>
      <c r="CM100" s="14"/>
      <c r="CN100" s="14"/>
    </row>
    <row r="101" spans="1:92" ht="16.350000000000001" customHeight="1" x14ac:dyDescent="0.25">
      <c r="A101" s="1401" t="s">
        <v>62</v>
      </c>
      <c r="B101" s="1401"/>
      <c r="C101" s="1366" t="s">
        <v>63</v>
      </c>
      <c r="D101" s="1401"/>
      <c r="E101" s="1367"/>
      <c r="F101" s="1406" t="s">
        <v>64</v>
      </c>
      <c r="G101" s="1408"/>
      <c r="H101" s="1408"/>
      <c r="I101" s="1408"/>
      <c r="J101" s="1408"/>
      <c r="K101" s="1408"/>
      <c r="L101" s="1408"/>
      <c r="M101" s="1408"/>
      <c r="N101" s="1408"/>
      <c r="O101" s="1408"/>
      <c r="P101" s="1408"/>
      <c r="Q101" s="1408"/>
      <c r="R101" s="1408"/>
      <c r="S101" s="1408"/>
      <c r="T101" s="1408"/>
      <c r="U101" s="1408"/>
      <c r="V101" s="1408"/>
      <c r="W101" s="1408"/>
      <c r="X101" s="1408"/>
      <c r="Y101" s="1408"/>
      <c r="Z101" s="1408"/>
      <c r="AA101" s="1408"/>
      <c r="AB101" s="1408"/>
      <c r="AC101" s="1408"/>
      <c r="AD101" s="1408"/>
      <c r="AE101" s="1408"/>
      <c r="AF101" s="1408"/>
      <c r="AG101" s="1435"/>
      <c r="AH101" s="1439" t="s">
        <v>132</v>
      </c>
      <c r="AI101" s="1591"/>
      <c r="AJ101" s="1591"/>
      <c r="AK101" s="196"/>
      <c r="AL101" s="15"/>
      <c r="AM101" s="15"/>
      <c r="AN101" s="15"/>
      <c r="AO101" s="15"/>
      <c r="AP101" s="15"/>
      <c r="AQ101" s="15"/>
      <c r="AR101" s="15"/>
      <c r="AS101" s="920"/>
      <c r="AT101" s="920"/>
      <c r="AU101" s="933"/>
      <c r="AV101" s="12"/>
      <c r="AW101" s="12"/>
      <c r="AX101" s="12"/>
      <c r="AY101" s="12"/>
      <c r="CG101" s="14"/>
      <c r="CH101" s="14"/>
      <c r="CI101" s="14"/>
      <c r="CJ101" s="14"/>
      <c r="CK101" s="14"/>
      <c r="CL101" s="14"/>
      <c r="CM101" s="14"/>
      <c r="CN101" s="14"/>
    </row>
    <row r="102" spans="1:92" ht="16.350000000000001" customHeight="1" x14ac:dyDescent="0.2">
      <c r="A102" s="1434"/>
      <c r="B102" s="1434"/>
      <c r="C102" s="1399"/>
      <c r="D102" s="1434"/>
      <c r="E102" s="1400"/>
      <c r="F102" s="1377" t="s">
        <v>139</v>
      </c>
      <c r="G102" s="1380"/>
      <c r="H102" s="1377" t="s">
        <v>111</v>
      </c>
      <c r="I102" s="1380"/>
      <c r="J102" s="1377" t="s">
        <v>112</v>
      </c>
      <c r="K102" s="1380"/>
      <c r="L102" s="1377" t="s">
        <v>113</v>
      </c>
      <c r="M102" s="1380"/>
      <c r="N102" s="1377" t="s">
        <v>114</v>
      </c>
      <c r="O102" s="1380"/>
      <c r="P102" s="1377" t="s">
        <v>115</v>
      </c>
      <c r="Q102" s="1380"/>
      <c r="R102" s="1377" t="s">
        <v>116</v>
      </c>
      <c r="S102" s="1380"/>
      <c r="T102" s="1377" t="s">
        <v>117</v>
      </c>
      <c r="U102" s="1380"/>
      <c r="V102" s="1377" t="s">
        <v>118</v>
      </c>
      <c r="W102" s="1380"/>
      <c r="X102" s="1377" t="s">
        <v>119</v>
      </c>
      <c r="Y102" s="1380"/>
      <c r="Z102" s="1406" t="s">
        <v>120</v>
      </c>
      <c r="AA102" s="1407"/>
      <c r="AB102" s="1406" t="s">
        <v>121</v>
      </c>
      <c r="AC102" s="1407"/>
      <c r="AD102" s="1406" t="s">
        <v>122</v>
      </c>
      <c r="AE102" s="1407"/>
      <c r="AF102" s="1406" t="s">
        <v>123</v>
      </c>
      <c r="AG102" s="1435"/>
      <c r="AH102" s="1367" t="s">
        <v>140</v>
      </c>
      <c r="AI102" s="1375" t="s">
        <v>141</v>
      </c>
      <c r="AJ102" s="1375" t="s">
        <v>135</v>
      </c>
      <c r="AK102" s="197"/>
      <c r="AL102" s="15"/>
      <c r="AM102" s="15"/>
      <c r="AN102" s="15"/>
      <c r="AO102" s="15"/>
      <c r="AP102" s="15"/>
      <c r="AQ102" s="15"/>
      <c r="AR102" s="15"/>
      <c r="AS102" s="920"/>
      <c r="AT102" s="920"/>
      <c r="AU102" s="933"/>
      <c r="AV102" s="12"/>
      <c r="AW102" s="12"/>
      <c r="AX102" s="12"/>
      <c r="AY102" s="12"/>
      <c r="CG102" s="14"/>
      <c r="CH102" s="14"/>
      <c r="CI102" s="14"/>
      <c r="CJ102" s="14"/>
      <c r="CK102" s="14"/>
      <c r="CL102" s="14"/>
      <c r="CM102" s="14"/>
      <c r="CN102" s="14"/>
    </row>
    <row r="103" spans="1:92" ht="16.350000000000001" customHeight="1" x14ac:dyDescent="0.2">
      <c r="A103" s="1402"/>
      <c r="B103" s="1402"/>
      <c r="C103" s="881" t="s">
        <v>88</v>
      </c>
      <c r="D103" s="906" t="s">
        <v>54</v>
      </c>
      <c r="E103" s="815" t="s">
        <v>89</v>
      </c>
      <c r="F103" s="829" t="s">
        <v>54</v>
      </c>
      <c r="G103" s="806" t="s">
        <v>89</v>
      </c>
      <c r="H103" s="829" t="s">
        <v>54</v>
      </c>
      <c r="I103" s="806" t="s">
        <v>89</v>
      </c>
      <c r="J103" s="829" t="s">
        <v>54</v>
      </c>
      <c r="K103" s="806" t="s">
        <v>89</v>
      </c>
      <c r="L103" s="829" t="s">
        <v>54</v>
      </c>
      <c r="M103" s="806" t="s">
        <v>89</v>
      </c>
      <c r="N103" s="829" t="s">
        <v>54</v>
      </c>
      <c r="O103" s="806" t="s">
        <v>89</v>
      </c>
      <c r="P103" s="829" t="s">
        <v>54</v>
      </c>
      <c r="Q103" s="806" t="s">
        <v>89</v>
      </c>
      <c r="R103" s="829" t="s">
        <v>54</v>
      </c>
      <c r="S103" s="806" t="s">
        <v>89</v>
      </c>
      <c r="T103" s="829" t="s">
        <v>54</v>
      </c>
      <c r="U103" s="806" t="s">
        <v>89</v>
      </c>
      <c r="V103" s="829" t="s">
        <v>54</v>
      </c>
      <c r="W103" s="806" t="s">
        <v>89</v>
      </c>
      <c r="X103" s="829" t="s">
        <v>54</v>
      </c>
      <c r="Y103" s="806" t="s">
        <v>89</v>
      </c>
      <c r="Z103" s="829" t="s">
        <v>54</v>
      </c>
      <c r="AA103" s="806" t="s">
        <v>89</v>
      </c>
      <c r="AB103" s="829" t="s">
        <v>54</v>
      </c>
      <c r="AC103" s="806" t="s">
        <v>89</v>
      </c>
      <c r="AD103" s="829" t="s">
        <v>54</v>
      </c>
      <c r="AE103" s="806" t="s">
        <v>89</v>
      </c>
      <c r="AF103" s="829" t="s">
        <v>54</v>
      </c>
      <c r="AG103" s="188" t="s">
        <v>89</v>
      </c>
      <c r="AH103" s="1369"/>
      <c r="AI103" s="1376"/>
      <c r="AJ103" s="1376"/>
      <c r="AK103" s="197"/>
      <c r="AL103" s="15"/>
      <c r="AM103" s="15"/>
      <c r="AN103" s="15"/>
      <c r="AO103" s="15"/>
      <c r="AP103" s="15"/>
      <c r="AQ103" s="15"/>
      <c r="AR103" s="15"/>
      <c r="AS103" s="920"/>
      <c r="AT103" s="920"/>
      <c r="AU103" s="933"/>
      <c r="AV103" s="12"/>
      <c r="AW103" s="12"/>
      <c r="AX103" s="12"/>
      <c r="AY103" s="12"/>
      <c r="CG103" s="14"/>
      <c r="CH103" s="14"/>
      <c r="CI103" s="14"/>
      <c r="CJ103" s="14"/>
      <c r="CK103" s="14"/>
      <c r="CL103" s="14"/>
      <c r="CM103" s="14"/>
      <c r="CN103" s="14"/>
    </row>
    <row r="104" spans="1:92" ht="16.350000000000001" customHeight="1" x14ac:dyDescent="0.2">
      <c r="A104" s="1593" t="s">
        <v>142</v>
      </c>
      <c r="B104" s="1594"/>
      <c r="C104" s="907">
        <f>SUM(D104:E104)</f>
        <v>0</v>
      </c>
      <c r="D104" s="908">
        <f t="shared" ref="D104:E108" si="12">SUM(F104+H104+J104+L104+N104+P104+R104+T104+V104+X104+Z104+AB104+AD104+AF104)</f>
        <v>0</v>
      </c>
      <c r="E104" s="909">
        <f t="shared" si="12"/>
        <v>0</v>
      </c>
      <c r="F104" s="893"/>
      <c r="G104" s="896"/>
      <c r="H104" s="893"/>
      <c r="I104" s="896"/>
      <c r="J104" s="893"/>
      <c r="K104" s="896"/>
      <c r="L104" s="893"/>
      <c r="M104" s="896"/>
      <c r="N104" s="893"/>
      <c r="O104" s="896"/>
      <c r="P104" s="893"/>
      <c r="Q104" s="896"/>
      <c r="R104" s="893"/>
      <c r="S104" s="896"/>
      <c r="T104" s="893"/>
      <c r="U104" s="896"/>
      <c r="V104" s="893"/>
      <c r="W104" s="896"/>
      <c r="X104" s="893"/>
      <c r="Y104" s="896"/>
      <c r="Z104" s="893"/>
      <c r="AA104" s="896"/>
      <c r="AB104" s="893"/>
      <c r="AC104" s="896"/>
      <c r="AD104" s="893"/>
      <c r="AE104" s="896"/>
      <c r="AF104" s="893"/>
      <c r="AG104" s="910"/>
      <c r="AH104" s="896"/>
      <c r="AI104" s="913"/>
      <c r="AJ104" s="913"/>
      <c r="AK104" s="197"/>
      <c r="AL104" s="15"/>
      <c r="AM104" s="15"/>
      <c r="AN104" s="15"/>
      <c r="AO104" s="15"/>
      <c r="AP104" s="15"/>
      <c r="AQ104" s="15"/>
      <c r="AR104" s="15"/>
      <c r="AS104" s="922"/>
      <c r="AT104" s="922"/>
      <c r="AU104" s="933"/>
      <c r="AV104" s="12"/>
      <c r="AW104" s="12"/>
      <c r="AX104" s="12"/>
      <c r="AY104" s="12"/>
      <c r="CG104" s="14"/>
      <c r="CH104" s="14"/>
      <c r="CI104" s="14"/>
      <c r="CJ104" s="14"/>
      <c r="CK104" s="14"/>
      <c r="CL104" s="14"/>
      <c r="CM104" s="14"/>
      <c r="CN104" s="14"/>
    </row>
    <row r="105" spans="1:92" ht="16.350000000000001" customHeight="1" x14ac:dyDescent="0.2">
      <c r="A105" s="1449" t="s">
        <v>143</v>
      </c>
      <c r="B105" s="1450"/>
      <c r="C105" s="198">
        <f>SUM(D105:E105)</f>
        <v>0</v>
      </c>
      <c r="D105" s="199">
        <f t="shared" si="12"/>
        <v>0</v>
      </c>
      <c r="E105" s="200">
        <f t="shared" si="12"/>
        <v>0</v>
      </c>
      <c r="F105" s="42"/>
      <c r="G105" s="46"/>
      <c r="H105" s="42"/>
      <c r="I105" s="46"/>
      <c r="J105" s="42"/>
      <c r="K105" s="46"/>
      <c r="L105" s="42"/>
      <c r="M105" s="46"/>
      <c r="N105" s="42"/>
      <c r="O105" s="46"/>
      <c r="P105" s="42"/>
      <c r="Q105" s="46"/>
      <c r="R105" s="42"/>
      <c r="S105" s="46"/>
      <c r="T105" s="42"/>
      <c r="U105" s="46"/>
      <c r="V105" s="42"/>
      <c r="W105" s="46"/>
      <c r="X105" s="42"/>
      <c r="Y105" s="46"/>
      <c r="Z105" s="42"/>
      <c r="AA105" s="46"/>
      <c r="AB105" s="42"/>
      <c r="AC105" s="46"/>
      <c r="AD105" s="42"/>
      <c r="AE105" s="46"/>
      <c r="AF105" s="42"/>
      <c r="AG105" s="201"/>
      <c r="AH105" s="46"/>
      <c r="AI105" s="202"/>
      <c r="AJ105" s="202"/>
      <c r="AK105" s="30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12"/>
      <c r="AX105" s="12"/>
      <c r="AY105" s="12"/>
      <c r="CA105" s="4" t="str">
        <f>IF(C108&gt;C107+C106,"* Los Ingresos de pacientes dependientes severos con escaras DEBEN estar incluidos en los Ingresos de pacientes dependientes severos Oncológicos o No Oncológicos. ","")</f>
        <v/>
      </c>
      <c r="CG105" s="14"/>
      <c r="CH105" s="14"/>
      <c r="CI105" s="14"/>
      <c r="CJ105" s="14"/>
      <c r="CK105" s="14"/>
      <c r="CL105" s="14"/>
      <c r="CM105" s="14"/>
      <c r="CN105" s="14"/>
    </row>
    <row r="106" spans="1:92" ht="17.25" customHeight="1" x14ac:dyDescent="0.2">
      <c r="A106" s="1451" t="s">
        <v>144</v>
      </c>
      <c r="B106" s="926" t="s">
        <v>145</v>
      </c>
      <c r="C106" s="907">
        <f>SUM(D106:E106)</f>
        <v>0</v>
      </c>
      <c r="D106" s="908">
        <f t="shared" si="12"/>
        <v>0</v>
      </c>
      <c r="E106" s="909">
        <f t="shared" si="12"/>
        <v>0</v>
      </c>
      <c r="F106" s="893"/>
      <c r="G106" s="896"/>
      <c r="H106" s="893"/>
      <c r="I106" s="896"/>
      <c r="J106" s="893"/>
      <c r="K106" s="896"/>
      <c r="L106" s="893"/>
      <c r="M106" s="896"/>
      <c r="N106" s="893"/>
      <c r="O106" s="896"/>
      <c r="P106" s="893"/>
      <c r="Q106" s="896"/>
      <c r="R106" s="893"/>
      <c r="S106" s="896"/>
      <c r="T106" s="893"/>
      <c r="U106" s="896"/>
      <c r="V106" s="893"/>
      <c r="W106" s="896"/>
      <c r="X106" s="893"/>
      <c r="Y106" s="896"/>
      <c r="Z106" s="893"/>
      <c r="AA106" s="896"/>
      <c r="AB106" s="893"/>
      <c r="AC106" s="896"/>
      <c r="AD106" s="893"/>
      <c r="AE106" s="896"/>
      <c r="AF106" s="893"/>
      <c r="AG106" s="910"/>
      <c r="AH106" s="896"/>
      <c r="AI106" s="913"/>
      <c r="AJ106" s="913"/>
      <c r="AK106" s="189"/>
      <c r="AL106" s="203"/>
      <c r="AM106" s="13"/>
      <c r="AN106" s="929"/>
      <c r="AO106" s="929"/>
      <c r="AP106" s="929"/>
      <c r="AQ106" s="929"/>
      <c r="AR106" s="929"/>
      <c r="AS106" s="929"/>
      <c r="AT106" s="929"/>
      <c r="AU106" s="929"/>
      <c r="AV106" s="929"/>
      <c r="AW106" s="921"/>
      <c r="AX106" s="12"/>
      <c r="AY106" s="12"/>
      <c r="BZ106" s="2"/>
      <c r="CG106" s="14"/>
      <c r="CH106" s="14"/>
      <c r="CI106" s="14"/>
      <c r="CJ106" s="14"/>
      <c r="CK106" s="14"/>
      <c r="CL106" s="14"/>
      <c r="CM106" s="14"/>
      <c r="CN106" s="14"/>
    </row>
    <row r="107" spans="1:92" ht="16.350000000000001" customHeight="1" x14ac:dyDescent="0.2">
      <c r="A107" s="1452"/>
      <c r="B107" s="181" t="s">
        <v>146</v>
      </c>
      <c r="C107" s="182">
        <f>SUM(D107:E107)</f>
        <v>0</v>
      </c>
      <c r="D107" s="183">
        <f t="shared" si="12"/>
        <v>0</v>
      </c>
      <c r="E107" s="184">
        <f t="shared" si="12"/>
        <v>0</v>
      </c>
      <c r="F107" s="82"/>
      <c r="G107" s="85"/>
      <c r="H107" s="82"/>
      <c r="I107" s="85"/>
      <c r="J107" s="82"/>
      <c r="K107" s="85"/>
      <c r="L107" s="82"/>
      <c r="M107" s="85"/>
      <c r="N107" s="82"/>
      <c r="O107" s="85"/>
      <c r="P107" s="82"/>
      <c r="Q107" s="85"/>
      <c r="R107" s="82"/>
      <c r="S107" s="85"/>
      <c r="T107" s="82"/>
      <c r="U107" s="85"/>
      <c r="V107" s="82"/>
      <c r="W107" s="85"/>
      <c r="X107" s="82"/>
      <c r="Y107" s="85"/>
      <c r="Z107" s="82"/>
      <c r="AA107" s="85"/>
      <c r="AB107" s="82"/>
      <c r="AC107" s="85"/>
      <c r="AD107" s="82"/>
      <c r="AE107" s="85"/>
      <c r="AF107" s="82"/>
      <c r="AG107" s="148"/>
      <c r="AH107" s="85"/>
      <c r="AI107" s="59"/>
      <c r="AJ107" s="59"/>
      <c r="AK107" s="204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CG107" s="14"/>
      <c r="CH107" s="14"/>
      <c r="CI107" s="14"/>
      <c r="CJ107" s="14"/>
      <c r="CK107" s="14"/>
      <c r="CL107" s="14"/>
      <c r="CM107" s="14"/>
      <c r="CN107" s="14"/>
    </row>
    <row r="108" spans="1:92" ht="16.350000000000001" customHeight="1" x14ac:dyDescent="0.2">
      <c r="A108" s="1453" t="s">
        <v>147</v>
      </c>
      <c r="B108" s="1454"/>
      <c r="C108" s="145">
        <f>SUM(D108:E108)</f>
        <v>0</v>
      </c>
      <c r="D108" s="146">
        <f t="shared" si="12"/>
        <v>0</v>
      </c>
      <c r="E108" s="147">
        <f t="shared" si="12"/>
        <v>0</v>
      </c>
      <c r="F108" s="92"/>
      <c r="G108" s="95"/>
      <c r="H108" s="92"/>
      <c r="I108" s="95"/>
      <c r="J108" s="92"/>
      <c r="K108" s="95"/>
      <c r="L108" s="92"/>
      <c r="M108" s="95"/>
      <c r="N108" s="92"/>
      <c r="O108" s="95"/>
      <c r="P108" s="92"/>
      <c r="Q108" s="95"/>
      <c r="R108" s="92"/>
      <c r="S108" s="95"/>
      <c r="T108" s="92"/>
      <c r="U108" s="95"/>
      <c r="V108" s="92"/>
      <c r="W108" s="95"/>
      <c r="X108" s="92"/>
      <c r="Y108" s="95"/>
      <c r="Z108" s="92"/>
      <c r="AA108" s="95"/>
      <c r="AB108" s="92"/>
      <c r="AC108" s="95"/>
      <c r="AD108" s="92"/>
      <c r="AE108" s="95"/>
      <c r="AF108" s="92"/>
      <c r="AG108" s="205"/>
      <c r="AH108" s="95"/>
      <c r="AI108" s="206"/>
      <c r="AJ108" s="206"/>
      <c r="AK108" s="204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CG108" s="14"/>
      <c r="CH108" s="14"/>
      <c r="CI108" s="14"/>
      <c r="CJ108" s="14"/>
      <c r="CK108" s="14"/>
      <c r="CL108" s="14"/>
      <c r="CM108" s="14"/>
      <c r="CN108" s="14"/>
    </row>
    <row r="109" spans="1:92" ht="24" customHeight="1" x14ac:dyDescent="0.2">
      <c r="A109" s="117" t="s">
        <v>148</v>
      </c>
      <c r="B109" s="117"/>
      <c r="M109" s="207"/>
      <c r="N109" s="936"/>
      <c r="O109" s="875"/>
      <c r="P109" s="875"/>
      <c r="Q109" s="875"/>
      <c r="R109" s="875"/>
      <c r="S109" s="875"/>
      <c r="T109" s="875"/>
      <c r="U109" s="875"/>
      <c r="V109" s="936"/>
      <c r="W109" s="875"/>
      <c r="X109" s="875"/>
      <c r="Y109" s="875"/>
      <c r="Z109" s="880"/>
      <c r="AA109" s="880"/>
      <c r="AB109" s="876"/>
      <c r="AC109" s="876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CG109" s="14"/>
      <c r="CH109" s="14"/>
      <c r="CI109" s="14"/>
      <c r="CJ109" s="14"/>
      <c r="CK109" s="14"/>
      <c r="CL109" s="14"/>
      <c r="CM109" s="14"/>
      <c r="CN109" s="14"/>
    </row>
    <row r="110" spans="1:92" ht="16.350000000000001" customHeight="1" x14ac:dyDescent="0.2">
      <c r="A110" s="1366" t="s">
        <v>3</v>
      </c>
      <c r="B110" s="1367"/>
      <c r="C110" s="1406" t="s">
        <v>63</v>
      </c>
      <c r="D110" s="1408"/>
      <c r="E110" s="1407"/>
      <c r="F110" s="1406" t="s">
        <v>120</v>
      </c>
      <c r="G110" s="1407"/>
      <c r="H110" s="1406" t="s">
        <v>121</v>
      </c>
      <c r="I110" s="1407"/>
      <c r="J110" s="1406" t="s">
        <v>122</v>
      </c>
      <c r="K110" s="1407"/>
      <c r="L110" s="1406" t="s">
        <v>123</v>
      </c>
      <c r="M110" s="1407"/>
      <c r="N110" s="937"/>
      <c r="O110" s="875"/>
      <c r="P110" s="875"/>
      <c r="Q110" s="875"/>
      <c r="R110" s="875"/>
      <c r="S110" s="875"/>
      <c r="T110" s="875"/>
      <c r="U110" s="875"/>
      <c r="V110" s="936"/>
      <c r="W110" s="875"/>
      <c r="X110" s="875"/>
      <c r="Y110" s="875"/>
      <c r="Z110" s="880"/>
      <c r="AA110" s="880"/>
      <c r="AB110" s="876"/>
      <c r="AC110" s="876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CG110" s="14"/>
      <c r="CH110" s="14"/>
      <c r="CI110" s="14"/>
      <c r="CJ110" s="14"/>
      <c r="CK110" s="14"/>
      <c r="CL110" s="14"/>
      <c r="CM110" s="14"/>
      <c r="CN110" s="14"/>
    </row>
    <row r="111" spans="1:92" ht="16.350000000000001" customHeight="1" x14ac:dyDescent="0.2">
      <c r="A111" s="1368"/>
      <c r="B111" s="1369"/>
      <c r="C111" s="881" t="s">
        <v>88</v>
      </c>
      <c r="D111" s="906" t="s">
        <v>54</v>
      </c>
      <c r="E111" s="815" t="s">
        <v>89</v>
      </c>
      <c r="F111" s="881" t="s">
        <v>54</v>
      </c>
      <c r="G111" s="815" t="s">
        <v>89</v>
      </c>
      <c r="H111" s="881" t="s">
        <v>54</v>
      </c>
      <c r="I111" s="815" t="s">
        <v>89</v>
      </c>
      <c r="J111" s="881" t="s">
        <v>54</v>
      </c>
      <c r="K111" s="815" t="s">
        <v>89</v>
      </c>
      <c r="L111" s="881" t="s">
        <v>54</v>
      </c>
      <c r="M111" s="815" t="s">
        <v>89</v>
      </c>
      <c r="N111" s="937"/>
      <c r="O111" s="875"/>
      <c r="P111" s="875"/>
      <c r="Q111" s="875"/>
      <c r="R111" s="875"/>
      <c r="S111" s="875"/>
      <c r="T111" s="875"/>
      <c r="U111" s="875"/>
      <c r="V111" s="936"/>
      <c r="W111" s="875"/>
      <c r="X111" s="875"/>
      <c r="Y111" s="875"/>
      <c r="Z111" s="880"/>
      <c r="AA111" s="880"/>
      <c r="AB111" s="876"/>
      <c r="AC111" s="876"/>
      <c r="CG111" s="14"/>
      <c r="CH111" s="14"/>
      <c r="CI111" s="14"/>
      <c r="CJ111" s="14"/>
      <c r="CK111" s="14"/>
      <c r="CL111" s="14"/>
      <c r="CM111" s="14"/>
      <c r="CN111" s="14"/>
    </row>
    <row r="112" spans="1:92" ht="16.350000000000001" customHeight="1" x14ac:dyDescent="0.2">
      <c r="A112" s="1441" t="s">
        <v>149</v>
      </c>
      <c r="B112" s="892" t="s">
        <v>150</v>
      </c>
      <c r="C112" s="907">
        <f>SUM(D112:E112)</f>
        <v>0</v>
      </c>
      <c r="D112" s="908">
        <f t="shared" ref="D112:E114" si="13">SUM(F112+H112+J112+L112)</f>
        <v>0</v>
      </c>
      <c r="E112" s="909">
        <f t="shared" si="13"/>
        <v>0</v>
      </c>
      <c r="F112" s="106"/>
      <c r="G112" s="109"/>
      <c r="H112" s="106"/>
      <c r="I112" s="109"/>
      <c r="J112" s="106"/>
      <c r="K112" s="109"/>
      <c r="L112" s="106"/>
      <c r="M112" s="109"/>
      <c r="N112" s="938"/>
      <c r="O112" s="875"/>
      <c r="P112" s="875"/>
      <c r="Q112" s="875"/>
      <c r="R112" s="875"/>
      <c r="S112" s="875"/>
      <c r="T112" s="875"/>
      <c r="U112" s="875"/>
      <c r="V112" s="936"/>
      <c r="W112" s="875"/>
      <c r="X112" s="875"/>
      <c r="Y112" s="875"/>
      <c r="Z112" s="880"/>
      <c r="AA112" s="880"/>
      <c r="AB112" s="876"/>
      <c r="AC112" s="876"/>
      <c r="CG112" s="14"/>
      <c r="CH112" s="14"/>
      <c r="CI112" s="14"/>
      <c r="CJ112" s="14"/>
      <c r="CK112" s="14"/>
      <c r="CL112" s="14"/>
      <c r="CM112" s="14"/>
      <c r="CN112" s="14"/>
    </row>
    <row r="113" spans="1:92" ht="16.350000000000001" customHeight="1" x14ac:dyDescent="0.2">
      <c r="A113" s="1442"/>
      <c r="B113" s="89" t="s">
        <v>151</v>
      </c>
      <c r="C113" s="139">
        <f>SUM(D113:E113)</f>
        <v>0</v>
      </c>
      <c r="D113" s="140">
        <f t="shared" si="13"/>
        <v>0</v>
      </c>
      <c r="E113" s="141">
        <f t="shared" si="13"/>
        <v>0</v>
      </c>
      <c r="F113" s="106"/>
      <c r="G113" s="109"/>
      <c r="H113" s="106"/>
      <c r="I113" s="109"/>
      <c r="J113" s="106"/>
      <c r="K113" s="109"/>
      <c r="L113" s="106"/>
      <c r="M113" s="109"/>
      <c r="N113" s="938"/>
      <c r="O113" s="875"/>
      <c r="P113" s="875"/>
      <c r="Q113" s="875"/>
      <c r="R113" s="875"/>
      <c r="S113" s="875"/>
      <c r="T113" s="875"/>
      <c r="U113" s="875"/>
      <c r="V113" s="936"/>
      <c r="W113" s="875"/>
      <c r="X113" s="880"/>
      <c r="Y113" s="880"/>
      <c r="Z113" s="880"/>
      <c r="AA113" s="880"/>
      <c r="AB113" s="876"/>
      <c r="AC113" s="876"/>
      <c r="CG113" s="14"/>
      <c r="CH113" s="14"/>
      <c r="CI113" s="14"/>
      <c r="CJ113" s="14"/>
      <c r="CK113" s="14"/>
      <c r="CL113" s="14"/>
      <c r="CM113" s="14"/>
      <c r="CN113" s="14"/>
    </row>
    <row r="114" spans="1:92" ht="16.350000000000001" customHeight="1" x14ac:dyDescent="0.2">
      <c r="A114" s="1443"/>
      <c r="B114" s="211" t="s">
        <v>152</v>
      </c>
      <c r="C114" s="198">
        <f>SUM(D114:E114)</f>
        <v>0</v>
      </c>
      <c r="D114" s="199">
        <f t="shared" si="13"/>
        <v>0</v>
      </c>
      <c r="E114" s="200">
        <f t="shared" si="13"/>
        <v>0</v>
      </c>
      <c r="F114" s="106"/>
      <c r="G114" s="109"/>
      <c r="H114" s="106"/>
      <c r="I114" s="109"/>
      <c r="J114" s="106"/>
      <c r="K114" s="109"/>
      <c r="L114" s="106"/>
      <c r="M114" s="109"/>
      <c r="N114" s="212"/>
      <c r="O114" s="11"/>
      <c r="P114" s="11"/>
      <c r="Q114" s="11"/>
      <c r="R114" s="11"/>
      <c r="S114" s="11"/>
      <c r="T114" s="11"/>
      <c r="U114" s="936"/>
      <c r="V114" s="875"/>
      <c r="W114" s="875"/>
      <c r="X114" s="875"/>
      <c r="Y114" s="875"/>
      <c r="Z114" s="875"/>
      <c r="AA114" s="875"/>
      <c r="AB114" s="875"/>
      <c r="AC114" s="875"/>
      <c r="AD114" s="875"/>
      <c r="AE114" s="875"/>
      <c r="AF114" s="875"/>
      <c r="AG114" s="875"/>
      <c r="AH114" s="936"/>
      <c r="AI114" s="875"/>
      <c r="AJ114" s="880"/>
      <c r="AK114" s="880"/>
      <c r="AL114" s="880"/>
      <c r="AM114" s="880"/>
      <c r="AN114" s="876"/>
      <c r="AO114" s="876"/>
      <c r="CG114" s="14"/>
      <c r="CH114" s="14"/>
      <c r="CI114" s="14"/>
      <c r="CJ114" s="14"/>
      <c r="CK114" s="14"/>
      <c r="CL114" s="14"/>
      <c r="CM114" s="14"/>
      <c r="CN114" s="14"/>
    </row>
    <row r="115" spans="1:92" ht="16.350000000000001" customHeight="1" x14ac:dyDescent="0.2">
      <c r="A115" s="1592" t="s">
        <v>153</v>
      </c>
      <c r="B115" s="1592"/>
      <c r="C115" s="886">
        <f t="shared" ref="C115:M115" si="14">SUM(C112:C114)</f>
        <v>0</v>
      </c>
      <c r="D115" s="887">
        <f t="shared" si="14"/>
        <v>0</v>
      </c>
      <c r="E115" s="75">
        <f t="shared" si="14"/>
        <v>0</v>
      </c>
      <c r="F115" s="886">
        <f t="shared" si="14"/>
        <v>0</v>
      </c>
      <c r="G115" s="75">
        <f t="shared" si="14"/>
        <v>0</v>
      </c>
      <c r="H115" s="886">
        <f t="shared" si="14"/>
        <v>0</v>
      </c>
      <c r="I115" s="75">
        <f t="shared" si="14"/>
        <v>0</v>
      </c>
      <c r="J115" s="886">
        <f t="shared" si="14"/>
        <v>0</v>
      </c>
      <c r="K115" s="75">
        <f t="shared" si="14"/>
        <v>0</v>
      </c>
      <c r="L115" s="886">
        <f t="shared" si="14"/>
        <v>0</v>
      </c>
      <c r="M115" s="75">
        <f t="shared" si="14"/>
        <v>0</v>
      </c>
      <c r="N115" s="212"/>
      <c r="O115" s="11"/>
      <c r="P115" s="11"/>
      <c r="Q115" s="11"/>
      <c r="R115" s="11"/>
      <c r="S115" s="11"/>
      <c r="T115" s="11"/>
      <c r="U115" s="936"/>
      <c r="V115" s="875"/>
      <c r="W115" s="875"/>
      <c r="X115" s="875"/>
      <c r="Y115" s="875"/>
      <c r="Z115" s="875"/>
      <c r="AA115" s="875"/>
      <c r="AB115" s="875"/>
      <c r="AC115" s="875"/>
      <c r="AD115" s="875"/>
      <c r="AE115" s="875"/>
      <c r="AF115" s="875"/>
      <c r="AG115" s="875"/>
      <c r="AH115" s="936"/>
      <c r="AI115" s="875"/>
      <c r="AJ115" s="880"/>
      <c r="AK115" s="880"/>
      <c r="AL115" s="880"/>
      <c r="AM115" s="880"/>
      <c r="AN115" s="876"/>
      <c r="AO115" s="876"/>
      <c r="CG115" s="14"/>
      <c r="CH115" s="14"/>
      <c r="CI115" s="14"/>
      <c r="CJ115" s="14"/>
      <c r="CK115" s="14"/>
      <c r="CL115" s="14"/>
      <c r="CM115" s="14"/>
      <c r="CN115" s="14"/>
    </row>
    <row r="116" spans="1:92" ht="16.350000000000001" customHeight="1" x14ac:dyDescent="0.2">
      <c r="A116" s="1441" t="s">
        <v>154</v>
      </c>
      <c r="B116" s="105" t="s">
        <v>155</v>
      </c>
      <c r="C116" s="213">
        <f>SUM(D116:E116)</f>
        <v>0</v>
      </c>
      <c r="D116" s="214">
        <f t="shared" ref="D116:E119" si="15">SUM(F116+H116+J116+L116)</f>
        <v>0</v>
      </c>
      <c r="E116" s="215">
        <f t="shared" si="15"/>
        <v>0</v>
      </c>
      <c r="F116" s="106"/>
      <c r="G116" s="109"/>
      <c r="H116" s="106"/>
      <c r="I116" s="109"/>
      <c r="J116" s="106"/>
      <c r="K116" s="109"/>
      <c r="L116" s="106"/>
      <c r="M116" s="109"/>
      <c r="N116" s="212"/>
      <c r="O116" s="11"/>
      <c r="P116" s="11"/>
      <c r="Q116" s="11"/>
      <c r="R116" s="11"/>
      <c r="S116" s="11"/>
      <c r="T116" s="11"/>
      <c r="U116" s="120"/>
      <c r="V116" s="875"/>
      <c r="W116" s="875"/>
      <c r="X116" s="875"/>
      <c r="Y116" s="875"/>
      <c r="Z116" s="875"/>
      <c r="AA116" s="875"/>
      <c r="AB116" s="875"/>
      <c r="AC116" s="875"/>
      <c r="AD116" s="875"/>
      <c r="AE116" s="875"/>
      <c r="AF116" s="875"/>
      <c r="AG116" s="875"/>
      <c r="AH116" s="936"/>
      <c r="AI116" s="875"/>
      <c r="AJ116" s="880"/>
      <c r="AK116" s="880"/>
      <c r="AL116" s="880"/>
      <c r="AM116" s="880"/>
      <c r="AN116" s="876"/>
      <c r="AO116" s="876"/>
      <c r="CG116" s="14"/>
      <c r="CH116" s="14"/>
      <c r="CI116" s="14"/>
      <c r="CJ116" s="14"/>
      <c r="CK116" s="14"/>
      <c r="CL116" s="14"/>
      <c r="CM116" s="14"/>
      <c r="CN116" s="14"/>
    </row>
    <row r="117" spans="1:92" ht="16.350000000000001" customHeight="1" x14ac:dyDescent="0.2">
      <c r="A117" s="1442"/>
      <c r="B117" s="89" t="s">
        <v>156</v>
      </c>
      <c r="C117" s="139">
        <f>SUM(D117:E117)</f>
        <v>0</v>
      </c>
      <c r="D117" s="140">
        <f t="shared" si="15"/>
        <v>0</v>
      </c>
      <c r="E117" s="141">
        <f t="shared" si="15"/>
        <v>0</v>
      </c>
      <c r="F117" s="35"/>
      <c r="G117" s="39"/>
      <c r="H117" s="35"/>
      <c r="I117" s="39"/>
      <c r="J117" s="35"/>
      <c r="K117" s="39"/>
      <c r="L117" s="35"/>
      <c r="M117" s="39"/>
      <c r="N117" s="212"/>
      <c r="O117" s="11"/>
      <c r="P117" s="11"/>
      <c r="Q117" s="11"/>
      <c r="R117" s="11"/>
      <c r="S117" s="11"/>
      <c r="T117" s="11"/>
      <c r="U117" s="925"/>
      <c r="V117" s="875"/>
      <c r="W117" s="875"/>
      <c r="X117" s="875"/>
      <c r="Y117" s="875"/>
      <c r="Z117" s="875"/>
      <c r="AA117" s="875"/>
      <c r="AB117" s="875"/>
      <c r="AC117" s="875"/>
      <c r="AD117" s="875"/>
      <c r="AE117" s="875"/>
      <c r="AF117" s="875"/>
      <c r="AG117" s="875"/>
      <c r="AH117" s="936"/>
      <c r="AI117" s="875"/>
      <c r="AJ117" s="880"/>
      <c r="AK117" s="880"/>
      <c r="AL117" s="880"/>
      <c r="AM117" s="880"/>
      <c r="AN117" s="876"/>
      <c r="AO117" s="876"/>
      <c r="CG117" s="14"/>
      <c r="CH117" s="14"/>
      <c r="CI117" s="14"/>
      <c r="CJ117" s="14"/>
      <c r="CK117" s="14"/>
      <c r="CL117" s="14"/>
      <c r="CM117" s="14"/>
      <c r="CN117" s="14"/>
    </row>
    <row r="118" spans="1:92" ht="16.350000000000001" customHeight="1" x14ac:dyDescent="0.2">
      <c r="A118" s="1442"/>
      <c r="B118" s="89" t="s">
        <v>157</v>
      </c>
      <c r="C118" s="139">
        <f>SUM(D118:E118)</f>
        <v>0</v>
      </c>
      <c r="D118" s="140">
        <f t="shared" si="15"/>
        <v>0</v>
      </c>
      <c r="E118" s="141">
        <f t="shared" si="15"/>
        <v>0</v>
      </c>
      <c r="F118" s="35"/>
      <c r="G118" s="39"/>
      <c r="H118" s="35"/>
      <c r="I118" s="39"/>
      <c r="J118" s="35"/>
      <c r="K118" s="39"/>
      <c r="L118" s="35"/>
      <c r="M118" s="39"/>
      <c r="N118" s="3"/>
      <c r="O118" s="11"/>
      <c r="P118" s="11"/>
      <c r="Q118" s="11"/>
      <c r="R118" s="11"/>
      <c r="S118" s="11"/>
      <c r="T118" s="11"/>
      <c r="U118" s="925"/>
      <c r="V118" s="875"/>
      <c r="W118" s="875"/>
      <c r="X118" s="875"/>
      <c r="Y118" s="875"/>
      <c r="Z118" s="875"/>
      <c r="AA118" s="875"/>
      <c r="AB118" s="875"/>
      <c r="AC118" s="875"/>
      <c r="AD118" s="875"/>
      <c r="AE118" s="875"/>
      <c r="AF118" s="875"/>
      <c r="AG118" s="875"/>
      <c r="AH118" s="936"/>
      <c r="AI118" s="875"/>
      <c r="AJ118" s="880"/>
      <c r="AK118" s="880"/>
      <c r="AL118" s="880"/>
      <c r="AM118" s="880"/>
      <c r="AN118" s="876"/>
      <c r="AO118" s="876"/>
      <c r="CG118" s="14"/>
      <c r="CH118" s="14"/>
      <c r="CI118" s="14"/>
      <c r="CJ118" s="14"/>
      <c r="CK118" s="14"/>
      <c r="CL118" s="14"/>
      <c r="CM118" s="14"/>
      <c r="CN118" s="14"/>
    </row>
    <row r="119" spans="1:92" ht="18.75" customHeight="1" x14ac:dyDescent="0.2">
      <c r="A119" s="1443"/>
      <c r="B119" s="216" t="s">
        <v>158</v>
      </c>
      <c r="C119" s="198">
        <f>SUM(D119:E119)</f>
        <v>0</v>
      </c>
      <c r="D119" s="199">
        <f t="shared" si="15"/>
        <v>0</v>
      </c>
      <c r="E119" s="200">
        <f t="shared" si="15"/>
        <v>0</v>
      </c>
      <c r="F119" s="42"/>
      <c r="G119" s="46"/>
      <c r="H119" s="42"/>
      <c r="I119" s="46"/>
      <c r="J119" s="42"/>
      <c r="K119" s="46"/>
      <c r="L119" s="42"/>
      <c r="M119" s="46"/>
      <c r="N119" s="217"/>
      <c r="O119" s="157"/>
      <c r="P119" s="157"/>
      <c r="Q119" s="218"/>
      <c r="R119" s="218"/>
      <c r="S119" s="13"/>
      <c r="T119" s="219"/>
      <c r="U119" s="13"/>
      <c r="V119" s="13"/>
      <c r="W119" s="13"/>
      <c r="X119" s="929"/>
      <c r="Y119" s="929"/>
      <c r="Z119" s="929"/>
      <c r="AA119" s="929"/>
      <c r="AB119" s="929"/>
      <c r="AC119" s="929"/>
      <c r="AD119" s="929"/>
      <c r="AE119" s="929"/>
      <c r="AF119" s="878"/>
      <c r="AG119" s="880"/>
      <c r="AH119" s="880"/>
      <c r="AI119" s="880"/>
      <c r="AJ119" s="939"/>
      <c r="AK119" s="880"/>
      <c r="AL119" s="880"/>
      <c r="AM119" s="880"/>
      <c r="AN119" s="880"/>
      <c r="AO119" s="880"/>
      <c r="AP119" s="880"/>
      <c r="AQ119" s="880"/>
      <c r="BZ119" s="2"/>
      <c r="CG119" s="14">
        <v>0</v>
      </c>
      <c r="CH119" s="14"/>
      <c r="CI119" s="14"/>
      <c r="CJ119" s="14"/>
      <c r="CK119" s="14"/>
      <c r="CL119" s="14"/>
      <c r="CM119" s="14"/>
      <c r="CN119" s="14"/>
    </row>
    <row r="120" spans="1:92" ht="16.350000000000001" customHeight="1" x14ac:dyDescent="0.2">
      <c r="A120" s="1592" t="s">
        <v>153</v>
      </c>
      <c r="B120" s="1592"/>
      <c r="C120" s="886">
        <f t="shared" ref="C120:M120" si="16">SUM(C116:C119)</f>
        <v>0</v>
      </c>
      <c r="D120" s="887">
        <f t="shared" si="16"/>
        <v>0</v>
      </c>
      <c r="E120" s="75">
        <f t="shared" si="16"/>
        <v>0</v>
      </c>
      <c r="F120" s="886">
        <f t="shared" si="16"/>
        <v>0</v>
      </c>
      <c r="G120" s="75">
        <f t="shared" si="16"/>
        <v>0</v>
      </c>
      <c r="H120" s="886">
        <f t="shared" si="16"/>
        <v>0</v>
      </c>
      <c r="I120" s="75">
        <f t="shared" si="16"/>
        <v>0</v>
      </c>
      <c r="J120" s="886">
        <f t="shared" si="16"/>
        <v>0</v>
      </c>
      <c r="K120" s="75">
        <f t="shared" si="16"/>
        <v>0</v>
      </c>
      <c r="L120" s="886">
        <f t="shared" si="16"/>
        <v>0</v>
      </c>
      <c r="M120" s="75">
        <f t="shared" si="16"/>
        <v>0</v>
      </c>
      <c r="N120" s="3"/>
      <c r="P120" s="162"/>
      <c r="Q120" s="1445"/>
      <c r="R120" s="1446"/>
      <c r="S120" s="1595"/>
      <c r="T120" s="1595"/>
      <c r="U120" s="1595"/>
      <c r="V120" s="1595"/>
      <c r="W120" s="1595"/>
      <c r="X120" s="1595"/>
      <c r="Y120" s="1595"/>
      <c r="Z120" s="1595"/>
      <c r="AA120" s="940"/>
      <c r="AB120" s="920"/>
      <c r="AC120" s="920"/>
      <c r="AD120" s="920"/>
      <c r="AE120" s="929"/>
      <c r="AF120" s="880"/>
      <c r="AG120" s="880"/>
      <c r="AH120" s="880"/>
      <c r="AI120" s="874"/>
      <c r="AJ120" s="874"/>
      <c r="AK120" s="874"/>
      <c r="AL120" s="874"/>
      <c r="AM120" s="941"/>
      <c r="AN120" s="875"/>
      <c r="AO120" s="875"/>
      <c r="AP120" s="875"/>
      <c r="AQ120" s="875"/>
      <c r="AR120" s="875"/>
      <c r="AS120" s="875"/>
      <c r="AT120" s="875"/>
      <c r="CG120" s="14"/>
      <c r="CH120" s="14"/>
      <c r="CI120" s="14"/>
      <c r="CJ120" s="14"/>
      <c r="CK120" s="14"/>
      <c r="CL120" s="14"/>
      <c r="CM120" s="14"/>
      <c r="CN120" s="14"/>
    </row>
    <row r="121" spans="1:92" ht="16.350000000000001" customHeight="1" x14ac:dyDescent="0.2">
      <c r="A121" s="1456" t="s">
        <v>159</v>
      </c>
      <c r="B121" s="1456"/>
      <c r="C121" s="145">
        <f t="shared" ref="C121:M121" si="17">SUM(C115+C120)</f>
        <v>0</v>
      </c>
      <c r="D121" s="146">
        <f t="shared" si="17"/>
        <v>0</v>
      </c>
      <c r="E121" s="147">
        <f t="shared" si="17"/>
        <v>0</v>
      </c>
      <c r="F121" s="145">
        <f t="shared" si="17"/>
        <v>0</v>
      </c>
      <c r="G121" s="147">
        <f t="shared" si="17"/>
        <v>0</v>
      </c>
      <c r="H121" s="145">
        <f t="shared" si="17"/>
        <v>0</v>
      </c>
      <c r="I121" s="147">
        <f t="shared" si="17"/>
        <v>0</v>
      </c>
      <c r="J121" s="145">
        <f t="shared" si="17"/>
        <v>0</v>
      </c>
      <c r="K121" s="147">
        <f t="shared" si="17"/>
        <v>0</v>
      </c>
      <c r="L121" s="145">
        <f t="shared" si="17"/>
        <v>0</v>
      </c>
      <c r="M121" s="147">
        <f t="shared" si="17"/>
        <v>0</v>
      </c>
      <c r="N121" s="3"/>
      <c r="Q121" s="942"/>
      <c r="R121" s="943"/>
      <c r="S121" s="943"/>
      <c r="T121" s="943"/>
      <c r="U121" s="943"/>
      <c r="V121" s="943"/>
      <c r="W121" s="943"/>
      <c r="X121" s="943"/>
      <c r="Y121" s="943"/>
      <c r="Z121" s="943"/>
      <c r="AA121" s="940"/>
      <c r="AB121" s="920"/>
      <c r="AC121" s="920"/>
      <c r="AD121" s="920"/>
      <c r="AE121" s="929"/>
      <c r="AF121" s="880"/>
      <c r="AG121" s="880"/>
      <c r="AH121" s="880"/>
      <c r="AI121" s="874"/>
      <c r="AJ121" s="874"/>
      <c r="AK121" s="874"/>
      <c r="AL121" s="874"/>
      <c r="AM121" s="941"/>
      <c r="AN121" s="875"/>
      <c r="AO121" s="875"/>
      <c r="AP121" s="875"/>
      <c r="AQ121" s="875"/>
      <c r="AR121" s="875"/>
      <c r="AS121" s="875"/>
      <c r="AT121" s="875"/>
      <c r="CG121" s="14"/>
      <c r="CH121" s="14"/>
      <c r="CI121" s="14"/>
      <c r="CJ121" s="14"/>
      <c r="CK121" s="14"/>
      <c r="CL121" s="14"/>
      <c r="CM121" s="14"/>
      <c r="CN121" s="14"/>
    </row>
    <row r="122" spans="1:92" ht="24" customHeight="1" x14ac:dyDescent="0.2">
      <c r="A122" s="117" t="s">
        <v>160</v>
      </c>
      <c r="B122" s="117"/>
      <c r="Q122" s="940"/>
      <c r="R122" s="920"/>
      <c r="S122" s="920"/>
      <c r="T122" s="920"/>
      <c r="U122" s="920"/>
      <c r="V122" s="920"/>
      <c r="W122" s="920"/>
      <c r="X122" s="920"/>
      <c r="Y122" s="934"/>
      <c r="Z122" s="934"/>
      <c r="AA122" s="940"/>
      <c r="AB122" s="920"/>
      <c r="AC122" s="920"/>
      <c r="AD122" s="920"/>
      <c r="AE122" s="929"/>
      <c r="AF122" s="880"/>
      <c r="AG122" s="880"/>
      <c r="AH122" s="880"/>
      <c r="AI122" s="874"/>
      <c r="AJ122" s="874"/>
      <c r="AK122" s="874"/>
      <c r="AL122" s="874"/>
      <c r="AM122" s="874"/>
      <c r="AN122" s="875"/>
      <c r="AO122" s="875"/>
      <c r="AP122" s="875"/>
      <c r="AQ122" s="875"/>
      <c r="AR122" s="875"/>
      <c r="AS122" s="875"/>
      <c r="AT122" s="875"/>
      <c r="CG122" s="14"/>
      <c r="CH122" s="14"/>
      <c r="CI122" s="14"/>
      <c r="CJ122" s="14"/>
      <c r="CK122" s="14"/>
      <c r="CL122" s="14"/>
      <c r="CM122" s="14"/>
      <c r="CN122" s="14"/>
    </row>
    <row r="123" spans="1:92" ht="16.350000000000001" customHeight="1" x14ac:dyDescent="0.2">
      <c r="A123" s="1366" t="s">
        <v>3</v>
      </c>
      <c r="B123" s="1367"/>
      <c r="C123" s="1406" t="s">
        <v>63</v>
      </c>
      <c r="D123" s="1408"/>
      <c r="E123" s="1407"/>
      <c r="F123" s="1406" t="s">
        <v>120</v>
      </c>
      <c r="G123" s="1407"/>
      <c r="H123" s="1406" t="s">
        <v>121</v>
      </c>
      <c r="I123" s="1407"/>
      <c r="J123" s="1406" t="s">
        <v>122</v>
      </c>
      <c r="K123" s="1407"/>
      <c r="L123" s="1406" t="s">
        <v>123</v>
      </c>
      <c r="M123" s="1408"/>
      <c r="N123" s="1596" t="s">
        <v>132</v>
      </c>
      <c r="O123" s="1408"/>
      <c r="P123" s="1407"/>
      <c r="Q123" s="940"/>
      <c r="R123" s="920"/>
      <c r="S123" s="920"/>
      <c r="T123" s="920"/>
      <c r="U123" s="920"/>
      <c r="V123" s="920"/>
      <c r="W123" s="920"/>
      <c r="X123" s="920"/>
      <c r="Y123" s="934"/>
      <c r="Z123" s="944"/>
      <c r="AA123" s="928"/>
      <c r="AB123" s="922"/>
      <c r="AC123" s="922"/>
      <c r="AD123" s="922"/>
      <c r="AE123" s="930"/>
      <c r="AF123" s="945"/>
      <c r="AG123" s="945"/>
      <c r="AH123" s="945"/>
      <c r="AI123" s="946"/>
      <c r="AJ123" s="946"/>
      <c r="AK123" s="946"/>
      <c r="AL123" s="946"/>
      <c r="AM123" s="874"/>
      <c r="AN123" s="875"/>
      <c r="AO123" s="875"/>
      <c r="AP123" s="875"/>
      <c r="AQ123" s="875"/>
      <c r="AR123" s="875"/>
      <c r="AS123" s="875"/>
      <c r="AT123" s="875"/>
      <c r="CG123" s="14"/>
      <c r="CH123" s="14"/>
      <c r="CI123" s="14"/>
      <c r="CJ123" s="14"/>
      <c r="CK123" s="14"/>
      <c r="CL123" s="14"/>
      <c r="CM123" s="14"/>
      <c r="CN123" s="14"/>
    </row>
    <row r="124" spans="1:92" ht="16.350000000000001" customHeight="1" x14ac:dyDescent="0.2">
      <c r="A124" s="1368"/>
      <c r="B124" s="1369"/>
      <c r="C124" s="881" t="s">
        <v>88</v>
      </c>
      <c r="D124" s="906" t="s">
        <v>54</v>
      </c>
      <c r="E124" s="815" t="s">
        <v>89</v>
      </c>
      <c r="F124" s="881" t="s">
        <v>54</v>
      </c>
      <c r="G124" s="815" t="s">
        <v>89</v>
      </c>
      <c r="H124" s="881" t="s">
        <v>54</v>
      </c>
      <c r="I124" s="815" t="s">
        <v>89</v>
      </c>
      <c r="J124" s="881" t="s">
        <v>54</v>
      </c>
      <c r="K124" s="815" t="s">
        <v>89</v>
      </c>
      <c r="L124" s="881" t="s">
        <v>54</v>
      </c>
      <c r="M124" s="816" t="s">
        <v>89</v>
      </c>
      <c r="N124" s="947" t="s">
        <v>133</v>
      </c>
      <c r="O124" s="906" t="s">
        <v>134</v>
      </c>
      <c r="P124" s="815" t="s">
        <v>135</v>
      </c>
      <c r="Q124" s="948"/>
      <c r="R124" s="920"/>
      <c r="S124" s="920"/>
      <c r="T124" s="920"/>
      <c r="U124" s="920"/>
      <c r="V124" s="920"/>
      <c r="W124" s="920"/>
      <c r="X124" s="920"/>
      <c r="Y124" s="949"/>
      <c r="Z124" s="934"/>
      <c r="AA124" s="920"/>
      <c r="AB124" s="920"/>
      <c r="AC124" s="920"/>
      <c r="AD124" s="920"/>
      <c r="AE124" s="929"/>
      <c r="AF124" s="880"/>
      <c r="AG124" s="880"/>
      <c r="AH124" s="880"/>
      <c r="AI124" s="874"/>
      <c r="AJ124" s="874"/>
      <c r="AK124" s="874"/>
      <c r="AL124" s="874"/>
      <c r="AM124" s="874"/>
      <c r="AN124" s="875"/>
      <c r="AO124" s="875"/>
      <c r="AP124" s="875"/>
      <c r="AQ124" s="875"/>
      <c r="AR124" s="875"/>
      <c r="AS124" s="875"/>
      <c r="AT124" s="875"/>
      <c r="CG124" s="14">
        <v>0</v>
      </c>
      <c r="CH124" s="14"/>
      <c r="CI124" s="14"/>
      <c r="CJ124" s="14"/>
      <c r="CK124" s="14"/>
      <c r="CL124" s="14"/>
      <c r="CM124" s="14"/>
      <c r="CN124" s="14"/>
    </row>
    <row r="125" spans="1:92" ht="16.350000000000001" customHeight="1" x14ac:dyDescent="0.2">
      <c r="A125" s="1441" t="s">
        <v>149</v>
      </c>
      <c r="B125" s="892" t="s">
        <v>150</v>
      </c>
      <c r="C125" s="950">
        <f>SUM(D125:E125)</f>
        <v>0</v>
      </c>
      <c r="D125" s="951">
        <f t="shared" ref="D125:E127" si="18">SUM(F125+H125+J125+L125)</f>
        <v>0</v>
      </c>
      <c r="E125" s="952">
        <f t="shared" si="18"/>
        <v>0</v>
      </c>
      <c r="F125" s="893"/>
      <c r="G125" s="896"/>
      <c r="H125" s="893"/>
      <c r="I125" s="896"/>
      <c r="J125" s="893"/>
      <c r="K125" s="896"/>
      <c r="L125" s="893"/>
      <c r="M125" s="953"/>
      <c r="N125" s="954"/>
      <c r="O125" s="894"/>
      <c r="P125" s="896"/>
      <c r="Q125" s="30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920"/>
      <c r="AD125" s="920"/>
      <c r="AE125" s="929"/>
      <c r="AF125" s="880"/>
      <c r="AG125" s="880"/>
      <c r="AH125" s="880"/>
      <c r="AI125" s="874"/>
      <c r="AJ125" s="874"/>
      <c r="AK125" s="874"/>
      <c r="AL125" s="874"/>
      <c r="AM125" s="874"/>
      <c r="AN125" s="875"/>
      <c r="AO125" s="875"/>
      <c r="AP125" s="875"/>
      <c r="AQ125" s="875"/>
      <c r="AR125" s="875"/>
      <c r="AS125" s="875"/>
      <c r="AT125" s="875"/>
      <c r="CG125" s="14">
        <v>0</v>
      </c>
      <c r="CH125" s="14"/>
      <c r="CI125" s="14"/>
      <c r="CJ125" s="14"/>
      <c r="CK125" s="14"/>
      <c r="CL125" s="14"/>
      <c r="CM125" s="14"/>
      <c r="CN125" s="14"/>
    </row>
    <row r="126" spans="1:92" ht="16.350000000000001" customHeight="1" x14ac:dyDescent="0.2">
      <c r="A126" s="1442"/>
      <c r="B126" s="89" t="s">
        <v>151</v>
      </c>
      <c r="C126" s="236">
        <f>SUM(D126:E126)</f>
        <v>0</v>
      </c>
      <c r="D126" s="237">
        <f t="shared" si="18"/>
        <v>0</v>
      </c>
      <c r="E126" s="238">
        <f t="shared" si="18"/>
        <v>0</v>
      </c>
      <c r="F126" s="35"/>
      <c r="G126" s="39"/>
      <c r="H126" s="35"/>
      <c r="I126" s="39"/>
      <c r="J126" s="35"/>
      <c r="K126" s="39"/>
      <c r="L126" s="35"/>
      <c r="M126" s="239"/>
      <c r="N126" s="240"/>
      <c r="O126" s="36"/>
      <c r="P126" s="39"/>
      <c r="Q126" s="948"/>
      <c r="R126" s="920"/>
      <c r="S126" s="920"/>
      <c r="T126" s="920"/>
      <c r="U126" s="920"/>
      <c r="V126" s="920"/>
      <c r="W126" s="920"/>
      <c r="X126" s="920"/>
      <c r="Y126" s="935"/>
      <c r="Z126" s="920"/>
      <c r="AA126" s="920"/>
      <c r="AB126" s="920"/>
      <c r="AC126" s="920"/>
      <c r="AD126" s="920"/>
      <c r="AE126" s="920"/>
      <c r="AF126" s="875"/>
      <c r="AG126" s="875"/>
      <c r="AH126" s="875"/>
      <c r="AI126" s="875"/>
      <c r="AJ126" s="875"/>
      <c r="AK126" s="875"/>
      <c r="AL126" s="875"/>
      <c r="AM126" s="875"/>
      <c r="AN126" s="875"/>
      <c r="AO126" s="880"/>
      <c r="AP126" s="880"/>
      <c r="AQ126" s="880"/>
      <c r="AR126" s="880"/>
      <c r="AS126" s="874"/>
      <c r="AT126" s="874"/>
      <c r="CG126" s="14"/>
      <c r="CH126" s="14"/>
      <c r="CI126" s="14"/>
      <c r="CJ126" s="14"/>
      <c r="CK126" s="14"/>
      <c r="CL126" s="14"/>
      <c r="CM126" s="14"/>
      <c r="CN126" s="14"/>
    </row>
    <row r="127" spans="1:92" ht="16.350000000000001" customHeight="1" x14ac:dyDescent="0.2">
      <c r="A127" s="1443"/>
      <c r="B127" s="211" t="s">
        <v>152</v>
      </c>
      <c r="C127" s="241">
        <f>SUM(D127:E127)</f>
        <v>0</v>
      </c>
      <c r="D127" s="242">
        <f t="shared" si="18"/>
        <v>0</v>
      </c>
      <c r="E127" s="243">
        <f t="shared" si="18"/>
        <v>0</v>
      </c>
      <c r="F127" s="42"/>
      <c r="G127" s="46"/>
      <c r="H127" s="42"/>
      <c r="I127" s="46"/>
      <c r="J127" s="42"/>
      <c r="K127" s="46"/>
      <c r="L127" s="42"/>
      <c r="M127" s="244"/>
      <c r="N127" s="245"/>
      <c r="O127" s="43"/>
      <c r="P127" s="46"/>
      <c r="Q127" s="197"/>
      <c r="R127" s="15"/>
      <c r="S127" s="15"/>
      <c r="T127" s="15"/>
      <c r="U127" s="15"/>
      <c r="V127" s="15"/>
      <c r="W127" s="15"/>
      <c r="X127" s="15"/>
      <c r="Y127" s="15"/>
      <c r="Z127" s="920"/>
      <c r="AA127" s="920"/>
      <c r="AB127" s="920"/>
      <c r="AC127" s="920"/>
      <c r="AD127" s="920"/>
      <c r="AE127" s="920"/>
      <c r="AF127" s="875"/>
      <c r="AG127" s="875"/>
      <c r="AH127" s="875"/>
      <c r="AI127" s="875"/>
      <c r="AJ127" s="875"/>
      <c r="AK127" s="875"/>
      <c r="AL127" s="875"/>
      <c r="AM127" s="875"/>
      <c r="AN127" s="875"/>
      <c r="AO127" s="880"/>
      <c r="AP127" s="880"/>
      <c r="AQ127" s="880"/>
      <c r="AR127" s="880"/>
      <c r="AS127" s="874"/>
      <c r="AT127" s="874"/>
      <c r="CG127" s="14"/>
      <c r="CH127" s="14"/>
      <c r="CI127" s="14"/>
      <c r="CJ127" s="14"/>
      <c r="CK127" s="14"/>
      <c r="CL127" s="14"/>
      <c r="CM127" s="14"/>
      <c r="CN127" s="14"/>
    </row>
    <row r="128" spans="1:92" ht="16.350000000000001" customHeight="1" x14ac:dyDescent="0.2">
      <c r="A128" s="1592" t="s">
        <v>153</v>
      </c>
      <c r="B128" s="1592"/>
      <c r="C128" s="955">
        <f t="shared" ref="C128:P128" si="19">SUM(C125:C127)</f>
        <v>0</v>
      </c>
      <c r="D128" s="956">
        <f t="shared" si="19"/>
        <v>0</v>
      </c>
      <c r="E128" s="248">
        <f t="shared" si="19"/>
        <v>0</v>
      </c>
      <c r="F128" s="955">
        <f t="shared" si="19"/>
        <v>0</v>
      </c>
      <c r="G128" s="248">
        <f t="shared" si="19"/>
        <v>0</v>
      </c>
      <c r="H128" s="955">
        <f t="shared" si="19"/>
        <v>0</v>
      </c>
      <c r="I128" s="248">
        <f t="shared" si="19"/>
        <v>0</v>
      </c>
      <c r="J128" s="955">
        <f t="shared" si="19"/>
        <v>0</v>
      </c>
      <c r="K128" s="248">
        <f t="shared" si="19"/>
        <v>0</v>
      </c>
      <c r="L128" s="955">
        <f t="shared" si="19"/>
        <v>0</v>
      </c>
      <c r="M128" s="249">
        <f t="shared" si="19"/>
        <v>0</v>
      </c>
      <c r="N128" s="957">
        <f t="shared" si="19"/>
        <v>0</v>
      </c>
      <c r="O128" s="956">
        <f t="shared" si="19"/>
        <v>0</v>
      </c>
      <c r="P128" s="248">
        <f t="shared" si="19"/>
        <v>0</v>
      </c>
      <c r="Q128" s="197"/>
      <c r="R128" s="15"/>
      <c r="S128" s="15"/>
      <c r="T128" s="15"/>
      <c r="U128" s="15"/>
      <c r="V128" s="15"/>
      <c r="W128" s="15"/>
      <c r="X128" s="15"/>
      <c r="Y128" s="15"/>
      <c r="Z128" s="920"/>
      <c r="AA128" s="920"/>
      <c r="AB128" s="920"/>
      <c r="AC128" s="920"/>
      <c r="AD128" s="920"/>
      <c r="AE128" s="920"/>
      <c r="AF128" s="875"/>
      <c r="AG128" s="875"/>
      <c r="AH128" s="875"/>
      <c r="AI128" s="875"/>
      <c r="AJ128" s="875"/>
      <c r="AK128" s="875"/>
      <c r="AL128" s="875"/>
      <c r="AM128" s="875"/>
      <c r="AN128" s="875"/>
      <c r="AO128" s="880"/>
      <c r="AP128" s="880"/>
      <c r="AQ128" s="880"/>
      <c r="AR128" s="880"/>
      <c r="AS128" s="874"/>
      <c r="AT128" s="874"/>
      <c r="CG128" s="14"/>
      <c r="CH128" s="14"/>
      <c r="CI128" s="14"/>
      <c r="CJ128" s="14"/>
      <c r="CK128" s="14"/>
      <c r="CL128" s="14"/>
      <c r="CM128" s="14"/>
      <c r="CN128" s="14"/>
    </row>
    <row r="129" spans="1:104" ht="16.350000000000001" customHeight="1" x14ac:dyDescent="0.2">
      <c r="A129" s="1441" t="s">
        <v>154</v>
      </c>
      <c r="B129" s="105" t="s">
        <v>155</v>
      </c>
      <c r="C129" s="251">
        <f>SUM(D129:E129)</f>
        <v>0</v>
      </c>
      <c r="D129" s="252">
        <f t="shared" ref="D129:E132" si="20">SUM(F129+H129+J129+L129)</f>
        <v>0</v>
      </c>
      <c r="E129" s="253">
        <f t="shared" si="20"/>
        <v>0</v>
      </c>
      <c r="F129" s="106"/>
      <c r="G129" s="109"/>
      <c r="H129" s="106"/>
      <c r="I129" s="109"/>
      <c r="J129" s="106"/>
      <c r="K129" s="109"/>
      <c r="L129" s="106"/>
      <c r="M129" s="254"/>
      <c r="N129" s="255"/>
      <c r="O129" s="107"/>
      <c r="P129" s="109"/>
      <c r="Q129" s="197"/>
      <c r="R129" s="15"/>
      <c r="S129" s="15"/>
      <c r="T129" s="15"/>
      <c r="U129" s="15"/>
      <c r="V129" s="15"/>
      <c r="W129" s="15"/>
      <c r="X129" s="15"/>
      <c r="Y129" s="15"/>
      <c r="Z129" s="920"/>
      <c r="AA129" s="920"/>
      <c r="AB129" s="920"/>
      <c r="AC129" s="920"/>
      <c r="AD129" s="920"/>
      <c r="AE129" s="920"/>
      <c r="AF129" s="875"/>
      <c r="AG129" s="875"/>
      <c r="AH129" s="875"/>
      <c r="AI129" s="875"/>
      <c r="AJ129" s="875"/>
      <c r="AK129" s="875"/>
      <c r="AL129" s="875"/>
      <c r="AM129" s="875"/>
      <c r="AN129" s="875"/>
      <c r="AO129" s="880"/>
      <c r="AP129" s="880"/>
      <c r="AQ129" s="880"/>
      <c r="AR129" s="880"/>
      <c r="AS129" s="874"/>
      <c r="AT129" s="874"/>
      <c r="CG129" s="14"/>
      <c r="CH129" s="14"/>
      <c r="CI129" s="14"/>
      <c r="CJ129" s="14"/>
      <c r="CK129" s="14"/>
      <c r="CL129" s="14"/>
      <c r="CM129" s="14"/>
      <c r="CN129" s="14"/>
    </row>
    <row r="130" spans="1:104" ht="16.350000000000001" customHeight="1" x14ac:dyDescent="0.2">
      <c r="A130" s="1442"/>
      <c r="B130" s="89" t="s">
        <v>156</v>
      </c>
      <c r="C130" s="236">
        <f>SUM(D130:E130)</f>
        <v>0</v>
      </c>
      <c r="D130" s="237">
        <f t="shared" si="20"/>
        <v>0</v>
      </c>
      <c r="E130" s="238">
        <f t="shared" si="20"/>
        <v>0</v>
      </c>
      <c r="F130" s="35"/>
      <c r="G130" s="39"/>
      <c r="H130" s="35"/>
      <c r="I130" s="39"/>
      <c r="J130" s="35"/>
      <c r="K130" s="39"/>
      <c r="L130" s="35"/>
      <c r="M130" s="239"/>
      <c r="N130" s="240"/>
      <c r="O130" s="36"/>
      <c r="P130" s="39"/>
      <c r="Q130" s="30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920"/>
      <c r="AD130" s="920"/>
      <c r="AE130" s="920"/>
      <c r="AF130" s="875"/>
      <c r="AG130" s="875"/>
      <c r="AH130" s="875"/>
      <c r="AI130" s="875"/>
      <c r="AJ130" s="875"/>
      <c r="AK130" s="875"/>
      <c r="AL130" s="875"/>
      <c r="AM130" s="875"/>
      <c r="AN130" s="875"/>
      <c r="AO130" s="880"/>
      <c r="AP130" s="880"/>
      <c r="AQ130" s="880"/>
      <c r="AR130" s="880"/>
      <c r="AS130" s="874"/>
      <c r="AT130" s="874"/>
      <c r="CG130" s="14">
        <v>0</v>
      </c>
      <c r="CH130" s="14"/>
      <c r="CI130" s="14"/>
      <c r="CJ130" s="14"/>
      <c r="CK130" s="14"/>
      <c r="CL130" s="14"/>
      <c r="CM130" s="14"/>
      <c r="CN130" s="14"/>
    </row>
    <row r="131" spans="1:104" ht="16.350000000000001" customHeight="1" x14ac:dyDescent="0.2">
      <c r="A131" s="1442"/>
      <c r="B131" s="89" t="s">
        <v>157</v>
      </c>
      <c r="C131" s="236">
        <f>SUM(D131:E131)</f>
        <v>0</v>
      </c>
      <c r="D131" s="237">
        <f t="shared" si="20"/>
        <v>0</v>
      </c>
      <c r="E131" s="238">
        <f t="shared" si="20"/>
        <v>0</v>
      </c>
      <c r="F131" s="35"/>
      <c r="G131" s="39"/>
      <c r="H131" s="35"/>
      <c r="I131" s="39"/>
      <c r="J131" s="35"/>
      <c r="K131" s="39"/>
      <c r="L131" s="35"/>
      <c r="M131" s="239"/>
      <c r="N131" s="240"/>
      <c r="O131" s="36"/>
      <c r="P131" s="39"/>
      <c r="Q131" s="197"/>
      <c r="R131" s="15"/>
      <c r="S131" s="15"/>
      <c r="T131" s="15"/>
      <c r="U131" s="15"/>
      <c r="V131" s="15"/>
      <c r="W131" s="15"/>
      <c r="X131" s="15"/>
      <c r="Y131" s="15"/>
      <c r="Z131" s="920"/>
      <c r="AA131" s="920"/>
      <c r="AB131" s="920"/>
      <c r="AC131" s="920"/>
      <c r="AD131" s="920"/>
      <c r="AE131" s="920"/>
      <c r="AF131" s="875"/>
      <c r="AG131" s="875"/>
      <c r="AH131" s="875"/>
      <c r="AI131" s="875"/>
      <c r="AJ131" s="875"/>
      <c r="AK131" s="875"/>
      <c r="AL131" s="875"/>
      <c r="AM131" s="875"/>
      <c r="AN131" s="875"/>
      <c r="AO131" s="875"/>
      <c r="AP131" s="875"/>
      <c r="AQ131" s="875"/>
      <c r="AR131" s="875"/>
      <c r="AS131" s="875"/>
      <c r="AT131" s="875"/>
      <c r="CG131" s="14"/>
      <c r="CH131" s="14"/>
      <c r="CI131" s="14"/>
      <c r="CJ131" s="14"/>
      <c r="CK131" s="14"/>
      <c r="CL131" s="14"/>
      <c r="CM131" s="14"/>
      <c r="CN131" s="14"/>
    </row>
    <row r="132" spans="1:104" ht="15.75" customHeight="1" x14ac:dyDescent="0.2">
      <c r="A132" s="1443"/>
      <c r="B132" s="216" t="s">
        <v>158</v>
      </c>
      <c r="C132" s="241">
        <f>SUM(D132:E132)</f>
        <v>0</v>
      </c>
      <c r="D132" s="242">
        <f t="shared" si="20"/>
        <v>0</v>
      </c>
      <c r="E132" s="243">
        <f t="shared" si="20"/>
        <v>0</v>
      </c>
      <c r="F132" s="42"/>
      <c r="G132" s="46"/>
      <c r="H132" s="42"/>
      <c r="I132" s="46"/>
      <c r="J132" s="42"/>
      <c r="K132" s="46"/>
      <c r="L132" s="42"/>
      <c r="M132" s="244"/>
      <c r="N132" s="245"/>
      <c r="O132" s="43"/>
      <c r="P132" s="46"/>
      <c r="Q132" s="197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920"/>
      <c r="AC132" s="920"/>
      <c r="AD132" s="920"/>
      <c r="AE132" s="920"/>
      <c r="AF132" s="875"/>
      <c r="AG132" s="875"/>
      <c r="AH132" s="875"/>
      <c r="AI132" s="875"/>
      <c r="AJ132" s="875"/>
      <c r="AK132" s="875"/>
      <c r="AL132" s="875"/>
      <c r="AM132" s="875"/>
      <c r="AN132" s="875"/>
      <c r="AO132" s="875"/>
      <c r="AP132" s="875"/>
      <c r="AQ132" s="875"/>
      <c r="AR132" s="875"/>
      <c r="AS132" s="875"/>
      <c r="AT132" s="875"/>
      <c r="AU132" s="875"/>
      <c r="AV132" s="875"/>
      <c r="BZ132" s="2"/>
      <c r="CG132" s="14"/>
      <c r="CH132" s="14"/>
      <c r="CI132" s="14"/>
      <c r="CJ132" s="14"/>
      <c r="CK132" s="14"/>
      <c r="CL132" s="14"/>
      <c r="CM132" s="14"/>
      <c r="CN132" s="14"/>
    </row>
    <row r="133" spans="1:104" ht="16.350000000000001" customHeight="1" x14ac:dyDescent="0.2">
      <c r="A133" s="1592" t="s">
        <v>153</v>
      </c>
      <c r="B133" s="1592"/>
      <c r="C133" s="955">
        <f t="shared" ref="C133:P133" si="21">SUM(C129:C132)</f>
        <v>0</v>
      </c>
      <c r="D133" s="956">
        <f t="shared" si="21"/>
        <v>0</v>
      </c>
      <c r="E133" s="248">
        <f t="shared" si="21"/>
        <v>0</v>
      </c>
      <c r="F133" s="955">
        <f t="shared" si="21"/>
        <v>0</v>
      </c>
      <c r="G133" s="248">
        <f t="shared" si="21"/>
        <v>0</v>
      </c>
      <c r="H133" s="955">
        <f t="shared" si="21"/>
        <v>0</v>
      </c>
      <c r="I133" s="248">
        <f t="shared" si="21"/>
        <v>0</v>
      </c>
      <c r="J133" s="955">
        <f t="shared" si="21"/>
        <v>0</v>
      </c>
      <c r="K133" s="248">
        <f t="shared" si="21"/>
        <v>0</v>
      </c>
      <c r="L133" s="955">
        <f t="shared" si="21"/>
        <v>0</v>
      </c>
      <c r="M133" s="249">
        <f t="shared" si="21"/>
        <v>0</v>
      </c>
      <c r="N133" s="957">
        <f t="shared" si="21"/>
        <v>0</v>
      </c>
      <c r="O133" s="956">
        <f t="shared" si="21"/>
        <v>0</v>
      </c>
      <c r="P133" s="248">
        <f t="shared" si="21"/>
        <v>0</v>
      </c>
      <c r="Q133" s="197"/>
      <c r="R133" s="15"/>
      <c r="S133" s="15"/>
      <c r="T133" s="15"/>
      <c r="U133" s="15"/>
      <c r="V133" s="15"/>
      <c r="W133" s="920"/>
      <c r="X133" s="920"/>
      <c r="Y133" s="920"/>
      <c r="Z133" s="920"/>
      <c r="AA133" s="920"/>
      <c r="AB133" s="920"/>
      <c r="AC133" s="920"/>
      <c r="AD133" s="920"/>
      <c r="AE133" s="920"/>
      <c r="AF133" s="875"/>
      <c r="AG133" s="875"/>
      <c r="AH133" s="875"/>
      <c r="AI133" s="875"/>
      <c r="AJ133" s="875"/>
      <c r="AK133" s="875"/>
      <c r="AL133" s="875"/>
      <c r="AM133" s="875"/>
      <c r="AN133" s="875"/>
      <c r="AO133" s="875"/>
      <c r="AP133" s="875"/>
      <c r="AQ133" s="875"/>
      <c r="CG133" s="14"/>
      <c r="CH133" s="14"/>
      <c r="CI133" s="14"/>
      <c r="CJ133" s="14"/>
      <c r="CK133" s="14"/>
      <c r="CL133" s="14"/>
      <c r="CM133" s="14"/>
      <c r="CN133" s="14"/>
    </row>
    <row r="134" spans="1:104" ht="16.350000000000001" customHeight="1" x14ac:dyDescent="0.2">
      <c r="A134" s="1456" t="s">
        <v>159</v>
      </c>
      <c r="B134" s="1456"/>
      <c r="C134" s="256">
        <f t="shared" ref="C134:P134" si="22">SUM(C128+C133)</f>
        <v>0</v>
      </c>
      <c r="D134" s="257">
        <f t="shared" si="22"/>
        <v>0</v>
      </c>
      <c r="E134" s="258">
        <f t="shared" si="22"/>
        <v>0</v>
      </c>
      <c r="F134" s="256">
        <f t="shared" si="22"/>
        <v>0</v>
      </c>
      <c r="G134" s="258">
        <f t="shared" si="22"/>
        <v>0</v>
      </c>
      <c r="H134" s="256">
        <f t="shared" si="22"/>
        <v>0</v>
      </c>
      <c r="I134" s="258">
        <f t="shared" si="22"/>
        <v>0</v>
      </c>
      <c r="J134" s="256">
        <f t="shared" si="22"/>
        <v>0</v>
      </c>
      <c r="K134" s="258">
        <f t="shared" si="22"/>
        <v>0</v>
      </c>
      <c r="L134" s="256">
        <f t="shared" si="22"/>
        <v>0</v>
      </c>
      <c r="M134" s="259">
        <f t="shared" si="22"/>
        <v>0</v>
      </c>
      <c r="N134" s="260">
        <f t="shared" si="22"/>
        <v>0</v>
      </c>
      <c r="O134" s="257">
        <f t="shared" si="22"/>
        <v>0</v>
      </c>
      <c r="P134" s="258">
        <f t="shared" si="22"/>
        <v>0</v>
      </c>
      <c r="Q134" s="197"/>
      <c r="R134" s="15"/>
      <c r="S134" s="15"/>
      <c r="T134" s="15"/>
      <c r="U134" s="15"/>
      <c r="V134" s="15"/>
      <c r="W134" s="920"/>
      <c r="X134" s="920"/>
      <c r="Y134" s="920"/>
      <c r="Z134" s="920"/>
      <c r="AA134" s="920"/>
      <c r="AB134" s="920"/>
      <c r="AC134" s="920"/>
      <c r="AD134" s="920"/>
      <c r="AE134" s="920"/>
      <c r="AF134" s="875"/>
      <c r="AG134" s="875"/>
      <c r="AH134" s="875"/>
      <c r="AI134" s="875"/>
      <c r="AJ134" s="875"/>
      <c r="AK134" s="875"/>
      <c r="AL134" s="875"/>
      <c r="AM134" s="875"/>
      <c r="AN134" s="875"/>
      <c r="AO134" s="875"/>
      <c r="AP134" s="875"/>
      <c r="AQ134" s="875"/>
      <c r="CG134" s="14"/>
      <c r="CH134" s="14"/>
      <c r="CI134" s="14"/>
      <c r="CJ134" s="14"/>
      <c r="CK134" s="14"/>
      <c r="CL134" s="14"/>
      <c r="CM134" s="14"/>
      <c r="CN134" s="14"/>
    </row>
    <row r="135" spans="1:104" ht="21" customHeight="1" x14ac:dyDescent="0.2">
      <c r="A135" s="117" t="s">
        <v>161</v>
      </c>
      <c r="B135" s="117"/>
      <c r="P135" s="15"/>
      <c r="Q135" s="15"/>
      <c r="R135" s="15"/>
      <c r="S135" s="15"/>
      <c r="T135" s="15"/>
      <c r="U135" s="15"/>
      <c r="V135" s="15"/>
      <c r="W135" s="920"/>
      <c r="X135" s="920"/>
      <c r="Y135" s="920"/>
      <c r="Z135" s="920"/>
      <c r="AA135" s="920"/>
      <c r="AB135" s="920"/>
      <c r="AC135" s="920"/>
      <c r="AD135" s="920"/>
      <c r="AE135" s="920"/>
      <c r="AF135" s="875"/>
      <c r="AG135" s="875"/>
      <c r="AH135" s="875"/>
      <c r="AI135" s="875"/>
      <c r="AJ135" s="875"/>
      <c r="AK135" s="875"/>
      <c r="AL135" s="875"/>
      <c r="AM135" s="875"/>
      <c r="AN135" s="875"/>
      <c r="AO135" s="875"/>
      <c r="AP135" s="875"/>
      <c r="AQ135" s="875"/>
      <c r="CG135" s="14">
        <v>0</v>
      </c>
      <c r="CH135" s="14"/>
      <c r="CI135" s="14"/>
      <c r="CJ135" s="14"/>
      <c r="CK135" s="14"/>
      <c r="CL135" s="14"/>
      <c r="CM135" s="14"/>
      <c r="CN135" s="14"/>
    </row>
    <row r="136" spans="1:104" ht="16.350000000000001" customHeight="1" x14ac:dyDescent="0.2">
      <c r="A136" s="1366" t="s">
        <v>3</v>
      </c>
      <c r="B136" s="1367"/>
      <c r="C136" s="1408" t="s">
        <v>63</v>
      </c>
      <c r="D136" s="1408"/>
      <c r="E136" s="1407"/>
      <c r="F136" s="1406" t="s">
        <v>119</v>
      </c>
      <c r="G136" s="1407"/>
      <c r="H136" s="1406" t="s">
        <v>120</v>
      </c>
      <c r="I136" s="1407"/>
      <c r="J136" s="1406" t="s">
        <v>121</v>
      </c>
      <c r="K136" s="1407"/>
      <c r="L136" s="1406" t="s">
        <v>122</v>
      </c>
      <c r="M136" s="1407"/>
      <c r="N136" s="1406" t="s">
        <v>123</v>
      </c>
      <c r="O136" s="1407"/>
      <c r="P136" s="15"/>
      <c r="Q136" s="15"/>
      <c r="R136" s="15"/>
      <c r="S136" s="15"/>
      <c r="T136" s="15"/>
      <c r="U136" s="15"/>
      <c r="V136" s="15"/>
      <c r="W136" s="920"/>
      <c r="X136" s="920"/>
      <c r="Y136" s="920"/>
      <c r="Z136" s="920"/>
      <c r="AA136" s="920"/>
      <c r="AB136" s="920"/>
      <c r="AC136" s="920"/>
      <c r="AD136" s="920"/>
      <c r="AE136" s="920"/>
      <c r="AF136" s="875"/>
      <c r="AG136" s="875"/>
      <c r="AH136" s="875"/>
      <c r="AI136" s="875"/>
      <c r="AJ136" s="875"/>
      <c r="AK136" s="875"/>
      <c r="AL136" s="875"/>
      <c r="AM136" s="875"/>
      <c r="AN136" s="875"/>
      <c r="AO136" s="875"/>
      <c r="AP136" s="875"/>
      <c r="AQ136" s="958"/>
      <c r="AR136" s="876"/>
      <c r="AS136" s="876"/>
      <c r="AT136" s="876"/>
      <c r="AU136" s="876"/>
      <c r="AV136" s="876"/>
      <c r="AW136" s="876"/>
      <c r="AX136" s="876"/>
      <c r="AY136" s="876"/>
      <c r="AZ136" s="876"/>
      <c r="BA136" s="876"/>
      <c r="BB136" s="876"/>
      <c r="BC136" s="876"/>
      <c r="CG136" s="14"/>
      <c r="CH136" s="14"/>
      <c r="CI136" s="14"/>
      <c r="CJ136" s="14"/>
      <c r="CK136" s="14"/>
      <c r="CL136" s="14"/>
      <c r="CM136" s="14"/>
      <c r="CN136" s="14"/>
    </row>
    <row r="137" spans="1:104" ht="16.350000000000001" customHeight="1" x14ac:dyDescent="0.2">
      <c r="A137" s="1368"/>
      <c r="B137" s="1369"/>
      <c r="C137" s="881" t="s">
        <v>88</v>
      </c>
      <c r="D137" s="906" t="s">
        <v>54</v>
      </c>
      <c r="E137" s="815" t="s">
        <v>89</v>
      </c>
      <c r="F137" s="881" t="s">
        <v>54</v>
      </c>
      <c r="G137" s="815" t="s">
        <v>89</v>
      </c>
      <c r="H137" s="881" t="s">
        <v>54</v>
      </c>
      <c r="I137" s="815" t="s">
        <v>89</v>
      </c>
      <c r="J137" s="881" t="s">
        <v>54</v>
      </c>
      <c r="K137" s="815" t="s">
        <v>89</v>
      </c>
      <c r="L137" s="881" t="s">
        <v>54</v>
      </c>
      <c r="M137" s="815" t="s">
        <v>89</v>
      </c>
      <c r="N137" s="262" t="s">
        <v>54</v>
      </c>
      <c r="O137" s="902" t="s">
        <v>89</v>
      </c>
      <c r="P137" s="15"/>
      <c r="Q137" s="15"/>
      <c r="R137" s="15"/>
      <c r="S137" s="15"/>
      <c r="T137" s="15"/>
      <c r="U137" s="15"/>
      <c r="V137" s="15"/>
      <c r="W137" s="920"/>
      <c r="X137" s="920"/>
      <c r="Y137" s="920"/>
      <c r="Z137" s="920"/>
      <c r="AA137" s="920"/>
      <c r="AB137" s="920"/>
      <c r="AC137" s="920"/>
      <c r="AD137" s="920"/>
      <c r="AE137" s="920"/>
      <c r="AF137" s="875"/>
      <c r="AG137" s="875"/>
      <c r="AH137" s="875"/>
      <c r="AI137" s="875"/>
      <c r="AJ137" s="875"/>
      <c r="AK137" s="875"/>
      <c r="AL137" s="875"/>
      <c r="AM137" s="875"/>
      <c r="AN137" s="875"/>
      <c r="AO137" s="875"/>
      <c r="AP137" s="875"/>
      <c r="AQ137" s="923"/>
      <c r="AR137" s="876"/>
      <c r="AS137" s="876"/>
      <c r="AT137" s="876"/>
      <c r="AU137" s="876"/>
      <c r="AV137" s="876"/>
      <c r="AW137" s="876"/>
      <c r="AX137" s="876"/>
      <c r="AY137" s="876"/>
      <c r="AZ137" s="876"/>
      <c r="BA137" s="876"/>
      <c r="BB137" s="876"/>
      <c r="BC137" s="876"/>
      <c r="CG137" s="14"/>
      <c r="CH137" s="14"/>
      <c r="CI137" s="14"/>
      <c r="CJ137" s="14"/>
      <c r="CK137" s="14"/>
      <c r="CL137" s="14"/>
      <c r="CM137" s="14"/>
      <c r="CN137" s="14"/>
    </row>
    <row r="138" spans="1:104" s="66" customFormat="1" ht="16.350000000000001" customHeight="1" x14ac:dyDescent="0.2">
      <c r="A138" s="1372" t="s">
        <v>162</v>
      </c>
      <c r="B138" s="263" t="s">
        <v>150</v>
      </c>
      <c r="C138" s="213">
        <f>SUM(D138+E138)</f>
        <v>0</v>
      </c>
      <c r="D138" s="214">
        <f>SUM(F138+H138+J138+L138+N138)</f>
        <v>0</v>
      </c>
      <c r="E138" s="215">
        <f>SUM(G138+I138+K138+M138+O138)</f>
        <v>0</v>
      </c>
      <c r="F138" s="893"/>
      <c r="G138" s="896"/>
      <c r="H138" s="893"/>
      <c r="I138" s="109"/>
      <c r="J138" s="106"/>
      <c r="K138" s="109"/>
      <c r="L138" s="106"/>
      <c r="M138" s="109"/>
      <c r="N138" s="264"/>
      <c r="O138" s="924"/>
      <c r="P138" s="949"/>
      <c r="Q138" s="920"/>
      <c r="R138" s="920"/>
      <c r="S138" s="920"/>
      <c r="T138" s="920"/>
      <c r="U138" s="920"/>
      <c r="V138" s="920"/>
      <c r="W138" s="920"/>
      <c r="X138" s="920"/>
      <c r="Y138" s="920"/>
      <c r="Z138" s="920"/>
      <c r="AA138" s="920"/>
      <c r="AB138" s="920"/>
      <c r="AC138" s="920"/>
      <c r="AD138" s="875"/>
      <c r="AE138" s="875"/>
      <c r="AF138" s="875"/>
      <c r="AG138" s="875"/>
      <c r="AH138" s="875"/>
      <c r="AI138" s="936"/>
      <c r="AJ138" s="959"/>
      <c r="AK138" s="959"/>
      <c r="AL138" s="959"/>
      <c r="AM138" s="959"/>
      <c r="AN138" s="959"/>
      <c r="AO138" s="959"/>
      <c r="AP138" s="959"/>
      <c r="AQ138" s="959"/>
      <c r="AR138" s="959"/>
      <c r="AS138" s="959"/>
      <c r="AT138" s="959"/>
      <c r="AU138" s="959"/>
      <c r="AV138" s="959"/>
      <c r="AW138" s="959"/>
      <c r="AX138" s="959"/>
      <c r="AY138" s="959"/>
      <c r="AZ138" s="959"/>
      <c r="BA138" s="959"/>
      <c r="BB138" s="959"/>
      <c r="BC138" s="959"/>
      <c r="BD138" s="959"/>
      <c r="BE138" s="959"/>
      <c r="BF138" s="959"/>
      <c r="BG138" s="959"/>
      <c r="BH138" s="959"/>
      <c r="BI138" s="959"/>
      <c r="BJ138" s="959"/>
      <c r="BK138" s="959"/>
      <c r="BL138" s="959"/>
      <c r="BM138" s="959"/>
      <c r="BN138" s="959"/>
      <c r="BO138" s="959"/>
      <c r="BP138" s="959"/>
      <c r="BQ138" s="959"/>
      <c r="BR138" s="959"/>
      <c r="BS138" s="959"/>
      <c r="BT138" s="959"/>
      <c r="BU138" s="959"/>
      <c r="BV138" s="959"/>
      <c r="BW138" s="959"/>
      <c r="BX138" s="959"/>
      <c r="BY138" s="959"/>
      <c r="BZ138" s="960"/>
      <c r="CA138" s="961"/>
      <c r="CB138" s="961"/>
      <c r="CC138" s="961"/>
      <c r="CD138" s="961"/>
      <c r="CE138" s="961"/>
      <c r="CF138" s="961"/>
      <c r="CG138" s="962"/>
      <c r="CH138" s="962"/>
      <c r="CI138" s="962"/>
      <c r="CJ138" s="962"/>
      <c r="CK138" s="962"/>
      <c r="CL138" s="962"/>
      <c r="CM138" s="962"/>
      <c r="CN138" s="962"/>
      <c r="CO138" s="961"/>
      <c r="CP138" s="961"/>
      <c r="CQ138" s="961"/>
      <c r="CR138" s="961"/>
      <c r="CS138" s="961"/>
      <c r="CT138" s="961"/>
      <c r="CU138" s="961"/>
      <c r="CV138" s="961"/>
      <c r="CW138" s="961"/>
      <c r="CX138" s="961"/>
      <c r="CY138" s="961"/>
      <c r="CZ138" s="961"/>
    </row>
    <row r="139" spans="1:104" s="66" customFormat="1" ht="16.350000000000001" customHeight="1" x14ac:dyDescent="0.2">
      <c r="A139" s="1433"/>
      <c r="B139" s="269" t="s">
        <v>151</v>
      </c>
      <c r="C139" s="139">
        <f>SUM(D139+E139)</f>
        <v>0</v>
      </c>
      <c r="D139" s="140">
        <f>SUM(H139+J139+L139+N139)</f>
        <v>0</v>
      </c>
      <c r="E139" s="141">
        <f>SUM(I139+K139+M139+O139)</f>
        <v>0</v>
      </c>
      <c r="F139" s="270"/>
      <c r="G139" s="271"/>
      <c r="H139" s="106"/>
      <c r="I139" s="109"/>
      <c r="J139" s="106"/>
      <c r="K139" s="109"/>
      <c r="L139" s="106"/>
      <c r="M139" s="109"/>
      <c r="N139" s="264"/>
      <c r="O139" s="272"/>
      <c r="P139" s="197"/>
      <c r="Q139" s="920"/>
      <c r="R139" s="920"/>
      <c r="S139" s="920"/>
      <c r="T139" s="920"/>
      <c r="U139" s="920"/>
      <c r="V139" s="920"/>
      <c r="W139" s="920"/>
      <c r="X139" s="920"/>
      <c r="Y139" s="920"/>
      <c r="Z139" s="920"/>
      <c r="AA139" s="920"/>
      <c r="AB139" s="920"/>
      <c r="AC139" s="920"/>
      <c r="AD139" s="875"/>
      <c r="AE139" s="875"/>
      <c r="AF139" s="875"/>
      <c r="AG139" s="875"/>
      <c r="AH139" s="875"/>
      <c r="AI139" s="936"/>
      <c r="AJ139" s="959"/>
      <c r="AK139" s="959"/>
      <c r="AL139" s="959"/>
      <c r="AM139" s="959"/>
      <c r="AN139" s="959"/>
      <c r="AO139" s="959"/>
      <c r="AP139" s="959"/>
      <c r="AQ139" s="959"/>
      <c r="AR139" s="959"/>
      <c r="AS139" s="959"/>
      <c r="AT139" s="959"/>
      <c r="AU139" s="959"/>
      <c r="AV139" s="959"/>
      <c r="AW139" s="959"/>
      <c r="AX139" s="959"/>
      <c r="AY139" s="959"/>
      <c r="AZ139" s="959"/>
      <c r="BA139" s="959"/>
      <c r="BB139" s="959"/>
      <c r="BC139" s="959"/>
      <c r="BD139" s="959"/>
      <c r="BE139" s="959"/>
      <c r="BF139" s="959"/>
      <c r="BG139" s="959"/>
      <c r="BH139" s="959"/>
      <c r="BI139" s="959"/>
      <c r="BJ139" s="959"/>
      <c r="BK139" s="959"/>
      <c r="BL139" s="959"/>
      <c r="BM139" s="959"/>
      <c r="BN139" s="959"/>
      <c r="BO139" s="959"/>
      <c r="BP139" s="959"/>
      <c r="BQ139" s="959"/>
      <c r="BR139" s="959"/>
      <c r="BS139" s="959"/>
      <c r="BT139" s="959"/>
      <c r="BU139" s="959"/>
      <c r="BV139" s="959"/>
      <c r="BW139" s="959"/>
      <c r="BX139" s="959"/>
      <c r="BY139" s="959"/>
      <c r="BZ139" s="960"/>
      <c r="CA139" s="961"/>
      <c r="CB139" s="961"/>
      <c r="CC139" s="961"/>
      <c r="CD139" s="961"/>
      <c r="CE139" s="961"/>
      <c r="CF139" s="961"/>
      <c r="CG139" s="962"/>
      <c r="CH139" s="962"/>
      <c r="CI139" s="962"/>
      <c r="CJ139" s="962"/>
      <c r="CK139" s="962"/>
      <c r="CL139" s="962"/>
      <c r="CM139" s="962"/>
      <c r="CN139" s="962"/>
      <c r="CO139" s="961"/>
      <c r="CP139" s="961"/>
      <c r="CQ139" s="961"/>
      <c r="CR139" s="961"/>
      <c r="CS139" s="961"/>
      <c r="CT139" s="961"/>
      <c r="CU139" s="961"/>
      <c r="CV139" s="961"/>
      <c r="CW139" s="961"/>
      <c r="CX139" s="961"/>
      <c r="CY139" s="961"/>
      <c r="CZ139" s="961"/>
    </row>
    <row r="140" spans="1:104" ht="16.350000000000001" customHeight="1" x14ac:dyDescent="0.2">
      <c r="A140" s="1433"/>
      <c r="B140" s="91" t="s">
        <v>152</v>
      </c>
      <c r="C140" s="182">
        <f>SUM(D140+E140)</f>
        <v>0</v>
      </c>
      <c r="D140" s="183">
        <f>SUM(H140+J140+L140+N140)</f>
        <v>0</v>
      </c>
      <c r="E140" s="184">
        <f>SUM(I140+K140+M140+O140)</f>
        <v>0</v>
      </c>
      <c r="F140" s="273"/>
      <c r="G140" s="274"/>
      <c r="H140" s="82"/>
      <c r="I140" s="85"/>
      <c r="J140" s="82"/>
      <c r="K140" s="85"/>
      <c r="L140" s="82"/>
      <c r="M140" s="85"/>
      <c r="N140" s="149"/>
      <c r="O140" s="185"/>
      <c r="P140" s="197"/>
      <c r="Q140" s="920"/>
      <c r="R140" s="920"/>
      <c r="S140" s="920"/>
      <c r="T140" s="920"/>
      <c r="U140" s="920"/>
      <c r="V140" s="920"/>
      <c r="W140" s="920"/>
      <c r="X140" s="920"/>
      <c r="Y140" s="920"/>
      <c r="Z140" s="920"/>
      <c r="AA140" s="920"/>
      <c r="AB140" s="920"/>
      <c r="AC140" s="920"/>
      <c r="AD140" s="875"/>
      <c r="AE140" s="875"/>
      <c r="AF140" s="875"/>
      <c r="AG140" s="875"/>
      <c r="AH140" s="875"/>
      <c r="AI140" s="936"/>
      <c r="AJ140" s="876"/>
      <c r="AK140" s="876"/>
      <c r="AL140" s="876"/>
      <c r="AM140" s="876"/>
      <c r="AN140" s="876"/>
      <c r="AO140" s="876"/>
      <c r="AP140" s="876"/>
      <c r="AQ140" s="876"/>
      <c r="AR140" s="876"/>
      <c r="AS140" s="876"/>
      <c r="AT140" s="876"/>
      <c r="AU140" s="876"/>
      <c r="CG140" s="14"/>
      <c r="CH140" s="14"/>
      <c r="CI140" s="14"/>
      <c r="CJ140" s="14"/>
      <c r="CK140" s="14"/>
      <c r="CL140" s="14"/>
      <c r="CM140" s="14"/>
      <c r="CN140" s="14"/>
    </row>
    <row r="141" spans="1:104" ht="16.350000000000001" customHeight="1" thickBot="1" x14ac:dyDescent="0.25">
      <c r="A141" s="1458"/>
      <c r="B141" s="99" t="s">
        <v>163</v>
      </c>
      <c r="C141" s="275">
        <f t="shared" ref="C141:O141" si="23">SUM(C138:C140)</f>
        <v>0</v>
      </c>
      <c r="D141" s="276">
        <f t="shared" si="23"/>
        <v>0</v>
      </c>
      <c r="E141" s="277">
        <f t="shared" si="23"/>
        <v>0</v>
      </c>
      <c r="F141" s="275">
        <f t="shared" si="23"/>
        <v>0</v>
      </c>
      <c r="G141" s="277">
        <f t="shared" si="23"/>
        <v>0</v>
      </c>
      <c r="H141" s="275">
        <f t="shared" si="23"/>
        <v>0</v>
      </c>
      <c r="I141" s="277">
        <f t="shared" si="23"/>
        <v>0</v>
      </c>
      <c r="J141" s="275">
        <f t="shared" si="23"/>
        <v>0</v>
      </c>
      <c r="K141" s="277">
        <f t="shared" si="23"/>
        <v>0</v>
      </c>
      <c r="L141" s="275">
        <f t="shared" si="23"/>
        <v>0</v>
      </c>
      <c r="M141" s="277">
        <f t="shared" si="23"/>
        <v>0</v>
      </c>
      <c r="N141" s="278">
        <f t="shared" si="23"/>
        <v>0</v>
      </c>
      <c r="O141" s="279">
        <f t="shared" si="23"/>
        <v>0</v>
      </c>
      <c r="P141" s="197"/>
      <c r="Q141" s="15"/>
      <c r="R141" s="15"/>
      <c r="S141" s="15"/>
      <c r="T141" s="15"/>
      <c r="U141" s="15"/>
      <c r="V141" s="15"/>
      <c r="W141" s="15"/>
      <c r="X141" s="15"/>
      <c r="Y141" s="920"/>
      <c r="Z141" s="920"/>
      <c r="AA141" s="920"/>
      <c r="AB141" s="920"/>
      <c r="AC141" s="920"/>
      <c r="AD141" s="875"/>
      <c r="AE141" s="875"/>
      <c r="AF141" s="875"/>
      <c r="AG141" s="875"/>
      <c r="AH141" s="875"/>
      <c r="AI141" s="875"/>
      <c r="AJ141" s="875"/>
      <c r="AK141" s="875"/>
      <c r="AL141" s="875"/>
      <c r="AM141" s="875"/>
      <c r="AN141" s="875"/>
      <c r="AO141" s="958"/>
      <c r="AP141" s="875"/>
      <c r="AQ141" s="875"/>
      <c r="AR141" s="879"/>
      <c r="AS141" s="876"/>
      <c r="AT141" s="933"/>
      <c r="AU141" s="933"/>
      <c r="AV141" s="933"/>
      <c r="AW141" s="933"/>
      <c r="AX141" s="933"/>
      <c r="AY141" s="933"/>
      <c r="AZ141" s="933"/>
      <c r="BA141" s="933"/>
      <c r="BB141" s="933"/>
      <c r="BC141" s="933"/>
      <c r="BD141" s="12"/>
      <c r="BE141" s="12"/>
      <c r="CG141" s="14"/>
      <c r="CH141" s="14"/>
      <c r="CI141" s="14"/>
      <c r="CJ141" s="14"/>
      <c r="CK141" s="14"/>
      <c r="CL141" s="14"/>
      <c r="CM141" s="14"/>
      <c r="CN141" s="14"/>
    </row>
    <row r="142" spans="1:104" ht="16.350000000000001" customHeight="1" thickTop="1" x14ac:dyDescent="0.2">
      <c r="A142" s="1459" t="s">
        <v>164</v>
      </c>
      <c r="B142" s="269" t="s">
        <v>165</v>
      </c>
      <c r="C142" s="280">
        <f>SUM(D142+E142)</f>
        <v>0</v>
      </c>
      <c r="D142" s="281">
        <f t="shared" ref="D142:E145" si="24">SUM(F142+H142+J142+L142+N142)</f>
        <v>0</v>
      </c>
      <c r="E142" s="282">
        <f t="shared" si="24"/>
        <v>0</v>
      </c>
      <c r="F142" s="283"/>
      <c r="G142" s="284"/>
      <c r="H142" s="285"/>
      <c r="I142" s="284"/>
      <c r="J142" s="286"/>
      <c r="K142" s="109"/>
      <c r="L142" s="286"/>
      <c r="M142" s="109"/>
      <c r="N142" s="285"/>
      <c r="O142" s="284"/>
      <c r="P142" s="197"/>
      <c r="Q142" s="15"/>
      <c r="R142" s="15"/>
      <c r="S142" s="15"/>
      <c r="T142" s="15"/>
      <c r="U142" s="15"/>
      <c r="V142" s="15"/>
      <c r="W142" s="15"/>
      <c r="X142" s="15"/>
      <c r="Y142" s="928"/>
      <c r="Z142" s="922"/>
      <c r="AA142" s="15"/>
      <c r="AB142" s="963"/>
      <c r="AC142" s="922"/>
      <c r="AD142" s="120"/>
      <c r="AE142" s="964"/>
      <c r="AF142" s="964"/>
      <c r="AG142" s="964"/>
      <c r="AH142" s="875"/>
      <c r="AI142" s="120"/>
      <c r="AJ142" s="958"/>
      <c r="AK142" s="958"/>
      <c r="AL142" s="958"/>
      <c r="AM142" s="875"/>
      <c r="AN142" s="120"/>
      <c r="AO142" s="958"/>
      <c r="AP142" s="875"/>
      <c r="AQ142" s="875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CG142" s="14"/>
      <c r="CH142" s="14"/>
      <c r="CI142" s="14"/>
      <c r="CJ142" s="14"/>
      <c r="CK142" s="14"/>
      <c r="CL142" s="14"/>
      <c r="CM142" s="14"/>
      <c r="CN142" s="14"/>
    </row>
    <row r="143" spans="1:104" x14ac:dyDescent="0.2">
      <c r="A143" s="1433"/>
      <c r="B143" s="105" t="s">
        <v>166</v>
      </c>
      <c r="C143" s="289">
        <f>SUM(D143+E143)</f>
        <v>0</v>
      </c>
      <c r="D143" s="252">
        <f t="shared" si="24"/>
        <v>0</v>
      </c>
      <c r="E143" s="253">
        <f t="shared" si="24"/>
        <v>0</v>
      </c>
      <c r="F143" s="106"/>
      <c r="G143" s="109"/>
      <c r="H143" s="35"/>
      <c r="I143" s="109"/>
      <c r="J143" s="35"/>
      <c r="K143" s="109"/>
      <c r="L143" s="106"/>
      <c r="M143" s="109"/>
      <c r="N143" s="35"/>
      <c r="O143" s="272"/>
      <c r="P143" s="3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CG143" s="14"/>
      <c r="CH143" s="14"/>
      <c r="CI143" s="14"/>
      <c r="CJ143" s="14"/>
      <c r="CK143" s="14"/>
      <c r="CL143" s="14"/>
      <c r="CM143" s="14"/>
      <c r="CN143" s="14"/>
    </row>
    <row r="144" spans="1:104" x14ac:dyDescent="0.2">
      <c r="A144" s="1433"/>
      <c r="B144" s="89" t="s">
        <v>167</v>
      </c>
      <c r="C144" s="236">
        <f>SUM(D144+E144)</f>
        <v>0</v>
      </c>
      <c r="D144" s="237">
        <f t="shared" si="24"/>
        <v>0</v>
      </c>
      <c r="E144" s="238">
        <f t="shared" si="24"/>
        <v>0</v>
      </c>
      <c r="F144" s="35"/>
      <c r="G144" s="39"/>
      <c r="H144" s="35"/>
      <c r="I144" s="39"/>
      <c r="J144" s="35"/>
      <c r="K144" s="39"/>
      <c r="L144" s="35"/>
      <c r="M144" s="39"/>
      <c r="N144" s="143"/>
      <c r="O144" s="40"/>
      <c r="P144" s="3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CG144" s="14"/>
      <c r="CH144" s="14"/>
      <c r="CI144" s="14"/>
      <c r="CJ144" s="14"/>
      <c r="CK144" s="14"/>
      <c r="CL144" s="14"/>
      <c r="CM144" s="14"/>
      <c r="CN144" s="14"/>
    </row>
    <row r="145" spans="1:104" ht="15" customHeight="1" x14ac:dyDescent="0.2">
      <c r="A145" s="1374"/>
      <c r="B145" s="81" t="s">
        <v>168</v>
      </c>
      <c r="C145" s="290">
        <f>SUM(D145+E145)</f>
        <v>0</v>
      </c>
      <c r="D145" s="291">
        <f t="shared" si="24"/>
        <v>0</v>
      </c>
      <c r="E145" s="292">
        <f t="shared" si="24"/>
        <v>0</v>
      </c>
      <c r="F145" s="82"/>
      <c r="G145" s="85"/>
      <c r="H145" s="82"/>
      <c r="I145" s="85"/>
      <c r="J145" s="82"/>
      <c r="K145" s="85"/>
      <c r="L145" s="82"/>
      <c r="M145" s="85"/>
      <c r="N145" s="149"/>
      <c r="O145" s="185"/>
      <c r="P145" s="293"/>
      <c r="Q145" s="11"/>
      <c r="R145" s="11"/>
      <c r="S145" s="11"/>
      <c r="T145" s="11"/>
      <c r="U145" s="11"/>
      <c r="V145" s="80"/>
      <c r="W145" s="11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965"/>
      <c r="AM145" s="966"/>
      <c r="AN145" s="966"/>
      <c r="AO145" s="296"/>
      <c r="AP145" s="966"/>
      <c r="AQ145" s="296"/>
      <c r="AR145" s="297"/>
      <c r="AS145" s="298"/>
      <c r="AT145" s="929"/>
      <c r="AU145" s="920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Z145" s="2"/>
      <c r="CG145" s="14"/>
      <c r="CH145" s="14"/>
      <c r="CI145" s="14"/>
      <c r="CJ145" s="14"/>
      <c r="CK145" s="14"/>
      <c r="CL145" s="14"/>
      <c r="CM145" s="14"/>
      <c r="CN145" s="14"/>
    </row>
    <row r="146" spans="1:104" ht="15.75" customHeight="1" x14ac:dyDescent="0.2">
      <c r="A146" s="11" t="s">
        <v>169</v>
      </c>
      <c r="B146" s="11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Y146" s="3"/>
      <c r="BZ146" s="4"/>
      <c r="CF146" s="14"/>
      <c r="CG146" s="14"/>
      <c r="CH146" s="14"/>
      <c r="CI146" s="14"/>
      <c r="CJ146" s="14"/>
      <c r="CK146" s="14"/>
      <c r="CL146" s="14"/>
      <c r="CM146" s="14"/>
      <c r="CZ146" s="2"/>
    </row>
    <row r="147" spans="1:104" ht="13.5" customHeight="1" x14ac:dyDescent="0.2">
      <c r="A147" s="11" t="s">
        <v>170</v>
      </c>
      <c r="B147" s="11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Y147" s="3"/>
      <c r="BZ147" s="4"/>
      <c r="CF147" s="14"/>
      <c r="CG147" s="14"/>
      <c r="CH147" s="14"/>
      <c r="CI147" s="14"/>
      <c r="CJ147" s="14"/>
      <c r="CK147" s="14"/>
      <c r="CL147" s="14"/>
      <c r="CM147" s="14"/>
      <c r="CZ147" s="2"/>
    </row>
    <row r="148" spans="1:104" ht="16.350000000000001" customHeight="1" x14ac:dyDescent="0.2">
      <c r="A148" s="117" t="s">
        <v>171</v>
      </c>
      <c r="B148" s="117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12"/>
      <c r="BF148" s="12"/>
      <c r="BY148" s="3"/>
      <c r="CZ148" s="2"/>
    </row>
    <row r="149" spans="1:104" ht="22.5" customHeight="1" x14ac:dyDescent="0.2">
      <c r="A149" s="1371" t="s">
        <v>172</v>
      </c>
      <c r="B149" s="1372"/>
      <c r="C149" s="1579" t="s">
        <v>63</v>
      </c>
      <c r="D149" s="1579"/>
      <c r="E149" s="1579"/>
      <c r="F149" s="1579" t="s">
        <v>173</v>
      </c>
      <c r="G149" s="1579"/>
      <c r="H149" s="1579" t="s">
        <v>174</v>
      </c>
      <c r="I149" s="1579"/>
      <c r="J149" s="1579" t="s">
        <v>175</v>
      </c>
      <c r="K149" s="1579"/>
      <c r="L149" s="1579" t="s">
        <v>110</v>
      </c>
      <c r="M149" s="1579"/>
      <c r="N149" s="1377" t="s">
        <v>11</v>
      </c>
      <c r="O149" s="1380"/>
      <c r="P149" s="1585" t="s">
        <v>112</v>
      </c>
      <c r="Q149" s="1585"/>
      <c r="R149" s="1585" t="s">
        <v>113</v>
      </c>
      <c r="S149" s="1585"/>
      <c r="T149" s="1585" t="s">
        <v>114</v>
      </c>
      <c r="U149" s="1585"/>
      <c r="V149" s="1585" t="s">
        <v>115</v>
      </c>
      <c r="W149" s="1585"/>
      <c r="X149" s="1585" t="s">
        <v>116</v>
      </c>
      <c r="Y149" s="1585"/>
      <c r="Z149" s="1585" t="s">
        <v>117</v>
      </c>
      <c r="AA149" s="1585"/>
      <c r="AB149" s="1585" t="s">
        <v>118</v>
      </c>
      <c r="AC149" s="1585"/>
      <c r="AD149" s="1585" t="s">
        <v>119</v>
      </c>
      <c r="AE149" s="1585"/>
      <c r="AF149" s="1585" t="s">
        <v>120</v>
      </c>
      <c r="AG149" s="1585"/>
      <c r="AH149" s="1585" t="s">
        <v>121</v>
      </c>
      <c r="AI149" s="1585"/>
      <c r="AJ149" s="1585" t="s">
        <v>122</v>
      </c>
      <c r="AK149" s="1585"/>
      <c r="AL149" s="1585" t="s">
        <v>123</v>
      </c>
      <c r="AM149" s="1406"/>
      <c r="AN149" s="1598" t="s">
        <v>176</v>
      </c>
      <c r="AO149" s="1599" t="s">
        <v>177</v>
      </c>
      <c r="AP149" s="1406" t="s">
        <v>178</v>
      </c>
      <c r="AQ149" s="1407"/>
      <c r="AR149" s="1375" t="s">
        <v>179</v>
      </c>
      <c r="AS149" s="1375" t="s">
        <v>180</v>
      </c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Y149" s="3"/>
      <c r="CZ149" s="2"/>
    </row>
    <row r="150" spans="1:104" ht="37.5" customHeight="1" x14ac:dyDescent="0.2">
      <c r="A150" s="1373"/>
      <c r="B150" s="1374"/>
      <c r="C150" s="967" t="s">
        <v>88</v>
      </c>
      <c r="D150" s="882" t="s">
        <v>54</v>
      </c>
      <c r="E150" s="810" t="s">
        <v>89</v>
      </c>
      <c r="F150" s="967" t="s">
        <v>54</v>
      </c>
      <c r="G150" s="810" t="s">
        <v>89</v>
      </c>
      <c r="H150" s="967" t="s">
        <v>54</v>
      </c>
      <c r="I150" s="810" t="s">
        <v>89</v>
      </c>
      <c r="J150" s="967" t="s">
        <v>54</v>
      </c>
      <c r="K150" s="810" t="s">
        <v>89</v>
      </c>
      <c r="L150" s="967" t="s">
        <v>54</v>
      </c>
      <c r="M150" s="810" t="s">
        <v>89</v>
      </c>
      <c r="N150" s="967" t="s">
        <v>54</v>
      </c>
      <c r="O150" s="810" t="s">
        <v>89</v>
      </c>
      <c r="P150" s="967" t="s">
        <v>54</v>
      </c>
      <c r="Q150" s="810" t="s">
        <v>89</v>
      </c>
      <c r="R150" s="967" t="s">
        <v>54</v>
      </c>
      <c r="S150" s="810" t="s">
        <v>89</v>
      </c>
      <c r="T150" s="967" t="s">
        <v>54</v>
      </c>
      <c r="U150" s="810" t="s">
        <v>89</v>
      </c>
      <c r="V150" s="967" t="s">
        <v>54</v>
      </c>
      <c r="W150" s="810" t="s">
        <v>89</v>
      </c>
      <c r="X150" s="967" t="s">
        <v>54</v>
      </c>
      <c r="Y150" s="810" t="s">
        <v>89</v>
      </c>
      <c r="Z150" s="967" t="s">
        <v>54</v>
      </c>
      <c r="AA150" s="810" t="s">
        <v>89</v>
      </c>
      <c r="AB150" s="967" t="s">
        <v>54</v>
      </c>
      <c r="AC150" s="810" t="s">
        <v>89</v>
      </c>
      <c r="AD150" s="967" t="s">
        <v>54</v>
      </c>
      <c r="AE150" s="810" t="s">
        <v>89</v>
      </c>
      <c r="AF150" s="967" t="s">
        <v>54</v>
      </c>
      <c r="AG150" s="810" t="s">
        <v>89</v>
      </c>
      <c r="AH150" s="967" t="s">
        <v>54</v>
      </c>
      <c r="AI150" s="810" t="s">
        <v>89</v>
      </c>
      <c r="AJ150" s="967" t="s">
        <v>54</v>
      </c>
      <c r="AK150" s="810" t="s">
        <v>89</v>
      </c>
      <c r="AL150" s="967" t="s">
        <v>54</v>
      </c>
      <c r="AM150" s="827" t="s">
        <v>89</v>
      </c>
      <c r="AN150" s="1469"/>
      <c r="AO150" s="1471"/>
      <c r="AP150" s="967" t="s">
        <v>54</v>
      </c>
      <c r="AQ150" s="810" t="s">
        <v>89</v>
      </c>
      <c r="AR150" s="1376"/>
      <c r="AS150" s="1376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12"/>
      <c r="BF150" s="12"/>
      <c r="BY150" s="3"/>
      <c r="CZ150" s="2"/>
    </row>
    <row r="151" spans="1:104" ht="20.25" customHeight="1" x14ac:dyDescent="0.2">
      <c r="A151" s="1460" t="s">
        <v>181</v>
      </c>
      <c r="B151" s="1461"/>
      <c r="C151" s="968">
        <f>SUM(D151+E151)</f>
        <v>5</v>
      </c>
      <c r="D151" s="969">
        <f>SUM(F151+H151+J151+L151+N151+P151+R151+T151+V151+X151+Z151+AB151+AD151+AF151+AH151+AJ151+AL151)</f>
        <v>2</v>
      </c>
      <c r="E151" s="304">
        <f>SUM(G151+I151+K151+M151+O151+Q151+S151+U151+W151+Y151+AA151+AC151+AE151+AG151+AI151+AK151+AM151)</f>
        <v>3</v>
      </c>
      <c r="F151" s="905"/>
      <c r="G151" s="305"/>
      <c r="H151" s="905"/>
      <c r="I151" s="305"/>
      <c r="J151" s="905"/>
      <c r="K151" s="305"/>
      <c r="L151" s="905"/>
      <c r="M151" s="305"/>
      <c r="N151" s="905">
        <v>1</v>
      </c>
      <c r="O151" s="305"/>
      <c r="P151" s="905">
        <v>1</v>
      </c>
      <c r="Q151" s="305"/>
      <c r="R151" s="905"/>
      <c r="S151" s="305">
        <v>2</v>
      </c>
      <c r="T151" s="905"/>
      <c r="U151" s="305">
        <v>1</v>
      </c>
      <c r="V151" s="905"/>
      <c r="W151" s="305"/>
      <c r="X151" s="905"/>
      <c r="Y151" s="305"/>
      <c r="Z151" s="905"/>
      <c r="AA151" s="305"/>
      <c r="AB151" s="905"/>
      <c r="AC151" s="305"/>
      <c r="AD151" s="92"/>
      <c r="AE151" s="305"/>
      <c r="AF151" s="92"/>
      <c r="AG151" s="305"/>
      <c r="AH151" s="92"/>
      <c r="AI151" s="305"/>
      <c r="AJ151" s="92"/>
      <c r="AK151" s="305"/>
      <c r="AL151" s="92"/>
      <c r="AM151" s="285"/>
      <c r="AN151" s="970">
        <v>0</v>
      </c>
      <c r="AO151" s="306">
        <v>0</v>
      </c>
      <c r="AP151" s="92">
        <v>0</v>
      </c>
      <c r="AQ151" s="305">
        <v>0</v>
      </c>
      <c r="AR151" s="53">
        <v>0</v>
      </c>
      <c r="AS151" s="53">
        <v>0</v>
      </c>
      <c r="AT151" s="186" t="str">
        <f>CA151&amp;CB151&amp;CC151&amp;CD151&amp;CE151&amp;CF151&amp;CN151</f>
        <v/>
      </c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12"/>
      <c r="BF151" s="12"/>
      <c r="BY151" s="3"/>
      <c r="CA151" s="32" t="str">
        <f>IF(CG151=0,"","* Las gestantes ingresadas al Programa NO debe ser mayor al Total de Mujeres ingresadas. ")</f>
        <v/>
      </c>
      <c r="CB151" s="32" t="str">
        <f>IF(CH151=0,"","* Las madres de hijos menor de 5 años NO DEBE ser mayor al Total de Mujeres ingresadas al Programa. ")</f>
        <v/>
      </c>
      <c r="CC151" s="32" t="str">
        <f>IF(CI151=0,"","* Los ingresos de Pueblos Originarios NO DEBE ser mayor al Total de ingresos del Programa.")</f>
        <v/>
      </c>
      <c r="CD151" s="32" t="str">
        <f>IF(CJ151=0,"","* Los Niños, Niñas, Adolescentes y Jóvenes de Programas SENAME NO DEBE ser mayor al Total de ingresos del Programa. ")</f>
        <v/>
      </c>
      <c r="CE151" s="32" t="str">
        <f>IF(CK151=0,"","* Los Migrantes NO DEBEN ser mayor al Total de ingresos del Programa. ")</f>
        <v/>
      </c>
      <c r="CF151" s="32" t="str">
        <f>IF(CL151=0,"","* No olvide escribir los campos Gestante y/o Madre de Hijo menor de 5 años y/o Pueblos Originarios y/o Niños, Niñas, Adolescentes y Jóvenes de Programas SENAME y/o Migrante (Digite CERO si no tiene). ")</f>
        <v/>
      </c>
      <c r="CG151" s="33">
        <f>IF(E151&lt;AN151,1,0)</f>
        <v>0</v>
      </c>
      <c r="CH151" s="33">
        <f>IF(C151&lt;AO151,1,0)</f>
        <v>0</v>
      </c>
      <c r="CI151" s="33">
        <f>IF(C151&lt;SUM(AP151,AQ151),1,0)</f>
        <v>0</v>
      </c>
      <c r="CJ151" s="33">
        <f>IF(C151&lt;AR151,1,0)</f>
        <v>0</v>
      </c>
      <c r="CK151" s="33">
        <f>IF(C151&lt;AS151,1,0)</f>
        <v>0</v>
      </c>
      <c r="CL151" s="33">
        <f>IF(AND(C151&lt;&gt;0,OR(AN151="",AO151="",AP151="",AQ151="",AR151="",AS151="")),1,0)</f>
        <v>0</v>
      </c>
      <c r="CM151" s="33">
        <f>IF(AND(C151=0,OR(C153&gt;0,C154&gt;0,C155&gt;0,C156&gt;0,C157&gt;0)),1,0)</f>
        <v>0</v>
      </c>
      <c r="CN151" s="32" t="str">
        <f>IF(AND(C151=0,OR(C153&gt;0,C154&gt;0,C155&gt;0,C156&gt;0,C157&gt;0)),"* No olvide registrar al menos un ingreso y una persona con diagnóstico. ","")</f>
        <v/>
      </c>
      <c r="CZ151" s="2"/>
    </row>
    <row r="152" spans="1:104" ht="26.25" customHeight="1" x14ac:dyDescent="0.2">
      <c r="A152" s="1462" t="s">
        <v>182</v>
      </c>
      <c r="B152" s="1463"/>
      <c r="C152" s="307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/>
      <c r="Q152" s="308"/>
      <c r="R152" s="308"/>
      <c r="S152" s="308"/>
      <c r="T152" s="308"/>
      <c r="U152" s="308"/>
      <c r="V152" s="308"/>
      <c r="W152" s="308"/>
      <c r="X152" s="308"/>
      <c r="Y152" s="308"/>
      <c r="Z152" s="308"/>
      <c r="AA152" s="308"/>
      <c r="AB152" s="308"/>
      <c r="AC152" s="308"/>
      <c r="AD152" s="308"/>
      <c r="AE152" s="308"/>
      <c r="AF152" s="308"/>
      <c r="AG152" s="308"/>
      <c r="AH152" s="308"/>
      <c r="AI152" s="308"/>
      <c r="AJ152" s="308"/>
      <c r="AK152" s="308"/>
      <c r="AL152" s="308"/>
      <c r="AM152" s="308"/>
      <c r="AN152" s="308"/>
      <c r="AO152" s="308"/>
      <c r="AP152" s="308"/>
      <c r="AQ152" s="308"/>
      <c r="AR152" s="308"/>
      <c r="AS152" s="309"/>
      <c r="AT152" s="186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12"/>
      <c r="BF152" s="12"/>
      <c r="BY152" s="3"/>
      <c r="CA152" s="32"/>
      <c r="CB152" s="32"/>
      <c r="CC152" s="32"/>
      <c r="CD152" s="32"/>
      <c r="CE152" s="32"/>
      <c r="CF152" s="32"/>
      <c r="CG152" s="33"/>
      <c r="CH152" s="33"/>
      <c r="CI152" s="33"/>
      <c r="CJ152" s="33"/>
      <c r="CK152" s="33"/>
      <c r="CL152" s="33"/>
      <c r="CM152" s="33"/>
      <c r="CN152" s="33"/>
      <c r="CZ152" s="2"/>
    </row>
    <row r="153" spans="1:104" ht="16.350000000000001" customHeight="1" x14ac:dyDescent="0.2">
      <c r="A153" s="1597" t="s">
        <v>183</v>
      </c>
      <c r="B153" s="971" t="s">
        <v>184</v>
      </c>
      <c r="C153" s="972">
        <f>SUM(D153+E153)</f>
        <v>0</v>
      </c>
      <c r="D153" s="973">
        <f t="shared" ref="D153:D161" si="25">SUM(F153+H153+J153+L153+N153+P153+R153+T153+V153+X153+Z153+AB153+AD153+AF153+AH153+AJ153+AL153)</f>
        <v>0</v>
      </c>
      <c r="E153" s="974">
        <f t="shared" ref="E153:E161" si="26">SUM(G153+I153+K153+M153+O153+Q153+S153+U153+W153+Y153+AA153+AC153+AE153+AG153+AI153+AK153+AM153)</f>
        <v>0</v>
      </c>
      <c r="F153" s="893"/>
      <c r="G153" s="896"/>
      <c r="H153" s="893"/>
      <c r="I153" s="896"/>
      <c r="J153" s="893"/>
      <c r="K153" s="896"/>
      <c r="L153" s="893"/>
      <c r="M153" s="896"/>
      <c r="N153" s="893"/>
      <c r="O153" s="896"/>
      <c r="P153" s="893"/>
      <c r="Q153" s="896"/>
      <c r="R153" s="893"/>
      <c r="S153" s="896"/>
      <c r="T153" s="893"/>
      <c r="U153" s="896"/>
      <c r="V153" s="893"/>
      <c r="W153" s="896"/>
      <c r="X153" s="893"/>
      <c r="Y153" s="896"/>
      <c r="Z153" s="893"/>
      <c r="AA153" s="896"/>
      <c r="AB153" s="893"/>
      <c r="AC153" s="896"/>
      <c r="AD153" s="893"/>
      <c r="AE153" s="896"/>
      <c r="AF153" s="893"/>
      <c r="AG153" s="896"/>
      <c r="AH153" s="893"/>
      <c r="AI153" s="896"/>
      <c r="AJ153" s="893"/>
      <c r="AK153" s="896"/>
      <c r="AL153" s="893"/>
      <c r="AM153" s="953"/>
      <c r="AN153" s="975"/>
      <c r="AO153" s="913"/>
      <c r="AP153" s="893"/>
      <c r="AQ153" s="896"/>
      <c r="AR153" s="896"/>
      <c r="AS153" s="896"/>
      <c r="AT153" s="186" t="str">
        <f>CA153&amp;CB153&amp;CC153&amp;CD153&amp;CE153&amp;CF153</f>
        <v/>
      </c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12"/>
      <c r="BF153" s="12"/>
      <c r="BY153" s="3"/>
      <c r="CA153" s="32" t="str">
        <f t="shared" ref="CA153:CA179" si="27">IF(CG153=0,"","* Las gestantes ingresadas al Programa NO debe ser mayor al Total de Mujeres ingresadas. ")</f>
        <v/>
      </c>
      <c r="CB153" s="32" t="str">
        <f t="shared" ref="CB153:CB169" si="28">IF(CH153=0,"","* Las madres de hijos menor de 5 años NO DEBE ser mayor al Total de Mujeres ingresadas al Programa. ")</f>
        <v/>
      </c>
      <c r="CC153" s="32" t="str">
        <f t="shared" ref="CC153:CC189" si="29">IF(CI153=0,"","* Los ingresos de Pueblos Originarios NO DEBE ser mayor al Total de ingresos del Programa.")</f>
        <v/>
      </c>
      <c r="CD153" s="32" t="str">
        <f t="shared" ref="CD153:CD189" si="30">IF(CJ153=0,"","* Los Niños, Niñas, Adolescentes y Jóvenes de Programas SENAME NO DEBE ser mayor al Total de ingresos del Programa. ")</f>
        <v/>
      </c>
      <c r="CE153" s="32" t="str">
        <f t="shared" ref="CE153:CE189" si="31">IF(CK153=0,"","* Los Migrantes NO DEBEN ser mayor al Total de ingresos del Programa. ")</f>
        <v/>
      </c>
      <c r="CF153" s="32" t="str">
        <f t="shared" ref="CF153:CF189" si="32">IF(CL153=0,"","* No olvide escribir los campos Gestante y/o Madre de Hijo menor de 5 años y/o Pueblos Originarios y/o Niños, Niñas, Adolescentes y Jóvenes de Programas SENAME y/o Migrante (Digite CERO si no tiene). ")</f>
        <v/>
      </c>
      <c r="CG153" s="33">
        <f t="shared" ref="CG153:CG179" si="33">IF(E153&lt;AN153,1,0)</f>
        <v>0</v>
      </c>
      <c r="CH153" s="33">
        <f t="shared" ref="CH153:CH169" si="34">IF(C153&lt;AO153,1,0)</f>
        <v>0</v>
      </c>
      <c r="CI153" s="33">
        <f t="shared" ref="CI153:CI189" si="35">IF(C153&lt;SUM(AP153,AQ153),1,0)</f>
        <v>0</v>
      </c>
      <c r="CJ153" s="33">
        <f t="shared" ref="CJ153:CJ189" si="36">IF(C153&lt;AR153,1,0)</f>
        <v>0</v>
      </c>
      <c r="CK153" s="33">
        <f t="shared" ref="CK153:CK189" si="37">IF(C153&lt;AS153,1,0)</f>
        <v>0</v>
      </c>
      <c r="CL153" s="33">
        <f t="shared" ref="CL153:CL189" si="38">IF(AND(C153&lt;&gt;0,OR(AN153="",AO153="",AP153="",AQ153="",AR153="",AS153="")),1,0)</f>
        <v>0</v>
      </c>
      <c r="CM153" s="33"/>
      <c r="CN153" s="33"/>
      <c r="CZ153" s="2"/>
    </row>
    <row r="154" spans="1:104" ht="16.350000000000001" customHeight="1" x14ac:dyDescent="0.2">
      <c r="A154" s="1465"/>
      <c r="B154" s="818" t="s">
        <v>185</v>
      </c>
      <c r="C154" s="315">
        <f>SUM(D154+E154)</f>
        <v>0</v>
      </c>
      <c r="D154" s="316">
        <f t="shared" si="25"/>
        <v>0</v>
      </c>
      <c r="E154" s="317">
        <f t="shared" si="26"/>
        <v>0</v>
      </c>
      <c r="F154" s="92"/>
      <c r="G154" s="95"/>
      <c r="H154" s="92"/>
      <c r="I154" s="95"/>
      <c r="J154" s="92"/>
      <c r="K154" s="95"/>
      <c r="L154" s="92"/>
      <c r="M154" s="95"/>
      <c r="N154" s="92"/>
      <c r="O154" s="95"/>
      <c r="P154" s="92"/>
      <c r="Q154" s="95"/>
      <c r="R154" s="92"/>
      <c r="S154" s="95"/>
      <c r="T154" s="92"/>
      <c r="U154" s="95"/>
      <c r="V154" s="92"/>
      <c r="W154" s="95"/>
      <c r="X154" s="92"/>
      <c r="Y154" s="95"/>
      <c r="Z154" s="92"/>
      <c r="AA154" s="95"/>
      <c r="AB154" s="92"/>
      <c r="AC154" s="95"/>
      <c r="AD154" s="92"/>
      <c r="AE154" s="95"/>
      <c r="AF154" s="92"/>
      <c r="AG154" s="95"/>
      <c r="AH154" s="92"/>
      <c r="AI154" s="95"/>
      <c r="AJ154" s="92"/>
      <c r="AK154" s="95"/>
      <c r="AL154" s="92"/>
      <c r="AM154" s="318"/>
      <c r="AN154" s="319"/>
      <c r="AO154" s="206"/>
      <c r="AP154" s="92"/>
      <c r="AQ154" s="95"/>
      <c r="AR154" s="95"/>
      <c r="AS154" s="95"/>
      <c r="AT154" s="186" t="str">
        <f>CA154&amp;CB154&amp;CC154&amp;CD154&amp;CE154&amp;CF154</f>
        <v/>
      </c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12"/>
      <c r="BF154" s="12"/>
      <c r="BY154" s="3"/>
      <c r="CA154" s="32" t="str">
        <f t="shared" si="27"/>
        <v/>
      </c>
      <c r="CB154" s="32" t="str">
        <f t="shared" si="28"/>
        <v/>
      </c>
      <c r="CC154" s="32" t="str">
        <f t="shared" si="29"/>
        <v/>
      </c>
      <c r="CD154" s="32" t="str">
        <f t="shared" si="30"/>
        <v/>
      </c>
      <c r="CE154" s="32" t="str">
        <f t="shared" si="31"/>
        <v/>
      </c>
      <c r="CF154" s="32" t="str">
        <f t="shared" si="32"/>
        <v/>
      </c>
      <c r="CG154" s="33">
        <f t="shared" si="33"/>
        <v>0</v>
      </c>
      <c r="CH154" s="33">
        <f t="shared" si="34"/>
        <v>0</v>
      </c>
      <c r="CI154" s="33">
        <f t="shared" si="35"/>
        <v>0</v>
      </c>
      <c r="CJ154" s="33">
        <f t="shared" si="36"/>
        <v>0</v>
      </c>
      <c r="CK154" s="33">
        <f t="shared" si="37"/>
        <v>0</v>
      </c>
      <c r="CL154" s="33">
        <f t="shared" si="38"/>
        <v>0</v>
      </c>
      <c r="CM154" s="33"/>
      <c r="CN154" s="33"/>
      <c r="CZ154" s="2"/>
    </row>
    <row r="155" spans="1:104" ht="18" customHeight="1" x14ac:dyDescent="0.2">
      <c r="A155" s="1466" t="s">
        <v>186</v>
      </c>
      <c r="B155" s="1467"/>
      <c r="C155" s="968">
        <f>SUM(D155+E155)</f>
        <v>0</v>
      </c>
      <c r="D155" s="969">
        <f t="shared" si="25"/>
        <v>0</v>
      </c>
      <c r="E155" s="320">
        <f t="shared" si="26"/>
        <v>0</v>
      </c>
      <c r="F155" s="905"/>
      <c r="G155" s="53"/>
      <c r="H155" s="905"/>
      <c r="I155" s="53"/>
      <c r="J155" s="905"/>
      <c r="K155" s="53"/>
      <c r="L155" s="905"/>
      <c r="M155" s="53"/>
      <c r="N155" s="905"/>
      <c r="O155" s="53"/>
      <c r="P155" s="905"/>
      <c r="Q155" s="53"/>
      <c r="R155" s="905"/>
      <c r="S155" s="53"/>
      <c r="T155" s="905"/>
      <c r="U155" s="53"/>
      <c r="V155" s="905"/>
      <c r="W155" s="53"/>
      <c r="X155" s="905"/>
      <c r="Y155" s="53"/>
      <c r="Z155" s="905"/>
      <c r="AA155" s="53"/>
      <c r="AB155" s="905"/>
      <c r="AC155" s="53"/>
      <c r="AD155" s="905"/>
      <c r="AE155" s="53"/>
      <c r="AF155" s="905"/>
      <c r="AG155" s="53"/>
      <c r="AH155" s="905"/>
      <c r="AI155" s="53"/>
      <c r="AJ155" s="905"/>
      <c r="AK155" s="53"/>
      <c r="AL155" s="905"/>
      <c r="AM155" s="321"/>
      <c r="AN155" s="970"/>
      <c r="AO155" s="901"/>
      <c r="AP155" s="905"/>
      <c r="AQ155" s="53"/>
      <c r="AR155" s="53"/>
      <c r="AS155" s="53"/>
      <c r="AT155" s="186" t="str">
        <f>CA155&amp;CB155&amp;CC155&amp;CD155&amp;CE155&amp;CF155</f>
        <v/>
      </c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12"/>
      <c r="BF155" s="12"/>
      <c r="BY155" s="3"/>
      <c r="CA155" s="32" t="str">
        <f t="shared" si="27"/>
        <v/>
      </c>
      <c r="CB155" s="32" t="str">
        <f t="shared" si="28"/>
        <v/>
      </c>
      <c r="CC155" s="32" t="str">
        <f t="shared" si="29"/>
        <v/>
      </c>
      <c r="CD155" s="32" t="str">
        <f t="shared" si="30"/>
        <v/>
      </c>
      <c r="CE155" s="32" t="str">
        <f t="shared" si="31"/>
        <v/>
      </c>
      <c r="CF155" s="32" t="str">
        <f t="shared" si="32"/>
        <v/>
      </c>
      <c r="CG155" s="33">
        <f t="shared" si="33"/>
        <v>0</v>
      </c>
      <c r="CH155" s="33">
        <f t="shared" si="34"/>
        <v>0</v>
      </c>
      <c r="CI155" s="33">
        <f t="shared" si="35"/>
        <v>0</v>
      </c>
      <c r="CJ155" s="33">
        <f t="shared" si="36"/>
        <v>0</v>
      </c>
      <c r="CK155" s="33">
        <f t="shared" si="37"/>
        <v>0</v>
      </c>
      <c r="CL155" s="33">
        <f t="shared" si="38"/>
        <v>0</v>
      </c>
      <c r="CM155" s="33"/>
      <c r="CN155" s="33"/>
      <c r="CZ155" s="2"/>
    </row>
    <row r="156" spans="1:104" ht="16.350000000000001" customHeight="1" x14ac:dyDescent="0.2">
      <c r="A156" s="1597" t="s">
        <v>187</v>
      </c>
      <c r="B156" s="971" t="s">
        <v>188</v>
      </c>
      <c r="C156" s="972">
        <f>+D156+E156</f>
        <v>0</v>
      </c>
      <c r="D156" s="973">
        <f t="shared" si="25"/>
        <v>0</v>
      </c>
      <c r="E156" s="974">
        <f t="shared" si="26"/>
        <v>0</v>
      </c>
      <c r="F156" s="893"/>
      <c r="G156" s="896"/>
      <c r="H156" s="893"/>
      <c r="I156" s="896"/>
      <c r="J156" s="893"/>
      <c r="K156" s="896"/>
      <c r="L156" s="893"/>
      <c r="M156" s="896"/>
      <c r="N156" s="893"/>
      <c r="O156" s="896"/>
      <c r="P156" s="893"/>
      <c r="Q156" s="896"/>
      <c r="R156" s="893"/>
      <c r="S156" s="896"/>
      <c r="T156" s="893"/>
      <c r="U156" s="896"/>
      <c r="V156" s="893"/>
      <c r="W156" s="896"/>
      <c r="X156" s="893"/>
      <c r="Y156" s="896"/>
      <c r="Z156" s="893"/>
      <c r="AA156" s="896"/>
      <c r="AB156" s="893"/>
      <c r="AC156" s="896"/>
      <c r="AD156" s="893"/>
      <c r="AE156" s="896"/>
      <c r="AF156" s="893"/>
      <c r="AG156" s="896"/>
      <c r="AH156" s="893"/>
      <c r="AI156" s="896"/>
      <c r="AJ156" s="893"/>
      <c r="AK156" s="896"/>
      <c r="AL156" s="893"/>
      <c r="AM156" s="953"/>
      <c r="AN156" s="975"/>
      <c r="AO156" s="913"/>
      <c r="AP156" s="893"/>
      <c r="AQ156" s="896"/>
      <c r="AR156" s="896"/>
      <c r="AS156" s="896"/>
      <c r="AT156" s="186" t="str">
        <f>CA156&amp;CB156&amp;CC156&amp;CD156&amp;CE156&amp;CF156</f>
        <v/>
      </c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12"/>
      <c r="BF156" s="12"/>
      <c r="BY156" s="3"/>
      <c r="CA156" s="32" t="str">
        <f t="shared" si="27"/>
        <v/>
      </c>
      <c r="CB156" s="32" t="str">
        <f t="shared" si="28"/>
        <v/>
      </c>
      <c r="CC156" s="32" t="str">
        <f t="shared" si="29"/>
        <v/>
      </c>
      <c r="CD156" s="32" t="str">
        <f t="shared" si="30"/>
        <v/>
      </c>
      <c r="CE156" s="32" t="str">
        <f t="shared" si="31"/>
        <v/>
      </c>
      <c r="CF156" s="32" t="str">
        <f t="shared" si="32"/>
        <v/>
      </c>
      <c r="CG156" s="33">
        <f t="shared" si="33"/>
        <v>0</v>
      </c>
      <c r="CH156" s="33">
        <f t="shared" si="34"/>
        <v>0</v>
      </c>
      <c r="CI156" s="33">
        <f t="shared" si="35"/>
        <v>0</v>
      </c>
      <c r="CJ156" s="33">
        <f t="shared" si="36"/>
        <v>0</v>
      </c>
      <c r="CK156" s="33">
        <f t="shared" si="37"/>
        <v>0</v>
      </c>
      <c r="CL156" s="33">
        <f t="shared" si="38"/>
        <v>0</v>
      </c>
      <c r="CM156" s="33"/>
      <c r="CN156" s="33"/>
      <c r="CZ156" s="2"/>
    </row>
    <row r="157" spans="1:104" ht="16.350000000000001" customHeight="1" x14ac:dyDescent="0.2">
      <c r="A157" s="1465"/>
      <c r="B157" s="818" t="s">
        <v>189</v>
      </c>
      <c r="C157" s="322">
        <f>+D157+E157</f>
        <v>0</v>
      </c>
      <c r="D157" s="323">
        <f t="shared" si="25"/>
        <v>0</v>
      </c>
      <c r="E157" s="304">
        <f t="shared" si="26"/>
        <v>0</v>
      </c>
      <c r="F157" s="324"/>
      <c r="G157" s="305"/>
      <c r="H157" s="324"/>
      <c r="I157" s="305"/>
      <c r="J157" s="324"/>
      <c r="K157" s="305"/>
      <c r="L157" s="92"/>
      <c r="M157" s="95"/>
      <c r="N157" s="324"/>
      <c r="O157" s="305"/>
      <c r="P157" s="324"/>
      <c r="Q157" s="305"/>
      <c r="R157" s="324"/>
      <c r="S157" s="305"/>
      <c r="T157" s="324"/>
      <c r="U157" s="305"/>
      <c r="V157" s="324"/>
      <c r="W157" s="305"/>
      <c r="X157" s="324"/>
      <c r="Y157" s="305"/>
      <c r="Z157" s="324"/>
      <c r="AA157" s="305"/>
      <c r="AB157" s="324"/>
      <c r="AC157" s="305"/>
      <c r="AD157" s="324"/>
      <c r="AE157" s="305"/>
      <c r="AF157" s="324"/>
      <c r="AG157" s="305"/>
      <c r="AH157" s="324"/>
      <c r="AI157" s="305"/>
      <c r="AJ157" s="324"/>
      <c r="AK157" s="305"/>
      <c r="AL157" s="324"/>
      <c r="AM157" s="285"/>
      <c r="AN157" s="319"/>
      <c r="AO157" s="206"/>
      <c r="AP157" s="92"/>
      <c r="AQ157" s="95"/>
      <c r="AR157" s="95"/>
      <c r="AS157" s="95"/>
      <c r="AT157" s="186" t="str">
        <f>CA157&amp;CB157&amp;CC157&amp;CD157&amp;CE157&amp;CF157</f>
        <v/>
      </c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12"/>
      <c r="BF157" s="12"/>
      <c r="BY157" s="3"/>
      <c r="CA157" s="32" t="str">
        <f t="shared" si="27"/>
        <v/>
      </c>
      <c r="CB157" s="32" t="str">
        <f t="shared" si="28"/>
        <v/>
      </c>
      <c r="CC157" s="32" t="str">
        <f t="shared" si="29"/>
        <v/>
      </c>
      <c r="CD157" s="32" t="str">
        <f t="shared" si="30"/>
        <v/>
      </c>
      <c r="CE157" s="32" t="str">
        <f t="shared" si="31"/>
        <v/>
      </c>
      <c r="CF157" s="32" t="str">
        <f t="shared" si="32"/>
        <v/>
      </c>
      <c r="CG157" s="33">
        <f t="shared" si="33"/>
        <v>0</v>
      </c>
      <c r="CH157" s="33">
        <f t="shared" si="34"/>
        <v>0</v>
      </c>
      <c r="CI157" s="33">
        <f t="shared" si="35"/>
        <v>0</v>
      </c>
      <c r="CJ157" s="33">
        <f t="shared" si="36"/>
        <v>0</v>
      </c>
      <c r="CK157" s="33">
        <f t="shared" si="37"/>
        <v>0</v>
      </c>
      <c r="CL157" s="33">
        <f t="shared" si="38"/>
        <v>0</v>
      </c>
      <c r="CM157" s="33"/>
      <c r="CN157" s="33"/>
      <c r="CZ157" s="2"/>
    </row>
    <row r="158" spans="1:104" ht="21.75" customHeight="1" x14ac:dyDescent="0.2">
      <c r="A158" s="825" t="s">
        <v>190</v>
      </c>
      <c r="B158" s="822"/>
      <c r="C158" s="886">
        <f t="shared" ref="C158:C189" si="39">SUM(D158+E158)</f>
        <v>5</v>
      </c>
      <c r="D158" s="887">
        <f t="shared" si="25"/>
        <v>2</v>
      </c>
      <c r="E158" s="75">
        <f t="shared" si="26"/>
        <v>3</v>
      </c>
      <c r="F158" s="905"/>
      <c r="G158" s="53"/>
      <c r="H158" s="905"/>
      <c r="I158" s="53"/>
      <c r="J158" s="905"/>
      <c r="K158" s="53"/>
      <c r="L158" s="905"/>
      <c r="M158" s="53"/>
      <c r="N158" s="905">
        <v>1</v>
      </c>
      <c r="O158" s="53"/>
      <c r="P158" s="905">
        <v>1</v>
      </c>
      <c r="Q158" s="53"/>
      <c r="R158" s="905"/>
      <c r="S158" s="53">
        <v>2</v>
      </c>
      <c r="T158" s="905"/>
      <c r="U158" s="53">
        <v>1</v>
      </c>
      <c r="V158" s="905"/>
      <c r="W158" s="53"/>
      <c r="X158" s="905"/>
      <c r="Y158" s="53"/>
      <c r="Z158" s="905"/>
      <c r="AA158" s="53"/>
      <c r="AB158" s="905"/>
      <c r="AC158" s="53"/>
      <c r="AD158" s="905"/>
      <c r="AE158" s="53"/>
      <c r="AF158" s="905"/>
      <c r="AG158" s="53"/>
      <c r="AH158" s="905"/>
      <c r="AI158" s="53"/>
      <c r="AJ158" s="905"/>
      <c r="AK158" s="53"/>
      <c r="AL158" s="905"/>
      <c r="AM158" s="321"/>
      <c r="AN158" s="970">
        <v>0</v>
      </c>
      <c r="AO158" s="901">
        <v>0</v>
      </c>
      <c r="AP158" s="92">
        <v>0</v>
      </c>
      <c r="AQ158" s="53">
        <v>0</v>
      </c>
      <c r="AR158" s="53">
        <v>0</v>
      </c>
      <c r="AS158" s="53">
        <v>0</v>
      </c>
      <c r="AT158" s="186" t="str">
        <f>CA158&amp;CB158&amp;CC158&amp;CD158&amp;CE158&amp;CF158&amp;CO158</f>
        <v/>
      </c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12"/>
      <c r="BF158" s="12"/>
      <c r="BY158" s="3"/>
      <c r="CA158" s="32" t="str">
        <f t="shared" si="27"/>
        <v/>
      </c>
      <c r="CB158" s="32" t="str">
        <f t="shared" si="28"/>
        <v/>
      </c>
      <c r="CC158" s="32" t="str">
        <f t="shared" si="29"/>
        <v/>
      </c>
      <c r="CD158" s="32" t="str">
        <f t="shared" si="30"/>
        <v/>
      </c>
      <c r="CE158" s="32" t="str">
        <f t="shared" si="31"/>
        <v/>
      </c>
      <c r="CF158" s="32" t="str">
        <f t="shared" si="32"/>
        <v/>
      </c>
      <c r="CG158" s="33">
        <f t="shared" si="33"/>
        <v>0</v>
      </c>
      <c r="CH158" s="33">
        <f t="shared" si="34"/>
        <v>0</v>
      </c>
      <c r="CI158" s="33">
        <f t="shared" si="35"/>
        <v>0</v>
      </c>
      <c r="CJ158" s="33">
        <f t="shared" si="36"/>
        <v>0</v>
      </c>
      <c r="CK158" s="33">
        <f t="shared" si="37"/>
        <v>0</v>
      </c>
      <c r="CL158" s="33">
        <f t="shared" si="38"/>
        <v>0</v>
      </c>
      <c r="CM158" s="14">
        <v>0</v>
      </c>
      <c r="CN158" s="14"/>
      <c r="CZ158" s="2"/>
    </row>
    <row r="159" spans="1:104" ht="16.350000000000001" customHeight="1" x14ac:dyDescent="0.2">
      <c r="A159" s="1375" t="s">
        <v>191</v>
      </c>
      <c r="B159" s="327" t="s">
        <v>192</v>
      </c>
      <c r="C159" s="328">
        <f t="shared" si="39"/>
        <v>0</v>
      </c>
      <c r="D159" s="329">
        <f t="shared" si="25"/>
        <v>0</v>
      </c>
      <c r="E159" s="330">
        <f t="shared" si="26"/>
        <v>0</v>
      </c>
      <c r="F159" s="106"/>
      <c r="G159" s="109"/>
      <c r="H159" s="106"/>
      <c r="I159" s="109"/>
      <c r="J159" s="106"/>
      <c r="K159" s="109"/>
      <c r="L159" s="106"/>
      <c r="M159" s="109"/>
      <c r="N159" s="106"/>
      <c r="O159" s="109"/>
      <c r="P159" s="106"/>
      <c r="Q159" s="109"/>
      <c r="R159" s="106"/>
      <c r="S159" s="109"/>
      <c r="T159" s="106"/>
      <c r="U159" s="109"/>
      <c r="V159" s="106"/>
      <c r="W159" s="109"/>
      <c r="X159" s="106"/>
      <c r="Y159" s="109"/>
      <c r="Z159" s="106"/>
      <c r="AA159" s="109"/>
      <c r="AB159" s="106"/>
      <c r="AC159" s="109"/>
      <c r="AD159" s="106"/>
      <c r="AE159" s="109"/>
      <c r="AF159" s="106"/>
      <c r="AG159" s="109"/>
      <c r="AH159" s="106"/>
      <c r="AI159" s="109"/>
      <c r="AJ159" s="106"/>
      <c r="AK159" s="109"/>
      <c r="AL159" s="106"/>
      <c r="AM159" s="254"/>
      <c r="AN159" s="331"/>
      <c r="AO159" s="57"/>
      <c r="AP159" s="106"/>
      <c r="AQ159" s="305"/>
      <c r="AR159" s="305"/>
      <c r="AS159" s="305"/>
      <c r="AT159" s="186" t="str">
        <f t="shared" ref="AT159:AT189" si="40">CA159&amp;CB159&amp;CC159&amp;CD159&amp;CE159&amp;CF159</f>
        <v/>
      </c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12"/>
      <c r="BF159" s="12"/>
      <c r="BY159" s="3"/>
      <c r="CA159" s="32" t="str">
        <f t="shared" si="27"/>
        <v/>
      </c>
      <c r="CB159" s="32" t="str">
        <f t="shared" si="28"/>
        <v/>
      </c>
      <c r="CC159" s="32" t="str">
        <f t="shared" si="29"/>
        <v/>
      </c>
      <c r="CD159" s="32" t="str">
        <f t="shared" si="30"/>
        <v/>
      </c>
      <c r="CE159" s="32" t="str">
        <f t="shared" si="31"/>
        <v/>
      </c>
      <c r="CF159" s="32" t="str">
        <f t="shared" si="32"/>
        <v/>
      </c>
      <c r="CG159" s="33">
        <f t="shared" si="33"/>
        <v>0</v>
      </c>
      <c r="CH159" s="33">
        <f t="shared" si="34"/>
        <v>0</v>
      </c>
      <c r="CI159" s="33">
        <f t="shared" si="35"/>
        <v>0</v>
      </c>
      <c r="CJ159" s="33">
        <f t="shared" si="36"/>
        <v>0</v>
      </c>
      <c r="CK159" s="33">
        <f t="shared" si="37"/>
        <v>0</v>
      </c>
      <c r="CL159" s="33">
        <f t="shared" si="38"/>
        <v>0</v>
      </c>
      <c r="CM159" s="33"/>
      <c r="CN159" s="33"/>
      <c r="CZ159" s="2"/>
    </row>
    <row r="160" spans="1:104" ht="16.350000000000001" customHeight="1" x14ac:dyDescent="0.2">
      <c r="A160" s="1392"/>
      <c r="B160" s="817" t="s">
        <v>193</v>
      </c>
      <c r="C160" s="333">
        <f t="shared" si="39"/>
        <v>0</v>
      </c>
      <c r="D160" s="334">
        <f t="shared" si="25"/>
        <v>0</v>
      </c>
      <c r="E160" s="812">
        <f t="shared" si="26"/>
        <v>0</v>
      </c>
      <c r="F160" s="35"/>
      <c r="G160" s="39"/>
      <c r="H160" s="35"/>
      <c r="I160" s="39"/>
      <c r="J160" s="35"/>
      <c r="K160" s="39"/>
      <c r="L160" s="35"/>
      <c r="M160" s="39"/>
      <c r="N160" s="35"/>
      <c r="O160" s="39"/>
      <c r="P160" s="35"/>
      <c r="Q160" s="39"/>
      <c r="R160" s="35"/>
      <c r="S160" s="39"/>
      <c r="T160" s="35"/>
      <c r="U160" s="39"/>
      <c r="V160" s="35"/>
      <c r="W160" s="39"/>
      <c r="X160" s="35"/>
      <c r="Y160" s="39"/>
      <c r="Z160" s="35"/>
      <c r="AA160" s="39"/>
      <c r="AB160" s="35"/>
      <c r="AC160" s="39"/>
      <c r="AD160" s="35"/>
      <c r="AE160" s="39"/>
      <c r="AF160" s="35"/>
      <c r="AG160" s="39"/>
      <c r="AH160" s="35"/>
      <c r="AI160" s="39"/>
      <c r="AJ160" s="35"/>
      <c r="AK160" s="39"/>
      <c r="AL160" s="35"/>
      <c r="AM160" s="239"/>
      <c r="AN160" s="336"/>
      <c r="AO160" s="58"/>
      <c r="AP160" s="35"/>
      <c r="AQ160" s="46"/>
      <c r="AR160" s="46"/>
      <c r="AS160" s="46"/>
      <c r="AT160" s="186" t="str">
        <f t="shared" si="40"/>
        <v/>
      </c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12"/>
      <c r="BF160" s="12"/>
      <c r="BY160" s="3"/>
      <c r="CA160" s="32" t="str">
        <f t="shared" si="27"/>
        <v/>
      </c>
      <c r="CB160" s="32" t="str">
        <f t="shared" si="28"/>
        <v/>
      </c>
      <c r="CC160" s="32" t="str">
        <f t="shared" si="29"/>
        <v/>
      </c>
      <c r="CD160" s="32" t="str">
        <f t="shared" si="30"/>
        <v/>
      </c>
      <c r="CE160" s="32" t="str">
        <f t="shared" si="31"/>
        <v/>
      </c>
      <c r="CF160" s="32" t="str">
        <f t="shared" si="32"/>
        <v/>
      </c>
      <c r="CG160" s="33">
        <f t="shared" si="33"/>
        <v>0</v>
      </c>
      <c r="CH160" s="33">
        <f t="shared" si="34"/>
        <v>0</v>
      </c>
      <c r="CI160" s="33">
        <f t="shared" si="35"/>
        <v>0</v>
      </c>
      <c r="CJ160" s="33">
        <f t="shared" si="36"/>
        <v>0</v>
      </c>
      <c r="CK160" s="33">
        <f t="shared" si="37"/>
        <v>0</v>
      </c>
      <c r="CL160" s="33">
        <f t="shared" si="38"/>
        <v>0</v>
      </c>
      <c r="CM160" s="33"/>
      <c r="CN160" s="33"/>
      <c r="CZ160" s="2"/>
    </row>
    <row r="161" spans="1:104" ht="16.350000000000001" customHeight="1" x14ac:dyDescent="0.2">
      <c r="A161" s="1392"/>
      <c r="B161" s="817" t="s">
        <v>194</v>
      </c>
      <c r="C161" s="333">
        <f t="shared" si="39"/>
        <v>2</v>
      </c>
      <c r="D161" s="337">
        <f t="shared" si="25"/>
        <v>1</v>
      </c>
      <c r="E161" s="812">
        <f t="shared" si="26"/>
        <v>1</v>
      </c>
      <c r="F161" s="42"/>
      <c r="G161" s="46"/>
      <c r="H161" s="42"/>
      <c r="I161" s="46"/>
      <c r="J161" s="42"/>
      <c r="K161" s="46"/>
      <c r="L161" s="42"/>
      <c r="M161" s="46"/>
      <c r="N161" s="42">
        <v>1</v>
      </c>
      <c r="O161" s="46"/>
      <c r="P161" s="42"/>
      <c r="Q161" s="46"/>
      <c r="R161" s="42"/>
      <c r="S161" s="46">
        <v>1</v>
      </c>
      <c r="T161" s="42"/>
      <c r="U161" s="46"/>
      <c r="V161" s="42"/>
      <c r="W161" s="46"/>
      <c r="X161" s="42"/>
      <c r="Y161" s="46"/>
      <c r="Z161" s="42"/>
      <c r="AA161" s="46"/>
      <c r="AB161" s="42"/>
      <c r="AC161" s="46"/>
      <c r="AD161" s="42"/>
      <c r="AE161" s="46"/>
      <c r="AF161" s="42"/>
      <c r="AG161" s="46"/>
      <c r="AH161" s="42"/>
      <c r="AI161" s="46"/>
      <c r="AJ161" s="42"/>
      <c r="AK161" s="46"/>
      <c r="AL161" s="42"/>
      <c r="AM161" s="244"/>
      <c r="AN161" s="338">
        <v>0</v>
      </c>
      <c r="AO161" s="202">
        <v>0</v>
      </c>
      <c r="AP161" s="42">
        <v>0</v>
      </c>
      <c r="AQ161" s="46">
        <v>0</v>
      </c>
      <c r="AR161" s="46">
        <v>0</v>
      </c>
      <c r="AS161" s="46">
        <v>0</v>
      </c>
      <c r="AT161" s="186" t="str">
        <f t="shared" si="40"/>
        <v/>
      </c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12"/>
      <c r="BF161" s="12"/>
      <c r="BY161" s="3"/>
      <c r="CA161" s="32" t="str">
        <f t="shared" si="27"/>
        <v/>
      </c>
      <c r="CB161" s="32" t="str">
        <f t="shared" si="28"/>
        <v/>
      </c>
      <c r="CC161" s="32" t="str">
        <f t="shared" si="29"/>
        <v/>
      </c>
      <c r="CD161" s="32" t="str">
        <f t="shared" si="30"/>
        <v/>
      </c>
      <c r="CE161" s="32" t="str">
        <f t="shared" si="31"/>
        <v/>
      </c>
      <c r="CF161" s="32" t="str">
        <f t="shared" si="32"/>
        <v/>
      </c>
      <c r="CG161" s="33">
        <f t="shared" si="33"/>
        <v>0</v>
      </c>
      <c r="CH161" s="33">
        <f t="shared" si="34"/>
        <v>0</v>
      </c>
      <c r="CI161" s="33">
        <f t="shared" si="35"/>
        <v>0</v>
      </c>
      <c r="CJ161" s="33">
        <f t="shared" si="36"/>
        <v>0</v>
      </c>
      <c r="CK161" s="33">
        <f t="shared" si="37"/>
        <v>0</v>
      </c>
      <c r="CL161" s="33">
        <f t="shared" si="38"/>
        <v>0</v>
      </c>
      <c r="CM161" s="33"/>
      <c r="CN161" s="33"/>
      <c r="CZ161" s="2"/>
    </row>
    <row r="162" spans="1:104" ht="16.350000000000001" customHeight="1" x14ac:dyDescent="0.2">
      <c r="A162" s="1392"/>
      <c r="B162" s="339" t="s">
        <v>195</v>
      </c>
      <c r="C162" s="333">
        <f t="shared" si="39"/>
        <v>0</v>
      </c>
      <c r="D162" s="340"/>
      <c r="E162" s="812">
        <f>SUM(K162+M162+O162+Q162+S162+U162+W162+Y162+AA162+AC162+AE162+AG162+AI162+AK162+AM162)</f>
        <v>0</v>
      </c>
      <c r="F162" s="270"/>
      <c r="G162" s="271"/>
      <c r="H162" s="270"/>
      <c r="I162" s="271"/>
      <c r="J162" s="270"/>
      <c r="K162" s="39"/>
      <c r="L162" s="270"/>
      <c r="M162" s="39"/>
      <c r="N162" s="270"/>
      <c r="O162" s="39"/>
      <c r="P162" s="270"/>
      <c r="Q162" s="39"/>
      <c r="R162" s="270"/>
      <c r="S162" s="39"/>
      <c r="T162" s="270"/>
      <c r="U162" s="39"/>
      <c r="V162" s="270"/>
      <c r="W162" s="39"/>
      <c r="X162" s="270"/>
      <c r="Y162" s="39"/>
      <c r="Z162" s="270"/>
      <c r="AA162" s="39"/>
      <c r="AB162" s="270"/>
      <c r="AC162" s="39"/>
      <c r="AD162" s="270"/>
      <c r="AE162" s="39"/>
      <c r="AF162" s="270"/>
      <c r="AG162" s="39"/>
      <c r="AH162" s="270"/>
      <c r="AI162" s="39"/>
      <c r="AJ162" s="270"/>
      <c r="AK162" s="39"/>
      <c r="AL162" s="270"/>
      <c r="AM162" s="239"/>
      <c r="AN162" s="336"/>
      <c r="AO162" s="58"/>
      <c r="AP162" s="270"/>
      <c r="AQ162" s="39"/>
      <c r="AR162" s="39"/>
      <c r="AS162" s="39"/>
      <c r="AT162" s="186" t="str">
        <f t="shared" si="40"/>
        <v/>
      </c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12"/>
      <c r="BF162" s="12"/>
      <c r="BY162" s="3"/>
      <c r="CA162" s="32" t="str">
        <f t="shared" si="27"/>
        <v/>
      </c>
      <c r="CB162" s="32" t="str">
        <f t="shared" si="28"/>
        <v/>
      </c>
      <c r="CC162" s="32" t="str">
        <f t="shared" si="29"/>
        <v/>
      </c>
      <c r="CD162" s="32" t="str">
        <f t="shared" si="30"/>
        <v/>
      </c>
      <c r="CE162" s="32" t="str">
        <f t="shared" si="31"/>
        <v/>
      </c>
      <c r="CF162" s="32" t="str">
        <f t="shared" si="32"/>
        <v/>
      </c>
      <c r="CG162" s="33">
        <f t="shared" si="33"/>
        <v>0</v>
      </c>
      <c r="CH162" s="33">
        <f t="shared" si="34"/>
        <v>0</v>
      </c>
      <c r="CI162" s="33">
        <f t="shared" si="35"/>
        <v>0</v>
      </c>
      <c r="CJ162" s="33">
        <f t="shared" si="36"/>
        <v>0</v>
      </c>
      <c r="CK162" s="33">
        <f t="shared" si="37"/>
        <v>0</v>
      </c>
      <c r="CL162" s="33">
        <f>IF(AND(C162&lt;&gt;0,OR(AN162="",AO162="",AQ162="",AR162="",AS162="")),1,0)</f>
        <v>0</v>
      </c>
      <c r="CM162" s="33"/>
      <c r="CN162" s="33"/>
      <c r="CZ162" s="2"/>
    </row>
    <row r="163" spans="1:104" ht="16.350000000000001" customHeight="1" x14ac:dyDescent="0.2">
      <c r="A163" s="1392"/>
      <c r="B163" s="817" t="s">
        <v>196</v>
      </c>
      <c r="C163" s="333">
        <f t="shared" si="39"/>
        <v>1</v>
      </c>
      <c r="D163" s="329">
        <f t="shared" ref="D163:E169" si="41">SUM(F163+H163+J163+L163+N163+P163+R163+T163+V163+X163+Z163+AB163+AD163+AF163+AH163+AJ163+AL163)</f>
        <v>0</v>
      </c>
      <c r="E163" s="812">
        <f t="shared" si="41"/>
        <v>1</v>
      </c>
      <c r="F163" s="106"/>
      <c r="G163" s="109"/>
      <c r="H163" s="106"/>
      <c r="I163" s="109"/>
      <c r="J163" s="106"/>
      <c r="K163" s="109"/>
      <c r="L163" s="106"/>
      <c r="M163" s="109"/>
      <c r="N163" s="106"/>
      <c r="O163" s="109"/>
      <c r="P163" s="106"/>
      <c r="Q163" s="109"/>
      <c r="R163" s="106"/>
      <c r="S163" s="109">
        <v>1</v>
      </c>
      <c r="T163" s="106"/>
      <c r="U163" s="109"/>
      <c r="V163" s="106"/>
      <c r="W163" s="109"/>
      <c r="X163" s="106"/>
      <c r="Y163" s="109"/>
      <c r="Z163" s="106"/>
      <c r="AA163" s="109"/>
      <c r="AB163" s="106"/>
      <c r="AC163" s="109"/>
      <c r="AD163" s="106"/>
      <c r="AE163" s="109"/>
      <c r="AF163" s="106"/>
      <c r="AG163" s="109"/>
      <c r="AH163" s="106"/>
      <c r="AI163" s="109"/>
      <c r="AJ163" s="106"/>
      <c r="AK163" s="109"/>
      <c r="AL163" s="106"/>
      <c r="AM163" s="254"/>
      <c r="AN163" s="331">
        <v>0</v>
      </c>
      <c r="AO163" s="57">
        <v>0</v>
      </c>
      <c r="AP163" s="106">
        <v>0</v>
      </c>
      <c r="AQ163" s="109">
        <v>0</v>
      </c>
      <c r="AR163" s="109">
        <v>0</v>
      </c>
      <c r="AS163" s="109">
        <v>0</v>
      </c>
      <c r="AT163" s="186" t="str">
        <f t="shared" si="40"/>
        <v/>
      </c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12"/>
      <c r="BF163" s="12"/>
      <c r="BY163" s="3"/>
      <c r="CA163" s="32" t="str">
        <f t="shared" si="27"/>
        <v/>
      </c>
      <c r="CB163" s="32" t="str">
        <f t="shared" si="28"/>
        <v/>
      </c>
      <c r="CC163" s="32" t="str">
        <f t="shared" si="29"/>
        <v/>
      </c>
      <c r="CD163" s="32" t="str">
        <f t="shared" si="30"/>
        <v/>
      </c>
      <c r="CE163" s="32" t="str">
        <f t="shared" si="31"/>
        <v/>
      </c>
      <c r="CF163" s="32" t="str">
        <f t="shared" si="32"/>
        <v/>
      </c>
      <c r="CG163" s="33">
        <f t="shared" si="33"/>
        <v>0</v>
      </c>
      <c r="CH163" s="33">
        <f t="shared" si="34"/>
        <v>0</v>
      </c>
      <c r="CI163" s="33">
        <f t="shared" si="35"/>
        <v>0</v>
      </c>
      <c r="CJ163" s="33">
        <f t="shared" si="36"/>
        <v>0</v>
      </c>
      <c r="CK163" s="33">
        <f t="shared" si="37"/>
        <v>0</v>
      </c>
      <c r="CL163" s="33">
        <f t="shared" si="38"/>
        <v>0</v>
      </c>
      <c r="CM163" s="33"/>
      <c r="CN163" s="33"/>
      <c r="CZ163" s="2"/>
    </row>
    <row r="164" spans="1:104" ht="16.350000000000001" customHeight="1" x14ac:dyDescent="0.2">
      <c r="A164" s="1392"/>
      <c r="B164" s="341" t="s">
        <v>197</v>
      </c>
      <c r="C164" s="333">
        <f t="shared" si="39"/>
        <v>0</v>
      </c>
      <c r="D164" s="334">
        <f t="shared" si="41"/>
        <v>0</v>
      </c>
      <c r="E164" s="812">
        <f t="shared" si="41"/>
        <v>0</v>
      </c>
      <c r="F164" s="35"/>
      <c r="G164" s="39"/>
      <c r="H164" s="35"/>
      <c r="I164" s="39"/>
      <c r="J164" s="35"/>
      <c r="K164" s="39"/>
      <c r="L164" s="35"/>
      <c r="M164" s="39"/>
      <c r="N164" s="35"/>
      <c r="O164" s="39"/>
      <c r="P164" s="35"/>
      <c r="Q164" s="39"/>
      <c r="R164" s="35"/>
      <c r="S164" s="39"/>
      <c r="T164" s="35"/>
      <c r="U164" s="39"/>
      <c r="V164" s="35"/>
      <c r="W164" s="39"/>
      <c r="X164" s="35"/>
      <c r="Y164" s="39"/>
      <c r="Z164" s="35"/>
      <c r="AA164" s="39"/>
      <c r="AB164" s="35"/>
      <c r="AC164" s="39"/>
      <c r="AD164" s="35"/>
      <c r="AE164" s="39"/>
      <c r="AF164" s="35"/>
      <c r="AG164" s="39"/>
      <c r="AH164" s="35"/>
      <c r="AI164" s="39"/>
      <c r="AJ164" s="35"/>
      <c r="AK164" s="39"/>
      <c r="AL164" s="35"/>
      <c r="AM164" s="239"/>
      <c r="AN164" s="336"/>
      <c r="AO164" s="58"/>
      <c r="AP164" s="35"/>
      <c r="AQ164" s="305"/>
      <c r="AR164" s="305"/>
      <c r="AS164" s="305"/>
      <c r="AT164" s="186" t="str">
        <f t="shared" si="40"/>
        <v/>
      </c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12"/>
      <c r="BF164" s="12"/>
      <c r="BY164" s="3"/>
      <c r="CA164" s="32" t="str">
        <f t="shared" si="27"/>
        <v/>
      </c>
      <c r="CB164" s="32" t="str">
        <f t="shared" si="28"/>
        <v/>
      </c>
      <c r="CC164" s="32" t="str">
        <f t="shared" si="29"/>
        <v/>
      </c>
      <c r="CD164" s="32" t="str">
        <f t="shared" si="30"/>
        <v/>
      </c>
      <c r="CE164" s="32" t="str">
        <f t="shared" si="31"/>
        <v/>
      </c>
      <c r="CF164" s="32" t="str">
        <f t="shared" si="32"/>
        <v/>
      </c>
      <c r="CG164" s="33">
        <f t="shared" si="33"/>
        <v>0</v>
      </c>
      <c r="CH164" s="33">
        <f t="shared" si="34"/>
        <v>0</v>
      </c>
      <c r="CI164" s="33">
        <f t="shared" si="35"/>
        <v>0</v>
      </c>
      <c r="CJ164" s="33">
        <f t="shared" si="36"/>
        <v>0</v>
      </c>
      <c r="CK164" s="33">
        <f t="shared" si="37"/>
        <v>0</v>
      </c>
      <c r="CL164" s="33">
        <f t="shared" si="38"/>
        <v>0</v>
      </c>
      <c r="CM164" s="33"/>
      <c r="CN164" s="33"/>
      <c r="CZ164" s="2"/>
    </row>
    <row r="165" spans="1:104" ht="23.25" customHeight="1" x14ac:dyDescent="0.2">
      <c r="A165" s="1392"/>
      <c r="B165" s="342" t="s">
        <v>198</v>
      </c>
      <c r="C165" s="333">
        <f t="shared" si="39"/>
        <v>0</v>
      </c>
      <c r="D165" s="334">
        <f t="shared" si="41"/>
        <v>0</v>
      </c>
      <c r="E165" s="812">
        <f t="shared" si="41"/>
        <v>0</v>
      </c>
      <c r="F165" s="35"/>
      <c r="G165" s="39"/>
      <c r="H165" s="35"/>
      <c r="I165" s="39"/>
      <c r="J165" s="35"/>
      <c r="K165" s="39"/>
      <c r="L165" s="35"/>
      <c r="M165" s="39"/>
      <c r="N165" s="35"/>
      <c r="O165" s="39"/>
      <c r="P165" s="35"/>
      <c r="Q165" s="39"/>
      <c r="R165" s="35"/>
      <c r="S165" s="39"/>
      <c r="T165" s="35"/>
      <c r="U165" s="39"/>
      <c r="V165" s="35"/>
      <c r="W165" s="39"/>
      <c r="X165" s="35"/>
      <c r="Y165" s="39"/>
      <c r="Z165" s="35"/>
      <c r="AA165" s="39"/>
      <c r="AB165" s="35"/>
      <c r="AC165" s="39"/>
      <c r="AD165" s="35"/>
      <c r="AE165" s="39"/>
      <c r="AF165" s="35"/>
      <c r="AG165" s="39"/>
      <c r="AH165" s="35"/>
      <c r="AI165" s="39"/>
      <c r="AJ165" s="35"/>
      <c r="AK165" s="39"/>
      <c r="AL165" s="35"/>
      <c r="AM165" s="239"/>
      <c r="AN165" s="336"/>
      <c r="AO165" s="58"/>
      <c r="AP165" s="35"/>
      <c r="AQ165" s="46"/>
      <c r="AR165" s="46"/>
      <c r="AS165" s="46"/>
      <c r="AT165" s="186" t="str">
        <f t="shared" si="40"/>
        <v/>
      </c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12"/>
      <c r="BF165" s="12"/>
      <c r="BY165" s="3"/>
      <c r="CA165" s="32" t="str">
        <f t="shared" si="27"/>
        <v/>
      </c>
      <c r="CB165" s="32" t="str">
        <f t="shared" si="28"/>
        <v/>
      </c>
      <c r="CC165" s="32" t="str">
        <f t="shared" si="29"/>
        <v/>
      </c>
      <c r="CD165" s="32" t="str">
        <f t="shared" si="30"/>
        <v/>
      </c>
      <c r="CE165" s="32" t="str">
        <f t="shared" si="31"/>
        <v/>
      </c>
      <c r="CF165" s="32" t="str">
        <f t="shared" si="32"/>
        <v/>
      </c>
      <c r="CG165" s="33">
        <f t="shared" si="33"/>
        <v>0</v>
      </c>
      <c r="CH165" s="33">
        <f t="shared" si="34"/>
        <v>0</v>
      </c>
      <c r="CI165" s="33">
        <f t="shared" si="35"/>
        <v>0</v>
      </c>
      <c r="CJ165" s="33">
        <f t="shared" si="36"/>
        <v>0</v>
      </c>
      <c r="CK165" s="33">
        <f t="shared" si="37"/>
        <v>0</v>
      </c>
      <c r="CL165" s="33">
        <f t="shared" si="38"/>
        <v>0</v>
      </c>
      <c r="CM165" s="33"/>
      <c r="CN165" s="33"/>
      <c r="CZ165" s="2"/>
    </row>
    <row r="166" spans="1:104" ht="16.350000000000001" customHeight="1" x14ac:dyDescent="0.2">
      <c r="A166" s="1376"/>
      <c r="B166" s="343" t="s">
        <v>199</v>
      </c>
      <c r="C166" s="344">
        <f t="shared" si="39"/>
        <v>0</v>
      </c>
      <c r="D166" s="337">
        <f t="shared" si="41"/>
        <v>0</v>
      </c>
      <c r="E166" s="820">
        <f t="shared" si="41"/>
        <v>0</v>
      </c>
      <c r="F166" s="42"/>
      <c r="G166" s="46"/>
      <c r="H166" s="42"/>
      <c r="I166" s="46"/>
      <c r="J166" s="42"/>
      <c r="K166" s="46"/>
      <c r="L166" s="42"/>
      <c r="M166" s="46"/>
      <c r="N166" s="42"/>
      <c r="O166" s="46"/>
      <c r="P166" s="42"/>
      <c r="Q166" s="46"/>
      <c r="R166" s="42"/>
      <c r="S166" s="46"/>
      <c r="T166" s="42"/>
      <c r="U166" s="46"/>
      <c r="V166" s="42"/>
      <c r="W166" s="46"/>
      <c r="X166" s="42"/>
      <c r="Y166" s="46"/>
      <c r="Z166" s="42"/>
      <c r="AA166" s="46"/>
      <c r="AB166" s="42"/>
      <c r="AC166" s="46"/>
      <c r="AD166" s="42"/>
      <c r="AE166" s="46"/>
      <c r="AF166" s="42"/>
      <c r="AG166" s="46"/>
      <c r="AH166" s="42"/>
      <c r="AI166" s="46"/>
      <c r="AJ166" s="42"/>
      <c r="AK166" s="46"/>
      <c r="AL166" s="42"/>
      <c r="AM166" s="244"/>
      <c r="AN166" s="338"/>
      <c r="AO166" s="202"/>
      <c r="AP166" s="42"/>
      <c r="AQ166" s="85"/>
      <c r="AR166" s="85"/>
      <c r="AS166" s="85"/>
      <c r="AT166" s="186" t="str">
        <f t="shared" si="40"/>
        <v/>
      </c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12"/>
      <c r="BF166" s="12"/>
      <c r="BY166" s="3"/>
      <c r="CA166" s="32" t="str">
        <f t="shared" si="27"/>
        <v/>
      </c>
      <c r="CB166" s="32" t="str">
        <f t="shared" si="28"/>
        <v/>
      </c>
      <c r="CC166" s="32" t="str">
        <f t="shared" si="29"/>
        <v/>
      </c>
      <c r="CD166" s="32" t="str">
        <f t="shared" si="30"/>
        <v/>
      </c>
      <c r="CE166" s="32" t="str">
        <f t="shared" si="31"/>
        <v/>
      </c>
      <c r="CF166" s="32" t="str">
        <f t="shared" si="32"/>
        <v/>
      </c>
      <c r="CG166" s="33">
        <f t="shared" si="33"/>
        <v>0</v>
      </c>
      <c r="CH166" s="33">
        <f t="shared" si="34"/>
        <v>0</v>
      </c>
      <c r="CI166" s="33">
        <f t="shared" si="35"/>
        <v>0</v>
      </c>
      <c r="CJ166" s="33">
        <f t="shared" si="36"/>
        <v>0</v>
      </c>
      <c r="CK166" s="33">
        <f t="shared" si="37"/>
        <v>0</v>
      </c>
      <c r="CL166" s="33">
        <f t="shared" si="38"/>
        <v>0</v>
      </c>
      <c r="CM166" s="33"/>
      <c r="CN166" s="33"/>
      <c r="CZ166" s="2"/>
    </row>
    <row r="167" spans="1:104" ht="25.5" customHeight="1" x14ac:dyDescent="0.2">
      <c r="A167" s="1375" t="s">
        <v>200</v>
      </c>
      <c r="B167" s="976" t="s">
        <v>201</v>
      </c>
      <c r="C167" s="972">
        <f t="shared" si="39"/>
        <v>0</v>
      </c>
      <c r="D167" s="973">
        <f t="shared" si="41"/>
        <v>0</v>
      </c>
      <c r="E167" s="974">
        <f t="shared" si="41"/>
        <v>0</v>
      </c>
      <c r="F167" s="893"/>
      <c r="G167" s="896"/>
      <c r="H167" s="893"/>
      <c r="I167" s="896"/>
      <c r="J167" s="893"/>
      <c r="K167" s="896"/>
      <c r="L167" s="893"/>
      <c r="M167" s="896"/>
      <c r="N167" s="893"/>
      <c r="O167" s="896"/>
      <c r="P167" s="893"/>
      <c r="Q167" s="896"/>
      <c r="R167" s="893"/>
      <c r="S167" s="896"/>
      <c r="T167" s="893"/>
      <c r="U167" s="896"/>
      <c r="V167" s="893"/>
      <c r="W167" s="896"/>
      <c r="X167" s="893"/>
      <c r="Y167" s="896"/>
      <c r="Z167" s="893"/>
      <c r="AA167" s="896"/>
      <c r="AB167" s="893"/>
      <c r="AC167" s="896"/>
      <c r="AD167" s="893"/>
      <c r="AE167" s="896"/>
      <c r="AF167" s="893"/>
      <c r="AG167" s="896"/>
      <c r="AH167" s="893"/>
      <c r="AI167" s="896"/>
      <c r="AJ167" s="893"/>
      <c r="AK167" s="896"/>
      <c r="AL167" s="893"/>
      <c r="AM167" s="953"/>
      <c r="AN167" s="975"/>
      <c r="AO167" s="913"/>
      <c r="AP167" s="893"/>
      <c r="AQ167" s="347"/>
      <c r="AR167" s="347"/>
      <c r="AS167" s="347"/>
      <c r="AT167" s="186" t="str">
        <f t="shared" si="40"/>
        <v/>
      </c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12"/>
      <c r="BF167" s="12"/>
      <c r="BY167" s="3"/>
      <c r="CA167" s="32" t="str">
        <f t="shared" si="27"/>
        <v/>
      </c>
      <c r="CB167" s="32" t="str">
        <f t="shared" si="28"/>
        <v/>
      </c>
      <c r="CC167" s="32" t="str">
        <f t="shared" si="29"/>
        <v/>
      </c>
      <c r="CD167" s="32" t="str">
        <f t="shared" si="30"/>
        <v/>
      </c>
      <c r="CE167" s="32" t="str">
        <f t="shared" si="31"/>
        <v/>
      </c>
      <c r="CF167" s="32" t="str">
        <f t="shared" si="32"/>
        <v/>
      </c>
      <c r="CG167" s="33">
        <f t="shared" si="33"/>
        <v>0</v>
      </c>
      <c r="CH167" s="33">
        <f t="shared" si="34"/>
        <v>0</v>
      </c>
      <c r="CI167" s="33">
        <f t="shared" si="35"/>
        <v>0</v>
      </c>
      <c r="CJ167" s="33">
        <f t="shared" si="36"/>
        <v>0</v>
      </c>
      <c r="CK167" s="33">
        <f t="shared" si="37"/>
        <v>0</v>
      </c>
      <c r="CL167" s="33">
        <f t="shared" si="38"/>
        <v>0</v>
      </c>
      <c r="CM167" s="33"/>
      <c r="CN167" s="33"/>
      <c r="CZ167" s="2"/>
    </row>
    <row r="168" spans="1:104" ht="22.5" customHeight="1" x14ac:dyDescent="0.2">
      <c r="A168" s="1392"/>
      <c r="B168" s="817" t="s">
        <v>202</v>
      </c>
      <c r="C168" s="333">
        <f t="shared" si="39"/>
        <v>0</v>
      </c>
      <c r="D168" s="334">
        <f t="shared" si="41"/>
        <v>0</v>
      </c>
      <c r="E168" s="812">
        <f t="shared" si="41"/>
        <v>0</v>
      </c>
      <c r="F168" s="35"/>
      <c r="G168" s="39"/>
      <c r="H168" s="35"/>
      <c r="I168" s="39"/>
      <c r="J168" s="35"/>
      <c r="K168" s="39"/>
      <c r="L168" s="35"/>
      <c r="M168" s="39"/>
      <c r="N168" s="35"/>
      <c r="O168" s="39"/>
      <c r="P168" s="35"/>
      <c r="Q168" s="39"/>
      <c r="R168" s="35"/>
      <c r="S168" s="39"/>
      <c r="T168" s="35"/>
      <c r="U168" s="39"/>
      <c r="V168" s="35"/>
      <c r="W168" s="39"/>
      <c r="X168" s="35"/>
      <c r="Y168" s="39"/>
      <c r="Z168" s="35"/>
      <c r="AA168" s="39"/>
      <c r="AB168" s="35"/>
      <c r="AC168" s="39"/>
      <c r="AD168" s="35"/>
      <c r="AE168" s="39"/>
      <c r="AF168" s="35"/>
      <c r="AG168" s="39"/>
      <c r="AH168" s="35"/>
      <c r="AI168" s="39"/>
      <c r="AJ168" s="35"/>
      <c r="AK168" s="39"/>
      <c r="AL168" s="35"/>
      <c r="AM168" s="239"/>
      <c r="AN168" s="336"/>
      <c r="AO168" s="58"/>
      <c r="AP168" s="35"/>
      <c r="AQ168" s="46"/>
      <c r="AR168" s="46"/>
      <c r="AS168" s="46"/>
      <c r="AT168" s="186" t="str">
        <f t="shared" si="40"/>
        <v/>
      </c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12"/>
      <c r="BF168" s="12"/>
      <c r="BY168" s="3"/>
      <c r="CA168" s="32" t="str">
        <f t="shared" si="27"/>
        <v/>
      </c>
      <c r="CB168" s="32" t="str">
        <f t="shared" si="28"/>
        <v/>
      </c>
      <c r="CC168" s="32" t="str">
        <f t="shared" si="29"/>
        <v/>
      </c>
      <c r="CD168" s="32" t="str">
        <f t="shared" si="30"/>
        <v/>
      </c>
      <c r="CE168" s="32" t="str">
        <f t="shared" si="31"/>
        <v/>
      </c>
      <c r="CF168" s="32" t="str">
        <f t="shared" si="32"/>
        <v/>
      </c>
      <c r="CG168" s="33">
        <f t="shared" si="33"/>
        <v>0</v>
      </c>
      <c r="CH168" s="33">
        <f t="shared" si="34"/>
        <v>0</v>
      </c>
      <c r="CI168" s="33">
        <f t="shared" si="35"/>
        <v>0</v>
      </c>
      <c r="CJ168" s="33">
        <f t="shared" si="36"/>
        <v>0</v>
      </c>
      <c r="CK168" s="33">
        <f t="shared" si="37"/>
        <v>0</v>
      </c>
      <c r="CL168" s="33">
        <f t="shared" si="38"/>
        <v>0</v>
      </c>
      <c r="CM168" s="33"/>
      <c r="CN168" s="33"/>
      <c r="CZ168" s="2"/>
    </row>
    <row r="169" spans="1:104" ht="23.25" customHeight="1" x14ac:dyDescent="0.2">
      <c r="A169" s="1376"/>
      <c r="B169" s="818" t="s">
        <v>203</v>
      </c>
      <c r="C169" s="348">
        <f t="shared" si="39"/>
        <v>0</v>
      </c>
      <c r="D169" s="349">
        <f t="shared" si="41"/>
        <v>0</v>
      </c>
      <c r="E169" s="350">
        <f t="shared" si="41"/>
        <v>0</v>
      </c>
      <c r="F169" s="82"/>
      <c r="G169" s="85"/>
      <c r="H169" s="82"/>
      <c r="I169" s="85"/>
      <c r="J169" s="82"/>
      <c r="K169" s="85"/>
      <c r="L169" s="82"/>
      <c r="M169" s="85"/>
      <c r="N169" s="82"/>
      <c r="O169" s="85"/>
      <c r="P169" s="82"/>
      <c r="Q169" s="85"/>
      <c r="R169" s="82"/>
      <c r="S169" s="85"/>
      <c r="T169" s="82"/>
      <c r="U169" s="85"/>
      <c r="V169" s="82"/>
      <c r="W169" s="85"/>
      <c r="X169" s="82"/>
      <c r="Y169" s="85"/>
      <c r="Z169" s="82"/>
      <c r="AA169" s="85"/>
      <c r="AB169" s="82"/>
      <c r="AC169" s="85"/>
      <c r="AD169" s="82"/>
      <c r="AE169" s="85"/>
      <c r="AF169" s="82"/>
      <c r="AG169" s="85"/>
      <c r="AH169" s="82"/>
      <c r="AI169" s="85"/>
      <c r="AJ169" s="82"/>
      <c r="AK169" s="85"/>
      <c r="AL169" s="82"/>
      <c r="AM169" s="351"/>
      <c r="AN169" s="352"/>
      <c r="AO169" s="59"/>
      <c r="AP169" s="82"/>
      <c r="AQ169" s="85"/>
      <c r="AR169" s="85"/>
      <c r="AS169" s="85"/>
      <c r="AT169" s="186" t="str">
        <f t="shared" si="40"/>
        <v/>
      </c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12"/>
      <c r="BF169" s="12"/>
      <c r="BY169" s="3"/>
      <c r="CA169" s="32" t="str">
        <f t="shared" si="27"/>
        <v/>
      </c>
      <c r="CB169" s="32" t="str">
        <f t="shared" si="28"/>
        <v/>
      </c>
      <c r="CC169" s="32" t="str">
        <f t="shared" si="29"/>
        <v/>
      </c>
      <c r="CD169" s="32" t="str">
        <f t="shared" si="30"/>
        <v/>
      </c>
      <c r="CE169" s="32" t="str">
        <f t="shared" si="31"/>
        <v/>
      </c>
      <c r="CF169" s="32" t="str">
        <f t="shared" si="32"/>
        <v/>
      </c>
      <c r="CG169" s="33">
        <f t="shared" si="33"/>
        <v>0</v>
      </c>
      <c r="CH169" s="33">
        <f t="shared" si="34"/>
        <v>0</v>
      </c>
      <c r="CI169" s="33">
        <f t="shared" si="35"/>
        <v>0</v>
      </c>
      <c r="CJ169" s="33">
        <f t="shared" si="36"/>
        <v>0</v>
      </c>
      <c r="CK169" s="33">
        <f t="shared" si="37"/>
        <v>0</v>
      </c>
      <c r="CL169" s="33">
        <f t="shared" si="38"/>
        <v>0</v>
      </c>
      <c r="CM169" s="33"/>
      <c r="CN169" s="33"/>
      <c r="CZ169" s="2"/>
    </row>
    <row r="170" spans="1:104" ht="22.35" customHeight="1" x14ac:dyDescent="0.2">
      <c r="A170" s="1375" t="s">
        <v>204</v>
      </c>
      <c r="B170" s="971" t="s">
        <v>205</v>
      </c>
      <c r="C170" s="972">
        <f t="shared" si="39"/>
        <v>0</v>
      </c>
      <c r="D170" s="973">
        <f t="shared" ref="D170:E173" si="42">SUM(F170+H170+J170+L170+N170)</f>
        <v>0</v>
      </c>
      <c r="E170" s="974">
        <f t="shared" si="42"/>
        <v>0</v>
      </c>
      <c r="F170" s="893"/>
      <c r="G170" s="896"/>
      <c r="H170" s="893"/>
      <c r="I170" s="896"/>
      <c r="J170" s="893"/>
      <c r="K170" s="896"/>
      <c r="L170" s="893"/>
      <c r="M170" s="896"/>
      <c r="N170" s="893"/>
      <c r="O170" s="896"/>
      <c r="P170" s="977"/>
      <c r="Q170" s="978"/>
      <c r="R170" s="977"/>
      <c r="S170" s="978"/>
      <c r="T170" s="977"/>
      <c r="U170" s="978"/>
      <c r="V170" s="977"/>
      <c r="W170" s="978"/>
      <c r="X170" s="977"/>
      <c r="Y170" s="978"/>
      <c r="Z170" s="977"/>
      <c r="AA170" s="978"/>
      <c r="AB170" s="977"/>
      <c r="AC170" s="978"/>
      <c r="AD170" s="977"/>
      <c r="AE170" s="978"/>
      <c r="AF170" s="977"/>
      <c r="AG170" s="978"/>
      <c r="AH170" s="977"/>
      <c r="AI170" s="978"/>
      <c r="AJ170" s="977"/>
      <c r="AK170" s="978"/>
      <c r="AL170" s="977"/>
      <c r="AM170" s="979"/>
      <c r="AN170" s="975"/>
      <c r="AO170" s="980"/>
      <c r="AP170" s="893"/>
      <c r="AQ170" s="347"/>
      <c r="AR170" s="347"/>
      <c r="AS170" s="347"/>
      <c r="AT170" s="186" t="str">
        <f t="shared" si="40"/>
        <v/>
      </c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12"/>
      <c r="BF170" s="12"/>
      <c r="BY170" s="3"/>
      <c r="CA170" s="32" t="str">
        <f t="shared" si="27"/>
        <v/>
      </c>
      <c r="CB170" s="32"/>
      <c r="CC170" s="32" t="str">
        <f t="shared" si="29"/>
        <v/>
      </c>
      <c r="CD170" s="32" t="str">
        <f t="shared" si="30"/>
        <v/>
      </c>
      <c r="CE170" s="32" t="str">
        <f t="shared" si="31"/>
        <v/>
      </c>
      <c r="CF170" s="32" t="str">
        <f t="shared" si="32"/>
        <v/>
      </c>
      <c r="CG170" s="33">
        <f t="shared" si="33"/>
        <v>0</v>
      </c>
      <c r="CH170" s="33"/>
      <c r="CI170" s="33">
        <f t="shared" si="35"/>
        <v>0</v>
      </c>
      <c r="CJ170" s="33">
        <f t="shared" si="36"/>
        <v>0</v>
      </c>
      <c r="CK170" s="33">
        <f t="shared" si="37"/>
        <v>0</v>
      </c>
      <c r="CL170" s="33">
        <f>IF(AND(C170&lt;&gt;0,OR(AN170="",AP170="",AQ170="",AR170="",AS170="")),1,0)</f>
        <v>0</v>
      </c>
      <c r="CM170" s="33"/>
      <c r="CN170" s="33"/>
      <c r="CZ170" s="2"/>
    </row>
    <row r="171" spans="1:104" ht="27" customHeight="1" x14ac:dyDescent="0.2">
      <c r="A171" s="1392"/>
      <c r="B171" s="817" t="s">
        <v>206</v>
      </c>
      <c r="C171" s="333">
        <f t="shared" si="39"/>
        <v>0</v>
      </c>
      <c r="D171" s="334">
        <f t="shared" si="42"/>
        <v>0</v>
      </c>
      <c r="E171" s="812">
        <f t="shared" si="42"/>
        <v>0</v>
      </c>
      <c r="F171" s="35"/>
      <c r="G171" s="39"/>
      <c r="H171" s="35"/>
      <c r="I171" s="39"/>
      <c r="J171" s="35"/>
      <c r="K171" s="39"/>
      <c r="L171" s="35"/>
      <c r="M171" s="39"/>
      <c r="N171" s="35"/>
      <c r="O171" s="39"/>
      <c r="P171" s="270"/>
      <c r="Q171" s="271"/>
      <c r="R171" s="270"/>
      <c r="S171" s="271"/>
      <c r="T171" s="270"/>
      <c r="U171" s="271"/>
      <c r="V171" s="270"/>
      <c r="W171" s="271"/>
      <c r="X171" s="270"/>
      <c r="Y171" s="271"/>
      <c r="Z171" s="270"/>
      <c r="AA171" s="271"/>
      <c r="AB171" s="270"/>
      <c r="AC171" s="271"/>
      <c r="AD171" s="270"/>
      <c r="AE171" s="271"/>
      <c r="AF171" s="270"/>
      <c r="AG171" s="271"/>
      <c r="AH171" s="270"/>
      <c r="AI171" s="271"/>
      <c r="AJ171" s="270"/>
      <c r="AK171" s="271"/>
      <c r="AL171" s="270"/>
      <c r="AM171" s="357"/>
      <c r="AN171" s="336"/>
      <c r="AO171" s="358"/>
      <c r="AP171" s="35"/>
      <c r="AQ171" s="46"/>
      <c r="AR171" s="46"/>
      <c r="AS171" s="46"/>
      <c r="AT171" s="186" t="str">
        <f t="shared" si="40"/>
        <v/>
      </c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12"/>
      <c r="BF171" s="12"/>
      <c r="BY171" s="3"/>
      <c r="CA171" s="32" t="str">
        <f t="shared" si="27"/>
        <v/>
      </c>
      <c r="CB171" s="32"/>
      <c r="CC171" s="32" t="str">
        <f t="shared" si="29"/>
        <v/>
      </c>
      <c r="CD171" s="32" t="str">
        <f t="shared" si="30"/>
        <v/>
      </c>
      <c r="CE171" s="32" t="str">
        <f t="shared" si="31"/>
        <v/>
      </c>
      <c r="CF171" s="32" t="str">
        <f t="shared" si="32"/>
        <v/>
      </c>
      <c r="CG171" s="33">
        <f t="shared" si="33"/>
        <v>0</v>
      </c>
      <c r="CH171" s="33"/>
      <c r="CI171" s="33">
        <f t="shared" si="35"/>
        <v>0</v>
      </c>
      <c r="CJ171" s="33">
        <f t="shared" si="36"/>
        <v>0</v>
      </c>
      <c r="CK171" s="33">
        <f t="shared" si="37"/>
        <v>0</v>
      </c>
      <c r="CL171" s="33">
        <f t="shared" ref="CL171:CL173" si="43">IF(AND(C171&lt;&gt;0,OR(AN171="",AP171="",AQ171="",AR171="",AS171="")),1,0)</f>
        <v>0</v>
      </c>
      <c r="CM171" s="33"/>
      <c r="CN171" s="33"/>
      <c r="CZ171" s="2"/>
    </row>
    <row r="172" spans="1:104" ht="25.5" customHeight="1" x14ac:dyDescent="0.2">
      <c r="A172" s="1392"/>
      <c r="B172" s="817" t="s">
        <v>207</v>
      </c>
      <c r="C172" s="333">
        <f t="shared" si="39"/>
        <v>0</v>
      </c>
      <c r="D172" s="334">
        <f t="shared" si="42"/>
        <v>0</v>
      </c>
      <c r="E172" s="812">
        <f t="shared" si="42"/>
        <v>0</v>
      </c>
      <c r="F172" s="35"/>
      <c r="G172" s="39"/>
      <c r="H172" s="35"/>
      <c r="I172" s="39"/>
      <c r="J172" s="35"/>
      <c r="K172" s="39"/>
      <c r="L172" s="35"/>
      <c r="M172" s="39"/>
      <c r="N172" s="35"/>
      <c r="O172" s="39"/>
      <c r="P172" s="270"/>
      <c r="Q172" s="271"/>
      <c r="R172" s="270"/>
      <c r="S172" s="271"/>
      <c r="T172" s="270"/>
      <c r="U172" s="271"/>
      <c r="V172" s="270"/>
      <c r="W172" s="271"/>
      <c r="X172" s="270"/>
      <c r="Y172" s="271"/>
      <c r="Z172" s="270"/>
      <c r="AA172" s="271"/>
      <c r="AB172" s="270"/>
      <c r="AC172" s="271"/>
      <c r="AD172" s="270"/>
      <c r="AE172" s="271"/>
      <c r="AF172" s="270"/>
      <c r="AG172" s="271"/>
      <c r="AH172" s="270"/>
      <c r="AI172" s="271"/>
      <c r="AJ172" s="270"/>
      <c r="AK172" s="271"/>
      <c r="AL172" s="270"/>
      <c r="AM172" s="357"/>
      <c r="AN172" s="336"/>
      <c r="AO172" s="359"/>
      <c r="AP172" s="35"/>
      <c r="AQ172" s="46"/>
      <c r="AR172" s="46"/>
      <c r="AS172" s="46"/>
      <c r="AT172" s="186" t="str">
        <f t="shared" si="40"/>
        <v/>
      </c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12"/>
      <c r="BF172" s="12"/>
      <c r="BY172" s="3"/>
      <c r="CA172" s="32" t="str">
        <f t="shared" si="27"/>
        <v/>
      </c>
      <c r="CB172" s="32"/>
      <c r="CC172" s="32" t="str">
        <f t="shared" si="29"/>
        <v/>
      </c>
      <c r="CD172" s="32" t="str">
        <f t="shared" si="30"/>
        <v/>
      </c>
      <c r="CE172" s="32" t="str">
        <f t="shared" si="31"/>
        <v/>
      </c>
      <c r="CF172" s="32" t="str">
        <f t="shared" si="32"/>
        <v/>
      </c>
      <c r="CG172" s="33">
        <f t="shared" si="33"/>
        <v>0</v>
      </c>
      <c r="CH172" s="33"/>
      <c r="CI172" s="33">
        <f t="shared" si="35"/>
        <v>0</v>
      </c>
      <c r="CJ172" s="33">
        <f t="shared" si="36"/>
        <v>0</v>
      </c>
      <c r="CK172" s="33">
        <f t="shared" si="37"/>
        <v>0</v>
      </c>
      <c r="CL172" s="33">
        <f t="shared" si="43"/>
        <v>0</v>
      </c>
      <c r="CM172" s="33"/>
      <c r="CN172" s="33"/>
      <c r="CZ172" s="2"/>
    </row>
    <row r="173" spans="1:104" ht="32.25" customHeight="1" x14ac:dyDescent="0.2">
      <c r="A173" s="1376"/>
      <c r="B173" s="818" t="s">
        <v>208</v>
      </c>
      <c r="C173" s="348">
        <f t="shared" si="39"/>
        <v>0</v>
      </c>
      <c r="D173" s="349">
        <f t="shared" si="42"/>
        <v>0</v>
      </c>
      <c r="E173" s="350">
        <f t="shared" si="42"/>
        <v>0</v>
      </c>
      <c r="F173" s="82"/>
      <c r="G173" s="85"/>
      <c r="H173" s="82"/>
      <c r="I173" s="85"/>
      <c r="J173" s="82"/>
      <c r="K173" s="85"/>
      <c r="L173" s="82"/>
      <c r="M173" s="85"/>
      <c r="N173" s="82"/>
      <c r="O173" s="85"/>
      <c r="P173" s="360"/>
      <c r="Q173" s="361"/>
      <c r="R173" s="360"/>
      <c r="S173" s="361"/>
      <c r="T173" s="360"/>
      <c r="U173" s="361"/>
      <c r="V173" s="360"/>
      <c r="W173" s="361"/>
      <c r="X173" s="360"/>
      <c r="Y173" s="361"/>
      <c r="Z173" s="360"/>
      <c r="AA173" s="361"/>
      <c r="AB173" s="360"/>
      <c r="AC173" s="361"/>
      <c r="AD173" s="360"/>
      <c r="AE173" s="361"/>
      <c r="AF173" s="360"/>
      <c r="AG173" s="361"/>
      <c r="AH173" s="360"/>
      <c r="AI173" s="361"/>
      <c r="AJ173" s="360"/>
      <c r="AK173" s="361"/>
      <c r="AL173" s="360"/>
      <c r="AM173" s="361"/>
      <c r="AN173" s="352"/>
      <c r="AO173" s="274"/>
      <c r="AP173" s="82"/>
      <c r="AQ173" s="85"/>
      <c r="AR173" s="85"/>
      <c r="AS173" s="85"/>
      <c r="AT173" s="186" t="str">
        <f t="shared" si="40"/>
        <v/>
      </c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12"/>
      <c r="BF173" s="12"/>
      <c r="BY173" s="3"/>
      <c r="CA173" s="32" t="str">
        <f t="shared" si="27"/>
        <v/>
      </c>
      <c r="CB173" s="32"/>
      <c r="CC173" s="32" t="str">
        <f t="shared" si="29"/>
        <v/>
      </c>
      <c r="CD173" s="32" t="str">
        <f t="shared" si="30"/>
        <v/>
      </c>
      <c r="CE173" s="32" t="str">
        <f t="shared" si="31"/>
        <v/>
      </c>
      <c r="CF173" s="32" t="str">
        <f t="shared" si="32"/>
        <v/>
      </c>
      <c r="CG173" s="33">
        <f t="shared" si="33"/>
        <v>0</v>
      </c>
      <c r="CH173" s="33"/>
      <c r="CI173" s="33">
        <f t="shared" si="35"/>
        <v>0</v>
      </c>
      <c r="CJ173" s="33">
        <f t="shared" si="36"/>
        <v>0</v>
      </c>
      <c r="CK173" s="33">
        <f t="shared" si="37"/>
        <v>0</v>
      </c>
      <c r="CL173" s="33">
        <f t="shared" si="43"/>
        <v>0</v>
      </c>
      <c r="CM173" s="33"/>
      <c r="CN173" s="33"/>
      <c r="CZ173" s="2"/>
    </row>
    <row r="174" spans="1:104" ht="16.350000000000001" customHeight="1" x14ac:dyDescent="0.2">
      <c r="A174" s="1375" t="s">
        <v>209</v>
      </c>
      <c r="B174" s="362" t="s">
        <v>210</v>
      </c>
      <c r="C174" s="328">
        <f t="shared" si="39"/>
        <v>0</v>
      </c>
      <c r="D174" s="329">
        <f t="shared" ref="D174:E189" si="44">SUM(F174+H174+J174+L174+N174+P174+R174+T174+V174+X174+Z174+AB174+AD174+AF174+AH174+AJ174+AL174)</f>
        <v>0</v>
      </c>
      <c r="E174" s="330">
        <f t="shared" si="44"/>
        <v>0</v>
      </c>
      <c r="F174" s="106"/>
      <c r="G174" s="109"/>
      <c r="H174" s="106"/>
      <c r="I174" s="109"/>
      <c r="J174" s="106"/>
      <c r="K174" s="109"/>
      <c r="L174" s="106"/>
      <c r="M174" s="109"/>
      <c r="N174" s="106"/>
      <c r="O174" s="109"/>
      <c r="P174" s="106"/>
      <c r="Q174" s="109"/>
      <c r="R174" s="106"/>
      <c r="S174" s="109"/>
      <c r="T174" s="106"/>
      <c r="U174" s="109"/>
      <c r="V174" s="106"/>
      <c r="W174" s="109"/>
      <c r="X174" s="106"/>
      <c r="Y174" s="109"/>
      <c r="Z174" s="106"/>
      <c r="AA174" s="109"/>
      <c r="AB174" s="106"/>
      <c r="AC174" s="109"/>
      <c r="AD174" s="106"/>
      <c r="AE174" s="109"/>
      <c r="AF174" s="106"/>
      <c r="AG174" s="109"/>
      <c r="AH174" s="106"/>
      <c r="AI174" s="109"/>
      <c r="AJ174" s="106"/>
      <c r="AK174" s="109"/>
      <c r="AL174" s="106"/>
      <c r="AM174" s="108"/>
      <c r="AN174" s="109"/>
      <c r="AO174" s="913"/>
      <c r="AP174" s="911"/>
      <c r="AQ174" s="109"/>
      <c r="AR174" s="109"/>
      <c r="AS174" s="57"/>
      <c r="AT174" s="186" t="str">
        <f t="shared" si="40"/>
        <v/>
      </c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12"/>
      <c r="BF174" s="12"/>
      <c r="BY174" s="3"/>
      <c r="CA174" s="32" t="str">
        <f t="shared" si="27"/>
        <v/>
      </c>
      <c r="CB174" s="32" t="str">
        <f t="shared" ref="CB174:CB179" si="45">IF(CH174=0,"","* Las madres de hijos menor de 5 años NO DEBE ser mayor al Total de Mujeres ingresadas al Programa. ")</f>
        <v/>
      </c>
      <c r="CC174" s="32" t="str">
        <f t="shared" si="29"/>
        <v/>
      </c>
      <c r="CD174" s="32" t="str">
        <f t="shared" si="30"/>
        <v/>
      </c>
      <c r="CE174" s="32" t="str">
        <f t="shared" si="31"/>
        <v/>
      </c>
      <c r="CF174" s="32" t="str">
        <f t="shared" si="32"/>
        <v/>
      </c>
      <c r="CG174" s="33">
        <f t="shared" si="33"/>
        <v>0</v>
      </c>
      <c r="CH174" s="33">
        <f t="shared" ref="CH174:CH179" si="46">IF(C174&lt;AO174,1,0)</f>
        <v>0</v>
      </c>
      <c r="CI174" s="33">
        <f t="shared" si="35"/>
        <v>0</v>
      </c>
      <c r="CJ174" s="33">
        <f t="shared" si="36"/>
        <v>0</v>
      </c>
      <c r="CK174" s="33">
        <f t="shared" si="37"/>
        <v>0</v>
      </c>
      <c r="CL174" s="33">
        <f t="shared" si="38"/>
        <v>0</v>
      </c>
      <c r="CM174" s="33"/>
      <c r="CN174" s="33"/>
      <c r="CZ174" s="2"/>
    </row>
    <row r="175" spans="1:104" ht="16.350000000000001" customHeight="1" x14ac:dyDescent="0.2">
      <c r="A175" s="1392"/>
      <c r="B175" s="363" t="s">
        <v>211</v>
      </c>
      <c r="C175" s="333">
        <f t="shared" si="39"/>
        <v>0</v>
      </c>
      <c r="D175" s="334">
        <f t="shared" si="44"/>
        <v>0</v>
      </c>
      <c r="E175" s="812">
        <f t="shared" si="44"/>
        <v>0</v>
      </c>
      <c r="F175" s="35"/>
      <c r="G175" s="39"/>
      <c r="H175" s="35"/>
      <c r="I175" s="39"/>
      <c r="J175" s="35"/>
      <c r="K175" s="39"/>
      <c r="L175" s="35"/>
      <c r="M175" s="39"/>
      <c r="N175" s="35"/>
      <c r="O175" s="39"/>
      <c r="P175" s="35"/>
      <c r="Q175" s="39"/>
      <c r="R175" s="35"/>
      <c r="S175" s="39"/>
      <c r="T175" s="35"/>
      <c r="U175" s="39"/>
      <c r="V175" s="35"/>
      <c r="W175" s="39"/>
      <c r="X175" s="35"/>
      <c r="Y175" s="39"/>
      <c r="Z175" s="35"/>
      <c r="AA175" s="39"/>
      <c r="AB175" s="35"/>
      <c r="AC175" s="39"/>
      <c r="AD175" s="35"/>
      <c r="AE175" s="39"/>
      <c r="AF175" s="35"/>
      <c r="AG175" s="39"/>
      <c r="AH175" s="35"/>
      <c r="AI175" s="39"/>
      <c r="AJ175" s="35"/>
      <c r="AK175" s="39"/>
      <c r="AL175" s="35"/>
      <c r="AM175" s="38"/>
      <c r="AN175" s="39"/>
      <c r="AO175" s="58"/>
      <c r="AP175" s="143"/>
      <c r="AQ175" s="39"/>
      <c r="AR175" s="39"/>
      <c r="AS175" s="58"/>
      <c r="AT175" s="186" t="str">
        <f t="shared" si="40"/>
        <v/>
      </c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12"/>
      <c r="BF175" s="12"/>
      <c r="BY175" s="3"/>
      <c r="CA175" s="32" t="str">
        <f t="shared" si="27"/>
        <v/>
      </c>
      <c r="CB175" s="32" t="str">
        <f t="shared" si="45"/>
        <v/>
      </c>
      <c r="CC175" s="32" t="str">
        <f t="shared" si="29"/>
        <v/>
      </c>
      <c r="CD175" s="32" t="str">
        <f t="shared" si="30"/>
        <v/>
      </c>
      <c r="CE175" s="32" t="str">
        <f t="shared" si="31"/>
        <v/>
      </c>
      <c r="CF175" s="32" t="str">
        <f t="shared" si="32"/>
        <v/>
      </c>
      <c r="CG175" s="33">
        <f t="shared" si="33"/>
        <v>0</v>
      </c>
      <c r="CH175" s="33">
        <f t="shared" si="46"/>
        <v>0</v>
      </c>
      <c r="CI175" s="33">
        <f t="shared" si="35"/>
        <v>0</v>
      </c>
      <c r="CJ175" s="33">
        <f t="shared" si="36"/>
        <v>0</v>
      </c>
      <c r="CK175" s="33">
        <f t="shared" si="37"/>
        <v>0</v>
      </c>
      <c r="CL175" s="33">
        <f t="shared" si="38"/>
        <v>0</v>
      </c>
      <c r="CM175" s="33"/>
      <c r="CN175" s="33"/>
      <c r="CZ175" s="2"/>
    </row>
    <row r="176" spans="1:104" ht="16.350000000000001" customHeight="1" x14ac:dyDescent="0.2">
      <c r="A176" s="1392"/>
      <c r="B176" s="339" t="s">
        <v>212</v>
      </c>
      <c r="C176" s="333">
        <f t="shared" si="39"/>
        <v>0</v>
      </c>
      <c r="D176" s="334">
        <f t="shared" si="44"/>
        <v>0</v>
      </c>
      <c r="E176" s="812">
        <f t="shared" si="44"/>
        <v>0</v>
      </c>
      <c r="F176" s="35"/>
      <c r="G176" s="39"/>
      <c r="H176" s="35"/>
      <c r="I176" s="39"/>
      <c r="J176" s="35"/>
      <c r="K176" s="39"/>
      <c r="L176" s="35"/>
      <c r="M176" s="39"/>
      <c r="N176" s="35"/>
      <c r="O176" s="39"/>
      <c r="P176" s="35"/>
      <c r="Q176" s="39"/>
      <c r="R176" s="35"/>
      <c r="S176" s="39"/>
      <c r="T176" s="35"/>
      <c r="U176" s="39"/>
      <c r="V176" s="35"/>
      <c r="W176" s="39"/>
      <c r="X176" s="35"/>
      <c r="Y176" s="39"/>
      <c r="Z176" s="35"/>
      <c r="AA176" s="39"/>
      <c r="AB176" s="35"/>
      <c r="AC176" s="39"/>
      <c r="AD176" s="35"/>
      <c r="AE176" s="39"/>
      <c r="AF176" s="35"/>
      <c r="AG176" s="39"/>
      <c r="AH176" s="35"/>
      <c r="AI176" s="39"/>
      <c r="AJ176" s="35"/>
      <c r="AK176" s="39"/>
      <c r="AL176" s="35"/>
      <c r="AM176" s="38"/>
      <c r="AN176" s="39"/>
      <c r="AO176" s="58"/>
      <c r="AP176" s="143"/>
      <c r="AQ176" s="39"/>
      <c r="AR176" s="39"/>
      <c r="AS176" s="58"/>
      <c r="AT176" s="186" t="str">
        <f t="shared" si="40"/>
        <v/>
      </c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12"/>
      <c r="BF176" s="12"/>
      <c r="BY176" s="3"/>
      <c r="CA176" s="32" t="str">
        <f t="shared" si="27"/>
        <v/>
      </c>
      <c r="CB176" s="32" t="str">
        <f t="shared" si="45"/>
        <v/>
      </c>
      <c r="CC176" s="32" t="str">
        <f t="shared" si="29"/>
        <v/>
      </c>
      <c r="CD176" s="32" t="str">
        <f t="shared" si="30"/>
        <v/>
      </c>
      <c r="CE176" s="32" t="str">
        <f t="shared" si="31"/>
        <v/>
      </c>
      <c r="CF176" s="32" t="str">
        <f t="shared" si="32"/>
        <v/>
      </c>
      <c r="CG176" s="33">
        <f t="shared" si="33"/>
        <v>0</v>
      </c>
      <c r="CH176" s="33">
        <f t="shared" si="46"/>
        <v>0</v>
      </c>
      <c r="CI176" s="33">
        <f t="shared" si="35"/>
        <v>0</v>
      </c>
      <c r="CJ176" s="33">
        <f t="shared" si="36"/>
        <v>0</v>
      </c>
      <c r="CK176" s="33">
        <f t="shared" si="37"/>
        <v>0</v>
      </c>
      <c r="CL176" s="33">
        <f t="shared" si="38"/>
        <v>0</v>
      </c>
      <c r="CM176" s="33"/>
      <c r="CN176" s="33"/>
      <c r="CZ176" s="2"/>
    </row>
    <row r="177" spans="1:104" ht="16.350000000000001" customHeight="1" x14ac:dyDescent="0.2">
      <c r="A177" s="1392"/>
      <c r="B177" s="339" t="s">
        <v>213</v>
      </c>
      <c r="C177" s="333">
        <f t="shared" si="39"/>
        <v>0</v>
      </c>
      <c r="D177" s="334">
        <f t="shared" si="44"/>
        <v>0</v>
      </c>
      <c r="E177" s="812">
        <f t="shared" si="44"/>
        <v>0</v>
      </c>
      <c r="F177" s="35"/>
      <c r="G177" s="39"/>
      <c r="H177" s="35"/>
      <c r="I177" s="39"/>
      <c r="J177" s="35"/>
      <c r="K177" s="39"/>
      <c r="L177" s="35"/>
      <c r="M177" s="39"/>
      <c r="N177" s="35"/>
      <c r="O177" s="39"/>
      <c r="P177" s="35"/>
      <c r="Q177" s="39"/>
      <c r="R177" s="35"/>
      <c r="S177" s="39"/>
      <c r="T177" s="35"/>
      <c r="U177" s="39"/>
      <c r="V177" s="35"/>
      <c r="W177" s="39"/>
      <c r="X177" s="35"/>
      <c r="Y177" s="39"/>
      <c r="Z177" s="35"/>
      <c r="AA177" s="39"/>
      <c r="AB177" s="35"/>
      <c r="AC177" s="39"/>
      <c r="AD177" s="35"/>
      <c r="AE177" s="39"/>
      <c r="AF177" s="35"/>
      <c r="AG177" s="39"/>
      <c r="AH177" s="35"/>
      <c r="AI177" s="39"/>
      <c r="AJ177" s="35"/>
      <c r="AK177" s="39"/>
      <c r="AL177" s="35"/>
      <c r="AM177" s="38"/>
      <c r="AN177" s="39"/>
      <c r="AO177" s="58"/>
      <c r="AP177" s="143"/>
      <c r="AQ177" s="39"/>
      <c r="AR177" s="39"/>
      <c r="AS177" s="58"/>
      <c r="AT177" s="186" t="str">
        <f t="shared" si="40"/>
        <v/>
      </c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12"/>
      <c r="BF177" s="12"/>
      <c r="BY177" s="3"/>
      <c r="CA177" s="32" t="str">
        <f t="shared" si="27"/>
        <v/>
      </c>
      <c r="CB177" s="32" t="str">
        <f t="shared" si="45"/>
        <v/>
      </c>
      <c r="CC177" s="32" t="str">
        <f t="shared" si="29"/>
        <v/>
      </c>
      <c r="CD177" s="32" t="str">
        <f t="shared" si="30"/>
        <v/>
      </c>
      <c r="CE177" s="32" t="str">
        <f t="shared" si="31"/>
        <v/>
      </c>
      <c r="CF177" s="32" t="str">
        <f t="shared" si="32"/>
        <v/>
      </c>
      <c r="CG177" s="33">
        <f t="shared" si="33"/>
        <v>0</v>
      </c>
      <c r="CH177" s="33">
        <f t="shared" si="46"/>
        <v>0</v>
      </c>
      <c r="CI177" s="33">
        <f t="shared" si="35"/>
        <v>0</v>
      </c>
      <c r="CJ177" s="33">
        <f t="shared" si="36"/>
        <v>0</v>
      </c>
      <c r="CK177" s="33">
        <f t="shared" si="37"/>
        <v>0</v>
      </c>
      <c r="CL177" s="33">
        <f t="shared" si="38"/>
        <v>0</v>
      </c>
      <c r="CM177" s="33"/>
      <c r="CN177" s="33"/>
      <c r="CZ177" s="2"/>
    </row>
    <row r="178" spans="1:104" ht="16.350000000000001" customHeight="1" x14ac:dyDescent="0.2">
      <c r="A178" s="1392"/>
      <c r="B178" s="339" t="s">
        <v>214</v>
      </c>
      <c r="C178" s="333">
        <f t="shared" si="39"/>
        <v>0</v>
      </c>
      <c r="D178" s="334">
        <f t="shared" si="44"/>
        <v>0</v>
      </c>
      <c r="E178" s="812">
        <f t="shared" si="44"/>
        <v>0</v>
      </c>
      <c r="F178" s="35"/>
      <c r="G178" s="39"/>
      <c r="H178" s="35"/>
      <c r="I178" s="39"/>
      <c r="J178" s="35"/>
      <c r="K178" s="39"/>
      <c r="L178" s="35"/>
      <c r="M178" s="39"/>
      <c r="N178" s="35"/>
      <c r="O178" s="39"/>
      <c r="P178" s="35"/>
      <c r="Q178" s="39"/>
      <c r="R178" s="35"/>
      <c r="S178" s="39"/>
      <c r="T178" s="35"/>
      <c r="U178" s="39"/>
      <c r="V178" s="35"/>
      <c r="W178" s="39"/>
      <c r="X178" s="35"/>
      <c r="Y178" s="39"/>
      <c r="Z178" s="35"/>
      <c r="AA178" s="39"/>
      <c r="AB178" s="35"/>
      <c r="AC178" s="39"/>
      <c r="AD178" s="35"/>
      <c r="AE178" s="39"/>
      <c r="AF178" s="35"/>
      <c r="AG178" s="39"/>
      <c r="AH178" s="35"/>
      <c r="AI178" s="39"/>
      <c r="AJ178" s="35"/>
      <c r="AK178" s="39"/>
      <c r="AL178" s="35"/>
      <c r="AM178" s="38"/>
      <c r="AN178" s="39"/>
      <c r="AO178" s="58"/>
      <c r="AP178" s="143"/>
      <c r="AQ178" s="39"/>
      <c r="AR178" s="39"/>
      <c r="AS178" s="58"/>
      <c r="AT178" s="186" t="str">
        <f t="shared" si="40"/>
        <v/>
      </c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12"/>
      <c r="BF178" s="12"/>
      <c r="BY178" s="3"/>
      <c r="CA178" s="32" t="str">
        <f t="shared" si="27"/>
        <v/>
      </c>
      <c r="CB178" s="32" t="str">
        <f t="shared" si="45"/>
        <v/>
      </c>
      <c r="CC178" s="32" t="str">
        <f t="shared" si="29"/>
        <v/>
      </c>
      <c r="CD178" s="32" t="str">
        <f t="shared" si="30"/>
        <v/>
      </c>
      <c r="CE178" s="32" t="str">
        <f t="shared" si="31"/>
        <v/>
      </c>
      <c r="CF178" s="32" t="str">
        <f t="shared" si="32"/>
        <v/>
      </c>
      <c r="CG178" s="33">
        <f t="shared" si="33"/>
        <v>0</v>
      </c>
      <c r="CH178" s="33">
        <f t="shared" si="46"/>
        <v>0</v>
      </c>
      <c r="CI178" s="33">
        <f t="shared" si="35"/>
        <v>0</v>
      </c>
      <c r="CJ178" s="33">
        <f t="shared" si="36"/>
        <v>0</v>
      </c>
      <c r="CK178" s="33">
        <f t="shared" si="37"/>
        <v>0</v>
      </c>
      <c r="CL178" s="33">
        <f t="shared" si="38"/>
        <v>0</v>
      </c>
      <c r="CM178" s="33"/>
      <c r="CN178" s="33"/>
      <c r="CZ178" s="2"/>
    </row>
    <row r="179" spans="1:104" ht="16.350000000000001" customHeight="1" x14ac:dyDescent="0.2">
      <c r="A179" s="1376"/>
      <c r="B179" s="364" t="s">
        <v>215</v>
      </c>
      <c r="C179" s="322">
        <f t="shared" si="39"/>
        <v>0</v>
      </c>
      <c r="D179" s="323">
        <f t="shared" si="44"/>
        <v>0</v>
      </c>
      <c r="E179" s="304">
        <f t="shared" si="44"/>
        <v>0</v>
      </c>
      <c r="F179" s="35"/>
      <c r="G179" s="39"/>
      <c r="H179" s="35"/>
      <c r="I179" s="39"/>
      <c r="J179" s="35"/>
      <c r="K179" s="39"/>
      <c r="L179" s="35"/>
      <c r="M179" s="39"/>
      <c r="N179" s="35"/>
      <c r="O179" s="39"/>
      <c r="P179" s="35"/>
      <c r="Q179" s="39"/>
      <c r="R179" s="35"/>
      <c r="S179" s="39"/>
      <c r="T179" s="35"/>
      <c r="U179" s="39"/>
      <c r="V179" s="35"/>
      <c r="W179" s="39"/>
      <c r="X179" s="35"/>
      <c r="Y179" s="39"/>
      <c r="Z179" s="35"/>
      <c r="AA179" s="39"/>
      <c r="AB179" s="35"/>
      <c r="AC179" s="39"/>
      <c r="AD179" s="35"/>
      <c r="AE179" s="39"/>
      <c r="AF179" s="35"/>
      <c r="AG179" s="39"/>
      <c r="AH179" s="35"/>
      <c r="AI179" s="39"/>
      <c r="AJ179" s="35"/>
      <c r="AK179" s="39"/>
      <c r="AL179" s="82"/>
      <c r="AM179" s="84"/>
      <c r="AN179" s="85"/>
      <c r="AO179" s="59"/>
      <c r="AP179" s="149"/>
      <c r="AQ179" s="85"/>
      <c r="AR179" s="85"/>
      <c r="AS179" s="59"/>
      <c r="AT179" s="186" t="str">
        <f t="shared" si="40"/>
        <v/>
      </c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12"/>
      <c r="BF179" s="12"/>
      <c r="BY179" s="3"/>
      <c r="CA179" s="32" t="str">
        <f t="shared" si="27"/>
        <v/>
      </c>
      <c r="CB179" s="32" t="str">
        <f t="shared" si="45"/>
        <v/>
      </c>
      <c r="CC179" s="32" t="str">
        <f t="shared" si="29"/>
        <v/>
      </c>
      <c r="CD179" s="32" t="str">
        <f t="shared" si="30"/>
        <v/>
      </c>
      <c r="CE179" s="32" t="str">
        <f t="shared" si="31"/>
        <v/>
      </c>
      <c r="CF179" s="32" t="str">
        <f t="shared" si="32"/>
        <v/>
      </c>
      <c r="CG179" s="33">
        <f t="shared" si="33"/>
        <v>0</v>
      </c>
      <c r="CH179" s="33">
        <f t="shared" si="46"/>
        <v>0</v>
      </c>
      <c r="CI179" s="33">
        <f t="shared" si="35"/>
        <v>0</v>
      </c>
      <c r="CJ179" s="33">
        <f t="shared" si="36"/>
        <v>0</v>
      </c>
      <c r="CK179" s="33">
        <f t="shared" si="37"/>
        <v>0</v>
      </c>
      <c r="CL179" s="33">
        <f t="shared" si="38"/>
        <v>0</v>
      </c>
      <c r="CM179" s="33"/>
      <c r="CN179" s="33"/>
      <c r="CZ179" s="2"/>
    </row>
    <row r="180" spans="1:104" ht="16.350000000000001" customHeight="1" x14ac:dyDescent="0.2">
      <c r="A180" s="1375" t="s">
        <v>216</v>
      </c>
      <c r="B180" s="976" t="s">
        <v>217</v>
      </c>
      <c r="C180" s="972">
        <f t="shared" si="39"/>
        <v>0</v>
      </c>
      <c r="D180" s="973">
        <f t="shared" si="44"/>
        <v>0</v>
      </c>
      <c r="E180" s="974">
        <f t="shared" si="44"/>
        <v>0</v>
      </c>
      <c r="F180" s="893"/>
      <c r="G180" s="896"/>
      <c r="H180" s="893"/>
      <c r="I180" s="896"/>
      <c r="J180" s="893"/>
      <c r="K180" s="896"/>
      <c r="L180" s="893"/>
      <c r="M180" s="896"/>
      <c r="N180" s="893"/>
      <c r="O180" s="896"/>
      <c r="P180" s="893"/>
      <c r="Q180" s="896"/>
      <c r="R180" s="893"/>
      <c r="S180" s="896"/>
      <c r="T180" s="893"/>
      <c r="U180" s="896"/>
      <c r="V180" s="893"/>
      <c r="W180" s="896"/>
      <c r="X180" s="893"/>
      <c r="Y180" s="896"/>
      <c r="Z180" s="893"/>
      <c r="AA180" s="896"/>
      <c r="AB180" s="893"/>
      <c r="AC180" s="896"/>
      <c r="AD180" s="893"/>
      <c r="AE180" s="896"/>
      <c r="AF180" s="893"/>
      <c r="AG180" s="896"/>
      <c r="AH180" s="893"/>
      <c r="AI180" s="896"/>
      <c r="AJ180" s="893"/>
      <c r="AK180" s="896"/>
      <c r="AL180" s="893"/>
      <c r="AM180" s="895"/>
      <c r="AN180" s="365"/>
      <c r="AO180" s="980"/>
      <c r="AP180" s="911"/>
      <c r="AQ180" s="347"/>
      <c r="AR180" s="347"/>
      <c r="AS180" s="347"/>
      <c r="AT180" s="186" t="str">
        <f t="shared" si="40"/>
        <v/>
      </c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12"/>
      <c r="BF180" s="12"/>
      <c r="BY180" s="3"/>
      <c r="CA180" s="32"/>
      <c r="CB180" s="32"/>
      <c r="CC180" s="32" t="str">
        <f t="shared" si="29"/>
        <v/>
      </c>
      <c r="CD180" s="32" t="str">
        <f t="shared" si="30"/>
        <v/>
      </c>
      <c r="CE180" s="32" t="str">
        <f t="shared" si="31"/>
        <v/>
      </c>
      <c r="CF180" s="32" t="str">
        <f t="shared" si="32"/>
        <v/>
      </c>
      <c r="CG180" s="33"/>
      <c r="CH180" s="33"/>
      <c r="CI180" s="33">
        <f t="shared" si="35"/>
        <v>0</v>
      </c>
      <c r="CJ180" s="33">
        <f t="shared" si="36"/>
        <v>0</v>
      </c>
      <c r="CK180" s="33">
        <f t="shared" si="37"/>
        <v>0</v>
      </c>
      <c r="CL180" s="33">
        <f t="shared" ref="CL180:CL181" si="47">IF(AND(C180&lt;&gt;0,OR(AP180="",AQ180="",AR180="",AS180="")),1,0)</f>
        <v>0</v>
      </c>
      <c r="CM180" s="33"/>
      <c r="CN180" s="33"/>
      <c r="CZ180" s="2"/>
    </row>
    <row r="181" spans="1:104" ht="16.350000000000001" customHeight="1" x14ac:dyDescent="0.2">
      <c r="A181" s="1392"/>
      <c r="B181" s="339" t="s">
        <v>218</v>
      </c>
      <c r="C181" s="333">
        <f t="shared" si="39"/>
        <v>0</v>
      </c>
      <c r="D181" s="334">
        <f t="shared" si="44"/>
        <v>0</v>
      </c>
      <c r="E181" s="812">
        <f t="shared" si="44"/>
        <v>0</v>
      </c>
      <c r="F181" s="35"/>
      <c r="G181" s="39"/>
      <c r="H181" s="35"/>
      <c r="I181" s="39"/>
      <c r="J181" s="35"/>
      <c r="K181" s="39"/>
      <c r="L181" s="35"/>
      <c r="M181" s="39"/>
      <c r="N181" s="35"/>
      <c r="O181" s="39"/>
      <c r="P181" s="35"/>
      <c r="Q181" s="39"/>
      <c r="R181" s="35"/>
      <c r="S181" s="39"/>
      <c r="T181" s="35"/>
      <c r="U181" s="39"/>
      <c r="V181" s="35"/>
      <c r="W181" s="39"/>
      <c r="X181" s="35"/>
      <c r="Y181" s="39"/>
      <c r="Z181" s="35"/>
      <c r="AA181" s="39"/>
      <c r="AB181" s="35"/>
      <c r="AC181" s="39"/>
      <c r="AD181" s="35"/>
      <c r="AE181" s="39"/>
      <c r="AF181" s="35"/>
      <c r="AG181" s="39"/>
      <c r="AH181" s="35"/>
      <c r="AI181" s="39"/>
      <c r="AJ181" s="35"/>
      <c r="AK181" s="39"/>
      <c r="AL181" s="35"/>
      <c r="AM181" s="38"/>
      <c r="AN181" s="359"/>
      <c r="AO181" s="366"/>
      <c r="AP181" s="35"/>
      <c r="AQ181" s="46"/>
      <c r="AR181" s="46"/>
      <c r="AS181" s="46"/>
      <c r="AT181" s="186" t="str">
        <f t="shared" si="40"/>
        <v/>
      </c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12"/>
      <c r="BF181" s="12"/>
      <c r="BY181" s="3"/>
      <c r="CA181" s="32"/>
      <c r="CB181" s="32"/>
      <c r="CC181" s="32" t="str">
        <f t="shared" si="29"/>
        <v/>
      </c>
      <c r="CD181" s="32" t="str">
        <f t="shared" si="30"/>
        <v/>
      </c>
      <c r="CE181" s="32" t="str">
        <f t="shared" si="31"/>
        <v/>
      </c>
      <c r="CF181" s="32" t="str">
        <f t="shared" si="32"/>
        <v/>
      </c>
      <c r="CG181" s="33"/>
      <c r="CH181" s="33"/>
      <c r="CI181" s="33">
        <f t="shared" si="35"/>
        <v>0</v>
      </c>
      <c r="CJ181" s="33">
        <f t="shared" si="36"/>
        <v>0</v>
      </c>
      <c r="CK181" s="33">
        <f t="shared" si="37"/>
        <v>0</v>
      </c>
      <c r="CL181" s="33">
        <f t="shared" si="47"/>
        <v>0</v>
      </c>
      <c r="CM181" s="33"/>
      <c r="CN181" s="33"/>
      <c r="CZ181" s="2"/>
    </row>
    <row r="182" spans="1:104" ht="16.350000000000001" customHeight="1" x14ac:dyDescent="0.2">
      <c r="A182" s="1376"/>
      <c r="B182" s="367" t="s">
        <v>219</v>
      </c>
      <c r="C182" s="348">
        <f t="shared" si="39"/>
        <v>0</v>
      </c>
      <c r="D182" s="349">
        <f t="shared" si="44"/>
        <v>0</v>
      </c>
      <c r="E182" s="350">
        <f t="shared" si="44"/>
        <v>0</v>
      </c>
      <c r="F182" s="82"/>
      <c r="G182" s="85"/>
      <c r="H182" s="82"/>
      <c r="I182" s="85"/>
      <c r="J182" s="82"/>
      <c r="K182" s="85"/>
      <c r="L182" s="82"/>
      <c r="M182" s="85"/>
      <c r="N182" s="82"/>
      <c r="O182" s="85"/>
      <c r="P182" s="82"/>
      <c r="Q182" s="85"/>
      <c r="R182" s="82"/>
      <c r="S182" s="85"/>
      <c r="T182" s="82"/>
      <c r="U182" s="85"/>
      <c r="V182" s="82"/>
      <c r="W182" s="85"/>
      <c r="X182" s="82"/>
      <c r="Y182" s="85"/>
      <c r="Z182" s="82"/>
      <c r="AA182" s="85"/>
      <c r="AB182" s="82"/>
      <c r="AC182" s="85"/>
      <c r="AD182" s="82"/>
      <c r="AE182" s="85"/>
      <c r="AF182" s="82"/>
      <c r="AG182" s="85"/>
      <c r="AH182" s="82"/>
      <c r="AI182" s="85"/>
      <c r="AJ182" s="82"/>
      <c r="AK182" s="85"/>
      <c r="AL182" s="82"/>
      <c r="AM182" s="84"/>
      <c r="AN182" s="274"/>
      <c r="AO182" s="274"/>
      <c r="AP182" s="82"/>
      <c r="AQ182" s="85"/>
      <c r="AR182" s="85"/>
      <c r="AS182" s="85"/>
      <c r="AT182" s="186" t="str">
        <f t="shared" si="40"/>
        <v/>
      </c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12"/>
      <c r="BF182" s="12"/>
      <c r="BY182" s="3"/>
      <c r="CA182" s="32"/>
      <c r="CB182" s="32"/>
      <c r="CC182" s="32" t="str">
        <f t="shared" si="29"/>
        <v/>
      </c>
      <c r="CD182" s="32" t="str">
        <f t="shared" si="30"/>
        <v/>
      </c>
      <c r="CE182" s="32" t="str">
        <f t="shared" si="31"/>
        <v/>
      </c>
      <c r="CF182" s="32" t="str">
        <f t="shared" si="32"/>
        <v/>
      </c>
      <c r="CG182" s="33"/>
      <c r="CH182" s="33"/>
      <c r="CI182" s="33">
        <f t="shared" si="35"/>
        <v>0</v>
      </c>
      <c r="CJ182" s="33">
        <f t="shared" si="36"/>
        <v>0</v>
      </c>
      <c r="CK182" s="33">
        <f t="shared" si="37"/>
        <v>0</v>
      </c>
      <c r="CL182" s="33">
        <f>IF(AND(C182&lt;&gt;0,OR(AP182="",AQ182="",AR182="",AS182="")),1,0)</f>
        <v>0</v>
      </c>
      <c r="CM182" s="33"/>
      <c r="CN182" s="33"/>
      <c r="CZ182" s="2"/>
    </row>
    <row r="183" spans="1:104" ht="16.350000000000001" customHeight="1" x14ac:dyDescent="0.2">
      <c r="A183" s="1600" t="s">
        <v>220</v>
      </c>
      <c r="B183" s="1601"/>
      <c r="C183" s="328">
        <f t="shared" si="39"/>
        <v>1</v>
      </c>
      <c r="D183" s="329">
        <f t="shared" si="44"/>
        <v>1</v>
      </c>
      <c r="E183" s="330">
        <f t="shared" si="44"/>
        <v>0</v>
      </c>
      <c r="F183" s="106"/>
      <c r="G183" s="109"/>
      <c r="H183" s="106"/>
      <c r="I183" s="109"/>
      <c r="J183" s="106"/>
      <c r="K183" s="109"/>
      <c r="L183" s="106"/>
      <c r="M183" s="109"/>
      <c r="N183" s="106"/>
      <c r="O183" s="109"/>
      <c r="P183" s="106">
        <v>1</v>
      </c>
      <c r="Q183" s="109"/>
      <c r="R183" s="106"/>
      <c r="S183" s="109"/>
      <c r="T183" s="106"/>
      <c r="U183" s="109"/>
      <c r="V183" s="106"/>
      <c r="W183" s="109"/>
      <c r="X183" s="106"/>
      <c r="Y183" s="109"/>
      <c r="Z183" s="106"/>
      <c r="AA183" s="109"/>
      <c r="AB183" s="106"/>
      <c r="AC183" s="109"/>
      <c r="AD183" s="106"/>
      <c r="AE183" s="109"/>
      <c r="AF183" s="106"/>
      <c r="AG183" s="109"/>
      <c r="AH183" s="106"/>
      <c r="AI183" s="109"/>
      <c r="AJ183" s="106"/>
      <c r="AK183" s="109"/>
      <c r="AL183" s="106"/>
      <c r="AM183" s="254"/>
      <c r="AN183" s="331">
        <v>0</v>
      </c>
      <c r="AO183" s="57">
        <v>0</v>
      </c>
      <c r="AP183" s="106">
        <v>0</v>
      </c>
      <c r="AQ183" s="109">
        <v>0</v>
      </c>
      <c r="AR183" s="109">
        <v>0</v>
      </c>
      <c r="AS183" s="109">
        <v>0</v>
      </c>
      <c r="AT183" s="186" t="str">
        <f t="shared" si="40"/>
        <v/>
      </c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12"/>
      <c r="BF183" s="12"/>
      <c r="BY183" s="3"/>
      <c r="CA183" s="32" t="str">
        <f t="shared" ref="CA183:CA189" si="48">IF(CG183=0,"","* Las gestantes ingresadas al Programa NO debe ser mayor al Total de Mujeres ingresadas. ")</f>
        <v/>
      </c>
      <c r="CB183" s="32" t="str">
        <f t="shared" ref="CB183:CB189" si="49">IF(CH183=0,"","* Las madres de hijos menor de 5 años NO DEBE ser mayor al Total de Mujeres ingresadas al Programa. ")</f>
        <v/>
      </c>
      <c r="CC183" s="32" t="str">
        <f t="shared" si="29"/>
        <v/>
      </c>
      <c r="CD183" s="32" t="str">
        <f t="shared" si="30"/>
        <v/>
      </c>
      <c r="CE183" s="32" t="str">
        <f t="shared" si="31"/>
        <v/>
      </c>
      <c r="CF183" s="32" t="str">
        <f t="shared" si="32"/>
        <v/>
      </c>
      <c r="CG183" s="33">
        <f t="shared" ref="CG183:CG189" si="50">IF(E183&lt;AN183,1,0)</f>
        <v>0</v>
      </c>
      <c r="CH183" s="33">
        <f t="shared" ref="CH183:CH189" si="51">IF(C183&lt;AO183,1,0)</f>
        <v>0</v>
      </c>
      <c r="CI183" s="33">
        <f t="shared" si="35"/>
        <v>0</v>
      </c>
      <c r="CJ183" s="33">
        <f t="shared" si="36"/>
        <v>0</v>
      </c>
      <c r="CK183" s="33">
        <f t="shared" si="37"/>
        <v>0</v>
      </c>
      <c r="CL183" s="33">
        <f t="shared" si="38"/>
        <v>0</v>
      </c>
      <c r="CM183" s="33"/>
      <c r="CN183" s="33"/>
      <c r="CZ183" s="2"/>
    </row>
    <row r="184" spans="1:104" ht="16.350000000000001" customHeight="1" x14ac:dyDescent="0.2">
      <c r="A184" s="1472" t="s">
        <v>221</v>
      </c>
      <c r="B184" s="1473"/>
      <c r="C184" s="333">
        <f t="shared" si="39"/>
        <v>0</v>
      </c>
      <c r="D184" s="334">
        <f t="shared" si="44"/>
        <v>0</v>
      </c>
      <c r="E184" s="812">
        <f t="shared" si="44"/>
        <v>0</v>
      </c>
      <c r="F184" s="35"/>
      <c r="G184" s="39"/>
      <c r="H184" s="35"/>
      <c r="I184" s="39"/>
      <c r="J184" s="35"/>
      <c r="K184" s="39"/>
      <c r="L184" s="35"/>
      <c r="M184" s="39"/>
      <c r="N184" s="35"/>
      <c r="O184" s="39"/>
      <c r="P184" s="35"/>
      <c r="Q184" s="39"/>
      <c r="R184" s="35"/>
      <c r="S184" s="39"/>
      <c r="T184" s="35"/>
      <c r="U184" s="39"/>
      <c r="V184" s="35"/>
      <c r="W184" s="39"/>
      <c r="X184" s="35"/>
      <c r="Y184" s="39"/>
      <c r="Z184" s="35"/>
      <c r="AA184" s="39"/>
      <c r="AB184" s="35"/>
      <c r="AC184" s="39"/>
      <c r="AD184" s="35"/>
      <c r="AE184" s="39"/>
      <c r="AF184" s="35"/>
      <c r="AG184" s="39"/>
      <c r="AH184" s="35"/>
      <c r="AI184" s="39"/>
      <c r="AJ184" s="35"/>
      <c r="AK184" s="39"/>
      <c r="AL184" s="35"/>
      <c r="AM184" s="239"/>
      <c r="AN184" s="336"/>
      <c r="AO184" s="58"/>
      <c r="AP184" s="35"/>
      <c r="AQ184" s="305"/>
      <c r="AR184" s="305"/>
      <c r="AS184" s="305"/>
      <c r="AT184" s="186" t="str">
        <f t="shared" si="40"/>
        <v/>
      </c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12"/>
      <c r="BF184" s="12"/>
      <c r="BG184" s="12"/>
      <c r="BH184" s="12"/>
      <c r="BI184" s="12"/>
      <c r="BY184" s="3"/>
      <c r="CA184" s="32" t="str">
        <f t="shared" si="48"/>
        <v/>
      </c>
      <c r="CB184" s="32" t="str">
        <f t="shared" si="49"/>
        <v/>
      </c>
      <c r="CC184" s="32" t="str">
        <f t="shared" si="29"/>
        <v/>
      </c>
      <c r="CD184" s="32" t="str">
        <f t="shared" si="30"/>
        <v/>
      </c>
      <c r="CE184" s="32" t="str">
        <f t="shared" si="31"/>
        <v/>
      </c>
      <c r="CF184" s="32" t="str">
        <f t="shared" si="32"/>
        <v/>
      </c>
      <c r="CG184" s="33">
        <f t="shared" si="50"/>
        <v>0</v>
      </c>
      <c r="CH184" s="33">
        <f t="shared" si="51"/>
        <v>0</v>
      </c>
      <c r="CI184" s="33">
        <f t="shared" si="35"/>
        <v>0</v>
      </c>
      <c r="CJ184" s="33">
        <f t="shared" si="36"/>
        <v>0</v>
      </c>
      <c r="CK184" s="33">
        <f t="shared" si="37"/>
        <v>0</v>
      </c>
      <c r="CL184" s="33">
        <f t="shared" si="38"/>
        <v>0</v>
      </c>
      <c r="CM184" s="33"/>
      <c r="CN184" s="33"/>
      <c r="CZ184" s="2"/>
    </row>
    <row r="185" spans="1:104" ht="16.350000000000001" customHeight="1" x14ac:dyDescent="0.2">
      <c r="A185" s="1472" t="s">
        <v>222</v>
      </c>
      <c r="B185" s="1473"/>
      <c r="C185" s="333">
        <f t="shared" si="39"/>
        <v>0</v>
      </c>
      <c r="D185" s="334">
        <f t="shared" si="44"/>
        <v>0</v>
      </c>
      <c r="E185" s="812">
        <f t="shared" si="44"/>
        <v>0</v>
      </c>
      <c r="F185" s="35"/>
      <c r="G185" s="39"/>
      <c r="H185" s="35"/>
      <c r="I185" s="39"/>
      <c r="J185" s="35"/>
      <c r="K185" s="39"/>
      <c r="L185" s="35"/>
      <c r="M185" s="39"/>
      <c r="N185" s="35"/>
      <c r="O185" s="39"/>
      <c r="P185" s="35"/>
      <c r="Q185" s="39"/>
      <c r="R185" s="35"/>
      <c r="S185" s="39"/>
      <c r="T185" s="35"/>
      <c r="U185" s="39"/>
      <c r="V185" s="35"/>
      <c r="W185" s="39"/>
      <c r="X185" s="35"/>
      <c r="Y185" s="39"/>
      <c r="Z185" s="35"/>
      <c r="AA185" s="39"/>
      <c r="AB185" s="35"/>
      <c r="AC185" s="39"/>
      <c r="AD185" s="35"/>
      <c r="AE185" s="39"/>
      <c r="AF185" s="35"/>
      <c r="AG185" s="39"/>
      <c r="AH185" s="35"/>
      <c r="AI185" s="39"/>
      <c r="AJ185" s="35"/>
      <c r="AK185" s="39"/>
      <c r="AL185" s="35"/>
      <c r="AM185" s="239"/>
      <c r="AN185" s="336"/>
      <c r="AO185" s="58"/>
      <c r="AP185" s="35"/>
      <c r="AQ185" s="46"/>
      <c r="AR185" s="46"/>
      <c r="AS185" s="46"/>
      <c r="AT185" s="186" t="str">
        <f t="shared" si="40"/>
        <v/>
      </c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12"/>
      <c r="BF185" s="12"/>
      <c r="BG185" s="12"/>
      <c r="BH185" s="12"/>
      <c r="BI185" s="12"/>
      <c r="BY185" s="3"/>
      <c r="CA185" s="32" t="str">
        <f t="shared" si="48"/>
        <v/>
      </c>
      <c r="CB185" s="32" t="str">
        <f t="shared" si="49"/>
        <v/>
      </c>
      <c r="CC185" s="32" t="str">
        <f t="shared" si="29"/>
        <v/>
      </c>
      <c r="CD185" s="32" t="str">
        <f t="shared" si="30"/>
        <v/>
      </c>
      <c r="CE185" s="32" t="str">
        <f t="shared" si="31"/>
        <v/>
      </c>
      <c r="CF185" s="32" t="str">
        <f t="shared" si="32"/>
        <v/>
      </c>
      <c r="CG185" s="33">
        <f t="shared" si="50"/>
        <v>0</v>
      </c>
      <c r="CH185" s="33">
        <f t="shared" si="51"/>
        <v>0</v>
      </c>
      <c r="CI185" s="33">
        <f t="shared" si="35"/>
        <v>0</v>
      </c>
      <c r="CJ185" s="33">
        <f t="shared" si="36"/>
        <v>0</v>
      </c>
      <c r="CK185" s="33">
        <f t="shared" si="37"/>
        <v>0</v>
      </c>
      <c r="CL185" s="33">
        <f t="shared" si="38"/>
        <v>0</v>
      </c>
      <c r="CM185" s="33"/>
      <c r="CN185" s="33"/>
      <c r="CZ185" s="2"/>
    </row>
    <row r="186" spans="1:104" ht="16.350000000000001" customHeight="1" x14ac:dyDescent="0.2">
      <c r="A186" s="1472" t="s">
        <v>223</v>
      </c>
      <c r="B186" s="1473"/>
      <c r="C186" s="333">
        <f t="shared" si="39"/>
        <v>0</v>
      </c>
      <c r="D186" s="334">
        <f t="shared" si="44"/>
        <v>0</v>
      </c>
      <c r="E186" s="812">
        <f t="shared" si="44"/>
        <v>0</v>
      </c>
      <c r="F186" s="35"/>
      <c r="G186" s="39"/>
      <c r="H186" s="35"/>
      <c r="I186" s="39"/>
      <c r="J186" s="35"/>
      <c r="K186" s="39"/>
      <c r="L186" s="35"/>
      <c r="M186" s="39"/>
      <c r="N186" s="35"/>
      <c r="O186" s="39"/>
      <c r="P186" s="35"/>
      <c r="Q186" s="39"/>
      <c r="R186" s="35"/>
      <c r="S186" s="39"/>
      <c r="T186" s="35"/>
      <c r="U186" s="39"/>
      <c r="V186" s="35"/>
      <c r="W186" s="39"/>
      <c r="X186" s="35"/>
      <c r="Y186" s="39"/>
      <c r="Z186" s="35"/>
      <c r="AA186" s="39"/>
      <c r="AB186" s="35"/>
      <c r="AC186" s="39"/>
      <c r="AD186" s="35"/>
      <c r="AE186" s="39"/>
      <c r="AF186" s="35"/>
      <c r="AG186" s="39"/>
      <c r="AH186" s="35"/>
      <c r="AI186" s="39"/>
      <c r="AJ186" s="35"/>
      <c r="AK186" s="39"/>
      <c r="AL186" s="35"/>
      <c r="AM186" s="239"/>
      <c r="AN186" s="336"/>
      <c r="AO186" s="58"/>
      <c r="AP186" s="35"/>
      <c r="AQ186" s="46"/>
      <c r="AR186" s="46"/>
      <c r="AS186" s="46"/>
      <c r="AT186" s="186" t="str">
        <f t="shared" si="40"/>
        <v/>
      </c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12"/>
      <c r="BF186" s="12"/>
      <c r="BG186" s="12"/>
      <c r="BH186" s="12"/>
      <c r="BI186" s="12"/>
      <c r="BY186" s="3"/>
      <c r="CA186" s="32" t="str">
        <f t="shared" si="48"/>
        <v/>
      </c>
      <c r="CB186" s="32" t="str">
        <f t="shared" si="49"/>
        <v/>
      </c>
      <c r="CC186" s="32" t="str">
        <f t="shared" si="29"/>
        <v/>
      </c>
      <c r="CD186" s="32" t="str">
        <f t="shared" si="30"/>
        <v/>
      </c>
      <c r="CE186" s="32" t="str">
        <f t="shared" si="31"/>
        <v/>
      </c>
      <c r="CF186" s="32" t="str">
        <f t="shared" si="32"/>
        <v/>
      </c>
      <c r="CG186" s="33">
        <f t="shared" si="50"/>
        <v>0</v>
      </c>
      <c r="CH186" s="33">
        <f t="shared" si="51"/>
        <v>0</v>
      </c>
      <c r="CI186" s="33">
        <f t="shared" si="35"/>
        <v>0</v>
      </c>
      <c r="CJ186" s="33">
        <f t="shared" si="36"/>
        <v>0</v>
      </c>
      <c r="CK186" s="33">
        <f t="shared" si="37"/>
        <v>0</v>
      </c>
      <c r="CL186" s="33">
        <f t="shared" si="38"/>
        <v>0</v>
      </c>
      <c r="CM186" s="33"/>
      <c r="CN186" s="33"/>
      <c r="CZ186" s="2"/>
    </row>
    <row r="187" spans="1:104" ht="18" customHeight="1" x14ac:dyDescent="0.2">
      <c r="A187" s="1472" t="s">
        <v>224</v>
      </c>
      <c r="B187" s="1473"/>
      <c r="C187" s="344">
        <f t="shared" si="39"/>
        <v>0</v>
      </c>
      <c r="D187" s="337">
        <f t="shared" si="44"/>
        <v>0</v>
      </c>
      <c r="E187" s="820">
        <f t="shared" si="44"/>
        <v>0</v>
      </c>
      <c r="F187" s="42"/>
      <c r="G187" s="46"/>
      <c r="H187" s="42"/>
      <c r="I187" s="46"/>
      <c r="J187" s="42"/>
      <c r="K187" s="46"/>
      <c r="L187" s="42"/>
      <c r="M187" s="46"/>
      <c r="N187" s="42"/>
      <c r="O187" s="46"/>
      <c r="P187" s="42"/>
      <c r="Q187" s="46"/>
      <c r="R187" s="42"/>
      <c r="S187" s="46"/>
      <c r="T187" s="42"/>
      <c r="U187" s="46"/>
      <c r="V187" s="42"/>
      <c r="W187" s="46"/>
      <c r="X187" s="42"/>
      <c r="Y187" s="46"/>
      <c r="Z187" s="42"/>
      <c r="AA187" s="46"/>
      <c r="AB187" s="42"/>
      <c r="AC187" s="46"/>
      <c r="AD187" s="42"/>
      <c r="AE187" s="46"/>
      <c r="AF187" s="42"/>
      <c r="AG187" s="46"/>
      <c r="AH187" s="42"/>
      <c r="AI187" s="46"/>
      <c r="AJ187" s="42"/>
      <c r="AK187" s="46"/>
      <c r="AL187" s="42"/>
      <c r="AM187" s="244"/>
      <c r="AN187" s="338"/>
      <c r="AO187" s="202"/>
      <c r="AP187" s="42"/>
      <c r="AQ187" s="46"/>
      <c r="AR187" s="46"/>
      <c r="AS187" s="46"/>
      <c r="AT187" s="186" t="str">
        <f t="shared" si="40"/>
        <v/>
      </c>
      <c r="AU187" s="13"/>
      <c r="AV187" s="13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CA187" s="32" t="str">
        <f t="shared" si="48"/>
        <v/>
      </c>
      <c r="CB187" s="32" t="str">
        <f t="shared" si="49"/>
        <v/>
      </c>
      <c r="CC187" s="32" t="str">
        <f t="shared" si="29"/>
        <v/>
      </c>
      <c r="CD187" s="32" t="str">
        <f t="shared" si="30"/>
        <v/>
      </c>
      <c r="CE187" s="32" t="str">
        <f t="shared" si="31"/>
        <v/>
      </c>
      <c r="CF187" s="32" t="str">
        <f t="shared" si="32"/>
        <v/>
      </c>
      <c r="CG187" s="33">
        <f t="shared" si="50"/>
        <v>0</v>
      </c>
      <c r="CH187" s="33">
        <f t="shared" si="51"/>
        <v>0</v>
      </c>
      <c r="CI187" s="33">
        <f t="shared" si="35"/>
        <v>0</v>
      </c>
      <c r="CJ187" s="33">
        <f t="shared" si="36"/>
        <v>0</v>
      </c>
      <c r="CK187" s="33">
        <f t="shared" si="37"/>
        <v>0</v>
      </c>
      <c r="CL187" s="33">
        <f t="shared" si="38"/>
        <v>0</v>
      </c>
      <c r="CM187" s="33"/>
      <c r="CN187" s="33"/>
    </row>
    <row r="188" spans="1:104" ht="18" customHeight="1" x14ac:dyDescent="0.2">
      <c r="A188" s="1472" t="s">
        <v>225</v>
      </c>
      <c r="B188" s="1473"/>
      <c r="C188" s="344">
        <f t="shared" si="39"/>
        <v>0</v>
      </c>
      <c r="D188" s="337">
        <f t="shared" si="44"/>
        <v>0</v>
      </c>
      <c r="E188" s="820">
        <f t="shared" si="44"/>
        <v>0</v>
      </c>
      <c r="F188" s="42"/>
      <c r="G188" s="46"/>
      <c r="H188" s="42"/>
      <c r="I188" s="46"/>
      <c r="J188" s="42"/>
      <c r="K188" s="46"/>
      <c r="L188" s="42"/>
      <c r="M188" s="46"/>
      <c r="N188" s="42"/>
      <c r="O188" s="46"/>
      <c r="P188" s="42"/>
      <c r="Q188" s="46"/>
      <c r="R188" s="42"/>
      <c r="S188" s="46"/>
      <c r="T188" s="42"/>
      <c r="U188" s="46"/>
      <c r="V188" s="42"/>
      <c r="W188" s="46"/>
      <c r="X188" s="42"/>
      <c r="Y188" s="46"/>
      <c r="Z188" s="42"/>
      <c r="AA188" s="46"/>
      <c r="AB188" s="42"/>
      <c r="AC188" s="46"/>
      <c r="AD188" s="42"/>
      <c r="AE188" s="46"/>
      <c r="AF188" s="42"/>
      <c r="AG188" s="46"/>
      <c r="AH188" s="42"/>
      <c r="AI188" s="46"/>
      <c r="AJ188" s="42"/>
      <c r="AK188" s="46"/>
      <c r="AL188" s="42"/>
      <c r="AM188" s="244"/>
      <c r="AN188" s="338"/>
      <c r="AO188" s="202"/>
      <c r="AP188" s="42"/>
      <c r="AQ188" s="46"/>
      <c r="AR188" s="46"/>
      <c r="AS188" s="46"/>
      <c r="AT188" s="186" t="str">
        <f t="shared" si="40"/>
        <v/>
      </c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CA188" s="32" t="str">
        <f t="shared" si="48"/>
        <v/>
      </c>
      <c r="CB188" s="32" t="str">
        <f t="shared" si="49"/>
        <v/>
      </c>
      <c r="CC188" s="32" t="str">
        <f t="shared" si="29"/>
        <v/>
      </c>
      <c r="CD188" s="32" t="str">
        <f t="shared" si="30"/>
        <v/>
      </c>
      <c r="CE188" s="32" t="str">
        <f t="shared" si="31"/>
        <v/>
      </c>
      <c r="CF188" s="32" t="str">
        <f t="shared" si="32"/>
        <v/>
      </c>
      <c r="CG188" s="33">
        <f t="shared" si="50"/>
        <v>0</v>
      </c>
      <c r="CH188" s="33">
        <f t="shared" si="51"/>
        <v>0</v>
      </c>
      <c r="CI188" s="33">
        <f t="shared" si="35"/>
        <v>0</v>
      </c>
      <c r="CJ188" s="33">
        <f t="shared" si="36"/>
        <v>0</v>
      </c>
      <c r="CK188" s="33">
        <f t="shared" si="37"/>
        <v>0</v>
      </c>
      <c r="CL188" s="33">
        <f t="shared" si="38"/>
        <v>0</v>
      </c>
      <c r="CM188" s="33"/>
      <c r="CN188" s="33"/>
    </row>
    <row r="189" spans="1:104" ht="18" customHeight="1" x14ac:dyDescent="0.2">
      <c r="A189" s="1474" t="s">
        <v>226</v>
      </c>
      <c r="B189" s="1475"/>
      <c r="C189" s="348">
        <f t="shared" si="39"/>
        <v>1</v>
      </c>
      <c r="D189" s="349">
        <f t="shared" si="44"/>
        <v>0</v>
      </c>
      <c r="E189" s="350">
        <f t="shared" si="44"/>
        <v>1</v>
      </c>
      <c r="F189" s="82"/>
      <c r="G189" s="85"/>
      <c r="H189" s="82"/>
      <c r="I189" s="85"/>
      <c r="J189" s="82"/>
      <c r="K189" s="85"/>
      <c r="L189" s="82"/>
      <c r="M189" s="85"/>
      <c r="N189" s="82"/>
      <c r="O189" s="85"/>
      <c r="P189" s="82"/>
      <c r="Q189" s="85"/>
      <c r="R189" s="82"/>
      <c r="S189" s="85"/>
      <c r="T189" s="82"/>
      <c r="U189" s="85">
        <v>1</v>
      </c>
      <c r="V189" s="82"/>
      <c r="W189" s="85"/>
      <c r="X189" s="82"/>
      <c r="Y189" s="85"/>
      <c r="Z189" s="82"/>
      <c r="AA189" s="85"/>
      <c r="AB189" s="82"/>
      <c r="AC189" s="85"/>
      <c r="AD189" s="82"/>
      <c r="AE189" s="85"/>
      <c r="AF189" s="82"/>
      <c r="AG189" s="85"/>
      <c r="AH189" s="82"/>
      <c r="AI189" s="85"/>
      <c r="AJ189" s="82"/>
      <c r="AK189" s="85"/>
      <c r="AL189" s="82"/>
      <c r="AM189" s="351"/>
      <c r="AN189" s="368">
        <v>0</v>
      </c>
      <c r="AO189" s="369">
        <v>0</v>
      </c>
      <c r="AP189" s="82">
        <v>0</v>
      </c>
      <c r="AQ189" s="85">
        <v>0</v>
      </c>
      <c r="AR189" s="85">
        <v>0</v>
      </c>
      <c r="AS189" s="85">
        <v>0</v>
      </c>
      <c r="AT189" s="186" t="str">
        <f t="shared" si="40"/>
        <v/>
      </c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CA189" s="32" t="str">
        <f t="shared" si="48"/>
        <v/>
      </c>
      <c r="CB189" s="32" t="str">
        <f t="shared" si="49"/>
        <v/>
      </c>
      <c r="CC189" s="32" t="str">
        <f t="shared" si="29"/>
        <v/>
      </c>
      <c r="CD189" s="32" t="str">
        <f t="shared" si="30"/>
        <v/>
      </c>
      <c r="CE189" s="32" t="str">
        <f t="shared" si="31"/>
        <v/>
      </c>
      <c r="CF189" s="32" t="str">
        <f t="shared" si="32"/>
        <v/>
      </c>
      <c r="CG189" s="33">
        <f t="shared" si="50"/>
        <v>0</v>
      </c>
      <c r="CH189" s="33">
        <f t="shared" si="51"/>
        <v>0</v>
      </c>
      <c r="CI189" s="33">
        <f t="shared" si="35"/>
        <v>0</v>
      </c>
      <c r="CJ189" s="33">
        <f t="shared" si="36"/>
        <v>0</v>
      </c>
      <c r="CK189" s="33">
        <f t="shared" si="37"/>
        <v>0</v>
      </c>
      <c r="CL189" s="33">
        <f t="shared" si="38"/>
        <v>0</v>
      </c>
      <c r="CM189" s="33"/>
      <c r="CN189" s="33"/>
    </row>
    <row r="190" spans="1:104" ht="27.75" customHeight="1" x14ac:dyDescent="0.2">
      <c r="A190" s="117" t="s">
        <v>227</v>
      </c>
      <c r="B190" s="117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12"/>
      <c r="BJ190" s="12"/>
      <c r="CG190" s="14"/>
      <c r="CH190" s="14"/>
      <c r="CI190" s="14"/>
      <c r="CJ190" s="14"/>
      <c r="CK190" s="14"/>
      <c r="CL190" s="14"/>
      <c r="CM190" s="14"/>
      <c r="CN190" s="14"/>
    </row>
    <row r="191" spans="1:104" ht="23.25" customHeight="1" x14ac:dyDescent="0.2">
      <c r="A191" s="1371" t="s">
        <v>228</v>
      </c>
      <c r="B191" s="1372"/>
      <c r="C191" s="1579" t="s">
        <v>63</v>
      </c>
      <c r="D191" s="1579"/>
      <c r="E191" s="1579"/>
      <c r="F191" s="1579" t="s">
        <v>173</v>
      </c>
      <c r="G191" s="1579"/>
      <c r="H191" s="1579" t="s">
        <v>174</v>
      </c>
      <c r="I191" s="1579"/>
      <c r="J191" s="1579" t="s">
        <v>175</v>
      </c>
      <c r="K191" s="1579"/>
      <c r="L191" s="1579" t="s">
        <v>110</v>
      </c>
      <c r="M191" s="1579"/>
      <c r="N191" s="1377" t="s">
        <v>11</v>
      </c>
      <c r="O191" s="1380"/>
      <c r="P191" s="1585" t="s">
        <v>112</v>
      </c>
      <c r="Q191" s="1585"/>
      <c r="R191" s="1585" t="s">
        <v>113</v>
      </c>
      <c r="S191" s="1585"/>
      <c r="T191" s="1585" t="s">
        <v>114</v>
      </c>
      <c r="U191" s="1585"/>
      <c r="V191" s="1585" t="s">
        <v>115</v>
      </c>
      <c r="W191" s="1585"/>
      <c r="X191" s="1585" t="s">
        <v>116</v>
      </c>
      <c r="Y191" s="1585"/>
      <c r="Z191" s="1585" t="s">
        <v>117</v>
      </c>
      <c r="AA191" s="1585"/>
      <c r="AB191" s="1585" t="s">
        <v>118</v>
      </c>
      <c r="AC191" s="1585"/>
      <c r="AD191" s="1585" t="s">
        <v>119</v>
      </c>
      <c r="AE191" s="1585"/>
      <c r="AF191" s="1585" t="s">
        <v>120</v>
      </c>
      <c r="AG191" s="1585"/>
      <c r="AH191" s="1585" t="s">
        <v>121</v>
      </c>
      <c r="AI191" s="1585"/>
      <c r="AJ191" s="1585" t="s">
        <v>122</v>
      </c>
      <c r="AK191" s="1585"/>
      <c r="AL191" s="1585" t="s">
        <v>123</v>
      </c>
      <c r="AM191" s="1406"/>
      <c r="AN191" s="1602" t="s">
        <v>76</v>
      </c>
      <c r="AO191" s="1480"/>
      <c r="AP191" s="1481"/>
      <c r="AQ191" s="1603" t="s">
        <v>176</v>
      </c>
      <c r="AR191" s="1599" t="s">
        <v>229</v>
      </c>
      <c r="AS191" s="1585" t="s">
        <v>178</v>
      </c>
      <c r="AT191" s="1585"/>
      <c r="AU191" s="1375" t="s">
        <v>230</v>
      </c>
      <c r="AV191" s="1375" t="s">
        <v>180</v>
      </c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Y191" s="3"/>
      <c r="CG191" s="14"/>
      <c r="CH191" s="14"/>
      <c r="CI191" s="14"/>
      <c r="CJ191" s="14"/>
      <c r="CK191" s="14"/>
      <c r="CL191" s="14"/>
      <c r="CM191" s="14"/>
      <c r="CN191" s="14"/>
      <c r="CZ191" s="2"/>
    </row>
    <row r="192" spans="1:104" ht="37.5" customHeight="1" x14ac:dyDescent="0.2">
      <c r="A192" s="1373"/>
      <c r="B192" s="1374"/>
      <c r="C192" s="881" t="s">
        <v>88</v>
      </c>
      <c r="D192" s="370" t="s">
        <v>54</v>
      </c>
      <c r="E192" s="810" t="s">
        <v>89</v>
      </c>
      <c r="F192" s="967" t="s">
        <v>54</v>
      </c>
      <c r="G192" s="810" t="s">
        <v>89</v>
      </c>
      <c r="H192" s="967" t="s">
        <v>54</v>
      </c>
      <c r="I192" s="810" t="s">
        <v>89</v>
      </c>
      <c r="J192" s="967" t="s">
        <v>54</v>
      </c>
      <c r="K192" s="810" t="s">
        <v>89</v>
      </c>
      <c r="L192" s="967" t="s">
        <v>54</v>
      </c>
      <c r="M192" s="810" t="s">
        <v>89</v>
      </c>
      <c r="N192" s="967" t="s">
        <v>54</v>
      </c>
      <c r="O192" s="810" t="s">
        <v>89</v>
      </c>
      <c r="P192" s="967" t="s">
        <v>54</v>
      </c>
      <c r="Q192" s="810" t="s">
        <v>89</v>
      </c>
      <c r="R192" s="967" t="s">
        <v>54</v>
      </c>
      <c r="S192" s="810" t="s">
        <v>89</v>
      </c>
      <c r="T192" s="967" t="s">
        <v>54</v>
      </c>
      <c r="U192" s="810" t="s">
        <v>89</v>
      </c>
      <c r="V192" s="967" t="s">
        <v>54</v>
      </c>
      <c r="W192" s="810" t="s">
        <v>89</v>
      </c>
      <c r="X192" s="967" t="s">
        <v>54</v>
      </c>
      <c r="Y192" s="810" t="s">
        <v>89</v>
      </c>
      <c r="Z192" s="967" t="s">
        <v>54</v>
      </c>
      <c r="AA192" s="810" t="s">
        <v>89</v>
      </c>
      <c r="AB192" s="967" t="s">
        <v>54</v>
      </c>
      <c r="AC192" s="810" t="s">
        <v>89</v>
      </c>
      <c r="AD192" s="967" t="s">
        <v>54</v>
      </c>
      <c r="AE192" s="810" t="s">
        <v>89</v>
      </c>
      <c r="AF192" s="967" t="s">
        <v>54</v>
      </c>
      <c r="AG192" s="810" t="s">
        <v>89</v>
      </c>
      <c r="AH192" s="967" t="s">
        <v>54</v>
      </c>
      <c r="AI192" s="810" t="s">
        <v>89</v>
      </c>
      <c r="AJ192" s="967" t="s">
        <v>54</v>
      </c>
      <c r="AK192" s="810" t="s">
        <v>89</v>
      </c>
      <c r="AL192" s="967" t="s">
        <v>54</v>
      </c>
      <c r="AM192" s="827" t="s">
        <v>89</v>
      </c>
      <c r="AN192" s="981" t="s">
        <v>133</v>
      </c>
      <c r="AO192" s="372" t="s">
        <v>135</v>
      </c>
      <c r="AP192" s="373" t="s">
        <v>134</v>
      </c>
      <c r="AQ192" s="1483"/>
      <c r="AR192" s="1471"/>
      <c r="AS192" s="967" t="s">
        <v>54</v>
      </c>
      <c r="AT192" s="810" t="s">
        <v>89</v>
      </c>
      <c r="AU192" s="1376"/>
      <c r="AV192" s="1376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12"/>
      <c r="BI192" s="12"/>
      <c r="BY192" s="3"/>
      <c r="CG192" s="14"/>
      <c r="CH192" s="14"/>
      <c r="CI192" s="14"/>
      <c r="CJ192" s="14"/>
      <c r="CK192" s="14"/>
      <c r="CL192" s="14"/>
      <c r="CM192" s="14"/>
      <c r="CZ192" s="2"/>
    </row>
    <row r="193" spans="1:104" ht="18.75" customHeight="1" x14ac:dyDescent="0.2">
      <c r="A193" s="1478" t="s">
        <v>231</v>
      </c>
      <c r="B193" s="1461"/>
      <c r="C193" s="968">
        <f>SUM(D193+E193)</f>
        <v>0</v>
      </c>
      <c r="D193" s="969">
        <f>SUM(F193+H193+J193+L193+N193+P193+R193+T193+V193+X193+Z193+AB193+AD193+AF193+AH193+AJ193+AL193)</f>
        <v>0</v>
      </c>
      <c r="E193" s="304">
        <f>SUM(G193+I193+K193+M193+O193+Q193+S193+U193+W193+Y193+AA193+AC193+AE193+AG193+AI193+AK193+AM193)</f>
        <v>0</v>
      </c>
      <c r="F193" s="905"/>
      <c r="G193" s="53"/>
      <c r="H193" s="905"/>
      <c r="I193" s="53"/>
      <c r="J193" s="905"/>
      <c r="K193" s="53"/>
      <c r="L193" s="905"/>
      <c r="M193" s="53"/>
      <c r="N193" s="905"/>
      <c r="O193" s="53"/>
      <c r="P193" s="905"/>
      <c r="Q193" s="53"/>
      <c r="R193" s="905"/>
      <c r="S193" s="53"/>
      <c r="T193" s="905"/>
      <c r="U193" s="53"/>
      <c r="V193" s="905"/>
      <c r="W193" s="53"/>
      <c r="X193" s="905"/>
      <c r="Y193" s="53"/>
      <c r="Z193" s="905"/>
      <c r="AA193" s="53"/>
      <c r="AB193" s="905"/>
      <c r="AC193" s="53"/>
      <c r="AD193" s="905"/>
      <c r="AE193" s="53"/>
      <c r="AF193" s="905"/>
      <c r="AG193" s="53"/>
      <c r="AH193" s="905"/>
      <c r="AI193" s="53"/>
      <c r="AJ193" s="905"/>
      <c r="AK193" s="53"/>
      <c r="AL193" s="905"/>
      <c r="AM193" s="321"/>
      <c r="AN193" s="375"/>
      <c r="AO193" s="376"/>
      <c r="AP193" s="85"/>
      <c r="AQ193" s="53"/>
      <c r="AR193" s="901"/>
      <c r="AS193" s="905"/>
      <c r="AT193" s="53"/>
      <c r="AU193" s="53"/>
      <c r="AV193" s="53"/>
      <c r="AW193" s="186" t="str">
        <f>CA193&amp;CB193&amp;CC193&amp;CD193&amp;CE193&amp;CF193&amp;CN193</f>
        <v/>
      </c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12"/>
      <c r="BI193" s="12"/>
      <c r="BY193" s="3"/>
      <c r="CA193" s="32" t="str">
        <f t="shared" ref="CA193:CA231" si="52">IF(CG193=0,"","* Las gestantes egresadas del Programa NO debe ser mayor al Total de Mujeres egresadas. ")</f>
        <v/>
      </c>
      <c r="CB193" s="32" t="str">
        <f t="shared" ref="CB193:CB231" si="53">IF(CH193=0,"","* Las madres de hijos menor de 5 años NO DEBE ser mayor al Total de Mujeres Egresadas al Programa. ")</f>
        <v/>
      </c>
      <c r="CC193" s="32" t="str">
        <f t="shared" ref="CC193:CC231" si="54">IF(CI193=0,"","* Los egresos de Pueblos Originarios NO DEBE ser mayor al Total de egresos del Programa.")</f>
        <v/>
      </c>
      <c r="CD193" s="32" t="str">
        <f t="shared" ref="CD193:CD231" si="55">IF(CJ193=0,"","* Los Niños, Niñas, Adolescentes y Jóvenes de Programas SENAME NO DEBE ser mayor al Total de egresos del Programa. ")</f>
        <v/>
      </c>
      <c r="CE193" s="32" t="str">
        <f t="shared" ref="CE193:CE231" si="56">IF(CK193=0,"","* Los Migrantes NO DEBEN ser mayor al Total de ingresos del Programa. ")</f>
        <v/>
      </c>
      <c r="CF193" s="32" t="str">
        <f t="shared" ref="CF193:CF231" si="57">IF(CL193=0,"","* No olvide escribir los campos Gestante y/o Madre de Hijo menor de 5 años y/o Pueblos Originarios y/o Niños, Niñas, Adolescentes y Jóvenes de Programas SENAME (Digite CERO si no tiene). ")</f>
        <v/>
      </c>
      <c r="CG193" s="33">
        <f>IF(E193&lt;AQ193,1,0)</f>
        <v>0</v>
      </c>
      <c r="CH193" s="33">
        <f>IF(E193&lt;AR193,1,0)</f>
        <v>0</v>
      </c>
      <c r="CI193" s="33">
        <f>IF(C193&lt;SUM(AS193,AT193),1,0)</f>
        <v>0</v>
      </c>
      <c r="CJ193" s="33">
        <f>IF(C193&lt;AU193,1,0)</f>
        <v>0</v>
      </c>
      <c r="CK193" s="33">
        <f>IF(C193&lt;AV193,1,0)</f>
        <v>0</v>
      </c>
      <c r="CL193" s="33">
        <f>IF(AND(C193&lt;&gt;0,OR(AQ193="",AR193="",AS193="",AT193="",AU193="",AV193="")),1,0)</f>
        <v>0</v>
      </c>
      <c r="CM193" s="33">
        <f>IF(AND(C193=0,OR(C195&gt;0,C196&gt;0,C197&gt;0,C198&gt;0,C199&gt;0)),1,0)</f>
        <v>0</v>
      </c>
      <c r="CN193" s="32" t="str">
        <f>IF(CM193=1,"* No olvide registrar al menos un ingreso y una persona con diagnóstico. ","")</f>
        <v/>
      </c>
      <c r="CO193" s="32"/>
      <c r="CZ193" s="2"/>
    </row>
    <row r="194" spans="1:104" ht="29.25" customHeight="1" x14ac:dyDescent="0.2">
      <c r="A194" s="1462" t="s">
        <v>182</v>
      </c>
      <c r="B194" s="1463"/>
      <c r="C194" s="377"/>
      <c r="D194" s="378"/>
      <c r="E194" s="378"/>
      <c r="F194" s="378"/>
      <c r="G194" s="378"/>
      <c r="H194" s="378"/>
      <c r="I194" s="378"/>
      <c r="J194" s="378"/>
      <c r="K194" s="378"/>
      <c r="L194" s="378"/>
      <c r="M194" s="378"/>
      <c r="N194" s="378"/>
      <c r="O194" s="378"/>
      <c r="P194" s="378"/>
      <c r="Q194" s="378"/>
      <c r="R194" s="378"/>
      <c r="S194" s="378"/>
      <c r="T194" s="378"/>
      <c r="U194" s="378"/>
      <c r="V194" s="378"/>
      <c r="W194" s="378"/>
      <c r="X194" s="378"/>
      <c r="Y194" s="378"/>
      <c r="Z194" s="378"/>
      <c r="AA194" s="378"/>
      <c r="AB194" s="378"/>
      <c r="AC194" s="378"/>
      <c r="AD194" s="378"/>
      <c r="AE194" s="378"/>
      <c r="AF194" s="378"/>
      <c r="AG194" s="378"/>
      <c r="AH194" s="378"/>
      <c r="AI194" s="378"/>
      <c r="AJ194" s="378"/>
      <c r="AK194" s="378"/>
      <c r="AL194" s="378"/>
      <c r="AM194" s="378"/>
      <c r="AN194" s="379"/>
      <c r="AO194" s="380"/>
      <c r="AP194" s="381"/>
      <c r="AQ194" s="378"/>
      <c r="AR194" s="378"/>
      <c r="AS194" s="378"/>
      <c r="AT194" s="381"/>
      <c r="AU194" s="381"/>
      <c r="AV194" s="381"/>
      <c r="AW194" s="186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12"/>
      <c r="BI194" s="12"/>
      <c r="BY194" s="3"/>
      <c r="CA194" s="32"/>
      <c r="CB194" s="32"/>
      <c r="CC194" s="32"/>
      <c r="CD194" s="32"/>
      <c r="CE194" s="32"/>
      <c r="CF194" s="32"/>
      <c r="CG194" s="33"/>
      <c r="CH194" s="33"/>
      <c r="CI194" s="33"/>
      <c r="CJ194" s="33"/>
      <c r="CK194" s="33"/>
      <c r="CL194" s="33"/>
      <c r="CM194" s="33"/>
      <c r="CN194" s="32"/>
      <c r="CO194" s="32"/>
      <c r="CZ194" s="2"/>
    </row>
    <row r="195" spans="1:104" ht="21" customHeight="1" x14ac:dyDescent="0.2">
      <c r="A195" s="1597" t="s">
        <v>232</v>
      </c>
      <c r="B195" s="982" t="s">
        <v>233</v>
      </c>
      <c r="C195" s="972">
        <f>SUM(D195+E195)</f>
        <v>0</v>
      </c>
      <c r="D195" s="973">
        <f t="shared" ref="D195:D203" si="58">SUM(F195+H195+J195+L195+N195+P195+R195+T195+V195+X195+Z195+AB195+AD195+AF195+AH195+AJ195+AL195)</f>
        <v>0</v>
      </c>
      <c r="E195" s="974">
        <f t="shared" ref="E195:E203" si="59">SUM(G195+I195+K195+M195+O195+Q195+S195+U195+W195+Y195+AA195+AC195+AE195+AG195+AI195+AK195+AM195)</f>
        <v>0</v>
      </c>
      <c r="F195" s="893"/>
      <c r="G195" s="896"/>
      <c r="H195" s="893"/>
      <c r="I195" s="896"/>
      <c r="J195" s="893"/>
      <c r="K195" s="896"/>
      <c r="L195" s="893"/>
      <c r="M195" s="896"/>
      <c r="N195" s="893"/>
      <c r="O195" s="896"/>
      <c r="P195" s="893"/>
      <c r="Q195" s="896"/>
      <c r="R195" s="893"/>
      <c r="S195" s="896"/>
      <c r="T195" s="893"/>
      <c r="U195" s="896"/>
      <c r="V195" s="893"/>
      <c r="W195" s="896"/>
      <c r="X195" s="893"/>
      <c r="Y195" s="896"/>
      <c r="Z195" s="893"/>
      <c r="AA195" s="896"/>
      <c r="AB195" s="893"/>
      <c r="AC195" s="896"/>
      <c r="AD195" s="893"/>
      <c r="AE195" s="896"/>
      <c r="AF195" s="893"/>
      <c r="AG195" s="896"/>
      <c r="AH195" s="893"/>
      <c r="AI195" s="896"/>
      <c r="AJ195" s="893"/>
      <c r="AK195" s="896"/>
      <c r="AL195" s="893"/>
      <c r="AM195" s="953"/>
      <c r="AN195" s="954"/>
      <c r="AO195" s="911"/>
      <c r="AP195" s="896"/>
      <c r="AQ195" s="896"/>
      <c r="AR195" s="913"/>
      <c r="AS195" s="893"/>
      <c r="AT195" s="896"/>
      <c r="AU195" s="896"/>
      <c r="AV195" s="896"/>
      <c r="AW195" s="186" t="str">
        <f t="shared" ref="AW195:AW231" si="60">CA195&amp;CB195&amp;CC195&amp;CD195&amp;CE195&amp;CF195</f>
        <v/>
      </c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12"/>
      <c r="BI195" s="12"/>
      <c r="BY195" s="3"/>
      <c r="CA195" s="32" t="str">
        <f t="shared" si="52"/>
        <v/>
      </c>
      <c r="CB195" s="32" t="str">
        <f t="shared" si="53"/>
        <v/>
      </c>
      <c r="CC195" s="32" t="str">
        <f t="shared" si="54"/>
        <v/>
      </c>
      <c r="CD195" s="32" t="str">
        <f t="shared" si="55"/>
        <v/>
      </c>
      <c r="CE195" s="32" t="str">
        <f t="shared" si="56"/>
        <v/>
      </c>
      <c r="CF195" s="32" t="str">
        <f t="shared" si="57"/>
        <v/>
      </c>
      <c r="CG195" s="33">
        <f t="shared" ref="CG195:CG231" si="61">IF(E195&lt;AQ195,1,0)</f>
        <v>0</v>
      </c>
      <c r="CH195" s="33">
        <f t="shared" ref="CH195:CH231" si="62">IF(E195&lt;AR195,1,0)</f>
        <v>0</v>
      </c>
      <c r="CI195" s="33">
        <f t="shared" ref="CI195:CI231" si="63">IF(C195&lt;SUM(AS195,AT195),1,0)</f>
        <v>0</v>
      </c>
      <c r="CJ195" s="33">
        <f t="shared" ref="CJ195:CJ231" si="64">IF(C195&lt;AU195,1,0)</f>
        <v>0</v>
      </c>
      <c r="CK195" s="33">
        <f t="shared" ref="CK195:CK231" si="65">IF(C195&lt;AV195,1,0)</f>
        <v>0</v>
      </c>
      <c r="CL195" s="33">
        <f t="shared" ref="CL195:CL231" si="66">IF(AND(C195&lt;&gt;0,OR(AQ195="",AR195="",AS195="",AT195="",AU195="",AV195="")),1,0)</f>
        <v>0</v>
      </c>
      <c r="CM195" s="33"/>
      <c r="CN195" s="32"/>
      <c r="CO195" s="32"/>
      <c r="CZ195" s="2"/>
    </row>
    <row r="196" spans="1:104" ht="21.75" customHeight="1" x14ac:dyDescent="0.2">
      <c r="A196" s="1465"/>
      <c r="B196" s="383" t="s">
        <v>185</v>
      </c>
      <c r="C196" s="348">
        <f>SUM(D196+E196)</f>
        <v>0</v>
      </c>
      <c r="D196" s="349">
        <f t="shared" si="58"/>
        <v>0</v>
      </c>
      <c r="E196" s="350">
        <f t="shared" si="59"/>
        <v>0</v>
      </c>
      <c r="F196" s="82"/>
      <c r="G196" s="85"/>
      <c r="H196" s="82"/>
      <c r="I196" s="85"/>
      <c r="J196" s="82"/>
      <c r="K196" s="85"/>
      <c r="L196" s="82"/>
      <c r="M196" s="85"/>
      <c r="N196" s="82"/>
      <c r="O196" s="85"/>
      <c r="P196" s="82"/>
      <c r="Q196" s="85"/>
      <c r="R196" s="82"/>
      <c r="S196" s="85"/>
      <c r="T196" s="82"/>
      <c r="U196" s="85"/>
      <c r="V196" s="82"/>
      <c r="W196" s="85"/>
      <c r="X196" s="82"/>
      <c r="Y196" s="85"/>
      <c r="Z196" s="82"/>
      <c r="AA196" s="85"/>
      <c r="AB196" s="82"/>
      <c r="AC196" s="85"/>
      <c r="AD196" s="82"/>
      <c r="AE196" s="85"/>
      <c r="AF196" s="82"/>
      <c r="AG196" s="85"/>
      <c r="AH196" s="82"/>
      <c r="AI196" s="85"/>
      <c r="AJ196" s="42"/>
      <c r="AK196" s="46"/>
      <c r="AL196" s="82"/>
      <c r="AM196" s="351"/>
      <c r="AN196" s="384"/>
      <c r="AO196" s="149"/>
      <c r="AP196" s="85"/>
      <c r="AQ196" s="85"/>
      <c r="AR196" s="59"/>
      <c r="AS196" s="82"/>
      <c r="AT196" s="85"/>
      <c r="AU196" s="85"/>
      <c r="AV196" s="85"/>
      <c r="AW196" s="186" t="str">
        <f t="shared" si="60"/>
        <v/>
      </c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12"/>
      <c r="BI196" s="12"/>
      <c r="BY196" s="3"/>
      <c r="CA196" s="32" t="str">
        <f t="shared" si="52"/>
        <v/>
      </c>
      <c r="CB196" s="32" t="str">
        <f t="shared" si="53"/>
        <v/>
      </c>
      <c r="CC196" s="32" t="str">
        <f t="shared" si="54"/>
        <v/>
      </c>
      <c r="CD196" s="32" t="str">
        <f t="shared" si="55"/>
        <v/>
      </c>
      <c r="CE196" s="32" t="str">
        <f t="shared" si="56"/>
        <v/>
      </c>
      <c r="CF196" s="32" t="str">
        <f t="shared" si="57"/>
        <v/>
      </c>
      <c r="CG196" s="33">
        <f t="shared" si="61"/>
        <v>0</v>
      </c>
      <c r="CH196" s="33">
        <f t="shared" si="62"/>
        <v>0</v>
      </c>
      <c r="CI196" s="33">
        <f t="shared" si="63"/>
        <v>0</v>
      </c>
      <c r="CJ196" s="33">
        <f t="shared" si="64"/>
        <v>0</v>
      </c>
      <c r="CK196" s="33">
        <f t="shared" si="65"/>
        <v>0</v>
      </c>
      <c r="CL196" s="33">
        <f t="shared" si="66"/>
        <v>0</v>
      </c>
      <c r="CM196" s="33"/>
      <c r="CN196" s="32"/>
      <c r="CO196" s="32"/>
      <c r="CZ196" s="2"/>
    </row>
    <row r="197" spans="1:104" ht="18.75" customHeight="1" x14ac:dyDescent="0.2">
      <c r="A197" s="1466" t="s">
        <v>186</v>
      </c>
      <c r="B197" s="1467"/>
      <c r="C197" s="385">
        <f>SUM(D197+E197)</f>
        <v>0</v>
      </c>
      <c r="D197" s="969">
        <f t="shared" si="58"/>
        <v>0</v>
      </c>
      <c r="E197" s="320">
        <f t="shared" si="59"/>
        <v>0</v>
      </c>
      <c r="F197" s="905"/>
      <c r="G197" s="53"/>
      <c r="H197" s="905"/>
      <c r="I197" s="53"/>
      <c r="J197" s="905"/>
      <c r="K197" s="53"/>
      <c r="L197" s="905"/>
      <c r="M197" s="53"/>
      <c r="N197" s="905"/>
      <c r="O197" s="53"/>
      <c r="P197" s="905"/>
      <c r="Q197" s="53"/>
      <c r="R197" s="905"/>
      <c r="S197" s="53"/>
      <c r="T197" s="905"/>
      <c r="U197" s="53"/>
      <c r="V197" s="905"/>
      <c r="W197" s="53"/>
      <c r="X197" s="905"/>
      <c r="Y197" s="53"/>
      <c r="Z197" s="905"/>
      <c r="AA197" s="53"/>
      <c r="AB197" s="905"/>
      <c r="AC197" s="53"/>
      <c r="AD197" s="905"/>
      <c r="AE197" s="53"/>
      <c r="AF197" s="905"/>
      <c r="AG197" s="53"/>
      <c r="AH197" s="905"/>
      <c r="AI197" s="53"/>
      <c r="AJ197" s="905"/>
      <c r="AK197" s="53"/>
      <c r="AL197" s="905"/>
      <c r="AM197" s="321"/>
      <c r="AN197" s="983"/>
      <c r="AO197" s="386"/>
      <c r="AP197" s="53"/>
      <c r="AQ197" s="53"/>
      <c r="AR197" s="901"/>
      <c r="AS197" s="905"/>
      <c r="AT197" s="53"/>
      <c r="AU197" s="53"/>
      <c r="AV197" s="53"/>
      <c r="AW197" s="186" t="str">
        <f t="shared" si="60"/>
        <v/>
      </c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12"/>
      <c r="BI197" s="12"/>
      <c r="BY197" s="3"/>
      <c r="CA197" s="32" t="str">
        <f t="shared" si="52"/>
        <v/>
      </c>
      <c r="CB197" s="32" t="str">
        <f t="shared" si="53"/>
        <v/>
      </c>
      <c r="CC197" s="32" t="str">
        <f t="shared" si="54"/>
        <v/>
      </c>
      <c r="CD197" s="32" t="str">
        <f t="shared" si="55"/>
        <v/>
      </c>
      <c r="CE197" s="32" t="str">
        <f t="shared" si="56"/>
        <v/>
      </c>
      <c r="CF197" s="32" t="str">
        <f t="shared" si="57"/>
        <v/>
      </c>
      <c r="CG197" s="33">
        <f t="shared" si="61"/>
        <v>0</v>
      </c>
      <c r="CH197" s="33">
        <f t="shared" si="62"/>
        <v>0</v>
      </c>
      <c r="CI197" s="33">
        <f t="shared" si="63"/>
        <v>0</v>
      </c>
      <c r="CJ197" s="33">
        <f t="shared" si="64"/>
        <v>0</v>
      </c>
      <c r="CK197" s="33">
        <f t="shared" si="65"/>
        <v>0</v>
      </c>
      <c r="CL197" s="33">
        <f t="shared" si="66"/>
        <v>0</v>
      </c>
      <c r="CM197" s="33"/>
      <c r="CN197" s="32"/>
      <c r="CO197" s="32"/>
      <c r="CZ197" s="2"/>
    </row>
    <row r="198" spans="1:104" ht="20.25" customHeight="1" x14ac:dyDescent="0.2">
      <c r="A198" s="1597" t="s">
        <v>187</v>
      </c>
      <c r="B198" s="971" t="s">
        <v>188</v>
      </c>
      <c r="C198" s="972">
        <f>+D198+E198</f>
        <v>0</v>
      </c>
      <c r="D198" s="973">
        <f t="shared" si="58"/>
        <v>0</v>
      </c>
      <c r="E198" s="974">
        <f t="shared" si="59"/>
        <v>0</v>
      </c>
      <c r="F198" s="893"/>
      <c r="G198" s="896"/>
      <c r="H198" s="893"/>
      <c r="I198" s="896"/>
      <c r="J198" s="893"/>
      <c r="K198" s="896"/>
      <c r="L198" s="893"/>
      <c r="M198" s="896"/>
      <c r="N198" s="893"/>
      <c r="O198" s="896"/>
      <c r="P198" s="893"/>
      <c r="Q198" s="896"/>
      <c r="R198" s="893"/>
      <c r="S198" s="896"/>
      <c r="T198" s="893"/>
      <c r="U198" s="896"/>
      <c r="V198" s="893"/>
      <c r="W198" s="896"/>
      <c r="X198" s="893"/>
      <c r="Y198" s="896"/>
      <c r="Z198" s="893"/>
      <c r="AA198" s="896"/>
      <c r="AB198" s="893"/>
      <c r="AC198" s="896"/>
      <c r="AD198" s="893"/>
      <c r="AE198" s="896"/>
      <c r="AF198" s="893"/>
      <c r="AG198" s="896"/>
      <c r="AH198" s="893"/>
      <c r="AI198" s="896"/>
      <c r="AJ198" s="893"/>
      <c r="AK198" s="896"/>
      <c r="AL198" s="893"/>
      <c r="AM198" s="953"/>
      <c r="AN198" s="954"/>
      <c r="AO198" s="911"/>
      <c r="AP198" s="896"/>
      <c r="AQ198" s="896"/>
      <c r="AR198" s="913"/>
      <c r="AS198" s="893"/>
      <c r="AT198" s="896"/>
      <c r="AU198" s="896"/>
      <c r="AV198" s="896"/>
      <c r="AW198" s="186" t="str">
        <f t="shared" si="60"/>
        <v/>
      </c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12"/>
      <c r="BI198" s="12"/>
      <c r="BY198" s="3"/>
      <c r="CA198" s="32" t="str">
        <f t="shared" si="52"/>
        <v/>
      </c>
      <c r="CB198" s="32" t="str">
        <f t="shared" si="53"/>
        <v/>
      </c>
      <c r="CC198" s="32" t="str">
        <f t="shared" si="54"/>
        <v/>
      </c>
      <c r="CD198" s="32" t="str">
        <f t="shared" si="55"/>
        <v/>
      </c>
      <c r="CE198" s="32" t="str">
        <f t="shared" si="56"/>
        <v/>
      </c>
      <c r="CF198" s="32" t="str">
        <f t="shared" si="57"/>
        <v/>
      </c>
      <c r="CG198" s="33">
        <f t="shared" si="61"/>
        <v>0</v>
      </c>
      <c r="CH198" s="33">
        <f t="shared" si="62"/>
        <v>0</v>
      </c>
      <c r="CI198" s="33">
        <f t="shared" si="63"/>
        <v>0</v>
      </c>
      <c r="CJ198" s="33">
        <f t="shared" si="64"/>
        <v>0</v>
      </c>
      <c r="CK198" s="33">
        <f t="shared" si="65"/>
        <v>0</v>
      </c>
      <c r="CL198" s="33">
        <f t="shared" si="66"/>
        <v>0</v>
      </c>
      <c r="CM198" s="33"/>
      <c r="CN198" s="32"/>
      <c r="CO198" s="32"/>
      <c r="CZ198" s="2"/>
    </row>
    <row r="199" spans="1:104" ht="15" customHeight="1" x14ac:dyDescent="0.2">
      <c r="A199" s="1465"/>
      <c r="B199" s="387" t="s">
        <v>189</v>
      </c>
      <c r="C199" s="322">
        <f>+D199+E199</f>
        <v>0</v>
      </c>
      <c r="D199" s="323">
        <f t="shared" si="58"/>
        <v>0</v>
      </c>
      <c r="E199" s="304">
        <f t="shared" si="59"/>
        <v>0</v>
      </c>
      <c r="F199" s="324"/>
      <c r="G199" s="305"/>
      <c r="H199" s="324"/>
      <c r="I199" s="305"/>
      <c r="J199" s="324"/>
      <c r="K199" s="305"/>
      <c r="L199" s="324"/>
      <c r="M199" s="305"/>
      <c r="N199" s="324"/>
      <c r="O199" s="305"/>
      <c r="P199" s="324"/>
      <c r="Q199" s="305"/>
      <c r="R199" s="324"/>
      <c r="S199" s="305"/>
      <c r="T199" s="324"/>
      <c r="U199" s="305"/>
      <c r="V199" s="324"/>
      <c r="W199" s="305"/>
      <c r="X199" s="324"/>
      <c r="Y199" s="305"/>
      <c r="Z199" s="324"/>
      <c r="AA199" s="305"/>
      <c r="AB199" s="324"/>
      <c r="AC199" s="305"/>
      <c r="AD199" s="324"/>
      <c r="AE199" s="305"/>
      <c r="AF199" s="324"/>
      <c r="AG199" s="305"/>
      <c r="AH199" s="324"/>
      <c r="AI199" s="305"/>
      <c r="AJ199" s="92"/>
      <c r="AK199" s="95"/>
      <c r="AL199" s="324"/>
      <c r="AM199" s="285"/>
      <c r="AN199" s="388"/>
      <c r="AO199" s="389"/>
      <c r="AP199" s="95"/>
      <c r="AQ199" s="305"/>
      <c r="AR199" s="306"/>
      <c r="AS199" s="324"/>
      <c r="AT199" s="305"/>
      <c r="AU199" s="305"/>
      <c r="AV199" s="305"/>
      <c r="AW199" s="186" t="str">
        <f t="shared" si="60"/>
        <v/>
      </c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12"/>
      <c r="BI199" s="12"/>
      <c r="BY199" s="3"/>
      <c r="CA199" s="32" t="str">
        <f t="shared" si="52"/>
        <v/>
      </c>
      <c r="CB199" s="32" t="str">
        <f t="shared" si="53"/>
        <v/>
      </c>
      <c r="CC199" s="32" t="str">
        <f t="shared" si="54"/>
        <v/>
      </c>
      <c r="CD199" s="32" t="str">
        <f t="shared" si="55"/>
        <v/>
      </c>
      <c r="CE199" s="32" t="str">
        <f t="shared" si="56"/>
        <v/>
      </c>
      <c r="CF199" s="32" t="str">
        <f t="shared" si="57"/>
        <v/>
      </c>
      <c r="CG199" s="33">
        <f t="shared" si="61"/>
        <v>0</v>
      </c>
      <c r="CH199" s="33">
        <f t="shared" si="62"/>
        <v>0</v>
      </c>
      <c r="CI199" s="33">
        <f t="shared" si="63"/>
        <v>0</v>
      </c>
      <c r="CJ199" s="33">
        <f t="shared" si="64"/>
        <v>0</v>
      </c>
      <c r="CK199" s="33">
        <f t="shared" si="65"/>
        <v>0</v>
      </c>
      <c r="CL199" s="33">
        <f t="shared" si="66"/>
        <v>0</v>
      </c>
      <c r="CM199" s="33"/>
      <c r="CN199" s="32"/>
      <c r="CO199" s="32"/>
      <c r="CZ199" s="2"/>
    </row>
    <row r="200" spans="1:104" ht="20.25" customHeight="1" x14ac:dyDescent="0.2">
      <c r="A200" s="825" t="s">
        <v>190</v>
      </c>
      <c r="B200" s="822"/>
      <c r="C200" s="886">
        <f t="shared" ref="C200:C215" si="67">SUM(D200+E200)</f>
        <v>0</v>
      </c>
      <c r="D200" s="887">
        <f t="shared" si="58"/>
        <v>0</v>
      </c>
      <c r="E200" s="75">
        <f t="shared" si="59"/>
        <v>0</v>
      </c>
      <c r="F200" s="905"/>
      <c r="G200" s="53"/>
      <c r="H200" s="905"/>
      <c r="I200" s="53"/>
      <c r="J200" s="905"/>
      <c r="K200" s="53"/>
      <c r="L200" s="905"/>
      <c r="M200" s="53"/>
      <c r="N200" s="905"/>
      <c r="O200" s="53"/>
      <c r="P200" s="905"/>
      <c r="Q200" s="53"/>
      <c r="R200" s="905"/>
      <c r="S200" s="53"/>
      <c r="T200" s="905"/>
      <c r="U200" s="53"/>
      <c r="V200" s="905"/>
      <c r="W200" s="53"/>
      <c r="X200" s="905"/>
      <c r="Y200" s="53"/>
      <c r="Z200" s="905"/>
      <c r="AA200" s="53"/>
      <c r="AB200" s="905"/>
      <c r="AC200" s="53"/>
      <c r="AD200" s="905"/>
      <c r="AE200" s="53"/>
      <c r="AF200" s="905"/>
      <c r="AG200" s="53"/>
      <c r="AH200" s="905"/>
      <c r="AI200" s="53"/>
      <c r="AJ200" s="905"/>
      <c r="AK200" s="53"/>
      <c r="AL200" s="905"/>
      <c r="AM200" s="321"/>
      <c r="AN200" s="983"/>
      <c r="AO200" s="386"/>
      <c r="AP200" s="53"/>
      <c r="AQ200" s="53"/>
      <c r="AR200" s="901"/>
      <c r="AS200" s="905"/>
      <c r="AT200" s="53"/>
      <c r="AU200" s="53"/>
      <c r="AV200" s="53"/>
      <c r="AW200" s="186" t="str">
        <f>CA200&amp;CB200&amp;CC200&amp;CD200&amp;CE200&amp;CF200&amp;CO200</f>
        <v/>
      </c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12"/>
      <c r="BI200" s="12"/>
      <c r="BY200" s="3"/>
      <c r="CA200" s="32" t="str">
        <f t="shared" si="52"/>
        <v/>
      </c>
      <c r="CB200" s="32" t="str">
        <f t="shared" si="53"/>
        <v/>
      </c>
      <c r="CC200" s="32" t="str">
        <f t="shared" si="54"/>
        <v/>
      </c>
      <c r="CD200" s="32" t="str">
        <f t="shared" si="55"/>
        <v/>
      </c>
      <c r="CE200" s="32" t="str">
        <f t="shared" si="56"/>
        <v/>
      </c>
      <c r="CF200" s="32" t="str">
        <f t="shared" si="57"/>
        <v/>
      </c>
      <c r="CG200" s="33">
        <f t="shared" si="61"/>
        <v>0</v>
      </c>
      <c r="CH200" s="33">
        <f t="shared" si="62"/>
        <v>0</v>
      </c>
      <c r="CI200" s="33">
        <f t="shared" si="63"/>
        <v>0</v>
      </c>
      <c r="CJ200" s="33">
        <f t="shared" si="64"/>
        <v>0</v>
      </c>
      <c r="CK200" s="33">
        <f t="shared" si="65"/>
        <v>0</v>
      </c>
      <c r="CL200" s="33">
        <f t="shared" si="66"/>
        <v>0</v>
      </c>
      <c r="CM200" s="14">
        <v>0</v>
      </c>
      <c r="CZ200" s="2"/>
    </row>
    <row r="201" spans="1:104" ht="16.350000000000001" customHeight="1" x14ac:dyDescent="0.2">
      <c r="A201" s="1375" t="s">
        <v>191</v>
      </c>
      <c r="B201" s="390" t="s">
        <v>192</v>
      </c>
      <c r="C201" s="328">
        <f t="shared" si="67"/>
        <v>0</v>
      </c>
      <c r="D201" s="329">
        <f t="shared" si="58"/>
        <v>0</v>
      </c>
      <c r="E201" s="330">
        <f t="shared" si="59"/>
        <v>0</v>
      </c>
      <c r="F201" s="106"/>
      <c r="G201" s="109"/>
      <c r="H201" s="106"/>
      <c r="I201" s="109"/>
      <c r="J201" s="106"/>
      <c r="K201" s="109"/>
      <c r="L201" s="106"/>
      <c r="M201" s="109"/>
      <c r="N201" s="106"/>
      <c r="O201" s="109"/>
      <c r="P201" s="106"/>
      <c r="Q201" s="109"/>
      <c r="R201" s="106"/>
      <c r="S201" s="109"/>
      <c r="T201" s="106"/>
      <c r="U201" s="109"/>
      <c r="V201" s="106"/>
      <c r="W201" s="109"/>
      <c r="X201" s="106"/>
      <c r="Y201" s="109"/>
      <c r="Z201" s="106"/>
      <c r="AA201" s="109"/>
      <c r="AB201" s="106"/>
      <c r="AC201" s="109"/>
      <c r="AD201" s="106"/>
      <c r="AE201" s="109"/>
      <c r="AF201" s="106"/>
      <c r="AG201" s="109"/>
      <c r="AH201" s="106"/>
      <c r="AI201" s="109"/>
      <c r="AJ201" s="106"/>
      <c r="AK201" s="109"/>
      <c r="AL201" s="106"/>
      <c r="AM201" s="254"/>
      <c r="AN201" s="255"/>
      <c r="AO201" s="264"/>
      <c r="AP201" s="109"/>
      <c r="AQ201" s="109"/>
      <c r="AR201" s="57"/>
      <c r="AS201" s="106"/>
      <c r="AT201" s="109"/>
      <c r="AU201" s="109"/>
      <c r="AV201" s="109"/>
      <c r="AW201" s="186" t="str">
        <f t="shared" si="60"/>
        <v/>
      </c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12"/>
      <c r="BI201" s="12"/>
      <c r="BY201" s="3"/>
      <c r="CA201" s="32" t="str">
        <f t="shared" si="52"/>
        <v/>
      </c>
      <c r="CB201" s="32" t="str">
        <f t="shared" si="53"/>
        <v/>
      </c>
      <c r="CC201" s="32" t="str">
        <f t="shared" si="54"/>
        <v/>
      </c>
      <c r="CD201" s="32" t="str">
        <f t="shared" si="55"/>
        <v/>
      </c>
      <c r="CE201" s="32" t="str">
        <f t="shared" si="56"/>
        <v/>
      </c>
      <c r="CF201" s="32" t="str">
        <f t="shared" si="57"/>
        <v/>
      </c>
      <c r="CG201" s="33">
        <f t="shared" si="61"/>
        <v>0</v>
      </c>
      <c r="CH201" s="33">
        <f t="shared" si="62"/>
        <v>0</v>
      </c>
      <c r="CI201" s="33">
        <f t="shared" si="63"/>
        <v>0</v>
      </c>
      <c r="CJ201" s="33">
        <f t="shared" si="64"/>
        <v>0</v>
      </c>
      <c r="CK201" s="33">
        <f t="shared" si="65"/>
        <v>0</v>
      </c>
      <c r="CL201" s="33">
        <f t="shared" si="66"/>
        <v>0</v>
      </c>
      <c r="CM201" s="33"/>
      <c r="CZ201" s="2"/>
    </row>
    <row r="202" spans="1:104" ht="16.350000000000001" customHeight="1" x14ac:dyDescent="0.2">
      <c r="A202" s="1392"/>
      <c r="B202" s="391" t="s">
        <v>193</v>
      </c>
      <c r="C202" s="333">
        <f t="shared" si="67"/>
        <v>0</v>
      </c>
      <c r="D202" s="334">
        <f t="shared" si="58"/>
        <v>0</v>
      </c>
      <c r="E202" s="812">
        <f t="shared" si="59"/>
        <v>0</v>
      </c>
      <c r="F202" s="35"/>
      <c r="G202" s="39"/>
      <c r="H202" s="35"/>
      <c r="I202" s="39"/>
      <c r="J202" s="35"/>
      <c r="K202" s="39"/>
      <c r="L202" s="35"/>
      <c r="M202" s="39"/>
      <c r="N202" s="35"/>
      <c r="O202" s="39"/>
      <c r="P202" s="35"/>
      <c r="Q202" s="39"/>
      <c r="R202" s="35"/>
      <c r="S202" s="39"/>
      <c r="T202" s="35"/>
      <c r="U202" s="39"/>
      <c r="V202" s="35"/>
      <c r="W202" s="39"/>
      <c r="X202" s="35"/>
      <c r="Y202" s="39"/>
      <c r="Z202" s="35"/>
      <c r="AA202" s="39"/>
      <c r="AB202" s="35"/>
      <c r="AC202" s="39"/>
      <c r="AD202" s="35"/>
      <c r="AE202" s="39"/>
      <c r="AF202" s="35"/>
      <c r="AG202" s="39"/>
      <c r="AH202" s="35"/>
      <c r="AI202" s="39"/>
      <c r="AJ202" s="35"/>
      <c r="AK202" s="39"/>
      <c r="AL202" s="35"/>
      <c r="AM202" s="239"/>
      <c r="AN202" s="255"/>
      <c r="AO202" s="264"/>
      <c r="AP202" s="109"/>
      <c r="AQ202" s="39"/>
      <c r="AR202" s="58"/>
      <c r="AS202" s="35"/>
      <c r="AT202" s="39"/>
      <c r="AU202" s="39"/>
      <c r="AV202" s="39"/>
      <c r="AW202" s="186" t="str">
        <f t="shared" si="60"/>
        <v/>
      </c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12"/>
      <c r="BI202" s="12"/>
      <c r="BY202" s="3"/>
      <c r="CA202" s="32" t="str">
        <f t="shared" si="52"/>
        <v/>
      </c>
      <c r="CB202" s="32" t="str">
        <f t="shared" si="53"/>
        <v/>
      </c>
      <c r="CC202" s="32" t="str">
        <f t="shared" si="54"/>
        <v/>
      </c>
      <c r="CD202" s="32" t="str">
        <f t="shared" si="55"/>
        <v/>
      </c>
      <c r="CE202" s="32" t="str">
        <f t="shared" si="56"/>
        <v/>
      </c>
      <c r="CF202" s="32" t="str">
        <f t="shared" si="57"/>
        <v/>
      </c>
      <c r="CG202" s="33">
        <f t="shared" si="61"/>
        <v>0</v>
      </c>
      <c r="CH202" s="33">
        <f t="shared" si="62"/>
        <v>0</v>
      </c>
      <c r="CI202" s="33">
        <f t="shared" si="63"/>
        <v>0</v>
      </c>
      <c r="CJ202" s="33">
        <f t="shared" si="64"/>
        <v>0</v>
      </c>
      <c r="CK202" s="33">
        <f t="shared" si="65"/>
        <v>0</v>
      </c>
      <c r="CL202" s="33">
        <f t="shared" si="66"/>
        <v>0</v>
      </c>
      <c r="CM202" s="33"/>
      <c r="CZ202" s="2"/>
    </row>
    <row r="203" spans="1:104" ht="16.350000000000001" customHeight="1" x14ac:dyDescent="0.2">
      <c r="A203" s="1392"/>
      <c r="B203" s="391" t="s">
        <v>194</v>
      </c>
      <c r="C203" s="333">
        <f t="shared" si="67"/>
        <v>0</v>
      </c>
      <c r="D203" s="334">
        <f t="shared" si="58"/>
        <v>0</v>
      </c>
      <c r="E203" s="812">
        <f t="shared" si="59"/>
        <v>0</v>
      </c>
      <c r="F203" s="35"/>
      <c r="G203" s="39"/>
      <c r="H203" s="35"/>
      <c r="I203" s="39"/>
      <c r="J203" s="35"/>
      <c r="K203" s="39"/>
      <c r="L203" s="35"/>
      <c r="M203" s="39"/>
      <c r="N203" s="35"/>
      <c r="O203" s="39"/>
      <c r="P203" s="35"/>
      <c r="Q203" s="39"/>
      <c r="R203" s="35"/>
      <c r="S203" s="39"/>
      <c r="T203" s="35"/>
      <c r="U203" s="39"/>
      <c r="V203" s="35"/>
      <c r="W203" s="39"/>
      <c r="X203" s="35"/>
      <c r="Y203" s="39"/>
      <c r="Z203" s="35"/>
      <c r="AA203" s="39"/>
      <c r="AB203" s="35"/>
      <c r="AC203" s="39"/>
      <c r="AD203" s="35"/>
      <c r="AE203" s="39"/>
      <c r="AF203" s="35"/>
      <c r="AG203" s="39"/>
      <c r="AH203" s="35"/>
      <c r="AI203" s="39"/>
      <c r="AJ203" s="35"/>
      <c r="AK203" s="39"/>
      <c r="AL203" s="35"/>
      <c r="AM203" s="239"/>
      <c r="AN203" s="255"/>
      <c r="AO203" s="264"/>
      <c r="AP203" s="109"/>
      <c r="AQ203" s="39"/>
      <c r="AR203" s="58"/>
      <c r="AS203" s="35"/>
      <c r="AT203" s="39"/>
      <c r="AU203" s="39"/>
      <c r="AV203" s="39"/>
      <c r="AW203" s="186" t="str">
        <f t="shared" si="60"/>
        <v/>
      </c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12"/>
      <c r="BI203" s="12"/>
      <c r="BY203" s="3"/>
      <c r="CA203" s="32" t="str">
        <f t="shared" si="52"/>
        <v/>
      </c>
      <c r="CB203" s="32" t="str">
        <f t="shared" si="53"/>
        <v/>
      </c>
      <c r="CC203" s="32" t="str">
        <f t="shared" si="54"/>
        <v/>
      </c>
      <c r="CD203" s="32" t="str">
        <f t="shared" si="55"/>
        <v/>
      </c>
      <c r="CE203" s="32" t="str">
        <f t="shared" si="56"/>
        <v/>
      </c>
      <c r="CF203" s="32" t="str">
        <f t="shared" si="57"/>
        <v/>
      </c>
      <c r="CG203" s="33">
        <f t="shared" si="61"/>
        <v>0</v>
      </c>
      <c r="CH203" s="33">
        <f t="shared" si="62"/>
        <v>0</v>
      </c>
      <c r="CI203" s="33">
        <f t="shared" si="63"/>
        <v>0</v>
      </c>
      <c r="CJ203" s="33">
        <f t="shared" si="64"/>
        <v>0</v>
      </c>
      <c r="CK203" s="33">
        <f t="shared" si="65"/>
        <v>0</v>
      </c>
      <c r="CL203" s="33">
        <f t="shared" si="66"/>
        <v>0</v>
      </c>
      <c r="CM203" s="33"/>
      <c r="CZ203" s="2"/>
    </row>
    <row r="204" spans="1:104" ht="16.350000000000001" customHeight="1" x14ac:dyDescent="0.2">
      <c r="A204" s="1392"/>
      <c r="B204" s="392" t="s">
        <v>195</v>
      </c>
      <c r="C204" s="333">
        <f t="shared" si="67"/>
        <v>0</v>
      </c>
      <c r="D204" s="393"/>
      <c r="E204" s="812">
        <f>SUM(K204+M204+O204+Q204+S204+U204+W204+Y204+AA204+AC204+AE204+AG204+AI204+AK204+AM204)</f>
        <v>0</v>
      </c>
      <c r="F204" s="270"/>
      <c r="G204" s="271"/>
      <c r="H204" s="270"/>
      <c r="I204" s="271"/>
      <c r="J204" s="270"/>
      <c r="K204" s="39"/>
      <c r="L204" s="270"/>
      <c r="M204" s="39"/>
      <c r="N204" s="270"/>
      <c r="O204" s="39"/>
      <c r="P204" s="270"/>
      <c r="Q204" s="39"/>
      <c r="R204" s="270"/>
      <c r="S204" s="39"/>
      <c r="T204" s="270"/>
      <c r="U204" s="39"/>
      <c r="V204" s="270"/>
      <c r="W204" s="39"/>
      <c r="X204" s="270"/>
      <c r="Y204" s="39"/>
      <c r="Z204" s="270"/>
      <c r="AA204" s="39"/>
      <c r="AB204" s="270"/>
      <c r="AC204" s="39"/>
      <c r="AD204" s="270"/>
      <c r="AE204" s="39"/>
      <c r="AF204" s="270"/>
      <c r="AG204" s="39"/>
      <c r="AH204" s="270"/>
      <c r="AI204" s="39"/>
      <c r="AJ204" s="270"/>
      <c r="AK204" s="39"/>
      <c r="AL204" s="270"/>
      <c r="AM204" s="239"/>
      <c r="AN204" s="255"/>
      <c r="AO204" s="264"/>
      <c r="AP204" s="109"/>
      <c r="AQ204" s="39"/>
      <c r="AR204" s="58"/>
      <c r="AS204" s="270"/>
      <c r="AT204" s="39"/>
      <c r="AU204" s="39"/>
      <c r="AV204" s="39"/>
      <c r="AW204" s="186" t="str">
        <f t="shared" si="60"/>
        <v/>
      </c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12"/>
      <c r="BI204" s="12"/>
      <c r="BY204" s="3"/>
      <c r="CA204" s="32" t="str">
        <f t="shared" si="52"/>
        <v/>
      </c>
      <c r="CB204" s="32" t="str">
        <f t="shared" si="53"/>
        <v/>
      </c>
      <c r="CC204" s="32" t="str">
        <f t="shared" si="54"/>
        <v/>
      </c>
      <c r="CD204" s="32" t="str">
        <f t="shared" si="55"/>
        <v/>
      </c>
      <c r="CE204" s="32" t="str">
        <f t="shared" si="56"/>
        <v/>
      </c>
      <c r="CF204" s="32" t="str">
        <f t="shared" si="57"/>
        <v/>
      </c>
      <c r="CG204" s="33">
        <f t="shared" si="61"/>
        <v>0</v>
      </c>
      <c r="CH204" s="33">
        <f t="shared" si="62"/>
        <v>0</v>
      </c>
      <c r="CI204" s="33">
        <f t="shared" si="63"/>
        <v>0</v>
      </c>
      <c r="CJ204" s="33">
        <f t="shared" si="64"/>
        <v>0</v>
      </c>
      <c r="CK204" s="33">
        <f t="shared" si="65"/>
        <v>0</v>
      </c>
      <c r="CL204" s="33">
        <f>IF(AND(C204&lt;&gt;0,OR(AQ204="",AR204="",AT204="",AU204="",AV204="")),1,0)</f>
        <v>0</v>
      </c>
      <c r="CM204" s="33"/>
      <c r="CZ204" s="2"/>
    </row>
    <row r="205" spans="1:104" ht="16.350000000000001" customHeight="1" x14ac:dyDescent="0.2">
      <c r="A205" s="1392"/>
      <c r="B205" s="391" t="s">
        <v>196</v>
      </c>
      <c r="C205" s="333">
        <f t="shared" si="67"/>
        <v>0</v>
      </c>
      <c r="D205" s="334">
        <f t="shared" ref="D205:E211" si="68">SUM(F205+H205+J205+L205+N205+P205+R205+T205+V205+X205+Z205+AB205+AD205+AF205+AH205+AJ205+AL205)</f>
        <v>0</v>
      </c>
      <c r="E205" s="812">
        <f t="shared" si="68"/>
        <v>0</v>
      </c>
      <c r="F205" s="35"/>
      <c r="G205" s="39"/>
      <c r="H205" s="35"/>
      <c r="I205" s="39"/>
      <c r="J205" s="35"/>
      <c r="K205" s="39"/>
      <c r="L205" s="35"/>
      <c r="M205" s="39"/>
      <c r="N205" s="35"/>
      <c r="O205" s="39"/>
      <c r="P205" s="35"/>
      <c r="Q205" s="39"/>
      <c r="R205" s="35"/>
      <c r="S205" s="39"/>
      <c r="T205" s="35"/>
      <c r="U205" s="39"/>
      <c r="V205" s="35"/>
      <c r="W205" s="39"/>
      <c r="X205" s="35"/>
      <c r="Y205" s="39"/>
      <c r="Z205" s="35"/>
      <c r="AA205" s="39"/>
      <c r="AB205" s="35"/>
      <c r="AC205" s="39"/>
      <c r="AD205" s="35"/>
      <c r="AE205" s="39"/>
      <c r="AF205" s="35"/>
      <c r="AG205" s="39"/>
      <c r="AH205" s="35"/>
      <c r="AI205" s="39"/>
      <c r="AJ205" s="35"/>
      <c r="AK205" s="39"/>
      <c r="AL205" s="35"/>
      <c r="AM205" s="239"/>
      <c r="AN205" s="255"/>
      <c r="AO205" s="264"/>
      <c r="AP205" s="109"/>
      <c r="AQ205" s="39"/>
      <c r="AR205" s="58"/>
      <c r="AS205" s="35"/>
      <c r="AT205" s="39"/>
      <c r="AU205" s="39"/>
      <c r="AV205" s="39"/>
      <c r="AW205" s="186" t="str">
        <f t="shared" si="60"/>
        <v/>
      </c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12"/>
      <c r="BI205" s="12"/>
      <c r="BY205" s="3"/>
      <c r="CA205" s="32" t="str">
        <f t="shared" si="52"/>
        <v/>
      </c>
      <c r="CB205" s="32" t="str">
        <f t="shared" si="53"/>
        <v/>
      </c>
      <c r="CC205" s="32" t="str">
        <f t="shared" si="54"/>
        <v/>
      </c>
      <c r="CD205" s="32" t="str">
        <f t="shared" si="55"/>
        <v/>
      </c>
      <c r="CE205" s="32" t="str">
        <f t="shared" si="56"/>
        <v/>
      </c>
      <c r="CF205" s="32" t="str">
        <f t="shared" si="57"/>
        <v/>
      </c>
      <c r="CG205" s="33">
        <f t="shared" si="61"/>
        <v>0</v>
      </c>
      <c r="CH205" s="33">
        <f t="shared" si="62"/>
        <v>0</v>
      </c>
      <c r="CI205" s="33">
        <f t="shared" si="63"/>
        <v>0</v>
      </c>
      <c r="CJ205" s="33">
        <f t="shared" si="64"/>
        <v>0</v>
      </c>
      <c r="CK205" s="33">
        <f t="shared" si="65"/>
        <v>0</v>
      </c>
      <c r="CL205" s="33">
        <f t="shared" si="66"/>
        <v>0</v>
      </c>
      <c r="CM205" s="33"/>
      <c r="CZ205" s="2"/>
    </row>
    <row r="206" spans="1:104" ht="16.350000000000001" customHeight="1" x14ac:dyDescent="0.2">
      <c r="A206" s="1392"/>
      <c r="B206" s="394" t="s">
        <v>197</v>
      </c>
      <c r="C206" s="333">
        <f t="shared" si="67"/>
        <v>0</v>
      </c>
      <c r="D206" s="334">
        <f t="shared" si="68"/>
        <v>0</v>
      </c>
      <c r="E206" s="812">
        <f t="shared" si="68"/>
        <v>0</v>
      </c>
      <c r="F206" s="35"/>
      <c r="G206" s="39"/>
      <c r="H206" s="35"/>
      <c r="I206" s="39"/>
      <c r="J206" s="35"/>
      <c r="K206" s="39"/>
      <c r="L206" s="35"/>
      <c r="M206" s="39"/>
      <c r="N206" s="35"/>
      <c r="O206" s="39"/>
      <c r="P206" s="35"/>
      <c r="Q206" s="39"/>
      <c r="R206" s="35"/>
      <c r="S206" s="39"/>
      <c r="T206" s="35"/>
      <c r="U206" s="39"/>
      <c r="V206" s="35"/>
      <c r="W206" s="39"/>
      <c r="X206" s="35"/>
      <c r="Y206" s="39"/>
      <c r="Z206" s="35"/>
      <c r="AA206" s="39"/>
      <c r="AB206" s="35"/>
      <c r="AC206" s="39"/>
      <c r="AD206" s="35"/>
      <c r="AE206" s="39"/>
      <c r="AF206" s="35"/>
      <c r="AG206" s="39"/>
      <c r="AH206" s="35"/>
      <c r="AI206" s="39"/>
      <c r="AJ206" s="35"/>
      <c r="AK206" s="39"/>
      <c r="AL206" s="35"/>
      <c r="AM206" s="239"/>
      <c r="AN206" s="255"/>
      <c r="AO206" s="264"/>
      <c r="AP206" s="109"/>
      <c r="AQ206" s="39"/>
      <c r="AR206" s="58"/>
      <c r="AS206" s="35"/>
      <c r="AT206" s="39"/>
      <c r="AU206" s="39"/>
      <c r="AV206" s="39"/>
      <c r="AW206" s="186" t="str">
        <f t="shared" si="60"/>
        <v/>
      </c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12"/>
      <c r="BI206" s="12"/>
      <c r="BY206" s="3"/>
      <c r="CA206" s="32" t="str">
        <f t="shared" si="52"/>
        <v/>
      </c>
      <c r="CB206" s="32" t="str">
        <f t="shared" si="53"/>
        <v/>
      </c>
      <c r="CC206" s="32" t="str">
        <f t="shared" si="54"/>
        <v/>
      </c>
      <c r="CD206" s="32" t="str">
        <f t="shared" si="55"/>
        <v/>
      </c>
      <c r="CE206" s="32" t="str">
        <f t="shared" si="56"/>
        <v/>
      </c>
      <c r="CF206" s="32" t="str">
        <f t="shared" si="57"/>
        <v/>
      </c>
      <c r="CG206" s="33">
        <f t="shared" si="61"/>
        <v>0</v>
      </c>
      <c r="CH206" s="33">
        <f t="shared" si="62"/>
        <v>0</v>
      </c>
      <c r="CI206" s="33">
        <f t="shared" si="63"/>
        <v>0</v>
      </c>
      <c r="CJ206" s="33">
        <f t="shared" si="64"/>
        <v>0</v>
      </c>
      <c r="CK206" s="33">
        <f t="shared" si="65"/>
        <v>0</v>
      </c>
      <c r="CL206" s="33">
        <f t="shared" si="66"/>
        <v>0</v>
      </c>
      <c r="CM206" s="33"/>
      <c r="CZ206" s="2"/>
    </row>
    <row r="207" spans="1:104" ht="25.35" customHeight="1" x14ac:dyDescent="0.2">
      <c r="A207" s="1392"/>
      <c r="B207" s="394" t="s">
        <v>198</v>
      </c>
      <c r="C207" s="333">
        <f t="shared" si="67"/>
        <v>0</v>
      </c>
      <c r="D207" s="334">
        <f t="shared" si="68"/>
        <v>0</v>
      </c>
      <c r="E207" s="812">
        <f t="shared" si="68"/>
        <v>0</v>
      </c>
      <c r="F207" s="35"/>
      <c r="G207" s="39"/>
      <c r="H207" s="35"/>
      <c r="I207" s="39"/>
      <c r="J207" s="35"/>
      <c r="K207" s="39"/>
      <c r="L207" s="35"/>
      <c r="M207" s="39"/>
      <c r="N207" s="35"/>
      <c r="O207" s="39"/>
      <c r="P207" s="35"/>
      <c r="Q207" s="39"/>
      <c r="R207" s="35"/>
      <c r="S207" s="39"/>
      <c r="T207" s="35"/>
      <c r="U207" s="39"/>
      <c r="V207" s="35"/>
      <c r="W207" s="39"/>
      <c r="X207" s="35"/>
      <c r="Y207" s="39"/>
      <c r="Z207" s="35"/>
      <c r="AA207" s="39"/>
      <c r="AB207" s="35"/>
      <c r="AC207" s="39"/>
      <c r="AD207" s="35"/>
      <c r="AE207" s="39"/>
      <c r="AF207" s="35"/>
      <c r="AG207" s="39"/>
      <c r="AH207" s="35"/>
      <c r="AI207" s="39"/>
      <c r="AJ207" s="35"/>
      <c r="AK207" s="39"/>
      <c r="AL207" s="35"/>
      <c r="AM207" s="239"/>
      <c r="AN207" s="255"/>
      <c r="AO207" s="264"/>
      <c r="AP207" s="109"/>
      <c r="AQ207" s="39"/>
      <c r="AR207" s="58"/>
      <c r="AS207" s="35"/>
      <c r="AT207" s="39"/>
      <c r="AU207" s="39"/>
      <c r="AV207" s="39"/>
      <c r="AW207" s="186" t="str">
        <f t="shared" si="60"/>
        <v/>
      </c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12"/>
      <c r="BI207" s="12"/>
      <c r="BY207" s="3"/>
      <c r="CA207" s="32" t="str">
        <f t="shared" si="52"/>
        <v/>
      </c>
      <c r="CB207" s="32" t="str">
        <f t="shared" si="53"/>
        <v/>
      </c>
      <c r="CC207" s="32" t="str">
        <f t="shared" si="54"/>
        <v/>
      </c>
      <c r="CD207" s="32" t="str">
        <f t="shared" si="55"/>
        <v/>
      </c>
      <c r="CE207" s="32" t="str">
        <f t="shared" si="56"/>
        <v/>
      </c>
      <c r="CF207" s="32" t="str">
        <f t="shared" si="57"/>
        <v/>
      </c>
      <c r="CG207" s="33">
        <f t="shared" si="61"/>
        <v>0</v>
      </c>
      <c r="CH207" s="33">
        <f t="shared" si="62"/>
        <v>0</v>
      </c>
      <c r="CI207" s="33">
        <f t="shared" si="63"/>
        <v>0</v>
      </c>
      <c r="CJ207" s="33">
        <f t="shared" si="64"/>
        <v>0</v>
      </c>
      <c r="CK207" s="33">
        <f t="shared" si="65"/>
        <v>0</v>
      </c>
      <c r="CL207" s="33">
        <f t="shared" si="66"/>
        <v>0</v>
      </c>
      <c r="CM207" s="33"/>
      <c r="CZ207" s="2"/>
    </row>
    <row r="208" spans="1:104" ht="16.350000000000001" customHeight="1" x14ac:dyDescent="0.2">
      <c r="A208" s="1376"/>
      <c r="B208" s="395" t="s">
        <v>199</v>
      </c>
      <c r="C208" s="344">
        <f t="shared" si="67"/>
        <v>0</v>
      </c>
      <c r="D208" s="337">
        <f t="shared" si="68"/>
        <v>0</v>
      </c>
      <c r="E208" s="820">
        <f t="shared" si="68"/>
        <v>0</v>
      </c>
      <c r="F208" s="42"/>
      <c r="G208" s="46"/>
      <c r="H208" s="42"/>
      <c r="I208" s="46"/>
      <c r="J208" s="42"/>
      <c r="K208" s="46"/>
      <c r="L208" s="42"/>
      <c r="M208" s="46"/>
      <c r="N208" s="42"/>
      <c r="O208" s="46"/>
      <c r="P208" s="42"/>
      <c r="Q208" s="46"/>
      <c r="R208" s="42"/>
      <c r="S208" s="46"/>
      <c r="T208" s="42"/>
      <c r="U208" s="46"/>
      <c r="V208" s="42"/>
      <c r="W208" s="46"/>
      <c r="X208" s="42"/>
      <c r="Y208" s="46"/>
      <c r="Z208" s="42"/>
      <c r="AA208" s="46"/>
      <c r="AB208" s="42"/>
      <c r="AC208" s="46"/>
      <c r="AD208" s="42"/>
      <c r="AE208" s="46"/>
      <c r="AF208" s="42"/>
      <c r="AG208" s="46"/>
      <c r="AH208" s="42"/>
      <c r="AI208" s="46"/>
      <c r="AJ208" s="42"/>
      <c r="AK208" s="46"/>
      <c r="AL208" s="42"/>
      <c r="AM208" s="244"/>
      <c r="AN208" s="384"/>
      <c r="AO208" s="149"/>
      <c r="AP208" s="85"/>
      <c r="AQ208" s="46"/>
      <c r="AR208" s="202"/>
      <c r="AS208" s="42"/>
      <c r="AT208" s="46"/>
      <c r="AU208" s="46"/>
      <c r="AV208" s="46"/>
      <c r="AW208" s="186" t="str">
        <f t="shared" si="60"/>
        <v/>
      </c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12"/>
      <c r="BI208" s="12"/>
      <c r="BY208" s="3"/>
      <c r="CA208" s="32" t="str">
        <f t="shared" si="52"/>
        <v/>
      </c>
      <c r="CB208" s="32" t="str">
        <f t="shared" si="53"/>
        <v/>
      </c>
      <c r="CC208" s="32" t="str">
        <f t="shared" si="54"/>
        <v/>
      </c>
      <c r="CD208" s="32" t="str">
        <f t="shared" si="55"/>
        <v/>
      </c>
      <c r="CE208" s="32" t="str">
        <f t="shared" si="56"/>
        <v/>
      </c>
      <c r="CF208" s="32" t="str">
        <f t="shared" si="57"/>
        <v/>
      </c>
      <c r="CG208" s="33">
        <f t="shared" si="61"/>
        <v>0</v>
      </c>
      <c r="CH208" s="33">
        <f t="shared" si="62"/>
        <v>0</v>
      </c>
      <c r="CI208" s="33">
        <f t="shared" si="63"/>
        <v>0</v>
      </c>
      <c r="CJ208" s="33">
        <f t="shared" si="64"/>
        <v>0</v>
      </c>
      <c r="CK208" s="33">
        <f t="shared" si="65"/>
        <v>0</v>
      </c>
      <c r="CL208" s="33">
        <f t="shared" si="66"/>
        <v>0</v>
      </c>
      <c r="CM208" s="33"/>
      <c r="CZ208" s="2"/>
    </row>
    <row r="209" spans="1:104" ht="28.5" customHeight="1" x14ac:dyDescent="0.2">
      <c r="A209" s="1599" t="s">
        <v>200</v>
      </c>
      <c r="B209" s="984" t="s">
        <v>201</v>
      </c>
      <c r="C209" s="972">
        <f t="shared" si="67"/>
        <v>0</v>
      </c>
      <c r="D209" s="973">
        <f t="shared" si="68"/>
        <v>0</v>
      </c>
      <c r="E209" s="974">
        <f t="shared" si="68"/>
        <v>0</v>
      </c>
      <c r="F209" s="893"/>
      <c r="G209" s="896"/>
      <c r="H209" s="893"/>
      <c r="I209" s="896"/>
      <c r="J209" s="893"/>
      <c r="K209" s="896"/>
      <c r="L209" s="893"/>
      <c r="M209" s="896"/>
      <c r="N209" s="893"/>
      <c r="O209" s="896"/>
      <c r="P209" s="893"/>
      <c r="Q209" s="896"/>
      <c r="R209" s="893"/>
      <c r="S209" s="896"/>
      <c r="T209" s="893"/>
      <c r="U209" s="896"/>
      <c r="V209" s="893"/>
      <c r="W209" s="896"/>
      <c r="X209" s="893"/>
      <c r="Y209" s="896"/>
      <c r="Z209" s="893"/>
      <c r="AA209" s="896"/>
      <c r="AB209" s="893"/>
      <c r="AC209" s="896"/>
      <c r="AD209" s="893"/>
      <c r="AE209" s="896"/>
      <c r="AF209" s="893"/>
      <c r="AG209" s="896"/>
      <c r="AH209" s="893"/>
      <c r="AI209" s="896"/>
      <c r="AJ209" s="397"/>
      <c r="AK209" s="347"/>
      <c r="AL209" s="893"/>
      <c r="AM209" s="953"/>
      <c r="AN209" s="255"/>
      <c r="AO209" s="264"/>
      <c r="AP209" s="109"/>
      <c r="AQ209" s="896"/>
      <c r="AR209" s="913"/>
      <c r="AS209" s="893"/>
      <c r="AT209" s="896"/>
      <c r="AU209" s="896"/>
      <c r="AV209" s="896"/>
      <c r="AW209" s="186" t="str">
        <f t="shared" si="60"/>
        <v/>
      </c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12"/>
      <c r="BI209" s="12"/>
      <c r="BY209" s="3"/>
      <c r="CA209" s="32" t="str">
        <f t="shared" si="52"/>
        <v/>
      </c>
      <c r="CB209" s="32" t="str">
        <f t="shared" si="53"/>
        <v/>
      </c>
      <c r="CC209" s="32" t="str">
        <f t="shared" si="54"/>
        <v/>
      </c>
      <c r="CD209" s="32" t="str">
        <f t="shared" si="55"/>
        <v/>
      </c>
      <c r="CE209" s="32" t="str">
        <f t="shared" si="56"/>
        <v/>
      </c>
      <c r="CF209" s="32" t="str">
        <f t="shared" si="57"/>
        <v/>
      </c>
      <c r="CG209" s="33">
        <f t="shared" si="61"/>
        <v>0</v>
      </c>
      <c r="CH209" s="33">
        <f t="shared" si="62"/>
        <v>0</v>
      </c>
      <c r="CI209" s="33">
        <f t="shared" si="63"/>
        <v>0</v>
      </c>
      <c r="CJ209" s="33">
        <f t="shared" si="64"/>
        <v>0</v>
      </c>
      <c r="CK209" s="33">
        <f t="shared" si="65"/>
        <v>0</v>
      </c>
      <c r="CL209" s="33">
        <f t="shared" si="66"/>
        <v>0</v>
      </c>
      <c r="CM209" s="33"/>
      <c r="CZ209" s="2"/>
    </row>
    <row r="210" spans="1:104" ht="27.75" customHeight="1" x14ac:dyDescent="0.2">
      <c r="A210" s="1484"/>
      <c r="B210" s="398" t="s">
        <v>202</v>
      </c>
      <c r="C210" s="333">
        <f t="shared" si="67"/>
        <v>0</v>
      </c>
      <c r="D210" s="334">
        <f t="shared" si="68"/>
        <v>0</v>
      </c>
      <c r="E210" s="812">
        <f t="shared" si="68"/>
        <v>0</v>
      </c>
      <c r="F210" s="35"/>
      <c r="G210" s="39"/>
      <c r="H210" s="35"/>
      <c r="I210" s="39"/>
      <c r="J210" s="35"/>
      <c r="K210" s="39"/>
      <c r="L210" s="35"/>
      <c r="M210" s="39"/>
      <c r="N210" s="35"/>
      <c r="O210" s="39"/>
      <c r="P210" s="35"/>
      <c r="Q210" s="39"/>
      <c r="R210" s="35"/>
      <c r="S210" s="39"/>
      <c r="T210" s="35"/>
      <c r="U210" s="39"/>
      <c r="V210" s="35"/>
      <c r="W210" s="39"/>
      <c r="X210" s="35"/>
      <c r="Y210" s="39"/>
      <c r="Z210" s="35"/>
      <c r="AA210" s="39"/>
      <c r="AB210" s="35"/>
      <c r="AC210" s="39"/>
      <c r="AD210" s="35"/>
      <c r="AE210" s="39"/>
      <c r="AF210" s="35"/>
      <c r="AG210" s="39"/>
      <c r="AH210" s="35"/>
      <c r="AI210" s="39"/>
      <c r="AJ210" s="42"/>
      <c r="AK210" s="46"/>
      <c r="AL210" s="35"/>
      <c r="AM210" s="239"/>
      <c r="AN210" s="255"/>
      <c r="AO210" s="264"/>
      <c r="AP210" s="109"/>
      <c r="AQ210" s="39"/>
      <c r="AR210" s="58"/>
      <c r="AS210" s="35"/>
      <c r="AT210" s="39"/>
      <c r="AU210" s="39"/>
      <c r="AV210" s="39"/>
      <c r="AW210" s="186" t="str">
        <f t="shared" si="60"/>
        <v/>
      </c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12"/>
      <c r="BI210" s="12"/>
      <c r="BY210" s="3"/>
      <c r="CA210" s="32" t="str">
        <f t="shared" si="52"/>
        <v/>
      </c>
      <c r="CB210" s="32" t="str">
        <f t="shared" si="53"/>
        <v/>
      </c>
      <c r="CC210" s="32" t="str">
        <f t="shared" si="54"/>
        <v/>
      </c>
      <c r="CD210" s="32" t="str">
        <f t="shared" si="55"/>
        <v/>
      </c>
      <c r="CE210" s="32" t="str">
        <f t="shared" si="56"/>
        <v/>
      </c>
      <c r="CF210" s="32" t="str">
        <f t="shared" si="57"/>
        <v/>
      </c>
      <c r="CG210" s="33">
        <f t="shared" si="61"/>
        <v>0</v>
      </c>
      <c r="CH210" s="33">
        <f t="shared" si="62"/>
        <v>0</v>
      </c>
      <c r="CI210" s="33">
        <f t="shared" si="63"/>
        <v>0</v>
      </c>
      <c r="CJ210" s="33">
        <f t="shared" si="64"/>
        <v>0</v>
      </c>
      <c r="CK210" s="33">
        <f t="shared" si="65"/>
        <v>0</v>
      </c>
      <c r="CL210" s="33">
        <f t="shared" si="66"/>
        <v>0</v>
      </c>
      <c r="CM210" s="33"/>
      <c r="CZ210" s="2"/>
    </row>
    <row r="211" spans="1:104" ht="27" customHeight="1" x14ac:dyDescent="0.2">
      <c r="A211" s="1471"/>
      <c r="B211" s="383" t="s">
        <v>203</v>
      </c>
      <c r="C211" s="348">
        <f t="shared" si="67"/>
        <v>0</v>
      </c>
      <c r="D211" s="349">
        <f t="shared" si="68"/>
        <v>0</v>
      </c>
      <c r="E211" s="350">
        <f t="shared" si="68"/>
        <v>0</v>
      </c>
      <c r="F211" s="82"/>
      <c r="G211" s="85"/>
      <c r="H211" s="82"/>
      <c r="I211" s="85"/>
      <c r="J211" s="82"/>
      <c r="K211" s="85"/>
      <c r="L211" s="82"/>
      <c r="M211" s="85"/>
      <c r="N211" s="82"/>
      <c r="O211" s="85"/>
      <c r="P211" s="82"/>
      <c r="Q211" s="85"/>
      <c r="R211" s="82"/>
      <c r="S211" s="85"/>
      <c r="T211" s="82"/>
      <c r="U211" s="85"/>
      <c r="V211" s="82"/>
      <c r="W211" s="85"/>
      <c r="X211" s="82"/>
      <c r="Y211" s="85"/>
      <c r="Z211" s="82"/>
      <c r="AA211" s="85"/>
      <c r="AB211" s="82"/>
      <c r="AC211" s="85"/>
      <c r="AD211" s="82"/>
      <c r="AE211" s="85"/>
      <c r="AF211" s="82"/>
      <c r="AG211" s="85"/>
      <c r="AH211" s="82"/>
      <c r="AI211" s="85"/>
      <c r="AJ211" s="82"/>
      <c r="AK211" s="85"/>
      <c r="AL211" s="82"/>
      <c r="AM211" s="351"/>
      <c r="AN211" s="384"/>
      <c r="AO211" s="149"/>
      <c r="AP211" s="85"/>
      <c r="AQ211" s="85"/>
      <c r="AR211" s="59"/>
      <c r="AS211" s="82"/>
      <c r="AT211" s="85"/>
      <c r="AU211" s="85"/>
      <c r="AV211" s="85"/>
      <c r="AW211" s="186" t="str">
        <f t="shared" si="60"/>
        <v/>
      </c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12"/>
      <c r="BI211" s="12"/>
      <c r="BY211" s="3"/>
      <c r="CA211" s="32" t="str">
        <f t="shared" si="52"/>
        <v/>
      </c>
      <c r="CB211" s="32" t="str">
        <f t="shared" si="53"/>
        <v/>
      </c>
      <c r="CC211" s="32" t="str">
        <f t="shared" si="54"/>
        <v/>
      </c>
      <c r="CD211" s="32" t="str">
        <f t="shared" si="55"/>
        <v/>
      </c>
      <c r="CE211" s="32" t="str">
        <f t="shared" si="56"/>
        <v/>
      </c>
      <c r="CF211" s="32" t="str">
        <f t="shared" si="57"/>
        <v/>
      </c>
      <c r="CG211" s="33">
        <f t="shared" si="61"/>
        <v>0</v>
      </c>
      <c r="CH211" s="33">
        <f t="shared" si="62"/>
        <v>0</v>
      </c>
      <c r="CI211" s="33">
        <f t="shared" si="63"/>
        <v>0</v>
      </c>
      <c r="CJ211" s="33">
        <f t="shared" si="64"/>
        <v>0</v>
      </c>
      <c r="CK211" s="33">
        <f t="shared" si="65"/>
        <v>0</v>
      </c>
      <c r="CL211" s="33">
        <f t="shared" si="66"/>
        <v>0</v>
      </c>
      <c r="CM211" s="33"/>
      <c r="CZ211" s="2"/>
    </row>
    <row r="212" spans="1:104" ht="25.5" customHeight="1" x14ac:dyDescent="0.2">
      <c r="A212" s="1599" t="s">
        <v>204</v>
      </c>
      <c r="B212" s="982" t="s">
        <v>205</v>
      </c>
      <c r="C212" s="972">
        <f t="shared" si="67"/>
        <v>0</v>
      </c>
      <c r="D212" s="973">
        <f t="shared" ref="D212:E215" si="69">SUM(F212+H212+J212+L212+N212)</f>
        <v>0</v>
      </c>
      <c r="E212" s="974">
        <f t="shared" si="69"/>
        <v>0</v>
      </c>
      <c r="F212" s="893"/>
      <c r="G212" s="896"/>
      <c r="H212" s="893"/>
      <c r="I212" s="896"/>
      <c r="J212" s="893"/>
      <c r="K212" s="896"/>
      <c r="L212" s="893"/>
      <c r="M212" s="896"/>
      <c r="N212" s="893"/>
      <c r="O212" s="896"/>
      <c r="P212" s="977"/>
      <c r="Q212" s="978"/>
      <c r="R212" s="977"/>
      <c r="S212" s="978"/>
      <c r="T212" s="977"/>
      <c r="U212" s="978"/>
      <c r="V212" s="977"/>
      <c r="W212" s="978"/>
      <c r="X212" s="977"/>
      <c r="Y212" s="978"/>
      <c r="Z212" s="977"/>
      <c r="AA212" s="978"/>
      <c r="AB212" s="977"/>
      <c r="AC212" s="978"/>
      <c r="AD212" s="977"/>
      <c r="AE212" s="978"/>
      <c r="AF212" s="977"/>
      <c r="AG212" s="978"/>
      <c r="AH212" s="977"/>
      <c r="AI212" s="978"/>
      <c r="AJ212" s="977"/>
      <c r="AK212" s="978"/>
      <c r="AL212" s="977"/>
      <c r="AM212" s="985"/>
      <c r="AN212" s="954"/>
      <c r="AO212" s="911"/>
      <c r="AP212" s="896"/>
      <c r="AQ212" s="896"/>
      <c r="AR212" s="980"/>
      <c r="AS212" s="893"/>
      <c r="AT212" s="896"/>
      <c r="AU212" s="896"/>
      <c r="AV212" s="896"/>
      <c r="AW212" s="186" t="str">
        <f t="shared" si="60"/>
        <v/>
      </c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12"/>
      <c r="BI212" s="12"/>
      <c r="BY212" s="3"/>
      <c r="CA212" s="32" t="str">
        <f t="shared" si="52"/>
        <v/>
      </c>
      <c r="CB212" s="32"/>
      <c r="CC212" s="32" t="str">
        <f t="shared" si="54"/>
        <v/>
      </c>
      <c r="CD212" s="32" t="str">
        <f t="shared" si="55"/>
        <v/>
      </c>
      <c r="CE212" s="32" t="str">
        <f t="shared" si="56"/>
        <v/>
      </c>
      <c r="CF212" s="32" t="str">
        <f t="shared" si="57"/>
        <v/>
      </c>
      <c r="CG212" s="33">
        <f t="shared" si="61"/>
        <v>0</v>
      </c>
      <c r="CH212" s="33"/>
      <c r="CI212" s="33">
        <f t="shared" si="63"/>
        <v>0</v>
      </c>
      <c r="CJ212" s="33">
        <f t="shared" si="64"/>
        <v>0</v>
      </c>
      <c r="CK212" s="33">
        <f t="shared" si="65"/>
        <v>0</v>
      </c>
      <c r="CL212" s="33">
        <f t="shared" ref="CL212:CL214" si="70">IF(AND(C212&lt;&gt;0,OR(AQ212="",AS212="",AT212="",AU212="",AV212="")),1,0)</f>
        <v>0</v>
      </c>
      <c r="CM212" s="33"/>
      <c r="CZ212" s="2"/>
    </row>
    <row r="213" spans="1:104" ht="26.25" customHeight="1" x14ac:dyDescent="0.2">
      <c r="A213" s="1484"/>
      <c r="B213" s="400" t="s">
        <v>206</v>
      </c>
      <c r="C213" s="333">
        <f t="shared" si="67"/>
        <v>0</v>
      </c>
      <c r="D213" s="334">
        <f t="shared" si="69"/>
        <v>0</v>
      </c>
      <c r="E213" s="812">
        <f t="shared" si="69"/>
        <v>0</v>
      </c>
      <c r="F213" s="35"/>
      <c r="G213" s="39"/>
      <c r="H213" s="35"/>
      <c r="I213" s="39"/>
      <c r="J213" s="35"/>
      <c r="K213" s="39"/>
      <c r="L213" s="35"/>
      <c r="M213" s="39"/>
      <c r="N213" s="35"/>
      <c r="O213" s="39"/>
      <c r="P213" s="270"/>
      <c r="Q213" s="271"/>
      <c r="R213" s="270"/>
      <c r="S213" s="271"/>
      <c r="T213" s="270"/>
      <c r="U213" s="271"/>
      <c r="V213" s="270"/>
      <c r="W213" s="271"/>
      <c r="X213" s="270"/>
      <c r="Y213" s="271"/>
      <c r="Z213" s="270"/>
      <c r="AA213" s="271"/>
      <c r="AB213" s="270"/>
      <c r="AC213" s="271"/>
      <c r="AD213" s="270"/>
      <c r="AE213" s="271"/>
      <c r="AF213" s="270"/>
      <c r="AG213" s="271"/>
      <c r="AH213" s="270"/>
      <c r="AI213" s="271"/>
      <c r="AJ213" s="270"/>
      <c r="AK213" s="271"/>
      <c r="AL213" s="270"/>
      <c r="AM213" s="401"/>
      <c r="AN213" s="255"/>
      <c r="AO213" s="264"/>
      <c r="AP213" s="109"/>
      <c r="AQ213" s="39"/>
      <c r="AR213" s="402"/>
      <c r="AS213" s="35"/>
      <c r="AT213" s="39"/>
      <c r="AU213" s="39"/>
      <c r="AV213" s="39"/>
      <c r="AW213" s="186" t="str">
        <f t="shared" si="60"/>
        <v/>
      </c>
      <c r="AX213" s="31"/>
      <c r="AY213" s="31"/>
      <c r="AZ213" s="31"/>
      <c r="BA213" s="31"/>
      <c r="BB213" s="31"/>
      <c r="BC213" s="31"/>
      <c r="BD213" s="31"/>
      <c r="BE213" s="12"/>
      <c r="BF213" s="12"/>
      <c r="BY213" s="3"/>
      <c r="CA213" s="32" t="str">
        <f t="shared" si="52"/>
        <v/>
      </c>
      <c r="CB213" s="32"/>
      <c r="CC213" s="32" t="str">
        <f t="shared" si="54"/>
        <v/>
      </c>
      <c r="CD213" s="32" t="str">
        <f t="shared" si="55"/>
        <v/>
      </c>
      <c r="CE213" s="32" t="str">
        <f t="shared" si="56"/>
        <v/>
      </c>
      <c r="CF213" s="32" t="str">
        <f t="shared" si="57"/>
        <v/>
      </c>
      <c r="CG213" s="33">
        <f t="shared" si="61"/>
        <v>0</v>
      </c>
      <c r="CH213" s="33"/>
      <c r="CI213" s="33">
        <f t="shared" si="63"/>
        <v>0</v>
      </c>
      <c r="CJ213" s="33">
        <f t="shared" si="64"/>
        <v>0</v>
      </c>
      <c r="CK213" s="33">
        <f t="shared" si="65"/>
        <v>0</v>
      </c>
      <c r="CL213" s="33">
        <f t="shared" si="70"/>
        <v>0</v>
      </c>
      <c r="CM213" s="33"/>
      <c r="CZ213" s="2"/>
    </row>
    <row r="214" spans="1:104" ht="28.5" customHeight="1" x14ac:dyDescent="0.2">
      <c r="A214" s="1484"/>
      <c r="B214" s="400" t="s">
        <v>207</v>
      </c>
      <c r="C214" s="333">
        <f t="shared" si="67"/>
        <v>0</v>
      </c>
      <c r="D214" s="334">
        <f t="shared" si="69"/>
        <v>0</v>
      </c>
      <c r="E214" s="812">
        <f t="shared" si="69"/>
        <v>0</v>
      </c>
      <c r="F214" s="35"/>
      <c r="G214" s="39"/>
      <c r="H214" s="35"/>
      <c r="I214" s="39"/>
      <c r="J214" s="35"/>
      <c r="K214" s="39"/>
      <c r="L214" s="35"/>
      <c r="M214" s="39"/>
      <c r="N214" s="35"/>
      <c r="O214" s="39"/>
      <c r="P214" s="270"/>
      <c r="Q214" s="271"/>
      <c r="R214" s="270"/>
      <c r="S214" s="271"/>
      <c r="T214" s="270"/>
      <c r="U214" s="271"/>
      <c r="V214" s="270"/>
      <c r="W214" s="271"/>
      <c r="X214" s="270"/>
      <c r="Y214" s="271"/>
      <c r="Z214" s="270"/>
      <c r="AA214" s="271"/>
      <c r="AB214" s="270"/>
      <c r="AC214" s="271"/>
      <c r="AD214" s="270"/>
      <c r="AE214" s="271"/>
      <c r="AF214" s="270"/>
      <c r="AG214" s="271"/>
      <c r="AH214" s="270"/>
      <c r="AI214" s="271"/>
      <c r="AJ214" s="270"/>
      <c r="AK214" s="271"/>
      <c r="AL214" s="270"/>
      <c r="AM214" s="401"/>
      <c r="AN214" s="255"/>
      <c r="AO214" s="264"/>
      <c r="AP214" s="109"/>
      <c r="AQ214" s="39"/>
      <c r="AR214" s="402"/>
      <c r="AS214" s="35"/>
      <c r="AT214" s="39"/>
      <c r="AU214" s="39"/>
      <c r="AV214" s="39"/>
      <c r="AW214" s="186" t="str">
        <f t="shared" si="60"/>
        <v/>
      </c>
      <c r="AX214" s="31"/>
      <c r="AY214" s="31"/>
      <c r="AZ214" s="31"/>
      <c r="BA214" s="31"/>
      <c r="BB214" s="31"/>
      <c r="BC214" s="31"/>
      <c r="BD214" s="31"/>
      <c r="BE214" s="12"/>
      <c r="BF214" s="12"/>
      <c r="BY214" s="3"/>
      <c r="CA214" s="32" t="str">
        <f t="shared" si="52"/>
        <v/>
      </c>
      <c r="CB214" s="32"/>
      <c r="CC214" s="32" t="str">
        <f t="shared" si="54"/>
        <v/>
      </c>
      <c r="CD214" s="32" t="str">
        <f t="shared" si="55"/>
        <v/>
      </c>
      <c r="CE214" s="32" t="str">
        <f t="shared" si="56"/>
        <v/>
      </c>
      <c r="CF214" s="32" t="str">
        <f t="shared" si="57"/>
        <v/>
      </c>
      <c r="CG214" s="33">
        <f t="shared" si="61"/>
        <v>0</v>
      </c>
      <c r="CH214" s="33"/>
      <c r="CI214" s="33">
        <f t="shared" si="63"/>
        <v>0</v>
      </c>
      <c r="CJ214" s="33">
        <f t="shared" si="64"/>
        <v>0</v>
      </c>
      <c r="CK214" s="33">
        <f t="shared" si="65"/>
        <v>0</v>
      </c>
      <c r="CL214" s="33">
        <f t="shared" si="70"/>
        <v>0</v>
      </c>
      <c r="CM214" s="33"/>
      <c r="CZ214" s="2"/>
    </row>
    <row r="215" spans="1:104" ht="36" customHeight="1" x14ac:dyDescent="0.2">
      <c r="A215" s="1471"/>
      <c r="B215" s="383" t="s">
        <v>208</v>
      </c>
      <c r="C215" s="348">
        <f t="shared" si="67"/>
        <v>0</v>
      </c>
      <c r="D215" s="349">
        <f t="shared" si="69"/>
        <v>0</v>
      </c>
      <c r="E215" s="350">
        <f t="shared" si="69"/>
        <v>0</v>
      </c>
      <c r="F215" s="82"/>
      <c r="G215" s="85"/>
      <c r="H215" s="82"/>
      <c r="I215" s="85"/>
      <c r="J215" s="82"/>
      <c r="K215" s="85"/>
      <c r="L215" s="82"/>
      <c r="M215" s="85"/>
      <c r="N215" s="82"/>
      <c r="O215" s="85"/>
      <c r="P215" s="273"/>
      <c r="Q215" s="274"/>
      <c r="R215" s="273"/>
      <c r="S215" s="274"/>
      <c r="T215" s="273"/>
      <c r="U215" s="274"/>
      <c r="V215" s="273"/>
      <c r="W215" s="274"/>
      <c r="X215" s="273"/>
      <c r="Y215" s="274"/>
      <c r="Z215" s="273"/>
      <c r="AA215" s="274"/>
      <c r="AB215" s="273"/>
      <c r="AC215" s="274"/>
      <c r="AD215" s="273"/>
      <c r="AE215" s="274"/>
      <c r="AF215" s="273"/>
      <c r="AG215" s="274"/>
      <c r="AH215" s="273"/>
      <c r="AI215" s="274"/>
      <c r="AJ215" s="273"/>
      <c r="AK215" s="274"/>
      <c r="AL215" s="273"/>
      <c r="AM215" s="403"/>
      <c r="AN215" s="255"/>
      <c r="AO215" s="264"/>
      <c r="AP215" s="185"/>
      <c r="AQ215" s="82"/>
      <c r="AR215" s="404"/>
      <c r="AS215" s="82"/>
      <c r="AT215" s="85"/>
      <c r="AU215" s="85"/>
      <c r="AV215" s="85"/>
      <c r="AW215" s="186" t="str">
        <f t="shared" si="60"/>
        <v/>
      </c>
      <c r="AX215" s="31"/>
      <c r="AY215" s="31"/>
      <c r="AZ215" s="31"/>
      <c r="BA215" s="31"/>
      <c r="BB215" s="31"/>
      <c r="BC215" s="31"/>
      <c r="BD215" s="31"/>
      <c r="BE215" s="12"/>
      <c r="BF215" s="12"/>
      <c r="BY215" s="3"/>
      <c r="CA215" s="32" t="str">
        <f t="shared" si="52"/>
        <v/>
      </c>
      <c r="CB215" s="32"/>
      <c r="CC215" s="32" t="str">
        <f t="shared" si="54"/>
        <v/>
      </c>
      <c r="CD215" s="32" t="str">
        <f t="shared" si="55"/>
        <v/>
      </c>
      <c r="CE215" s="32" t="str">
        <f t="shared" si="56"/>
        <v/>
      </c>
      <c r="CF215" s="32" t="str">
        <f t="shared" si="57"/>
        <v/>
      </c>
      <c r="CG215" s="33">
        <f t="shared" si="61"/>
        <v>0</v>
      </c>
      <c r="CH215" s="33"/>
      <c r="CI215" s="33">
        <f t="shared" si="63"/>
        <v>0</v>
      </c>
      <c r="CJ215" s="33">
        <f t="shared" si="64"/>
        <v>0</v>
      </c>
      <c r="CK215" s="33">
        <f t="shared" si="65"/>
        <v>0</v>
      </c>
      <c r="CL215" s="33">
        <f>IF(AND(C215&lt;&gt;0,OR(AQ215="",AS215="",AT215="",AU215="",AV215="")),1,0)</f>
        <v>0</v>
      </c>
      <c r="CM215" s="33"/>
      <c r="CZ215" s="2"/>
    </row>
    <row r="216" spans="1:104" ht="16.350000000000001" customHeight="1" x14ac:dyDescent="0.2">
      <c r="A216" s="1392" t="s">
        <v>209</v>
      </c>
      <c r="B216" s="986" t="s">
        <v>234</v>
      </c>
      <c r="C216" s="328">
        <f t="shared" ref="C216:C221" si="71">+D216+E216</f>
        <v>0</v>
      </c>
      <c r="D216" s="329">
        <f t="shared" ref="D216:E231" si="72">SUM(F216+H216+J216+L216+N216+P216+R216+T216+V216+X216+Z216+AB216+AD216+AF216+AH216+AJ216+AL216)</f>
        <v>0</v>
      </c>
      <c r="E216" s="330">
        <f t="shared" si="72"/>
        <v>0</v>
      </c>
      <c r="F216" s="106"/>
      <c r="G216" s="109"/>
      <c r="H216" s="106"/>
      <c r="I216" s="109"/>
      <c r="J216" s="106"/>
      <c r="K216" s="109"/>
      <c r="L216" s="106"/>
      <c r="M216" s="109"/>
      <c r="N216" s="106"/>
      <c r="O216" s="109"/>
      <c r="P216" s="106"/>
      <c r="Q216" s="109"/>
      <c r="R216" s="106"/>
      <c r="S216" s="109"/>
      <c r="T216" s="106"/>
      <c r="U216" s="109"/>
      <c r="V216" s="106"/>
      <c r="W216" s="109"/>
      <c r="X216" s="106"/>
      <c r="Y216" s="109"/>
      <c r="Z216" s="106"/>
      <c r="AA216" s="109"/>
      <c r="AB216" s="106"/>
      <c r="AC216" s="109"/>
      <c r="AD216" s="106"/>
      <c r="AE216" s="109"/>
      <c r="AF216" s="106"/>
      <c r="AG216" s="109"/>
      <c r="AH216" s="106"/>
      <c r="AI216" s="109"/>
      <c r="AJ216" s="106"/>
      <c r="AK216" s="109"/>
      <c r="AL216" s="106"/>
      <c r="AM216" s="895"/>
      <c r="AN216" s="911"/>
      <c r="AO216" s="894"/>
      <c r="AP216" s="924"/>
      <c r="AQ216" s="109"/>
      <c r="AR216" s="109"/>
      <c r="AS216" s="893"/>
      <c r="AT216" s="39"/>
      <c r="AU216" s="39"/>
      <c r="AV216" s="39"/>
      <c r="AW216" s="186" t="str">
        <f t="shared" si="60"/>
        <v/>
      </c>
      <c r="AX216" s="31"/>
      <c r="AY216" s="31"/>
      <c r="AZ216" s="31"/>
      <c r="BA216" s="31"/>
      <c r="BB216" s="31"/>
      <c r="BC216" s="31"/>
      <c r="BD216" s="31"/>
      <c r="BE216" s="12"/>
      <c r="BF216" s="12"/>
      <c r="BY216" s="3"/>
      <c r="CA216" s="32" t="str">
        <f t="shared" si="52"/>
        <v/>
      </c>
      <c r="CB216" s="32" t="str">
        <f t="shared" si="53"/>
        <v/>
      </c>
      <c r="CC216" s="32" t="str">
        <f t="shared" si="54"/>
        <v/>
      </c>
      <c r="CD216" s="32" t="str">
        <f t="shared" si="55"/>
        <v/>
      </c>
      <c r="CE216" s="32" t="str">
        <f t="shared" si="56"/>
        <v/>
      </c>
      <c r="CF216" s="32" t="str">
        <f t="shared" si="57"/>
        <v/>
      </c>
      <c r="CG216" s="33">
        <f t="shared" si="61"/>
        <v>0</v>
      </c>
      <c r="CH216" s="33">
        <f t="shared" si="62"/>
        <v>0</v>
      </c>
      <c r="CI216" s="33">
        <f t="shared" si="63"/>
        <v>0</v>
      </c>
      <c r="CJ216" s="33">
        <f t="shared" si="64"/>
        <v>0</v>
      </c>
      <c r="CK216" s="33">
        <f t="shared" si="65"/>
        <v>0</v>
      </c>
      <c r="CL216" s="33">
        <f t="shared" si="66"/>
        <v>0</v>
      </c>
      <c r="CM216" s="33"/>
      <c r="CZ216" s="2"/>
    </row>
    <row r="217" spans="1:104" ht="16.350000000000001" customHeight="1" x14ac:dyDescent="0.2">
      <c r="A217" s="1392"/>
      <c r="B217" s="406" t="s">
        <v>211</v>
      </c>
      <c r="C217" s="333">
        <f t="shared" si="71"/>
        <v>0</v>
      </c>
      <c r="D217" s="334">
        <f t="shared" si="72"/>
        <v>0</v>
      </c>
      <c r="E217" s="812">
        <f t="shared" si="72"/>
        <v>0</v>
      </c>
      <c r="F217" s="35"/>
      <c r="G217" s="39"/>
      <c r="H217" s="35"/>
      <c r="I217" s="39"/>
      <c r="J217" s="35"/>
      <c r="K217" s="39"/>
      <c r="L217" s="35"/>
      <c r="M217" s="39"/>
      <c r="N217" s="35"/>
      <c r="O217" s="39"/>
      <c r="P217" s="35"/>
      <c r="Q217" s="39"/>
      <c r="R217" s="35"/>
      <c r="S217" s="39"/>
      <c r="T217" s="35"/>
      <c r="U217" s="39"/>
      <c r="V217" s="35"/>
      <c r="W217" s="39"/>
      <c r="X217" s="35"/>
      <c r="Y217" s="39"/>
      <c r="Z217" s="35"/>
      <c r="AA217" s="39"/>
      <c r="AB217" s="35"/>
      <c r="AC217" s="39"/>
      <c r="AD217" s="35"/>
      <c r="AE217" s="39"/>
      <c r="AF217" s="35"/>
      <c r="AG217" s="39"/>
      <c r="AH217" s="35"/>
      <c r="AI217" s="39"/>
      <c r="AJ217" s="35"/>
      <c r="AK217" s="39"/>
      <c r="AL217" s="35"/>
      <c r="AM217" s="38"/>
      <c r="AN217" s="143"/>
      <c r="AO217" s="36"/>
      <c r="AP217" s="40"/>
      <c r="AQ217" s="39"/>
      <c r="AR217" s="39"/>
      <c r="AS217" s="35"/>
      <c r="AT217" s="39"/>
      <c r="AU217" s="39"/>
      <c r="AV217" s="39"/>
      <c r="AW217" s="186" t="str">
        <f t="shared" si="60"/>
        <v/>
      </c>
      <c r="AX217" s="31"/>
      <c r="AY217" s="31"/>
      <c r="AZ217" s="31"/>
      <c r="BA217" s="31"/>
      <c r="BB217" s="31"/>
      <c r="BC217" s="31"/>
      <c r="BD217" s="31"/>
      <c r="BE217" s="12"/>
      <c r="BF217" s="12"/>
      <c r="BY217" s="3"/>
      <c r="CA217" s="32" t="str">
        <f t="shared" si="52"/>
        <v/>
      </c>
      <c r="CB217" s="32" t="str">
        <f t="shared" si="53"/>
        <v/>
      </c>
      <c r="CC217" s="32" t="str">
        <f t="shared" si="54"/>
        <v/>
      </c>
      <c r="CD217" s="32" t="str">
        <f t="shared" si="55"/>
        <v/>
      </c>
      <c r="CE217" s="32" t="str">
        <f t="shared" si="56"/>
        <v/>
      </c>
      <c r="CF217" s="32" t="str">
        <f t="shared" si="57"/>
        <v/>
      </c>
      <c r="CG217" s="33">
        <f t="shared" si="61"/>
        <v>0</v>
      </c>
      <c r="CH217" s="33">
        <f t="shared" si="62"/>
        <v>0</v>
      </c>
      <c r="CI217" s="33">
        <f t="shared" si="63"/>
        <v>0</v>
      </c>
      <c r="CJ217" s="33">
        <f t="shared" si="64"/>
        <v>0</v>
      </c>
      <c r="CK217" s="33">
        <f t="shared" si="65"/>
        <v>0</v>
      </c>
      <c r="CL217" s="33">
        <f t="shared" si="66"/>
        <v>0</v>
      </c>
      <c r="CM217" s="33"/>
      <c r="CZ217" s="2"/>
    </row>
    <row r="218" spans="1:104" ht="16.350000000000001" customHeight="1" x14ac:dyDescent="0.2">
      <c r="A218" s="1392"/>
      <c r="B218" s="406" t="s">
        <v>212</v>
      </c>
      <c r="C218" s="333">
        <f t="shared" si="71"/>
        <v>0</v>
      </c>
      <c r="D218" s="334">
        <f t="shared" si="72"/>
        <v>0</v>
      </c>
      <c r="E218" s="812">
        <f t="shared" si="72"/>
        <v>0</v>
      </c>
      <c r="F218" s="35"/>
      <c r="G218" s="39"/>
      <c r="H218" s="35"/>
      <c r="I218" s="39"/>
      <c r="J218" s="35"/>
      <c r="K218" s="39"/>
      <c r="L218" s="35"/>
      <c r="M218" s="39"/>
      <c r="N218" s="35"/>
      <c r="O218" s="39"/>
      <c r="P218" s="35"/>
      <c r="Q218" s="39"/>
      <c r="R218" s="35"/>
      <c r="S218" s="39"/>
      <c r="T218" s="35"/>
      <c r="U218" s="39"/>
      <c r="V218" s="35"/>
      <c r="W218" s="39"/>
      <c r="X218" s="35"/>
      <c r="Y218" s="39"/>
      <c r="Z218" s="35"/>
      <c r="AA218" s="39"/>
      <c r="AB218" s="35"/>
      <c r="AC218" s="39"/>
      <c r="AD218" s="35"/>
      <c r="AE218" s="39"/>
      <c r="AF218" s="35"/>
      <c r="AG218" s="39"/>
      <c r="AH218" s="35"/>
      <c r="AI218" s="39"/>
      <c r="AJ218" s="35"/>
      <c r="AK218" s="39"/>
      <c r="AL218" s="35"/>
      <c r="AM218" s="38"/>
      <c r="AN218" s="143"/>
      <c r="AO218" s="36"/>
      <c r="AP218" s="40"/>
      <c r="AQ218" s="39"/>
      <c r="AR218" s="39"/>
      <c r="AS218" s="35"/>
      <c r="AT218" s="39"/>
      <c r="AU218" s="39"/>
      <c r="AV218" s="39"/>
      <c r="AW218" s="186" t="str">
        <f t="shared" si="60"/>
        <v/>
      </c>
      <c r="AX218" s="31"/>
      <c r="AY218" s="31"/>
      <c r="AZ218" s="31"/>
      <c r="BA218" s="31"/>
      <c r="BB218" s="31"/>
      <c r="BC218" s="31"/>
      <c r="BD218" s="31"/>
      <c r="BE218" s="12"/>
      <c r="BF218" s="12"/>
      <c r="BY218" s="3"/>
      <c r="CA218" s="32" t="str">
        <f t="shared" si="52"/>
        <v/>
      </c>
      <c r="CB218" s="32" t="str">
        <f t="shared" si="53"/>
        <v/>
      </c>
      <c r="CC218" s="32" t="str">
        <f t="shared" si="54"/>
        <v/>
      </c>
      <c r="CD218" s="32" t="str">
        <f t="shared" si="55"/>
        <v/>
      </c>
      <c r="CE218" s="32" t="str">
        <f t="shared" si="56"/>
        <v/>
      </c>
      <c r="CF218" s="32" t="str">
        <f t="shared" si="57"/>
        <v/>
      </c>
      <c r="CG218" s="33">
        <f t="shared" si="61"/>
        <v>0</v>
      </c>
      <c r="CH218" s="33">
        <f t="shared" si="62"/>
        <v>0</v>
      </c>
      <c r="CI218" s="33">
        <f t="shared" si="63"/>
        <v>0</v>
      </c>
      <c r="CJ218" s="33">
        <f t="shared" si="64"/>
        <v>0</v>
      </c>
      <c r="CK218" s="33">
        <f t="shared" si="65"/>
        <v>0</v>
      </c>
      <c r="CL218" s="33">
        <f t="shared" si="66"/>
        <v>0</v>
      </c>
      <c r="CM218" s="33"/>
      <c r="CZ218" s="2"/>
    </row>
    <row r="219" spans="1:104" ht="16.350000000000001" customHeight="1" x14ac:dyDescent="0.2">
      <c r="A219" s="1392"/>
      <c r="B219" s="406" t="s">
        <v>213</v>
      </c>
      <c r="C219" s="333">
        <f t="shared" si="71"/>
        <v>0</v>
      </c>
      <c r="D219" s="334">
        <f t="shared" si="72"/>
        <v>0</v>
      </c>
      <c r="E219" s="812">
        <f t="shared" si="72"/>
        <v>0</v>
      </c>
      <c r="F219" s="35"/>
      <c r="G219" s="39"/>
      <c r="H219" s="35"/>
      <c r="I219" s="39"/>
      <c r="J219" s="35"/>
      <c r="K219" s="39"/>
      <c r="L219" s="35"/>
      <c r="M219" s="39"/>
      <c r="N219" s="35"/>
      <c r="O219" s="39"/>
      <c r="P219" s="35"/>
      <c r="Q219" s="39"/>
      <c r="R219" s="35"/>
      <c r="S219" s="39"/>
      <c r="T219" s="35"/>
      <c r="U219" s="39"/>
      <c r="V219" s="35"/>
      <c r="W219" s="39"/>
      <c r="X219" s="35"/>
      <c r="Y219" s="39"/>
      <c r="Z219" s="35"/>
      <c r="AA219" s="39"/>
      <c r="AB219" s="35"/>
      <c r="AC219" s="39"/>
      <c r="AD219" s="35"/>
      <c r="AE219" s="39"/>
      <c r="AF219" s="35"/>
      <c r="AG219" s="39"/>
      <c r="AH219" s="35"/>
      <c r="AI219" s="39"/>
      <c r="AJ219" s="35"/>
      <c r="AK219" s="39"/>
      <c r="AL219" s="35"/>
      <c r="AM219" s="38"/>
      <c r="AN219" s="143"/>
      <c r="AO219" s="36"/>
      <c r="AP219" s="40"/>
      <c r="AQ219" s="39"/>
      <c r="AR219" s="39"/>
      <c r="AS219" s="35"/>
      <c r="AT219" s="39"/>
      <c r="AU219" s="39"/>
      <c r="AV219" s="39"/>
      <c r="AW219" s="186" t="str">
        <f t="shared" si="60"/>
        <v/>
      </c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12"/>
      <c r="BI219" s="12"/>
      <c r="BY219" s="3"/>
      <c r="CA219" s="32" t="str">
        <f t="shared" si="52"/>
        <v/>
      </c>
      <c r="CB219" s="32" t="str">
        <f t="shared" si="53"/>
        <v/>
      </c>
      <c r="CC219" s="32" t="str">
        <f t="shared" si="54"/>
        <v/>
      </c>
      <c r="CD219" s="32" t="str">
        <f t="shared" si="55"/>
        <v/>
      </c>
      <c r="CE219" s="32" t="str">
        <f t="shared" si="56"/>
        <v/>
      </c>
      <c r="CF219" s="32" t="str">
        <f t="shared" si="57"/>
        <v/>
      </c>
      <c r="CG219" s="33">
        <f t="shared" si="61"/>
        <v>0</v>
      </c>
      <c r="CH219" s="33">
        <f t="shared" si="62"/>
        <v>0</v>
      </c>
      <c r="CI219" s="33">
        <f t="shared" si="63"/>
        <v>0</v>
      </c>
      <c r="CJ219" s="33">
        <f t="shared" si="64"/>
        <v>0</v>
      </c>
      <c r="CK219" s="33">
        <f t="shared" si="65"/>
        <v>0</v>
      </c>
      <c r="CL219" s="33">
        <f t="shared" si="66"/>
        <v>0</v>
      </c>
      <c r="CM219" s="33"/>
      <c r="CZ219" s="2"/>
    </row>
    <row r="220" spans="1:104" ht="16.350000000000001" customHeight="1" x14ac:dyDescent="0.2">
      <c r="A220" s="1392"/>
      <c r="B220" s="406" t="s">
        <v>214</v>
      </c>
      <c r="C220" s="328">
        <f t="shared" si="71"/>
        <v>0</v>
      </c>
      <c r="D220" s="329">
        <f t="shared" si="72"/>
        <v>0</v>
      </c>
      <c r="E220" s="330">
        <f t="shared" si="72"/>
        <v>0</v>
      </c>
      <c r="F220" s="35"/>
      <c r="G220" s="39"/>
      <c r="H220" s="35"/>
      <c r="I220" s="39"/>
      <c r="J220" s="35"/>
      <c r="K220" s="39"/>
      <c r="L220" s="35"/>
      <c r="M220" s="39"/>
      <c r="N220" s="35"/>
      <c r="O220" s="39"/>
      <c r="P220" s="35"/>
      <c r="Q220" s="39"/>
      <c r="R220" s="35"/>
      <c r="S220" s="39"/>
      <c r="T220" s="35"/>
      <c r="U220" s="39"/>
      <c r="V220" s="35"/>
      <c r="W220" s="39"/>
      <c r="X220" s="35"/>
      <c r="Y220" s="39"/>
      <c r="Z220" s="35"/>
      <c r="AA220" s="39"/>
      <c r="AB220" s="35"/>
      <c r="AC220" s="39"/>
      <c r="AD220" s="35"/>
      <c r="AE220" s="39"/>
      <c r="AF220" s="35"/>
      <c r="AG220" s="39"/>
      <c r="AH220" s="35"/>
      <c r="AI220" s="39"/>
      <c r="AJ220" s="35"/>
      <c r="AK220" s="39"/>
      <c r="AL220" s="35"/>
      <c r="AM220" s="38"/>
      <c r="AN220" s="143"/>
      <c r="AO220" s="36"/>
      <c r="AP220" s="40"/>
      <c r="AQ220" s="39"/>
      <c r="AR220" s="39"/>
      <c r="AS220" s="35"/>
      <c r="AT220" s="39"/>
      <c r="AU220" s="39"/>
      <c r="AV220" s="39"/>
      <c r="AW220" s="186" t="str">
        <f t="shared" si="60"/>
        <v/>
      </c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12"/>
      <c r="BI220" s="12"/>
      <c r="BY220" s="3"/>
      <c r="CA220" s="32" t="str">
        <f t="shared" si="52"/>
        <v/>
      </c>
      <c r="CB220" s="32" t="str">
        <f t="shared" si="53"/>
        <v/>
      </c>
      <c r="CC220" s="32" t="str">
        <f t="shared" si="54"/>
        <v/>
      </c>
      <c r="CD220" s="32" t="str">
        <f t="shared" si="55"/>
        <v/>
      </c>
      <c r="CE220" s="32" t="str">
        <f t="shared" si="56"/>
        <v/>
      </c>
      <c r="CF220" s="32" t="str">
        <f t="shared" si="57"/>
        <v/>
      </c>
      <c r="CG220" s="33">
        <f t="shared" si="61"/>
        <v>0</v>
      </c>
      <c r="CH220" s="33">
        <f t="shared" si="62"/>
        <v>0</v>
      </c>
      <c r="CI220" s="33">
        <f t="shared" si="63"/>
        <v>0</v>
      </c>
      <c r="CJ220" s="33">
        <f t="shared" si="64"/>
        <v>0</v>
      </c>
      <c r="CK220" s="33">
        <f t="shared" si="65"/>
        <v>0</v>
      </c>
      <c r="CL220" s="33">
        <f t="shared" si="66"/>
        <v>0</v>
      </c>
      <c r="CM220" s="33"/>
      <c r="CZ220" s="2"/>
    </row>
    <row r="221" spans="1:104" ht="16.350000000000001" customHeight="1" x14ac:dyDescent="0.2">
      <c r="A221" s="1376"/>
      <c r="B221" s="364" t="s">
        <v>215</v>
      </c>
      <c r="C221" s="322">
        <f t="shared" si="71"/>
        <v>0</v>
      </c>
      <c r="D221" s="323">
        <f t="shared" si="72"/>
        <v>0</v>
      </c>
      <c r="E221" s="304">
        <f t="shared" si="72"/>
        <v>0</v>
      </c>
      <c r="F221" s="35"/>
      <c r="G221" s="39"/>
      <c r="H221" s="35"/>
      <c r="I221" s="39"/>
      <c r="J221" s="35"/>
      <c r="K221" s="39"/>
      <c r="L221" s="35"/>
      <c r="M221" s="39"/>
      <c r="N221" s="35"/>
      <c r="O221" s="39"/>
      <c r="P221" s="35"/>
      <c r="Q221" s="39"/>
      <c r="R221" s="35"/>
      <c r="S221" s="39"/>
      <c r="T221" s="35"/>
      <c r="U221" s="39"/>
      <c r="V221" s="35"/>
      <c r="W221" s="39"/>
      <c r="X221" s="35"/>
      <c r="Y221" s="39"/>
      <c r="Z221" s="35"/>
      <c r="AA221" s="39"/>
      <c r="AB221" s="35"/>
      <c r="AC221" s="39"/>
      <c r="AD221" s="35"/>
      <c r="AE221" s="39"/>
      <c r="AF221" s="35"/>
      <c r="AG221" s="39"/>
      <c r="AH221" s="35"/>
      <c r="AI221" s="39"/>
      <c r="AJ221" s="35"/>
      <c r="AK221" s="39"/>
      <c r="AL221" s="82"/>
      <c r="AM221" s="84"/>
      <c r="AN221" s="149"/>
      <c r="AO221" s="83"/>
      <c r="AP221" s="185"/>
      <c r="AQ221" s="85"/>
      <c r="AR221" s="85"/>
      <c r="AS221" s="35"/>
      <c r="AT221" s="39"/>
      <c r="AU221" s="39"/>
      <c r="AV221" s="39"/>
      <c r="AW221" s="186" t="str">
        <f t="shared" si="60"/>
        <v/>
      </c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12"/>
      <c r="BI221" s="12"/>
      <c r="BY221" s="3"/>
      <c r="CA221" s="32" t="str">
        <f t="shared" si="52"/>
        <v/>
      </c>
      <c r="CB221" s="32" t="str">
        <f t="shared" si="53"/>
        <v/>
      </c>
      <c r="CC221" s="32" t="str">
        <f t="shared" si="54"/>
        <v/>
      </c>
      <c r="CD221" s="32" t="str">
        <f t="shared" si="55"/>
        <v/>
      </c>
      <c r="CE221" s="32" t="str">
        <f t="shared" si="56"/>
        <v/>
      </c>
      <c r="CF221" s="32" t="str">
        <f t="shared" si="57"/>
        <v/>
      </c>
      <c r="CG221" s="33">
        <f t="shared" si="61"/>
        <v>0</v>
      </c>
      <c r="CH221" s="33">
        <f t="shared" si="62"/>
        <v>0</v>
      </c>
      <c r="CI221" s="33">
        <f t="shared" si="63"/>
        <v>0</v>
      </c>
      <c r="CJ221" s="33">
        <f t="shared" si="64"/>
        <v>0</v>
      </c>
      <c r="CK221" s="33">
        <f t="shared" si="65"/>
        <v>0</v>
      </c>
      <c r="CL221" s="33">
        <f t="shared" si="66"/>
        <v>0</v>
      </c>
      <c r="CM221" s="33"/>
      <c r="CZ221" s="2"/>
    </row>
    <row r="222" spans="1:104" ht="16.350000000000001" customHeight="1" x14ac:dyDescent="0.2">
      <c r="A222" s="1375" t="s">
        <v>216</v>
      </c>
      <c r="B222" s="986" t="s">
        <v>217</v>
      </c>
      <c r="C222" s="972">
        <f t="shared" ref="C222:C231" si="73">SUM(D222+E222)</f>
        <v>0</v>
      </c>
      <c r="D222" s="973">
        <f t="shared" si="72"/>
        <v>0</v>
      </c>
      <c r="E222" s="974">
        <f t="shared" si="72"/>
        <v>0</v>
      </c>
      <c r="F222" s="893"/>
      <c r="G222" s="896"/>
      <c r="H222" s="893"/>
      <c r="I222" s="896"/>
      <c r="J222" s="893"/>
      <c r="K222" s="896"/>
      <c r="L222" s="893"/>
      <c r="M222" s="896"/>
      <c r="N222" s="893"/>
      <c r="O222" s="896"/>
      <c r="P222" s="893"/>
      <c r="Q222" s="896"/>
      <c r="R222" s="893"/>
      <c r="S222" s="896"/>
      <c r="T222" s="893"/>
      <c r="U222" s="896"/>
      <c r="V222" s="893"/>
      <c r="W222" s="896"/>
      <c r="X222" s="893"/>
      <c r="Y222" s="896"/>
      <c r="Z222" s="893"/>
      <c r="AA222" s="896"/>
      <c r="AB222" s="893"/>
      <c r="AC222" s="896"/>
      <c r="AD222" s="893"/>
      <c r="AE222" s="896"/>
      <c r="AF222" s="893"/>
      <c r="AG222" s="896"/>
      <c r="AH222" s="893"/>
      <c r="AI222" s="896"/>
      <c r="AJ222" s="893"/>
      <c r="AK222" s="896"/>
      <c r="AL222" s="893"/>
      <c r="AM222" s="953"/>
      <c r="AN222" s="255"/>
      <c r="AO222" s="264"/>
      <c r="AP222" s="109"/>
      <c r="AQ222" s="407"/>
      <c r="AR222" s="408"/>
      <c r="AS222" s="893"/>
      <c r="AT222" s="896"/>
      <c r="AU222" s="896"/>
      <c r="AV222" s="896"/>
      <c r="AW222" s="186" t="str">
        <f t="shared" si="60"/>
        <v/>
      </c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12"/>
      <c r="BI222" s="12"/>
      <c r="BY222" s="3"/>
      <c r="CA222" s="32"/>
      <c r="CB222" s="32"/>
      <c r="CC222" s="32" t="str">
        <f t="shared" si="54"/>
        <v/>
      </c>
      <c r="CD222" s="32" t="str">
        <f t="shared" si="55"/>
        <v/>
      </c>
      <c r="CE222" s="32" t="str">
        <f t="shared" si="56"/>
        <v/>
      </c>
      <c r="CF222" s="32" t="str">
        <f t="shared" si="57"/>
        <v/>
      </c>
      <c r="CG222" s="33"/>
      <c r="CH222" s="33"/>
      <c r="CI222" s="33">
        <f t="shared" si="63"/>
        <v>0</v>
      </c>
      <c r="CJ222" s="33">
        <f t="shared" si="64"/>
        <v>0</v>
      </c>
      <c r="CK222" s="33">
        <f t="shared" si="65"/>
        <v>0</v>
      </c>
      <c r="CL222" s="33">
        <f t="shared" ref="CL222:CL223" si="74">IF(AND(C222&lt;&gt;0,OR(AS222="",AT222="",AU222="",AV222="")),1,0)</f>
        <v>0</v>
      </c>
      <c r="CM222" s="33"/>
      <c r="CZ222" s="2"/>
    </row>
    <row r="223" spans="1:104" ht="16.350000000000001" customHeight="1" x14ac:dyDescent="0.2">
      <c r="A223" s="1392"/>
      <c r="B223" s="823" t="s">
        <v>218</v>
      </c>
      <c r="C223" s="328">
        <f t="shared" si="73"/>
        <v>0</v>
      </c>
      <c r="D223" s="329">
        <f t="shared" si="72"/>
        <v>0</v>
      </c>
      <c r="E223" s="330">
        <f t="shared" si="72"/>
        <v>0</v>
      </c>
      <c r="F223" s="106"/>
      <c r="G223" s="109"/>
      <c r="H223" s="106"/>
      <c r="I223" s="109"/>
      <c r="J223" s="106"/>
      <c r="K223" s="109"/>
      <c r="L223" s="106"/>
      <c r="M223" s="109"/>
      <c r="N223" s="106"/>
      <c r="O223" s="109"/>
      <c r="P223" s="106"/>
      <c r="Q223" s="109"/>
      <c r="R223" s="106"/>
      <c r="S223" s="109"/>
      <c r="T223" s="106"/>
      <c r="U223" s="109"/>
      <c r="V223" s="106"/>
      <c r="W223" s="109"/>
      <c r="X223" s="106"/>
      <c r="Y223" s="109"/>
      <c r="Z223" s="106"/>
      <c r="AA223" s="109"/>
      <c r="AB223" s="106"/>
      <c r="AC223" s="109"/>
      <c r="AD223" s="106"/>
      <c r="AE223" s="109"/>
      <c r="AF223" s="106"/>
      <c r="AG223" s="109"/>
      <c r="AH223" s="106"/>
      <c r="AI223" s="109"/>
      <c r="AJ223" s="106"/>
      <c r="AK223" s="109"/>
      <c r="AL223" s="106"/>
      <c r="AM223" s="254"/>
      <c r="AN223" s="255"/>
      <c r="AO223" s="264"/>
      <c r="AP223" s="109"/>
      <c r="AQ223" s="271"/>
      <c r="AR223" s="402"/>
      <c r="AS223" s="106"/>
      <c r="AT223" s="109"/>
      <c r="AU223" s="109"/>
      <c r="AV223" s="109"/>
      <c r="AW223" s="186" t="str">
        <f t="shared" si="60"/>
        <v/>
      </c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12"/>
      <c r="BI223" s="12"/>
      <c r="BY223" s="3"/>
      <c r="CA223" s="32"/>
      <c r="CB223" s="32"/>
      <c r="CC223" s="32" t="str">
        <f t="shared" si="54"/>
        <v/>
      </c>
      <c r="CD223" s="32" t="str">
        <f t="shared" si="55"/>
        <v/>
      </c>
      <c r="CE223" s="32" t="str">
        <f t="shared" si="56"/>
        <v/>
      </c>
      <c r="CF223" s="32" t="str">
        <f t="shared" si="57"/>
        <v/>
      </c>
      <c r="CG223" s="33"/>
      <c r="CH223" s="33"/>
      <c r="CI223" s="33">
        <f t="shared" si="63"/>
        <v>0</v>
      </c>
      <c r="CJ223" s="33">
        <f t="shared" si="64"/>
        <v>0</v>
      </c>
      <c r="CK223" s="33">
        <f t="shared" si="65"/>
        <v>0</v>
      </c>
      <c r="CL223" s="33">
        <f t="shared" si="74"/>
        <v>0</v>
      </c>
      <c r="CM223" s="33"/>
      <c r="CZ223" s="2"/>
    </row>
    <row r="224" spans="1:104" ht="16.350000000000001" customHeight="1" x14ac:dyDescent="0.2">
      <c r="A224" s="1376"/>
      <c r="B224" s="824" t="s">
        <v>219</v>
      </c>
      <c r="C224" s="315">
        <f t="shared" si="73"/>
        <v>0</v>
      </c>
      <c r="D224" s="316">
        <f t="shared" si="72"/>
        <v>0</v>
      </c>
      <c r="E224" s="317">
        <f t="shared" si="72"/>
        <v>0</v>
      </c>
      <c r="F224" s="92"/>
      <c r="G224" s="95"/>
      <c r="H224" s="92"/>
      <c r="I224" s="95"/>
      <c r="J224" s="92"/>
      <c r="K224" s="95"/>
      <c r="L224" s="92"/>
      <c r="M224" s="95"/>
      <c r="N224" s="92"/>
      <c r="O224" s="95"/>
      <c r="P224" s="92"/>
      <c r="Q224" s="95"/>
      <c r="R224" s="92"/>
      <c r="S224" s="95"/>
      <c r="T224" s="92"/>
      <c r="U224" s="95"/>
      <c r="V224" s="92"/>
      <c r="W224" s="95"/>
      <c r="X224" s="92"/>
      <c r="Y224" s="95"/>
      <c r="Z224" s="92"/>
      <c r="AA224" s="95"/>
      <c r="AB224" s="92"/>
      <c r="AC224" s="95"/>
      <c r="AD224" s="92"/>
      <c r="AE224" s="95"/>
      <c r="AF224" s="92"/>
      <c r="AG224" s="95"/>
      <c r="AH224" s="92"/>
      <c r="AI224" s="95"/>
      <c r="AJ224" s="92"/>
      <c r="AK224" s="95"/>
      <c r="AL224" s="92"/>
      <c r="AM224" s="318"/>
      <c r="AN224" s="375"/>
      <c r="AO224" s="376"/>
      <c r="AP224" s="95"/>
      <c r="AQ224" s="274"/>
      <c r="AR224" s="404"/>
      <c r="AS224" s="92"/>
      <c r="AT224" s="95"/>
      <c r="AU224" s="95"/>
      <c r="AV224" s="95"/>
      <c r="AW224" s="186" t="str">
        <f t="shared" si="60"/>
        <v/>
      </c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12"/>
      <c r="BI224" s="12"/>
      <c r="BY224" s="3"/>
      <c r="CA224" s="32"/>
      <c r="CB224" s="32"/>
      <c r="CC224" s="32" t="str">
        <f t="shared" si="54"/>
        <v/>
      </c>
      <c r="CD224" s="32" t="str">
        <f t="shared" si="55"/>
        <v/>
      </c>
      <c r="CE224" s="32" t="str">
        <f t="shared" si="56"/>
        <v/>
      </c>
      <c r="CF224" s="32" t="str">
        <f t="shared" si="57"/>
        <v/>
      </c>
      <c r="CG224" s="33"/>
      <c r="CH224" s="33"/>
      <c r="CI224" s="33">
        <f t="shared" si="63"/>
        <v>0</v>
      </c>
      <c r="CJ224" s="33">
        <f t="shared" si="64"/>
        <v>0</v>
      </c>
      <c r="CK224" s="33">
        <f t="shared" si="65"/>
        <v>0</v>
      </c>
      <c r="CL224" s="33">
        <f>IF(AND(C224&lt;&gt;0,OR(AS224="",AT224="",AU224="",AV224="")),1,0)</f>
        <v>0</v>
      </c>
      <c r="CM224" s="33"/>
      <c r="CZ224" s="2"/>
    </row>
    <row r="225" spans="1:104" ht="16.350000000000001" customHeight="1" x14ac:dyDescent="0.2">
      <c r="A225" s="1600" t="s">
        <v>220</v>
      </c>
      <c r="B225" s="1601"/>
      <c r="C225" s="328">
        <f t="shared" si="73"/>
        <v>0</v>
      </c>
      <c r="D225" s="329">
        <f t="shared" si="72"/>
        <v>0</v>
      </c>
      <c r="E225" s="330">
        <f t="shared" si="72"/>
        <v>0</v>
      </c>
      <c r="F225" s="106"/>
      <c r="G225" s="109"/>
      <c r="H225" s="106"/>
      <c r="I225" s="109"/>
      <c r="J225" s="106"/>
      <c r="K225" s="109"/>
      <c r="L225" s="106"/>
      <c r="M225" s="109"/>
      <c r="N225" s="106"/>
      <c r="O225" s="109"/>
      <c r="P225" s="106"/>
      <c r="Q225" s="109"/>
      <c r="R225" s="106"/>
      <c r="S225" s="109"/>
      <c r="T225" s="106"/>
      <c r="U225" s="109"/>
      <c r="V225" s="106"/>
      <c r="W225" s="109"/>
      <c r="X225" s="106"/>
      <c r="Y225" s="109"/>
      <c r="Z225" s="106"/>
      <c r="AA225" s="109"/>
      <c r="AB225" s="106"/>
      <c r="AC225" s="109"/>
      <c r="AD225" s="106"/>
      <c r="AE225" s="109"/>
      <c r="AF225" s="106"/>
      <c r="AG225" s="109"/>
      <c r="AH225" s="106"/>
      <c r="AI225" s="109"/>
      <c r="AJ225" s="106"/>
      <c r="AK225" s="109"/>
      <c r="AL225" s="106"/>
      <c r="AM225" s="254"/>
      <c r="AN225" s="255"/>
      <c r="AO225" s="264"/>
      <c r="AP225" s="109"/>
      <c r="AQ225" s="109"/>
      <c r="AR225" s="57"/>
      <c r="AS225" s="106"/>
      <c r="AT225" s="109"/>
      <c r="AU225" s="109"/>
      <c r="AV225" s="109"/>
      <c r="AW225" s="186" t="str">
        <f t="shared" si="60"/>
        <v/>
      </c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12"/>
      <c r="BI225" s="12"/>
      <c r="BY225" s="3"/>
      <c r="CA225" s="32" t="str">
        <f t="shared" si="52"/>
        <v/>
      </c>
      <c r="CB225" s="32" t="str">
        <f t="shared" si="53"/>
        <v/>
      </c>
      <c r="CC225" s="32" t="str">
        <f t="shared" si="54"/>
        <v/>
      </c>
      <c r="CD225" s="32" t="str">
        <f t="shared" si="55"/>
        <v/>
      </c>
      <c r="CE225" s="32" t="str">
        <f t="shared" si="56"/>
        <v/>
      </c>
      <c r="CF225" s="32" t="str">
        <f t="shared" si="57"/>
        <v/>
      </c>
      <c r="CG225" s="33">
        <f t="shared" si="61"/>
        <v>0</v>
      </c>
      <c r="CH225" s="33">
        <f t="shared" si="62"/>
        <v>0</v>
      </c>
      <c r="CI225" s="33">
        <f t="shared" si="63"/>
        <v>0</v>
      </c>
      <c r="CJ225" s="33">
        <f t="shared" si="64"/>
        <v>0</v>
      </c>
      <c r="CK225" s="33">
        <f t="shared" si="65"/>
        <v>0</v>
      </c>
      <c r="CL225" s="33">
        <f t="shared" si="66"/>
        <v>0</v>
      </c>
      <c r="CM225" s="33"/>
      <c r="CZ225" s="2"/>
    </row>
    <row r="226" spans="1:104" ht="16.350000000000001" customHeight="1" x14ac:dyDescent="0.2">
      <c r="A226" s="1472" t="s">
        <v>221</v>
      </c>
      <c r="B226" s="1473"/>
      <c r="C226" s="333">
        <f t="shared" si="73"/>
        <v>0</v>
      </c>
      <c r="D226" s="334">
        <f t="shared" si="72"/>
        <v>0</v>
      </c>
      <c r="E226" s="812">
        <f t="shared" si="72"/>
        <v>0</v>
      </c>
      <c r="F226" s="35"/>
      <c r="G226" s="39"/>
      <c r="H226" s="35"/>
      <c r="I226" s="39"/>
      <c r="J226" s="35"/>
      <c r="K226" s="39"/>
      <c r="L226" s="35"/>
      <c r="M226" s="39"/>
      <c r="N226" s="35"/>
      <c r="O226" s="39"/>
      <c r="P226" s="35"/>
      <c r="Q226" s="39"/>
      <c r="R226" s="35"/>
      <c r="S226" s="39"/>
      <c r="T226" s="35"/>
      <c r="U226" s="39"/>
      <c r="V226" s="35"/>
      <c r="W226" s="39"/>
      <c r="X226" s="35"/>
      <c r="Y226" s="39"/>
      <c r="Z226" s="35"/>
      <c r="AA226" s="39"/>
      <c r="AB226" s="35"/>
      <c r="AC226" s="39"/>
      <c r="AD226" s="35"/>
      <c r="AE226" s="39"/>
      <c r="AF226" s="35"/>
      <c r="AG226" s="39"/>
      <c r="AH226" s="35"/>
      <c r="AI226" s="39"/>
      <c r="AJ226" s="35"/>
      <c r="AK226" s="39"/>
      <c r="AL226" s="35"/>
      <c r="AM226" s="239"/>
      <c r="AN226" s="255"/>
      <c r="AO226" s="264"/>
      <c r="AP226" s="109"/>
      <c r="AQ226" s="39"/>
      <c r="AR226" s="58"/>
      <c r="AS226" s="35"/>
      <c r="AT226" s="39"/>
      <c r="AU226" s="39"/>
      <c r="AV226" s="39"/>
      <c r="AW226" s="186" t="str">
        <f t="shared" si="60"/>
        <v/>
      </c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12"/>
      <c r="BI226" s="12"/>
      <c r="BY226" s="3"/>
      <c r="CA226" s="32" t="str">
        <f t="shared" si="52"/>
        <v/>
      </c>
      <c r="CB226" s="32" t="str">
        <f t="shared" si="53"/>
        <v/>
      </c>
      <c r="CC226" s="32" t="str">
        <f t="shared" si="54"/>
        <v/>
      </c>
      <c r="CD226" s="32" t="str">
        <f t="shared" si="55"/>
        <v/>
      </c>
      <c r="CE226" s="32" t="str">
        <f t="shared" si="56"/>
        <v/>
      </c>
      <c r="CF226" s="32" t="str">
        <f t="shared" si="57"/>
        <v/>
      </c>
      <c r="CG226" s="33">
        <f t="shared" si="61"/>
        <v>0</v>
      </c>
      <c r="CH226" s="33">
        <f t="shared" si="62"/>
        <v>0</v>
      </c>
      <c r="CI226" s="33">
        <f t="shared" si="63"/>
        <v>0</v>
      </c>
      <c r="CJ226" s="33">
        <f t="shared" si="64"/>
        <v>0</v>
      </c>
      <c r="CK226" s="33">
        <f t="shared" si="65"/>
        <v>0</v>
      </c>
      <c r="CL226" s="33">
        <f t="shared" si="66"/>
        <v>0</v>
      </c>
      <c r="CM226" s="33"/>
      <c r="CZ226" s="2"/>
    </row>
    <row r="227" spans="1:104" ht="16.350000000000001" customHeight="1" x14ac:dyDescent="0.2">
      <c r="A227" s="1472" t="s">
        <v>222</v>
      </c>
      <c r="B227" s="1473"/>
      <c r="C227" s="333">
        <f t="shared" si="73"/>
        <v>0</v>
      </c>
      <c r="D227" s="334">
        <f t="shared" si="72"/>
        <v>0</v>
      </c>
      <c r="E227" s="812">
        <f t="shared" si="72"/>
        <v>0</v>
      </c>
      <c r="F227" s="35"/>
      <c r="G227" s="39"/>
      <c r="H227" s="35"/>
      <c r="I227" s="39"/>
      <c r="J227" s="35"/>
      <c r="K227" s="39"/>
      <c r="L227" s="35"/>
      <c r="M227" s="39"/>
      <c r="N227" s="35"/>
      <c r="O227" s="39"/>
      <c r="P227" s="35"/>
      <c r="Q227" s="39"/>
      <c r="R227" s="35"/>
      <c r="S227" s="39"/>
      <c r="T227" s="35"/>
      <c r="U227" s="39"/>
      <c r="V227" s="35"/>
      <c r="W227" s="39"/>
      <c r="X227" s="35"/>
      <c r="Y227" s="39"/>
      <c r="Z227" s="35"/>
      <c r="AA227" s="39"/>
      <c r="AB227" s="35"/>
      <c r="AC227" s="39"/>
      <c r="AD227" s="35"/>
      <c r="AE227" s="39"/>
      <c r="AF227" s="35"/>
      <c r="AG227" s="39"/>
      <c r="AH227" s="35"/>
      <c r="AI227" s="39"/>
      <c r="AJ227" s="35"/>
      <c r="AK227" s="39"/>
      <c r="AL227" s="35"/>
      <c r="AM227" s="239"/>
      <c r="AN227" s="255"/>
      <c r="AO227" s="264"/>
      <c r="AP227" s="109"/>
      <c r="AQ227" s="39"/>
      <c r="AR227" s="58"/>
      <c r="AS227" s="35"/>
      <c r="AT227" s="39"/>
      <c r="AU227" s="39"/>
      <c r="AV227" s="39"/>
      <c r="AW227" s="186" t="str">
        <f t="shared" si="60"/>
        <v/>
      </c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12"/>
      <c r="BI227" s="12"/>
      <c r="BY227" s="3"/>
      <c r="CA227" s="32" t="str">
        <f t="shared" si="52"/>
        <v/>
      </c>
      <c r="CB227" s="32" t="str">
        <f t="shared" si="53"/>
        <v/>
      </c>
      <c r="CC227" s="32" t="str">
        <f t="shared" si="54"/>
        <v/>
      </c>
      <c r="CD227" s="32" t="str">
        <f t="shared" si="55"/>
        <v/>
      </c>
      <c r="CE227" s="32" t="str">
        <f t="shared" si="56"/>
        <v/>
      </c>
      <c r="CF227" s="32" t="str">
        <f t="shared" si="57"/>
        <v/>
      </c>
      <c r="CG227" s="33">
        <f t="shared" si="61"/>
        <v>0</v>
      </c>
      <c r="CH227" s="33">
        <f t="shared" si="62"/>
        <v>0</v>
      </c>
      <c r="CI227" s="33">
        <f t="shared" si="63"/>
        <v>0</v>
      </c>
      <c r="CJ227" s="33">
        <f t="shared" si="64"/>
        <v>0</v>
      </c>
      <c r="CK227" s="33">
        <f t="shared" si="65"/>
        <v>0</v>
      </c>
      <c r="CL227" s="33">
        <f t="shared" si="66"/>
        <v>0</v>
      </c>
      <c r="CM227" s="33"/>
      <c r="CZ227" s="2"/>
    </row>
    <row r="228" spans="1:104" ht="16.350000000000001" customHeight="1" x14ac:dyDescent="0.2">
      <c r="A228" s="1472" t="s">
        <v>223</v>
      </c>
      <c r="B228" s="1473"/>
      <c r="C228" s="333">
        <f t="shared" si="73"/>
        <v>0</v>
      </c>
      <c r="D228" s="334">
        <f t="shared" si="72"/>
        <v>0</v>
      </c>
      <c r="E228" s="812">
        <f t="shared" si="72"/>
        <v>0</v>
      </c>
      <c r="F228" s="35"/>
      <c r="G228" s="39"/>
      <c r="H228" s="35"/>
      <c r="I228" s="39"/>
      <c r="J228" s="35"/>
      <c r="K228" s="39"/>
      <c r="L228" s="35"/>
      <c r="M228" s="39"/>
      <c r="N228" s="35"/>
      <c r="O228" s="39"/>
      <c r="P228" s="35"/>
      <c r="Q228" s="39"/>
      <c r="R228" s="35"/>
      <c r="S228" s="39"/>
      <c r="T228" s="35"/>
      <c r="U228" s="39"/>
      <c r="V228" s="35"/>
      <c r="W228" s="39"/>
      <c r="X228" s="35"/>
      <c r="Y228" s="39"/>
      <c r="Z228" s="35"/>
      <c r="AA228" s="39"/>
      <c r="AB228" s="35"/>
      <c r="AC228" s="39"/>
      <c r="AD228" s="35"/>
      <c r="AE228" s="39"/>
      <c r="AF228" s="35"/>
      <c r="AG228" s="39"/>
      <c r="AH228" s="35"/>
      <c r="AI228" s="39"/>
      <c r="AJ228" s="35"/>
      <c r="AK228" s="39"/>
      <c r="AL228" s="35"/>
      <c r="AM228" s="239"/>
      <c r="AN228" s="255"/>
      <c r="AO228" s="264"/>
      <c r="AP228" s="109"/>
      <c r="AQ228" s="39"/>
      <c r="AR228" s="58"/>
      <c r="AS228" s="35"/>
      <c r="AT228" s="39"/>
      <c r="AU228" s="39"/>
      <c r="AV228" s="39"/>
      <c r="AW228" s="186" t="str">
        <f t="shared" si="60"/>
        <v/>
      </c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12"/>
      <c r="BI228" s="12"/>
      <c r="BY228" s="3"/>
      <c r="CA228" s="32" t="str">
        <f t="shared" si="52"/>
        <v/>
      </c>
      <c r="CB228" s="32" t="str">
        <f t="shared" si="53"/>
        <v/>
      </c>
      <c r="CC228" s="32" t="str">
        <f t="shared" si="54"/>
        <v/>
      </c>
      <c r="CD228" s="32" t="str">
        <f t="shared" si="55"/>
        <v/>
      </c>
      <c r="CE228" s="32" t="str">
        <f t="shared" si="56"/>
        <v/>
      </c>
      <c r="CF228" s="32" t="str">
        <f t="shared" si="57"/>
        <v/>
      </c>
      <c r="CG228" s="33">
        <f t="shared" si="61"/>
        <v>0</v>
      </c>
      <c r="CH228" s="33">
        <f t="shared" si="62"/>
        <v>0</v>
      </c>
      <c r="CI228" s="33">
        <f t="shared" si="63"/>
        <v>0</v>
      </c>
      <c r="CJ228" s="33">
        <f t="shared" si="64"/>
        <v>0</v>
      </c>
      <c r="CK228" s="33">
        <f t="shared" si="65"/>
        <v>0</v>
      </c>
      <c r="CL228" s="33">
        <f t="shared" si="66"/>
        <v>0</v>
      </c>
      <c r="CM228" s="33"/>
      <c r="CZ228" s="2"/>
    </row>
    <row r="229" spans="1:104" ht="19.5" customHeight="1" x14ac:dyDescent="0.2">
      <c r="A229" s="1472" t="s">
        <v>224</v>
      </c>
      <c r="B229" s="1473"/>
      <c r="C229" s="333">
        <f t="shared" si="73"/>
        <v>0</v>
      </c>
      <c r="D229" s="334">
        <f t="shared" si="72"/>
        <v>0</v>
      </c>
      <c r="E229" s="812">
        <f t="shared" si="72"/>
        <v>0</v>
      </c>
      <c r="F229" s="42"/>
      <c r="G229" s="46"/>
      <c r="H229" s="42"/>
      <c r="I229" s="46"/>
      <c r="J229" s="42"/>
      <c r="K229" s="46"/>
      <c r="L229" s="42"/>
      <c r="M229" s="46"/>
      <c r="N229" s="42"/>
      <c r="O229" s="46"/>
      <c r="P229" s="42"/>
      <c r="Q229" s="46"/>
      <c r="R229" s="42"/>
      <c r="S229" s="46"/>
      <c r="T229" s="42"/>
      <c r="U229" s="46"/>
      <c r="V229" s="42"/>
      <c r="W229" s="46"/>
      <c r="X229" s="42"/>
      <c r="Y229" s="46"/>
      <c r="Z229" s="42"/>
      <c r="AA229" s="46"/>
      <c r="AB229" s="42"/>
      <c r="AC229" s="46"/>
      <c r="AD229" s="42"/>
      <c r="AE229" s="46"/>
      <c r="AF229" s="42"/>
      <c r="AG229" s="46"/>
      <c r="AH229" s="42"/>
      <c r="AI229" s="46"/>
      <c r="AJ229" s="42"/>
      <c r="AK229" s="46"/>
      <c r="AL229" s="42"/>
      <c r="AM229" s="244"/>
      <c r="AN229" s="255"/>
      <c r="AO229" s="264"/>
      <c r="AP229" s="109"/>
      <c r="AQ229" s="46"/>
      <c r="AR229" s="202"/>
      <c r="AS229" s="42"/>
      <c r="AT229" s="46"/>
      <c r="AU229" s="46"/>
      <c r="AV229" s="46"/>
      <c r="AW229" s="186" t="str">
        <f t="shared" si="60"/>
        <v/>
      </c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CA229" s="32" t="str">
        <f t="shared" si="52"/>
        <v/>
      </c>
      <c r="CB229" s="32" t="str">
        <f t="shared" si="53"/>
        <v/>
      </c>
      <c r="CC229" s="32" t="str">
        <f t="shared" si="54"/>
        <v/>
      </c>
      <c r="CD229" s="32" t="str">
        <f t="shared" si="55"/>
        <v/>
      </c>
      <c r="CE229" s="32" t="str">
        <f t="shared" si="56"/>
        <v/>
      </c>
      <c r="CF229" s="32" t="str">
        <f t="shared" si="57"/>
        <v/>
      </c>
      <c r="CG229" s="33">
        <f t="shared" si="61"/>
        <v>0</v>
      </c>
      <c r="CH229" s="33">
        <f t="shared" si="62"/>
        <v>0</v>
      </c>
      <c r="CI229" s="33">
        <f t="shared" si="63"/>
        <v>0</v>
      </c>
      <c r="CJ229" s="33">
        <f t="shared" si="64"/>
        <v>0</v>
      </c>
      <c r="CK229" s="33">
        <f t="shared" si="65"/>
        <v>0</v>
      </c>
      <c r="CL229" s="33">
        <f t="shared" si="66"/>
        <v>0</v>
      </c>
      <c r="CM229" s="33"/>
      <c r="CZ229" s="2"/>
    </row>
    <row r="230" spans="1:104" ht="16.350000000000001" customHeight="1" x14ac:dyDescent="0.2">
      <c r="A230" s="1472" t="s">
        <v>225</v>
      </c>
      <c r="B230" s="1473"/>
      <c r="C230" s="344">
        <f t="shared" si="73"/>
        <v>0</v>
      </c>
      <c r="D230" s="337">
        <f t="shared" si="72"/>
        <v>0</v>
      </c>
      <c r="E230" s="820">
        <f t="shared" si="72"/>
        <v>0</v>
      </c>
      <c r="F230" s="42"/>
      <c r="G230" s="46"/>
      <c r="H230" s="42"/>
      <c r="I230" s="46"/>
      <c r="J230" s="42"/>
      <c r="K230" s="46"/>
      <c r="L230" s="42"/>
      <c r="M230" s="46"/>
      <c r="N230" s="42"/>
      <c r="O230" s="46"/>
      <c r="P230" s="42"/>
      <c r="Q230" s="46"/>
      <c r="R230" s="42"/>
      <c r="S230" s="46"/>
      <c r="T230" s="42"/>
      <c r="U230" s="46"/>
      <c r="V230" s="42"/>
      <c r="W230" s="46"/>
      <c r="X230" s="42"/>
      <c r="Y230" s="46"/>
      <c r="Z230" s="42"/>
      <c r="AA230" s="46"/>
      <c r="AB230" s="42"/>
      <c r="AC230" s="46"/>
      <c r="AD230" s="42"/>
      <c r="AE230" s="46"/>
      <c r="AF230" s="42"/>
      <c r="AG230" s="46"/>
      <c r="AH230" s="42"/>
      <c r="AI230" s="46"/>
      <c r="AJ230" s="42"/>
      <c r="AK230" s="46"/>
      <c r="AL230" s="42"/>
      <c r="AM230" s="244"/>
      <c r="AN230" s="240"/>
      <c r="AO230" s="143"/>
      <c r="AP230" s="39"/>
      <c r="AQ230" s="46"/>
      <c r="AR230" s="202"/>
      <c r="AS230" s="42"/>
      <c r="AT230" s="46"/>
      <c r="AU230" s="46"/>
      <c r="AV230" s="46"/>
      <c r="AW230" s="186" t="str">
        <f t="shared" si="60"/>
        <v/>
      </c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Y230" s="3"/>
      <c r="CA230" s="32" t="str">
        <f t="shared" si="52"/>
        <v/>
      </c>
      <c r="CB230" s="32" t="str">
        <f t="shared" si="53"/>
        <v/>
      </c>
      <c r="CC230" s="32" t="str">
        <f t="shared" si="54"/>
        <v/>
      </c>
      <c r="CD230" s="32" t="str">
        <f t="shared" si="55"/>
        <v/>
      </c>
      <c r="CE230" s="32" t="str">
        <f t="shared" si="56"/>
        <v/>
      </c>
      <c r="CF230" s="32" t="str">
        <f t="shared" si="57"/>
        <v/>
      </c>
      <c r="CG230" s="33">
        <f t="shared" si="61"/>
        <v>0</v>
      </c>
      <c r="CH230" s="33">
        <f t="shared" si="62"/>
        <v>0</v>
      </c>
      <c r="CI230" s="33">
        <f t="shared" si="63"/>
        <v>0</v>
      </c>
      <c r="CJ230" s="33">
        <f t="shared" si="64"/>
        <v>0</v>
      </c>
      <c r="CK230" s="33">
        <f t="shared" si="65"/>
        <v>0</v>
      </c>
      <c r="CL230" s="33">
        <f t="shared" si="66"/>
        <v>0</v>
      </c>
      <c r="CM230" s="33"/>
      <c r="CZ230" s="2"/>
    </row>
    <row r="231" spans="1:104" ht="19.5" customHeight="1" x14ac:dyDescent="0.2">
      <c r="A231" s="1474" t="s">
        <v>226</v>
      </c>
      <c r="B231" s="1475"/>
      <c r="C231" s="348">
        <f t="shared" si="73"/>
        <v>0</v>
      </c>
      <c r="D231" s="349">
        <f t="shared" si="72"/>
        <v>0</v>
      </c>
      <c r="E231" s="350">
        <f t="shared" si="72"/>
        <v>0</v>
      </c>
      <c r="F231" s="82"/>
      <c r="G231" s="85"/>
      <c r="H231" s="82"/>
      <c r="I231" s="85"/>
      <c r="J231" s="82"/>
      <c r="K231" s="85"/>
      <c r="L231" s="82"/>
      <c r="M231" s="85"/>
      <c r="N231" s="82"/>
      <c r="O231" s="85"/>
      <c r="P231" s="82"/>
      <c r="Q231" s="85"/>
      <c r="R231" s="82"/>
      <c r="S231" s="85"/>
      <c r="T231" s="82"/>
      <c r="U231" s="85"/>
      <c r="V231" s="82"/>
      <c r="W231" s="85"/>
      <c r="X231" s="82"/>
      <c r="Y231" s="85"/>
      <c r="Z231" s="82"/>
      <c r="AA231" s="85"/>
      <c r="AB231" s="82"/>
      <c r="AC231" s="85"/>
      <c r="AD231" s="82"/>
      <c r="AE231" s="85"/>
      <c r="AF231" s="82"/>
      <c r="AG231" s="85"/>
      <c r="AH231" s="82"/>
      <c r="AI231" s="85"/>
      <c r="AJ231" s="82"/>
      <c r="AK231" s="85"/>
      <c r="AL231" s="82"/>
      <c r="AM231" s="351"/>
      <c r="AN231" s="375"/>
      <c r="AO231" s="376"/>
      <c r="AP231" s="95"/>
      <c r="AQ231" s="411"/>
      <c r="AR231" s="369"/>
      <c r="AS231" s="82"/>
      <c r="AT231" s="85"/>
      <c r="AU231" s="85"/>
      <c r="AV231" s="85"/>
      <c r="AW231" s="186" t="str">
        <f t="shared" si="60"/>
        <v/>
      </c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Y231" s="3"/>
      <c r="CA231" s="32" t="str">
        <f t="shared" si="52"/>
        <v/>
      </c>
      <c r="CB231" s="32" t="str">
        <f t="shared" si="53"/>
        <v/>
      </c>
      <c r="CC231" s="32" t="str">
        <f t="shared" si="54"/>
        <v/>
      </c>
      <c r="CD231" s="32" t="str">
        <f t="shared" si="55"/>
        <v/>
      </c>
      <c r="CE231" s="32" t="str">
        <f t="shared" si="56"/>
        <v/>
      </c>
      <c r="CF231" s="32" t="str">
        <f t="shared" si="57"/>
        <v/>
      </c>
      <c r="CG231" s="33">
        <f t="shared" si="61"/>
        <v>0</v>
      </c>
      <c r="CH231" s="33">
        <f t="shared" si="62"/>
        <v>0</v>
      </c>
      <c r="CI231" s="33">
        <f t="shared" si="63"/>
        <v>0</v>
      </c>
      <c r="CJ231" s="33">
        <f t="shared" si="64"/>
        <v>0</v>
      </c>
      <c r="CK231" s="33">
        <f t="shared" si="65"/>
        <v>0</v>
      </c>
      <c r="CL231" s="33">
        <f t="shared" si="66"/>
        <v>0</v>
      </c>
      <c r="CM231" s="33"/>
      <c r="CZ231" s="2"/>
    </row>
    <row r="232" spans="1:104" ht="23.25" customHeight="1" x14ac:dyDescent="0.2">
      <c r="A232" s="155" t="s">
        <v>235</v>
      </c>
      <c r="B232" s="122"/>
      <c r="AL232" s="11"/>
      <c r="AM232" s="11"/>
      <c r="AN232" s="11"/>
      <c r="AO232" s="412"/>
      <c r="AP232" s="11"/>
      <c r="AQ232" s="11"/>
      <c r="AR232" s="11"/>
      <c r="AS232" s="11"/>
      <c r="AT232" s="11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CG232" s="14"/>
      <c r="CH232" s="14"/>
      <c r="CI232" s="14"/>
      <c r="CJ232" s="14"/>
      <c r="CK232" s="14"/>
      <c r="CL232" s="14"/>
      <c r="CM232" s="14"/>
      <c r="CN232" s="14"/>
    </row>
    <row r="233" spans="1:104" ht="16.350000000000001" customHeight="1" x14ac:dyDescent="0.2">
      <c r="A233" s="1366" t="s">
        <v>62</v>
      </c>
      <c r="B233" s="1367"/>
      <c r="C233" s="1585" t="s">
        <v>63</v>
      </c>
      <c r="D233" s="1585"/>
      <c r="E233" s="1585"/>
      <c r="F233" s="1377" t="s">
        <v>236</v>
      </c>
      <c r="G233" s="1380"/>
      <c r="H233" s="1377" t="s">
        <v>237</v>
      </c>
      <c r="I233" s="1380"/>
      <c r="J233" s="1377" t="s">
        <v>238</v>
      </c>
      <c r="K233" s="1380"/>
      <c r="L233" s="1377" t="s">
        <v>239</v>
      </c>
      <c r="M233" s="1380"/>
      <c r="N233" s="1377" t="s">
        <v>240</v>
      </c>
      <c r="O233" s="1380"/>
      <c r="P233" s="1377" t="s">
        <v>241</v>
      </c>
      <c r="Q233" s="1380"/>
      <c r="R233" s="1377" t="s">
        <v>242</v>
      </c>
      <c r="S233" s="1380"/>
      <c r="T233" s="1377" t="s">
        <v>243</v>
      </c>
      <c r="U233" s="1380"/>
      <c r="V233" s="1377" t="s">
        <v>244</v>
      </c>
      <c r="W233" s="1380"/>
      <c r="X233" s="1377" t="s">
        <v>245</v>
      </c>
      <c r="Y233" s="1380"/>
      <c r="Z233" s="1377" t="s">
        <v>246</v>
      </c>
      <c r="AA233" s="1380"/>
      <c r="AB233" s="1377" t="s">
        <v>247</v>
      </c>
      <c r="AC233" s="1380"/>
      <c r="AD233" s="1377" t="s">
        <v>248</v>
      </c>
      <c r="AE233" s="1380"/>
      <c r="AF233" s="1377" t="s">
        <v>249</v>
      </c>
      <c r="AG233" s="1380"/>
      <c r="AH233" s="1377" t="s">
        <v>250</v>
      </c>
      <c r="AI233" s="1380"/>
      <c r="AJ233" s="1377" t="s">
        <v>251</v>
      </c>
      <c r="AK233" s="1380"/>
      <c r="AL233" s="11"/>
      <c r="AM233" s="11"/>
      <c r="AN233" s="11"/>
      <c r="AO233" s="412"/>
      <c r="AP233" s="11"/>
      <c r="AQ233" s="11"/>
      <c r="AR233" s="11"/>
      <c r="AS233" s="11"/>
      <c r="AT233" s="11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CG233" s="14"/>
      <c r="CH233" s="14"/>
      <c r="CI233" s="14"/>
      <c r="CJ233" s="14"/>
      <c r="CK233" s="14"/>
      <c r="CL233" s="14"/>
      <c r="CM233" s="14"/>
      <c r="CN233" s="14"/>
    </row>
    <row r="234" spans="1:104" ht="16.350000000000001" customHeight="1" x14ac:dyDescent="0.2">
      <c r="A234" s="1368"/>
      <c r="B234" s="1369"/>
      <c r="C234" s="881" t="s">
        <v>88</v>
      </c>
      <c r="D234" s="906" t="s">
        <v>54</v>
      </c>
      <c r="E234" s="815" t="s">
        <v>89</v>
      </c>
      <c r="F234" s="967" t="s">
        <v>54</v>
      </c>
      <c r="G234" s="811" t="s">
        <v>89</v>
      </c>
      <c r="H234" s="967" t="s">
        <v>54</v>
      </c>
      <c r="I234" s="811" t="s">
        <v>89</v>
      </c>
      <c r="J234" s="967" t="s">
        <v>54</v>
      </c>
      <c r="K234" s="811" t="s">
        <v>89</v>
      </c>
      <c r="L234" s="967" t="s">
        <v>54</v>
      </c>
      <c r="M234" s="811" t="s">
        <v>89</v>
      </c>
      <c r="N234" s="967" t="s">
        <v>54</v>
      </c>
      <c r="O234" s="811" t="s">
        <v>89</v>
      </c>
      <c r="P234" s="967" t="s">
        <v>54</v>
      </c>
      <c r="Q234" s="811" t="s">
        <v>89</v>
      </c>
      <c r="R234" s="967" t="s">
        <v>54</v>
      </c>
      <c r="S234" s="811" t="s">
        <v>89</v>
      </c>
      <c r="T234" s="967" t="s">
        <v>54</v>
      </c>
      <c r="U234" s="811" t="s">
        <v>89</v>
      </c>
      <c r="V234" s="967" t="s">
        <v>54</v>
      </c>
      <c r="W234" s="811" t="s">
        <v>89</v>
      </c>
      <c r="X234" s="967" t="s">
        <v>54</v>
      </c>
      <c r="Y234" s="811" t="s">
        <v>89</v>
      </c>
      <c r="Z234" s="967" t="s">
        <v>54</v>
      </c>
      <c r="AA234" s="811" t="s">
        <v>89</v>
      </c>
      <c r="AB234" s="967" t="s">
        <v>54</v>
      </c>
      <c r="AC234" s="811" t="s">
        <v>89</v>
      </c>
      <c r="AD234" s="967" t="s">
        <v>54</v>
      </c>
      <c r="AE234" s="811" t="s">
        <v>89</v>
      </c>
      <c r="AF234" s="967" t="s">
        <v>54</v>
      </c>
      <c r="AG234" s="811" t="s">
        <v>89</v>
      </c>
      <c r="AH234" s="967" t="s">
        <v>54</v>
      </c>
      <c r="AI234" s="811" t="s">
        <v>89</v>
      </c>
      <c r="AJ234" s="967" t="s">
        <v>54</v>
      </c>
      <c r="AK234" s="811" t="s">
        <v>89</v>
      </c>
      <c r="AL234" s="11"/>
      <c r="AM234" s="11"/>
      <c r="AN234" s="11"/>
      <c r="AO234" s="412"/>
      <c r="AP234" s="11"/>
      <c r="AQ234" s="11"/>
      <c r="AR234" s="11"/>
      <c r="AS234" s="11"/>
      <c r="AT234" s="11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CG234" s="14"/>
      <c r="CH234" s="14"/>
      <c r="CI234" s="14"/>
      <c r="CJ234" s="14"/>
      <c r="CK234" s="14"/>
      <c r="CL234" s="14"/>
      <c r="CM234" s="14"/>
      <c r="CN234" s="14"/>
    </row>
    <row r="235" spans="1:104" ht="16.350000000000001" customHeight="1" x14ac:dyDescent="0.2">
      <c r="A235" s="1485" t="s">
        <v>252</v>
      </c>
      <c r="B235" s="892" t="s">
        <v>162</v>
      </c>
      <c r="C235" s="907">
        <f>SUM(D235+E235)</f>
        <v>0</v>
      </c>
      <c r="D235" s="908">
        <f t="shared" ref="D235:E238" si="75">SUM(F235+H235+J235+L235+N235+P235+R235+T235+V235+X235+Z235+AB235+AD235+AF235+AH235+AJ235)</f>
        <v>0</v>
      </c>
      <c r="E235" s="909">
        <f t="shared" si="75"/>
        <v>0</v>
      </c>
      <c r="F235" s="893"/>
      <c r="G235" s="896"/>
      <c r="H235" s="893"/>
      <c r="I235" s="896"/>
      <c r="J235" s="893"/>
      <c r="K235" s="896"/>
      <c r="L235" s="893"/>
      <c r="M235" s="896"/>
      <c r="N235" s="893"/>
      <c r="O235" s="896"/>
      <c r="P235" s="893"/>
      <c r="Q235" s="896"/>
      <c r="R235" s="893"/>
      <c r="S235" s="896"/>
      <c r="T235" s="893"/>
      <c r="U235" s="896"/>
      <c r="V235" s="893"/>
      <c r="W235" s="896"/>
      <c r="X235" s="893"/>
      <c r="Y235" s="896"/>
      <c r="Z235" s="893"/>
      <c r="AA235" s="896"/>
      <c r="AB235" s="893"/>
      <c r="AC235" s="896"/>
      <c r="AD235" s="893"/>
      <c r="AE235" s="896"/>
      <c r="AF235" s="893"/>
      <c r="AG235" s="896"/>
      <c r="AH235" s="893"/>
      <c r="AI235" s="896"/>
      <c r="AJ235" s="893"/>
      <c r="AK235" s="896"/>
      <c r="AL235" s="173"/>
      <c r="AM235" s="11"/>
      <c r="AN235" s="11"/>
      <c r="AO235" s="412"/>
      <c r="AP235" s="11"/>
      <c r="AQ235" s="11"/>
      <c r="AR235" s="11"/>
      <c r="AS235" s="11"/>
      <c r="AT235" s="11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CG235" s="14">
        <v>0</v>
      </c>
      <c r="CH235" s="14">
        <v>0</v>
      </c>
      <c r="CI235" s="14"/>
      <c r="CJ235" s="14"/>
      <c r="CK235" s="14"/>
      <c r="CL235" s="14"/>
      <c r="CM235" s="14"/>
      <c r="CN235" s="14"/>
    </row>
    <row r="236" spans="1:104" ht="16.5" customHeight="1" x14ac:dyDescent="0.2">
      <c r="A236" s="1486"/>
      <c r="B236" s="81" t="s">
        <v>76</v>
      </c>
      <c r="C236" s="182">
        <f>SUM(D236+E236)</f>
        <v>0</v>
      </c>
      <c r="D236" s="183">
        <f t="shared" si="75"/>
        <v>0</v>
      </c>
      <c r="E236" s="184">
        <f t="shared" si="75"/>
        <v>0</v>
      </c>
      <c r="F236" s="82"/>
      <c r="G236" s="85"/>
      <c r="H236" s="82"/>
      <c r="I236" s="85"/>
      <c r="J236" s="82"/>
      <c r="K236" s="85"/>
      <c r="L236" s="82"/>
      <c r="M236" s="85"/>
      <c r="N236" s="82"/>
      <c r="O236" s="85"/>
      <c r="P236" s="82"/>
      <c r="Q236" s="85"/>
      <c r="R236" s="82"/>
      <c r="S236" s="85"/>
      <c r="T236" s="82"/>
      <c r="U236" s="85"/>
      <c r="V236" s="82"/>
      <c r="W236" s="85"/>
      <c r="X236" s="82"/>
      <c r="Y236" s="85"/>
      <c r="Z236" s="82"/>
      <c r="AA236" s="85"/>
      <c r="AB236" s="82"/>
      <c r="AC236" s="85"/>
      <c r="AD236" s="82"/>
      <c r="AE236" s="85"/>
      <c r="AF236" s="82"/>
      <c r="AG236" s="85"/>
      <c r="AH236" s="82"/>
      <c r="AI236" s="85"/>
      <c r="AJ236" s="82"/>
      <c r="AK236" s="85"/>
      <c r="AL236" s="29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Z236" s="2"/>
      <c r="CG236" s="14">
        <v>0</v>
      </c>
      <c r="CH236" s="14">
        <v>0</v>
      </c>
      <c r="CI236" s="14"/>
      <c r="CJ236" s="14"/>
      <c r="CK236" s="14"/>
      <c r="CL236" s="14"/>
      <c r="CM236" s="14"/>
      <c r="CN236" s="14"/>
    </row>
    <row r="237" spans="1:104" ht="16.350000000000001" customHeight="1" x14ac:dyDescent="0.2">
      <c r="A237" s="1485" t="s">
        <v>253</v>
      </c>
      <c r="B237" s="892" t="s">
        <v>162</v>
      </c>
      <c r="C237" s="907">
        <f>SUM(D237+E237)</f>
        <v>0</v>
      </c>
      <c r="D237" s="908">
        <f t="shared" si="75"/>
        <v>0</v>
      </c>
      <c r="E237" s="909">
        <f t="shared" si="75"/>
        <v>0</v>
      </c>
      <c r="F237" s="893"/>
      <c r="G237" s="896"/>
      <c r="H237" s="893"/>
      <c r="I237" s="896"/>
      <c r="J237" s="893"/>
      <c r="K237" s="896"/>
      <c r="L237" s="893"/>
      <c r="M237" s="896"/>
      <c r="N237" s="893"/>
      <c r="O237" s="896"/>
      <c r="P237" s="893"/>
      <c r="Q237" s="896"/>
      <c r="R237" s="893"/>
      <c r="S237" s="896"/>
      <c r="T237" s="893"/>
      <c r="U237" s="896"/>
      <c r="V237" s="893"/>
      <c r="W237" s="896"/>
      <c r="X237" s="893"/>
      <c r="Y237" s="896"/>
      <c r="Z237" s="893"/>
      <c r="AA237" s="896"/>
      <c r="AB237" s="893"/>
      <c r="AC237" s="896"/>
      <c r="AD237" s="893"/>
      <c r="AE237" s="896"/>
      <c r="AF237" s="893"/>
      <c r="AG237" s="896"/>
      <c r="AH237" s="893"/>
      <c r="AI237" s="896"/>
      <c r="AJ237" s="893"/>
      <c r="AK237" s="896"/>
      <c r="AL237" s="3"/>
      <c r="AM237" s="15"/>
      <c r="AN237" s="15"/>
      <c r="AO237" s="15"/>
      <c r="AP237" s="15"/>
      <c r="AQ237" s="15"/>
      <c r="AR237" s="15"/>
      <c r="AS237" s="15"/>
      <c r="AT237" s="15"/>
      <c r="AU237" s="12"/>
      <c r="AV237" s="12"/>
      <c r="AW237" s="12"/>
      <c r="AX237" s="12"/>
      <c r="AY237" s="12"/>
      <c r="AZ237" s="12"/>
      <c r="BA237" s="12"/>
      <c r="CG237" s="14">
        <v>0</v>
      </c>
      <c r="CH237" s="14">
        <v>0</v>
      </c>
      <c r="CI237" s="14"/>
      <c r="CJ237" s="14"/>
      <c r="CK237" s="14"/>
      <c r="CL237" s="14"/>
      <c r="CM237" s="14"/>
      <c r="CN237" s="14"/>
    </row>
    <row r="238" spans="1:104" ht="16.350000000000001" customHeight="1" x14ac:dyDescent="0.2">
      <c r="A238" s="1486"/>
      <c r="B238" s="81" t="s">
        <v>76</v>
      </c>
      <c r="C238" s="145">
        <f>SUM(D238+E238)</f>
        <v>0</v>
      </c>
      <c r="D238" s="146">
        <f t="shared" si="75"/>
        <v>0</v>
      </c>
      <c r="E238" s="147">
        <f t="shared" si="75"/>
        <v>0</v>
      </c>
      <c r="F238" s="92"/>
      <c r="G238" s="95"/>
      <c r="H238" s="92"/>
      <c r="I238" s="95"/>
      <c r="J238" s="92"/>
      <c r="K238" s="95"/>
      <c r="L238" s="92"/>
      <c r="M238" s="95"/>
      <c r="N238" s="92"/>
      <c r="O238" s="95"/>
      <c r="P238" s="92"/>
      <c r="Q238" s="95"/>
      <c r="R238" s="92"/>
      <c r="S238" s="95"/>
      <c r="T238" s="92"/>
      <c r="U238" s="95"/>
      <c r="V238" s="92"/>
      <c r="W238" s="95"/>
      <c r="X238" s="92"/>
      <c r="Y238" s="95"/>
      <c r="Z238" s="92"/>
      <c r="AA238" s="95"/>
      <c r="AB238" s="92"/>
      <c r="AC238" s="95"/>
      <c r="AD238" s="92"/>
      <c r="AE238" s="95"/>
      <c r="AF238" s="92"/>
      <c r="AG238" s="95"/>
      <c r="AH238" s="92"/>
      <c r="AI238" s="95"/>
      <c r="AJ238" s="92"/>
      <c r="AK238" s="95"/>
      <c r="AL238" s="3"/>
      <c r="AM238" s="15"/>
      <c r="AN238" s="15"/>
      <c r="AO238" s="15"/>
      <c r="AP238" s="15"/>
      <c r="AQ238" s="15"/>
      <c r="AR238" s="15"/>
      <c r="AS238" s="15"/>
      <c r="AT238" s="15"/>
      <c r="AU238" s="12"/>
      <c r="AV238" s="12"/>
      <c r="AW238" s="12"/>
      <c r="AX238" s="12"/>
      <c r="AY238" s="12"/>
      <c r="AZ238" s="12"/>
      <c r="BA238" s="12"/>
      <c r="CG238" s="14"/>
      <c r="CH238" s="14"/>
      <c r="CI238" s="14"/>
      <c r="CJ238" s="14"/>
      <c r="CK238" s="14"/>
      <c r="CL238" s="14"/>
      <c r="CM238" s="14"/>
      <c r="CN238" s="14"/>
    </row>
    <row r="239" spans="1:104" ht="22.5" customHeight="1" x14ac:dyDescent="0.2">
      <c r="A239" s="155" t="s">
        <v>254</v>
      </c>
      <c r="B239" s="7"/>
      <c r="AM239" s="15"/>
      <c r="AN239" s="15"/>
      <c r="AO239" s="15"/>
      <c r="AP239" s="15"/>
      <c r="AQ239" s="15"/>
      <c r="AR239" s="15"/>
      <c r="AS239" s="15"/>
      <c r="AT239" s="15"/>
      <c r="AU239" s="12"/>
      <c r="AV239" s="12"/>
      <c r="AW239" s="12"/>
      <c r="AX239" s="12"/>
      <c r="AY239" s="12"/>
      <c r="AZ239" s="12"/>
      <c r="BA239" s="12"/>
      <c r="CG239" s="14"/>
      <c r="CH239" s="14"/>
      <c r="CI239" s="14"/>
      <c r="CJ239" s="14"/>
      <c r="CK239" s="14"/>
      <c r="CL239" s="14"/>
      <c r="CM239" s="14"/>
      <c r="CN239" s="14"/>
    </row>
    <row r="240" spans="1:104" ht="16.350000000000001" customHeight="1" x14ac:dyDescent="0.2">
      <c r="A240" s="1487" t="s">
        <v>255</v>
      </c>
      <c r="B240" s="1490" t="s">
        <v>256</v>
      </c>
      <c r="C240" s="1366" t="s">
        <v>4</v>
      </c>
      <c r="D240" s="1401"/>
      <c r="E240" s="1367"/>
      <c r="F240" s="1493" t="s">
        <v>257</v>
      </c>
      <c r="G240" s="1494"/>
      <c r="H240" s="1494"/>
      <c r="I240" s="1494"/>
      <c r="J240" s="1494"/>
      <c r="K240" s="1494"/>
      <c r="L240" s="1494"/>
      <c r="M240" s="1494"/>
      <c r="N240" s="1494"/>
      <c r="O240" s="1494"/>
      <c r="P240" s="1494"/>
      <c r="Q240" s="1494"/>
      <c r="R240" s="1494"/>
      <c r="S240" s="1494"/>
      <c r="T240" s="1494"/>
      <c r="U240" s="1494"/>
      <c r="V240" s="1494"/>
      <c r="W240" s="1494"/>
      <c r="X240" s="1494"/>
      <c r="Y240" s="1494"/>
      <c r="Z240" s="1494"/>
      <c r="AA240" s="1494"/>
      <c r="AB240" s="1494"/>
      <c r="AC240" s="1494"/>
      <c r="AD240" s="1494"/>
      <c r="AE240" s="1494"/>
      <c r="AF240" s="1494"/>
      <c r="AG240" s="1494"/>
      <c r="AH240" s="1494"/>
      <c r="AI240" s="1494"/>
      <c r="AJ240" s="1494"/>
      <c r="AK240" s="1495"/>
      <c r="AL240" s="1375" t="s">
        <v>258</v>
      </c>
      <c r="AM240" s="30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12"/>
      <c r="AZ240" s="12"/>
      <c r="BA240" s="12"/>
      <c r="CG240" s="14"/>
      <c r="CH240" s="14"/>
      <c r="CI240" s="14"/>
      <c r="CJ240" s="14"/>
      <c r="CK240" s="14"/>
      <c r="CL240" s="14"/>
      <c r="CM240" s="14"/>
      <c r="CN240" s="14"/>
    </row>
    <row r="241" spans="1:92" ht="16.350000000000001" customHeight="1" x14ac:dyDescent="0.2">
      <c r="A241" s="1488"/>
      <c r="B241" s="1491"/>
      <c r="C241" s="1368"/>
      <c r="D241" s="1402"/>
      <c r="E241" s="1369"/>
      <c r="F241" s="1493" t="s">
        <v>174</v>
      </c>
      <c r="G241" s="1495"/>
      <c r="H241" s="1493" t="s">
        <v>175</v>
      </c>
      <c r="I241" s="1495"/>
      <c r="J241" s="1493" t="s">
        <v>110</v>
      </c>
      <c r="K241" s="1495"/>
      <c r="L241" s="1493" t="s">
        <v>11</v>
      </c>
      <c r="M241" s="1495"/>
      <c r="N241" s="1377" t="s">
        <v>12</v>
      </c>
      <c r="O241" s="1380"/>
      <c r="P241" s="1377" t="s">
        <v>13</v>
      </c>
      <c r="Q241" s="1380"/>
      <c r="R241" s="1377" t="s">
        <v>14</v>
      </c>
      <c r="S241" s="1380"/>
      <c r="T241" s="1377" t="s">
        <v>15</v>
      </c>
      <c r="U241" s="1380"/>
      <c r="V241" s="1377" t="s">
        <v>16</v>
      </c>
      <c r="W241" s="1380"/>
      <c r="X241" s="1377" t="s">
        <v>17</v>
      </c>
      <c r="Y241" s="1380"/>
      <c r="Z241" s="1377" t="s">
        <v>259</v>
      </c>
      <c r="AA241" s="1380"/>
      <c r="AB241" s="1377" t="s">
        <v>260</v>
      </c>
      <c r="AC241" s="1380"/>
      <c r="AD241" s="1377" t="s">
        <v>261</v>
      </c>
      <c r="AE241" s="1380"/>
      <c r="AF241" s="1377" t="s">
        <v>262</v>
      </c>
      <c r="AG241" s="1380"/>
      <c r="AH241" s="1377" t="s">
        <v>263</v>
      </c>
      <c r="AI241" s="1380"/>
      <c r="AJ241" s="1406" t="s">
        <v>264</v>
      </c>
      <c r="AK241" s="1407"/>
      <c r="AL241" s="1392"/>
      <c r="AM241" s="30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12"/>
      <c r="AZ241" s="12"/>
      <c r="BA241" s="12"/>
      <c r="CG241" s="14"/>
      <c r="CH241" s="14"/>
      <c r="CI241" s="14"/>
      <c r="CJ241" s="14"/>
      <c r="CK241" s="14"/>
      <c r="CL241" s="14"/>
      <c r="CM241" s="14"/>
      <c r="CN241" s="14"/>
    </row>
    <row r="242" spans="1:92" ht="16.350000000000001" customHeight="1" x14ac:dyDescent="0.2">
      <c r="A242" s="1489"/>
      <c r="B242" s="1492"/>
      <c r="C242" s="414" t="s">
        <v>88</v>
      </c>
      <c r="D242" s="415" t="s">
        <v>54</v>
      </c>
      <c r="E242" s="813" t="s">
        <v>89</v>
      </c>
      <c r="F242" s="417" t="s">
        <v>54</v>
      </c>
      <c r="G242" s="418" t="s">
        <v>89</v>
      </c>
      <c r="H242" s="417" t="s">
        <v>54</v>
      </c>
      <c r="I242" s="418" t="s">
        <v>89</v>
      </c>
      <c r="J242" s="417" t="s">
        <v>54</v>
      </c>
      <c r="K242" s="418" t="s">
        <v>89</v>
      </c>
      <c r="L242" s="417" t="s">
        <v>54</v>
      </c>
      <c r="M242" s="418" t="s">
        <v>89</v>
      </c>
      <c r="N242" s="417" t="s">
        <v>54</v>
      </c>
      <c r="O242" s="418" t="s">
        <v>89</v>
      </c>
      <c r="P242" s="417" t="s">
        <v>54</v>
      </c>
      <c r="Q242" s="418" t="s">
        <v>89</v>
      </c>
      <c r="R242" s="417" t="s">
        <v>54</v>
      </c>
      <c r="S242" s="418" t="s">
        <v>89</v>
      </c>
      <c r="T242" s="826" t="s">
        <v>54</v>
      </c>
      <c r="U242" s="826" t="s">
        <v>89</v>
      </c>
      <c r="V242" s="987" t="s">
        <v>54</v>
      </c>
      <c r="W242" s="418" t="s">
        <v>89</v>
      </c>
      <c r="X242" s="417" t="s">
        <v>54</v>
      </c>
      <c r="Y242" s="418" t="s">
        <v>89</v>
      </c>
      <c r="Z242" s="417" t="s">
        <v>54</v>
      </c>
      <c r="AA242" s="418" t="s">
        <v>89</v>
      </c>
      <c r="AB242" s="417" t="s">
        <v>54</v>
      </c>
      <c r="AC242" s="418" t="s">
        <v>89</v>
      </c>
      <c r="AD242" s="417" t="s">
        <v>54</v>
      </c>
      <c r="AE242" s="418" t="s">
        <v>89</v>
      </c>
      <c r="AF242" s="417" t="s">
        <v>54</v>
      </c>
      <c r="AG242" s="418" t="s">
        <v>89</v>
      </c>
      <c r="AH242" s="417" t="s">
        <v>54</v>
      </c>
      <c r="AI242" s="418" t="s">
        <v>89</v>
      </c>
      <c r="AJ242" s="417" t="s">
        <v>54</v>
      </c>
      <c r="AK242" s="418" t="s">
        <v>89</v>
      </c>
      <c r="AL242" s="1376"/>
      <c r="AM242" s="30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12"/>
      <c r="AZ242" s="12"/>
      <c r="BA242" s="12"/>
      <c r="CG242" s="14"/>
      <c r="CH242" s="14"/>
      <c r="CI242" s="14"/>
      <c r="CJ242" s="14"/>
      <c r="CK242" s="14"/>
      <c r="CL242" s="14"/>
      <c r="CM242" s="14"/>
      <c r="CN242" s="14"/>
    </row>
    <row r="243" spans="1:92" ht="16.350000000000001" customHeight="1" x14ac:dyDescent="0.2">
      <c r="A243" s="1496" t="s">
        <v>265</v>
      </c>
      <c r="B243" s="421" t="s">
        <v>64</v>
      </c>
      <c r="C243" s="422">
        <f>SUM(D243+E243)</f>
        <v>0</v>
      </c>
      <c r="D243" s="423">
        <f t="shared" ref="D243:E246" si="76">SUM(F243+H243+J243+L243+N243+P243+R243+T243+V243+X243+Z243+AB243+AD243+AF243+AH243+AJ243)</f>
        <v>0</v>
      </c>
      <c r="E243" s="952">
        <f t="shared" si="76"/>
        <v>0</v>
      </c>
      <c r="F243" s="893"/>
      <c r="G243" s="896"/>
      <c r="H243" s="893"/>
      <c r="I243" s="896"/>
      <c r="J243" s="893"/>
      <c r="K243" s="896"/>
      <c r="L243" s="893"/>
      <c r="M243" s="896"/>
      <c r="N243" s="893"/>
      <c r="O243" s="896"/>
      <c r="P243" s="893"/>
      <c r="Q243" s="896"/>
      <c r="R243" s="893"/>
      <c r="S243" s="896"/>
      <c r="T243" s="893"/>
      <c r="U243" s="896"/>
      <c r="V243" s="893"/>
      <c r="W243" s="896"/>
      <c r="X243" s="893"/>
      <c r="Y243" s="896"/>
      <c r="Z243" s="893"/>
      <c r="AA243" s="896"/>
      <c r="AB243" s="893"/>
      <c r="AC243" s="896"/>
      <c r="AD243" s="893"/>
      <c r="AE243" s="896"/>
      <c r="AF243" s="893"/>
      <c r="AG243" s="896"/>
      <c r="AH243" s="893"/>
      <c r="AI243" s="896"/>
      <c r="AJ243" s="893"/>
      <c r="AK243" s="896"/>
      <c r="AL243" s="913"/>
      <c r="AM243" s="30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12"/>
      <c r="AZ243" s="12"/>
      <c r="BA243" s="12"/>
      <c r="CG243" s="14">
        <v>0</v>
      </c>
      <c r="CH243" s="14">
        <v>0</v>
      </c>
      <c r="CI243" s="14"/>
      <c r="CJ243" s="14"/>
      <c r="CK243" s="14"/>
      <c r="CL243" s="14"/>
      <c r="CM243" s="14"/>
      <c r="CN243" s="14"/>
    </row>
    <row r="244" spans="1:92" ht="16.5" customHeight="1" x14ac:dyDescent="0.2">
      <c r="A244" s="1497"/>
      <c r="B244" s="424" t="s">
        <v>76</v>
      </c>
      <c r="C244" s="425">
        <f>SUM(D244+E244)</f>
        <v>0</v>
      </c>
      <c r="D244" s="426">
        <f t="shared" si="76"/>
        <v>0</v>
      </c>
      <c r="E244" s="292">
        <f t="shared" si="76"/>
        <v>0</v>
      </c>
      <c r="F244" s="82"/>
      <c r="G244" s="85"/>
      <c r="H244" s="82"/>
      <c r="I244" s="85"/>
      <c r="J244" s="82"/>
      <c r="K244" s="85"/>
      <c r="L244" s="82"/>
      <c r="M244" s="85"/>
      <c r="N244" s="82"/>
      <c r="O244" s="85"/>
      <c r="P244" s="82"/>
      <c r="Q244" s="85"/>
      <c r="R244" s="82"/>
      <c r="S244" s="85"/>
      <c r="T244" s="82"/>
      <c r="U244" s="85"/>
      <c r="V244" s="82"/>
      <c r="W244" s="85"/>
      <c r="X244" s="82"/>
      <c r="Y244" s="85"/>
      <c r="Z244" s="82"/>
      <c r="AA244" s="85"/>
      <c r="AB244" s="82"/>
      <c r="AC244" s="85"/>
      <c r="AD244" s="82"/>
      <c r="AE244" s="85"/>
      <c r="AF244" s="82"/>
      <c r="AG244" s="85"/>
      <c r="AH244" s="82"/>
      <c r="AI244" s="85"/>
      <c r="AJ244" s="82"/>
      <c r="AK244" s="85"/>
      <c r="AL244" s="59"/>
      <c r="AM244" s="30"/>
      <c r="AN244" s="13"/>
      <c r="AO244" s="13"/>
      <c r="AP244" s="13"/>
      <c r="AQ244" s="13"/>
      <c r="AR244" s="13"/>
      <c r="AS244" s="13"/>
      <c r="AT244" s="13"/>
      <c r="AU244" s="13"/>
      <c r="AV244" s="13"/>
      <c r="AW244" s="12"/>
      <c r="AX244" s="12"/>
      <c r="AY244" s="12"/>
      <c r="AZ244" s="12"/>
      <c r="BA244" s="12"/>
      <c r="BZ244" s="2"/>
      <c r="CG244" s="14">
        <v>0</v>
      </c>
      <c r="CH244" s="14">
        <v>0</v>
      </c>
      <c r="CI244" s="14"/>
      <c r="CJ244" s="14"/>
      <c r="CK244" s="14"/>
      <c r="CL244" s="14"/>
      <c r="CM244" s="14"/>
      <c r="CN244" s="14"/>
    </row>
    <row r="245" spans="1:92" ht="22.5" customHeight="1" x14ac:dyDescent="0.2">
      <c r="A245" s="1498" t="s">
        <v>266</v>
      </c>
      <c r="B245" s="427" t="s">
        <v>64</v>
      </c>
      <c r="C245" s="428">
        <f>SUM(D245+E245)</f>
        <v>0</v>
      </c>
      <c r="D245" s="429">
        <f t="shared" si="76"/>
        <v>0</v>
      </c>
      <c r="E245" s="253">
        <f t="shared" si="76"/>
        <v>0</v>
      </c>
      <c r="F245" s="106"/>
      <c r="G245" s="109"/>
      <c r="H245" s="106"/>
      <c r="I245" s="109"/>
      <c r="J245" s="106"/>
      <c r="K245" s="109"/>
      <c r="L245" s="106"/>
      <c r="M245" s="109"/>
      <c r="N245" s="106"/>
      <c r="O245" s="109"/>
      <c r="P245" s="106"/>
      <c r="Q245" s="109"/>
      <c r="R245" s="106"/>
      <c r="S245" s="109"/>
      <c r="T245" s="106"/>
      <c r="U245" s="109"/>
      <c r="V245" s="106"/>
      <c r="W245" s="109"/>
      <c r="X245" s="106"/>
      <c r="Y245" s="109"/>
      <c r="Z245" s="106"/>
      <c r="AA245" s="109"/>
      <c r="AB245" s="106"/>
      <c r="AC245" s="109"/>
      <c r="AD245" s="106"/>
      <c r="AE245" s="109"/>
      <c r="AF245" s="106"/>
      <c r="AG245" s="109"/>
      <c r="AH245" s="106"/>
      <c r="AI245" s="109"/>
      <c r="AJ245" s="106"/>
      <c r="AK245" s="109"/>
      <c r="AL245" s="57"/>
      <c r="AM245" s="30"/>
      <c r="AV245" s="936"/>
      <c r="AW245" s="875"/>
      <c r="CG245" s="14">
        <v>0</v>
      </c>
      <c r="CH245" s="14">
        <v>0</v>
      </c>
      <c r="CI245" s="14"/>
      <c r="CJ245" s="14"/>
      <c r="CK245" s="14"/>
      <c r="CL245" s="14"/>
      <c r="CM245" s="14"/>
      <c r="CN245" s="14"/>
    </row>
    <row r="246" spans="1:92" ht="22.5" customHeight="1" x14ac:dyDescent="0.2">
      <c r="A246" s="1497"/>
      <c r="B246" s="424" t="s">
        <v>76</v>
      </c>
      <c r="C246" s="425">
        <f>SUM(D246+E246)</f>
        <v>0</v>
      </c>
      <c r="D246" s="426">
        <f t="shared" si="76"/>
        <v>0</v>
      </c>
      <c r="E246" s="292">
        <f t="shared" si="76"/>
        <v>0</v>
      </c>
      <c r="F246" s="82"/>
      <c r="G246" s="85"/>
      <c r="H246" s="82"/>
      <c r="I246" s="85"/>
      <c r="J246" s="82"/>
      <c r="K246" s="85"/>
      <c r="L246" s="82"/>
      <c r="M246" s="85"/>
      <c r="N246" s="82"/>
      <c r="O246" s="85"/>
      <c r="P246" s="82"/>
      <c r="Q246" s="85"/>
      <c r="R246" s="82"/>
      <c r="S246" s="85"/>
      <c r="T246" s="82"/>
      <c r="U246" s="85"/>
      <c r="V246" s="82"/>
      <c r="W246" s="85"/>
      <c r="X246" s="82"/>
      <c r="Y246" s="85"/>
      <c r="Z246" s="82"/>
      <c r="AA246" s="85"/>
      <c r="AB246" s="82"/>
      <c r="AC246" s="85"/>
      <c r="AD246" s="82"/>
      <c r="AE246" s="85"/>
      <c r="AF246" s="82"/>
      <c r="AG246" s="85"/>
      <c r="AH246" s="82"/>
      <c r="AI246" s="85"/>
      <c r="AJ246" s="82"/>
      <c r="AK246" s="85"/>
      <c r="AL246" s="59"/>
      <c r="AM246" s="30"/>
      <c r="AV246" s="940"/>
      <c r="AW246" s="920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CG246" s="14">
        <v>0</v>
      </c>
      <c r="CH246" s="14">
        <v>0</v>
      </c>
      <c r="CI246" s="14"/>
      <c r="CJ246" s="14"/>
      <c r="CK246" s="14"/>
      <c r="CL246" s="14"/>
      <c r="CM246" s="14"/>
      <c r="CN246" s="14"/>
    </row>
    <row r="247" spans="1:92" ht="21.75" customHeight="1" x14ac:dyDescent="0.2">
      <c r="A247" s="155" t="s">
        <v>267</v>
      </c>
      <c r="B247" s="112"/>
      <c r="AV247" s="940"/>
      <c r="AW247" s="920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CG247" s="14"/>
      <c r="CH247" s="14"/>
      <c r="CI247" s="14"/>
      <c r="CJ247" s="14"/>
      <c r="CK247" s="14"/>
      <c r="CL247" s="14"/>
      <c r="CM247" s="14"/>
      <c r="CN247" s="14"/>
    </row>
    <row r="248" spans="1:92" ht="16.350000000000001" customHeight="1" x14ac:dyDescent="0.2">
      <c r="A248" s="1366" t="s">
        <v>268</v>
      </c>
      <c r="B248" s="1367"/>
      <c r="C248" s="1579" t="s">
        <v>269</v>
      </c>
      <c r="D248" s="1579"/>
      <c r="E248" s="1579"/>
      <c r="F248" s="1377" t="s">
        <v>270</v>
      </c>
      <c r="G248" s="1378"/>
      <c r="H248" s="1378"/>
      <c r="I248" s="1378"/>
      <c r="J248" s="1378"/>
      <c r="K248" s="1378"/>
      <c r="L248" s="1378"/>
      <c r="M248" s="1378"/>
      <c r="N248" s="1378"/>
      <c r="O248" s="1378"/>
      <c r="P248" s="1378"/>
      <c r="Q248" s="1378"/>
      <c r="R248" s="1378"/>
      <c r="S248" s="1378"/>
      <c r="T248" s="1378"/>
      <c r="U248" s="1378"/>
      <c r="V248" s="1378"/>
      <c r="W248" s="1378"/>
      <c r="X248" s="1378"/>
      <c r="Y248" s="1378"/>
      <c r="Z248" s="1378"/>
      <c r="AA248" s="1378"/>
      <c r="AB248" s="1378"/>
      <c r="AC248" s="1378"/>
      <c r="AD248" s="1378"/>
      <c r="AE248" s="1378"/>
      <c r="AF248" s="1378"/>
      <c r="AG248" s="1378"/>
      <c r="AH248" s="1378"/>
      <c r="AI248" s="1378"/>
      <c r="AJ248" s="1378"/>
      <c r="AK248" s="1378"/>
      <c r="AL248" s="1378"/>
      <c r="AM248" s="1379"/>
      <c r="AN248" s="1408" t="s">
        <v>76</v>
      </c>
      <c r="AO248" s="1408"/>
      <c r="AP248" s="1407"/>
      <c r="AQ248" s="1499" t="s">
        <v>271</v>
      </c>
      <c r="AR248" s="1500"/>
      <c r="AS248" s="1375" t="s">
        <v>7</v>
      </c>
      <c r="AT248" s="1375" t="s">
        <v>8</v>
      </c>
      <c r="AU248" s="1367" t="s">
        <v>230</v>
      </c>
      <c r="AV248" s="940"/>
      <c r="AW248" s="920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CG248" s="14"/>
      <c r="CH248" s="14"/>
      <c r="CI248" s="14"/>
      <c r="CJ248" s="14"/>
      <c r="CK248" s="14"/>
      <c r="CL248" s="14"/>
      <c r="CM248" s="14"/>
      <c r="CN248" s="14"/>
    </row>
    <row r="249" spans="1:92" ht="16.350000000000001" customHeight="1" x14ac:dyDescent="0.2">
      <c r="A249" s="1399"/>
      <c r="B249" s="1400"/>
      <c r="C249" s="1579"/>
      <c r="D249" s="1579"/>
      <c r="E249" s="1579"/>
      <c r="F249" s="1406" t="s">
        <v>272</v>
      </c>
      <c r="G249" s="1408"/>
      <c r="H249" s="1406" t="s">
        <v>174</v>
      </c>
      <c r="I249" s="1408"/>
      <c r="J249" s="1406" t="s">
        <v>175</v>
      </c>
      <c r="K249" s="1408"/>
      <c r="L249" s="1406" t="s">
        <v>110</v>
      </c>
      <c r="M249" s="1408"/>
      <c r="N249" s="1406" t="s">
        <v>11</v>
      </c>
      <c r="O249" s="1408"/>
      <c r="P249" s="1406" t="s">
        <v>112</v>
      </c>
      <c r="Q249" s="1407"/>
      <c r="R249" s="1406" t="s">
        <v>113</v>
      </c>
      <c r="S249" s="1407"/>
      <c r="T249" s="1406" t="s">
        <v>114</v>
      </c>
      <c r="U249" s="1407"/>
      <c r="V249" s="1406" t="s">
        <v>115</v>
      </c>
      <c r="W249" s="1407"/>
      <c r="X249" s="1406" t="s">
        <v>116</v>
      </c>
      <c r="Y249" s="1407"/>
      <c r="Z249" s="1406" t="s">
        <v>117</v>
      </c>
      <c r="AA249" s="1407"/>
      <c r="AB249" s="1406" t="s">
        <v>118</v>
      </c>
      <c r="AC249" s="1407"/>
      <c r="AD249" s="1406" t="s">
        <v>119</v>
      </c>
      <c r="AE249" s="1407"/>
      <c r="AF249" s="1406" t="s">
        <v>120</v>
      </c>
      <c r="AG249" s="1407"/>
      <c r="AH249" s="1406" t="s">
        <v>121</v>
      </c>
      <c r="AI249" s="1407"/>
      <c r="AJ249" s="1406" t="s">
        <v>122</v>
      </c>
      <c r="AK249" s="1407"/>
      <c r="AL249" s="1406" t="s">
        <v>123</v>
      </c>
      <c r="AM249" s="1435"/>
      <c r="AN249" s="1503" t="s">
        <v>273</v>
      </c>
      <c r="AO249" s="1503" t="s">
        <v>274</v>
      </c>
      <c r="AP249" s="1367" t="s">
        <v>275</v>
      </c>
      <c r="AQ249" s="1501"/>
      <c r="AR249" s="1502"/>
      <c r="AS249" s="1392"/>
      <c r="AT249" s="1392"/>
      <c r="AU249" s="1400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12"/>
      <c r="BH249" s="12"/>
      <c r="BI249" s="12"/>
      <c r="CJ249" s="14"/>
      <c r="CK249" s="14"/>
      <c r="CL249" s="14"/>
      <c r="CM249" s="14"/>
      <c r="CN249" s="14"/>
    </row>
    <row r="250" spans="1:92" ht="30" customHeight="1" x14ac:dyDescent="0.2">
      <c r="A250" s="1368"/>
      <c r="B250" s="1369"/>
      <c r="C250" s="881" t="s">
        <v>88</v>
      </c>
      <c r="D250" s="906" t="s">
        <v>54</v>
      </c>
      <c r="E250" s="811" t="s">
        <v>89</v>
      </c>
      <c r="F250" s="881" t="s">
        <v>276</v>
      </c>
      <c r="G250" s="902" t="s">
        <v>89</v>
      </c>
      <c r="H250" s="881" t="s">
        <v>276</v>
      </c>
      <c r="I250" s="902" t="s">
        <v>89</v>
      </c>
      <c r="J250" s="881" t="s">
        <v>276</v>
      </c>
      <c r="K250" s="902" t="s">
        <v>89</v>
      </c>
      <c r="L250" s="881" t="s">
        <v>276</v>
      </c>
      <c r="M250" s="902" t="s">
        <v>89</v>
      </c>
      <c r="N250" s="881" t="s">
        <v>276</v>
      </c>
      <c r="O250" s="902" t="s">
        <v>89</v>
      </c>
      <c r="P250" s="881" t="s">
        <v>276</v>
      </c>
      <c r="Q250" s="902" t="s">
        <v>89</v>
      </c>
      <c r="R250" s="881" t="s">
        <v>276</v>
      </c>
      <c r="S250" s="902" t="s">
        <v>89</v>
      </c>
      <c r="T250" s="881" t="s">
        <v>276</v>
      </c>
      <c r="U250" s="902" t="s">
        <v>89</v>
      </c>
      <c r="V250" s="881" t="s">
        <v>276</v>
      </c>
      <c r="W250" s="902" t="s">
        <v>89</v>
      </c>
      <c r="X250" s="881" t="s">
        <v>276</v>
      </c>
      <c r="Y250" s="902" t="s">
        <v>89</v>
      </c>
      <c r="Z250" s="881" t="s">
        <v>276</v>
      </c>
      <c r="AA250" s="902" t="s">
        <v>89</v>
      </c>
      <c r="AB250" s="881" t="s">
        <v>276</v>
      </c>
      <c r="AC250" s="902" t="s">
        <v>89</v>
      </c>
      <c r="AD250" s="881" t="s">
        <v>276</v>
      </c>
      <c r="AE250" s="902" t="s">
        <v>89</v>
      </c>
      <c r="AF250" s="881" t="s">
        <v>276</v>
      </c>
      <c r="AG250" s="902" t="s">
        <v>89</v>
      </c>
      <c r="AH250" s="881" t="s">
        <v>276</v>
      </c>
      <c r="AI250" s="902" t="s">
        <v>89</v>
      </c>
      <c r="AJ250" s="881" t="s">
        <v>276</v>
      </c>
      <c r="AK250" s="902" t="s">
        <v>89</v>
      </c>
      <c r="AL250" s="881" t="s">
        <v>276</v>
      </c>
      <c r="AM250" s="988" t="s">
        <v>89</v>
      </c>
      <c r="AN250" s="1504"/>
      <c r="AO250" s="1504"/>
      <c r="AP250" s="1369"/>
      <c r="AQ250" s="881" t="s">
        <v>277</v>
      </c>
      <c r="AR250" s="807" t="s">
        <v>278</v>
      </c>
      <c r="AS250" s="1376"/>
      <c r="AT250" s="1376"/>
      <c r="AU250" s="136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12"/>
      <c r="BH250" s="12"/>
      <c r="BI250" s="12"/>
      <c r="CJ250" s="14"/>
      <c r="CK250" s="14"/>
      <c r="CL250" s="14"/>
      <c r="CM250" s="14"/>
      <c r="CN250" s="14"/>
    </row>
    <row r="251" spans="1:92" ht="23.25" customHeight="1" x14ac:dyDescent="0.2">
      <c r="A251" s="1505" t="s">
        <v>279</v>
      </c>
      <c r="B251" s="1506"/>
      <c r="C251" s="968">
        <f t="shared" ref="C251:C269" si="77">SUM(D251+E251)</f>
        <v>4</v>
      </c>
      <c r="D251" s="969">
        <f>SUM(F251+H251+J251+L251+N251+P251+R251+T251+V251+X251+Z251+AB251+AD251+AF251+AH251+AJ251+AL251)</f>
        <v>0</v>
      </c>
      <c r="E251" s="320">
        <f>SUM(G251+I251+K251+M251+O251+Q251+S251+U251+W251+Y251+AA251+AC251+AE251+AG251+AI251+AK251+AM251)</f>
        <v>4</v>
      </c>
      <c r="F251" s="968">
        <f>SUM(F261:F269)</f>
        <v>0</v>
      </c>
      <c r="G251" s="989">
        <f>SUM(G261:G269)</f>
        <v>1</v>
      </c>
      <c r="H251" s="968">
        <f>SUM(H261:H269)</f>
        <v>0</v>
      </c>
      <c r="I251" s="989">
        <f>SUM(I261:I269)</f>
        <v>0</v>
      </c>
      <c r="J251" s="968">
        <f>SUM(J261:J269)</f>
        <v>0</v>
      </c>
      <c r="K251" s="989">
        <f>SUM(K252:K269)</f>
        <v>0</v>
      </c>
      <c r="L251" s="968">
        <f>SUM(L261:L269)</f>
        <v>0</v>
      </c>
      <c r="M251" s="989">
        <f>SUM(M252:M269)</f>
        <v>0</v>
      </c>
      <c r="N251" s="968">
        <f>SUM(N261:N269)</f>
        <v>0</v>
      </c>
      <c r="O251" s="989">
        <f>SUM(O252:O269)</f>
        <v>0</v>
      </c>
      <c r="P251" s="968">
        <f>SUM(P261:P269)</f>
        <v>0</v>
      </c>
      <c r="Q251" s="989">
        <f>SUM(Q252:Q269)</f>
        <v>1</v>
      </c>
      <c r="R251" s="968">
        <f>SUM(R261:R269)</f>
        <v>0</v>
      </c>
      <c r="S251" s="989">
        <f>SUM(S252:S269)</f>
        <v>0</v>
      </c>
      <c r="T251" s="968">
        <f>SUM(T261:T269)</f>
        <v>0</v>
      </c>
      <c r="U251" s="989">
        <f>SUM(U252:U269)</f>
        <v>1</v>
      </c>
      <c r="V251" s="968">
        <f>SUM(V261:V269)</f>
        <v>0</v>
      </c>
      <c r="W251" s="989">
        <f>SUM(W252:W269)</f>
        <v>1</v>
      </c>
      <c r="X251" s="968">
        <f>SUM(X261:X269)</f>
        <v>0</v>
      </c>
      <c r="Y251" s="989">
        <f>SUM(Y252:Y269)</f>
        <v>0</v>
      </c>
      <c r="Z251" s="968">
        <f>SUM(Z261:Z269)</f>
        <v>0</v>
      </c>
      <c r="AA251" s="989">
        <f>SUM(AA252:AA269)</f>
        <v>0</v>
      </c>
      <c r="AB251" s="968">
        <f t="shared" ref="AB251:AM251" si="78">SUM(AB261:AB269)</f>
        <v>0</v>
      </c>
      <c r="AC251" s="989">
        <f t="shared" si="78"/>
        <v>0</v>
      </c>
      <c r="AD251" s="968">
        <f t="shared" si="78"/>
        <v>0</v>
      </c>
      <c r="AE251" s="989">
        <f t="shared" si="78"/>
        <v>0</v>
      </c>
      <c r="AF251" s="968">
        <f t="shared" si="78"/>
        <v>0</v>
      </c>
      <c r="AG251" s="989">
        <f t="shared" si="78"/>
        <v>0</v>
      </c>
      <c r="AH251" s="968">
        <f t="shared" si="78"/>
        <v>0</v>
      </c>
      <c r="AI251" s="989">
        <f t="shared" si="78"/>
        <v>0</v>
      </c>
      <c r="AJ251" s="968">
        <f t="shared" si="78"/>
        <v>0</v>
      </c>
      <c r="AK251" s="989">
        <f t="shared" si="78"/>
        <v>0</v>
      </c>
      <c r="AL251" s="968">
        <f t="shared" si="78"/>
        <v>0</v>
      </c>
      <c r="AM251" s="990">
        <f t="shared" si="78"/>
        <v>0</v>
      </c>
      <c r="AN251" s="385">
        <f t="shared" ref="AN251:AU251" si="79">SUM(AN252:AN269)</f>
        <v>4</v>
      </c>
      <c r="AO251" s="385">
        <f t="shared" si="79"/>
        <v>4</v>
      </c>
      <c r="AP251" s="433">
        <f t="shared" si="79"/>
        <v>0</v>
      </c>
      <c r="AQ251" s="968">
        <f t="shared" si="79"/>
        <v>0</v>
      </c>
      <c r="AR251" s="433">
        <f t="shared" si="79"/>
        <v>0</v>
      </c>
      <c r="AS251" s="991">
        <f t="shared" si="79"/>
        <v>0</v>
      </c>
      <c r="AT251" s="991">
        <f t="shared" si="79"/>
        <v>0</v>
      </c>
      <c r="AU251" s="320">
        <f t="shared" si="79"/>
        <v>0</v>
      </c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12"/>
      <c r="BH251" s="12"/>
      <c r="BI251" s="12"/>
      <c r="CJ251" s="14"/>
      <c r="CK251" s="14"/>
      <c r="CL251" s="14"/>
      <c r="CM251" s="14"/>
      <c r="CN251" s="14"/>
    </row>
    <row r="252" spans="1:92" ht="16.350000000000001" customHeight="1" x14ac:dyDescent="0.2">
      <c r="A252" s="1507" t="s">
        <v>176</v>
      </c>
      <c r="B252" s="435" t="s">
        <v>33</v>
      </c>
      <c r="C252" s="139">
        <f t="shared" si="77"/>
        <v>0</v>
      </c>
      <c r="D252" s="992"/>
      <c r="E252" s="974">
        <f>SUM(K252+M252+O252+Q252+S252+U252+W252+Y252+AA252+AC252)</f>
        <v>0</v>
      </c>
      <c r="F252" s="977"/>
      <c r="G252" s="407"/>
      <c r="H252" s="977"/>
      <c r="I252" s="407"/>
      <c r="J252" s="977"/>
      <c r="K252" s="109"/>
      <c r="L252" s="977"/>
      <c r="M252" s="109"/>
      <c r="N252" s="977"/>
      <c r="O252" s="109"/>
      <c r="P252" s="977"/>
      <c r="Q252" s="109"/>
      <c r="R252" s="977"/>
      <c r="S252" s="109"/>
      <c r="T252" s="977"/>
      <c r="U252" s="109"/>
      <c r="V252" s="977"/>
      <c r="W252" s="109"/>
      <c r="X252" s="977"/>
      <c r="Y252" s="109"/>
      <c r="Z252" s="977"/>
      <c r="AA252" s="109"/>
      <c r="AB252" s="977"/>
      <c r="AC252" s="109"/>
      <c r="AD252" s="977"/>
      <c r="AE252" s="407"/>
      <c r="AF252" s="977"/>
      <c r="AG252" s="407"/>
      <c r="AH252" s="977"/>
      <c r="AI252" s="407"/>
      <c r="AJ252" s="977"/>
      <c r="AK252" s="407"/>
      <c r="AL252" s="977"/>
      <c r="AM252" s="437"/>
      <c r="AN252" s="911"/>
      <c r="AO252" s="264"/>
      <c r="AP252" s="109"/>
      <c r="AQ252" s="106"/>
      <c r="AR252" s="109"/>
      <c r="AS252" s="57"/>
      <c r="AT252" s="57"/>
      <c r="AU252" s="109"/>
      <c r="AV252" s="30" t="str">
        <f t="shared" ref="AV252:AV269" si="80">CA252&amp;CB252&amp;CC252</f>
        <v/>
      </c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12"/>
      <c r="BH252" s="12"/>
      <c r="BI252" s="12"/>
      <c r="CA252" s="32" t="str">
        <f t="shared" ref="CA252:CA269" si="81">IF(CG252=0,"","* Egresos por Alta + Abandono NO DEBE ser mayor que Total Egresos. ")</f>
        <v/>
      </c>
      <c r="CB252" s="32" t="str">
        <f t="shared" ref="CB252:CB269" si="82">IF(CH252=0,"","* No olvide digitar los campos Trans y/o Pueblo Originario y/o Migrantes y/o Niños, Niñas, Adolescentes y Jóvenes Población SENAME (Digite CERO si no tiene).")</f>
        <v/>
      </c>
      <c r="CC252" s="438" t="str">
        <f t="shared" ref="CC252:CC269" si="83">IF(CI252=0,"","* Trans y/o Pueblo Originario y/o Migrantes y/o Niños, Niñas, Adolescentesy Jóvenes Población SENAME NO DEBEN ser Mayor al Total. ")</f>
        <v/>
      </c>
      <c r="CD252" s="32"/>
      <c r="CE252" s="32"/>
      <c r="CF252" s="32"/>
      <c r="CG252" s="33">
        <f t="shared" ref="CG252:CG269" si="84">IF(AN252&lt;SUM(AO252+AP252),1,0)</f>
        <v>0</v>
      </c>
      <c r="CH252" s="33">
        <f t="shared" ref="CH252:CH269" si="85">IF(AND(C252&lt;&gt;0,OR(AQ252="",AR252="",AS252="",AT252="",AU252="")),1,0)</f>
        <v>0</v>
      </c>
      <c r="CI252" s="33">
        <f t="shared" ref="CI252:CI269" si="86">IF(OR(C252&lt;SUM(AQ252,AR252),C252&lt;AS252,C252&lt;AT252,C252&lt;AU252),1,0)</f>
        <v>0</v>
      </c>
      <c r="CJ252" s="33"/>
      <c r="CK252" s="33"/>
      <c r="CL252" s="33"/>
      <c r="CM252" s="14"/>
      <c r="CN252" s="14"/>
    </row>
    <row r="253" spans="1:92" ht="16.350000000000001" customHeight="1" x14ac:dyDescent="0.2">
      <c r="A253" s="1507"/>
      <c r="B253" s="439" t="s">
        <v>280</v>
      </c>
      <c r="C253" s="139">
        <f t="shared" si="77"/>
        <v>0</v>
      </c>
      <c r="D253" s="440"/>
      <c r="E253" s="330">
        <f t="shared" ref="E253:E260" si="87">SUM(G253+I253+K253+M253+O253+Q253+S253+U253+W253+Y253+AA253+AC253)</f>
        <v>0</v>
      </c>
      <c r="F253" s="441"/>
      <c r="G253" s="442"/>
      <c r="H253" s="441"/>
      <c r="I253" s="442"/>
      <c r="J253" s="441"/>
      <c r="K253" s="109"/>
      <c r="L253" s="441"/>
      <c r="M253" s="109"/>
      <c r="N253" s="441"/>
      <c r="O253" s="109"/>
      <c r="P253" s="441"/>
      <c r="Q253" s="109"/>
      <c r="R253" s="441"/>
      <c r="S253" s="109"/>
      <c r="T253" s="441"/>
      <c r="U253" s="109"/>
      <c r="V253" s="441"/>
      <c r="W253" s="109"/>
      <c r="X253" s="441"/>
      <c r="Y253" s="109"/>
      <c r="Z253" s="441"/>
      <c r="AA253" s="109"/>
      <c r="AB253" s="441"/>
      <c r="AC253" s="109"/>
      <c r="AD253" s="441"/>
      <c r="AE253" s="407"/>
      <c r="AF253" s="441"/>
      <c r="AG253" s="407"/>
      <c r="AH253" s="441"/>
      <c r="AI253" s="407"/>
      <c r="AJ253" s="441"/>
      <c r="AK253" s="407"/>
      <c r="AL253" s="441"/>
      <c r="AM253" s="437"/>
      <c r="AN253" s="264"/>
      <c r="AO253" s="264"/>
      <c r="AP253" s="109"/>
      <c r="AQ253" s="106"/>
      <c r="AR253" s="109"/>
      <c r="AS253" s="57"/>
      <c r="AT253" s="57"/>
      <c r="AU253" s="109"/>
      <c r="AV253" s="30" t="str">
        <f t="shared" si="80"/>
        <v/>
      </c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12"/>
      <c r="BH253" s="12"/>
      <c r="BI253" s="12"/>
      <c r="CA253" s="32" t="str">
        <f t="shared" si="81"/>
        <v/>
      </c>
      <c r="CB253" s="32" t="str">
        <f t="shared" si="82"/>
        <v/>
      </c>
      <c r="CC253" s="438" t="str">
        <f t="shared" si="83"/>
        <v/>
      </c>
      <c r="CD253" s="32"/>
      <c r="CE253" s="32"/>
      <c r="CF253" s="32"/>
      <c r="CG253" s="33">
        <f t="shared" si="84"/>
        <v>0</v>
      </c>
      <c r="CH253" s="33">
        <f t="shared" si="85"/>
        <v>0</v>
      </c>
      <c r="CI253" s="33">
        <f t="shared" si="86"/>
        <v>0</v>
      </c>
      <c r="CJ253" s="33"/>
      <c r="CK253" s="33"/>
      <c r="CL253" s="33"/>
      <c r="CM253" s="14"/>
      <c r="CN253" s="14"/>
    </row>
    <row r="254" spans="1:92" ht="16.350000000000001" customHeight="1" x14ac:dyDescent="0.2">
      <c r="A254" s="1507"/>
      <c r="B254" s="443" t="s">
        <v>281</v>
      </c>
      <c r="C254" s="139">
        <f t="shared" si="77"/>
        <v>0</v>
      </c>
      <c r="D254" s="440"/>
      <c r="E254" s="812">
        <f t="shared" si="87"/>
        <v>0</v>
      </c>
      <c r="F254" s="441"/>
      <c r="G254" s="442"/>
      <c r="H254" s="441"/>
      <c r="I254" s="442"/>
      <c r="J254" s="441"/>
      <c r="K254" s="39"/>
      <c r="L254" s="441"/>
      <c r="M254" s="39"/>
      <c r="N254" s="441"/>
      <c r="O254" s="39"/>
      <c r="P254" s="441"/>
      <c r="Q254" s="39"/>
      <c r="R254" s="441"/>
      <c r="S254" s="39"/>
      <c r="T254" s="441"/>
      <c r="U254" s="39"/>
      <c r="V254" s="441"/>
      <c r="W254" s="39"/>
      <c r="X254" s="441"/>
      <c r="Y254" s="39"/>
      <c r="Z254" s="441"/>
      <c r="AA254" s="39"/>
      <c r="AB254" s="441"/>
      <c r="AC254" s="39"/>
      <c r="AD254" s="441"/>
      <c r="AE254" s="407"/>
      <c r="AF254" s="441"/>
      <c r="AG254" s="407"/>
      <c r="AH254" s="441"/>
      <c r="AI254" s="407"/>
      <c r="AJ254" s="441"/>
      <c r="AK254" s="407"/>
      <c r="AL254" s="441"/>
      <c r="AM254" s="437"/>
      <c r="AN254" s="143"/>
      <c r="AO254" s="143"/>
      <c r="AP254" s="39"/>
      <c r="AQ254" s="35"/>
      <c r="AR254" s="39"/>
      <c r="AS254" s="58"/>
      <c r="AT254" s="58"/>
      <c r="AU254" s="39"/>
      <c r="AV254" s="30" t="str">
        <f t="shared" si="80"/>
        <v/>
      </c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12"/>
      <c r="BH254" s="12"/>
      <c r="BI254" s="12"/>
      <c r="CA254" s="32" t="str">
        <f t="shared" si="81"/>
        <v/>
      </c>
      <c r="CB254" s="32" t="str">
        <f t="shared" si="82"/>
        <v/>
      </c>
      <c r="CC254" s="438" t="str">
        <f t="shared" si="83"/>
        <v/>
      </c>
      <c r="CD254" s="32"/>
      <c r="CE254" s="32"/>
      <c r="CF254" s="32"/>
      <c r="CG254" s="33">
        <f t="shared" si="84"/>
        <v>0</v>
      </c>
      <c r="CH254" s="33">
        <f t="shared" si="85"/>
        <v>0</v>
      </c>
      <c r="CI254" s="33">
        <f t="shared" si="86"/>
        <v>0</v>
      </c>
      <c r="CJ254" s="33"/>
      <c r="CK254" s="33"/>
      <c r="CL254" s="33"/>
      <c r="CM254" s="14"/>
      <c r="CN254" s="14"/>
    </row>
    <row r="255" spans="1:92" ht="16.350000000000001" customHeight="1" x14ac:dyDescent="0.2">
      <c r="A255" s="1507"/>
      <c r="B255" s="443" t="s">
        <v>282</v>
      </c>
      <c r="C255" s="139">
        <f t="shared" si="77"/>
        <v>0</v>
      </c>
      <c r="D255" s="440"/>
      <c r="E255" s="812">
        <f t="shared" si="87"/>
        <v>0</v>
      </c>
      <c r="F255" s="441"/>
      <c r="G255" s="442"/>
      <c r="H255" s="441"/>
      <c r="I255" s="442"/>
      <c r="J255" s="441"/>
      <c r="K255" s="39"/>
      <c r="L255" s="441"/>
      <c r="M255" s="39"/>
      <c r="N255" s="441"/>
      <c r="O255" s="39"/>
      <c r="P255" s="441"/>
      <c r="Q255" s="39"/>
      <c r="R255" s="441"/>
      <c r="S255" s="39"/>
      <c r="T255" s="441"/>
      <c r="U255" s="39"/>
      <c r="V255" s="441"/>
      <c r="W255" s="39"/>
      <c r="X255" s="441"/>
      <c r="Y255" s="39"/>
      <c r="Z255" s="441"/>
      <c r="AA255" s="39"/>
      <c r="AB255" s="441"/>
      <c r="AC255" s="39"/>
      <c r="AD255" s="441"/>
      <c r="AE255" s="407"/>
      <c r="AF255" s="441"/>
      <c r="AG255" s="407"/>
      <c r="AH255" s="441"/>
      <c r="AI255" s="407"/>
      <c r="AJ255" s="441"/>
      <c r="AK255" s="407"/>
      <c r="AL255" s="441"/>
      <c r="AM255" s="437"/>
      <c r="AN255" s="143"/>
      <c r="AO255" s="143"/>
      <c r="AP255" s="39"/>
      <c r="AQ255" s="35"/>
      <c r="AR255" s="39"/>
      <c r="AS255" s="58"/>
      <c r="AT255" s="58"/>
      <c r="AU255" s="39"/>
      <c r="AV255" s="30" t="str">
        <f t="shared" si="80"/>
        <v/>
      </c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12"/>
      <c r="BH255" s="12"/>
      <c r="BI255" s="12"/>
      <c r="CA255" s="32" t="str">
        <f t="shared" si="81"/>
        <v/>
      </c>
      <c r="CB255" s="32" t="str">
        <f t="shared" si="82"/>
        <v/>
      </c>
      <c r="CC255" s="438" t="str">
        <f t="shared" si="83"/>
        <v/>
      </c>
      <c r="CD255" s="32"/>
      <c r="CE255" s="32"/>
      <c r="CF255" s="32"/>
      <c r="CG255" s="33">
        <f t="shared" si="84"/>
        <v>0</v>
      </c>
      <c r="CH255" s="33">
        <f t="shared" si="85"/>
        <v>0</v>
      </c>
      <c r="CI255" s="33">
        <f t="shared" si="86"/>
        <v>0</v>
      </c>
      <c r="CJ255" s="33"/>
      <c r="CK255" s="33"/>
      <c r="CL255" s="33"/>
      <c r="CM255" s="14"/>
      <c r="CN255" s="14"/>
    </row>
    <row r="256" spans="1:92" ht="16.350000000000001" customHeight="1" x14ac:dyDescent="0.2">
      <c r="A256" s="1507"/>
      <c r="B256" s="443" t="s">
        <v>283</v>
      </c>
      <c r="C256" s="139">
        <f t="shared" si="77"/>
        <v>0</v>
      </c>
      <c r="D256" s="440"/>
      <c r="E256" s="812">
        <f t="shared" si="87"/>
        <v>0</v>
      </c>
      <c r="F256" s="441"/>
      <c r="G256" s="442"/>
      <c r="H256" s="441"/>
      <c r="I256" s="442"/>
      <c r="J256" s="441"/>
      <c r="K256" s="39"/>
      <c r="L256" s="441"/>
      <c r="M256" s="39"/>
      <c r="N256" s="441"/>
      <c r="O256" s="39"/>
      <c r="P256" s="441"/>
      <c r="Q256" s="39"/>
      <c r="R256" s="441"/>
      <c r="S256" s="39"/>
      <c r="T256" s="441"/>
      <c r="U256" s="39"/>
      <c r="V256" s="441"/>
      <c r="W256" s="39"/>
      <c r="X256" s="441"/>
      <c r="Y256" s="39"/>
      <c r="Z256" s="441"/>
      <c r="AA256" s="39"/>
      <c r="AB256" s="441"/>
      <c r="AC256" s="39"/>
      <c r="AD256" s="441"/>
      <c r="AE256" s="407"/>
      <c r="AF256" s="441"/>
      <c r="AG256" s="407"/>
      <c r="AH256" s="441"/>
      <c r="AI256" s="407"/>
      <c r="AJ256" s="441"/>
      <c r="AK256" s="407"/>
      <c r="AL256" s="441"/>
      <c r="AM256" s="437"/>
      <c r="AN256" s="143"/>
      <c r="AO256" s="143"/>
      <c r="AP256" s="39"/>
      <c r="AQ256" s="35"/>
      <c r="AR256" s="39"/>
      <c r="AS256" s="58"/>
      <c r="AT256" s="58"/>
      <c r="AU256" s="39"/>
      <c r="AV256" s="30" t="str">
        <f t="shared" si="80"/>
        <v/>
      </c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12"/>
      <c r="BH256" s="12"/>
      <c r="BI256" s="12"/>
      <c r="CA256" s="32" t="str">
        <f t="shared" si="81"/>
        <v/>
      </c>
      <c r="CB256" s="32" t="str">
        <f t="shared" si="82"/>
        <v/>
      </c>
      <c r="CC256" s="438" t="str">
        <f t="shared" si="83"/>
        <v/>
      </c>
      <c r="CD256" s="32"/>
      <c r="CE256" s="32"/>
      <c r="CF256" s="32"/>
      <c r="CG256" s="33">
        <f t="shared" si="84"/>
        <v>0</v>
      </c>
      <c r="CH256" s="33">
        <f t="shared" si="85"/>
        <v>0</v>
      </c>
      <c r="CI256" s="33">
        <f t="shared" si="86"/>
        <v>0</v>
      </c>
      <c r="CJ256" s="33"/>
      <c r="CK256" s="33"/>
      <c r="CL256" s="33"/>
      <c r="CM256" s="14"/>
      <c r="CN256" s="14"/>
    </row>
    <row r="257" spans="1:104" ht="16.350000000000001" customHeight="1" x14ac:dyDescent="0.2">
      <c r="A257" s="1507"/>
      <c r="B257" s="443" t="s">
        <v>284</v>
      </c>
      <c r="C257" s="139">
        <f t="shared" si="77"/>
        <v>0</v>
      </c>
      <c r="D257" s="440"/>
      <c r="E257" s="812">
        <f t="shared" si="87"/>
        <v>0</v>
      </c>
      <c r="F257" s="441"/>
      <c r="G257" s="442"/>
      <c r="H257" s="441"/>
      <c r="I257" s="442"/>
      <c r="J257" s="441"/>
      <c r="K257" s="39"/>
      <c r="L257" s="441"/>
      <c r="M257" s="39"/>
      <c r="N257" s="441"/>
      <c r="O257" s="39"/>
      <c r="P257" s="441"/>
      <c r="Q257" s="39"/>
      <c r="R257" s="441"/>
      <c r="S257" s="39"/>
      <c r="T257" s="441"/>
      <c r="U257" s="39"/>
      <c r="V257" s="441"/>
      <c r="W257" s="39"/>
      <c r="X257" s="441"/>
      <c r="Y257" s="39"/>
      <c r="Z257" s="441"/>
      <c r="AA257" s="39"/>
      <c r="AB257" s="441"/>
      <c r="AC257" s="39"/>
      <c r="AD257" s="441"/>
      <c r="AE257" s="407"/>
      <c r="AF257" s="441"/>
      <c r="AG257" s="407"/>
      <c r="AH257" s="441"/>
      <c r="AI257" s="407"/>
      <c r="AJ257" s="441"/>
      <c r="AK257" s="407"/>
      <c r="AL257" s="441"/>
      <c r="AM257" s="437"/>
      <c r="AN257" s="143"/>
      <c r="AO257" s="143"/>
      <c r="AP257" s="39"/>
      <c r="AQ257" s="35"/>
      <c r="AR257" s="39"/>
      <c r="AS257" s="58"/>
      <c r="AT257" s="58"/>
      <c r="AU257" s="39"/>
      <c r="AV257" s="30" t="str">
        <f t="shared" si="80"/>
        <v/>
      </c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12"/>
      <c r="BH257" s="12"/>
      <c r="BI257" s="12"/>
      <c r="CA257" s="32" t="str">
        <f t="shared" si="81"/>
        <v/>
      </c>
      <c r="CB257" s="32" t="str">
        <f t="shared" si="82"/>
        <v/>
      </c>
      <c r="CC257" s="438" t="str">
        <f t="shared" si="83"/>
        <v/>
      </c>
      <c r="CD257" s="32"/>
      <c r="CE257" s="32"/>
      <c r="CF257" s="32"/>
      <c r="CG257" s="33">
        <f t="shared" si="84"/>
        <v>0</v>
      </c>
      <c r="CH257" s="33">
        <f t="shared" si="85"/>
        <v>0</v>
      </c>
      <c r="CI257" s="33">
        <f t="shared" si="86"/>
        <v>0</v>
      </c>
      <c r="CJ257" s="33"/>
      <c r="CK257" s="33"/>
      <c r="CL257" s="33"/>
      <c r="CM257" s="14"/>
      <c r="CN257" s="14"/>
    </row>
    <row r="258" spans="1:104" ht="16.350000000000001" customHeight="1" x14ac:dyDescent="0.2">
      <c r="A258" s="1507"/>
      <c r="B258" s="443" t="s">
        <v>285</v>
      </c>
      <c r="C258" s="139">
        <f t="shared" si="77"/>
        <v>0</v>
      </c>
      <c r="D258" s="440"/>
      <c r="E258" s="812">
        <f t="shared" si="87"/>
        <v>0</v>
      </c>
      <c r="F258" s="441"/>
      <c r="G258" s="442"/>
      <c r="H258" s="441"/>
      <c r="I258" s="442"/>
      <c r="J258" s="441"/>
      <c r="K258" s="39"/>
      <c r="L258" s="441"/>
      <c r="M258" s="39"/>
      <c r="N258" s="441"/>
      <c r="O258" s="39"/>
      <c r="P258" s="441"/>
      <c r="Q258" s="39"/>
      <c r="R258" s="441"/>
      <c r="S258" s="39"/>
      <c r="T258" s="441"/>
      <c r="U258" s="39"/>
      <c r="V258" s="441"/>
      <c r="W258" s="39"/>
      <c r="X258" s="441"/>
      <c r="Y258" s="39"/>
      <c r="Z258" s="441"/>
      <c r="AA258" s="39"/>
      <c r="AB258" s="441"/>
      <c r="AC258" s="39"/>
      <c r="AD258" s="441"/>
      <c r="AE258" s="407"/>
      <c r="AF258" s="441"/>
      <c r="AG258" s="407"/>
      <c r="AH258" s="441"/>
      <c r="AI258" s="407"/>
      <c r="AJ258" s="441"/>
      <c r="AK258" s="407"/>
      <c r="AL258" s="441"/>
      <c r="AM258" s="437"/>
      <c r="AN258" s="143"/>
      <c r="AO258" s="143"/>
      <c r="AP258" s="39"/>
      <c r="AQ258" s="35"/>
      <c r="AR258" s="39"/>
      <c r="AS258" s="58"/>
      <c r="AT258" s="58"/>
      <c r="AU258" s="39"/>
      <c r="AV258" s="30" t="str">
        <f t="shared" si="80"/>
        <v/>
      </c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12"/>
      <c r="BH258" s="12"/>
      <c r="BI258" s="12"/>
      <c r="CA258" s="32" t="str">
        <f t="shared" si="81"/>
        <v/>
      </c>
      <c r="CB258" s="32" t="str">
        <f t="shared" si="82"/>
        <v/>
      </c>
      <c r="CC258" s="438" t="str">
        <f t="shared" si="83"/>
        <v/>
      </c>
      <c r="CD258" s="32"/>
      <c r="CE258" s="32"/>
      <c r="CF258" s="32"/>
      <c r="CG258" s="33">
        <f t="shared" si="84"/>
        <v>0</v>
      </c>
      <c r="CH258" s="33">
        <f t="shared" si="85"/>
        <v>0</v>
      </c>
      <c r="CI258" s="33">
        <f t="shared" si="86"/>
        <v>0</v>
      </c>
      <c r="CJ258" s="33"/>
      <c r="CK258" s="33"/>
      <c r="CL258" s="33"/>
      <c r="CM258" s="14"/>
      <c r="CN258" s="14"/>
    </row>
    <row r="259" spans="1:104" ht="16.350000000000001" customHeight="1" x14ac:dyDescent="0.2">
      <c r="A259" s="1507"/>
      <c r="B259" s="443" t="s">
        <v>286</v>
      </c>
      <c r="C259" s="139">
        <f t="shared" si="77"/>
        <v>0</v>
      </c>
      <c r="D259" s="440"/>
      <c r="E259" s="812">
        <f t="shared" si="87"/>
        <v>0</v>
      </c>
      <c r="F259" s="441"/>
      <c r="G259" s="442"/>
      <c r="H259" s="441"/>
      <c r="I259" s="442"/>
      <c r="J259" s="441"/>
      <c r="K259" s="39"/>
      <c r="L259" s="441"/>
      <c r="M259" s="39"/>
      <c r="N259" s="441"/>
      <c r="O259" s="39"/>
      <c r="P259" s="441"/>
      <c r="Q259" s="39"/>
      <c r="R259" s="441"/>
      <c r="S259" s="39"/>
      <c r="T259" s="441"/>
      <c r="U259" s="39"/>
      <c r="V259" s="441"/>
      <c r="W259" s="39"/>
      <c r="X259" s="441"/>
      <c r="Y259" s="39"/>
      <c r="Z259" s="441"/>
      <c r="AA259" s="39"/>
      <c r="AB259" s="441"/>
      <c r="AC259" s="39"/>
      <c r="AD259" s="441"/>
      <c r="AE259" s="407"/>
      <c r="AF259" s="441"/>
      <c r="AG259" s="407"/>
      <c r="AH259" s="441"/>
      <c r="AI259" s="407"/>
      <c r="AJ259" s="441"/>
      <c r="AK259" s="407"/>
      <c r="AL259" s="441"/>
      <c r="AM259" s="437"/>
      <c r="AN259" s="143"/>
      <c r="AO259" s="143"/>
      <c r="AP259" s="39"/>
      <c r="AQ259" s="35"/>
      <c r="AR259" s="39"/>
      <c r="AS259" s="58"/>
      <c r="AT259" s="58"/>
      <c r="AU259" s="39"/>
      <c r="AV259" s="30" t="str">
        <f t="shared" si="80"/>
        <v/>
      </c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12"/>
      <c r="BH259" s="12"/>
      <c r="BI259" s="12"/>
      <c r="CA259" s="32" t="str">
        <f t="shared" si="81"/>
        <v/>
      </c>
      <c r="CB259" s="32" t="str">
        <f t="shared" si="82"/>
        <v/>
      </c>
      <c r="CC259" s="438" t="str">
        <f t="shared" si="83"/>
        <v/>
      </c>
      <c r="CD259" s="32"/>
      <c r="CE259" s="32"/>
      <c r="CF259" s="32"/>
      <c r="CG259" s="33">
        <f t="shared" si="84"/>
        <v>0</v>
      </c>
      <c r="CH259" s="33">
        <f t="shared" si="85"/>
        <v>0</v>
      </c>
      <c r="CI259" s="33">
        <f t="shared" si="86"/>
        <v>0</v>
      </c>
      <c r="CJ259" s="33"/>
      <c r="CK259" s="33"/>
      <c r="CL259" s="33"/>
      <c r="CM259" s="14"/>
      <c r="CN259" s="14"/>
    </row>
    <row r="260" spans="1:104" ht="16.350000000000001" customHeight="1" x14ac:dyDescent="0.2">
      <c r="A260" s="1507"/>
      <c r="B260" s="444" t="s">
        <v>287</v>
      </c>
      <c r="C260" s="182">
        <f t="shared" si="77"/>
        <v>2</v>
      </c>
      <c r="D260" s="445"/>
      <c r="E260" s="350">
        <f t="shared" si="87"/>
        <v>2</v>
      </c>
      <c r="F260" s="273"/>
      <c r="G260" s="446"/>
      <c r="H260" s="273"/>
      <c r="I260" s="446"/>
      <c r="J260" s="273"/>
      <c r="K260" s="85"/>
      <c r="L260" s="273"/>
      <c r="M260" s="85"/>
      <c r="N260" s="273"/>
      <c r="O260" s="85"/>
      <c r="P260" s="273"/>
      <c r="Q260" s="85">
        <v>1</v>
      </c>
      <c r="R260" s="273"/>
      <c r="S260" s="85"/>
      <c r="T260" s="273"/>
      <c r="U260" s="85">
        <v>1</v>
      </c>
      <c r="V260" s="273"/>
      <c r="W260" s="85"/>
      <c r="X260" s="273"/>
      <c r="Y260" s="85"/>
      <c r="Z260" s="273"/>
      <c r="AA260" s="85"/>
      <c r="AB260" s="273"/>
      <c r="AC260" s="85"/>
      <c r="AD260" s="273"/>
      <c r="AE260" s="274"/>
      <c r="AF260" s="273"/>
      <c r="AG260" s="274"/>
      <c r="AH260" s="273"/>
      <c r="AI260" s="274"/>
      <c r="AJ260" s="273"/>
      <c r="AK260" s="274"/>
      <c r="AL260" s="273"/>
      <c r="AM260" s="447"/>
      <c r="AN260" s="149">
        <v>2</v>
      </c>
      <c r="AO260" s="149">
        <v>2</v>
      </c>
      <c r="AP260" s="85">
        <v>0</v>
      </c>
      <c r="AQ260" s="82">
        <v>0</v>
      </c>
      <c r="AR260" s="85">
        <v>0</v>
      </c>
      <c r="AS260" s="59">
        <v>0</v>
      </c>
      <c r="AT260" s="59">
        <v>0</v>
      </c>
      <c r="AU260" s="85">
        <v>0</v>
      </c>
      <c r="AV260" s="30" t="str">
        <f t="shared" si="80"/>
        <v/>
      </c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12"/>
      <c r="BH260" s="12"/>
      <c r="BI260" s="12"/>
      <c r="CA260" s="32" t="str">
        <f t="shared" si="81"/>
        <v/>
      </c>
      <c r="CB260" s="32" t="str">
        <f t="shared" si="82"/>
        <v/>
      </c>
      <c r="CC260" s="438" t="str">
        <f t="shared" si="83"/>
        <v/>
      </c>
      <c r="CD260" s="32"/>
      <c r="CE260" s="32"/>
      <c r="CF260" s="32"/>
      <c r="CG260" s="33">
        <f t="shared" si="84"/>
        <v>0</v>
      </c>
      <c r="CH260" s="33">
        <f t="shared" si="85"/>
        <v>0</v>
      </c>
      <c r="CI260" s="33">
        <f t="shared" si="86"/>
        <v>0</v>
      </c>
      <c r="CJ260" s="33"/>
      <c r="CK260" s="33"/>
      <c r="CL260" s="33"/>
      <c r="CM260" s="14"/>
      <c r="CN260" s="14"/>
    </row>
    <row r="261" spans="1:104" ht="16.350000000000001" customHeight="1" x14ac:dyDescent="0.2">
      <c r="A261" s="1372" t="s">
        <v>288</v>
      </c>
      <c r="B261" s="435" t="s">
        <v>33</v>
      </c>
      <c r="C261" s="328">
        <f t="shared" si="77"/>
        <v>0</v>
      </c>
      <c r="D261" s="329">
        <f t="shared" ref="D261:D269" si="88">SUM(F261+H261+J261+L261+N261+P261+R261+T261+V261+X261+Z261+AB261+AD261+AF261+AH261+AJ261+AL261)</f>
        <v>0</v>
      </c>
      <c r="E261" s="330">
        <f t="shared" ref="E261:E269" si="89">SUM(G261+I261+K261+M261+O261+Q261+S261+U261+W261+Y261+AA261+AC261+AE261+AG261+AI261+AK261+AM261)</f>
        <v>0</v>
      </c>
      <c r="F261" s="448"/>
      <c r="G261" s="449"/>
      <c r="H261" s="450"/>
      <c r="I261" s="449"/>
      <c r="J261" s="450"/>
      <c r="K261" s="272"/>
      <c r="L261" s="451"/>
      <c r="M261" s="449"/>
      <c r="N261" s="450"/>
      <c r="O261" s="452"/>
      <c r="P261" s="448"/>
      <c r="Q261" s="449"/>
      <c r="R261" s="450"/>
      <c r="S261" s="452"/>
      <c r="T261" s="448"/>
      <c r="U261" s="449"/>
      <c r="V261" s="450"/>
      <c r="W261" s="452"/>
      <c r="X261" s="448"/>
      <c r="Y261" s="449"/>
      <c r="Z261" s="450"/>
      <c r="AA261" s="452"/>
      <c r="AB261" s="448"/>
      <c r="AC261" s="449"/>
      <c r="AD261" s="450"/>
      <c r="AE261" s="452"/>
      <c r="AF261" s="448"/>
      <c r="AG261" s="449"/>
      <c r="AH261" s="450"/>
      <c r="AI261" s="452"/>
      <c r="AJ261" s="448"/>
      <c r="AK261" s="449"/>
      <c r="AL261" s="450"/>
      <c r="AM261" s="453"/>
      <c r="AN261" s="911"/>
      <c r="AO261" s="264"/>
      <c r="AP261" s="109"/>
      <c r="AQ261" s="106"/>
      <c r="AR261" s="109"/>
      <c r="AS261" s="57"/>
      <c r="AT261" s="57"/>
      <c r="AU261" s="109"/>
      <c r="AV261" s="30" t="str">
        <f t="shared" si="80"/>
        <v/>
      </c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12"/>
      <c r="BH261" s="12"/>
      <c r="BI261" s="12"/>
      <c r="CA261" s="32" t="str">
        <f t="shared" si="81"/>
        <v/>
      </c>
      <c r="CB261" s="32" t="str">
        <f t="shared" si="82"/>
        <v/>
      </c>
      <c r="CC261" s="438" t="str">
        <f t="shared" si="83"/>
        <v/>
      </c>
      <c r="CD261" s="32"/>
      <c r="CE261" s="32"/>
      <c r="CF261" s="32"/>
      <c r="CG261" s="33">
        <f t="shared" si="84"/>
        <v>0</v>
      </c>
      <c r="CH261" s="33">
        <f t="shared" si="85"/>
        <v>0</v>
      </c>
      <c r="CI261" s="33">
        <f t="shared" si="86"/>
        <v>0</v>
      </c>
      <c r="CJ261" s="33"/>
      <c r="CK261" s="33"/>
      <c r="CL261" s="33"/>
      <c r="CM261" s="14"/>
      <c r="CN261" s="14"/>
    </row>
    <row r="262" spans="1:104" ht="16.350000000000001" customHeight="1" x14ac:dyDescent="0.2">
      <c r="A262" s="1433"/>
      <c r="B262" s="439" t="s">
        <v>280</v>
      </c>
      <c r="C262" s="213">
        <f t="shared" si="77"/>
        <v>0</v>
      </c>
      <c r="D262" s="214">
        <f t="shared" si="88"/>
        <v>0</v>
      </c>
      <c r="E262" s="330">
        <f t="shared" si="89"/>
        <v>0</v>
      </c>
      <c r="F262" s="106"/>
      <c r="G262" s="272"/>
      <c r="H262" s="106"/>
      <c r="I262" s="272"/>
      <c r="J262" s="106"/>
      <c r="K262" s="272"/>
      <c r="L262" s="106"/>
      <c r="M262" s="272"/>
      <c r="N262" s="264"/>
      <c r="O262" s="454"/>
      <c r="P262" s="106"/>
      <c r="Q262" s="272"/>
      <c r="R262" s="264"/>
      <c r="S262" s="454"/>
      <c r="T262" s="106"/>
      <c r="U262" s="272"/>
      <c r="V262" s="264"/>
      <c r="W262" s="454"/>
      <c r="X262" s="106"/>
      <c r="Y262" s="272"/>
      <c r="Z262" s="264"/>
      <c r="AA262" s="454"/>
      <c r="AB262" s="106"/>
      <c r="AC262" s="272"/>
      <c r="AD262" s="264"/>
      <c r="AE262" s="454"/>
      <c r="AF262" s="106"/>
      <c r="AG262" s="272"/>
      <c r="AH262" s="264"/>
      <c r="AI262" s="454"/>
      <c r="AJ262" s="106"/>
      <c r="AK262" s="272"/>
      <c r="AL262" s="264"/>
      <c r="AM262" s="108"/>
      <c r="AN262" s="264"/>
      <c r="AO262" s="264"/>
      <c r="AP262" s="109"/>
      <c r="AQ262" s="106"/>
      <c r="AR262" s="109"/>
      <c r="AS262" s="57"/>
      <c r="AT262" s="57"/>
      <c r="AU262" s="109"/>
      <c r="AV262" s="30" t="str">
        <f t="shared" si="80"/>
        <v/>
      </c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12"/>
      <c r="BH262" s="12"/>
      <c r="BI262" s="12"/>
      <c r="CA262" s="32" t="str">
        <f t="shared" si="81"/>
        <v/>
      </c>
      <c r="CB262" s="32" t="str">
        <f t="shared" si="82"/>
        <v/>
      </c>
      <c r="CC262" s="438" t="str">
        <f t="shared" si="83"/>
        <v/>
      </c>
      <c r="CD262" s="32"/>
      <c r="CE262" s="32"/>
      <c r="CF262" s="32"/>
      <c r="CG262" s="33">
        <f t="shared" si="84"/>
        <v>0</v>
      </c>
      <c r="CH262" s="33">
        <f t="shared" si="85"/>
        <v>0</v>
      </c>
      <c r="CI262" s="33">
        <f t="shared" si="86"/>
        <v>0</v>
      </c>
      <c r="CJ262" s="33"/>
      <c r="CK262" s="33"/>
      <c r="CL262" s="33"/>
      <c r="CM262" s="14"/>
      <c r="CN262" s="14"/>
    </row>
    <row r="263" spans="1:104" ht="16.350000000000001" customHeight="1" x14ac:dyDescent="0.2">
      <c r="A263" s="1433"/>
      <c r="B263" s="443" t="s">
        <v>281</v>
      </c>
      <c r="C263" s="139">
        <f t="shared" si="77"/>
        <v>0</v>
      </c>
      <c r="D263" s="140">
        <f t="shared" si="88"/>
        <v>0</v>
      </c>
      <c r="E263" s="812">
        <f t="shared" si="89"/>
        <v>0</v>
      </c>
      <c r="F263" s="35"/>
      <c r="G263" s="40"/>
      <c r="H263" s="35"/>
      <c r="I263" s="40"/>
      <c r="J263" s="35"/>
      <c r="K263" s="40"/>
      <c r="L263" s="35"/>
      <c r="M263" s="40"/>
      <c r="N263" s="35"/>
      <c r="O263" s="37"/>
      <c r="P263" s="35"/>
      <c r="Q263" s="40"/>
      <c r="R263" s="143"/>
      <c r="S263" s="37"/>
      <c r="T263" s="35"/>
      <c r="U263" s="40"/>
      <c r="V263" s="143"/>
      <c r="W263" s="37"/>
      <c r="X263" s="35"/>
      <c r="Y263" s="40"/>
      <c r="Z263" s="143"/>
      <c r="AA263" s="37"/>
      <c r="AB263" s="35"/>
      <c r="AC263" s="40"/>
      <c r="AD263" s="143"/>
      <c r="AE263" s="37"/>
      <c r="AF263" s="35"/>
      <c r="AG263" s="40"/>
      <c r="AH263" s="143"/>
      <c r="AI263" s="37"/>
      <c r="AJ263" s="35"/>
      <c r="AK263" s="40"/>
      <c r="AL263" s="143"/>
      <c r="AM263" s="38"/>
      <c r="AN263" s="143"/>
      <c r="AO263" s="143"/>
      <c r="AP263" s="39"/>
      <c r="AQ263" s="35"/>
      <c r="AR263" s="39"/>
      <c r="AS263" s="58"/>
      <c r="AT263" s="58"/>
      <c r="AU263" s="39"/>
      <c r="AV263" s="30" t="str">
        <f t="shared" si="80"/>
        <v/>
      </c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12"/>
      <c r="BH263" s="12"/>
      <c r="BI263" s="12"/>
      <c r="CA263" s="32" t="str">
        <f t="shared" si="81"/>
        <v/>
      </c>
      <c r="CB263" s="32" t="str">
        <f t="shared" si="82"/>
        <v/>
      </c>
      <c r="CC263" s="438" t="str">
        <f t="shared" si="83"/>
        <v/>
      </c>
      <c r="CD263" s="32"/>
      <c r="CE263" s="32"/>
      <c r="CF263" s="32"/>
      <c r="CG263" s="33">
        <f t="shared" si="84"/>
        <v>0</v>
      </c>
      <c r="CH263" s="33">
        <f t="shared" si="85"/>
        <v>0</v>
      </c>
      <c r="CI263" s="33">
        <f t="shared" si="86"/>
        <v>0</v>
      </c>
      <c r="CJ263" s="33"/>
      <c r="CK263" s="33"/>
      <c r="CL263" s="33"/>
      <c r="CM263" s="14"/>
      <c r="CN263" s="14"/>
    </row>
    <row r="264" spans="1:104" ht="16.350000000000001" customHeight="1" x14ac:dyDescent="0.2">
      <c r="A264" s="1433"/>
      <c r="B264" s="443" t="s">
        <v>282</v>
      </c>
      <c r="C264" s="139">
        <f t="shared" si="77"/>
        <v>0</v>
      </c>
      <c r="D264" s="140">
        <f t="shared" si="88"/>
        <v>0</v>
      </c>
      <c r="E264" s="812">
        <f t="shared" si="89"/>
        <v>0</v>
      </c>
      <c r="F264" s="35"/>
      <c r="G264" s="40"/>
      <c r="H264" s="35"/>
      <c r="I264" s="40"/>
      <c r="J264" s="35"/>
      <c r="K264" s="40"/>
      <c r="L264" s="35"/>
      <c r="M264" s="40"/>
      <c r="N264" s="35"/>
      <c r="O264" s="37"/>
      <c r="P264" s="35"/>
      <c r="Q264" s="40"/>
      <c r="R264" s="143"/>
      <c r="S264" s="37"/>
      <c r="T264" s="35"/>
      <c r="U264" s="40"/>
      <c r="V264" s="143"/>
      <c r="W264" s="37"/>
      <c r="X264" s="35"/>
      <c r="Y264" s="40"/>
      <c r="Z264" s="143"/>
      <c r="AA264" s="37"/>
      <c r="AB264" s="35"/>
      <c r="AC264" s="40"/>
      <c r="AD264" s="143"/>
      <c r="AE264" s="37"/>
      <c r="AF264" s="35"/>
      <c r="AG264" s="40"/>
      <c r="AH264" s="143"/>
      <c r="AI264" s="37"/>
      <c r="AJ264" s="35"/>
      <c r="AK264" s="40"/>
      <c r="AL264" s="143"/>
      <c r="AM264" s="38"/>
      <c r="AN264" s="143"/>
      <c r="AO264" s="143"/>
      <c r="AP264" s="39"/>
      <c r="AQ264" s="35"/>
      <c r="AR264" s="39"/>
      <c r="AS264" s="58"/>
      <c r="AT264" s="58"/>
      <c r="AU264" s="39"/>
      <c r="AV264" s="30" t="str">
        <f t="shared" si="80"/>
        <v/>
      </c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12"/>
      <c r="BH264" s="12"/>
      <c r="BI264" s="12"/>
      <c r="CA264" s="32" t="str">
        <f t="shared" si="81"/>
        <v/>
      </c>
      <c r="CB264" s="32" t="str">
        <f t="shared" si="82"/>
        <v/>
      </c>
      <c r="CC264" s="438" t="str">
        <f t="shared" si="83"/>
        <v/>
      </c>
      <c r="CD264" s="32"/>
      <c r="CE264" s="32"/>
      <c r="CF264" s="32"/>
      <c r="CG264" s="33">
        <f t="shared" si="84"/>
        <v>0</v>
      </c>
      <c r="CH264" s="33">
        <f t="shared" si="85"/>
        <v>0</v>
      </c>
      <c r="CI264" s="33">
        <f t="shared" si="86"/>
        <v>0</v>
      </c>
      <c r="CJ264" s="33"/>
      <c r="CK264" s="33"/>
      <c r="CL264" s="33"/>
      <c r="CM264" s="14"/>
      <c r="CN264" s="14"/>
    </row>
    <row r="265" spans="1:104" ht="16.350000000000001" customHeight="1" x14ac:dyDescent="0.2">
      <c r="A265" s="1433"/>
      <c r="B265" s="443" t="s">
        <v>283</v>
      </c>
      <c r="C265" s="139">
        <f t="shared" si="77"/>
        <v>0</v>
      </c>
      <c r="D265" s="140">
        <f t="shared" si="88"/>
        <v>0</v>
      </c>
      <c r="E265" s="812">
        <f t="shared" si="89"/>
        <v>0</v>
      </c>
      <c r="F265" s="35"/>
      <c r="G265" s="40"/>
      <c r="H265" s="35"/>
      <c r="I265" s="40"/>
      <c r="J265" s="35"/>
      <c r="K265" s="40"/>
      <c r="L265" s="35"/>
      <c r="M265" s="40"/>
      <c r="N265" s="35"/>
      <c r="O265" s="37"/>
      <c r="P265" s="35"/>
      <c r="Q265" s="40"/>
      <c r="R265" s="143"/>
      <c r="S265" s="37"/>
      <c r="T265" s="35"/>
      <c r="U265" s="40"/>
      <c r="V265" s="143"/>
      <c r="W265" s="37"/>
      <c r="X265" s="35"/>
      <c r="Y265" s="40"/>
      <c r="Z265" s="143"/>
      <c r="AA265" s="37"/>
      <c r="AB265" s="35"/>
      <c r="AC265" s="40"/>
      <c r="AD265" s="143"/>
      <c r="AE265" s="37"/>
      <c r="AF265" s="35"/>
      <c r="AG265" s="40"/>
      <c r="AH265" s="143"/>
      <c r="AI265" s="37"/>
      <c r="AJ265" s="35"/>
      <c r="AK265" s="40"/>
      <c r="AL265" s="143"/>
      <c r="AM265" s="38"/>
      <c r="AN265" s="143"/>
      <c r="AO265" s="143"/>
      <c r="AP265" s="39"/>
      <c r="AQ265" s="35"/>
      <c r="AR265" s="39"/>
      <c r="AS265" s="58"/>
      <c r="AT265" s="58"/>
      <c r="AU265" s="39"/>
      <c r="AV265" s="30" t="str">
        <f t="shared" si="80"/>
        <v/>
      </c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12"/>
      <c r="BH265" s="12"/>
      <c r="BI265" s="12"/>
      <c r="CA265" s="32" t="str">
        <f t="shared" si="81"/>
        <v/>
      </c>
      <c r="CB265" s="32" t="str">
        <f t="shared" si="82"/>
        <v/>
      </c>
      <c r="CC265" s="438" t="str">
        <f t="shared" si="83"/>
        <v/>
      </c>
      <c r="CD265" s="32"/>
      <c r="CE265" s="32"/>
      <c r="CF265" s="32"/>
      <c r="CG265" s="33">
        <f t="shared" si="84"/>
        <v>0</v>
      </c>
      <c r="CH265" s="33">
        <f t="shared" si="85"/>
        <v>0</v>
      </c>
      <c r="CI265" s="33">
        <f t="shared" si="86"/>
        <v>0</v>
      </c>
      <c r="CJ265" s="33"/>
      <c r="CK265" s="33"/>
      <c r="CL265" s="33"/>
      <c r="CM265" s="14"/>
      <c r="CN265" s="14"/>
    </row>
    <row r="266" spans="1:104" ht="16.350000000000001" customHeight="1" x14ac:dyDescent="0.2">
      <c r="A266" s="1433"/>
      <c r="B266" s="443" t="s">
        <v>284</v>
      </c>
      <c r="C266" s="139">
        <f t="shared" si="77"/>
        <v>0</v>
      </c>
      <c r="D266" s="140">
        <f t="shared" si="88"/>
        <v>0</v>
      </c>
      <c r="E266" s="812">
        <f t="shared" si="89"/>
        <v>0</v>
      </c>
      <c r="F266" s="35"/>
      <c r="G266" s="40"/>
      <c r="H266" s="35"/>
      <c r="I266" s="40"/>
      <c r="J266" s="35"/>
      <c r="K266" s="40"/>
      <c r="L266" s="35"/>
      <c r="M266" s="40"/>
      <c r="N266" s="35"/>
      <c r="O266" s="37"/>
      <c r="P266" s="35"/>
      <c r="Q266" s="40"/>
      <c r="R266" s="143"/>
      <c r="S266" s="37"/>
      <c r="T266" s="35"/>
      <c r="U266" s="40"/>
      <c r="V266" s="143"/>
      <c r="W266" s="37"/>
      <c r="X266" s="35"/>
      <c r="Y266" s="40"/>
      <c r="Z266" s="143"/>
      <c r="AA266" s="37"/>
      <c r="AB266" s="35"/>
      <c r="AC266" s="40"/>
      <c r="AD266" s="143"/>
      <c r="AE266" s="37"/>
      <c r="AF266" s="35"/>
      <c r="AG266" s="40"/>
      <c r="AH266" s="143"/>
      <c r="AI266" s="37"/>
      <c r="AJ266" s="35"/>
      <c r="AK266" s="40"/>
      <c r="AL266" s="143"/>
      <c r="AM266" s="38"/>
      <c r="AN266" s="143"/>
      <c r="AO266" s="143"/>
      <c r="AP266" s="39"/>
      <c r="AQ266" s="35"/>
      <c r="AR266" s="39"/>
      <c r="AS266" s="58"/>
      <c r="AT266" s="58"/>
      <c r="AU266" s="39"/>
      <c r="AV266" s="30" t="str">
        <f t="shared" si="80"/>
        <v/>
      </c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12"/>
      <c r="BH266" s="12"/>
      <c r="BI266" s="12"/>
      <c r="CA266" s="32" t="str">
        <f t="shared" si="81"/>
        <v/>
      </c>
      <c r="CB266" s="32" t="str">
        <f t="shared" si="82"/>
        <v/>
      </c>
      <c r="CC266" s="438" t="str">
        <f t="shared" si="83"/>
        <v/>
      </c>
      <c r="CD266" s="32"/>
      <c r="CE266" s="32"/>
      <c r="CF266" s="32"/>
      <c r="CG266" s="33">
        <f t="shared" si="84"/>
        <v>0</v>
      </c>
      <c r="CH266" s="33">
        <f t="shared" si="85"/>
        <v>0</v>
      </c>
      <c r="CI266" s="33">
        <f t="shared" si="86"/>
        <v>0</v>
      </c>
      <c r="CJ266" s="33"/>
      <c r="CK266" s="33"/>
      <c r="CL266" s="33"/>
      <c r="CM266" s="14"/>
      <c r="CN266" s="14"/>
    </row>
    <row r="267" spans="1:104" ht="15.75" customHeight="1" x14ac:dyDescent="0.2">
      <c r="A267" s="1433"/>
      <c r="B267" s="443" t="s">
        <v>285</v>
      </c>
      <c r="C267" s="139">
        <f t="shared" si="77"/>
        <v>0</v>
      </c>
      <c r="D267" s="140">
        <f t="shared" si="88"/>
        <v>0</v>
      </c>
      <c r="E267" s="812">
        <f t="shared" si="89"/>
        <v>0</v>
      </c>
      <c r="F267" s="35"/>
      <c r="G267" s="40"/>
      <c r="H267" s="35"/>
      <c r="I267" s="40"/>
      <c r="J267" s="35"/>
      <c r="K267" s="40"/>
      <c r="L267" s="35"/>
      <c r="M267" s="40"/>
      <c r="N267" s="35"/>
      <c r="O267" s="37"/>
      <c r="P267" s="35"/>
      <c r="Q267" s="40"/>
      <c r="R267" s="143"/>
      <c r="S267" s="37"/>
      <c r="T267" s="35"/>
      <c r="U267" s="40"/>
      <c r="V267" s="143"/>
      <c r="W267" s="37"/>
      <c r="X267" s="35"/>
      <c r="Y267" s="40"/>
      <c r="Z267" s="143"/>
      <c r="AA267" s="37"/>
      <c r="AB267" s="35"/>
      <c r="AC267" s="40"/>
      <c r="AD267" s="143"/>
      <c r="AE267" s="37"/>
      <c r="AF267" s="35"/>
      <c r="AG267" s="40"/>
      <c r="AH267" s="143"/>
      <c r="AI267" s="37"/>
      <c r="AJ267" s="35"/>
      <c r="AK267" s="40"/>
      <c r="AL267" s="143"/>
      <c r="AM267" s="38"/>
      <c r="AN267" s="143"/>
      <c r="AO267" s="143"/>
      <c r="AP267" s="39"/>
      <c r="AQ267" s="35"/>
      <c r="AR267" s="39"/>
      <c r="AS267" s="58"/>
      <c r="AT267" s="58"/>
      <c r="AU267" s="39"/>
      <c r="AV267" s="30" t="str">
        <f t="shared" si="80"/>
        <v/>
      </c>
      <c r="AW267" s="13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Z267" s="2"/>
      <c r="CA267" s="32" t="str">
        <f t="shared" si="81"/>
        <v/>
      </c>
      <c r="CB267" s="32" t="str">
        <f t="shared" si="82"/>
        <v/>
      </c>
      <c r="CC267" s="438" t="str">
        <f t="shared" si="83"/>
        <v/>
      </c>
      <c r="CD267" s="32"/>
      <c r="CE267" s="32"/>
      <c r="CF267" s="32"/>
      <c r="CG267" s="33">
        <f t="shared" si="84"/>
        <v>0</v>
      </c>
      <c r="CH267" s="33">
        <f t="shared" si="85"/>
        <v>0</v>
      </c>
      <c r="CI267" s="33">
        <f t="shared" si="86"/>
        <v>0</v>
      </c>
      <c r="CJ267" s="33"/>
      <c r="CK267" s="33"/>
      <c r="CL267" s="33"/>
      <c r="CM267" s="14"/>
      <c r="CN267" s="14"/>
    </row>
    <row r="268" spans="1:104" ht="16.350000000000001" customHeight="1" x14ac:dyDescent="0.2">
      <c r="A268" s="1433"/>
      <c r="B268" s="443" t="s">
        <v>286</v>
      </c>
      <c r="C268" s="139">
        <f t="shared" si="77"/>
        <v>0</v>
      </c>
      <c r="D268" s="140">
        <f t="shared" si="88"/>
        <v>0</v>
      </c>
      <c r="E268" s="812">
        <f t="shared" si="89"/>
        <v>0</v>
      </c>
      <c r="F268" s="35"/>
      <c r="G268" s="40"/>
      <c r="H268" s="35"/>
      <c r="I268" s="40"/>
      <c r="J268" s="35"/>
      <c r="K268" s="40"/>
      <c r="L268" s="35"/>
      <c r="M268" s="40"/>
      <c r="N268" s="35"/>
      <c r="O268" s="37"/>
      <c r="P268" s="35"/>
      <c r="Q268" s="40"/>
      <c r="R268" s="143"/>
      <c r="S268" s="37"/>
      <c r="T268" s="35"/>
      <c r="U268" s="40"/>
      <c r="V268" s="143"/>
      <c r="W268" s="37"/>
      <c r="X268" s="35"/>
      <c r="Y268" s="40"/>
      <c r="Z268" s="143"/>
      <c r="AA268" s="37"/>
      <c r="AB268" s="35"/>
      <c r="AC268" s="40"/>
      <c r="AD268" s="143"/>
      <c r="AE268" s="37"/>
      <c r="AF268" s="35"/>
      <c r="AG268" s="40"/>
      <c r="AH268" s="143"/>
      <c r="AI268" s="37"/>
      <c r="AJ268" s="35"/>
      <c r="AK268" s="40"/>
      <c r="AL268" s="143"/>
      <c r="AM268" s="38"/>
      <c r="AN268" s="143"/>
      <c r="AO268" s="143"/>
      <c r="AP268" s="39"/>
      <c r="AQ268" s="35"/>
      <c r="AR268" s="39"/>
      <c r="AS268" s="58"/>
      <c r="AT268" s="58"/>
      <c r="AU268" s="39"/>
      <c r="AV268" s="30" t="str">
        <f t="shared" si="80"/>
        <v/>
      </c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Y268" s="3"/>
      <c r="BZ268" s="4"/>
      <c r="CA268" s="32" t="str">
        <f t="shared" si="81"/>
        <v/>
      </c>
      <c r="CB268" s="32" t="str">
        <f t="shared" si="82"/>
        <v/>
      </c>
      <c r="CC268" s="438" t="str">
        <f t="shared" si="83"/>
        <v/>
      </c>
      <c r="CD268" s="32"/>
      <c r="CE268" s="32"/>
      <c r="CF268" s="33"/>
      <c r="CG268" s="33">
        <f t="shared" si="84"/>
        <v>0</v>
      </c>
      <c r="CH268" s="33">
        <f t="shared" si="85"/>
        <v>0</v>
      </c>
      <c r="CI268" s="33">
        <f t="shared" si="86"/>
        <v>0</v>
      </c>
      <c r="CJ268" s="33"/>
      <c r="CK268" s="33"/>
      <c r="CL268" s="33"/>
      <c r="CM268" s="14"/>
      <c r="CZ268" s="3"/>
    </row>
    <row r="269" spans="1:104" ht="16.350000000000001" customHeight="1" x14ac:dyDescent="0.2">
      <c r="A269" s="1374"/>
      <c r="B269" s="444" t="s">
        <v>287</v>
      </c>
      <c r="C269" s="182">
        <f t="shared" si="77"/>
        <v>2</v>
      </c>
      <c r="D269" s="183">
        <f t="shared" si="88"/>
        <v>0</v>
      </c>
      <c r="E269" s="350">
        <f t="shared" si="89"/>
        <v>2</v>
      </c>
      <c r="F269" s="82"/>
      <c r="G269" s="185">
        <v>1</v>
      </c>
      <c r="H269" s="82"/>
      <c r="I269" s="185"/>
      <c r="J269" s="82"/>
      <c r="K269" s="185"/>
      <c r="L269" s="82"/>
      <c r="M269" s="185"/>
      <c r="N269" s="82"/>
      <c r="O269" s="455"/>
      <c r="P269" s="82"/>
      <c r="Q269" s="185"/>
      <c r="R269" s="149"/>
      <c r="S269" s="455"/>
      <c r="T269" s="82"/>
      <c r="U269" s="185"/>
      <c r="V269" s="149"/>
      <c r="W269" s="455">
        <v>1</v>
      </c>
      <c r="X269" s="82"/>
      <c r="Y269" s="185"/>
      <c r="Z269" s="149"/>
      <c r="AA269" s="455"/>
      <c r="AB269" s="82"/>
      <c r="AC269" s="185"/>
      <c r="AD269" s="149"/>
      <c r="AE269" s="455"/>
      <c r="AF269" s="82"/>
      <c r="AG269" s="185"/>
      <c r="AH269" s="149"/>
      <c r="AI269" s="455"/>
      <c r="AJ269" s="82"/>
      <c r="AK269" s="185"/>
      <c r="AL269" s="149"/>
      <c r="AM269" s="84"/>
      <c r="AN269" s="149">
        <v>2</v>
      </c>
      <c r="AO269" s="149">
        <v>2</v>
      </c>
      <c r="AP269" s="85">
        <v>0</v>
      </c>
      <c r="AQ269" s="82">
        <v>0</v>
      </c>
      <c r="AR269" s="85">
        <v>0</v>
      </c>
      <c r="AS269" s="59">
        <v>0</v>
      </c>
      <c r="AT269" s="85">
        <v>0</v>
      </c>
      <c r="AU269" s="85">
        <v>0</v>
      </c>
      <c r="AV269" s="30" t="str">
        <f t="shared" si="80"/>
        <v/>
      </c>
      <c r="AW269" s="162"/>
      <c r="AX269" s="940"/>
      <c r="AY269" s="1042"/>
      <c r="AZ269" s="104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Z269" s="4"/>
      <c r="CA269" s="32" t="str">
        <f t="shared" si="81"/>
        <v/>
      </c>
      <c r="CB269" s="32" t="str">
        <f t="shared" si="82"/>
        <v/>
      </c>
      <c r="CC269" s="438" t="str">
        <f t="shared" si="83"/>
        <v/>
      </c>
      <c r="CD269" s="32"/>
      <c r="CE269" s="32"/>
      <c r="CF269" s="33"/>
      <c r="CG269" s="33">
        <f t="shared" si="84"/>
        <v>0</v>
      </c>
      <c r="CH269" s="33">
        <f t="shared" si="85"/>
        <v>0</v>
      </c>
      <c r="CI269" s="33">
        <f t="shared" si="86"/>
        <v>0</v>
      </c>
      <c r="CJ269" s="33"/>
      <c r="CK269" s="33"/>
      <c r="CL269" s="33"/>
      <c r="CM269" s="14"/>
      <c r="CZ269" s="3"/>
    </row>
    <row r="270" spans="1:104" ht="21" customHeight="1" x14ac:dyDescent="0.2">
      <c r="A270" s="155" t="s">
        <v>289</v>
      </c>
      <c r="B270" s="122"/>
      <c r="AW270" s="118"/>
      <c r="AX270" s="940"/>
      <c r="AY270" s="1042"/>
      <c r="AZ270" s="104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Z270" s="4"/>
      <c r="CA270" s="32"/>
      <c r="CB270" s="32"/>
      <c r="CC270" s="32"/>
      <c r="CD270" s="32"/>
      <c r="CE270" s="32"/>
      <c r="CF270" s="33"/>
      <c r="CG270" s="33"/>
      <c r="CH270" s="33"/>
      <c r="CI270" s="33"/>
      <c r="CJ270" s="33"/>
      <c r="CK270" s="33"/>
      <c r="CL270" s="33"/>
      <c r="CM270" s="14"/>
      <c r="CZ270" s="3"/>
    </row>
    <row r="271" spans="1:104" ht="16.350000000000001" customHeight="1" x14ac:dyDescent="0.2">
      <c r="A271" s="1366" t="s">
        <v>62</v>
      </c>
      <c r="B271" s="1367"/>
      <c r="C271" s="1371" t="s">
        <v>269</v>
      </c>
      <c r="D271" s="1512"/>
      <c r="E271" s="1372"/>
      <c r="F271" s="1377" t="s">
        <v>290</v>
      </c>
      <c r="G271" s="1378"/>
      <c r="H271" s="1378"/>
      <c r="I271" s="1378"/>
      <c r="J271" s="1378"/>
      <c r="K271" s="1378"/>
      <c r="L271" s="1378"/>
      <c r="M271" s="1378"/>
      <c r="N271" s="1378"/>
      <c r="O271" s="1378"/>
      <c r="P271" s="1378"/>
      <c r="Q271" s="1378"/>
      <c r="R271" s="1378"/>
      <c r="S271" s="1378"/>
      <c r="T271" s="1378"/>
      <c r="U271" s="1378"/>
      <c r="V271" s="1378"/>
      <c r="W271" s="1378"/>
      <c r="X271" s="1378"/>
      <c r="Y271" s="1378"/>
      <c r="Z271" s="1378"/>
      <c r="AA271" s="1378"/>
      <c r="AB271" s="1378"/>
      <c r="AC271" s="1378"/>
      <c r="AD271" s="1378"/>
      <c r="AE271" s="1378"/>
      <c r="AF271" s="1378"/>
      <c r="AG271" s="1378"/>
      <c r="AH271" s="1378"/>
      <c r="AI271" s="1378"/>
      <c r="AJ271" s="1378"/>
      <c r="AK271" s="1378"/>
      <c r="AL271" s="1378"/>
      <c r="AM271" s="1378"/>
      <c r="AN271" s="1378"/>
      <c r="AO271" s="1378"/>
      <c r="AP271" s="1378"/>
      <c r="AQ271" s="1378"/>
      <c r="AR271" s="1378"/>
      <c r="AS271" s="1380"/>
      <c r="AT271" s="1403" t="s">
        <v>271</v>
      </c>
      <c r="AU271" s="1405"/>
      <c r="AV271" s="1375" t="s">
        <v>7</v>
      </c>
      <c r="AW271" s="1367" t="s">
        <v>8</v>
      </c>
      <c r="AX271" s="1367" t="s">
        <v>230</v>
      </c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12"/>
      <c r="BK271" s="12"/>
      <c r="BL271" s="1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3"/>
      <c r="CM271" s="14"/>
      <c r="CZ271" s="3"/>
    </row>
    <row r="272" spans="1:104" ht="16.350000000000001" customHeight="1" x14ac:dyDescent="0.2">
      <c r="A272" s="1399"/>
      <c r="B272" s="1400"/>
      <c r="C272" s="1373"/>
      <c r="D272" s="1513"/>
      <c r="E272" s="1374"/>
      <c r="F272" s="1406" t="s">
        <v>291</v>
      </c>
      <c r="G272" s="1408"/>
      <c r="H272" s="1406" t="s">
        <v>292</v>
      </c>
      <c r="I272" s="1408"/>
      <c r="J272" s="1406" t="s">
        <v>293</v>
      </c>
      <c r="K272" s="1408"/>
      <c r="L272" s="1406" t="s">
        <v>294</v>
      </c>
      <c r="M272" s="1408"/>
      <c r="N272" s="1406" t="s">
        <v>295</v>
      </c>
      <c r="O272" s="1408"/>
      <c r="P272" s="1406" t="s">
        <v>175</v>
      </c>
      <c r="Q272" s="1408"/>
      <c r="R272" s="1406" t="s">
        <v>110</v>
      </c>
      <c r="S272" s="1408"/>
      <c r="T272" s="1406" t="s">
        <v>11</v>
      </c>
      <c r="U272" s="1408"/>
      <c r="V272" s="1406" t="s">
        <v>112</v>
      </c>
      <c r="W272" s="1407"/>
      <c r="X272" s="1406" t="s">
        <v>113</v>
      </c>
      <c r="Y272" s="1407"/>
      <c r="Z272" s="1406" t="s">
        <v>114</v>
      </c>
      <c r="AA272" s="1407"/>
      <c r="AB272" s="1406" t="s">
        <v>115</v>
      </c>
      <c r="AC272" s="1407"/>
      <c r="AD272" s="1406" t="s">
        <v>116</v>
      </c>
      <c r="AE272" s="1407"/>
      <c r="AF272" s="1406" t="s">
        <v>117</v>
      </c>
      <c r="AG272" s="1407"/>
      <c r="AH272" s="1406" t="s">
        <v>118</v>
      </c>
      <c r="AI272" s="1407"/>
      <c r="AJ272" s="1406" t="s">
        <v>119</v>
      </c>
      <c r="AK272" s="1407"/>
      <c r="AL272" s="1406" t="s">
        <v>120</v>
      </c>
      <c r="AM272" s="1407"/>
      <c r="AN272" s="1406" t="s">
        <v>121</v>
      </c>
      <c r="AO272" s="1407"/>
      <c r="AP272" s="1406" t="s">
        <v>122</v>
      </c>
      <c r="AQ272" s="1407"/>
      <c r="AR272" s="1406" t="s">
        <v>123</v>
      </c>
      <c r="AS272" s="1407"/>
      <c r="AT272" s="1399" t="s">
        <v>277</v>
      </c>
      <c r="AU272" s="1400" t="s">
        <v>278</v>
      </c>
      <c r="AV272" s="1392"/>
      <c r="AW272" s="1400"/>
      <c r="AX272" s="1400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12"/>
      <c r="BK272" s="12"/>
      <c r="BL272" s="12"/>
      <c r="CA272" s="32"/>
      <c r="CB272" s="32"/>
      <c r="CC272" s="32"/>
      <c r="CD272" s="32"/>
      <c r="CE272" s="32"/>
      <c r="CF272" s="32"/>
      <c r="CG272" s="32"/>
      <c r="CH272" s="32"/>
      <c r="CI272" s="32"/>
      <c r="CJ272" s="32"/>
      <c r="CK272" s="32"/>
      <c r="CL272" s="33"/>
      <c r="CM272" s="14"/>
      <c r="CZ272" s="3"/>
    </row>
    <row r="273" spans="1:104" ht="32.25" customHeight="1" x14ac:dyDescent="0.2">
      <c r="A273" s="1368"/>
      <c r="B273" s="1369"/>
      <c r="C273" s="881" t="s">
        <v>88</v>
      </c>
      <c r="D273" s="831" t="s">
        <v>54</v>
      </c>
      <c r="E273" s="809" t="s">
        <v>89</v>
      </c>
      <c r="F273" s="881" t="s">
        <v>276</v>
      </c>
      <c r="G273" s="902" t="s">
        <v>89</v>
      </c>
      <c r="H273" s="881" t="s">
        <v>276</v>
      </c>
      <c r="I273" s="902" t="s">
        <v>89</v>
      </c>
      <c r="J273" s="881" t="s">
        <v>276</v>
      </c>
      <c r="K273" s="902" t="s">
        <v>89</v>
      </c>
      <c r="L273" s="881" t="s">
        <v>276</v>
      </c>
      <c r="M273" s="902" t="s">
        <v>89</v>
      </c>
      <c r="N273" s="881" t="s">
        <v>276</v>
      </c>
      <c r="O273" s="902" t="s">
        <v>89</v>
      </c>
      <c r="P273" s="881" t="s">
        <v>276</v>
      </c>
      <c r="Q273" s="902" t="s">
        <v>89</v>
      </c>
      <c r="R273" s="881" t="s">
        <v>276</v>
      </c>
      <c r="S273" s="902" t="s">
        <v>89</v>
      </c>
      <c r="T273" s="881" t="s">
        <v>276</v>
      </c>
      <c r="U273" s="902" t="s">
        <v>89</v>
      </c>
      <c r="V273" s="881" t="s">
        <v>276</v>
      </c>
      <c r="W273" s="902" t="s">
        <v>89</v>
      </c>
      <c r="X273" s="881" t="s">
        <v>276</v>
      </c>
      <c r="Y273" s="902" t="s">
        <v>89</v>
      </c>
      <c r="Z273" s="881" t="s">
        <v>276</v>
      </c>
      <c r="AA273" s="902" t="s">
        <v>89</v>
      </c>
      <c r="AB273" s="881" t="s">
        <v>276</v>
      </c>
      <c r="AC273" s="902" t="s">
        <v>89</v>
      </c>
      <c r="AD273" s="881" t="s">
        <v>276</v>
      </c>
      <c r="AE273" s="902" t="s">
        <v>89</v>
      </c>
      <c r="AF273" s="881" t="s">
        <v>276</v>
      </c>
      <c r="AG273" s="902" t="s">
        <v>89</v>
      </c>
      <c r="AH273" s="881" t="s">
        <v>276</v>
      </c>
      <c r="AI273" s="902" t="s">
        <v>89</v>
      </c>
      <c r="AJ273" s="881" t="s">
        <v>276</v>
      </c>
      <c r="AK273" s="902" t="s">
        <v>89</v>
      </c>
      <c r="AL273" s="881" t="s">
        <v>276</v>
      </c>
      <c r="AM273" s="902" t="s">
        <v>89</v>
      </c>
      <c r="AN273" s="881" t="s">
        <v>276</v>
      </c>
      <c r="AO273" s="902" t="s">
        <v>89</v>
      </c>
      <c r="AP273" s="881" t="s">
        <v>276</v>
      </c>
      <c r="AQ273" s="902" t="s">
        <v>89</v>
      </c>
      <c r="AR273" s="881" t="s">
        <v>276</v>
      </c>
      <c r="AS273" s="902" t="s">
        <v>89</v>
      </c>
      <c r="AT273" s="1368"/>
      <c r="AU273" s="1369"/>
      <c r="AV273" s="1376"/>
      <c r="AW273" s="1369"/>
      <c r="AX273" s="1369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12"/>
      <c r="BK273" s="12"/>
      <c r="BL273" s="1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3"/>
      <c r="CM273" s="14"/>
      <c r="CZ273" s="3"/>
    </row>
    <row r="274" spans="1:104" ht="16.350000000000001" customHeight="1" x14ac:dyDescent="0.2">
      <c r="A274" s="1485" t="s">
        <v>181</v>
      </c>
      <c r="B274" s="909" t="s">
        <v>176</v>
      </c>
      <c r="C274" s="213">
        <f t="shared" ref="C274:C281" si="90">SUM(D274+E274)</f>
        <v>0</v>
      </c>
      <c r="D274" s="993"/>
      <c r="E274" s="909">
        <f>+Q274+S274+U274+W274+Y274+AA274+AC274+AE274+AG274</f>
        <v>0</v>
      </c>
      <c r="F274" s="994"/>
      <c r="G274" s="994"/>
      <c r="H274" s="995"/>
      <c r="I274" s="994"/>
      <c r="J274" s="995"/>
      <c r="K274" s="996"/>
      <c r="L274" s="995"/>
      <c r="M274" s="997"/>
      <c r="N274" s="995"/>
      <c r="O274" s="996"/>
      <c r="P274" s="995"/>
      <c r="Q274" s="911"/>
      <c r="R274" s="995"/>
      <c r="S274" s="911"/>
      <c r="T274" s="995"/>
      <c r="U274" s="911"/>
      <c r="V274" s="995"/>
      <c r="W274" s="911"/>
      <c r="X274" s="995"/>
      <c r="Y274" s="911"/>
      <c r="Z274" s="995"/>
      <c r="AA274" s="911"/>
      <c r="AB274" s="995"/>
      <c r="AC274" s="911"/>
      <c r="AD274" s="995"/>
      <c r="AE274" s="911"/>
      <c r="AF274" s="995"/>
      <c r="AG274" s="911"/>
      <c r="AH274" s="995"/>
      <c r="AI274" s="994"/>
      <c r="AJ274" s="995"/>
      <c r="AK274" s="994"/>
      <c r="AL274" s="995"/>
      <c r="AM274" s="994"/>
      <c r="AN274" s="995"/>
      <c r="AO274" s="994"/>
      <c r="AP274" s="995"/>
      <c r="AQ274" s="994"/>
      <c r="AR274" s="995"/>
      <c r="AS274" s="996"/>
      <c r="AT274" s="893"/>
      <c r="AU274" s="896"/>
      <c r="AV274" s="913"/>
      <c r="AW274" s="896"/>
      <c r="AX274" s="896"/>
      <c r="AY274" s="30" t="str">
        <f>CA274&amp;CB274&amp;CC274&amp;CD274&amp;CE274&amp;CF274</f>
        <v/>
      </c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12"/>
      <c r="BK274" s="12"/>
      <c r="BL274" s="12"/>
      <c r="BZ274" s="4"/>
      <c r="CA274" s="32" t="str">
        <f>IF(CG274=0,"","* La suma de Ingresos de pacientes TRANS NO DEBE superar el total de mujeres ingresadas. ")</f>
        <v/>
      </c>
      <c r="CB274" s="32" t="str">
        <f>IF(CH274=0,"","* El Total de Pueblo Originario Ingresado NO DEBE superar el total de mujeres ingresadas. ")</f>
        <v/>
      </c>
      <c r="CC274" s="32" t="str">
        <f>IF(CI274=0,"","* El total de Migrantes Ingresado NO DEBE superar el total de mujeres ingresadas. ")</f>
        <v/>
      </c>
      <c r="CD274" s="32" t="str">
        <f>IF(CJ274=0,"","* El total de Población SENAME Ingresado NO DEBE superar el total de mujeres ingresadas. ")</f>
        <v/>
      </c>
      <c r="CE274" s="32" t="str">
        <f>IF(CK274=0,"","* No olvide digitar los campos Trans y/o Pueblo Originario y/o Migrantes y/o Población SENAME (Digite CERO si no tiene). ")</f>
        <v/>
      </c>
      <c r="CF274" s="33"/>
      <c r="CG274" s="33">
        <f>IF(SUM(AT274,AU274)&gt;E274,1,0)</f>
        <v>0</v>
      </c>
      <c r="CH274" s="33">
        <f>IF(E274&lt;AV274,1,0)</f>
        <v>0</v>
      </c>
      <c r="CI274" s="33">
        <f>IF(E274&lt;AW274,1,0)</f>
        <v>0</v>
      </c>
      <c r="CJ274" s="33">
        <f>IF(C274&lt;AX274,1,0)</f>
        <v>0</v>
      </c>
      <c r="CK274" s="33">
        <f>IF(AND(E274&lt;&gt;0,OR(AT274="",AU274="",AV274="",AW274="",AX274="")),1,0)</f>
        <v>0</v>
      </c>
      <c r="CL274" s="33"/>
      <c r="CM274" s="14"/>
      <c r="CZ274" s="3"/>
    </row>
    <row r="275" spans="1:104" ht="16.350000000000001" customHeight="1" x14ac:dyDescent="0.2">
      <c r="A275" s="1486"/>
      <c r="B275" s="821" t="s">
        <v>288</v>
      </c>
      <c r="C275" s="280">
        <f t="shared" si="90"/>
        <v>4</v>
      </c>
      <c r="D275" s="281">
        <f t="shared" ref="D275:E277" si="91">SUM(F275+H275+J275+L275+N275+P275+R275+T275+V275+X275+Z275+AB275+AD275+AF275+AH275+AJ275+AL275+AN275+AP275+AR275)</f>
        <v>4</v>
      </c>
      <c r="E275" s="282">
        <f t="shared" si="91"/>
        <v>0</v>
      </c>
      <c r="F275" s="389"/>
      <c r="G275" s="389"/>
      <c r="H275" s="324"/>
      <c r="I275" s="389"/>
      <c r="J275" s="324"/>
      <c r="K275" s="305"/>
      <c r="L275" s="324"/>
      <c r="M275" s="285"/>
      <c r="N275" s="324"/>
      <c r="O275" s="305"/>
      <c r="P275" s="324"/>
      <c r="Q275" s="389"/>
      <c r="R275" s="324"/>
      <c r="S275" s="389"/>
      <c r="T275" s="324"/>
      <c r="U275" s="389"/>
      <c r="V275" s="324">
        <v>2</v>
      </c>
      <c r="W275" s="389"/>
      <c r="X275" s="324"/>
      <c r="Y275" s="389"/>
      <c r="Z275" s="324"/>
      <c r="AA275" s="389"/>
      <c r="AB275" s="324"/>
      <c r="AC275" s="389"/>
      <c r="AD275" s="324"/>
      <c r="AE275" s="389"/>
      <c r="AF275" s="324"/>
      <c r="AG275" s="389"/>
      <c r="AH275" s="324">
        <v>2</v>
      </c>
      <c r="AI275" s="389"/>
      <c r="AJ275" s="324"/>
      <c r="AK275" s="389"/>
      <c r="AL275" s="324"/>
      <c r="AM275" s="389"/>
      <c r="AN275" s="324"/>
      <c r="AO275" s="389"/>
      <c r="AP275" s="324"/>
      <c r="AQ275" s="389"/>
      <c r="AR275" s="324"/>
      <c r="AS275" s="305"/>
      <c r="AT275" s="324">
        <v>0</v>
      </c>
      <c r="AU275" s="305">
        <v>0</v>
      </c>
      <c r="AV275" s="306">
        <v>0</v>
      </c>
      <c r="AW275" s="305">
        <v>0</v>
      </c>
      <c r="AX275" s="305">
        <v>0</v>
      </c>
      <c r="AY275" s="30" t="str">
        <f t="shared" ref="AY275:AY281" si="92">CA275&amp;CB275&amp;CC275&amp;CD275&amp;CE275&amp;CF275</f>
        <v/>
      </c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12"/>
      <c r="BK275" s="12"/>
      <c r="BL275" s="12"/>
      <c r="BZ275" s="4"/>
      <c r="CA275" s="32" t="str">
        <f>IF(CG275=0,"","* La suma de Ingresos de pacientes Trans NO DEBE superar el total de pacientes ingresados. ")</f>
        <v/>
      </c>
      <c r="CB275" s="32" t="str">
        <f>IF(CH275=0,"","* El Total de Pueblo Originario Ingresado NO DEBE superar el total de pacientes ingresados. ")</f>
        <v/>
      </c>
      <c r="CC275" s="32" t="str">
        <f>IF(CI275=0,"","* El total de Migrantes Ingresado NO DEBE superar el total de pacientes ingresados. ")</f>
        <v/>
      </c>
      <c r="CD275" s="32" t="str">
        <f>IF(CJ275=0,"","* El total de Población SENAME Ingresado NO DEBE superar el total de pacientes ingresados. ")</f>
        <v/>
      </c>
      <c r="CE275" s="32" t="str">
        <f>IF(CK275=0,"","* No olvide digitar los campos Trans y/o Pueblo Originario y/o Migrantes y/o Población SENAME (Digite CERO si no tiene). ")</f>
        <v/>
      </c>
      <c r="CF275" s="33"/>
      <c r="CG275" s="33">
        <f t="shared" ref="CG275:CG281" si="93">IF(SUM(AT275,AU275)&gt;C275,1,0)</f>
        <v>0</v>
      </c>
      <c r="CH275" s="33">
        <f t="shared" ref="CH275:CH281" si="94">IF(C275&lt;AV275,1,0)</f>
        <v>0</v>
      </c>
      <c r="CI275" s="33">
        <f t="shared" ref="CI275:CI281" si="95">IF(C275&lt;AW275,1,0)</f>
        <v>0</v>
      </c>
      <c r="CJ275" s="33">
        <f t="shared" ref="CJ275:CJ281" si="96">IF(C275&lt;AX275,1,0)</f>
        <v>0</v>
      </c>
      <c r="CK275" s="33">
        <f>IF(AND(C275&lt;&gt;0,OR(AT275="",AU275="",AV275="",AW275="",AX275="")),1,0)</f>
        <v>0</v>
      </c>
      <c r="CL275" s="33"/>
      <c r="CM275" s="14"/>
      <c r="CZ275" s="3"/>
    </row>
    <row r="276" spans="1:104" ht="20.25" customHeight="1" thickBot="1" x14ac:dyDescent="0.25">
      <c r="A276" s="1508" t="s">
        <v>296</v>
      </c>
      <c r="B276" s="1509"/>
      <c r="C276" s="998">
        <f t="shared" si="90"/>
        <v>2</v>
      </c>
      <c r="D276" s="999">
        <f t="shared" si="91"/>
        <v>1</v>
      </c>
      <c r="E276" s="1000">
        <f t="shared" si="91"/>
        <v>1</v>
      </c>
      <c r="F276" s="468"/>
      <c r="G276" s="468"/>
      <c r="H276" s="397"/>
      <c r="I276" s="468"/>
      <c r="J276" s="397"/>
      <c r="K276" s="347"/>
      <c r="L276" s="397"/>
      <c r="M276" s="469"/>
      <c r="N276" s="397"/>
      <c r="O276" s="347"/>
      <c r="P276" s="397"/>
      <c r="Q276" s="468"/>
      <c r="R276" s="397"/>
      <c r="S276" s="468"/>
      <c r="T276" s="397"/>
      <c r="U276" s="468"/>
      <c r="V276" s="397"/>
      <c r="W276" s="468"/>
      <c r="X276" s="397"/>
      <c r="Y276" s="468"/>
      <c r="Z276" s="397"/>
      <c r="AA276" s="468">
        <v>1</v>
      </c>
      <c r="AB276" s="397">
        <v>1</v>
      </c>
      <c r="AC276" s="468"/>
      <c r="AD276" s="397"/>
      <c r="AE276" s="468"/>
      <c r="AF276" s="397"/>
      <c r="AG276" s="468"/>
      <c r="AH276" s="397"/>
      <c r="AI276" s="468"/>
      <c r="AJ276" s="397"/>
      <c r="AK276" s="468"/>
      <c r="AL276" s="397"/>
      <c r="AM276" s="468"/>
      <c r="AN276" s="397"/>
      <c r="AO276" s="468"/>
      <c r="AP276" s="397"/>
      <c r="AQ276" s="468"/>
      <c r="AR276" s="397"/>
      <c r="AS276" s="347"/>
      <c r="AT276" s="397">
        <v>0</v>
      </c>
      <c r="AU276" s="347">
        <v>0</v>
      </c>
      <c r="AV276" s="470">
        <v>0</v>
      </c>
      <c r="AW276" s="347">
        <v>0</v>
      </c>
      <c r="AX276" s="347">
        <v>0</v>
      </c>
      <c r="AY276" s="30" t="str">
        <f t="shared" si="92"/>
        <v/>
      </c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12"/>
      <c r="BK276" s="12"/>
      <c r="BL276" s="12"/>
      <c r="BZ276" s="4"/>
      <c r="CA276" s="32" t="str">
        <f t="shared" ref="CA276:CA281" si="97">IF(CG276=0,"","* La suma de Egresos de pacientes Trans NO DEBE superar el total de pacientes egresados. ")</f>
        <v/>
      </c>
      <c r="CB276" s="32" t="str">
        <f>IF(CH276=0,"","* El Total de Pueblo Originario Egresado NO DEBE superar el total de pacientes egresados. ")</f>
        <v/>
      </c>
      <c r="CC276" s="32" t="str">
        <f>IF(CI276=0,"","* El total de Migrantes Egresado NO DEBE superar el total de pacientes egresados. ")</f>
        <v/>
      </c>
      <c r="CD276" s="32" t="str">
        <f t="shared" ref="CD276:CD281" si="98">IF(CJ276=0,"","* El total de Población SENAME Ingresado NO DEBE superar el total de pacientes ingresados. ")</f>
        <v/>
      </c>
      <c r="CE276" s="32" t="str">
        <f t="shared" ref="CE276:CE281" si="99">IF(CK276=0,"","* No olvide digitar los campos Trans y/o Pueblo Originario y/o Migrantes y/o Población SENAME (Digite CERO si no tiene). ")</f>
        <v/>
      </c>
      <c r="CF276" s="33"/>
      <c r="CG276" s="33">
        <f t="shared" si="93"/>
        <v>0</v>
      </c>
      <c r="CH276" s="33">
        <f t="shared" si="94"/>
        <v>0</v>
      </c>
      <c r="CI276" s="33">
        <f t="shared" si="95"/>
        <v>0</v>
      </c>
      <c r="CJ276" s="33">
        <f t="shared" si="96"/>
        <v>0</v>
      </c>
      <c r="CK276" s="33">
        <f t="shared" ref="CK276:CK281" si="100">IF(AND(C276&lt;&gt;0,OR(AT276="",AU276="",AV276="",AW276="",AX276="")),1,0)</f>
        <v>0</v>
      </c>
      <c r="CL276" s="33"/>
      <c r="CM276" s="14"/>
      <c r="CZ276" s="3"/>
    </row>
    <row r="277" spans="1:104" ht="21" customHeight="1" thickTop="1" x14ac:dyDescent="0.2">
      <c r="A277" s="1510" t="s">
        <v>297</v>
      </c>
      <c r="B277" s="1511"/>
      <c r="C277" s="471">
        <f t="shared" si="90"/>
        <v>0</v>
      </c>
      <c r="D277" s="472">
        <f t="shared" si="91"/>
        <v>0</v>
      </c>
      <c r="E277" s="473">
        <f t="shared" si="91"/>
        <v>0</v>
      </c>
      <c r="F277" s="474"/>
      <c r="G277" s="474"/>
      <c r="H277" s="286"/>
      <c r="I277" s="474"/>
      <c r="J277" s="286"/>
      <c r="K277" s="475"/>
      <c r="L277" s="286"/>
      <c r="M277" s="476"/>
      <c r="N277" s="286"/>
      <c r="O277" s="475"/>
      <c r="P277" s="286"/>
      <c r="Q277" s="474"/>
      <c r="R277" s="286"/>
      <c r="S277" s="474"/>
      <c r="T277" s="286"/>
      <c r="U277" s="474"/>
      <c r="V277" s="286"/>
      <c r="W277" s="474"/>
      <c r="X277" s="286"/>
      <c r="Y277" s="474"/>
      <c r="Z277" s="286"/>
      <c r="AA277" s="474"/>
      <c r="AB277" s="286"/>
      <c r="AC277" s="474"/>
      <c r="AD277" s="286"/>
      <c r="AE277" s="474"/>
      <c r="AF277" s="286"/>
      <c r="AG277" s="474"/>
      <c r="AH277" s="286"/>
      <c r="AI277" s="474"/>
      <c r="AJ277" s="286"/>
      <c r="AK277" s="474"/>
      <c r="AL277" s="286"/>
      <c r="AM277" s="474"/>
      <c r="AN277" s="286"/>
      <c r="AO277" s="474"/>
      <c r="AP277" s="286"/>
      <c r="AQ277" s="474"/>
      <c r="AR277" s="286"/>
      <c r="AS277" s="475"/>
      <c r="AT277" s="286"/>
      <c r="AU277" s="475"/>
      <c r="AV277" s="477"/>
      <c r="AW277" s="475"/>
      <c r="AX277" s="475"/>
      <c r="AY277" s="30" t="str">
        <f t="shared" si="92"/>
        <v/>
      </c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12"/>
      <c r="BK277" s="12"/>
      <c r="BL277" s="12"/>
      <c r="BZ277" s="4"/>
      <c r="CA277" s="32" t="str">
        <f t="shared" si="97"/>
        <v/>
      </c>
      <c r="CB277" s="32" t="str">
        <f>IF(CH277=0,"","* El Total de Pueblo Originario Egresado NO DEBE superar el total de pacientes egresados. ")</f>
        <v/>
      </c>
      <c r="CC277" s="32" t="str">
        <f>IF(CI277=0,"","* El total de Migrantes Egresado NO DEBE superar el total de pacientes egresados. ")</f>
        <v/>
      </c>
      <c r="CD277" s="32" t="str">
        <f t="shared" si="98"/>
        <v/>
      </c>
      <c r="CE277" s="32" t="str">
        <f t="shared" si="99"/>
        <v/>
      </c>
      <c r="CF277" s="32" t="str">
        <f>IF(CL277=0,"","* El Total de egresos por fallecimiento NO DEBE superar el total de Egresos. ")</f>
        <v/>
      </c>
      <c r="CG277" s="33">
        <f t="shared" si="93"/>
        <v>0</v>
      </c>
      <c r="CH277" s="33">
        <f t="shared" si="94"/>
        <v>0</v>
      </c>
      <c r="CI277" s="33">
        <f t="shared" si="95"/>
        <v>0</v>
      </c>
      <c r="CJ277" s="33">
        <f t="shared" si="96"/>
        <v>0</v>
      </c>
      <c r="CK277" s="33">
        <f t="shared" si="100"/>
        <v>0</v>
      </c>
      <c r="CL277" s="33">
        <f>IF(C277&gt;C276,1,0)</f>
        <v>0</v>
      </c>
      <c r="CM277" s="14"/>
      <c r="CZ277" s="3"/>
    </row>
    <row r="278" spans="1:104" ht="21.75" customHeight="1" thickBot="1" x14ac:dyDescent="0.25">
      <c r="A278" s="1514" t="s">
        <v>298</v>
      </c>
      <c r="B278" s="1515"/>
      <c r="C278" s="275">
        <f t="shared" si="90"/>
        <v>0</v>
      </c>
      <c r="D278" s="276">
        <f>SUM(F278+H278+J278+L278)</f>
        <v>0</v>
      </c>
      <c r="E278" s="277">
        <f>SUM(G278+I278+K278+M278)</f>
        <v>0</v>
      </c>
      <c r="F278" s="478"/>
      <c r="G278" s="478"/>
      <c r="H278" s="100"/>
      <c r="I278" s="478"/>
      <c r="J278" s="100"/>
      <c r="K278" s="103"/>
      <c r="L278" s="100"/>
      <c r="M278" s="479"/>
      <c r="N278" s="480"/>
      <c r="O278" s="481"/>
      <c r="P278" s="480"/>
      <c r="Q278" s="481"/>
      <c r="R278" s="480"/>
      <c r="S278" s="481"/>
      <c r="T278" s="480"/>
      <c r="U278" s="481"/>
      <c r="V278" s="480"/>
      <c r="W278" s="481"/>
      <c r="X278" s="480"/>
      <c r="Y278" s="481"/>
      <c r="Z278" s="480"/>
      <c r="AA278" s="481"/>
      <c r="AB278" s="480"/>
      <c r="AC278" s="481"/>
      <c r="AD278" s="480"/>
      <c r="AE278" s="481"/>
      <c r="AF278" s="480"/>
      <c r="AG278" s="481"/>
      <c r="AH278" s="480"/>
      <c r="AI278" s="481"/>
      <c r="AJ278" s="480"/>
      <c r="AK278" s="481"/>
      <c r="AL278" s="480"/>
      <c r="AM278" s="481"/>
      <c r="AN278" s="480"/>
      <c r="AO278" s="481"/>
      <c r="AP278" s="480"/>
      <c r="AQ278" s="481"/>
      <c r="AR278" s="480"/>
      <c r="AS278" s="481"/>
      <c r="AT278" s="480"/>
      <c r="AU278" s="481"/>
      <c r="AV278" s="482"/>
      <c r="AW278" s="103"/>
      <c r="AX278" s="103"/>
      <c r="AY278" s="30" t="str">
        <f t="shared" si="92"/>
        <v/>
      </c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12"/>
      <c r="BK278" s="12"/>
      <c r="BL278" s="12"/>
      <c r="BZ278" s="4"/>
      <c r="CA278" s="32" t="str">
        <f t="shared" si="97"/>
        <v/>
      </c>
      <c r="CB278" s="32" t="str">
        <f>IF(CH278=0,"","* El Total de Pueblo Originario Egresado NO DEBE superar el total de pacientes egresados. ")</f>
        <v/>
      </c>
      <c r="CC278" s="32" t="str">
        <f>IF(CI278=0,"","* El total de Migrantes Egresado NO DEBE superar el total de pacientes egresados. ")</f>
        <v/>
      </c>
      <c r="CD278" s="32" t="str">
        <f t="shared" si="98"/>
        <v/>
      </c>
      <c r="CE278" s="32" t="str">
        <f>IF(CK278=0,"","* No olvide digitar los campos Pueblo Originario y/o Migrantes y/o Población SENAME (Digite CERO si no tiene). ")</f>
        <v/>
      </c>
      <c r="CF278" s="32" t="str">
        <f>IF(CL278=0,"","* El total de Egresos por Alta Hijo VIH NO DEBE superar el Total de Egresos. ")</f>
        <v/>
      </c>
      <c r="CG278" s="33">
        <f t="shared" si="93"/>
        <v>0</v>
      </c>
      <c r="CH278" s="33">
        <f t="shared" si="94"/>
        <v>0</v>
      </c>
      <c r="CI278" s="33">
        <f t="shared" si="95"/>
        <v>0</v>
      </c>
      <c r="CJ278" s="33">
        <f t="shared" si="96"/>
        <v>0</v>
      </c>
      <c r="CK278" s="33">
        <f>IF(AND(C278&lt;&gt;0,OR(AV278="",AW278="",AX278="")),1,0)</f>
        <v>0</v>
      </c>
      <c r="CL278" s="33">
        <f>IF(C278&gt;C276,1,0)</f>
        <v>0</v>
      </c>
      <c r="CM278" s="14"/>
      <c r="CZ278" s="3"/>
    </row>
    <row r="279" spans="1:104" ht="18" customHeight="1" thickTop="1" x14ac:dyDescent="0.2">
      <c r="A279" s="1516" t="s">
        <v>299</v>
      </c>
      <c r="B279" s="439" t="s">
        <v>300</v>
      </c>
      <c r="C279" s="471">
        <f t="shared" si="90"/>
        <v>0</v>
      </c>
      <c r="D279" s="472">
        <f t="shared" ref="D279:E281" si="101">SUM(F279+H279+J279+L279+N279+P279+R279+T279+V279+X279+Z279+AB279+AD279+AF279+AH279+AJ279+AL279+AN279+AP279+AR279)</f>
        <v>0</v>
      </c>
      <c r="E279" s="473">
        <f t="shared" si="101"/>
        <v>0</v>
      </c>
      <c r="F279" s="474"/>
      <c r="G279" s="474"/>
      <c r="H279" s="286"/>
      <c r="I279" s="474"/>
      <c r="J279" s="286"/>
      <c r="K279" s="475"/>
      <c r="L279" s="286"/>
      <c r="M279" s="476"/>
      <c r="N279" s="286"/>
      <c r="O279" s="475"/>
      <c r="P279" s="286"/>
      <c r="Q279" s="474"/>
      <c r="R279" s="286"/>
      <c r="S279" s="474"/>
      <c r="T279" s="286"/>
      <c r="U279" s="474"/>
      <c r="V279" s="286"/>
      <c r="W279" s="474"/>
      <c r="X279" s="286"/>
      <c r="Y279" s="474"/>
      <c r="Z279" s="286"/>
      <c r="AA279" s="474"/>
      <c r="AB279" s="286"/>
      <c r="AC279" s="474"/>
      <c r="AD279" s="286"/>
      <c r="AE279" s="474"/>
      <c r="AF279" s="286"/>
      <c r="AG279" s="474"/>
      <c r="AH279" s="286"/>
      <c r="AI279" s="474"/>
      <c r="AJ279" s="286"/>
      <c r="AK279" s="474"/>
      <c r="AL279" s="286"/>
      <c r="AM279" s="474"/>
      <c r="AN279" s="286"/>
      <c r="AO279" s="474"/>
      <c r="AP279" s="286"/>
      <c r="AQ279" s="474"/>
      <c r="AR279" s="286"/>
      <c r="AS279" s="475"/>
      <c r="AT279" s="286"/>
      <c r="AU279" s="475"/>
      <c r="AV279" s="477"/>
      <c r="AW279" s="475"/>
      <c r="AX279" s="475"/>
      <c r="AY279" s="30" t="str">
        <f t="shared" si="92"/>
        <v/>
      </c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Z279" s="4"/>
      <c r="CA279" s="32" t="str">
        <f t="shared" si="97"/>
        <v/>
      </c>
      <c r="CB279" s="32" t="str">
        <f>IF(CH279=0,"","* El Total de Pueblo Originario Egresado NO DEBE superar el total de pacientes egresados. ")</f>
        <v/>
      </c>
      <c r="CC279" s="32" t="str">
        <f>IF(CI279=0,"","* El total de Migrantes Egresado NO DEBE superar el total de pacientes egresados. ")</f>
        <v/>
      </c>
      <c r="CD279" s="32" t="str">
        <f t="shared" si="98"/>
        <v/>
      </c>
      <c r="CE279" s="32" t="str">
        <f t="shared" si="99"/>
        <v/>
      </c>
      <c r="CF279" s="33"/>
      <c r="CG279" s="33">
        <f t="shared" si="93"/>
        <v>0</v>
      </c>
      <c r="CH279" s="33">
        <f t="shared" si="94"/>
        <v>0</v>
      </c>
      <c r="CI279" s="33">
        <f t="shared" si="95"/>
        <v>0</v>
      </c>
      <c r="CJ279" s="33">
        <f t="shared" si="96"/>
        <v>0</v>
      </c>
      <c r="CK279" s="33">
        <f t="shared" si="100"/>
        <v>0</v>
      </c>
      <c r="CL279" s="33"/>
      <c r="CM279" s="14"/>
      <c r="CN279" s="14"/>
    </row>
    <row r="280" spans="1:104" ht="16.350000000000001" customHeight="1" x14ac:dyDescent="0.2">
      <c r="A280" s="1516"/>
      <c r="B280" s="443" t="s">
        <v>301</v>
      </c>
      <c r="C280" s="139">
        <f t="shared" si="90"/>
        <v>0</v>
      </c>
      <c r="D280" s="140">
        <f t="shared" si="101"/>
        <v>0</v>
      </c>
      <c r="E280" s="141">
        <f t="shared" si="101"/>
        <v>0</v>
      </c>
      <c r="F280" s="143"/>
      <c r="G280" s="143"/>
      <c r="H280" s="35"/>
      <c r="I280" s="143"/>
      <c r="J280" s="35"/>
      <c r="K280" s="39"/>
      <c r="L280" s="35"/>
      <c r="M280" s="239"/>
      <c r="N280" s="35"/>
      <c r="O280" s="39"/>
      <c r="P280" s="35"/>
      <c r="Q280" s="143"/>
      <c r="R280" s="35"/>
      <c r="S280" s="143"/>
      <c r="T280" s="35"/>
      <c r="U280" s="143"/>
      <c r="V280" s="35"/>
      <c r="W280" s="143"/>
      <c r="X280" s="35"/>
      <c r="Y280" s="143"/>
      <c r="Z280" s="35"/>
      <c r="AA280" s="143"/>
      <c r="AB280" s="35"/>
      <c r="AC280" s="143"/>
      <c r="AD280" s="35"/>
      <c r="AE280" s="143"/>
      <c r="AF280" s="35"/>
      <c r="AG280" s="143"/>
      <c r="AH280" s="35"/>
      <c r="AI280" s="143"/>
      <c r="AJ280" s="35"/>
      <c r="AK280" s="143"/>
      <c r="AL280" s="35"/>
      <c r="AM280" s="143"/>
      <c r="AN280" s="35"/>
      <c r="AO280" s="143"/>
      <c r="AP280" s="35"/>
      <c r="AQ280" s="143"/>
      <c r="AR280" s="35"/>
      <c r="AS280" s="39"/>
      <c r="AT280" s="35"/>
      <c r="AU280" s="39"/>
      <c r="AV280" s="58"/>
      <c r="AW280" s="39"/>
      <c r="AX280" s="39"/>
      <c r="AY280" s="30" t="str">
        <f t="shared" si="92"/>
        <v/>
      </c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Z280" s="4"/>
      <c r="CA280" s="32" t="str">
        <f t="shared" si="97"/>
        <v/>
      </c>
      <c r="CB280" s="32"/>
      <c r="CC280" s="32"/>
      <c r="CD280" s="32" t="str">
        <f t="shared" si="98"/>
        <v/>
      </c>
      <c r="CE280" s="32" t="str">
        <f t="shared" si="99"/>
        <v/>
      </c>
      <c r="CF280" s="33"/>
      <c r="CG280" s="33">
        <f t="shared" si="93"/>
        <v>0</v>
      </c>
      <c r="CH280" s="33">
        <f t="shared" si="94"/>
        <v>0</v>
      </c>
      <c r="CI280" s="33">
        <f t="shared" si="95"/>
        <v>0</v>
      </c>
      <c r="CJ280" s="33">
        <f t="shared" si="96"/>
        <v>0</v>
      </c>
      <c r="CK280" s="33">
        <f t="shared" si="100"/>
        <v>0</v>
      </c>
      <c r="CL280" s="33"/>
      <c r="CM280" s="14"/>
      <c r="CN280" s="14"/>
    </row>
    <row r="281" spans="1:104" ht="16.350000000000001" customHeight="1" x14ac:dyDescent="0.2">
      <c r="A281" s="1486"/>
      <c r="B281" s="444" t="s">
        <v>302</v>
      </c>
      <c r="C281" s="145">
        <f t="shared" si="90"/>
        <v>0</v>
      </c>
      <c r="D281" s="146">
        <f t="shared" si="101"/>
        <v>0</v>
      </c>
      <c r="E281" s="147">
        <f t="shared" si="101"/>
        <v>0</v>
      </c>
      <c r="F281" s="376"/>
      <c r="G281" s="376"/>
      <c r="H281" s="92"/>
      <c r="I281" s="376"/>
      <c r="J281" s="92"/>
      <c r="K281" s="95"/>
      <c r="L281" s="92"/>
      <c r="M281" s="318"/>
      <c r="N281" s="92"/>
      <c r="O281" s="95"/>
      <c r="P281" s="92"/>
      <c r="Q281" s="376"/>
      <c r="R281" s="92"/>
      <c r="S281" s="376"/>
      <c r="T281" s="92"/>
      <c r="U281" s="376"/>
      <c r="V281" s="92"/>
      <c r="W281" s="376"/>
      <c r="X281" s="92"/>
      <c r="Y281" s="376"/>
      <c r="Z281" s="92"/>
      <c r="AA281" s="376"/>
      <c r="AB281" s="92"/>
      <c r="AC281" s="376"/>
      <c r="AD281" s="92"/>
      <c r="AE281" s="376"/>
      <c r="AF281" s="92"/>
      <c r="AG281" s="376"/>
      <c r="AH281" s="92"/>
      <c r="AI281" s="376"/>
      <c r="AJ281" s="92"/>
      <c r="AK281" s="376"/>
      <c r="AL281" s="92"/>
      <c r="AM281" s="376"/>
      <c r="AN281" s="92"/>
      <c r="AO281" s="376"/>
      <c r="AP281" s="92"/>
      <c r="AQ281" s="376"/>
      <c r="AR281" s="92"/>
      <c r="AS281" s="95"/>
      <c r="AT281" s="92"/>
      <c r="AU281" s="95"/>
      <c r="AV281" s="206"/>
      <c r="AW281" s="95"/>
      <c r="AX281" s="95"/>
      <c r="AY281" s="30" t="str">
        <f t="shared" si="92"/>
        <v/>
      </c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Z281" s="4"/>
      <c r="CA281" s="32" t="str">
        <f t="shared" si="97"/>
        <v/>
      </c>
      <c r="CB281" s="32"/>
      <c r="CC281" s="32"/>
      <c r="CD281" s="32" t="str">
        <f t="shared" si="98"/>
        <v/>
      </c>
      <c r="CE281" s="32" t="str">
        <f t="shared" si="99"/>
        <v/>
      </c>
      <c r="CF281" s="33"/>
      <c r="CG281" s="33">
        <f t="shared" si="93"/>
        <v>0</v>
      </c>
      <c r="CH281" s="33">
        <f t="shared" si="94"/>
        <v>0</v>
      </c>
      <c r="CI281" s="33">
        <f t="shared" si="95"/>
        <v>0</v>
      </c>
      <c r="CJ281" s="33">
        <f t="shared" si="96"/>
        <v>0</v>
      </c>
      <c r="CK281" s="33">
        <f t="shared" si="100"/>
        <v>0</v>
      </c>
      <c r="CL281" s="33"/>
      <c r="CM281" s="14"/>
      <c r="CN281" s="14"/>
    </row>
    <row r="282" spans="1:104" ht="19.5" customHeight="1" x14ac:dyDescent="0.2">
      <c r="A282" s="155" t="s">
        <v>303</v>
      </c>
      <c r="B282" s="122"/>
      <c r="AL282" s="15"/>
      <c r="AM282" s="1042"/>
      <c r="AN282" s="1042"/>
      <c r="AO282" s="1042"/>
      <c r="AP282" s="1042"/>
      <c r="AQ282" s="1042"/>
      <c r="AR282" s="1042"/>
      <c r="AS282" s="1042"/>
      <c r="AT282" s="1042"/>
      <c r="AU282" s="1042"/>
      <c r="AV282" s="940"/>
      <c r="AW282" s="940"/>
      <c r="AX282" s="940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CG282" s="14"/>
      <c r="CH282" s="14"/>
      <c r="CI282" s="14"/>
      <c r="CJ282" s="14"/>
      <c r="CK282" s="14"/>
      <c r="CL282" s="14"/>
      <c r="CM282" s="14"/>
      <c r="CN282" s="14"/>
    </row>
    <row r="283" spans="1:104" ht="16.350000000000001" customHeight="1" x14ac:dyDescent="0.2">
      <c r="A283" s="1366" t="s">
        <v>62</v>
      </c>
      <c r="B283" s="1367"/>
      <c r="C283" s="1608" t="s">
        <v>269</v>
      </c>
      <c r="D283" s="1608"/>
      <c r="E283" s="1608"/>
      <c r="F283" s="1377" t="s">
        <v>257</v>
      </c>
      <c r="G283" s="1378"/>
      <c r="H283" s="1378"/>
      <c r="I283" s="1378"/>
      <c r="J283" s="1378"/>
      <c r="K283" s="1378"/>
      <c r="L283" s="1378"/>
      <c r="M283" s="1378"/>
      <c r="N283" s="1378"/>
      <c r="O283" s="1378"/>
      <c r="P283" s="1378"/>
      <c r="Q283" s="1378"/>
      <c r="R283" s="1378"/>
      <c r="S283" s="1378"/>
      <c r="T283" s="1378"/>
      <c r="U283" s="1378"/>
      <c r="V283" s="1378"/>
      <c r="W283" s="1378"/>
      <c r="X283" s="1378"/>
      <c r="Y283" s="1378"/>
      <c r="Z283" s="1378"/>
      <c r="AA283" s="1378"/>
      <c r="AB283" s="1378"/>
      <c r="AC283" s="1378"/>
      <c r="AD283" s="1378"/>
      <c r="AE283" s="1378"/>
      <c r="AF283" s="1378"/>
      <c r="AG283" s="1379"/>
      <c r="AH283" s="1518" t="s">
        <v>271</v>
      </c>
      <c r="AI283" s="1500"/>
      <c r="AJ283" s="1520" t="s">
        <v>7</v>
      </c>
      <c r="AK283" s="1367" t="s">
        <v>8</v>
      </c>
      <c r="AL283" s="30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CB283" s="56"/>
      <c r="CC283" s="56"/>
      <c r="CG283" s="14"/>
      <c r="CH283" s="14"/>
      <c r="CI283" s="14"/>
      <c r="CJ283" s="14"/>
      <c r="CK283" s="14"/>
      <c r="CL283" s="14"/>
      <c r="CM283" s="14"/>
      <c r="CN283" s="14"/>
    </row>
    <row r="284" spans="1:104" ht="16.350000000000001" customHeight="1" x14ac:dyDescent="0.2">
      <c r="A284" s="1399"/>
      <c r="B284" s="1400"/>
      <c r="C284" s="1608"/>
      <c r="D284" s="1608"/>
      <c r="E284" s="1608"/>
      <c r="F284" s="1406" t="s">
        <v>110</v>
      </c>
      <c r="G284" s="1408"/>
      <c r="H284" s="1406" t="s">
        <v>11</v>
      </c>
      <c r="I284" s="1408"/>
      <c r="J284" s="1406" t="s">
        <v>112</v>
      </c>
      <c r="K284" s="1407"/>
      <c r="L284" s="1406" t="s">
        <v>113</v>
      </c>
      <c r="M284" s="1407"/>
      <c r="N284" s="1406" t="s">
        <v>114</v>
      </c>
      <c r="O284" s="1407"/>
      <c r="P284" s="1406" t="s">
        <v>115</v>
      </c>
      <c r="Q284" s="1407"/>
      <c r="R284" s="1406" t="s">
        <v>116</v>
      </c>
      <c r="S284" s="1407"/>
      <c r="T284" s="1406" t="s">
        <v>117</v>
      </c>
      <c r="U284" s="1407"/>
      <c r="V284" s="1406" t="s">
        <v>118</v>
      </c>
      <c r="W284" s="1407"/>
      <c r="X284" s="1406" t="s">
        <v>119</v>
      </c>
      <c r="Y284" s="1407"/>
      <c r="Z284" s="1406" t="s">
        <v>120</v>
      </c>
      <c r="AA284" s="1407"/>
      <c r="AB284" s="1406" t="s">
        <v>121</v>
      </c>
      <c r="AC284" s="1407"/>
      <c r="AD284" s="1406" t="s">
        <v>122</v>
      </c>
      <c r="AE284" s="1407"/>
      <c r="AF284" s="1406" t="s">
        <v>123</v>
      </c>
      <c r="AG284" s="1435"/>
      <c r="AH284" s="1519"/>
      <c r="AI284" s="1502"/>
      <c r="AJ284" s="1521"/>
      <c r="AK284" s="1400"/>
      <c r="AL284" s="30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CB284" s="56"/>
      <c r="CC284" s="56"/>
      <c r="CG284" s="14"/>
      <c r="CH284" s="14"/>
      <c r="CI284" s="14"/>
      <c r="CJ284" s="14"/>
      <c r="CK284" s="14"/>
      <c r="CL284" s="14"/>
      <c r="CM284" s="14"/>
      <c r="CN284" s="14"/>
    </row>
    <row r="285" spans="1:104" ht="16.350000000000001" customHeight="1" x14ac:dyDescent="0.2">
      <c r="A285" s="1368"/>
      <c r="B285" s="1369"/>
      <c r="C285" s="1043" t="s">
        <v>88</v>
      </c>
      <c r="D285" s="1044" t="s">
        <v>54</v>
      </c>
      <c r="E285" s="811" t="s">
        <v>89</v>
      </c>
      <c r="F285" s="1043" t="s">
        <v>276</v>
      </c>
      <c r="G285" s="1045" t="s">
        <v>89</v>
      </c>
      <c r="H285" s="1043" t="s">
        <v>276</v>
      </c>
      <c r="I285" s="1045" t="s">
        <v>89</v>
      </c>
      <c r="J285" s="1043" t="s">
        <v>276</v>
      </c>
      <c r="K285" s="1045" t="s">
        <v>89</v>
      </c>
      <c r="L285" s="1043" t="s">
        <v>276</v>
      </c>
      <c r="M285" s="1045" t="s">
        <v>89</v>
      </c>
      <c r="N285" s="1043" t="s">
        <v>276</v>
      </c>
      <c r="O285" s="1045" t="s">
        <v>89</v>
      </c>
      <c r="P285" s="1043" t="s">
        <v>276</v>
      </c>
      <c r="Q285" s="1045" t="s">
        <v>89</v>
      </c>
      <c r="R285" s="1043" t="s">
        <v>276</v>
      </c>
      <c r="S285" s="1045" t="s">
        <v>89</v>
      </c>
      <c r="T285" s="1043" t="s">
        <v>276</v>
      </c>
      <c r="U285" s="1045" t="s">
        <v>89</v>
      </c>
      <c r="V285" s="1043" t="s">
        <v>276</v>
      </c>
      <c r="W285" s="1045" t="s">
        <v>89</v>
      </c>
      <c r="X285" s="1043" t="s">
        <v>276</v>
      </c>
      <c r="Y285" s="1045" t="s">
        <v>89</v>
      </c>
      <c r="Z285" s="1043" t="s">
        <v>276</v>
      </c>
      <c r="AA285" s="1045" t="s">
        <v>89</v>
      </c>
      <c r="AB285" s="1043" t="s">
        <v>276</v>
      </c>
      <c r="AC285" s="1045" t="s">
        <v>89</v>
      </c>
      <c r="AD285" s="1043" t="s">
        <v>276</v>
      </c>
      <c r="AE285" s="1045" t="s">
        <v>89</v>
      </c>
      <c r="AF285" s="1043" t="s">
        <v>276</v>
      </c>
      <c r="AG285" s="1046" t="s">
        <v>89</v>
      </c>
      <c r="AH285" s="262" t="s">
        <v>277</v>
      </c>
      <c r="AI285" s="807" t="s">
        <v>278</v>
      </c>
      <c r="AJ285" s="1522"/>
      <c r="AK285" s="1369"/>
      <c r="AL285" s="30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CB285" s="56"/>
      <c r="CC285" s="56"/>
      <c r="CG285" s="14"/>
      <c r="CH285" s="14"/>
      <c r="CI285" s="14"/>
      <c r="CJ285" s="14"/>
      <c r="CK285" s="14"/>
      <c r="CL285" s="14"/>
      <c r="CM285" s="14"/>
      <c r="CN285" s="14"/>
    </row>
    <row r="286" spans="1:104" ht="20.25" customHeight="1" thickBot="1" x14ac:dyDescent="0.25">
      <c r="A286" s="1526" t="s">
        <v>181</v>
      </c>
      <c r="B286" s="1526"/>
      <c r="C286" s="488">
        <f>SUM(D286+E286)</f>
        <v>0</v>
      </c>
      <c r="D286" s="489">
        <f t="shared" ref="D286:E288" si="102">SUM(F286+H286+J286+L286+N286+P286+R286+T286+V286+X286+Z286+AB286+AD286+AF286)</f>
        <v>0</v>
      </c>
      <c r="E286" s="490">
        <f t="shared" si="102"/>
        <v>0</v>
      </c>
      <c r="F286" s="397"/>
      <c r="G286" s="468"/>
      <c r="H286" s="397"/>
      <c r="I286" s="468"/>
      <c r="J286" s="397"/>
      <c r="K286" s="468"/>
      <c r="L286" s="397"/>
      <c r="M286" s="468"/>
      <c r="N286" s="397"/>
      <c r="O286" s="468"/>
      <c r="P286" s="397"/>
      <c r="Q286" s="468"/>
      <c r="R286" s="397"/>
      <c r="S286" s="468"/>
      <c r="T286" s="397"/>
      <c r="U286" s="468"/>
      <c r="V286" s="397"/>
      <c r="W286" s="468"/>
      <c r="X286" s="397"/>
      <c r="Y286" s="468"/>
      <c r="Z286" s="397"/>
      <c r="AA286" s="468"/>
      <c r="AB286" s="397"/>
      <c r="AC286" s="468"/>
      <c r="AD286" s="397"/>
      <c r="AE286" s="468"/>
      <c r="AF286" s="397"/>
      <c r="AG286" s="491"/>
      <c r="AH286" s="468"/>
      <c r="AI286" s="492"/>
      <c r="AJ286" s="397"/>
      <c r="AK286" s="347"/>
      <c r="AL286" s="30"/>
      <c r="AM286" s="13"/>
      <c r="AN286" s="13"/>
      <c r="AO286" s="13"/>
      <c r="AP286" s="13"/>
      <c r="AQ286" s="13"/>
      <c r="AR286" s="1047"/>
      <c r="AS286" s="1047"/>
      <c r="AT286" s="1047"/>
      <c r="AU286" s="1047"/>
      <c r="AV286" s="1047"/>
      <c r="AW286" s="1047"/>
      <c r="AX286" s="1047"/>
      <c r="BZ286" s="2"/>
      <c r="CJ286" s="4">
        <v>0</v>
      </c>
    </row>
    <row r="287" spans="1:104" ht="22.5" customHeight="1" thickTop="1" thickBot="1" x14ac:dyDescent="0.25">
      <c r="A287" s="1527" t="s">
        <v>296</v>
      </c>
      <c r="B287" s="1527"/>
      <c r="C287" s="494">
        <f>SUM(D287+E287)</f>
        <v>0</v>
      </c>
      <c r="D287" s="495">
        <f t="shared" si="102"/>
        <v>0</v>
      </c>
      <c r="E287" s="496">
        <f t="shared" si="102"/>
        <v>0</v>
      </c>
      <c r="F287" s="497"/>
      <c r="G287" s="498"/>
      <c r="H287" s="497"/>
      <c r="I287" s="498"/>
      <c r="J287" s="497"/>
      <c r="K287" s="498"/>
      <c r="L287" s="497"/>
      <c r="M287" s="498"/>
      <c r="N287" s="497"/>
      <c r="O287" s="498"/>
      <c r="P287" s="497"/>
      <c r="Q287" s="498"/>
      <c r="R287" s="497"/>
      <c r="S287" s="498"/>
      <c r="T287" s="497"/>
      <c r="U287" s="498"/>
      <c r="V287" s="497"/>
      <c r="W287" s="498"/>
      <c r="X287" s="497"/>
      <c r="Y287" s="498"/>
      <c r="Z287" s="497"/>
      <c r="AA287" s="498"/>
      <c r="AB287" s="497"/>
      <c r="AC287" s="498"/>
      <c r="AD287" s="497"/>
      <c r="AE287" s="498"/>
      <c r="AF287" s="497"/>
      <c r="AG287" s="499"/>
      <c r="AH287" s="498"/>
      <c r="AI287" s="500"/>
      <c r="AJ287" s="497"/>
      <c r="AK287" s="500"/>
      <c r="AL287" s="30"/>
      <c r="AM287" s="13"/>
      <c r="AN287" s="13"/>
      <c r="AO287" s="13"/>
      <c r="AP287" s="13"/>
      <c r="AQ287" s="13"/>
      <c r="AR287" s="1047"/>
      <c r="AS287" s="1047"/>
      <c r="AT287" s="1047"/>
      <c r="AU287" s="1047"/>
      <c r="AV287" s="1047"/>
      <c r="AW287" s="1047"/>
      <c r="AX287" s="1047"/>
    </row>
    <row r="288" spans="1:104" ht="18.75" customHeight="1" thickTop="1" x14ac:dyDescent="0.2">
      <c r="A288" s="1528" t="s">
        <v>304</v>
      </c>
      <c r="B288" s="1528"/>
      <c r="C288" s="145">
        <f>SUM(D288+E288)</f>
        <v>0</v>
      </c>
      <c r="D288" s="146">
        <f t="shared" si="102"/>
        <v>0</v>
      </c>
      <c r="E288" s="317">
        <f t="shared" si="102"/>
        <v>0</v>
      </c>
      <c r="F288" s="501"/>
      <c r="G288" s="502"/>
      <c r="H288" s="501"/>
      <c r="I288" s="502"/>
      <c r="J288" s="501"/>
      <c r="K288" s="502"/>
      <c r="L288" s="501"/>
      <c r="M288" s="502"/>
      <c r="N288" s="501"/>
      <c r="O288" s="502"/>
      <c r="P288" s="501"/>
      <c r="Q288" s="502"/>
      <c r="R288" s="501"/>
      <c r="S288" s="502"/>
      <c r="T288" s="501"/>
      <c r="U288" s="502"/>
      <c r="V288" s="501"/>
      <c r="W288" s="502"/>
      <c r="X288" s="501"/>
      <c r="Y288" s="502"/>
      <c r="Z288" s="501"/>
      <c r="AA288" s="502"/>
      <c r="AB288" s="501"/>
      <c r="AC288" s="502"/>
      <c r="AD288" s="501"/>
      <c r="AE288" s="502"/>
      <c r="AF288" s="501"/>
      <c r="AG288" s="503"/>
      <c r="AH288" s="502"/>
      <c r="AI288" s="504"/>
      <c r="AJ288" s="501"/>
      <c r="AK288" s="504"/>
      <c r="AL288" s="30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</row>
    <row r="289" spans="1:104" ht="30" customHeight="1" x14ac:dyDescent="0.2">
      <c r="A289" s="1048" t="s">
        <v>305</v>
      </c>
      <c r="B289" s="1049"/>
      <c r="C289" s="1050"/>
      <c r="D289" s="1050"/>
      <c r="E289" s="1050"/>
      <c r="F289" s="1050"/>
      <c r="G289" s="1050"/>
      <c r="H289" s="1050"/>
      <c r="I289" s="1050"/>
      <c r="J289" s="1050"/>
      <c r="K289" s="1050"/>
      <c r="L289" s="1050"/>
      <c r="M289" s="1050"/>
      <c r="N289" s="1050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7"/>
      <c r="AI289" s="11"/>
      <c r="AJ289" s="11"/>
      <c r="AK289" s="11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</row>
    <row r="290" spans="1:104" ht="16.350000000000001" customHeight="1" x14ac:dyDescent="0.2">
      <c r="A290" s="1516" t="s">
        <v>306</v>
      </c>
      <c r="B290" s="1523" t="s">
        <v>307</v>
      </c>
      <c r="C290" s="1524"/>
      <c r="D290" s="1525"/>
      <c r="E290" s="1368" t="s">
        <v>308</v>
      </c>
      <c r="F290" s="1402"/>
      <c r="G290" s="1402"/>
      <c r="H290" s="1402"/>
      <c r="I290" s="1402"/>
      <c r="J290" s="1402"/>
      <c r="K290" s="1402"/>
      <c r="L290" s="1402"/>
      <c r="M290" s="1402"/>
      <c r="N290" s="508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7"/>
      <c r="AM290" s="120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</row>
    <row r="291" spans="1:104" ht="16.350000000000001" customHeight="1" x14ac:dyDescent="0.2">
      <c r="A291" s="1516"/>
      <c r="B291" s="1368"/>
      <c r="C291" s="1402"/>
      <c r="D291" s="1369"/>
      <c r="E291" s="1406" t="s">
        <v>173</v>
      </c>
      <c r="F291" s="1407"/>
      <c r="G291" s="1406" t="s">
        <v>174</v>
      </c>
      <c r="H291" s="1407"/>
      <c r="I291" s="1406" t="s">
        <v>175</v>
      </c>
      <c r="J291" s="1407"/>
      <c r="K291" s="1406" t="s">
        <v>110</v>
      </c>
      <c r="L291" s="1407"/>
      <c r="M291" s="1406" t="s">
        <v>11</v>
      </c>
      <c r="N291" s="1407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</row>
    <row r="292" spans="1:104" ht="19.5" customHeight="1" x14ac:dyDescent="0.2">
      <c r="A292" s="1486"/>
      <c r="B292" s="828" t="s">
        <v>88</v>
      </c>
      <c r="C292" s="510" t="s">
        <v>54</v>
      </c>
      <c r="D292" s="807" t="s">
        <v>89</v>
      </c>
      <c r="E292" s="1043" t="s">
        <v>54</v>
      </c>
      <c r="F292" s="815" t="s">
        <v>89</v>
      </c>
      <c r="G292" s="1043" t="s">
        <v>54</v>
      </c>
      <c r="H292" s="815" t="s">
        <v>89</v>
      </c>
      <c r="I292" s="1043" t="s">
        <v>54</v>
      </c>
      <c r="J292" s="815" t="s">
        <v>89</v>
      </c>
      <c r="K292" s="1043" t="s">
        <v>54</v>
      </c>
      <c r="L292" s="815" t="s">
        <v>89</v>
      </c>
      <c r="M292" s="1043" t="s">
        <v>54</v>
      </c>
      <c r="N292" s="815" t="s">
        <v>89</v>
      </c>
    </row>
    <row r="293" spans="1:104" ht="20.25" customHeight="1" x14ac:dyDescent="0.2">
      <c r="A293" s="1051" t="s">
        <v>64</v>
      </c>
      <c r="B293" s="1052">
        <f>SUM(C293+D293)</f>
        <v>0</v>
      </c>
      <c r="C293" s="1053">
        <f>SUM(E293+G293+I293+K293+M293)</f>
        <v>0</v>
      </c>
      <c r="D293" s="1054">
        <f>SUM(F293+H293+J293+L293+N293)</f>
        <v>0</v>
      </c>
      <c r="E293" s="1055"/>
      <c r="F293" s="1056"/>
      <c r="G293" s="1055"/>
      <c r="H293" s="1056"/>
      <c r="I293" s="1055"/>
      <c r="J293" s="1057"/>
      <c r="K293" s="1055"/>
      <c r="L293" s="1057"/>
      <c r="M293" s="1058"/>
      <c r="N293" s="1057"/>
      <c r="O293" s="3"/>
    </row>
    <row r="294" spans="1:104" ht="21.75" customHeight="1" x14ac:dyDescent="0.2">
      <c r="A294" s="830" t="s">
        <v>76</v>
      </c>
      <c r="B294" s="520">
        <f>SUM(C294+D294)</f>
        <v>0</v>
      </c>
      <c r="C294" s="521">
        <f>SUM(E294+G294+I294+K294+M294)</f>
        <v>0</v>
      </c>
      <c r="D294" s="258">
        <f>SUM(F294+H294+J294+L294+N294)</f>
        <v>0</v>
      </c>
      <c r="E294" s="92"/>
      <c r="F294" s="95"/>
      <c r="G294" s="92"/>
      <c r="H294" s="522"/>
      <c r="I294" s="92"/>
      <c r="J294" s="95"/>
      <c r="K294" s="92"/>
      <c r="L294" s="95"/>
      <c r="M294" s="318"/>
      <c r="N294" s="522"/>
      <c r="O294" s="3"/>
    </row>
    <row r="295" spans="1:104" ht="22.5" customHeight="1" x14ac:dyDescent="0.2">
      <c r="A295" s="523" t="s">
        <v>309</v>
      </c>
      <c r="B295" s="524"/>
      <c r="C295" s="162"/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162"/>
    </row>
    <row r="296" spans="1:104" ht="14.25" customHeight="1" x14ac:dyDescent="0.2">
      <c r="A296" s="1608" t="s">
        <v>306</v>
      </c>
      <c r="B296" s="1608" t="s">
        <v>95</v>
      </c>
      <c r="C296" s="1607" t="s">
        <v>307</v>
      </c>
      <c r="D296" s="1607"/>
      <c r="E296" s="1607"/>
      <c r="F296" s="1406" t="s">
        <v>308</v>
      </c>
      <c r="G296" s="1408"/>
      <c r="H296" s="1408"/>
      <c r="I296" s="1408"/>
      <c r="J296" s="1408"/>
      <c r="K296" s="1408"/>
      <c r="L296" s="1408"/>
      <c r="M296" s="1408"/>
      <c r="N296" s="1408"/>
      <c r="O296" s="1408"/>
      <c r="P296" s="1408"/>
      <c r="Q296" s="1408"/>
      <c r="R296" s="1408"/>
      <c r="S296" s="1408"/>
      <c r="T296" s="1408"/>
      <c r="U296" s="1408"/>
      <c r="V296" s="1408"/>
      <c r="W296" s="1408"/>
      <c r="X296" s="1408"/>
      <c r="Y296" s="1408"/>
      <c r="Z296" s="1408"/>
      <c r="AA296" s="1408"/>
      <c r="AB296" s="1408"/>
      <c r="AC296" s="1408"/>
      <c r="AD296" s="1408"/>
      <c r="AE296" s="1408"/>
      <c r="AF296" s="1408"/>
      <c r="AG296" s="1407"/>
      <c r="AH296" s="1520" t="s">
        <v>258</v>
      </c>
      <c r="AI296" s="1535" t="s">
        <v>8</v>
      </c>
      <c r="AJ296" s="1367" t="s">
        <v>7</v>
      </c>
      <c r="BT296" s="3"/>
      <c r="BU296" s="4"/>
      <c r="BV296" s="4"/>
      <c r="BW296" s="4"/>
      <c r="BX296" s="4"/>
      <c r="BY296" s="4"/>
      <c r="BZ296" s="4"/>
      <c r="CU296" s="2"/>
      <c r="CV296" s="2"/>
      <c r="CW296" s="2"/>
      <c r="CX296" s="2"/>
      <c r="CY296" s="2"/>
      <c r="CZ296" s="2"/>
    </row>
    <row r="297" spans="1:104" x14ac:dyDescent="0.2">
      <c r="A297" s="1608"/>
      <c r="B297" s="1608"/>
      <c r="C297" s="1607"/>
      <c r="D297" s="1607"/>
      <c r="E297" s="1607"/>
      <c r="F297" s="1406" t="s">
        <v>110</v>
      </c>
      <c r="G297" s="1407"/>
      <c r="H297" s="1406" t="s">
        <v>11</v>
      </c>
      <c r="I297" s="1407"/>
      <c r="J297" s="1406" t="s">
        <v>112</v>
      </c>
      <c r="K297" s="1407"/>
      <c r="L297" s="1406" t="s">
        <v>113</v>
      </c>
      <c r="M297" s="1407"/>
      <c r="N297" s="1406" t="s">
        <v>114</v>
      </c>
      <c r="O297" s="1407"/>
      <c r="P297" s="1406" t="s">
        <v>115</v>
      </c>
      <c r="Q297" s="1407"/>
      <c r="R297" s="1406" t="s">
        <v>116</v>
      </c>
      <c r="S297" s="1407"/>
      <c r="T297" s="1406" t="s">
        <v>117</v>
      </c>
      <c r="U297" s="1407"/>
      <c r="V297" s="1406" t="s">
        <v>118</v>
      </c>
      <c r="W297" s="1407"/>
      <c r="X297" s="1406" t="s">
        <v>119</v>
      </c>
      <c r="Y297" s="1407"/>
      <c r="Z297" s="1406" t="s">
        <v>120</v>
      </c>
      <c r="AA297" s="1407"/>
      <c r="AB297" s="1406" t="s">
        <v>121</v>
      </c>
      <c r="AC297" s="1407"/>
      <c r="AD297" s="1406" t="s">
        <v>122</v>
      </c>
      <c r="AE297" s="1407"/>
      <c r="AF297" s="1406" t="s">
        <v>123</v>
      </c>
      <c r="AG297" s="1407"/>
      <c r="AH297" s="1521"/>
      <c r="AI297" s="1536"/>
      <c r="AJ297" s="1400"/>
      <c r="BT297" s="3"/>
      <c r="BU297" s="4"/>
      <c r="BV297" s="4"/>
      <c r="BW297" s="4"/>
      <c r="BX297" s="4"/>
      <c r="BY297" s="4"/>
      <c r="BZ297" s="4"/>
      <c r="CU297" s="2"/>
      <c r="CV297" s="2"/>
      <c r="CW297" s="2"/>
      <c r="CX297" s="2"/>
      <c r="CY297" s="2"/>
      <c r="CZ297" s="2"/>
    </row>
    <row r="298" spans="1:104" x14ac:dyDescent="0.2">
      <c r="A298" s="1608"/>
      <c r="B298" s="1608"/>
      <c r="C298" s="1059" t="s">
        <v>88</v>
      </c>
      <c r="D298" s="1060" t="s">
        <v>54</v>
      </c>
      <c r="E298" s="815" t="s">
        <v>89</v>
      </c>
      <c r="F298" s="1043" t="s">
        <v>54</v>
      </c>
      <c r="G298" s="815" t="s">
        <v>89</v>
      </c>
      <c r="H298" s="1043" t="s">
        <v>54</v>
      </c>
      <c r="I298" s="815" t="s">
        <v>89</v>
      </c>
      <c r="J298" s="1043" t="s">
        <v>276</v>
      </c>
      <c r="K298" s="815" t="s">
        <v>89</v>
      </c>
      <c r="L298" s="1043" t="s">
        <v>276</v>
      </c>
      <c r="M298" s="815" t="s">
        <v>89</v>
      </c>
      <c r="N298" s="1043" t="s">
        <v>276</v>
      </c>
      <c r="O298" s="815" t="s">
        <v>89</v>
      </c>
      <c r="P298" s="1043" t="s">
        <v>276</v>
      </c>
      <c r="Q298" s="815" t="s">
        <v>89</v>
      </c>
      <c r="R298" s="1043" t="s">
        <v>276</v>
      </c>
      <c r="S298" s="815" t="s">
        <v>89</v>
      </c>
      <c r="T298" s="1043" t="s">
        <v>276</v>
      </c>
      <c r="U298" s="815" t="s">
        <v>89</v>
      </c>
      <c r="V298" s="1043" t="s">
        <v>276</v>
      </c>
      <c r="W298" s="815" t="s">
        <v>89</v>
      </c>
      <c r="X298" s="1043" t="s">
        <v>276</v>
      </c>
      <c r="Y298" s="815" t="s">
        <v>89</v>
      </c>
      <c r="Z298" s="1043" t="s">
        <v>276</v>
      </c>
      <c r="AA298" s="815" t="s">
        <v>89</v>
      </c>
      <c r="AB298" s="1043" t="s">
        <v>276</v>
      </c>
      <c r="AC298" s="815" t="s">
        <v>89</v>
      </c>
      <c r="AD298" s="1043" t="s">
        <v>276</v>
      </c>
      <c r="AE298" s="815" t="s">
        <v>89</v>
      </c>
      <c r="AF298" s="1043" t="s">
        <v>276</v>
      </c>
      <c r="AG298" s="815" t="s">
        <v>89</v>
      </c>
      <c r="AH298" s="1522"/>
      <c r="AI298" s="1537"/>
      <c r="AJ298" s="1369"/>
      <c r="BT298" s="3"/>
      <c r="BU298" s="4"/>
      <c r="BV298" s="4"/>
      <c r="BW298" s="4"/>
      <c r="BX298" s="4"/>
      <c r="BY298" s="4"/>
      <c r="BZ298" s="4"/>
      <c r="CU298" s="2"/>
      <c r="CV298" s="2"/>
      <c r="CW298" s="2"/>
      <c r="CX298" s="2"/>
      <c r="CY298" s="2"/>
      <c r="CZ298" s="2"/>
    </row>
    <row r="299" spans="1:104" x14ac:dyDescent="0.2">
      <c r="A299" s="1529" t="s">
        <v>64</v>
      </c>
      <c r="B299" s="1061" t="s">
        <v>310</v>
      </c>
      <c r="C299" s="1052">
        <f t="shared" ref="C299:C304" si="103">SUM(D299+E299)</f>
        <v>0</v>
      </c>
      <c r="D299" s="1062">
        <f>SUM(F299+H299+J299+L299+N299+P299+R299+T299+V299+X299+Z299+AB299+AD299+AF299)</f>
        <v>0</v>
      </c>
      <c r="E299" s="1063">
        <f t="shared" ref="D299:E304" si="104">SUM(G299+I299+K299+M299+O299+Q299+S299+U299+W299+Y299+AA299+AC299+AE299+AG299)</f>
        <v>0</v>
      </c>
      <c r="F299" s="1055"/>
      <c r="G299" s="1056"/>
      <c r="H299" s="1055"/>
      <c r="I299" s="1056"/>
      <c r="J299" s="1055"/>
      <c r="K299" s="1056"/>
      <c r="L299" s="1055"/>
      <c r="M299" s="1056"/>
      <c r="N299" s="1055"/>
      <c r="O299" s="1056"/>
      <c r="P299" s="1055"/>
      <c r="Q299" s="1056"/>
      <c r="R299" s="1055"/>
      <c r="S299" s="1056"/>
      <c r="T299" s="1055"/>
      <c r="U299" s="1056"/>
      <c r="V299" s="1055"/>
      <c r="W299" s="1056"/>
      <c r="X299" s="1055"/>
      <c r="Y299" s="1056"/>
      <c r="Z299" s="1055"/>
      <c r="AA299" s="1056"/>
      <c r="AB299" s="1055"/>
      <c r="AC299" s="1056"/>
      <c r="AD299" s="1055"/>
      <c r="AE299" s="1056"/>
      <c r="AF299" s="1055"/>
      <c r="AG299" s="1056"/>
      <c r="AH299" s="1055"/>
      <c r="AI299" s="1064"/>
      <c r="AJ299" s="1057"/>
      <c r="AK299" s="30"/>
      <c r="BT299" s="3"/>
      <c r="BU299" s="4"/>
      <c r="BV299" s="4"/>
      <c r="BW299" s="4"/>
      <c r="BX299" s="4"/>
      <c r="BY299" s="4"/>
      <c r="BZ299" s="4"/>
      <c r="CJ299" s="4">
        <v>0</v>
      </c>
      <c r="CU299" s="2"/>
      <c r="CV299" s="2"/>
      <c r="CW299" s="2"/>
      <c r="CX299" s="2"/>
      <c r="CY299" s="2"/>
      <c r="CZ299" s="2"/>
    </row>
    <row r="300" spans="1:104" x14ac:dyDescent="0.2">
      <c r="A300" s="1530"/>
      <c r="B300" s="105" t="s">
        <v>311</v>
      </c>
      <c r="C300" s="532">
        <f t="shared" si="103"/>
        <v>0</v>
      </c>
      <c r="D300" s="533">
        <f t="shared" si="104"/>
        <v>0</v>
      </c>
      <c r="E300" s="534">
        <f t="shared" si="104"/>
        <v>0</v>
      </c>
      <c r="F300" s="35"/>
      <c r="G300" s="39"/>
      <c r="H300" s="35"/>
      <c r="I300" s="39"/>
      <c r="J300" s="35"/>
      <c r="K300" s="39"/>
      <c r="L300" s="35"/>
      <c r="M300" s="39"/>
      <c r="N300" s="35"/>
      <c r="O300" s="39"/>
      <c r="P300" s="35"/>
      <c r="Q300" s="39"/>
      <c r="R300" s="35"/>
      <c r="S300" s="39"/>
      <c r="T300" s="35"/>
      <c r="U300" s="39"/>
      <c r="V300" s="35"/>
      <c r="W300" s="39"/>
      <c r="X300" s="35"/>
      <c r="Y300" s="39"/>
      <c r="Z300" s="35"/>
      <c r="AA300" s="39"/>
      <c r="AB300" s="35"/>
      <c r="AC300" s="39"/>
      <c r="AD300" s="35"/>
      <c r="AE300" s="39"/>
      <c r="AF300" s="35"/>
      <c r="AG300" s="39"/>
      <c r="AH300" s="35"/>
      <c r="AI300" s="36"/>
      <c r="AJ300" s="40"/>
      <c r="AK300" s="30"/>
      <c r="BT300" s="3"/>
      <c r="BU300" s="4"/>
      <c r="BV300" s="4"/>
      <c r="BW300" s="4"/>
      <c r="BX300" s="4"/>
      <c r="BY300" s="4"/>
      <c r="BZ300" s="4"/>
      <c r="CJ300" s="4">
        <v>0</v>
      </c>
      <c r="CU300" s="2"/>
      <c r="CV300" s="2"/>
      <c r="CW300" s="2"/>
      <c r="CX300" s="2"/>
      <c r="CY300" s="2"/>
      <c r="CZ300" s="2"/>
    </row>
    <row r="301" spans="1:104" x14ac:dyDescent="0.2">
      <c r="A301" s="1531"/>
      <c r="B301" s="91" t="s">
        <v>312</v>
      </c>
      <c r="C301" s="536">
        <f t="shared" si="103"/>
        <v>0</v>
      </c>
      <c r="D301" s="537">
        <f t="shared" si="104"/>
        <v>0</v>
      </c>
      <c r="E301" s="538">
        <f t="shared" si="104"/>
        <v>0</v>
      </c>
      <c r="F301" s="82"/>
      <c r="G301" s="85"/>
      <c r="H301" s="82"/>
      <c r="I301" s="85"/>
      <c r="J301" s="82"/>
      <c r="K301" s="85"/>
      <c r="L301" s="82"/>
      <c r="M301" s="85"/>
      <c r="N301" s="82"/>
      <c r="O301" s="85"/>
      <c r="P301" s="82"/>
      <c r="Q301" s="85"/>
      <c r="R301" s="82"/>
      <c r="S301" s="85"/>
      <c r="T301" s="82"/>
      <c r="U301" s="85"/>
      <c r="V301" s="82"/>
      <c r="W301" s="85"/>
      <c r="X301" s="82"/>
      <c r="Y301" s="85"/>
      <c r="Z301" s="82"/>
      <c r="AA301" s="85"/>
      <c r="AB301" s="82"/>
      <c r="AC301" s="85"/>
      <c r="AD301" s="82"/>
      <c r="AE301" s="85"/>
      <c r="AF301" s="82"/>
      <c r="AG301" s="85"/>
      <c r="AH301" s="82"/>
      <c r="AI301" s="83"/>
      <c r="AJ301" s="185"/>
      <c r="AK301" s="30"/>
      <c r="BT301" s="3"/>
      <c r="BU301" s="4"/>
      <c r="BV301" s="4"/>
      <c r="BW301" s="4"/>
      <c r="BX301" s="4"/>
      <c r="BY301" s="4"/>
      <c r="BZ301" s="4"/>
      <c r="CJ301" s="4">
        <v>0</v>
      </c>
      <c r="CU301" s="2"/>
      <c r="CV301" s="2"/>
      <c r="CW301" s="2"/>
      <c r="CX301" s="2"/>
      <c r="CY301" s="2"/>
      <c r="CZ301" s="2"/>
    </row>
    <row r="302" spans="1:104" x14ac:dyDescent="0.2">
      <c r="A302" s="1532" t="s">
        <v>313</v>
      </c>
      <c r="B302" s="1061" t="s">
        <v>310</v>
      </c>
      <c r="C302" s="1052">
        <f t="shared" si="103"/>
        <v>0</v>
      </c>
      <c r="D302" s="1062">
        <f t="shared" si="104"/>
        <v>0</v>
      </c>
      <c r="E302" s="539">
        <f t="shared" si="104"/>
        <v>0</v>
      </c>
      <c r="F302" s="106"/>
      <c r="G302" s="109"/>
      <c r="H302" s="106"/>
      <c r="I302" s="109"/>
      <c r="J302" s="106"/>
      <c r="K302" s="109"/>
      <c r="L302" s="106"/>
      <c r="M302" s="109"/>
      <c r="N302" s="106"/>
      <c r="O302" s="109"/>
      <c r="P302" s="106"/>
      <c r="Q302" s="109"/>
      <c r="R302" s="106"/>
      <c r="S302" s="109"/>
      <c r="T302" s="106"/>
      <c r="U302" s="109"/>
      <c r="V302" s="106"/>
      <c r="W302" s="109"/>
      <c r="X302" s="106"/>
      <c r="Y302" s="109"/>
      <c r="Z302" s="106"/>
      <c r="AA302" s="109"/>
      <c r="AB302" s="106"/>
      <c r="AC302" s="109"/>
      <c r="AD302" s="106"/>
      <c r="AE302" s="109"/>
      <c r="AF302" s="106"/>
      <c r="AG302" s="109"/>
      <c r="AH302" s="106"/>
      <c r="AI302" s="107"/>
      <c r="AJ302" s="272"/>
      <c r="AK302" s="30"/>
      <c r="BT302" s="3"/>
      <c r="BU302" s="4"/>
      <c r="BV302" s="4"/>
      <c r="BW302" s="4"/>
      <c r="BX302" s="4"/>
      <c r="BY302" s="4"/>
      <c r="BZ302" s="4"/>
      <c r="CJ302" s="4">
        <v>0</v>
      </c>
      <c r="CU302" s="2"/>
      <c r="CV302" s="2"/>
      <c r="CW302" s="2"/>
      <c r="CX302" s="2"/>
      <c r="CY302" s="2"/>
      <c r="CZ302" s="2"/>
    </row>
    <row r="303" spans="1:104" x14ac:dyDescent="0.2">
      <c r="A303" s="1533"/>
      <c r="B303" s="89" t="s">
        <v>311</v>
      </c>
      <c r="C303" s="532">
        <f t="shared" si="103"/>
        <v>0</v>
      </c>
      <c r="D303" s="533">
        <f t="shared" si="104"/>
        <v>0</v>
      </c>
      <c r="E303" s="534">
        <f>SUM(G303+I303+K303+M303+O303+Q303+S303+U303+W303+Y303+AA303+AC303+AE303+AG303)</f>
        <v>0</v>
      </c>
      <c r="F303" s="35"/>
      <c r="G303" s="39"/>
      <c r="H303" s="35"/>
      <c r="I303" s="39"/>
      <c r="J303" s="35"/>
      <c r="K303" s="39"/>
      <c r="L303" s="35"/>
      <c r="M303" s="39"/>
      <c r="N303" s="35"/>
      <c r="O303" s="39"/>
      <c r="P303" s="35"/>
      <c r="Q303" s="39"/>
      <c r="R303" s="35"/>
      <c r="S303" s="39"/>
      <c r="T303" s="35"/>
      <c r="U303" s="39"/>
      <c r="V303" s="35"/>
      <c r="W303" s="39"/>
      <c r="X303" s="35"/>
      <c r="Y303" s="39"/>
      <c r="Z303" s="35"/>
      <c r="AA303" s="39"/>
      <c r="AB303" s="35"/>
      <c r="AC303" s="39"/>
      <c r="AD303" s="35"/>
      <c r="AE303" s="39"/>
      <c r="AF303" s="35"/>
      <c r="AG303" s="39"/>
      <c r="AH303" s="35"/>
      <c r="AI303" s="36"/>
      <c r="AJ303" s="40"/>
      <c r="AK303" s="30"/>
      <c r="BT303" s="3"/>
      <c r="BU303" s="4"/>
      <c r="BV303" s="4"/>
      <c r="BW303" s="4"/>
      <c r="BX303" s="4"/>
      <c r="BY303" s="4"/>
      <c r="BZ303" s="4"/>
      <c r="CJ303" s="4">
        <v>0</v>
      </c>
      <c r="CU303" s="2"/>
      <c r="CV303" s="2"/>
      <c r="CW303" s="2"/>
      <c r="CX303" s="2"/>
      <c r="CY303" s="2"/>
      <c r="CZ303" s="2"/>
    </row>
    <row r="304" spans="1:104" x14ac:dyDescent="0.2">
      <c r="A304" s="1534"/>
      <c r="B304" s="91" t="s">
        <v>312</v>
      </c>
      <c r="C304" s="536">
        <f t="shared" si="103"/>
        <v>0</v>
      </c>
      <c r="D304" s="425">
        <f t="shared" si="104"/>
        <v>0</v>
      </c>
      <c r="E304" s="538">
        <f t="shared" si="104"/>
        <v>0</v>
      </c>
      <c r="F304" s="92"/>
      <c r="G304" s="95"/>
      <c r="H304" s="92"/>
      <c r="I304" s="95"/>
      <c r="J304" s="92"/>
      <c r="K304" s="95"/>
      <c r="L304" s="92"/>
      <c r="M304" s="95"/>
      <c r="N304" s="92"/>
      <c r="O304" s="95"/>
      <c r="P304" s="92"/>
      <c r="Q304" s="95"/>
      <c r="R304" s="92"/>
      <c r="S304" s="95"/>
      <c r="T304" s="92"/>
      <c r="U304" s="95"/>
      <c r="V304" s="92"/>
      <c r="W304" s="95"/>
      <c r="X304" s="92"/>
      <c r="Y304" s="95"/>
      <c r="Z304" s="92"/>
      <c r="AA304" s="95"/>
      <c r="AB304" s="92"/>
      <c r="AC304" s="95"/>
      <c r="AD304" s="92"/>
      <c r="AE304" s="95"/>
      <c r="AF304" s="92"/>
      <c r="AG304" s="95"/>
      <c r="AH304" s="82"/>
      <c r="AI304" s="83"/>
      <c r="AJ304" s="185"/>
      <c r="AK304" s="30"/>
      <c r="BT304" s="3"/>
      <c r="BU304" s="4"/>
      <c r="BV304" s="4"/>
      <c r="BW304" s="4"/>
      <c r="BX304" s="4"/>
      <c r="BY304" s="4"/>
      <c r="BZ304" s="4"/>
      <c r="CJ304" s="4">
        <v>0</v>
      </c>
      <c r="CU304" s="2"/>
      <c r="CV304" s="2"/>
      <c r="CW304" s="2"/>
      <c r="CX304" s="2"/>
      <c r="CY304" s="2"/>
      <c r="CZ304" s="2"/>
    </row>
    <row r="311" spans="1:104" ht="15.75" customHeight="1" x14ac:dyDescent="0.2"/>
    <row r="312" spans="1:104" s="540" customFormat="1" ht="18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3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</row>
    <row r="313" spans="1:104" ht="18.75" customHeight="1" x14ac:dyDescent="0.2"/>
    <row r="314" spans="1:104" ht="18" hidden="1" customHeight="1" x14ac:dyDescent="0.2"/>
    <row r="315" spans="1:104" hidden="1" x14ac:dyDescent="0.2">
      <c r="A315" s="540">
        <f>SUM(C11:C15,C19:C29,C33:C52,B55,C58,C63:C66,C71:C74,C79,C84:C89,C94:C99,C104:C108,C115,C120,C121,C128,C133,C134,C141,C142:C145,C151,C153:C189,C193,C195:C231,C235:C238,C243:C246,C251:C269,C274:C281,C286:C288,B293:B294,C299:C304)</f>
        <v>89</v>
      </c>
      <c r="B315" s="540">
        <f>SUM(CF8:CN304)</f>
        <v>0</v>
      </c>
    </row>
    <row r="316" spans="1:104" hidden="1" x14ac:dyDescent="0.2"/>
    <row r="317" spans="1:104" hidden="1" x14ac:dyDescent="0.2"/>
  </sheetData>
  <mergeCells count="441">
    <mergeCell ref="AF297:AG297"/>
    <mergeCell ref="A299:A301"/>
    <mergeCell ref="A302:A304"/>
    <mergeCell ref="AJ296:AJ298"/>
    <mergeCell ref="F297:G297"/>
    <mergeCell ref="H297:I297"/>
    <mergeCell ref="J297:K297"/>
    <mergeCell ref="L297:M297"/>
    <mergeCell ref="N297:O297"/>
    <mergeCell ref="P297:Q297"/>
    <mergeCell ref="R297:S297"/>
    <mergeCell ref="T297:U297"/>
    <mergeCell ref="V297:W297"/>
    <mergeCell ref="A296:A298"/>
    <mergeCell ref="B296:B298"/>
    <mergeCell ref="C296:E297"/>
    <mergeCell ref="F296:AG296"/>
    <mergeCell ref="AH296:AH298"/>
    <mergeCell ref="AI296:AI298"/>
    <mergeCell ref="X297:Y297"/>
    <mergeCell ref="Z297:AA297"/>
    <mergeCell ref="AB297:AC297"/>
    <mergeCell ref="AD297:AE297"/>
    <mergeCell ref="A290:A292"/>
    <mergeCell ref="B290:D291"/>
    <mergeCell ref="E290:M290"/>
    <mergeCell ref="E291:F291"/>
    <mergeCell ref="G291:H291"/>
    <mergeCell ref="I291:J291"/>
    <mergeCell ref="K291:L291"/>
    <mergeCell ref="M291:N291"/>
    <mergeCell ref="AB284:AC284"/>
    <mergeCell ref="A286:B286"/>
    <mergeCell ref="A287:B287"/>
    <mergeCell ref="A288:B288"/>
    <mergeCell ref="AH283:AI284"/>
    <mergeCell ref="AJ283:AJ285"/>
    <mergeCell ref="AK283:AK285"/>
    <mergeCell ref="F284:G284"/>
    <mergeCell ref="H284:I284"/>
    <mergeCell ref="J284:K284"/>
    <mergeCell ref="L284:M284"/>
    <mergeCell ref="N284:O284"/>
    <mergeCell ref="P284:Q284"/>
    <mergeCell ref="R284:S284"/>
    <mergeCell ref="A278:B278"/>
    <mergeCell ref="A279:A281"/>
    <mergeCell ref="A283:B285"/>
    <mergeCell ref="C283:E284"/>
    <mergeCell ref="F283:AG283"/>
    <mergeCell ref="T284:U284"/>
    <mergeCell ref="V284:W284"/>
    <mergeCell ref="X284:Y284"/>
    <mergeCell ref="Z284:AA284"/>
    <mergeCell ref="AD284:AE284"/>
    <mergeCell ref="AF284:AG284"/>
    <mergeCell ref="A274:A275"/>
    <mergeCell ref="A276:B276"/>
    <mergeCell ref="AD272:AE272"/>
    <mergeCell ref="AF272:AG272"/>
    <mergeCell ref="AH272:AI272"/>
    <mergeCell ref="AJ272:AK272"/>
    <mergeCell ref="AL272:AM272"/>
    <mergeCell ref="AN272:AO272"/>
    <mergeCell ref="A277:B277"/>
    <mergeCell ref="A271:B273"/>
    <mergeCell ref="C271:E272"/>
    <mergeCell ref="AW271:AW273"/>
    <mergeCell ref="AX271:AX273"/>
    <mergeCell ref="F272:G272"/>
    <mergeCell ref="H272:I272"/>
    <mergeCell ref="J272:K272"/>
    <mergeCell ref="L272:M272"/>
    <mergeCell ref="N272:O272"/>
    <mergeCell ref="P272:Q272"/>
    <mergeCell ref="R272:S272"/>
    <mergeCell ref="T272:U272"/>
    <mergeCell ref="AP272:AQ272"/>
    <mergeCell ref="AR272:AS272"/>
    <mergeCell ref="AT272:AT273"/>
    <mergeCell ref="AU272:AU273"/>
    <mergeCell ref="F271:AS271"/>
    <mergeCell ref="AT271:AU271"/>
    <mergeCell ref="AV271:AV273"/>
    <mergeCell ref="V272:W272"/>
    <mergeCell ref="X272:Y272"/>
    <mergeCell ref="Z272:AA272"/>
    <mergeCell ref="AB272:AC272"/>
    <mergeCell ref="A251:B251"/>
    <mergeCell ref="A252:A260"/>
    <mergeCell ref="Z249:AA249"/>
    <mergeCell ref="AB249:AC249"/>
    <mergeCell ref="AD249:AE249"/>
    <mergeCell ref="AF249:AG249"/>
    <mergeCell ref="AH249:AI249"/>
    <mergeCell ref="AJ249:AK249"/>
    <mergeCell ref="A261:A269"/>
    <mergeCell ref="AQ248:AR249"/>
    <mergeCell ref="AS248:AS250"/>
    <mergeCell ref="AT248:AT250"/>
    <mergeCell ref="AU248:AU250"/>
    <mergeCell ref="F249:G249"/>
    <mergeCell ref="H249:I249"/>
    <mergeCell ref="J249:K249"/>
    <mergeCell ref="L249:M249"/>
    <mergeCell ref="N249:O249"/>
    <mergeCell ref="P249:Q249"/>
    <mergeCell ref="AL249:AM249"/>
    <mergeCell ref="AN249:AN250"/>
    <mergeCell ref="AO249:AO250"/>
    <mergeCell ref="AP249:AP250"/>
    <mergeCell ref="A243:A244"/>
    <mergeCell ref="A245:A246"/>
    <mergeCell ref="A248:B250"/>
    <mergeCell ref="C248:E249"/>
    <mergeCell ref="F248:AM248"/>
    <mergeCell ref="AN248:AP248"/>
    <mergeCell ref="R249:S249"/>
    <mergeCell ref="T249:U249"/>
    <mergeCell ref="V249:W249"/>
    <mergeCell ref="X249:Y249"/>
    <mergeCell ref="A237:A238"/>
    <mergeCell ref="A240:A242"/>
    <mergeCell ref="B240:B242"/>
    <mergeCell ref="C240:E241"/>
    <mergeCell ref="F240:AK240"/>
    <mergeCell ref="AL240:AL242"/>
    <mergeCell ref="F241:G241"/>
    <mergeCell ref="H241:I241"/>
    <mergeCell ref="J241:K241"/>
    <mergeCell ref="L241:M241"/>
    <mergeCell ref="Z241:AA241"/>
    <mergeCell ref="AB241:AC241"/>
    <mergeCell ref="AD241:AE241"/>
    <mergeCell ref="AF241:AG241"/>
    <mergeCell ref="AH241:AI241"/>
    <mergeCell ref="AJ241:AK241"/>
    <mergeCell ref="N241:O241"/>
    <mergeCell ref="P241:Q241"/>
    <mergeCell ref="R241:S241"/>
    <mergeCell ref="T241:U241"/>
    <mergeCell ref="V241:W241"/>
    <mergeCell ref="X241:Y241"/>
    <mergeCell ref="AB233:AC233"/>
    <mergeCell ref="AD233:AE233"/>
    <mergeCell ref="AF233:AG233"/>
    <mergeCell ref="AH233:AI233"/>
    <mergeCell ref="AJ233:AK233"/>
    <mergeCell ref="A235:A236"/>
    <mergeCell ref="P233:Q233"/>
    <mergeCell ref="R233:S233"/>
    <mergeCell ref="T233:U233"/>
    <mergeCell ref="V233:W233"/>
    <mergeCell ref="X233:Y233"/>
    <mergeCell ref="Z233:AA233"/>
    <mergeCell ref="C233:E233"/>
    <mergeCell ref="F233:G233"/>
    <mergeCell ref="H233:I233"/>
    <mergeCell ref="J233:K233"/>
    <mergeCell ref="L233:M233"/>
    <mergeCell ref="N233:O233"/>
    <mergeCell ref="A227:B227"/>
    <mergeCell ref="A228:B228"/>
    <mergeCell ref="A229:B229"/>
    <mergeCell ref="A230:B230"/>
    <mergeCell ref="A231:B231"/>
    <mergeCell ref="A233:B234"/>
    <mergeCell ref="A209:A211"/>
    <mergeCell ref="A212:A215"/>
    <mergeCell ref="A216:A221"/>
    <mergeCell ref="A222:A224"/>
    <mergeCell ref="A225:B225"/>
    <mergeCell ref="A226:B226"/>
    <mergeCell ref="A193:B193"/>
    <mergeCell ref="A194:B194"/>
    <mergeCell ref="A195:A196"/>
    <mergeCell ref="A197:B197"/>
    <mergeCell ref="A198:A199"/>
    <mergeCell ref="A201:A208"/>
    <mergeCell ref="AN191:AP191"/>
    <mergeCell ref="AQ191:AQ192"/>
    <mergeCell ref="AR191:AR192"/>
    <mergeCell ref="P191:Q191"/>
    <mergeCell ref="R191:S191"/>
    <mergeCell ref="T191:U191"/>
    <mergeCell ref="V191:W191"/>
    <mergeCell ref="X191:Y191"/>
    <mergeCell ref="Z191:AA191"/>
    <mergeCell ref="C191:E191"/>
    <mergeCell ref="F191:G191"/>
    <mergeCell ref="H191:I191"/>
    <mergeCell ref="J191:K191"/>
    <mergeCell ref="L191:M191"/>
    <mergeCell ref="N191:O191"/>
    <mergeCell ref="AS191:AT191"/>
    <mergeCell ref="AU191:AU192"/>
    <mergeCell ref="AV191:AV192"/>
    <mergeCell ref="AB191:AC191"/>
    <mergeCell ref="AD191:AE191"/>
    <mergeCell ref="AF191:AG191"/>
    <mergeCell ref="AH191:AI191"/>
    <mergeCell ref="AJ191:AK191"/>
    <mergeCell ref="AL191:AM191"/>
    <mergeCell ref="A185:B185"/>
    <mergeCell ref="A186:B186"/>
    <mergeCell ref="A187:B187"/>
    <mergeCell ref="A188:B188"/>
    <mergeCell ref="A189:B189"/>
    <mergeCell ref="A191:B192"/>
    <mergeCell ref="A167:A169"/>
    <mergeCell ref="A170:A173"/>
    <mergeCell ref="A174:A179"/>
    <mergeCell ref="A180:A182"/>
    <mergeCell ref="A183:B183"/>
    <mergeCell ref="A184:B184"/>
    <mergeCell ref="A153:A154"/>
    <mergeCell ref="A155:B155"/>
    <mergeCell ref="A156:A157"/>
    <mergeCell ref="A159:A166"/>
    <mergeCell ref="AL149:AM149"/>
    <mergeCell ref="AN149:AN150"/>
    <mergeCell ref="AO149:AO150"/>
    <mergeCell ref="N149:O149"/>
    <mergeCell ref="P149:Q149"/>
    <mergeCell ref="R149:S149"/>
    <mergeCell ref="T149:U149"/>
    <mergeCell ref="V149:W149"/>
    <mergeCell ref="X149:Y149"/>
    <mergeCell ref="AS149:AS150"/>
    <mergeCell ref="Z149:AA149"/>
    <mergeCell ref="AB149:AC149"/>
    <mergeCell ref="AD149:AE149"/>
    <mergeCell ref="AF149:AG149"/>
    <mergeCell ref="AH149:AI149"/>
    <mergeCell ref="AJ149:AK149"/>
    <mergeCell ref="A151:B151"/>
    <mergeCell ref="A152:B152"/>
    <mergeCell ref="A142:A145"/>
    <mergeCell ref="A149:B150"/>
    <mergeCell ref="C149:E149"/>
    <mergeCell ref="F149:G149"/>
    <mergeCell ref="H149:I149"/>
    <mergeCell ref="J149:K149"/>
    <mergeCell ref="L149:M149"/>
    <mergeCell ref="AP149:AQ149"/>
    <mergeCell ref="AR149:AR150"/>
    <mergeCell ref="L123:M123"/>
    <mergeCell ref="N123:P123"/>
    <mergeCell ref="A125:A127"/>
    <mergeCell ref="A128:B128"/>
    <mergeCell ref="A129:A132"/>
    <mergeCell ref="A133:B133"/>
    <mergeCell ref="L136:M136"/>
    <mergeCell ref="N136:O136"/>
    <mergeCell ref="A138:A141"/>
    <mergeCell ref="A121:B121"/>
    <mergeCell ref="A123:B124"/>
    <mergeCell ref="C123:E123"/>
    <mergeCell ref="F123:G123"/>
    <mergeCell ref="H123:I123"/>
    <mergeCell ref="J123:K123"/>
    <mergeCell ref="A134:B134"/>
    <mergeCell ref="A136:B137"/>
    <mergeCell ref="C136:E136"/>
    <mergeCell ref="F136:G136"/>
    <mergeCell ref="H136:I136"/>
    <mergeCell ref="J136:K136"/>
    <mergeCell ref="A120:B120"/>
    <mergeCell ref="Q120:R120"/>
    <mergeCell ref="AJ102:AJ103"/>
    <mergeCell ref="A104:B104"/>
    <mergeCell ref="A105:B105"/>
    <mergeCell ref="A106:A107"/>
    <mergeCell ref="A108:B108"/>
    <mergeCell ref="A110:B111"/>
    <mergeCell ref="C110:E110"/>
    <mergeCell ref="F110:G110"/>
    <mergeCell ref="H110:I110"/>
    <mergeCell ref="J110:K110"/>
    <mergeCell ref="Z102:AA102"/>
    <mergeCell ref="AB102:AC102"/>
    <mergeCell ref="AD102:AE102"/>
    <mergeCell ref="AF102:AG102"/>
    <mergeCell ref="AH102:AH103"/>
    <mergeCell ref="AI102:AI103"/>
    <mergeCell ref="N102:O102"/>
    <mergeCell ref="P102:Q102"/>
    <mergeCell ref="S120:T120"/>
    <mergeCell ref="U120:V120"/>
    <mergeCell ref="W120:X120"/>
    <mergeCell ref="Y120:Z120"/>
    <mergeCell ref="A94:B94"/>
    <mergeCell ref="A95:A99"/>
    <mergeCell ref="A101:B103"/>
    <mergeCell ref="C101:E102"/>
    <mergeCell ref="F101:AG101"/>
    <mergeCell ref="L110:M110"/>
    <mergeCell ref="A112:A114"/>
    <mergeCell ref="A115:B115"/>
    <mergeCell ref="A116:A119"/>
    <mergeCell ref="AH101:AJ101"/>
    <mergeCell ref="F102:G102"/>
    <mergeCell ref="H102:I102"/>
    <mergeCell ref="J102:K102"/>
    <mergeCell ref="L102:M102"/>
    <mergeCell ref="AD92:AE92"/>
    <mergeCell ref="AF92:AG92"/>
    <mergeCell ref="AH92:AH93"/>
    <mergeCell ref="AI92:AI93"/>
    <mergeCell ref="AJ92:AJ93"/>
    <mergeCell ref="R102:S102"/>
    <mergeCell ref="T102:U102"/>
    <mergeCell ref="V102:W102"/>
    <mergeCell ref="X102:Y102"/>
    <mergeCell ref="AK92:AK93"/>
    <mergeCell ref="AH91:AK91"/>
    <mergeCell ref="F92:G92"/>
    <mergeCell ref="H92:I92"/>
    <mergeCell ref="J92:K92"/>
    <mergeCell ref="L92:M92"/>
    <mergeCell ref="N92:O92"/>
    <mergeCell ref="P92:Q92"/>
    <mergeCell ref="R92:S92"/>
    <mergeCell ref="T92:U92"/>
    <mergeCell ref="V92:W92"/>
    <mergeCell ref="A84:B84"/>
    <mergeCell ref="A85:A89"/>
    <mergeCell ref="A91:B93"/>
    <mergeCell ref="C91:E92"/>
    <mergeCell ref="F91:AG91"/>
    <mergeCell ref="X92:Y92"/>
    <mergeCell ref="Z92:AA92"/>
    <mergeCell ref="AB92:AC92"/>
    <mergeCell ref="R82:S82"/>
    <mergeCell ref="T82:U82"/>
    <mergeCell ref="V82:W82"/>
    <mergeCell ref="X82:Y82"/>
    <mergeCell ref="Z82:AA82"/>
    <mergeCell ref="AB82:AC82"/>
    <mergeCell ref="A79:B79"/>
    <mergeCell ref="A81:B83"/>
    <mergeCell ref="C81:E82"/>
    <mergeCell ref="F81:AG81"/>
    <mergeCell ref="F82:G82"/>
    <mergeCell ref="H82:I82"/>
    <mergeCell ref="J82:K82"/>
    <mergeCell ref="L82:M82"/>
    <mergeCell ref="N82:O82"/>
    <mergeCell ref="P82:Q82"/>
    <mergeCell ref="AD82:AE82"/>
    <mergeCell ref="AF82:AG82"/>
    <mergeCell ref="A76:B78"/>
    <mergeCell ref="C76:E77"/>
    <mergeCell ref="F76:O76"/>
    <mergeCell ref="F77:G77"/>
    <mergeCell ref="H77:I77"/>
    <mergeCell ref="J77:K77"/>
    <mergeCell ref="L77:M77"/>
    <mergeCell ref="N77:O77"/>
    <mergeCell ref="T69:T70"/>
    <mergeCell ref="A71:B71"/>
    <mergeCell ref="A72:B72"/>
    <mergeCell ref="A73:B73"/>
    <mergeCell ref="A74:B74"/>
    <mergeCell ref="H69:I69"/>
    <mergeCell ref="J69:K69"/>
    <mergeCell ref="L69:M69"/>
    <mergeCell ref="N69:O69"/>
    <mergeCell ref="P69:Q69"/>
    <mergeCell ref="A63:B63"/>
    <mergeCell ref="A64:B64"/>
    <mergeCell ref="A65:B65"/>
    <mergeCell ref="A66:B66"/>
    <mergeCell ref="A68:B70"/>
    <mergeCell ref="C68:E69"/>
    <mergeCell ref="F68:Q68"/>
    <mergeCell ref="R68:V68"/>
    <mergeCell ref="F69:G69"/>
    <mergeCell ref="U69:V69"/>
    <mergeCell ref="R69:S69"/>
    <mergeCell ref="V60:W60"/>
    <mergeCell ref="X60:X62"/>
    <mergeCell ref="Y60:Z61"/>
    <mergeCell ref="F61:G61"/>
    <mergeCell ref="H61:I61"/>
    <mergeCell ref="J61:K61"/>
    <mergeCell ref="L61:M61"/>
    <mergeCell ref="N61:O61"/>
    <mergeCell ref="P61:Q61"/>
    <mergeCell ref="R61:S61"/>
    <mergeCell ref="V61:W61"/>
    <mergeCell ref="A58:B58"/>
    <mergeCell ref="A60:B62"/>
    <mergeCell ref="C60:E61"/>
    <mergeCell ref="F60:Q60"/>
    <mergeCell ref="R60:S60"/>
    <mergeCell ref="T60:U60"/>
    <mergeCell ref="T61:U61"/>
    <mergeCell ref="A46:B46"/>
    <mergeCell ref="A47:B47"/>
    <mergeCell ref="A48:A49"/>
    <mergeCell ref="A50:A51"/>
    <mergeCell ref="A52:B52"/>
    <mergeCell ref="A57:B57"/>
    <mergeCell ref="A33:B33"/>
    <mergeCell ref="A34:B34"/>
    <mergeCell ref="A35:B35"/>
    <mergeCell ref="A36:A41"/>
    <mergeCell ref="A42:A43"/>
    <mergeCell ref="A44:A45"/>
    <mergeCell ref="A27:B27"/>
    <mergeCell ref="A28:B28"/>
    <mergeCell ref="A29:B29"/>
    <mergeCell ref="A31:B32"/>
    <mergeCell ref="C31:C32"/>
    <mergeCell ref="D31:N31"/>
    <mergeCell ref="A21:B21"/>
    <mergeCell ref="A22:B22"/>
    <mergeCell ref="A23:B23"/>
    <mergeCell ref="A24:B24"/>
    <mergeCell ref="A25:B25"/>
    <mergeCell ref="A26:B26"/>
    <mergeCell ref="C17:C18"/>
    <mergeCell ref="D17:D18"/>
    <mergeCell ref="E17:E18"/>
    <mergeCell ref="F17:F18"/>
    <mergeCell ref="A19:B19"/>
    <mergeCell ref="A20:B20"/>
    <mergeCell ref="A11:B11"/>
    <mergeCell ref="A12:B12"/>
    <mergeCell ref="A13:B13"/>
    <mergeCell ref="A14:B14"/>
    <mergeCell ref="A15:B15"/>
    <mergeCell ref="A17:B18"/>
    <mergeCell ref="A6:P6"/>
    <mergeCell ref="A9:B10"/>
    <mergeCell ref="C9:C10"/>
    <mergeCell ref="D9:M9"/>
    <mergeCell ref="N9:N10"/>
    <mergeCell ref="O9:O10"/>
    <mergeCell ref="P9:P10"/>
  </mergeCells>
  <dataValidations count="1">
    <dataValidation type="whole" allowBlank="1" showInputMessage="1" showErrorMessage="1" sqref="A1:AX1048576 AY282:XFD1048576 AY1:XFD273 AZ274:BZ281 CG274:XFD281">
      <formula1>0</formula1>
      <formula2>1E+30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17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7.140625" style="2" customWidth="1"/>
    <col min="2" max="2" width="44.42578125" style="2" customWidth="1"/>
    <col min="3" max="3" width="11.85546875" style="2" customWidth="1"/>
    <col min="4" max="4" width="12.42578125" style="2" customWidth="1"/>
    <col min="5" max="11" width="11.42578125" style="2"/>
    <col min="12" max="12" width="13.140625" style="2" customWidth="1"/>
    <col min="13" max="15" width="11.42578125" style="2" customWidth="1"/>
    <col min="16" max="17" width="11.42578125" style="2"/>
    <col min="18" max="18" width="12.85546875" style="2" customWidth="1"/>
    <col min="19" max="19" width="11.42578125" style="2"/>
    <col min="20" max="20" width="12.42578125" style="2" customWidth="1"/>
    <col min="21" max="21" width="11.42578125" style="2"/>
    <col min="22" max="22" width="12.42578125" style="2" customWidth="1"/>
    <col min="23" max="23" width="11.42578125" style="2"/>
    <col min="24" max="24" width="11.85546875" style="2" customWidth="1"/>
    <col min="25" max="33" width="11.42578125" style="2"/>
    <col min="34" max="34" width="13" style="2" customWidth="1"/>
    <col min="35" max="35" width="11.7109375" style="2" customWidth="1"/>
    <col min="36" max="36" width="13" style="2" customWidth="1"/>
    <col min="37" max="41" width="11.42578125" style="2"/>
    <col min="42" max="42" width="12.140625" style="2" customWidth="1"/>
    <col min="43" max="49" width="11.42578125" style="2"/>
    <col min="50" max="50" width="11.7109375" style="2" customWidth="1"/>
    <col min="51" max="66" width="11.42578125" style="2"/>
    <col min="67" max="72" width="11.42578125" style="2" customWidth="1"/>
    <col min="73" max="77" width="11.7109375" style="2" customWidth="1"/>
    <col min="78" max="78" width="11.140625" style="3" hidden="1" customWidth="1"/>
    <col min="79" max="104" width="11.140625" style="4" hidden="1" customWidth="1"/>
    <col min="105" max="129" width="11.42578125" style="2" hidden="1" customWidth="1"/>
    <col min="130" max="16384" width="11.42578125" style="2"/>
  </cols>
  <sheetData>
    <row r="1" spans="1:92" ht="16.350000000000001" customHeight="1" x14ac:dyDescent="0.2">
      <c r="A1" s="1" t="s">
        <v>0</v>
      </c>
    </row>
    <row r="2" spans="1:92" ht="16.350000000000001" customHeight="1" x14ac:dyDescent="0.2">
      <c r="A2" s="1" t="str">
        <f>CONCATENATE("COMUNA: ",[7]NOMBRE!B2," - ","( ",[7]NOMBRE!C2,[7]NOMBRE!D2,[7]NOMBRE!E2,[7]NOMBRE!F2,[7]NOMBRE!G2," )")</f>
        <v>COMUNA: LINARES - ( 07401 )</v>
      </c>
    </row>
    <row r="3" spans="1:92" ht="16.350000000000001" customHeight="1" x14ac:dyDescent="0.2">
      <c r="A3" s="1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</row>
    <row r="4" spans="1:92" ht="16.350000000000001" customHeight="1" x14ac:dyDescent="0.2">
      <c r="A4" s="1" t="str">
        <f>CONCATENATE("MES: ",[7]NOMBRE!B6," - ","( ",[7]NOMBRE!C6,[7]NOMBRE!D6," )")</f>
        <v>MES: JUNIO - ( 06 )</v>
      </c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</row>
    <row r="5" spans="1:92" ht="16.350000000000001" customHeight="1" x14ac:dyDescent="0.2">
      <c r="A5" s="1" t="str">
        <f>CONCATENATE("AÑO: ",[7]NOMBRE!B7)</f>
        <v>AÑO: 2020</v>
      </c>
      <c r="AE5" s="1065"/>
      <c r="AF5" s="1065"/>
      <c r="AG5" s="1065"/>
      <c r="AH5" s="1065"/>
      <c r="AI5" s="1065"/>
      <c r="AJ5" s="1065"/>
      <c r="AK5" s="1065"/>
      <c r="AL5" s="1065"/>
      <c r="AM5" s="1065"/>
      <c r="AN5" s="1065"/>
      <c r="AO5" s="1065"/>
      <c r="AP5" s="1065"/>
      <c r="AQ5" s="1065"/>
      <c r="AR5" s="1065"/>
      <c r="AS5" s="1065"/>
      <c r="AT5" s="1065"/>
      <c r="AU5" s="1065"/>
      <c r="AV5" s="1065"/>
      <c r="AW5" s="1065"/>
    </row>
    <row r="6" spans="1:92" ht="15" x14ac:dyDescent="0.2">
      <c r="A6" s="1370" t="s">
        <v>1</v>
      </c>
      <c r="B6" s="1370"/>
      <c r="C6" s="1370"/>
      <c r="D6" s="1370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1370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1066"/>
      <c r="AF6" s="1066"/>
      <c r="AG6" s="1066"/>
      <c r="AH6" s="1066"/>
      <c r="AI6" s="1066"/>
      <c r="AJ6" s="1066"/>
      <c r="AK6" s="1066"/>
      <c r="AL6" s="1066"/>
      <c r="AM6" s="1066"/>
      <c r="AN6" s="1066"/>
      <c r="AO6" s="1066"/>
      <c r="AP6" s="1066"/>
      <c r="AQ6" s="1066"/>
      <c r="AR6" s="1066"/>
      <c r="AS6" s="1066"/>
      <c r="AT6" s="1066"/>
      <c r="AU6" s="1066"/>
      <c r="AV6" s="1066"/>
      <c r="AW6" s="1065"/>
    </row>
    <row r="7" spans="1:92" ht="15" x14ac:dyDescent="0.2">
      <c r="A7" s="808"/>
      <c r="B7" s="808"/>
      <c r="C7" s="808"/>
      <c r="D7" s="808"/>
      <c r="E7" s="808"/>
      <c r="F7" s="808"/>
      <c r="G7" s="808"/>
      <c r="H7" s="808"/>
      <c r="I7" s="808"/>
      <c r="J7" s="808"/>
      <c r="K7" s="808"/>
      <c r="L7" s="808"/>
      <c r="M7" s="808"/>
      <c r="N7" s="808"/>
      <c r="O7" s="808"/>
      <c r="P7" s="808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1066"/>
      <c r="AF7" s="1066"/>
      <c r="AG7" s="1066"/>
      <c r="AH7" s="1066"/>
      <c r="AI7" s="1066"/>
      <c r="AJ7" s="1066"/>
      <c r="AK7" s="1066"/>
      <c r="AL7" s="1066"/>
      <c r="AM7" s="1066"/>
      <c r="AN7" s="1066"/>
      <c r="AO7" s="1066"/>
      <c r="AP7" s="1066"/>
      <c r="AQ7" s="1066"/>
      <c r="AR7" s="1066"/>
      <c r="AS7" s="1066"/>
      <c r="AT7" s="1066"/>
      <c r="AU7" s="1066"/>
      <c r="AV7" s="1066"/>
      <c r="AW7" s="1065"/>
    </row>
    <row r="8" spans="1:92" ht="31.35" customHeight="1" x14ac:dyDescent="0.2">
      <c r="A8" s="10" t="s">
        <v>2</v>
      </c>
      <c r="B8" s="11"/>
      <c r="C8" s="11"/>
      <c r="D8" s="11"/>
      <c r="E8" s="11"/>
      <c r="F8" s="11"/>
      <c r="G8" s="11"/>
      <c r="H8" s="11"/>
      <c r="I8" s="11"/>
      <c r="Q8" s="12"/>
      <c r="R8" s="12"/>
      <c r="S8" s="12"/>
      <c r="T8" s="12"/>
      <c r="U8" s="12"/>
      <c r="V8" s="12"/>
      <c r="W8" s="12"/>
      <c r="X8" s="13"/>
      <c r="Y8" s="13"/>
      <c r="Z8" s="13"/>
      <c r="AA8" s="13"/>
      <c r="AB8" s="13"/>
      <c r="AC8" s="13"/>
      <c r="AD8" s="7"/>
      <c r="AE8" s="1066"/>
      <c r="AF8" s="1066"/>
      <c r="AG8" s="1066"/>
      <c r="AH8" s="1066"/>
      <c r="AI8" s="1066"/>
      <c r="AJ8" s="1066"/>
      <c r="AK8" s="1066"/>
      <c r="AL8" s="1066"/>
      <c r="AM8" s="1066"/>
      <c r="AN8" s="1066"/>
      <c r="AO8" s="1066"/>
      <c r="AP8" s="1066"/>
      <c r="AQ8" s="1066"/>
      <c r="AR8" s="1066"/>
      <c r="AS8" s="1066"/>
      <c r="AT8" s="1066"/>
      <c r="AU8" s="1066"/>
      <c r="AV8" s="1066"/>
      <c r="AW8" s="1065"/>
      <c r="BZ8" s="2"/>
      <c r="CG8" s="14"/>
      <c r="CH8" s="14"/>
      <c r="CI8" s="14"/>
      <c r="CJ8" s="14"/>
      <c r="CK8" s="14"/>
      <c r="CL8" s="14"/>
      <c r="CM8" s="14"/>
      <c r="CN8" s="14"/>
    </row>
    <row r="9" spans="1:92" ht="16.350000000000001" customHeight="1" x14ac:dyDescent="0.2">
      <c r="A9" s="1371" t="s">
        <v>3</v>
      </c>
      <c r="B9" s="1372"/>
      <c r="C9" s="1375" t="s">
        <v>4</v>
      </c>
      <c r="D9" s="1377" t="s">
        <v>5</v>
      </c>
      <c r="E9" s="1378"/>
      <c r="F9" s="1378"/>
      <c r="G9" s="1378"/>
      <c r="H9" s="1378"/>
      <c r="I9" s="1378"/>
      <c r="J9" s="1378"/>
      <c r="K9" s="1378"/>
      <c r="L9" s="1378"/>
      <c r="M9" s="1379"/>
      <c r="N9" s="1367" t="s">
        <v>6</v>
      </c>
      <c r="O9" s="1375" t="s">
        <v>7</v>
      </c>
      <c r="P9" s="1375" t="s">
        <v>8</v>
      </c>
      <c r="Q9" s="15"/>
      <c r="R9" s="15"/>
      <c r="S9" s="15"/>
      <c r="T9" s="15"/>
      <c r="U9" s="15"/>
      <c r="V9" s="15"/>
      <c r="W9" s="13"/>
      <c r="X9" s="13"/>
      <c r="Y9" s="13"/>
      <c r="Z9" s="13"/>
      <c r="AA9" s="13"/>
      <c r="AB9" s="13"/>
      <c r="AC9" s="13"/>
      <c r="AD9" s="7"/>
      <c r="AE9" s="7"/>
      <c r="AF9" s="1066"/>
      <c r="AG9" s="1066"/>
      <c r="AH9" s="1066"/>
      <c r="AI9" s="1066"/>
      <c r="AJ9" s="1066"/>
      <c r="AK9" s="1066"/>
      <c r="AL9" s="1066"/>
      <c r="AM9" s="1066"/>
      <c r="AN9" s="1066"/>
      <c r="AO9" s="1066"/>
      <c r="AP9" s="1067"/>
      <c r="AQ9" s="1067"/>
      <c r="AR9" s="1067"/>
      <c r="AS9" s="1067"/>
      <c r="AT9" s="1067"/>
      <c r="AU9" s="1067"/>
      <c r="AV9" s="1067"/>
      <c r="AW9" s="1067"/>
      <c r="AX9" s="1065"/>
      <c r="CG9" s="14"/>
      <c r="CH9" s="14"/>
      <c r="CI9" s="14"/>
      <c r="CJ9" s="14"/>
      <c r="CK9" s="14"/>
      <c r="CL9" s="14"/>
      <c r="CM9" s="14"/>
      <c r="CN9" s="14"/>
    </row>
    <row r="10" spans="1:92" ht="25.35" customHeight="1" x14ac:dyDescent="0.2">
      <c r="A10" s="1373"/>
      <c r="B10" s="1374"/>
      <c r="C10" s="1376"/>
      <c r="D10" s="1043" t="s">
        <v>9</v>
      </c>
      <c r="E10" s="1068" t="s">
        <v>10</v>
      </c>
      <c r="F10" s="1068" t="s">
        <v>11</v>
      </c>
      <c r="G10" s="1068" t="s">
        <v>12</v>
      </c>
      <c r="H10" s="1068" t="s">
        <v>13</v>
      </c>
      <c r="I10" s="1068" t="s">
        <v>14</v>
      </c>
      <c r="J10" s="1068" t="s">
        <v>15</v>
      </c>
      <c r="K10" s="1068" t="s">
        <v>16</v>
      </c>
      <c r="L10" s="1068" t="s">
        <v>17</v>
      </c>
      <c r="M10" s="1069" t="s">
        <v>18</v>
      </c>
      <c r="N10" s="1369"/>
      <c r="O10" s="1376"/>
      <c r="P10" s="1376"/>
      <c r="Q10" s="12"/>
      <c r="R10" s="20"/>
      <c r="S10" s="20"/>
      <c r="T10" s="20"/>
      <c r="U10" s="20"/>
      <c r="V10" s="15"/>
      <c r="W10" s="15"/>
      <c r="X10" s="15"/>
      <c r="Y10" s="15"/>
      <c r="Z10" s="15"/>
      <c r="AA10" s="15"/>
      <c r="AB10" s="15"/>
      <c r="AC10" s="15"/>
      <c r="AD10" s="11"/>
      <c r="AE10" s="11"/>
      <c r="AF10" s="1070"/>
      <c r="AG10" s="1070"/>
      <c r="AH10" s="1070"/>
      <c r="AI10" s="1070"/>
      <c r="AJ10" s="1070"/>
      <c r="AK10" s="1070"/>
      <c r="AL10" s="1070"/>
      <c r="AM10" s="1070"/>
      <c r="AN10" s="1070"/>
      <c r="AO10" s="1071"/>
      <c r="AP10" s="1071"/>
      <c r="AQ10" s="1071"/>
      <c r="AR10" s="1071"/>
      <c r="AS10" s="1071"/>
      <c r="AT10" s="1071"/>
      <c r="AU10" s="1071"/>
      <c r="AV10" s="1071"/>
      <c r="AW10" s="1071"/>
      <c r="AX10" s="1065"/>
      <c r="CG10" s="14"/>
      <c r="CH10" s="14"/>
      <c r="CI10" s="14"/>
      <c r="CJ10" s="14"/>
      <c r="CK10" s="14"/>
      <c r="CL10" s="14"/>
      <c r="CM10" s="14"/>
      <c r="CN10" s="14"/>
    </row>
    <row r="11" spans="1:92" ht="16.350000000000001" customHeight="1" x14ac:dyDescent="0.2">
      <c r="A11" s="1609" t="s">
        <v>19</v>
      </c>
      <c r="B11" s="1609"/>
      <c r="C11" s="1072">
        <f>SUM(D11:M11)</f>
        <v>0</v>
      </c>
      <c r="D11" s="1055"/>
      <c r="E11" s="1064"/>
      <c r="F11" s="1064"/>
      <c r="G11" s="1064"/>
      <c r="H11" s="1064"/>
      <c r="I11" s="1064"/>
      <c r="J11" s="1064"/>
      <c r="K11" s="1064"/>
      <c r="L11" s="1073"/>
      <c r="M11" s="1074"/>
      <c r="N11" s="1056"/>
      <c r="O11" s="1057"/>
      <c r="P11" s="1057"/>
      <c r="Q11" s="30" t="str">
        <f>CA11&amp;CB11&amp;CC11&amp;CD11</f>
        <v/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15"/>
      <c r="AD11" s="11"/>
      <c r="AE11" s="11"/>
      <c r="AF11" s="1070"/>
      <c r="AG11" s="1070"/>
      <c r="AH11" s="1070"/>
      <c r="AI11" s="1070"/>
      <c r="AJ11" s="1070"/>
      <c r="AK11" s="1071"/>
      <c r="AL11" s="1071"/>
      <c r="AM11" s="1071"/>
      <c r="AN11" s="1071"/>
      <c r="AO11" s="1071"/>
      <c r="AP11" s="1071"/>
      <c r="AQ11" s="1071"/>
      <c r="AR11" s="1071"/>
      <c r="AS11" s="1071"/>
      <c r="AT11" s="1071"/>
      <c r="AU11" s="1071"/>
      <c r="AV11" s="1071"/>
      <c r="AW11" s="1071"/>
      <c r="AX11" s="1065"/>
      <c r="CA11" s="32" t="str">
        <f>IF(CH11=1,"* El número de víctima de Violencia de Género NO DEBE ser diferente al Total. ","")</f>
        <v/>
      </c>
      <c r="CB11" s="32" t="str">
        <f>IF(AND(C11&lt;&gt;0,OR(O11="",P11="")),"* No olvide digitar los campos Pueblo Originario y/o Migrantes (Digite CEROS si no tiene). ","")</f>
        <v/>
      </c>
      <c r="CC11" s="32" t="str">
        <f>IF(CJ11=1,"* Pueblo Originario y/o Migrantes NO DEBEN ser Mayor al Total. ","")</f>
        <v/>
      </c>
      <c r="CD11" s="32" t="str">
        <f>IF(CK11=1,"* Total Gestantes Ingresadas a control prenatal debe ser Mayor o Igual que el Total de Evaluaciones a Gestantes de REM A03 Sección B2. ","")</f>
        <v/>
      </c>
      <c r="CG11" s="14"/>
      <c r="CH11" s="33">
        <f>IF(C11&lt;N11,1,0)</f>
        <v>0</v>
      </c>
      <c r="CI11" s="14"/>
      <c r="CJ11" s="33">
        <f>IF(OR(C11&lt;O11,C11&lt;P11),1,0)</f>
        <v>0</v>
      </c>
      <c r="CK11" s="33">
        <f>IF(C11&lt;[7]A03!C75,1,0)</f>
        <v>0</v>
      </c>
      <c r="CL11" s="14"/>
      <c r="CM11" s="14"/>
      <c r="CN11" s="14"/>
    </row>
    <row r="12" spans="1:92" ht="16.350000000000001" customHeight="1" x14ac:dyDescent="0.2">
      <c r="A12" s="1359" t="s">
        <v>20</v>
      </c>
      <c r="B12" s="1359"/>
      <c r="C12" s="34">
        <f>SUM(D12:M12)</f>
        <v>0</v>
      </c>
      <c r="D12" s="35"/>
      <c r="E12" s="36"/>
      <c r="F12" s="36"/>
      <c r="G12" s="36"/>
      <c r="H12" s="36"/>
      <c r="I12" s="36"/>
      <c r="J12" s="36"/>
      <c r="K12" s="36"/>
      <c r="L12" s="37"/>
      <c r="M12" s="38"/>
      <c r="N12" s="39"/>
      <c r="O12" s="40"/>
      <c r="P12" s="40"/>
      <c r="Q12" s="30" t="str">
        <f>CA12&amp;CB12&amp;CC12&amp;CD12</f>
        <v/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15"/>
      <c r="AD12" s="11"/>
      <c r="AE12" s="11"/>
      <c r="AF12" s="1070"/>
      <c r="AG12" s="1070"/>
      <c r="AH12" s="1070"/>
      <c r="AI12" s="1070"/>
      <c r="AJ12" s="1070"/>
      <c r="AK12" s="1071"/>
      <c r="AL12" s="1071"/>
      <c r="AM12" s="1071"/>
      <c r="AN12" s="1071"/>
      <c r="AO12" s="1070"/>
      <c r="AP12" s="1070"/>
      <c r="AQ12" s="1071"/>
      <c r="AR12" s="1071"/>
      <c r="AS12" s="1071"/>
      <c r="AT12" s="1071"/>
      <c r="AU12" s="1071"/>
      <c r="AV12" s="1071"/>
      <c r="AW12" s="1071"/>
      <c r="AX12" s="1065"/>
      <c r="CA12" s="32" t="str">
        <f>IF(CH12=1,"* El número de víctima de Violencia de Género NO DEBE ser diferente al Total. ","")</f>
        <v/>
      </c>
      <c r="CB12" s="32" t="str">
        <f>IF(AND(C12&lt;&gt;0,OR(O12="",P12="")),"* No olvide digitar los campos Pueblo Originario y/o Migrantes (Digite CEROS si no tiene). ","")</f>
        <v/>
      </c>
      <c r="CC12" s="32" t="str">
        <f>IF(CJ12=1,"* Pueblo Originario y/o Migrantes NO DEBEN ser Mayor al Total. ","")</f>
        <v/>
      </c>
      <c r="CD12" s="32" t="str">
        <f>IF(CK12=1,"* Total Gestantes debe ser Mayor o Igual a "&amp;A12&amp;".","")</f>
        <v/>
      </c>
      <c r="CG12" s="14"/>
      <c r="CH12" s="33">
        <f>IF(C12&lt;N12,1,0)</f>
        <v>0</v>
      </c>
      <c r="CI12" s="14"/>
      <c r="CJ12" s="33">
        <f>IF(OR(C12&lt;O12,C12&lt;P12),1,0)</f>
        <v>0</v>
      </c>
      <c r="CK12" s="33">
        <f>IF($C$11&lt;C12,1,0)</f>
        <v>0</v>
      </c>
      <c r="CL12" s="14"/>
      <c r="CM12" s="14"/>
      <c r="CN12" s="14"/>
    </row>
    <row r="13" spans="1:92" ht="16.350000000000001" customHeight="1" x14ac:dyDescent="0.2">
      <c r="A13" s="1360" t="s">
        <v>21</v>
      </c>
      <c r="B13" s="1361"/>
      <c r="C13" s="34">
        <f>SUM(D13:M13)</f>
        <v>0</v>
      </c>
      <c r="D13" s="35"/>
      <c r="E13" s="36"/>
      <c r="F13" s="36"/>
      <c r="G13" s="36"/>
      <c r="H13" s="36"/>
      <c r="I13" s="36"/>
      <c r="J13" s="36"/>
      <c r="K13" s="36"/>
      <c r="L13" s="37"/>
      <c r="M13" s="38"/>
      <c r="N13" s="39"/>
      <c r="O13" s="40"/>
      <c r="P13" s="40"/>
      <c r="Q13" s="30" t="str">
        <f>CA13&amp;CB13&amp;CC13&amp;CD13</f>
        <v/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15"/>
      <c r="AD13" s="11"/>
      <c r="AE13" s="11"/>
      <c r="AF13" s="1070"/>
      <c r="AG13" s="1070"/>
      <c r="AH13" s="1070"/>
      <c r="AI13" s="1070"/>
      <c r="AJ13" s="1070"/>
      <c r="AK13" s="1071"/>
      <c r="AL13" s="1071"/>
      <c r="AM13" s="1071"/>
      <c r="AN13" s="1071"/>
      <c r="AO13" s="1070"/>
      <c r="AP13" s="1070"/>
      <c r="AQ13" s="1070"/>
      <c r="AR13" s="1071"/>
      <c r="AS13" s="1071"/>
      <c r="AT13" s="1071"/>
      <c r="AU13" s="1071"/>
      <c r="AV13" s="1071"/>
      <c r="AW13" s="1071"/>
      <c r="AX13" s="1065"/>
      <c r="CA13" s="32" t="str">
        <f>IF(CH13=1,"* El número de víctima de Violencia de Género NO DEBE ser diferente al Total. ","")</f>
        <v/>
      </c>
      <c r="CB13" s="32" t="str">
        <f>IF(AND(C13&lt;&gt;0,OR(O13="",P13="")),"* No olvide digitar los campos Pueblo Originario y/o Migrantes (Digite CEROS si no tiene). ","")</f>
        <v/>
      </c>
      <c r="CC13" s="32" t="str">
        <f>IF(CJ13=1,"* Pueblo Originario y/o Migrantes NO DEBEN ser Mayor al Total. ","")</f>
        <v/>
      </c>
      <c r="CD13" s="32" t="str">
        <f>IF(CK13=1,"* Total Gestantes debe ser Mayor o Igual a "&amp;A13&amp;".","")</f>
        <v/>
      </c>
      <c r="CG13" s="14"/>
      <c r="CH13" s="33">
        <f>IF(C13&lt;N13,1,0)</f>
        <v>0</v>
      </c>
      <c r="CI13" s="14"/>
      <c r="CJ13" s="33">
        <f>IF(OR(C13&lt;O13,C13&lt;P13),1,0)</f>
        <v>0</v>
      </c>
      <c r="CK13" s="33">
        <f>IF($C$11&lt;C13,1,0)</f>
        <v>0</v>
      </c>
      <c r="CL13" s="14"/>
      <c r="CM13" s="14"/>
      <c r="CN13" s="14"/>
    </row>
    <row r="14" spans="1:92" ht="16.350000000000001" customHeight="1" x14ac:dyDescent="0.2">
      <c r="A14" s="1362" t="s">
        <v>22</v>
      </c>
      <c r="B14" s="1363"/>
      <c r="C14" s="41">
        <f>SUM(D14:M14)</f>
        <v>0</v>
      </c>
      <c r="D14" s="42"/>
      <c r="E14" s="43"/>
      <c r="F14" s="43"/>
      <c r="G14" s="43"/>
      <c r="H14" s="43"/>
      <c r="I14" s="43"/>
      <c r="J14" s="43"/>
      <c r="K14" s="43"/>
      <c r="L14" s="44"/>
      <c r="M14" s="45"/>
      <c r="N14" s="46"/>
      <c r="O14" s="47"/>
      <c r="P14" s="47"/>
      <c r="Q14" s="30" t="str">
        <f>CA14&amp;CB14&amp;CC14&amp;CD14</f>
        <v/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15"/>
      <c r="AD14" s="11"/>
      <c r="AE14" s="11"/>
      <c r="AF14" s="1070"/>
      <c r="AG14" s="1070"/>
      <c r="AH14" s="1070"/>
      <c r="AI14" s="1070"/>
      <c r="AJ14" s="1070"/>
      <c r="AK14" s="1070"/>
      <c r="AL14" s="1070"/>
      <c r="AM14" s="1070"/>
      <c r="AN14" s="1070"/>
      <c r="AO14" s="1071"/>
      <c r="AP14" s="1071"/>
      <c r="AQ14" s="1071"/>
      <c r="AR14" s="1071"/>
      <c r="AS14" s="1071"/>
      <c r="AT14" s="1071"/>
      <c r="AU14" s="1071"/>
      <c r="AV14" s="1071"/>
      <c r="AW14" s="1071"/>
      <c r="AX14" s="1065"/>
      <c r="CA14" s="32" t="str">
        <f>IF(CH14=1,"* El número de víctima de Violencia de Género NO DEBE ser diferente al Total. ","")</f>
        <v/>
      </c>
      <c r="CB14" s="32" t="str">
        <f>IF(AND(C14&lt;&gt;0,OR(O14="",P14="")),"* No olvide digitar los campos Pueblo Originario y/o Migrantes (Digite CEROS si no tiene). ","")</f>
        <v/>
      </c>
      <c r="CC14" s="32" t="str">
        <f>IF(CJ14=1,"* Pueblo Originario y/o Migrantes NO DEBEN ser Mayor al Total. ","")</f>
        <v/>
      </c>
      <c r="CD14" s="32" t="str">
        <f>IF(CK14=1,"* Total Gestantes debe ser Mayor o Igual a "&amp;A14&amp;".","")</f>
        <v/>
      </c>
      <c r="CG14" s="14"/>
      <c r="CH14" s="33">
        <f>IF(C14&lt;N14,1,0)</f>
        <v>0</v>
      </c>
      <c r="CI14" s="14"/>
      <c r="CJ14" s="33">
        <f>IF(OR(C14&lt;O14,C14&lt;P14),1,0)</f>
        <v>0</v>
      </c>
      <c r="CK14" s="33">
        <f>IF($C$11&lt;C14,1,0)</f>
        <v>0</v>
      </c>
      <c r="CL14" s="14"/>
      <c r="CM14" s="14"/>
      <c r="CN14" s="14"/>
    </row>
    <row r="15" spans="1:92" ht="16.350000000000001" customHeight="1" x14ac:dyDescent="0.2">
      <c r="A15" s="1364" t="s">
        <v>23</v>
      </c>
      <c r="B15" s="1365"/>
      <c r="C15" s="1075">
        <f>SUM(D15:M15)</f>
        <v>0</v>
      </c>
      <c r="D15" s="1076"/>
      <c r="E15" s="1077"/>
      <c r="F15" s="1077"/>
      <c r="G15" s="1077"/>
      <c r="H15" s="1077"/>
      <c r="I15" s="1077"/>
      <c r="J15" s="1077"/>
      <c r="K15" s="1077"/>
      <c r="L15" s="1078"/>
      <c r="M15" s="1079"/>
      <c r="N15" s="53"/>
      <c r="O15" s="1080"/>
      <c r="P15" s="1080"/>
      <c r="Q15" s="30" t="str">
        <f>CA15&amp;CB15&amp;CC15&amp;CD15</f>
        <v/>
      </c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15"/>
      <c r="AD15" s="11"/>
      <c r="AE15" s="11"/>
      <c r="AF15" s="1070"/>
      <c r="AG15" s="1070"/>
      <c r="AH15" s="1070"/>
      <c r="AI15" s="1070"/>
      <c r="AJ15" s="1070"/>
      <c r="AK15" s="1070"/>
      <c r="AL15" s="1070"/>
      <c r="AM15" s="1070"/>
      <c r="AN15" s="1070"/>
      <c r="AO15" s="1071"/>
      <c r="AP15" s="1071"/>
      <c r="AQ15" s="1071"/>
      <c r="AR15" s="1071"/>
      <c r="AS15" s="1071"/>
      <c r="AT15" s="1071"/>
      <c r="AU15" s="1071"/>
      <c r="AV15" s="1071"/>
      <c r="AW15" s="1071"/>
      <c r="AX15" s="1065"/>
      <c r="CA15" s="32" t="str">
        <f>IF(CH15=1,"* El número de víctima de Violencia de Género NO DEBE ser diferente al Total. ","")</f>
        <v/>
      </c>
      <c r="CB15" s="32" t="str">
        <f>IF(AND(C15&lt;&gt;0,OR(O15="",P15="")),"* No olvide digitar los campos Pueblo Originario y/o Migrantes (Digite CEROS si no tiene). ","")</f>
        <v/>
      </c>
      <c r="CC15" s="32" t="str">
        <f>IF(CJ15=1,"* Pueblo Originario y/o Migrantes NO DEBEN ser Mayor al Total. ","")</f>
        <v/>
      </c>
      <c r="CD15" s="32" t="str">
        <f>IF(CK15=1,"* Total Gestantes debe ser Mayor o Igual a "&amp;A15&amp;".","")</f>
        <v/>
      </c>
      <c r="CG15" s="14"/>
      <c r="CH15" s="33">
        <f>IF(C15&lt;N15,1,0)</f>
        <v>0</v>
      </c>
      <c r="CI15" s="14"/>
      <c r="CJ15" s="33">
        <f>IF(OR(C15&lt;O15,C15&lt;P15),1,0)</f>
        <v>0</v>
      </c>
      <c r="CK15" s="33">
        <f>IF($C$11&lt;C15,1,0)</f>
        <v>0</v>
      </c>
      <c r="CL15" s="14"/>
      <c r="CM15" s="14"/>
      <c r="CN15" s="14"/>
    </row>
    <row r="16" spans="1:92" ht="31.35" customHeight="1" x14ac:dyDescent="0.2">
      <c r="A16" s="10" t="s">
        <v>24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1"/>
      <c r="P16" s="11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1"/>
      <c r="AE16" s="1070"/>
      <c r="AF16" s="1070"/>
      <c r="AG16" s="1070"/>
      <c r="AH16" s="1070"/>
      <c r="AI16" s="1070"/>
      <c r="AJ16" s="1070"/>
      <c r="AK16" s="1070"/>
      <c r="AL16" s="1070"/>
      <c r="AM16" s="1070"/>
      <c r="AN16" s="1070"/>
      <c r="AO16" s="1070"/>
      <c r="AP16" s="1070"/>
      <c r="AQ16" s="1070"/>
      <c r="AR16" s="1070"/>
      <c r="AS16" s="1070"/>
      <c r="AT16" s="1070"/>
      <c r="AU16" s="1070"/>
      <c r="AV16" s="1070"/>
      <c r="AW16" s="1065"/>
      <c r="BZ16" s="2"/>
      <c r="CG16" s="14"/>
      <c r="CH16" s="14"/>
      <c r="CI16" s="14"/>
      <c r="CJ16" s="14"/>
      <c r="CK16" s="14"/>
      <c r="CL16" s="14"/>
      <c r="CM16" s="14"/>
      <c r="CN16" s="14"/>
    </row>
    <row r="17" spans="1:92" ht="16.350000000000001" customHeight="1" x14ac:dyDescent="0.2">
      <c r="A17" s="1366" t="s">
        <v>25</v>
      </c>
      <c r="B17" s="1367"/>
      <c r="C17" s="1375" t="s">
        <v>26</v>
      </c>
      <c r="D17" s="1375" t="s">
        <v>27</v>
      </c>
      <c r="E17" s="1375" t="s">
        <v>7</v>
      </c>
      <c r="F17" s="1375" t="s">
        <v>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1"/>
      <c r="AE17" s="1070"/>
      <c r="AF17" s="1071"/>
      <c r="AG17" s="1071"/>
      <c r="AH17" s="1071"/>
      <c r="AI17" s="1071"/>
      <c r="AJ17" s="1071"/>
      <c r="AK17" s="1071"/>
      <c r="AL17" s="1071"/>
      <c r="AM17" s="1071"/>
      <c r="AN17" s="1071"/>
      <c r="AO17" s="1071"/>
      <c r="AP17" s="1071"/>
      <c r="AQ17" s="1071"/>
      <c r="AR17" s="1071"/>
      <c r="AS17" s="1071"/>
      <c r="AT17" s="1071"/>
      <c r="AU17" s="1071"/>
      <c r="AV17" s="1071"/>
      <c r="AW17" s="1065"/>
      <c r="CG17" s="14"/>
      <c r="CH17" s="14"/>
      <c r="CI17" s="14"/>
      <c r="CJ17" s="14"/>
      <c r="CK17" s="14"/>
      <c r="CL17" s="14"/>
      <c r="CM17" s="14"/>
      <c r="CN17" s="14"/>
    </row>
    <row r="18" spans="1:92" ht="25.35" customHeight="1" x14ac:dyDescent="0.2">
      <c r="A18" s="1368"/>
      <c r="B18" s="1369"/>
      <c r="C18" s="1376"/>
      <c r="D18" s="1376"/>
      <c r="E18" s="1376"/>
      <c r="F18" s="1376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1"/>
      <c r="AE18" s="1070"/>
      <c r="AF18" s="1071"/>
      <c r="AG18" s="1071"/>
      <c r="AH18" s="1071"/>
      <c r="AI18" s="1071"/>
      <c r="AJ18" s="1071"/>
      <c r="AK18" s="1071"/>
      <c r="AL18" s="1071"/>
      <c r="AM18" s="1071"/>
      <c r="AN18" s="1071"/>
      <c r="AO18" s="1071"/>
      <c r="AP18" s="1071"/>
      <c r="AQ18" s="1071"/>
      <c r="AR18" s="1071"/>
      <c r="AS18" s="1071"/>
      <c r="AT18" s="1071"/>
      <c r="AU18" s="1071"/>
      <c r="AV18" s="1071"/>
      <c r="AW18" s="1065"/>
      <c r="CG18" s="14"/>
      <c r="CH18" s="14"/>
      <c r="CI18" s="14"/>
      <c r="CJ18" s="14"/>
      <c r="CK18" s="14"/>
      <c r="CL18" s="14"/>
      <c r="CM18" s="14"/>
      <c r="CN18" s="14"/>
    </row>
    <row r="19" spans="1:92" ht="16.350000000000001" customHeight="1" x14ac:dyDescent="0.2">
      <c r="A19" s="1383" t="s">
        <v>28</v>
      </c>
      <c r="B19" s="1384"/>
      <c r="C19" s="1081">
        <v>75</v>
      </c>
      <c r="D19" s="1081">
        <v>0</v>
      </c>
      <c r="E19" s="1081">
        <v>1</v>
      </c>
      <c r="F19" s="1081">
        <v>2</v>
      </c>
      <c r="G19" s="30" t="str">
        <f t="shared" ref="G19:G29" si="0">CA19&amp;CB19&amp;CC19&amp;CD19</f>
        <v/>
      </c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1"/>
      <c r="AE19" s="1028"/>
      <c r="AF19" s="1029"/>
      <c r="AG19" s="1029"/>
      <c r="AH19" s="1029"/>
      <c r="AI19" s="1029"/>
      <c r="AJ19" s="1029"/>
      <c r="AK19" s="1029"/>
      <c r="AL19" s="1029"/>
      <c r="AM19" s="1029"/>
      <c r="AN19" s="1029"/>
      <c r="AO19" s="1029"/>
      <c r="AP19" s="1029"/>
      <c r="AQ19" s="1029"/>
      <c r="AR19" s="1029"/>
      <c r="AS19" s="1029"/>
      <c r="AT19" s="1029"/>
      <c r="AU19" s="1029"/>
      <c r="AV19" s="1029"/>
      <c r="AW19" s="1023"/>
      <c r="CA19" s="56"/>
      <c r="CB19" s="56"/>
      <c r="CC19" s="56"/>
      <c r="CD19" s="32" t="str">
        <f>IF(AND(SUM(C20:C29)&lt;&gt;0,C19=0),"* No olvide registrar número de gestantes ingresadas. ","")</f>
        <v/>
      </c>
      <c r="CG19" s="14">
        <v>0</v>
      </c>
      <c r="CH19" s="14"/>
      <c r="CI19" s="14">
        <v>0</v>
      </c>
      <c r="CJ19" s="14"/>
      <c r="CK19" s="14"/>
      <c r="CL19" s="14"/>
      <c r="CM19" s="14"/>
      <c r="CN19" s="14"/>
    </row>
    <row r="20" spans="1:92" ht="16.350000000000001" customHeight="1" x14ac:dyDescent="0.2">
      <c r="A20" s="1577" t="s">
        <v>29</v>
      </c>
      <c r="B20" s="1578"/>
      <c r="C20" s="57"/>
      <c r="D20" s="57"/>
      <c r="E20" s="57"/>
      <c r="F20" s="57"/>
      <c r="G20" s="30" t="str">
        <f t="shared" si="0"/>
        <v/>
      </c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1"/>
      <c r="AE20" s="1028"/>
      <c r="AF20" s="1029"/>
      <c r="AG20" s="1029"/>
      <c r="AH20" s="1029"/>
      <c r="AI20" s="1029"/>
      <c r="AJ20" s="1029"/>
      <c r="AK20" s="1029"/>
      <c r="AL20" s="1029"/>
      <c r="AM20" s="1029"/>
      <c r="AN20" s="1029"/>
      <c r="AO20" s="1029"/>
      <c r="AP20" s="1029"/>
      <c r="AQ20" s="1029"/>
      <c r="AR20" s="1029"/>
      <c r="AS20" s="1029"/>
      <c r="AT20" s="1029"/>
      <c r="AU20" s="1029"/>
      <c r="AV20" s="1029"/>
      <c r="AW20" s="1023"/>
      <c r="CG20" s="14">
        <v>0</v>
      </c>
      <c r="CH20" s="14"/>
      <c r="CI20" s="14">
        <v>0</v>
      </c>
      <c r="CJ20" s="14"/>
      <c r="CK20" s="14"/>
      <c r="CL20" s="14"/>
      <c r="CM20" s="14"/>
      <c r="CN20" s="14"/>
    </row>
    <row r="21" spans="1:92" ht="16.350000000000001" customHeight="1" x14ac:dyDescent="0.2">
      <c r="A21" s="1360" t="s">
        <v>30</v>
      </c>
      <c r="B21" s="1361"/>
      <c r="C21" s="58">
        <v>3</v>
      </c>
      <c r="D21" s="58">
        <v>0</v>
      </c>
      <c r="E21" s="58">
        <v>0</v>
      </c>
      <c r="F21" s="58">
        <v>0</v>
      </c>
      <c r="G21" s="30" t="str">
        <f t="shared" si="0"/>
        <v/>
      </c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1"/>
      <c r="AE21" s="1028"/>
      <c r="AF21" s="1029"/>
      <c r="AG21" s="1029"/>
      <c r="AH21" s="1029"/>
      <c r="AI21" s="1029"/>
      <c r="AJ21" s="1029"/>
      <c r="AK21" s="1029"/>
      <c r="AL21" s="1029"/>
      <c r="AM21" s="1029"/>
      <c r="AN21" s="1029"/>
      <c r="AO21" s="1029"/>
      <c r="AP21" s="1029"/>
      <c r="AQ21" s="1029"/>
      <c r="AR21" s="1029"/>
      <c r="AS21" s="1029"/>
      <c r="AT21" s="1029"/>
      <c r="AU21" s="1029"/>
      <c r="AV21" s="1029"/>
      <c r="AW21" s="1023"/>
      <c r="CA21" s="56"/>
      <c r="CB21" s="56"/>
      <c r="CC21" s="56"/>
      <c r="CG21" s="14">
        <v>0</v>
      </c>
      <c r="CH21" s="14"/>
      <c r="CI21" s="14">
        <v>0</v>
      </c>
      <c r="CJ21" s="14"/>
      <c r="CK21" s="14"/>
      <c r="CL21" s="14"/>
      <c r="CM21" s="14"/>
      <c r="CN21" s="14"/>
    </row>
    <row r="22" spans="1:92" ht="16.350000000000001" customHeight="1" x14ac:dyDescent="0.2">
      <c r="A22" s="1360" t="s">
        <v>31</v>
      </c>
      <c r="B22" s="1361"/>
      <c r="C22" s="58">
        <v>5</v>
      </c>
      <c r="D22" s="58">
        <v>0</v>
      </c>
      <c r="E22" s="58">
        <v>0</v>
      </c>
      <c r="F22" s="58">
        <v>0</v>
      </c>
      <c r="G22" s="30" t="str">
        <f t="shared" si="0"/>
        <v/>
      </c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1"/>
      <c r="AE22" s="1028"/>
      <c r="AF22" s="1029"/>
      <c r="AG22" s="1029"/>
      <c r="AH22" s="1029"/>
      <c r="AI22" s="1029"/>
      <c r="AJ22" s="1029"/>
      <c r="AK22" s="1029"/>
      <c r="AL22" s="1029"/>
      <c r="AM22" s="1029"/>
      <c r="AN22" s="1029"/>
      <c r="AO22" s="1029"/>
      <c r="AP22" s="1029"/>
      <c r="AQ22" s="1029"/>
      <c r="AR22" s="1029"/>
      <c r="AS22" s="1029"/>
      <c r="AT22" s="1029"/>
      <c r="AU22" s="1029"/>
      <c r="AV22" s="1029"/>
      <c r="AW22" s="1023"/>
      <c r="CG22" s="14">
        <v>0</v>
      </c>
      <c r="CH22" s="14"/>
      <c r="CI22" s="14">
        <v>0</v>
      </c>
      <c r="CJ22" s="14"/>
      <c r="CK22" s="14"/>
      <c r="CL22" s="14"/>
      <c r="CM22" s="14"/>
      <c r="CN22" s="14"/>
    </row>
    <row r="23" spans="1:92" ht="16.350000000000001" customHeight="1" x14ac:dyDescent="0.2">
      <c r="A23" s="1381" t="s">
        <v>32</v>
      </c>
      <c r="B23" s="1382"/>
      <c r="C23" s="58">
        <v>1</v>
      </c>
      <c r="D23" s="58">
        <v>0</v>
      </c>
      <c r="E23" s="58">
        <v>0</v>
      </c>
      <c r="F23" s="58">
        <v>1</v>
      </c>
      <c r="G23" s="30" t="str">
        <f t="shared" si="0"/>
        <v/>
      </c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1"/>
      <c r="AE23" s="1028"/>
      <c r="AF23" s="1029"/>
      <c r="AG23" s="1029"/>
      <c r="AH23" s="1029"/>
      <c r="AI23" s="1029"/>
      <c r="AJ23" s="1029"/>
      <c r="AK23" s="1029"/>
      <c r="AL23" s="1029"/>
      <c r="AM23" s="1029"/>
      <c r="AN23" s="1029"/>
      <c r="AO23" s="1029"/>
      <c r="AP23" s="1029"/>
      <c r="AQ23" s="1029"/>
      <c r="AR23" s="1029"/>
      <c r="AS23" s="1029"/>
      <c r="AT23" s="1029"/>
      <c r="AU23" s="1029"/>
      <c r="AV23" s="1029"/>
      <c r="AW23" s="1023"/>
      <c r="CG23" s="14">
        <v>0</v>
      </c>
      <c r="CH23" s="14"/>
      <c r="CI23" s="14">
        <v>0</v>
      </c>
      <c r="CJ23" s="14"/>
      <c r="CK23" s="14"/>
      <c r="CL23" s="14"/>
      <c r="CM23" s="14"/>
      <c r="CN23" s="14"/>
    </row>
    <row r="24" spans="1:92" ht="16.350000000000001" customHeight="1" x14ac:dyDescent="0.2">
      <c r="A24" s="1381" t="s">
        <v>33</v>
      </c>
      <c r="B24" s="1382"/>
      <c r="C24" s="58">
        <v>2</v>
      </c>
      <c r="D24" s="58">
        <v>0</v>
      </c>
      <c r="E24" s="58">
        <v>0</v>
      </c>
      <c r="F24" s="58">
        <v>0</v>
      </c>
      <c r="G24" s="30" t="str">
        <f t="shared" si="0"/>
        <v/>
      </c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1"/>
      <c r="AE24" s="1028"/>
      <c r="AF24" s="1029"/>
      <c r="AG24" s="1029"/>
      <c r="AH24" s="1029"/>
      <c r="AI24" s="1029"/>
      <c r="AJ24" s="1029"/>
      <c r="AK24" s="1029"/>
      <c r="AL24" s="1029"/>
      <c r="AM24" s="1029"/>
      <c r="AN24" s="1029"/>
      <c r="AO24" s="1029"/>
      <c r="AP24" s="1029"/>
      <c r="AQ24" s="1029"/>
      <c r="AR24" s="1029"/>
      <c r="AS24" s="1029"/>
      <c r="AT24" s="1029"/>
      <c r="AU24" s="1029"/>
      <c r="AV24" s="1029"/>
      <c r="AW24" s="1023"/>
      <c r="CG24" s="14">
        <v>0</v>
      </c>
      <c r="CH24" s="14"/>
      <c r="CI24" s="14">
        <v>0</v>
      </c>
      <c r="CJ24" s="14"/>
      <c r="CK24" s="14"/>
      <c r="CL24" s="14"/>
      <c r="CM24" s="14"/>
      <c r="CN24" s="14"/>
    </row>
    <row r="25" spans="1:92" ht="16.350000000000001" customHeight="1" x14ac:dyDescent="0.2">
      <c r="A25" s="1381" t="s">
        <v>34</v>
      </c>
      <c r="B25" s="1382"/>
      <c r="C25" s="58"/>
      <c r="D25" s="58"/>
      <c r="E25" s="58"/>
      <c r="F25" s="58"/>
      <c r="G25" s="30" t="str">
        <f t="shared" si="0"/>
        <v/>
      </c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1"/>
      <c r="AE25" s="1028"/>
      <c r="AF25" s="1029"/>
      <c r="AG25" s="1029"/>
      <c r="AH25" s="1029"/>
      <c r="AI25" s="1029"/>
      <c r="AJ25" s="1029"/>
      <c r="AK25" s="1029"/>
      <c r="AL25" s="1029"/>
      <c r="AM25" s="1029"/>
      <c r="AN25" s="1029"/>
      <c r="AO25" s="1029"/>
      <c r="AP25" s="1029"/>
      <c r="AQ25" s="1029"/>
      <c r="AR25" s="1029"/>
      <c r="AS25" s="1029"/>
      <c r="AT25" s="1029"/>
      <c r="AU25" s="1029"/>
      <c r="AV25" s="1029"/>
      <c r="AW25" s="1023"/>
      <c r="CG25" s="14">
        <v>0</v>
      </c>
      <c r="CH25" s="14"/>
      <c r="CI25" s="14">
        <v>0</v>
      </c>
      <c r="CJ25" s="14"/>
      <c r="CK25" s="14"/>
      <c r="CL25" s="14"/>
      <c r="CM25" s="14"/>
      <c r="CN25" s="14"/>
    </row>
    <row r="26" spans="1:92" ht="16.350000000000001" customHeight="1" x14ac:dyDescent="0.2">
      <c r="A26" s="1381" t="s">
        <v>35</v>
      </c>
      <c r="B26" s="1382"/>
      <c r="C26" s="58">
        <v>13</v>
      </c>
      <c r="D26" s="58">
        <v>0</v>
      </c>
      <c r="E26" s="58">
        <v>0</v>
      </c>
      <c r="F26" s="58">
        <v>1</v>
      </c>
      <c r="G26" s="30" t="str">
        <f t="shared" si="0"/>
        <v/>
      </c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1"/>
      <c r="AE26" s="1028"/>
      <c r="AF26" s="1029"/>
      <c r="AG26" s="1029"/>
      <c r="AH26" s="1029"/>
      <c r="AI26" s="1029"/>
      <c r="AJ26" s="1029"/>
      <c r="AK26" s="1029"/>
      <c r="AL26" s="1029"/>
      <c r="AM26" s="1029"/>
      <c r="AN26" s="1029"/>
      <c r="AO26" s="1029"/>
      <c r="AP26" s="1029"/>
      <c r="AQ26" s="1029"/>
      <c r="AR26" s="1029"/>
      <c r="AS26" s="1029"/>
      <c r="AT26" s="1029"/>
      <c r="AU26" s="1029"/>
      <c r="AV26" s="1029"/>
      <c r="AW26" s="1023"/>
      <c r="CG26" s="14">
        <v>0</v>
      </c>
      <c r="CH26" s="14"/>
      <c r="CI26" s="14">
        <v>0</v>
      </c>
      <c r="CJ26" s="14"/>
      <c r="CK26" s="14"/>
      <c r="CL26" s="14"/>
      <c r="CM26" s="14"/>
      <c r="CN26" s="14"/>
    </row>
    <row r="27" spans="1:92" ht="16.350000000000001" customHeight="1" x14ac:dyDescent="0.2">
      <c r="A27" s="1381" t="s">
        <v>36</v>
      </c>
      <c r="B27" s="1382"/>
      <c r="C27" s="58">
        <v>18</v>
      </c>
      <c r="D27" s="58">
        <v>0</v>
      </c>
      <c r="E27" s="58">
        <v>1</v>
      </c>
      <c r="F27" s="58">
        <v>0</v>
      </c>
      <c r="G27" s="30" t="str">
        <f t="shared" si="0"/>
        <v/>
      </c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1"/>
      <c r="AE27" s="1028"/>
      <c r="AF27" s="1029"/>
      <c r="AG27" s="1029"/>
      <c r="AH27" s="1029"/>
      <c r="AI27" s="1029"/>
      <c r="AJ27" s="1029"/>
      <c r="AK27" s="1029"/>
      <c r="AL27" s="1029"/>
      <c r="AM27" s="1029"/>
      <c r="AN27" s="1029"/>
      <c r="AO27" s="1029"/>
      <c r="AP27" s="1029"/>
      <c r="AQ27" s="1029"/>
      <c r="AR27" s="1029"/>
      <c r="AS27" s="1029"/>
      <c r="AT27" s="1029"/>
      <c r="AU27" s="1029"/>
      <c r="AV27" s="1029"/>
      <c r="AW27" s="1023"/>
      <c r="CG27" s="14">
        <v>0</v>
      </c>
      <c r="CH27" s="14"/>
      <c r="CI27" s="14">
        <v>0</v>
      </c>
      <c r="CJ27" s="14"/>
      <c r="CK27" s="14"/>
      <c r="CL27" s="14"/>
      <c r="CM27" s="14"/>
      <c r="CN27" s="14"/>
    </row>
    <row r="28" spans="1:92" ht="16.350000000000001" customHeight="1" x14ac:dyDescent="0.2">
      <c r="A28" s="1381" t="s">
        <v>37</v>
      </c>
      <c r="B28" s="1382"/>
      <c r="C28" s="58"/>
      <c r="D28" s="58"/>
      <c r="E28" s="58"/>
      <c r="F28" s="58"/>
      <c r="G28" s="30" t="str">
        <f t="shared" si="0"/>
        <v/>
      </c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1"/>
      <c r="AE28" s="1028"/>
      <c r="AF28" s="1029"/>
      <c r="AG28" s="1029"/>
      <c r="AH28" s="1029"/>
      <c r="AI28" s="1029"/>
      <c r="AJ28" s="1029"/>
      <c r="AK28" s="1029"/>
      <c r="AL28" s="1029"/>
      <c r="AM28" s="1029"/>
      <c r="AN28" s="1029"/>
      <c r="AO28" s="1029"/>
      <c r="AP28" s="1029"/>
      <c r="AQ28" s="1029"/>
      <c r="AR28" s="1029"/>
      <c r="AS28" s="1029"/>
      <c r="AT28" s="1029"/>
      <c r="AU28" s="1029"/>
      <c r="AV28" s="1029"/>
      <c r="AW28" s="1023"/>
      <c r="CG28" s="14">
        <v>0</v>
      </c>
      <c r="CH28" s="14"/>
      <c r="CI28" s="14">
        <v>0</v>
      </c>
      <c r="CJ28" s="14"/>
      <c r="CK28" s="14"/>
      <c r="CL28" s="14"/>
      <c r="CM28" s="14"/>
      <c r="CN28" s="14"/>
    </row>
    <row r="29" spans="1:92" ht="16.350000000000001" customHeight="1" x14ac:dyDescent="0.2">
      <c r="A29" s="1395" t="s">
        <v>38</v>
      </c>
      <c r="B29" s="1396"/>
      <c r="C29" s="59">
        <v>33</v>
      </c>
      <c r="D29" s="59">
        <v>0</v>
      </c>
      <c r="E29" s="59">
        <v>0</v>
      </c>
      <c r="F29" s="59">
        <v>0</v>
      </c>
      <c r="G29" s="30" t="str">
        <f t="shared" si="0"/>
        <v/>
      </c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15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7"/>
      <c r="AE29" s="1024"/>
      <c r="AF29" s="1024"/>
      <c r="AG29" s="1024"/>
      <c r="AH29" s="877"/>
      <c r="AI29" s="1024"/>
      <c r="AJ29" s="1024"/>
      <c r="AK29" s="1024"/>
      <c r="AL29" s="1024"/>
      <c r="AM29" s="1024"/>
      <c r="AN29" s="1024"/>
      <c r="AO29" s="1024"/>
      <c r="AP29" s="1024"/>
      <c r="AQ29" s="1024"/>
      <c r="AR29" s="1024"/>
      <c r="AS29" s="1024"/>
      <c r="AT29" s="1024"/>
      <c r="AU29" s="1024"/>
      <c r="AV29" s="1024"/>
      <c r="AW29" s="879"/>
      <c r="CG29" s="14">
        <v>0</v>
      </c>
      <c r="CH29" s="14"/>
      <c r="CI29" s="14">
        <v>0</v>
      </c>
      <c r="CJ29" s="14"/>
      <c r="CK29" s="14"/>
      <c r="CL29" s="14"/>
      <c r="CM29" s="14"/>
      <c r="CN29" s="14"/>
    </row>
    <row r="30" spans="1:92" ht="31.35" customHeight="1" x14ac:dyDescent="0.2">
      <c r="A30" s="10" t="s">
        <v>39</v>
      </c>
      <c r="B30" s="62"/>
      <c r="C30" s="63"/>
      <c r="D30" s="11"/>
      <c r="E30" s="11"/>
      <c r="F30" s="1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7"/>
      <c r="AE30" s="1024"/>
      <c r="AF30" s="1024"/>
      <c r="AG30" s="1024"/>
      <c r="AH30" s="877"/>
      <c r="AI30" s="1024"/>
      <c r="AJ30" s="1024"/>
      <c r="AK30" s="1024"/>
      <c r="AL30" s="1024"/>
      <c r="AM30" s="1024"/>
      <c r="AN30" s="1024"/>
      <c r="AO30" s="1024"/>
      <c r="AP30" s="1024"/>
      <c r="AQ30" s="1024"/>
      <c r="AR30" s="1024"/>
      <c r="AS30" s="1024"/>
      <c r="AT30" s="1024"/>
      <c r="AU30" s="1024"/>
      <c r="AV30" s="1024"/>
      <c r="AW30" s="879"/>
      <c r="BZ30" s="2"/>
      <c r="CG30" s="14"/>
      <c r="CH30" s="14"/>
      <c r="CI30" s="14"/>
      <c r="CJ30" s="14"/>
      <c r="CK30" s="14"/>
      <c r="CL30" s="14"/>
      <c r="CM30" s="14"/>
      <c r="CN30" s="14"/>
    </row>
    <row r="31" spans="1:92" ht="16.350000000000001" customHeight="1" x14ac:dyDescent="0.2">
      <c r="A31" s="1371" t="s">
        <v>40</v>
      </c>
      <c r="B31" s="1372"/>
      <c r="C31" s="1375" t="s">
        <v>4</v>
      </c>
      <c r="D31" s="1377" t="s">
        <v>5</v>
      </c>
      <c r="E31" s="1378"/>
      <c r="F31" s="1378"/>
      <c r="G31" s="1378"/>
      <c r="H31" s="1378"/>
      <c r="I31" s="1378"/>
      <c r="J31" s="1378"/>
      <c r="K31" s="1378"/>
      <c r="L31" s="1378"/>
      <c r="M31" s="1378"/>
      <c r="N31" s="1380"/>
      <c r="O31" s="11"/>
      <c r="P31" s="11"/>
      <c r="Q31" s="11"/>
      <c r="R31" s="11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1024"/>
      <c r="AG31" s="1024"/>
      <c r="AH31" s="1024"/>
      <c r="AI31" s="877"/>
      <c r="AJ31" s="1024"/>
      <c r="AK31" s="1024"/>
      <c r="AL31" s="1025"/>
      <c r="AM31" s="1025"/>
      <c r="AN31" s="1025"/>
      <c r="AO31" s="1025"/>
      <c r="AP31" s="1025"/>
      <c r="AQ31" s="1025"/>
      <c r="AR31" s="1025"/>
      <c r="AS31" s="1025"/>
      <c r="AT31" s="1025"/>
      <c r="AU31" s="1025"/>
      <c r="AV31" s="1025"/>
      <c r="AW31" s="1025"/>
      <c r="AX31" s="879"/>
      <c r="BZ31" s="2"/>
      <c r="CG31" s="14"/>
      <c r="CH31" s="14"/>
      <c r="CI31" s="14"/>
      <c r="CJ31" s="14"/>
      <c r="CK31" s="14"/>
      <c r="CL31" s="14"/>
      <c r="CM31" s="14"/>
      <c r="CN31" s="14"/>
    </row>
    <row r="32" spans="1:92" ht="25.35" customHeight="1" x14ac:dyDescent="0.2">
      <c r="A32" s="1373"/>
      <c r="B32" s="1374"/>
      <c r="C32" s="1376"/>
      <c r="D32" s="881" t="s">
        <v>9</v>
      </c>
      <c r="E32" s="882" t="s">
        <v>10</v>
      </c>
      <c r="F32" s="882" t="s">
        <v>11</v>
      </c>
      <c r="G32" s="882" t="s">
        <v>12</v>
      </c>
      <c r="H32" s="882" t="s">
        <v>13</v>
      </c>
      <c r="I32" s="882" t="s">
        <v>14</v>
      </c>
      <c r="J32" s="882" t="s">
        <v>15</v>
      </c>
      <c r="K32" s="882" t="s">
        <v>16</v>
      </c>
      <c r="L32" s="882" t="s">
        <v>17</v>
      </c>
      <c r="M32" s="883" t="s">
        <v>18</v>
      </c>
      <c r="N32" s="815" t="s">
        <v>41</v>
      </c>
      <c r="O32" s="65"/>
      <c r="P32" s="66"/>
      <c r="Q32" s="67"/>
      <c r="R32" s="68"/>
      <c r="S32" s="68"/>
      <c r="T32" s="67"/>
      <c r="U32" s="69"/>
      <c r="V32" s="66"/>
      <c r="W32" s="11"/>
      <c r="X32" s="11"/>
      <c r="Y32" s="11"/>
      <c r="Z32" s="11"/>
      <c r="AA32" s="11"/>
      <c r="AB32" s="11"/>
      <c r="AC32" s="11"/>
      <c r="AD32" s="11"/>
      <c r="AE32" s="11"/>
      <c r="AF32" s="1028"/>
      <c r="AG32" s="1028"/>
      <c r="AH32" s="1028"/>
      <c r="AI32" s="884"/>
      <c r="AJ32" s="1028"/>
      <c r="AK32" s="1028"/>
      <c r="AL32" s="1028"/>
      <c r="AM32" s="1028"/>
      <c r="AN32" s="1028"/>
      <c r="AO32" s="1028"/>
      <c r="AP32" s="1028"/>
      <c r="AQ32" s="1029"/>
      <c r="AR32" s="1029"/>
      <c r="AS32" s="1029"/>
      <c r="AT32" s="1029"/>
      <c r="AU32" s="1029"/>
      <c r="AV32" s="1029"/>
      <c r="AW32" s="1029"/>
      <c r="AX32" s="879"/>
      <c r="BZ32" s="2"/>
      <c r="CG32" s="14"/>
      <c r="CH32" s="14"/>
      <c r="CI32" s="14"/>
      <c r="CJ32" s="14"/>
      <c r="CK32" s="14"/>
      <c r="CL32" s="14"/>
      <c r="CM32" s="14"/>
      <c r="CN32" s="14"/>
    </row>
    <row r="33" spans="1:92" ht="16.350000000000001" customHeight="1" x14ac:dyDescent="0.2">
      <c r="A33" s="1579" t="s">
        <v>42</v>
      </c>
      <c r="B33" s="1579"/>
      <c r="C33" s="885">
        <f t="shared" ref="C33:C52" si="1">SUM(D33:M33)</f>
        <v>0</v>
      </c>
      <c r="D33" s="886">
        <f t="shared" ref="D33:N33" si="2">SUM(D34:D45,D48:D49,D52)</f>
        <v>0</v>
      </c>
      <c r="E33" s="887">
        <f t="shared" si="2"/>
        <v>0</v>
      </c>
      <c r="F33" s="887">
        <f t="shared" si="2"/>
        <v>0</v>
      </c>
      <c r="G33" s="887">
        <f t="shared" si="2"/>
        <v>0</v>
      </c>
      <c r="H33" s="887">
        <f t="shared" si="2"/>
        <v>0</v>
      </c>
      <c r="I33" s="887">
        <f t="shared" si="2"/>
        <v>0</v>
      </c>
      <c r="J33" s="887">
        <f t="shared" si="2"/>
        <v>0</v>
      </c>
      <c r="K33" s="887">
        <f t="shared" si="2"/>
        <v>0</v>
      </c>
      <c r="L33" s="887">
        <f t="shared" si="2"/>
        <v>0</v>
      </c>
      <c r="M33" s="888">
        <f t="shared" si="2"/>
        <v>0</v>
      </c>
      <c r="N33" s="75">
        <f t="shared" si="2"/>
        <v>0</v>
      </c>
      <c r="O33" s="889"/>
      <c r="P33" s="890"/>
      <c r="Q33" s="891"/>
      <c r="R33" s="67"/>
      <c r="S33" s="67"/>
      <c r="T33" s="891"/>
      <c r="U33" s="891"/>
      <c r="V33" s="89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028"/>
      <c r="AK33" s="1028"/>
      <c r="AL33" s="1028"/>
      <c r="AM33" s="1028"/>
      <c r="AN33" s="1028"/>
      <c r="AO33" s="1028"/>
      <c r="AP33" s="1028"/>
      <c r="AQ33" s="1029"/>
      <c r="AR33" s="1029"/>
      <c r="AS33" s="1029"/>
      <c r="AT33" s="1029"/>
      <c r="AU33" s="1029"/>
      <c r="AV33" s="1029"/>
      <c r="AW33" s="1029"/>
      <c r="BZ33" s="2"/>
      <c r="CG33" s="14"/>
      <c r="CH33" s="14"/>
      <c r="CI33" s="14"/>
      <c r="CJ33" s="14"/>
      <c r="CK33" s="14"/>
      <c r="CL33" s="14"/>
      <c r="CM33" s="14"/>
      <c r="CN33" s="14"/>
    </row>
    <row r="34" spans="1:92" ht="16.350000000000001" customHeight="1" x14ac:dyDescent="0.2">
      <c r="A34" s="1580" t="s">
        <v>43</v>
      </c>
      <c r="B34" s="1581"/>
      <c r="C34" s="892">
        <f t="shared" si="1"/>
        <v>0</v>
      </c>
      <c r="D34" s="893"/>
      <c r="E34" s="894"/>
      <c r="F34" s="894"/>
      <c r="G34" s="894"/>
      <c r="H34" s="894"/>
      <c r="I34" s="894"/>
      <c r="J34" s="894"/>
      <c r="K34" s="894"/>
      <c r="L34" s="894"/>
      <c r="M34" s="895"/>
      <c r="N34" s="896"/>
      <c r="O34" s="30" t="str">
        <f t="shared" ref="O34:O52" si="3">CA34</f>
        <v/>
      </c>
      <c r="P34" s="80"/>
      <c r="Q34" s="80"/>
      <c r="R34" s="80"/>
      <c r="S34" s="80"/>
      <c r="T34" s="80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028"/>
      <c r="AK34" s="1029"/>
      <c r="AL34" s="1029"/>
      <c r="AM34" s="1029"/>
      <c r="AN34" s="1029"/>
      <c r="AO34" s="1029"/>
      <c r="AP34" s="1029"/>
      <c r="AQ34" s="1029"/>
      <c r="AR34" s="1029"/>
      <c r="AS34" s="1029"/>
      <c r="AT34" s="1029"/>
      <c r="AU34" s="1029"/>
      <c r="AV34" s="1029"/>
      <c r="AW34" s="1029"/>
      <c r="BZ34" s="2"/>
      <c r="CA34" s="4" t="str">
        <f t="shared" ref="CA34:CA52" si="4">IF(CG34=1,"* No olvide digitar la columna Espacios Amigables (Digite Cero si no tiene). ","")</f>
        <v/>
      </c>
      <c r="CG34" s="14">
        <f t="shared" ref="CG34:CG52" si="5">IF(AND(C34&lt;&gt;0,N34=""),1,0)</f>
        <v>0</v>
      </c>
      <c r="CH34" s="14"/>
      <c r="CI34" s="14"/>
      <c r="CJ34" s="14"/>
      <c r="CK34" s="14"/>
      <c r="CL34" s="14"/>
      <c r="CM34" s="14"/>
      <c r="CN34" s="14"/>
    </row>
    <row r="35" spans="1:92" ht="16.350000000000001" customHeight="1" x14ac:dyDescent="0.2">
      <c r="A35" s="1390" t="s">
        <v>44</v>
      </c>
      <c r="B35" s="1391"/>
      <c r="C35" s="81">
        <f t="shared" si="1"/>
        <v>0</v>
      </c>
      <c r="D35" s="82"/>
      <c r="E35" s="83"/>
      <c r="F35" s="83"/>
      <c r="G35" s="83"/>
      <c r="H35" s="83"/>
      <c r="I35" s="83"/>
      <c r="J35" s="83"/>
      <c r="K35" s="83"/>
      <c r="L35" s="83"/>
      <c r="M35" s="84"/>
      <c r="N35" s="85"/>
      <c r="O35" s="30" t="str">
        <f t="shared" si="3"/>
        <v/>
      </c>
      <c r="P35" s="86"/>
      <c r="Q35" s="86"/>
      <c r="R35" s="86"/>
      <c r="S35" s="86"/>
      <c r="T35" s="86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028"/>
      <c r="AK35" s="1029"/>
      <c r="AL35" s="1029"/>
      <c r="AM35" s="1029"/>
      <c r="AN35" s="1029"/>
      <c r="AO35" s="1029"/>
      <c r="AP35" s="1029"/>
      <c r="AQ35" s="1029"/>
      <c r="AR35" s="1029"/>
      <c r="AS35" s="1029"/>
      <c r="AT35" s="1029"/>
      <c r="AU35" s="1029"/>
      <c r="AV35" s="1029"/>
      <c r="AW35" s="1029"/>
      <c r="BZ35" s="2"/>
      <c r="CA35" s="4" t="str">
        <f t="shared" si="4"/>
        <v/>
      </c>
      <c r="CG35" s="14">
        <f t="shared" si="5"/>
        <v>0</v>
      </c>
      <c r="CH35" s="14"/>
      <c r="CI35" s="14"/>
      <c r="CJ35" s="14"/>
      <c r="CK35" s="14"/>
      <c r="CL35" s="14"/>
      <c r="CM35" s="14"/>
      <c r="CN35" s="14"/>
    </row>
    <row r="36" spans="1:92" ht="16.350000000000001" customHeight="1" x14ac:dyDescent="0.2">
      <c r="A36" s="1375" t="s">
        <v>45</v>
      </c>
      <c r="B36" s="897" t="s">
        <v>46</v>
      </c>
      <c r="C36" s="892">
        <f t="shared" si="1"/>
        <v>0</v>
      </c>
      <c r="D36" s="893"/>
      <c r="E36" s="894"/>
      <c r="F36" s="894"/>
      <c r="G36" s="894"/>
      <c r="H36" s="894"/>
      <c r="I36" s="894"/>
      <c r="J36" s="894"/>
      <c r="K36" s="894"/>
      <c r="L36" s="894"/>
      <c r="M36" s="895"/>
      <c r="N36" s="896"/>
      <c r="O36" s="30" t="str">
        <f t="shared" si="3"/>
        <v/>
      </c>
      <c r="P36" s="80"/>
      <c r="Q36" s="80"/>
      <c r="R36" s="80"/>
      <c r="S36" s="80"/>
      <c r="T36" s="80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028"/>
      <c r="AK36" s="1029"/>
      <c r="AL36" s="1029"/>
      <c r="AM36" s="1029"/>
      <c r="AN36" s="1029"/>
      <c r="AO36" s="1029"/>
      <c r="AP36" s="1029"/>
      <c r="AQ36" s="1029"/>
      <c r="AR36" s="1029"/>
      <c r="AS36" s="1029"/>
      <c r="AT36" s="1029"/>
      <c r="AU36" s="1029"/>
      <c r="AV36" s="1029"/>
      <c r="AW36" s="1029"/>
      <c r="BZ36" s="2"/>
      <c r="CA36" s="4" t="str">
        <f t="shared" si="4"/>
        <v/>
      </c>
      <c r="CG36" s="14">
        <f t="shared" si="5"/>
        <v>0</v>
      </c>
      <c r="CH36" s="14"/>
      <c r="CI36" s="14"/>
      <c r="CJ36" s="14"/>
      <c r="CK36" s="14"/>
      <c r="CL36" s="14"/>
      <c r="CM36" s="14"/>
      <c r="CN36" s="14"/>
    </row>
    <row r="37" spans="1:92" ht="16.350000000000001" customHeight="1" x14ac:dyDescent="0.2">
      <c r="A37" s="1392"/>
      <c r="B37" s="88" t="s">
        <v>47</v>
      </c>
      <c r="C37" s="89">
        <f t="shared" si="1"/>
        <v>0</v>
      </c>
      <c r="D37" s="35"/>
      <c r="E37" s="36"/>
      <c r="F37" s="36"/>
      <c r="G37" s="36"/>
      <c r="H37" s="36"/>
      <c r="I37" s="36"/>
      <c r="J37" s="36"/>
      <c r="K37" s="36"/>
      <c r="L37" s="36"/>
      <c r="M37" s="38"/>
      <c r="N37" s="39"/>
      <c r="O37" s="30" t="str">
        <f t="shared" si="3"/>
        <v/>
      </c>
      <c r="P37" s="80"/>
      <c r="Q37" s="80"/>
      <c r="R37" s="80"/>
      <c r="S37" s="80"/>
      <c r="T37" s="80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028"/>
      <c r="AK37" s="1029"/>
      <c r="AL37" s="1029"/>
      <c r="AM37" s="1029"/>
      <c r="AN37" s="1029"/>
      <c r="AO37" s="1029"/>
      <c r="AP37" s="1029"/>
      <c r="AQ37" s="1029"/>
      <c r="AR37" s="1029"/>
      <c r="AS37" s="1029"/>
      <c r="AT37" s="1029"/>
      <c r="AU37" s="1029"/>
      <c r="AV37" s="1029"/>
      <c r="AW37" s="1029"/>
      <c r="BZ37" s="2"/>
      <c r="CA37" s="4" t="str">
        <f t="shared" si="4"/>
        <v/>
      </c>
      <c r="CG37" s="14">
        <f t="shared" si="5"/>
        <v>0</v>
      </c>
      <c r="CH37" s="14"/>
      <c r="CI37" s="14"/>
      <c r="CJ37" s="14"/>
      <c r="CK37" s="14"/>
      <c r="CL37" s="14"/>
      <c r="CM37" s="14"/>
      <c r="CN37" s="14"/>
    </row>
    <row r="38" spans="1:92" ht="16.350000000000001" customHeight="1" x14ac:dyDescent="0.2">
      <c r="A38" s="1392"/>
      <c r="B38" s="88" t="s">
        <v>48</v>
      </c>
      <c r="C38" s="89">
        <f t="shared" si="1"/>
        <v>0</v>
      </c>
      <c r="D38" s="35"/>
      <c r="E38" s="36"/>
      <c r="F38" s="36"/>
      <c r="G38" s="36"/>
      <c r="H38" s="36"/>
      <c r="I38" s="36"/>
      <c r="J38" s="36"/>
      <c r="K38" s="36"/>
      <c r="L38" s="36"/>
      <c r="M38" s="38"/>
      <c r="N38" s="39"/>
      <c r="O38" s="30" t="str">
        <f t="shared" si="3"/>
        <v/>
      </c>
      <c r="P38" s="80"/>
      <c r="Q38" s="80"/>
      <c r="R38" s="80"/>
      <c r="S38" s="80"/>
      <c r="T38" s="80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028"/>
      <c r="AK38" s="1029"/>
      <c r="AL38" s="1029"/>
      <c r="AM38" s="1029"/>
      <c r="AN38" s="1029"/>
      <c r="AO38" s="1029"/>
      <c r="AP38" s="1029"/>
      <c r="AQ38" s="1029"/>
      <c r="AR38" s="1029"/>
      <c r="AS38" s="1029"/>
      <c r="AT38" s="1029"/>
      <c r="AU38" s="1029"/>
      <c r="AV38" s="1029"/>
      <c r="AW38" s="1029"/>
      <c r="BZ38" s="2"/>
      <c r="CA38" s="4" t="str">
        <f t="shared" si="4"/>
        <v/>
      </c>
      <c r="CG38" s="14">
        <f t="shared" si="5"/>
        <v>0</v>
      </c>
      <c r="CH38" s="14"/>
      <c r="CI38" s="14"/>
      <c r="CJ38" s="14"/>
      <c r="CK38" s="14"/>
      <c r="CL38" s="14"/>
      <c r="CM38" s="14"/>
      <c r="CN38" s="14"/>
    </row>
    <row r="39" spans="1:92" ht="16.350000000000001" customHeight="1" x14ac:dyDescent="0.2">
      <c r="A39" s="1392"/>
      <c r="B39" s="88" t="s">
        <v>49</v>
      </c>
      <c r="C39" s="89">
        <f t="shared" si="1"/>
        <v>0</v>
      </c>
      <c r="D39" s="35"/>
      <c r="E39" s="36"/>
      <c r="F39" s="36"/>
      <c r="G39" s="36"/>
      <c r="H39" s="36"/>
      <c r="I39" s="36"/>
      <c r="J39" s="36"/>
      <c r="K39" s="36"/>
      <c r="L39" s="36"/>
      <c r="M39" s="38"/>
      <c r="N39" s="39"/>
      <c r="O39" s="30" t="str">
        <f t="shared" si="3"/>
        <v/>
      </c>
      <c r="P39" s="80"/>
      <c r="Q39" s="80"/>
      <c r="R39" s="80"/>
      <c r="S39" s="80"/>
      <c r="T39" s="80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028"/>
      <c r="AK39" s="1029"/>
      <c r="AL39" s="1029"/>
      <c r="AM39" s="1029"/>
      <c r="AN39" s="1029"/>
      <c r="AO39" s="1029"/>
      <c r="AP39" s="1029"/>
      <c r="AQ39" s="1029"/>
      <c r="AR39" s="1029"/>
      <c r="AS39" s="1029"/>
      <c r="AT39" s="1029"/>
      <c r="AU39" s="1029"/>
      <c r="AV39" s="1029"/>
      <c r="AW39" s="1029"/>
      <c r="BZ39" s="2"/>
      <c r="CA39" s="4" t="str">
        <f t="shared" si="4"/>
        <v/>
      </c>
      <c r="CG39" s="14">
        <f t="shared" si="5"/>
        <v>0</v>
      </c>
      <c r="CH39" s="14"/>
      <c r="CI39" s="14"/>
      <c r="CJ39" s="14"/>
      <c r="CK39" s="14"/>
      <c r="CL39" s="14"/>
      <c r="CM39" s="14"/>
      <c r="CN39" s="14"/>
    </row>
    <row r="40" spans="1:92" ht="16.350000000000001" customHeight="1" x14ac:dyDescent="0.2">
      <c r="A40" s="1392"/>
      <c r="B40" s="88" t="s">
        <v>50</v>
      </c>
      <c r="C40" s="89">
        <f t="shared" si="1"/>
        <v>0</v>
      </c>
      <c r="D40" s="35"/>
      <c r="E40" s="36"/>
      <c r="F40" s="36"/>
      <c r="G40" s="36"/>
      <c r="H40" s="36"/>
      <c r="I40" s="36"/>
      <c r="J40" s="36"/>
      <c r="K40" s="36"/>
      <c r="L40" s="36"/>
      <c r="M40" s="38"/>
      <c r="N40" s="39"/>
      <c r="O40" s="30" t="str">
        <f t="shared" si="3"/>
        <v/>
      </c>
      <c r="P40" s="80"/>
      <c r="Q40" s="80"/>
      <c r="R40" s="80"/>
      <c r="S40" s="80"/>
      <c r="T40" s="80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028"/>
      <c r="AK40" s="1029"/>
      <c r="AL40" s="1029"/>
      <c r="AM40" s="1029"/>
      <c r="AN40" s="1029"/>
      <c r="AO40" s="1029"/>
      <c r="AP40" s="1029"/>
      <c r="AQ40" s="1029"/>
      <c r="AR40" s="1029"/>
      <c r="AS40" s="1029"/>
      <c r="AT40" s="1029"/>
      <c r="AU40" s="1029"/>
      <c r="AV40" s="1029"/>
      <c r="AW40" s="1029"/>
      <c r="BZ40" s="2"/>
      <c r="CA40" s="4" t="str">
        <f t="shared" si="4"/>
        <v/>
      </c>
      <c r="CG40" s="14">
        <f t="shared" si="5"/>
        <v>0</v>
      </c>
      <c r="CH40" s="14"/>
      <c r="CI40" s="14"/>
      <c r="CJ40" s="14"/>
      <c r="CK40" s="14"/>
      <c r="CL40" s="14"/>
      <c r="CM40" s="14"/>
      <c r="CN40" s="14"/>
    </row>
    <row r="41" spans="1:92" ht="16.350000000000001" customHeight="1" x14ac:dyDescent="0.2">
      <c r="A41" s="1376"/>
      <c r="B41" s="90" t="s">
        <v>51</v>
      </c>
      <c r="C41" s="91">
        <f t="shared" si="1"/>
        <v>0</v>
      </c>
      <c r="D41" s="92"/>
      <c r="E41" s="93"/>
      <c r="F41" s="93"/>
      <c r="G41" s="93"/>
      <c r="H41" s="93"/>
      <c r="I41" s="93"/>
      <c r="J41" s="93"/>
      <c r="K41" s="93"/>
      <c r="L41" s="93"/>
      <c r="M41" s="94"/>
      <c r="N41" s="95"/>
      <c r="O41" s="30" t="str">
        <f t="shared" si="3"/>
        <v/>
      </c>
      <c r="P41" s="80"/>
      <c r="Q41" s="80"/>
      <c r="R41" s="80"/>
      <c r="S41" s="80"/>
      <c r="T41" s="80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028"/>
      <c r="AK41" s="1029"/>
      <c r="AL41" s="1029"/>
      <c r="AM41" s="1029"/>
      <c r="AN41" s="1029"/>
      <c r="AO41" s="1029"/>
      <c r="AP41" s="1029"/>
      <c r="AQ41" s="1029"/>
      <c r="AR41" s="1029"/>
      <c r="AS41" s="1029"/>
      <c r="AT41" s="1029"/>
      <c r="AU41" s="1029"/>
      <c r="AV41" s="1029"/>
      <c r="AW41" s="1029"/>
      <c r="BZ41" s="2"/>
      <c r="CA41" s="4" t="str">
        <f t="shared" si="4"/>
        <v/>
      </c>
      <c r="CG41" s="14">
        <f t="shared" si="5"/>
        <v>0</v>
      </c>
      <c r="CH41" s="14"/>
      <c r="CI41" s="14"/>
      <c r="CJ41" s="14"/>
      <c r="CK41" s="14"/>
      <c r="CL41" s="14"/>
      <c r="CM41" s="14"/>
      <c r="CN41" s="14"/>
    </row>
    <row r="42" spans="1:92" ht="16.350000000000001" customHeight="1" x14ac:dyDescent="0.2">
      <c r="A42" s="1375" t="s">
        <v>52</v>
      </c>
      <c r="B42" s="898" t="s">
        <v>53</v>
      </c>
      <c r="C42" s="892">
        <f t="shared" si="1"/>
        <v>0</v>
      </c>
      <c r="D42" s="893"/>
      <c r="E42" s="894"/>
      <c r="F42" s="894"/>
      <c r="G42" s="894"/>
      <c r="H42" s="894"/>
      <c r="I42" s="894"/>
      <c r="J42" s="894"/>
      <c r="K42" s="894"/>
      <c r="L42" s="894"/>
      <c r="M42" s="895"/>
      <c r="N42" s="896"/>
      <c r="O42" s="30" t="str">
        <f t="shared" si="3"/>
        <v/>
      </c>
      <c r="P42" s="80"/>
      <c r="Q42" s="80"/>
      <c r="R42" s="80"/>
      <c r="S42" s="80"/>
      <c r="T42" s="80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028"/>
      <c r="AK42" s="1029"/>
      <c r="AL42" s="1029"/>
      <c r="AM42" s="1029"/>
      <c r="AN42" s="1029"/>
      <c r="AO42" s="1029"/>
      <c r="AP42" s="1029"/>
      <c r="AQ42" s="1029"/>
      <c r="AR42" s="1029"/>
      <c r="AS42" s="1029"/>
      <c r="AT42" s="1029"/>
      <c r="AU42" s="1029"/>
      <c r="AV42" s="1029"/>
      <c r="AW42" s="1029"/>
      <c r="BZ42" s="2"/>
      <c r="CA42" s="4" t="str">
        <f t="shared" si="4"/>
        <v/>
      </c>
      <c r="CG42" s="14">
        <f t="shared" si="5"/>
        <v>0</v>
      </c>
      <c r="CH42" s="14"/>
      <c r="CI42" s="14"/>
      <c r="CJ42" s="14"/>
      <c r="CK42" s="14"/>
      <c r="CL42" s="14"/>
      <c r="CM42" s="14"/>
      <c r="CN42" s="14"/>
    </row>
    <row r="43" spans="1:92" ht="16.350000000000001" customHeight="1" x14ac:dyDescent="0.2">
      <c r="A43" s="1376"/>
      <c r="B43" s="90" t="s">
        <v>54</v>
      </c>
      <c r="C43" s="81">
        <f t="shared" si="1"/>
        <v>0</v>
      </c>
      <c r="D43" s="82"/>
      <c r="E43" s="83"/>
      <c r="F43" s="83"/>
      <c r="G43" s="83"/>
      <c r="H43" s="83"/>
      <c r="I43" s="83"/>
      <c r="J43" s="83"/>
      <c r="K43" s="83"/>
      <c r="L43" s="83"/>
      <c r="M43" s="84"/>
      <c r="N43" s="85"/>
      <c r="O43" s="30" t="str">
        <f t="shared" si="3"/>
        <v/>
      </c>
      <c r="P43" s="80"/>
      <c r="Q43" s="80"/>
      <c r="R43" s="80"/>
      <c r="S43" s="80"/>
      <c r="T43" s="80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028"/>
      <c r="AK43" s="1029"/>
      <c r="AL43" s="1029"/>
      <c r="AM43" s="1029"/>
      <c r="AN43" s="1029"/>
      <c r="AO43" s="1029"/>
      <c r="AP43" s="1029"/>
      <c r="AQ43" s="1029"/>
      <c r="AR43" s="1029"/>
      <c r="AS43" s="1029"/>
      <c r="AT43" s="1029"/>
      <c r="AU43" s="1029"/>
      <c r="AV43" s="1029"/>
      <c r="AW43" s="1029"/>
      <c r="BZ43" s="2"/>
      <c r="CA43" s="4" t="str">
        <f t="shared" si="4"/>
        <v/>
      </c>
      <c r="CG43" s="14">
        <f t="shared" si="5"/>
        <v>0</v>
      </c>
      <c r="CH43" s="14"/>
      <c r="CI43" s="14"/>
      <c r="CJ43" s="14"/>
      <c r="CK43" s="14"/>
      <c r="CL43" s="14"/>
      <c r="CM43" s="14"/>
      <c r="CN43" s="14"/>
    </row>
    <row r="44" spans="1:92" ht="16.350000000000001" customHeight="1" x14ac:dyDescent="0.2">
      <c r="A44" s="1582" t="s">
        <v>55</v>
      </c>
      <c r="B44" s="97" t="s">
        <v>53</v>
      </c>
      <c r="C44" s="892">
        <f t="shared" si="1"/>
        <v>0</v>
      </c>
      <c r="D44" s="893"/>
      <c r="E44" s="894"/>
      <c r="F44" s="894"/>
      <c r="G44" s="894"/>
      <c r="H44" s="894"/>
      <c r="I44" s="894"/>
      <c r="J44" s="894"/>
      <c r="K44" s="894"/>
      <c r="L44" s="894"/>
      <c r="M44" s="895"/>
      <c r="N44" s="896"/>
      <c r="O44" s="30" t="str">
        <f t="shared" si="3"/>
        <v/>
      </c>
      <c r="P44" s="80"/>
      <c r="Q44" s="80"/>
      <c r="R44" s="80"/>
      <c r="S44" s="80"/>
      <c r="T44" s="80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028"/>
      <c r="AK44" s="1029"/>
      <c r="AL44" s="1029"/>
      <c r="AM44" s="1029"/>
      <c r="AN44" s="1029"/>
      <c r="AO44" s="1029"/>
      <c r="AP44" s="1029"/>
      <c r="AQ44" s="1029"/>
      <c r="AR44" s="1029"/>
      <c r="AS44" s="1029"/>
      <c r="AT44" s="1029"/>
      <c r="AU44" s="1029"/>
      <c r="AV44" s="1029"/>
      <c r="AW44" s="1029"/>
      <c r="BZ44" s="2"/>
      <c r="CA44" s="4" t="str">
        <f t="shared" si="4"/>
        <v/>
      </c>
      <c r="CG44" s="14">
        <f t="shared" si="5"/>
        <v>0</v>
      </c>
      <c r="CH44" s="14"/>
      <c r="CI44" s="14"/>
      <c r="CJ44" s="14"/>
      <c r="CK44" s="14"/>
      <c r="CL44" s="14"/>
      <c r="CM44" s="14"/>
      <c r="CN44" s="14"/>
    </row>
    <row r="45" spans="1:92" ht="16.350000000000001" customHeight="1" thickBot="1" x14ac:dyDescent="0.25">
      <c r="A45" s="1394"/>
      <c r="B45" s="98" t="s">
        <v>54</v>
      </c>
      <c r="C45" s="99">
        <f t="shared" si="1"/>
        <v>0</v>
      </c>
      <c r="D45" s="100"/>
      <c r="E45" s="101"/>
      <c r="F45" s="101"/>
      <c r="G45" s="101"/>
      <c r="H45" s="101"/>
      <c r="I45" s="101"/>
      <c r="J45" s="101"/>
      <c r="K45" s="101"/>
      <c r="L45" s="101"/>
      <c r="M45" s="102"/>
      <c r="N45" s="103"/>
      <c r="O45" s="30" t="str">
        <f t="shared" si="3"/>
        <v/>
      </c>
      <c r="P45" s="80"/>
      <c r="Q45" s="80"/>
      <c r="R45" s="80"/>
      <c r="S45" s="80"/>
      <c r="T45" s="80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028"/>
      <c r="AK45" s="1029"/>
      <c r="AL45" s="1029"/>
      <c r="AM45" s="1029"/>
      <c r="AN45" s="1029"/>
      <c r="AO45" s="1029"/>
      <c r="AP45" s="1029"/>
      <c r="AQ45" s="1029"/>
      <c r="AR45" s="1029"/>
      <c r="AS45" s="1029"/>
      <c r="AT45" s="1029"/>
      <c r="AU45" s="1029"/>
      <c r="AV45" s="1029"/>
      <c r="AW45" s="104"/>
      <c r="BZ45" s="2"/>
      <c r="CA45" s="4" t="str">
        <f t="shared" si="4"/>
        <v/>
      </c>
      <c r="CG45" s="14">
        <f t="shared" si="5"/>
        <v>0</v>
      </c>
      <c r="CH45" s="14"/>
      <c r="CI45" s="14"/>
      <c r="CJ45" s="14"/>
      <c r="CK45" s="14"/>
      <c r="CL45" s="14"/>
      <c r="CM45" s="14"/>
      <c r="CN45" s="14"/>
    </row>
    <row r="46" spans="1:92" ht="21" customHeight="1" thickTop="1" x14ac:dyDescent="0.2">
      <c r="A46" s="1409" t="s">
        <v>56</v>
      </c>
      <c r="B46" s="1410"/>
      <c r="C46" s="105">
        <f t="shared" si="1"/>
        <v>0</v>
      </c>
      <c r="D46" s="106"/>
      <c r="E46" s="107"/>
      <c r="F46" s="107"/>
      <c r="G46" s="107"/>
      <c r="H46" s="107"/>
      <c r="I46" s="107"/>
      <c r="J46" s="107"/>
      <c r="K46" s="107"/>
      <c r="L46" s="107"/>
      <c r="M46" s="108"/>
      <c r="N46" s="109"/>
      <c r="O46" s="30" t="str">
        <f t="shared" si="3"/>
        <v/>
      </c>
      <c r="P46" s="80"/>
      <c r="Q46" s="80"/>
      <c r="R46" s="80"/>
      <c r="S46" s="80"/>
      <c r="T46" s="80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028"/>
      <c r="AK46" s="1029"/>
      <c r="AL46" s="1029"/>
      <c r="AM46" s="1029"/>
      <c r="AN46" s="1029"/>
      <c r="AO46" s="1029"/>
      <c r="AP46" s="1029"/>
      <c r="AQ46" s="1029"/>
      <c r="AR46" s="1029"/>
      <c r="AS46" s="1029"/>
      <c r="AT46" s="1029"/>
      <c r="AU46" s="1029"/>
      <c r="AV46" s="1029"/>
      <c r="AW46" s="104"/>
      <c r="BZ46" s="2"/>
      <c r="CA46" s="4" t="str">
        <f t="shared" si="4"/>
        <v/>
      </c>
      <c r="CG46" s="14">
        <f t="shared" si="5"/>
        <v>0</v>
      </c>
      <c r="CH46" s="14"/>
      <c r="CI46" s="14"/>
      <c r="CJ46" s="14"/>
      <c r="CK46" s="14"/>
      <c r="CL46" s="14"/>
      <c r="CM46" s="14"/>
      <c r="CN46" s="14"/>
    </row>
    <row r="47" spans="1:92" ht="20.25" customHeight="1" x14ac:dyDescent="0.2">
      <c r="A47" s="1397" t="s">
        <v>57</v>
      </c>
      <c r="B47" s="1398"/>
      <c r="C47" s="91">
        <f t="shared" si="1"/>
        <v>0</v>
      </c>
      <c r="D47" s="92"/>
      <c r="E47" s="93"/>
      <c r="F47" s="93"/>
      <c r="G47" s="93"/>
      <c r="H47" s="93"/>
      <c r="I47" s="93"/>
      <c r="J47" s="93"/>
      <c r="K47" s="93"/>
      <c r="L47" s="93"/>
      <c r="M47" s="94"/>
      <c r="N47" s="95"/>
      <c r="O47" s="30" t="str">
        <f t="shared" si="3"/>
        <v/>
      </c>
      <c r="P47" s="80"/>
      <c r="Q47" s="80"/>
      <c r="R47" s="80"/>
      <c r="S47" s="80"/>
      <c r="T47" s="80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028"/>
      <c r="AK47" s="1029"/>
      <c r="AL47" s="1029"/>
      <c r="AM47" s="1029"/>
      <c r="AN47" s="1029"/>
      <c r="AO47" s="1029"/>
      <c r="AP47" s="1029"/>
      <c r="AQ47" s="1029"/>
      <c r="AR47" s="1029"/>
      <c r="AS47" s="1029"/>
      <c r="AT47" s="1029"/>
      <c r="AU47" s="1029"/>
      <c r="AV47" s="1029"/>
      <c r="AW47" s="104"/>
      <c r="BZ47" s="2"/>
      <c r="CA47" s="4" t="str">
        <f t="shared" si="4"/>
        <v/>
      </c>
      <c r="CG47" s="14">
        <f t="shared" si="5"/>
        <v>0</v>
      </c>
      <c r="CH47" s="14"/>
      <c r="CI47" s="14"/>
      <c r="CJ47" s="14"/>
      <c r="CK47" s="14"/>
      <c r="CL47" s="14"/>
      <c r="CM47" s="14"/>
      <c r="CN47" s="14"/>
    </row>
    <row r="48" spans="1:92" ht="16.350000000000001" customHeight="1" x14ac:dyDescent="0.2">
      <c r="A48" s="1411" t="s">
        <v>58</v>
      </c>
      <c r="B48" s="897" t="s">
        <v>53</v>
      </c>
      <c r="C48" s="892">
        <f t="shared" si="1"/>
        <v>0</v>
      </c>
      <c r="D48" s="893"/>
      <c r="E48" s="894"/>
      <c r="F48" s="894"/>
      <c r="G48" s="894"/>
      <c r="H48" s="894"/>
      <c r="I48" s="894"/>
      <c r="J48" s="894"/>
      <c r="K48" s="894"/>
      <c r="L48" s="894"/>
      <c r="M48" s="895"/>
      <c r="N48" s="896"/>
      <c r="O48" s="30" t="str">
        <f t="shared" si="3"/>
        <v/>
      </c>
      <c r="P48" s="80"/>
      <c r="Q48" s="80"/>
      <c r="R48" s="80"/>
      <c r="S48" s="80"/>
      <c r="T48" s="80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028"/>
      <c r="AK48" s="1029"/>
      <c r="AL48" s="1029"/>
      <c r="AM48" s="1029"/>
      <c r="AN48" s="1029"/>
      <c r="AO48" s="1029"/>
      <c r="AP48" s="1029"/>
      <c r="AQ48" s="1029"/>
      <c r="AR48" s="1029"/>
      <c r="AS48" s="1029"/>
      <c r="AT48" s="1029"/>
      <c r="AU48" s="1029"/>
      <c r="AV48" s="1029"/>
      <c r="AW48" s="104"/>
      <c r="BZ48" s="2"/>
      <c r="CA48" s="4" t="str">
        <f t="shared" si="4"/>
        <v/>
      </c>
      <c r="CG48" s="14">
        <f t="shared" si="5"/>
        <v>0</v>
      </c>
      <c r="CH48" s="14"/>
      <c r="CI48" s="14"/>
      <c r="CJ48" s="14"/>
      <c r="CK48" s="14"/>
      <c r="CL48" s="14"/>
      <c r="CM48" s="14"/>
      <c r="CN48" s="14"/>
    </row>
    <row r="49" spans="1:96" ht="16.350000000000001" customHeight="1" x14ac:dyDescent="0.2">
      <c r="A49" s="1412"/>
      <c r="B49" s="110" t="s">
        <v>54</v>
      </c>
      <c r="C49" s="91">
        <f t="shared" si="1"/>
        <v>0</v>
      </c>
      <c r="D49" s="92"/>
      <c r="E49" s="93"/>
      <c r="F49" s="93"/>
      <c r="G49" s="93"/>
      <c r="H49" s="93"/>
      <c r="I49" s="93"/>
      <c r="J49" s="93"/>
      <c r="K49" s="93"/>
      <c r="L49" s="93"/>
      <c r="M49" s="94"/>
      <c r="N49" s="95"/>
      <c r="O49" s="30" t="str">
        <f t="shared" si="3"/>
        <v/>
      </c>
      <c r="P49" s="80"/>
      <c r="Q49" s="80"/>
      <c r="R49" s="80"/>
      <c r="S49" s="80"/>
      <c r="T49" s="80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028"/>
      <c r="AK49" s="1029"/>
      <c r="AL49" s="1029"/>
      <c r="AM49" s="1029"/>
      <c r="AN49" s="1029"/>
      <c r="AO49" s="1029"/>
      <c r="AP49" s="1029"/>
      <c r="AQ49" s="1029"/>
      <c r="AR49" s="1029"/>
      <c r="AS49" s="1029"/>
      <c r="AT49" s="1029"/>
      <c r="AU49" s="1029"/>
      <c r="AV49" s="1029"/>
      <c r="AW49" s="104"/>
      <c r="BZ49" s="2"/>
      <c r="CA49" s="4" t="str">
        <f t="shared" si="4"/>
        <v/>
      </c>
      <c r="CG49" s="14">
        <f t="shared" si="5"/>
        <v>0</v>
      </c>
      <c r="CH49" s="14"/>
      <c r="CI49" s="14"/>
      <c r="CJ49" s="14"/>
      <c r="CK49" s="14"/>
      <c r="CL49" s="14"/>
      <c r="CM49" s="14"/>
      <c r="CN49" s="14"/>
    </row>
    <row r="50" spans="1:96" ht="21" customHeight="1" x14ac:dyDescent="0.2">
      <c r="A50" s="1411" t="s">
        <v>59</v>
      </c>
      <c r="B50" s="897" t="s">
        <v>53</v>
      </c>
      <c r="C50" s="892">
        <f t="shared" si="1"/>
        <v>0</v>
      </c>
      <c r="D50" s="893"/>
      <c r="E50" s="894"/>
      <c r="F50" s="894"/>
      <c r="G50" s="894"/>
      <c r="H50" s="894"/>
      <c r="I50" s="894"/>
      <c r="J50" s="894"/>
      <c r="K50" s="894"/>
      <c r="L50" s="894"/>
      <c r="M50" s="895"/>
      <c r="N50" s="896"/>
      <c r="O50" s="30" t="str">
        <f t="shared" si="3"/>
        <v/>
      </c>
      <c r="P50" s="80"/>
      <c r="Q50" s="80"/>
      <c r="R50" s="80"/>
      <c r="S50" s="80"/>
      <c r="T50" s="80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028"/>
      <c r="AK50" s="1029"/>
      <c r="AL50" s="1029"/>
      <c r="AM50" s="1029"/>
      <c r="AN50" s="1029"/>
      <c r="AO50" s="1029"/>
      <c r="AP50" s="1029"/>
      <c r="AQ50" s="1029"/>
      <c r="AR50" s="1029"/>
      <c r="AS50" s="1029"/>
      <c r="AT50" s="1029"/>
      <c r="AU50" s="1029"/>
      <c r="AV50" s="1029"/>
      <c r="AW50" s="104"/>
      <c r="BZ50" s="2"/>
      <c r="CA50" s="4" t="str">
        <f t="shared" si="4"/>
        <v/>
      </c>
      <c r="CG50" s="14">
        <f t="shared" si="5"/>
        <v>0</v>
      </c>
      <c r="CH50" s="14"/>
      <c r="CI50" s="14"/>
      <c r="CJ50" s="14"/>
      <c r="CK50" s="14"/>
      <c r="CL50" s="14"/>
      <c r="CM50" s="14"/>
      <c r="CN50" s="14"/>
    </row>
    <row r="51" spans="1:96" ht="18" customHeight="1" x14ac:dyDescent="0.2">
      <c r="A51" s="1412"/>
      <c r="B51" s="111" t="s">
        <v>54</v>
      </c>
      <c r="C51" s="91">
        <f t="shared" si="1"/>
        <v>0</v>
      </c>
      <c r="D51" s="92"/>
      <c r="E51" s="93"/>
      <c r="F51" s="93"/>
      <c r="G51" s="93"/>
      <c r="H51" s="93"/>
      <c r="I51" s="93"/>
      <c r="J51" s="93"/>
      <c r="K51" s="93"/>
      <c r="L51" s="93"/>
      <c r="M51" s="94"/>
      <c r="N51" s="95"/>
      <c r="O51" s="30" t="str">
        <f t="shared" si="3"/>
        <v/>
      </c>
      <c r="S51" s="11"/>
      <c r="T51" s="11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1024"/>
      <c r="AJ51" s="1024"/>
      <c r="AK51" s="1024"/>
      <c r="AL51" s="1024"/>
      <c r="AM51" s="1024"/>
      <c r="AN51" s="1024"/>
      <c r="AO51" s="1024"/>
      <c r="AP51" s="1024"/>
      <c r="AQ51" s="1024"/>
      <c r="AR51" s="1024"/>
      <c r="AS51" s="1024"/>
      <c r="AT51" s="1024"/>
      <c r="AU51" s="1024"/>
      <c r="AV51" s="1024"/>
      <c r="BZ51" s="2"/>
      <c r="CA51" s="4" t="str">
        <f t="shared" si="4"/>
        <v/>
      </c>
      <c r="CG51" s="14">
        <f t="shared" si="5"/>
        <v>0</v>
      </c>
      <c r="CH51" s="14"/>
      <c r="CI51" s="14"/>
      <c r="CJ51" s="14"/>
      <c r="CK51" s="14"/>
      <c r="CL51" s="14"/>
      <c r="CM51" s="14"/>
      <c r="CN51" s="14"/>
    </row>
    <row r="52" spans="1:96" ht="16.350000000000001" customHeight="1" x14ac:dyDescent="0.2">
      <c r="A52" s="1413" t="s">
        <v>60</v>
      </c>
      <c r="B52" s="1414"/>
      <c r="C52" s="91">
        <f t="shared" si="1"/>
        <v>0</v>
      </c>
      <c r="D52" s="92"/>
      <c r="E52" s="93"/>
      <c r="F52" s="93"/>
      <c r="G52" s="93"/>
      <c r="H52" s="93"/>
      <c r="I52" s="93"/>
      <c r="J52" s="93"/>
      <c r="K52" s="93"/>
      <c r="L52" s="93"/>
      <c r="M52" s="94"/>
      <c r="N52" s="95"/>
      <c r="O52" s="30" t="str">
        <f t="shared" si="3"/>
        <v/>
      </c>
      <c r="P52" s="11"/>
      <c r="Q52" s="11"/>
      <c r="R52" s="11"/>
      <c r="S52" s="11"/>
      <c r="T52" s="11"/>
      <c r="U52" s="11"/>
      <c r="V52" s="11"/>
      <c r="W52" s="11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1024"/>
      <c r="AJ52" s="1024"/>
      <c r="AK52" s="1024"/>
      <c r="AL52" s="1024"/>
      <c r="AM52" s="1024"/>
      <c r="AN52" s="1024"/>
      <c r="AO52" s="1024"/>
      <c r="AP52" s="1024"/>
      <c r="AQ52" s="1024"/>
      <c r="AR52" s="1024"/>
      <c r="AS52" s="1024"/>
      <c r="AT52" s="1024"/>
      <c r="AU52" s="1024"/>
      <c r="AV52" s="1024"/>
      <c r="CA52" s="4" t="str">
        <f t="shared" si="4"/>
        <v/>
      </c>
      <c r="CG52" s="14">
        <f t="shared" si="5"/>
        <v>0</v>
      </c>
      <c r="CH52" s="14"/>
      <c r="CI52" s="14"/>
      <c r="CJ52" s="14"/>
      <c r="CK52" s="14"/>
      <c r="CL52" s="14"/>
      <c r="CM52" s="14"/>
      <c r="CN52" s="14"/>
    </row>
    <row r="53" spans="1:96" ht="16.350000000000001" customHeight="1" x14ac:dyDescent="0.2">
      <c r="A53" s="112" t="s">
        <v>61</v>
      </c>
      <c r="C53" s="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1024"/>
      <c r="AJ53" s="1024"/>
      <c r="AK53" s="1024"/>
      <c r="AL53" s="1024"/>
      <c r="AM53" s="1024"/>
      <c r="AN53" s="1024"/>
      <c r="AO53" s="899"/>
      <c r="AP53" s="899"/>
      <c r="AQ53" s="899"/>
      <c r="AR53" s="899"/>
      <c r="AS53" s="899"/>
      <c r="AT53" s="899"/>
      <c r="AU53" s="899"/>
      <c r="AV53" s="899"/>
      <c r="CA53" s="4" t="str">
        <f>IF(AND(([7]A01!$C18+[7]A01!$C19+[7]A01!$C20+[7]A01!$C21+[7]A01!$F31+[7]A01!$F32+[7]A01!$F33)&lt;&gt;0,D53=0,E53=""),"* Observacion : En A01 existen contoles no ingresados, Revisar. ","")</f>
        <v/>
      </c>
      <c r="CG53" s="14"/>
      <c r="CH53" s="14"/>
      <c r="CI53" s="14"/>
      <c r="CJ53" s="14"/>
      <c r="CK53" s="14"/>
      <c r="CL53" s="14"/>
      <c r="CM53" s="14"/>
      <c r="CN53" s="14"/>
    </row>
    <row r="54" spans="1:96" ht="31.35" customHeight="1" x14ac:dyDescent="0.2">
      <c r="A54" s="814" t="s">
        <v>62</v>
      </c>
      <c r="B54" s="900" t="s">
        <v>63</v>
      </c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1024"/>
      <c r="AP54" s="1024"/>
      <c r="AQ54" s="1024"/>
      <c r="AR54" s="1024"/>
      <c r="AS54" s="1024"/>
      <c r="AT54" s="1024"/>
      <c r="AU54" s="1024"/>
      <c r="AV54" s="1024"/>
      <c r="AW54" s="1023"/>
      <c r="BZ54" s="2"/>
      <c r="CG54" s="14">
        <v>0</v>
      </c>
      <c r="CH54" s="14">
        <v>0</v>
      </c>
      <c r="CI54" s="14"/>
      <c r="CJ54" s="14"/>
      <c r="CK54" s="14"/>
      <c r="CL54" s="14"/>
      <c r="CM54" s="14"/>
      <c r="CN54" s="14"/>
    </row>
    <row r="55" spans="1:96" ht="16.350000000000001" customHeight="1" x14ac:dyDescent="0.2">
      <c r="A55" s="116" t="s">
        <v>64</v>
      </c>
      <c r="B55" s="901"/>
      <c r="C55" s="3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028"/>
      <c r="AP55" s="1028"/>
      <c r="AQ55" s="1028"/>
      <c r="AR55" s="1028"/>
      <c r="AS55" s="1028"/>
      <c r="AT55" s="1028"/>
      <c r="AU55" s="1028"/>
      <c r="AV55" s="1028"/>
      <c r="AW55" s="1023"/>
      <c r="CG55" s="14">
        <v>0</v>
      </c>
      <c r="CH55" s="14">
        <v>0</v>
      </c>
      <c r="CI55" s="14"/>
      <c r="CJ55" s="14"/>
      <c r="CK55" s="14"/>
      <c r="CL55" s="14"/>
      <c r="CM55" s="14"/>
      <c r="CN55" s="14"/>
    </row>
    <row r="56" spans="1:96" ht="21" customHeight="1" x14ac:dyDescent="0.2">
      <c r="A56" s="117" t="s">
        <v>65</v>
      </c>
      <c r="B56" s="66"/>
      <c r="E56" s="118"/>
      <c r="F56" s="119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15"/>
      <c r="S56" s="15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20"/>
      <c r="AM56" s="120"/>
      <c r="AN56" s="120"/>
      <c r="AO56" s="1029"/>
      <c r="AP56" s="1029"/>
      <c r="AQ56" s="1028"/>
      <c r="AR56" s="1028"/>
      <c r="AS56" s="1028"/>
      <c r="AT56" s="1028"/>
      <c r="AU56" s="1028"/>
      <c r="AV56" s="1028"/>
      <c r="AW56" s="1023"/>
      <c r="CG56" s="14">
        <v>0</v>
      </c>
      <c r="CH56" s="14">
        <v>0</v>
      </c>
      <c r="CI56" s="14"/>
      <c r="CJ56" s="14"/>
      <c r="CK56" s="14"/>
      <c r="CL56" s="14"/>
      <c r="CM56" s="14"/>
      <c r="CN56" s="14"/>
    </row>
    <row r="57" spans="1:96" ht="27.75" customHeight="1" x14ac:dyDescent="0.2">
      <c r="A57" s="1377" t="s">
        <v>66</v>
      </c>
      <c r="B57" s="1380"/>
      <c r="C57" s="900" t="s">
        <v>63</v>
      </c>
      <c r="D57" s="881" t="s">
        <v>67</v>
      </c>
      <c r="E57" s="902" t="s">
        <v>68</v>
      </c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040"/>
      <c r="AT57" s="1040"/>
      <c r="AU57" s="1040"/>
      <c r="AV57" s="1041"/>
      <c r="AW57" s="1041"/>
      <c r="AX57" s="1041"/>
      <c r="AY57" s="1041"/>
      <c r="AZ57" s="1041"/>
      <c r="BA57" s="1023"/>
      <c r="BZ57" s="2"/>
      <c r="CA57" s="3"/>
      <c r="CB57" s="3"/>
      <c r="CC57" s="3"/>
      <c r="CD57" s="3"/>
      <c r="CG57" s="4">
        <v>0</v>
      </c>
      <c r="CH57" s="4">
        <v>0</v>
      </c>
      <c r="CK57" s="14"/>
      <c r="CL57" s="14"/>
      <c r="CM57" s="14"/>
      <c r="CN57" s="14"/>
      <c r="CO57" s="14"/>
      <c r="CP57" s="14"/>
      <c r="CQ57" s="14"/>
      <c r="CR57" s="14"/>
    </row>
    <row r="58" spans="1:96" ht="25.35" customHeight="1" x14ac:dyDescent="0.2">
      <c r="A58" s="1397" t="s">
        <v>69</v>
      </c>
      <c r="B58" s="1398"/>
      <c r="C58" s="885">
        <f>SUM(D58:E58)</f>
        <v>0</v>
      </c>
      <c r="D58" s="905"/>
      <c r="E58" s="53"/>
      <c r="F58" s="30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040"/>
      <c r="AT58" s="1040"/>
      <c r="AU58" s="1040"/>
      <c r="AV58" s="1041"/>
      <c r="AW58" s="1041"/>
      <c r="AX58" s="1041"/>
      <c r="AY58" s="1041"/>
      <c r="AZ58" s="1041"/>
      <c r="BA58" s="1023"/>
      <c r="BZ58" s="2"/>
      <c r="CA58" s="3" t="str">
        <f>IF(AND(([7]A01!$C18+[7]A01!$C19+[7]A01!$C20+[7]A01!$C21+[7]A01!$F31+[7]A01!$F32+[7]A01!$F33)&lt;&gt;0,D58=0,E58=""),"* Observacion : En A01 existen controles no ingresados, Revisar. ","")</f>
        <v/>
      </c>
      <c r="CB58" s="3"/>
      <c r="CC58" s="3"/>
      <c r="CD58" s="3"/>
      <c r="CG58" s="4">
        <v>0</v>
      </c>
      <c r="CH58" s="4">
        <v>0</v>
      </c>
      <c r="CK58" s="14"/>
      <c r="CL58" s="14"/>
      <c r="CM58" s="14"/>
      <c r="CN58" s="14"/>
      <c r="CO58" s="14"/>
      <c r="CP58" s="14"/>
      <c r="CQ58" s="14"/>
      <c r="CR58" s="14"/>
    </row>
    <row r="59" spans="1:96" ht="30" customHeight="1" x14ac:dyDescent="0.2">
      <c r="A59" s="117" t="s">
        <v>70</v>
      </c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040"/>
      <c r="AT59" s="1040"/>
      <c r="AU59" s="1040"/>
      <c r="AV59" s="1041"/>
      <c r="AW59" s="1041"/>
      <c r="AX59" s="1041"/>
      <c r="AY59" s="1041"/>
      <c r="AZ59" s="1041"/>
      <c r="BA59" s="1023"/>
      <c r="BZ59" s="2"/>
      <c r="CA59" s="3" t="str">
        <f>IF(AND(([7]A01!$C18+[7]A01!$C19+[7]A01!$C20+[7]A01!$C21+[7]A01!$F31+[7]A01!$F32+[7]A01!$F33)&lt;&gt;0,D59=0,E59=""),"* Observacion : En A01 existen controles no ingresados, Revisar. ","")</f>
        <v/>
      </c>
      <c r="CB59" s="3"/>
      <c r="CC59" s="3"/>
      <c r="CD59" s="3"/>
      <c r="CK59" s="14"/>
      <c r="CL59" s="14"/>
      <c r="CM59" s="14"/>
      <c r="CN59" s="14"/>
      <c r="CO59" s="14"/>
      <c r="CP59" s="14"/>
      <c r="CQ59" s="14"/>
      <c r="CR59" s="14"/>
    </row>
    <row r="60" spans="1:96" ht="33" customHeight="1" x14ac:dyDescent="0.2">
      <c r="A60" s="1366" t="s">
        <v>71</v>
      </c>
      <c r="B60" s="1367"/>
      <c r="C60" s="1366" t="s">
        <v>72</v>
      </c>
      <c r="D60" s="1401"/>
      <c r="E60" s="1367"/>
      <c r="F60" s="1403" t="s">
        <v>73</v>
      </c>
      <c r="G60" s="1404"/>
      <c r="H60" s="1404"/>
      <c r="I60" s="1404"/>
      <c r="J60" s="1404"/>
      <c r="K60" s="1404"/>
      <c r="L60" s="1404"/>
      <c r="M60" s="1404"/>
      <c r="N60" s="1404"/>
      <c r="O60" s="1404"/>
      <c r="P60" s="1404"/>
      <c r="Q60" s="1405"/>
      <c r="R60" s="1406" t="s">
        <v>74</v>
      </c>
      <c r="S60" s="1407"/>
      <c r="T60" s="1406" t="s">
        <v>75</v>
      </c>
      <c r="U60" s="1408"/>
      <c r="V60" s="1610" t="s">
        <v>76</v>
      </c>
      <c r="W60" s="1610"/>
      <c r="X60" s="1611" t="s">
        <v>77</v>
      </c>
      <c r="Y60" s="1418" t="s">
        <v>78</v>
      </c>
      <c r="Z60" s="1419"/>
      <c r="AA60" s="127"/>
      <c r="AB60" s="122"/>
      <c r="AC60" s="122"/>
      <c r="AD60" s="122"/>
      <c r="AE60" s="122"/>
      <c r="AF60" s="122"/>
      <c r="AG60" s="122"/>
      <c r="AH60" s="11"/>
      <c r="AI60" s="11"/>
      <c r="AJ60" s="11"/>
      <c r="AK60" s="11"/>
      <c r="AL60" s="122"/>
      <c r="AM60" s="122"/>
      <c r="AN60" s="11"/>
      <c r="AO60" s="122"/>
      <c r="AP60" s="122"/>
      <c r="AQ60" s="122"/>
      <c r="AR60" s="122"/>
      <c r="AS60" s="1082"/>
      <c r="AT60" s="1082"/>
      <c r="AU60" s="1082"/>
      <c r="AV60" s="1083"/>
      <c r="AW60" s="1083"/>
      <c r="AX60" s="1083"/>
      <c r="AY60" s="1083"/>
      <c r="AZ60" s="1083"/>
      <c r="BA60" s="1065"/>
      <c r="BZ60" s="2"/>
      <c r="CA60" s="3"/>
      <c r="CB60" s="3"/>
      <c r="CC60" s="3"/>
      <c r="CD60" s="3"/>
      <c r="CK60" s="14"/>
      <c r="CL60" s="14"/>
      <c r="CM60" s="14"/>
      <c r="CN60" s="14"/>
      <c r="CO60" s="14"/>
      <c r="CP60" s="14"/>
      <c r="CQ60" s="14"/>
      <c r="CR60" s="14"/>
    </row>
    <row r="61" spans="1:96" ht="25.5" customHeight="1" x14ac:dyDescent="0.2">
      <c r="A61" s="1399"/>
      <c r="B61" s="1400"/>
      <c r="C61" s="1368"/>
      <c r="D61" s="1402"/>
      <c r="E61" s="1369"/>
      <c r="F61" s="1406" t="s">
        <v>79</v>
      </c>
      <c r="G61" s="1407"/>
      <c r="H61" s="1406" t="s">
        <v>80</v>
      </c>
      <c r="I61" s="1407"/>
      <c r="J61" s="1406" t="s">
        <v>81</v>
      </c>
      <c r="K61" s="1407"/>
      <c r="L61" s="1406" t="s">
        <v>82</v>
      </c>
      <c r="M61" s="1407"/>
      <c r="N61" s="1406" t="s">
        <v>83</v>
      </c>
      <c r="O61" s="1407"/>
      <c r="P61" s="1406" t="s">
        <v>84</v>
      </c>
      <c r="Q61" s="1407"/>
      <c r="R61" s="1406" t="s">
        <v>85</v>
      </c>
      <c r="S61" s="1407"/>
      <c r="T61" s="1406" t="s">
        <v>86</v>
      </c>
      <c r="U61" s="1408"/>
      <c r="V61" s="1611" t="s">
        <v>87</v>
      </c>
      <c r="W61" s="1611"/>
      <c r="X61" s="1611"/>
      <c r="Y61" s="1420"/>
      <c r="Z61" s="1421"/>
      <c r="AA61" s="127"/>
      <c r="AB61" s="122"/>
      <c r="AC61" s="122"/>
      <c r="AD61" s="122"/>
      <c r="AE61" s="122"/>
      <c r="AF61" s="122"/>
      <c r="AG61" s="122"/>
      <c r="AH61" s="11"/>
      <c r="AI61" s="11"/>
      <c r="AJ61" s="11"/>
      <c r="AK61" s="11"/>
      <c r="AL61" s="122"/>
      <c r="AM61" s="122"/>
      <c r="AN61" s="11"/>
      <c r="AO61" s="122"/>
      <c r="AP61" s="122"/>
      <c r="AQ61" s="122"/>
      <c r="AR61" s="122"/>
      <c r="AS61" s="1082"/>
      <c r="AT61" s="1082"/>
      <c r="AU61" s="1082"/>
      <c r="AV61" s="1083"/>
      <c r="AW61" s="1083"/>
      <c r="AX61" s="1083"/>
      <c r="AY61" s="1083"/>
      <c r="AZ61" s="1083"/>
      <c r="BA61" s="1065"/>
      <c r="BZ61" s="2"/>
      <c r="CA61" s="3"/>
      <c r="CB61" s="3"/>
      <c r="CC61" s="3"/>
      <c r="CD61" s="3"/>
      <c r="CK61" s="14"/>
      <c r="CL61" s="14"/>
      <c r="CM61" s="14"/>
      <c r="CN61" s="14"/>
      <c r="CO61" s="14"/>
      <c r="CP61" s="14"/>
      <c r="CQ61" s="14"/>
      <c r="CR61" s="14"/>
    </row>
    <row r="62" spans="1:96" ht="35.25" customHeight="1" x14ac:dyDescent="0.2">
      <c r="A62" s="1368"/>
      <c r="B62" s="1369"/>
      <c r="C62" s="881" t="s">
        <v>88</v>
      </c>
      <c r="D62" s="906" t="s">
        <v>54</v>
      </c>
      <c r="E62" s="807" t="s">
        <v>89</v>
      </c>
      <c r="F62" s="829" t="s">
        <v>54</v>
      </c>
      <c r="G62" s="815" t="s">
        <v>89</v>
      </c>
      <c r="H62" s="829" t="s">
        <v>54</v>
      </c>
      <c r="I62" s="815" t="s">
        <v>89</v>
      </c>
      <c r="J62" s="829" t="s">
        <v>54</v>
      </c>
      <c r="K62" s="815" t="s">
        <v>89</v>
      </c>
      <c r="L62" s="829" t="s">
        <v>54</v>
      </c>
      <c r="M62" s="815" t="s">
        <v>89</v>
      </c>
      <c r="N62" s="829" t="s">
        <v>54</v>
      </c>
      <c r="O62" s="815" t="s">
        <v>89</v>
      </c>
      <c r="P62" s="829" t="s">
        <v>54</v>
      </c>
      <c r="Q62" s="815" t="s">
        <v>89</v>
      </c>
      <c r="R62" s="829" t="s">
        <v>54</v>
      </c>
      <c r="S62" s="815" t="s">
        <v>89</v>
      </c>
      <c r="T62" s="829" t="s">
        <v>54</v>
      </c>
      <c r="U62" s="816" t="s">
        <v>89</v>
      </c>
      <c r="V62" s="900" t="s">
        <v>90</v>
      </c>
      <c r="W62" s="900" t="s">
        <v>91</v>
      </c>
      <c r="X62" s="1585"/>
      <c r="Y62" s="900" t="s">
        <v>92</v>
      </c>
      <c r="Z62" s="900" t="s">
        <v>93</v>
      </c>
      <c r="AA62" s="127"/>
      <c r="AB62" s="122"/>
      <c r="AC62" s="122"/>
      <c r="AD62" s="122"/>
      <c r="AE62" s="122"/>
      <c r="AF62" s="122"/>
      <c r="AG62" s="122"/>
      <c r="AH62" s="11"/>
      <c r="AI62" s="11"/>
      <c r="AJ62" s="11"/>
      <c r="AK62" s="11"/>
      <c r="AL62" s="122"/>
      <c r="AM62" s="122"/>
      <c r="AN62" s="11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023"/>
      <c r="BZ62" s="2"/>
      <c r="CA62" s="3"/>
      <c r="CB62" s="3"/>
      <c r="CC62" s="3"/>
      <c r="CD62" s="3"/>
      <c r="CK62" s="14"/>
      <c r="CL62" s="14"/>
      <c r="CM62" s="14"/>
      <c r="CN62" s="14"/>
      <c r="CO62" s="14"/>
      <c r="CP62" s="14"/>
      <c r="CQ62" s="14"/>
      <c r="CR62" s="14"/>
    </row>
    <row r="63" spans="1:96" ht="16.350000000000001" customHeight="1" x14ac:dyDescent="0.2">
      <c r="A63" s="1586" t="s">
        <v>94</v>
      </c>
      <c r="B63" s="1587"/>
      <c r="C63" s="907">
        <f>SUM(D63:E63)</f>
        <v>0</v>
      </c>
      <c r="D63" s="908">
        <f t="shared" ref="D63:E66" si="6">SUM(F63+H63+J63+L63+N63+P63)</f>
        <v>0</v>
      </c>
      <c r="E63" s="909">
        <f t="shared" si="6"/>
        <v>0</v>
      </c>
      <c r="F63" s="893"/>
      <c r="G63" s="896"/>
      <c r="H63" s="893"/>
      <c r="I63" s="896"/>
      <c r="J63" s="893"/>
      <c r="K63" s="896"/>
      <c r="L63" s="893"/>
      <c r="M63" s="896"/>
      <c r="N63" s="893"/>
      <c r="O63" s="896"/>
      <c r="P63" s="893"/>
      <c r="Q63" s="896"/>
      <c r="R63" s="893"/>
      <c r="S63" s="896"/>
      <c r="T63" s="893"/>
      <c r="U63" s="910"/>
      <c r="V63" s="911"/>
      <c r="W63" s="893"/>
      <c r="X63" s="912"/>
      <c r="Y63" s="912"/>
      <c r="Z63" s="913"/>
      <c r="AA63" s="30"/>
      <c r="AB63" s="122"/>
      <c r="AC63" s="122"/>
      <c r="AD63" s="122"/>
      <c r="AE63" s="122"/>
      <c r="AF63" s="122"/>
      <c r="AG63" s="122"/>
      <c r="AH63" s="11"/>
      <c r="AI63" s="11"/>
      <c r="AJ63" s="11"/>
      <c r="AK63" s="11"/>
      <c r="AL63" s="122"/>
      <c r="AM63" s="122"/>
      <c r="AN63" s="11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023"/>
      <c r="BZ63" s="2"/>
      <c r="CA63" s="3"/>
      <c r="CB63" s="3"/>
      <c r="CC63" s="3"/>
      <c r="CD63" s="3"/>
      <c r="CG63" s="4">
        <v>0</v>
      </c>
      <c r="CH63" s="4">
        <v>0</v>
      </c>
      <c r="CK63" s="14"/>
      <c r="CL63" s="14"/>
      <c r="CM63" s="14"/>
      <c r="CN63" s="14"/>
      <c r="CO63" s="14"/>
      <c r="CP63" s="14"/>
      <c r="CQ63" s="14"/>
      <c r="CR63" s="14"/>
    </row>
    <row r="64" spans="1:96" ht="16.350000000000001" customHeight="1" x14ac:dyDescent="0.2">
      <c r="A64" s="1424" t="s">
        <v>95</v>
      </c>
      <c r="B64" s="1425"/>
      <c r="C64" s="139">
        <f>SUM(D64:E64)</f>
        <v>0</v>
      </c>
      <c r="D64" s="140">
        <f t="shared" si="6"/>
        <v>0</v>
      </c>
      <c r="E64" s="141">
        <f t="shared" si="6"/>
        <v>0</v>
      </c>
      <c r="F64" s="35"/>
      <c r="G64" s="39"/>
      <c r="H64" s="35"/>
      <c r="I64" s="39"/>
      <c r="J64" s="35"/>
      <c r="K64" s="39"/>
      <c r="L64" s="35"/>
      <c r="M64" s="39"/>
      <c r="N64" s="35"/>
      <c r="O64" s="39"/>
      <c r="P64" s="35"/>
      <c r="Q64" s="39"/>
      <c r="R64" s="35"/>
      <c r="S64" s="39"/>
      <c r="T64" s="35"/>
      <c r="U64" s="142"/>
      <c r="V64" s="143"/>
      <c r="W64" s="35"/>
      <c r="X64" s="144"/>
      <c r="Y64" s="144"/>
      <c r="Z64" s="58"/>
      <c r="AA64" s="30"/>
      <c r="AB64" s="122"/>
      <c r="AC64" s="122"/>
      <c r="AD64" s="122"/>
      <c r="AE64" s="122"/>
      <c r="AF64" s="122"/>
      <c r="AG64" s="122"/>
      <c r="AH64" s="11"/>
      <c r="AI64" s="11"/>
      <c r="AJ64" s="11"/>
      <c r="AK64" s="11"/>
      <c r="AL64" s="122"/>
      <c r="AM64" s="122"/>
      <c r="AN64" s="11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065"/>
      <c r="BZ64" s="2"/>
      <c r="CA64" s="3"/>
      <c r="CB64" s="3"/>
      <c r="CC64" s="3"/>
      <c r="CD64" s="3"/>
      <c r="CG64" s="4">
        <v>0</v>
      </c>
      <c r="CH64" s="4">
        <v>0</v>
      </c>
      <c r="CK64" s="14"/>
      <c r="CL64" s="14"/>
      <c r="CM64" s="14"/>
      <c r="CN64" s="14"/>
      <c r="CO64" s="14"/>
      <c r="CP64" s="14"/>
      <c r="CQ64" s="14"/>
      <c r="CR64" s="14"/>
    </row>
    <row r="65" spans="1:96" ht="15.75" customHeight="1" x14ac:dyDescent="0.2">
      <c r="A65" s="1424" t="s">
        <v>96</v>
      </c>
      <c r="B65" s="1425"/>
      <c r="C65" s="139">
        <f>SUM(D65:E65)</f>
        <v>0</v>
      </c>
      <c r="D65" s="140">
        <f t="shared" si="6"/>
        <v>0</v>
      </c>
      <c r="E65" s="141">
        <f t="shared" si="6"/>
        <v>0</v>
      </c>
      <c r="F65" s="35"/>
      <c r="G65" s="39"/>
      <c r="H65" s="35"/>
      <c r="I65" s="39"/>
      <c r="J65" s="35"/>
      <c r="K65" s="39"/>
      <c r="L65" s="35"/>
      <c r="M65" s="39"/>
      <c r="N65" s="35"/>
      <c r="O65" s="39"/>
      <c r="P65" s="35"/>
      <c r="Q65" s="39"/>
      <c r="R65" s="35"/>
      <c r="S65" s="39"/>
      <c r="T65" s="35"/>
      <c r="U65" s="142"/>
      <c r="V65" s="143"/>
      <c r="W65" s="35"/>
      <c r="X65" s="144"/>
      <c r="Y65" s="144"/>
      <c r="Z65" s="58"/>
      <c r="AA65" s="30"/>
      <c r="AB65" s="122"/>
      <c r="AC65" s="122"/>
      <c r="AD65" s="122"/>
      <c r="AE65" s="122"/>
      <c r="AF65" s="122"/>
      <c r="AG65" s="122"/>
      <c r="AH65" s="11"/>
      <c r="AI65" s="11"/>
      <c r="AJ65" s="11"/>
      <c r="AK65" s="11"/>
      <c r="AL65" s="122"/>
      <c r="AM65" s="122"/>
      <c r="AN65" s="11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Z65" s="2"/>
      <c r="CA65" s="3"/>
      <c r="CB65" s="3"/>
      <c r="CC65" s="3"/>
      <c r="CD65" s="3"/>
      <c r="CK65" s="14"/>
      <c r="CL65" s="14"/>
      <c r="CM65" s="14"/>
      <c r="CN65" s="14"/>
      <c r="CO65" s="14"/>
      <c r="CP65" s="14"/>
      <c r="CQ65" s="14"/>
      <c r="CR65" s="14"/>
    </row>
    <row r="66" spans="1:96" ht="18" customHeight="1" x14ac:dyDescent="0.2">
      <c r="A66" s="1426" t="s">
        <v>97</v>
      </c>
      <c r="B66" s="1427"/>
      <c r="C66" s="145">
        <f>SUM(D66:E66)</f>
        <v>0</v>
      </c>
      <c r="D66" s="146">
        <f t="shared" si="6"/>
        <v>0</v>
      </c>
      <c r="E66" s="147">
        <f t="shared" si="6"/>
        <v>0</v>
      </c>
      <c r="F66" s="82"/>
      <c r="G66" s="85"/>
      <c r="H66" s="82"/>
      <c r="I66" s="85"/>
      <c r="J66" s="82"/>
      <c r="K66" s="85"/>
      <c r="L66" s="82"/>
      <c r="M66" s="85"/>
      <c r="N66" s="82"/>
      <c r="O66" s="85"/>
      <c r="P66" s="82"/>
      <c r="Q66" s="85"/>
      <c r="R66" s="82"/>
      <c r="S66" s="85"/>
      <c r="T66" s="82"/>
      <c r="U66" s="148"/>
      <c r="V66" s="149"/>
      <c r="W66" s="82"/>
      <c r="X66" s="150"/>
      <c r="Y66" s="151"/>
      <c r="Z66" s="151"/>
      <c r="AA66" s="30"/>
      <c r="AB66" s="122"/>
      <c r="AC66" s="122"/>
      <c r="AD66" s="11"/>
      <c r="AE66" s="11"/>
      <c r="AF66" s="11"/>
      <c r="AG66" s="11"/>
      <c r="AH66" s="122"/>
      <c r="AI66" s="122"/>
      <c r="AJ66" s="11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CG66" s="14">
        <v>0</v>
      </c>
      <c r="CH66" s="14">
        <v>0</v>
      </c>
      <c r="CI66" s="14"/>
      <c r="CJ66" s="14"/>
      <c r="CK66" s="14"/>
      <c r="CL66" s="14"/>
      <c r="CM66" s="14"/>
      <c r="CN66" s="14"/>
    </row>
    <row r="67" spans="1:96" ht="22.5" customHeight="1" x14ac:dyDescent="0.2">
      <c r="A67" s="117" t="s">
        <v>98</v>
      </c>
      <c r="W67" s="122"/>
      <c r="X67" s="122"/>
      <c r="Y67" s="122"/>
      <c r="Z67" s="122"/>
      <c r="AA67" s="11"/>
      <c r="AB67" s="122"/>
      <c r="AC67" s="122"/>
      <c r="AD67" s="11"/>
      <c r="AE67" s="11"/>
      <c r="AF67" s="11"/>
      <c r="AG67" s="11"/>
      <c r="AH67" s="122"/>
      <c r="AI67" s="122"/>
      <c r="AJ67" s="11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CG67" s="14"/>
      <c r="CH67" s="14"/>
      <c r="CI67" s="14"/>
      <c r="CJ67" s="14"/>
      <c r="CK67" s="14"/>
      <c r="CL67" s="14"/>
      <c r="CM67" s="14"/>
      <c r="CN67" s="14"/>
    </row>
    <row r="68" spans="1:96" ht="28.5" customHeight="1" x14ac:dyDescent="0.2">
      <c r="A68" s="1366" t="s">
        <v>71</v>
      </c>
      <c r="B68" s="1367"/>
      <c r="C68" s="1366" t="s">
        <v>72</v>
      </c>
      <c r="D68" s="1401"/>
      <c r="E68" s="1367"/>
      <c r="F68" s="1403" t="s">
        <v>99</v>
      </c>
      <c r="G68" s="1404"/>
      <c r="H68" s="1404"/>
      <c r="I68" s="1404"/>
      <c r="J68" s="1404"/>
      <c r="K68" s="1404"/>
      <c r="L68" s="1404"/>
      <c r="M68" s="1404"/>
      <c r="N68" s="1404"/>
      <c r="O68" s="1404"/>
      <c r="P68" s="1404"/>
      <c r="Q68" s="1428"/>
      <c r="R68" s="1588" t="s">
        <v>100</v>
      </c>
      <c r="S68" s="1430"/>
      <c r="T68" s="1430"/>
      <c r="U68" s="1430"/>
      <c r="V68" s="1431"/>
      <c r="W68" s="122"/>
      <c r="X68" s="122"/>
      <c r="Y68" s="122"/>
      <c r="Z68" s="122"/>
      <c r="AA68" s="122"/>
      <c r="AB68" s="122"/>
      <c r="AC68" s="122"/>
      <c r="AD68" s="11"/>
      <c r="AE68" s="11"/>
      <c r="AF68" s="11"/>
      <c r="AG68" s="11"/>
      <c r="AH68" s="122"/>
      <c r="AI68" s="122"/>
      <c r="AJ68" s="11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CG68" s="14"/>
      <c r="CH68" s="14"/>
      <c r="CI68" s="14"/>
      <c r="CJ68" s="14"/>
      <c r="CK68" s="14"/>
      <c r="CL68" s="14"/>
      <c r="CM68" s="14"/>
      <c r="CN68" s="14"/>
    </row>
    <row r="69" spans="1:96" ht="26.25" customHeight="1" x14ac:dyDescent="0.2">
      <c r="A69" s="1399"/>
      <c r="B69" s="1400"/>
      <c r="C69" s="1368"/>
      <c r="D69" s="1402"/>
      <c r="E69" s="1369"/>
      <c r="F69" s="1406" t="s">
        <v>79</v>
      </c>
      <c r="G69" s="1407"/>
      <c r="H69" s="1406" t="s">
        <v>80</v>
      </c>
      <c r="I69" s="1407"/>
      <c r="J69" s="1406" t="s">
        <v>81</v>
      </c>
      <c r="K69" s="1407"/>
      <c r="L69" s="1406" t="s">
        <v>82</v>
      </c>
      <c r="M69" s="1407"/>
      <c r="N69" s="1406" t="s">
        <v>83</v>
      </c>
      <c r="O69" s="1407"/>
      <c r="P69" s="1406" t="s">
        <v>84</v>
      </c>
      <c r="Q69" s="1435"/>
      <c r="R69" s="1408" t="s">
        <v>87</v>
      </c>
      <c r="S69" s="1407"/>
      <c r="T69" s="1375" t="s">
        <v>77</v>
      </c>
      <c r="U69" s="1406" t="s">
        <v>101</v>
      </c>
      <c r="V69" s="1407"/>
      <c r="W69" s="122"/>
      <c r="X69" s="122"/>
      <c r="Y69" s="122"/>
      <c r="Z69" s="122"/>
      <c r="AA69" s="122"/>
      <c r="AB69" s="122"/>
      <c r="AC69" s="122"/>
      <c r="AD69" s="11"/>
      <c r="AE69" s="11"/>
      <c r="AF69" s="11"/>
      <c r="AG69" s="11"/>
      <c r="AH69" s="122"/>
      <c r="AI69" s="122"/>
      <c r="AJ69" s="11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CG69" s="14"/>
      <c r="CH69" s="14"/>
      <c r="CI69" s="14"/>
      <c r="CJ69" s="14"/>
      <c r="CK69" s="14"/>
      <c r="CL69" s="14"/>
      <c r="CM69" s="14"/>
      <c r="CN69" s="14"/>
    </row>
    <row r="70" spans="1:96" ht="27" customHeight="1" x14ac:dyDescent="0.2">
      <c r="A70" s="1368"/>
      <c r="B70" s="1369"/>
      <c r="C70" s="881" t="s">
        <v>88</v>
      </c>
      <c r="D70" s="906" t="s">
        <v>54</v>
      </c>
      <c r="E70" s="807" t="s">
        <v>89</v>
      </c>
      <c r="F70" s="829" t="s">
        <v>54</v>
      </c>
      <c r="G70" s="815" t="s">
        <v>89</v>
      </c>
      <c r="H70" s="829" t="s">
        <v>54</v>
      </c>
      <c r="I70" s="815" t="s">
        <v>89</v>
      </c>
      <c r="J70" s="829" t="s">
        <v>54</v>
      </c>
      <c r="K70" s="815" t="s">
        <v>89</v>
      </c>
      <c r="L70" s="829" t="s">
        <v>54</v>
      </c>
      <c r="M70" s="815" t="s">
        <v>89</v>
      </c>
      <c r="N70" s="829" t="s">
        <v>54</v>
      </c>
      <c r="O70" s="815" t="s">
        <v>89</v>
      </c>
      <c r="P70" s="829" t="s">
        <v>54</v>
      </c>
      <c r="Q70" s="819" t="s">
        <v>89</v>
      </c>
      <c r="R70" s="815" t="s">
        <v>90</v>
      </c>
      <c r="S70" s="900" t="s">
        <v>91</v>
      </c>
      <c r="T70" s="1376"/>
      <c r="U70" s="814" t="s">
        <v>92</v>
      </c>
      <c r="V70" s="900" t="s">
        <v>93</v>
      </c>
      <c r="W70" s="122"/>
      <c r="X70" s="122"/>
      <c r="Y70" s="122"/>
      <c r="Z70" s="122"/>
      <c r="AA70" s="122"/>
      <c r="AB70" s="122"/>
      <c r="AC70" s="122"/>
      <c r="AD70" s="11"/>
      <c r="AE70" s="11"/>
      <c r="AF70" s="11"/>
      <c r="AG70" s="11"/>
      <c r="AH70" s="122"/>
      <c r="AI70" s="122"/>
      <c r="AJ70" s="11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CG70" s="14"/>
      <c r="CH70" s="14"/>
      <c r="CI70" s="14"/>
      <c r="CJ70" s="14"/>
      <c r="CK70" s="14"/>
      <c r="CL70" s="14"/>
      <c r="CM70" s="14"/>
      <c r="CN70" s="14"/>
    </row>
    <row r="71" spans="1:96" ht="16.350000000000001" customHeight="1" x14ac:dyDescent="0.2">
      <c r="A71" s="1586" t="s">
        <v>94</v>
      </c>
      <c r="B71" s="1587"/>
      <c r="C71" s="907">
        <f>SUM(D71:E71)</f>
        <v>0</v>
      </c>
      <c r="D71" s="908">
        <f t="shared" ref="D71:E74" si="7">SUM(F71+H71+J71+L71+N71+P71)</f>
        <v>0</v>
      </c>
      <c r="E71" s="909">
        <f t="shared" si="7"/>
        <v>0</v>
      </c>
      <c r="F71" s="893"/>
      <c r="G71" s="896"/>
      <c r="H71" s="893"/>
      <c r="I71" s="896"/>
      <c r="J71" s="893"/>
      <c r="K71" s="896"/>
      <c r="L71" s="893"/>
      <c r="M71" s="896"/>
      <c r="N71" s="893"/>
      <c r="O71" s="896"/>
      <c r="P71" s="893"/>
      <c r="Q71" s="910"/>
      <c r="R71" s="911"/>
      <c r="S71" s="893"/>
      <c r="T71" s="912"/>
      <c r="U71" s="912"/>
      <c r="V71" s="913"/>
      <c r="W71" s="127"/>
      <c r="X71" s="122"/>
      <c r="Y71" s="122"/>
      <c r="Z71" s="122"/>
      <c r="AA71" s="122"/>
      <c r="AB71" s="122"/>
      <c r="AC71" s="122"/>
      <c r="AD71" s="11"/>
      <c r="AE71" s="11"/>
      <c r="AF71" s="11"/>
      <c r="AG71" s="11"/>
      <c r="AH71" s="122"/>
      <c r="AI71" s="122"/>
      <c r="AJ71" s="11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CG71" s="14"/>
      <c r="CH71" s="14"/>
      <c r="CI71" s="14"/>
      <c r="CJ71" s="14"/>
      <c r="CK71" s="14"/>
      <c r="CL71" s="14"/>
      <c r="CM71" s="14"/>
      <c r="CN71" s="14"/>
    </row>
    <row r="72" spans="1:96" ht="17.25" customHeight="1" x14ac:dyDescent="0.2">
      <c r="A72" s="1424" t="s">
        <v>95</v>
      </c>
      <c r="B72" s="1425"/>
      <c r="C72" s="139">
        <f>SUM(D72:E72)</f>
        <v>0</v>
      </c>
      <c r="D72" s="140">
        <f t="shared" si="7"/>
        <v>0</v>
      </c>
      <c r="E72" s="141">
        <f t="shared" si="7"/>
        <v>0</v>
      </c>
      <c r="F72" s="35"/>
      <c r="G72" s="39"/>
      <c r="H72" s="35"/>
      <c r="I72" s="39"/>
      <c r="J72" s="35"/>
      <c r="K72" s="39"/>
      <c r="L72" s="35"/>
      <c r="M72" s="39"/>
      <c r="N72" s="35"/>
      <c r="O72" s="39"/>
      <c r="P72" s="35"/>
      <c r="Q72" s="142"/>
      <c r="R72" s="143"/>
      <c r="S72" s="35"/>
      <c r="T72" s="144"/>
      <c r="U72" s="144"/>
      <c r="V72" s="58"/>
      <c r="W72" s="914"/>
      <c r="X72" s="915"/>
      <c r="Y72" s="915"/>
      <c r="Z72" s="1065"/>
      <c r="AR72" s="122"/>
      <c r="AS72" s="122"/>
      <c r="AT72" s="122"/>
      <c r="AU72" s="122"/>
      <c r="AV72" s="122"/>
      <c r="AW72" s="122"/>
      <c r="AX72" s="122"/>
      <c r="AY72" s="122"/>
      <c r="AZ72" s="122"/>
      <c r="BZ72" s="2"/>
      <c r="CG72" s="14"/>
      <c r="CH72" s="14"/>
      <c r="CI72" s="14"/>
      <c r="CJ72" s="14"/>
      <c r="CK72" s="14"/>
      <c r="CL72" s="14"/>
      <c r="CM72" s="14"/>
      <c r="CN72" s="14"/>
    </row>
    <row r="73" spans="1:96" ht="16.350000000000001" customHeight="1" x14ac:dyDescent="0.2">
      <c r="A73" s="1424" t="s">
        <v>96</v>
      </c>
      <c r="B73" s="1425"/>
      <c r="C73" s="139">
        <f>SUM(D73:E73)</f>
        <v>0</v>
      </c>
      <c r="D73" s="140">
        <f t="shared" si="7"/>
        <v>0</v>
      </c>
      <c r="E73" s="141">
        <f t="shared" si="7"/>
        <v>0</v>
      </c>
      <c r="F73" s="35"/>
      <c r="G73" s="39"/>
      <c r="H73" s="35"/>
      <c r="I73" s="39"/>
      <c r="J73" s="35"/>
      <c r="K73" s="39"/>
      <c r="L73" s="35"/>
      <c r="M73" s="39"/>
      <c r="N73" s="35"/>
      <c r="O73" s="39"/>
      <c r="P73" s="35"/>
      <c r="Q73" s="142"/>
      <c r="R73" s="143"/>
      <c r="S73" s="35"/>
      <c r="T73" s="144"/>
      <c r="U73" s="144"/>
      <c r="V73" s="58"/>
      <c r="W73" s="914"/>
      <c r="X73" s="915"/>
      <c r="Y73" s="915"/>
      <c r="Z73" s="1065"/>
      <c r="AR73" s="122"/>
      <c r="AS73" s="122"/>
      <c r="AT73" s="122"/>
      <c r="AU73" s="122"/>
      <c r="AV73" s="122"/>
      <c r="AW73" s="122"/>
      <c r="AX73" s="122"/>
      <c r="AY73" s="122"/>
      <c r="AZ73" s="122"/>
      <c r="CG73" s="14"/>
      <c r="CH73" s="14"/>
      <c r="CI73" s="14"/>
      <c r="CJ73" s="14"/>
      <c r="CK73" s="14"/>
      <c r="CL73" s="14"/>
      <c r="CM73" s="14"/>
      <c r="CN73" s="14"/>
    </row>
    <row r="74" spans="1:96" ht="16.350000000000001" customHeight="1" x14ac:dyDescent="0.2">
      <c r="A74" s="1426" t="s">
        <v>97</v>
      </c>
      <c r="B74" s="1427"/>
      <c r="C74" s="145">
        <f>SUM(D74:E74)</f>
        <v>0</v>
      </c>
      <c r="D74" s="146">
        <f t="shared" si="7"/>
        <v>0</v>
      </c>
      <c r="E74" s="147">
        <f t="shared" si="7"/>
        <v>0</v>
      </c>
      <c r="F74" s="82"/>
      <c r="G74" s="85"/>
      <c r="H74" s="82"/>
      <c r="I74" s="85"/>
      <c r="J74" s="82"/>
      <c r="K74" s="85"/>
      <c r="L74" s="82"/>
      <c r="M74" s="85"/>
      <c r="N74" s="82"/>
      <c r="O74" s="85"/>
      <c r="P74" s="82"/>
      <c r="Q74" s="148"/>
      <c r="R74" s="149"/>
      <c r="S74" s="82"/>
      <c r="T74" s="150"/>
      <c r="U74" s="151"/>
      <c r="V74" s="151"/>
      <c r="W74" s="914"/>
      <c r="X74" s="915"/>
      <c r="Y74" s="915"/>
      <c r="Z74" s="1065"/>
      <c r="AR74" s="122"/>
      <c r="AS74" s="122"/>
      <c r="AT74" s="122"/>
      <c r="AU74" s="122"/>
      <c r="AV74" s="122"/>
      <c r="AW74" s="122"/>
      <c r="AX74" s="122"/>
      <c r="AY74" s="122"/>
      <c r="AZ74" s="122"/>
      <c r="CG74" s="14"/>
      <c r="CH74" s="14"/>
      <c r="CI74" s="14"/>
      <c r="CJ74" s="14"/>
      <c r="CK74" s="14"/>
      <c r="CL74" s="14"/>
      <c r="CM74" s="14"/>
      <c r="CN74" s="14"/>
    </row>
    <row r="75" spans="1:96" ht="16.350000000000001" customHeight="1" x14ac:dyDescent="0.2">
      <c r="A75" s="155" t="s">
        <v>102</v>
      </c>
      <c r="B75" s="122"/>
      <c r="P75" s="122"/>
      <c r="Q75" s="122"/>
      <c r="R75" s="916"/>
      <c r="S75" s="916"/>
      <c r="T75" s="916"/>
      <c r="U75" s="915"/>
      <c r="V75" s="915"/>
      <c r="W75" s="915"/>
      <c r="X75" s="915"/>
      <c r="Y75" s="915"/>
      <c r="Z75" s="1065"/>
      <c r="CG75" s="14"/>
      <c r="CH75" s="14"/>
      <c r="CI75" s="14"/>
      <c r="CJ75" s="14"/>
      <c r="CK75" s="14"/>
      <c r="CL75" s="14"/>
      <c r="CM75" s="14"/>
      <c r="CN75" s="14"/>
    </row>
    <row r="76" spans="1:96" ht="16.350000000000001" customHeight="1" x14ac:dyDescent="0.2">
      <c r="A76" s="1371" t="s">
        <v>103</v>
      </c>
      <c r="B76" s="1372"/>
      <c r="C76" s="1366" t="s">
        <v>63</v>
      </c>
      <c r="D76" s="1401"/>
      <c r="E76" s="1367"/>
      <c r="F76" s="1406" t="s">
        <v>104</v>
      </c>
      <c r="G76" s="1408"/>
      <c r="H76" s="1408"/>
      <c r="I76" s="1408"/>
      <c r="J76" s="1408"/>
      <c r="K76" s="1408"/>
      <c r="L76" s="1408"/>
      <c r="M76" s="1408"/>
      <c r="N76" s="1408"/>
      <c r="O76" s="1407"/>
      <c r="P76" s="122"/>
      <c r="Q76" s="122"/>
      <c r="R76" s="916"/>
      <c r="S76" s="916"/>
      <c r="T76" s="916"/>
      <c r="U76" s="915"/>
      <c r="V76" s="915"/>
      <c r="W76" s="915"/>
      <c r="X76" s="915"/>
      <c r="Y76" s="915"/>
      <c r="Z76" s="1065"/>
      <c r="CG76" s="14"/>
      <c r="CH76" s="14"/>
      <c r="CI76" s="14"/>
      <c r="CJ76" s="14"/>
      <c r="CK76" s="14"/>
      <c r="CL76" s="14"/>
      <c r="CM76" s="14"/>
      <c r="CN76" s="14"/>
    </row>
    <row r="77" spans="1:96" ht="31.35" customHeight="1" x14ac:dyDescent="0.2">
      <c r="A77" s="1432"/>
      <c r="B77" s="1433"/>
      <c r="C77" s="1399"/>
      <c r="D77" s="1434"/>
      <c r="E77" s="1400"/>
      <c r="F77" s="1406" t="s">
        <v>105</v>
      </c>
      <c r="G77" s="1407"/>
      <c r="H77" s="1406" t="s">
        <v>106</v>
      </c>
      <c r="I77" s="1407"/>
      <c r="J77" s="1406" t="s">
        <v>107</v>
      </c>
      <c r="K77" s="1407"/>
      <c r="L77" s="1406" t="s">
        <v>108</v>
      </c>
      <c r="M77" s="1407"/>
      <c r="N77" s="1377" t="s">
        <v>11</v>
      </c>
      <c r="O77" s="1380"/>
      <c r="P77" s="157"/>
      <c r="Q77" s="157"/>
      <c r="R77" s="157"/>
      <c r="S77" s="157"/>
      <c r="T77" s="122"/>
      <c r="U77" s="122"/>
      <c r="V77" s="122"/>
      <c r="W77" s="122"/>
      <c r="X77" s="11"/>
      <c r="Y77" s="11"/>
      <c r="Z77" s="11"/>
      <c r="AA77" s="11"/>
      <c r="AB77" s="122"/>
      <c r="AC77" s="122"/>
      <c r="AD77" s="11"/>
      <c r="AE77" s="122"/>
      <c r="AF77" s="122"/>
      <c r="AG77" s="122"/>
      <c r="AH77" s="122"/>
      <c r="AI77" s="122"/>
      <c r="AJ77" s="122"/>
      <c r="AK77" s="122"/>
      <c r="AL77" s="158"/>
      <c r="AM77" s="159"/>
      <c r="AN77" s="160"/>
      <c r="AO77" s="915"/>
      <c r="AP77" s="915"/>
      <c r="AQ77" s="915"/>
      <c r="AR77" s="915"/>
      <c r="AS77" s="915"/>
      <c r="AT77" s="915"/>
      <c r="AU77" s="915"/>
      <c r="AV77" s="915"/>
      <c r="AW77" s="1065"/>
      <c r="BZ77" s="2"/>
      <c r="CG77" s="14"/>
      <c r="CH77" s="14"/>
      <c r="CI77" s="14"/>
      <c r="CJ77" s="14"/>
      <c r="CK77" s="14"/>
      <c r="CL77" s="14"/>
      <c r="CM77" s="14"/>
      <c r="CN77" s="14"/>
    </row>
    <row r="78" spans="1:96" ht="16.350000000000001" customHeight="1" x14ac:dyDescent="0.2">
      <c r="A78" s="1373"/>
      <c r="B78" s="1374"/>
      <c r="C78" s="161" t="s">
        <v>88</v>
      </c>
      <c r="D78" s="906" t="s">
        <v>54</v>
      </c>
      <c r="E78" s="815" t="s">
        <v>89</v>
      </c>
      <c r="F78" s="881" t="s">
        <v>54</v>
      </c>
      <c r="G78" s="815" t="s">
        <v>89</v>
      </c>
      <c r="H78" s="881" t="s">
        <v>54</v>
      </c>
      <c r="I78" s="815" t="s">
        <v>89</v>
      </c>
      <c r="J78" s="881" t="s">
        <v>54</v>
      </c>
      <c r="K78" s="815" t="s">
        <v>89</v>
      </c>
      <c r="L78" s="881" t="s">
        <v>54</v>
      </c>
      <c r="M78" s="815" t="s">
        <v>89</v>
      </c>
      <c r="N78" s="881" t="s">
        <v>54</v>
      </c>
      <c r="O78" s="815" t="s">
        <v>89</v>
      </c>
      <c r="AG78" s="162"/>
      <c r="AH78" s="163"/>
      <c r="AI78" s="11"/>
      <c r="AJ78" s="11"/>
      <c r="AK78" s="11"/>
      <c r="AL78" s="1070"/>
      <c r="AM78" s="1070"/>
      <c r="AN78" s="1070"/>
      <c r="AO78" s="1070"/>
      <c r="AP78" s="1070"/>
      <c r="AQ78" s="1070"/>
      <c r="AR78" s="1070"/>
      <c r="AS78" s="1070"/>
      <c r="AT78" s="1070"/>
      <c r="AU78" s="879"/>
      <c r="CG78" s="14"/>
      <c r="CH78" s="14"/>
      <c r="CI78" s="14"/>
      <c r="CJ78" s="14"/>
      <c r="CK78" s="14"/>
      <c r="CL78" s="14"/>
      <c r="CM78" s="14"/>
      <c r="CN78" s="14"/>
    </row>
    <row r="79" spans="1:96" ht="20.25" customHeight="1" x14ac:dyDescent="0.2">
      <c r="A79" s="1406" t="s">
        <v>64</v>
      </c>
      <c r="B79" s="1407"/>
      <c r="C79" s="917">
        <f>SUM(D79:E79)</f>
        <v>0</v>
      </c>
      <c r="D79" s="918">
        <f>SUM(F79+H79+J79+L79+N79)</f>
        <v>0</v>
      </c>
      <c r="E79" s="166">
        <f>SUM(G79+I79+K79+M79+O79)</f>
        <v>0</v>
      </c>
      <c r="F79" s="905"/>
      <c r="G79" s="53"/>
      <c r="H79" s="905"/>
      <c r="I79" s="53"/>
      <c r="J79" s="905"/>
      <c r="K79" s="919"/>
      <c r="L79" s="905"/>
      <c r="M79" s="919"/>
      <c r="N79" s="905"/>
      <c r="O79" s="919"/>
      <c r="P79" s="3"/>
      <c r="AH79" s="11"/>
      <c r="AI79" s="11"/>
      <c r="AJ79" s="11"/>
      <c r="AK79" s="11"/>
      <c r="AL79" s="1070"/>
      <c r="AM79" s="1070"/>
      <c r="AN79" s="1070"/>
      <c r="AO79" s="1070"/>
      <c r="AP79" s="1070"/>
      <c r="AQ79" s="1070"/>
      <c r="AR79" s="1070"/>
      <c r="AS79" s="1070"/>
      <c r="AT79" s="1070"/>
      <c r="AU79" s="879"/>
      <c r="CG79" s="14"/>
      <c r="CH79" s="14"/>
      <c r="CI79" s="14"/>
      <c r="CJ79" s="14"/>
      <c r="CK79" s="14"/>
      <c r="CL79" s="14"/>
      <c r="CM79" s="14"/>
      <c r="CN79" s="14"/>
    </row>
    <row r="80" spans="1:96" ht="16.350000000000001" customHeight="1" x14ac:dyDescent="0.2">
      <c r="A80" s="112" t="s">
        <v>109</v>
      </c>
      <c r="B80" s="167"/>
      <c r="AH80" s="11"/>
      <c r="AI80" s="11"/>
      <c r="AJ80" s="11"/>
      <c r="AK80" s="15"/>
      <c r="AL80" s="1084"/>
      <c r="AM80" s="1084"/>
      <c r="AN80" s="1084"/>
      <c r="AO80" s="1084"/>
      <c r="AP80" s="1084"/>
      <c r="AQ80" s="1084"/>
      <c r="AR80" s="1084"/>
      <c r="AS80" s="1084"/>
      <c r="AT80" s="1084"/>
      <c r="AU80" s="921"/>
      <c r="AV80" s="12"/>
      <c r="AW80" s="12"/>
      <c r="AX80" s="12"/>
      <c r="AY80" s="12"/>
      <c r="CG80" s="14"/>
      <c r="CH80" s="14"/>
      <c r="CI80" s="14"/>
      <c r="CJ80" s="14"/>
      <c r="CK80" s="14"/>
      <c r="CL80" s="14"/>
      <c r="CM80" s="14"/>
      <c r="CN80" s="14"/>
    </row>
    <row r="81" spans="1:92" ht="16.350000000000001" customHeight="1" x14ac:dyDescent="0.2">
      <c r="A81" s="1366" t="s">
        <v>62</v>
      </c>
      <c r="B81" s="1367"/>
      <c r="C81" s="1366" t="s">
        <v>63</v>
      </c>
      <c r="D81" s="1401"/>
      <c r="E81" s="1367"/>
      <c r="F81" s="1406" t="s">
        <v>64</v>
      </c>
      <c r="G81" s="1408"/>
      <c r="H81" s="1408"/>
      <c r="I81" s="1408"/>
      <c r="J81" s="1408"/>
      <c r="K81" s="1408"/>
      <c r="L81" s="1408"/>
      <c r="M81" s="1408"/>
      <c r="N81" s="1408"/>
      <c r="O81" s="1408"/>
      <c r="P81" s="1408"/>
      <c r="Q81" s="1408"/>
      <c r="R81" s="1408"/>
      <c r="S81" s="1408"/>
      <c r="T81" s="1408"/>
      <c r="U81" s="1408"/>
      <c r="V81" s="1408"/>
      <c r="W81" s="1408"/>
      <c r="X81" s="1408"/>
      <c r="Y81" s="1408"/>
      <c r="Z81" s="1408"/>
      <c r="AA81" s="1408"/>
      <c r="AB81" s="1408"/>
      <c r="AC81" s="1408"/>
      <c r="AD81" s="1408"/>
      <c r="AE81" s="1408"/>
      <c r="AF81" s="1408"/>
      <c r="AG81" s="1407"/>
      <c r="AH81" s="11"/>
      <c r="AI81" s="11"/>
      <c r="AJ81" s="11"/>
      <c r="AK81" s="15"/>
      <c r="AL81" s="1084"/>
      <c r="AM81" s="1084"/>
      <c r="AN81" s="1084"/>
      <c r="AO81" s="1084"/>
      <c r="AP81" s="1084"/>
      <c r="AQ81" s="1084"/>
      <c r="AR81" s="1084"/>
      <c r="AS81" s="1084"/>
      <c r="AT81" s="1084"/>
      <c r="AU81" s="921"/>
      <c r="AV81" s="12"/>
      <c r="AW81" s="12"/>
      <c r="AX81" s="12"/>
      <c r="AY81" s="12"/>
      <c r="CG81" s="14"/>
      <c r="CH81" s="14"/>
      <c r="CI81" s="14"/>
      <c r="CJ81" s="14"/>
      <c r="CK81" s="14"/>
      <c r="CL81" s="14"/>
      <c r="CM81" s="14"/>
      <c r="CN81" s="14"/>
    </row>
    <row r="82" spans="1:92" ht="16.350000000000001" customHeight="1" x14ac:dyDescent="0.2">
      <c r="A82" s="1399"/>
      <c r="B82" s="1400"/>
      <c r="C82" s="1399"/>
      <c r="D82" s="1434"/>
      <c r="E82" s="1400"/>
      <c r="F82" s="1579" t="s">
        <v>110</v>
      </c>
      <c r="G82" s="1579"/>
      <c r="H82" s="1579" t="s">
        <v>111</v>
      </c>
      <c r="I82" s="1579"/>
      <c r="J82" s="1579" t="s">
        <v>112</v>
      </c>
      <c r="K82" s="1579"/>
      <c r="L82" s="1579" t="s">
        <v>113</v>
      </c>
      <c r="M82" s="1579"/>
      <c r="N82" s="1579" t="s">
        <v>114</v>
      </c>
      <c r="O82" s="1579"/>
      <c r="P82" s="1579" t="s">
        <v>115</v>
      </c>
      <c r="Q82" s="1579"/>
      <c r="R82" s="1579" t="s">
        <v>116</v>
      </c>
      <c r="S82" s="1579"/>
      <c r="T82" s="1579" t="s">
        <v>117</v>
      </c>
      <c r="U82" s="1579"/>
      <c r="V82" s="1579" t="s">
        <v>118</v>
      </c>
      <c r="W82" s="1579"/>
      <c r="X82" s="1579" t="s">
        <v>119</v>
      </c>
      <c r="Y82" s="1579"/>
      <c r="Z82" s="1406" t="s">
        <v>120</v>
      </c>
      <c r="AA82" s="1407"/>
      <c r="AB82" s="1406" t="s">
        <v>121</v>
      </c>
      <c r="AC82" s="1407"/>
      <c r="AD82" s="1406" t="s">
        <v>122</v>
      </c>
      <c r="AE82" s="1407"/>
      <c r="AF82" s="1406" t="s">
        <v>123</v>
      </c>
      <c r="AG82" s="1407"/>
      <c r="AH82" s="11"/>
      <c r="AI82" s="11"/>
      <c r="AJ82" s="120"/>
      <c r="AK82" s="922"/>
      <c r="AL82" s="1084"/>
      <c r="AM82" s="1084"/>
      <c r="AN82" s="1084"/>
      <c r="AO82" s="1084"/>
      <c r="AP82" s="1084"/>
      <c r="AQ82" s="1084"/>
      <c r="AR82" s="1084"/>
      <c r="AS82" s="1084"/>
      <c r="AT82" s="1084"/>
      <c r="AU82" s="921"/>
      <c r="AV82" s="12"/>
      <c r="AW82" s="12"/>
      <c r="AX82" s="12"/>
      <c r="AY82" s="12"/>
      <c r="CG82" s="14"/>
      <c r="CH82" s="14"/>
      <c r="CI82" s="14"/>
      <c r="CJ82" s="14"/>
      <c r="CK82" s="14"/>
      <c r="CL82" s="14"/>
      <c r="CM82" s="14"/>
      <c r="CN82" s="14"/>
    </row>
    <row r="83" spans="1:92" ht="16.350000000000001" customHeight="1" x14ac:dyDescent="0.2">
      <c r="A83" s="1399"/>
      <c r="B83" s="1400"/>
      <c r="C83" s="881" t="s">
        <v>88</v>
      </c>
      <c r="D83" s="906" t="s">
        <v>54</v>
      </c>
      <c r="E83" s="815" t="s">
        <v>89</v>
      </c>
      <c r="F83" s="829" t="s">
        <v>54</v>
      </c>
      <c r="G83" s="171" t="s">
        <v>89</v>
      </c>
      <c r="H83" s="829" t="s">
        <v>54</v>
      </c>
      <c r="I83" s="171" t="s">
        <v>89</v>
      </c>
      <c r="J83" s="829" t="s">
        <v>54</v>
      </c>
      <c r="K83" s="171" t="s">
        <v>89</v>
      </c>
      <c r="L83" s="829" t="s">
        <v>54</v>
      </c>
      <c r="M83" s="171" t="s">
        <v>89</v>
      </c>
      <c r="N83" s="829" t="s">
        <v>54</v>
      </c>
      <c r="O83" s="171" t="s">
        <v>89</v>
      </c>
      <c r="P83" s="829" t="s">
        <v>54</v>
      </c>
      <c r="Q83" s="171" t="s">
        <v>89</v>
      </c>
      <c r="R83" s="829" t="s">
        <v>54</v>
      </c>
      <c r="S83" s="171" t="s">
        <v>89</v>
      </c>
      <c r="T83" s="829" t="s">
        <v>54</v>
      </c>
      <c r="U83" s="171" t="s">
        <v>89</v>
      </c>
      <c r="V83" s="829" t="s">
        <v>54</v>
      </c>
      <c r="W83" s="171" t="s">
        <v>89</v>
      </c>
      <c r="X83" s="829" t="s">
        <v>54</v>
      </c>
      <c r="Y83" s="171" t="s">
        <v>89</v>
      </c>
      <c r="Z83" s="829" t="s">
        <v>54</v>
      </c>
      <c r="AA83" s="171" t="s">
        <v>89</v>
      </c>
      <c r="AB83" s="829" t="s">
        <v>54</v>
      </c>
      <c r="AC83" s="171" t="s">
        <v>89</v>
      </c>
      <c r="AD83" s="829" t="s">
        <v>54</v>
      </c>
      <c r="AE83" s="171" t="s">
        <v>89</v>
      </c>
      <c r="AF83" s="829" t="s">
        <v>54</v>
      </c>
      <c r="AG83" s="171" t="s">
        <v>89</v>
      </c>
      <c r="AH83" s="122"/>
      <c r="AI83" s="11"/>
      <c r="AJ83" s="923"/>
      <c r="AK83" s="1084"/>
      <c r="AL83" s="1084"/>
      <c r="AM83" s="1084"/>
      <c r="AN83" s="1084"/>
      <c r="AO83" s="1084"/>
      <c r="AP83" s="1084"/>
      <c r="AQ83" s="1084"/>
      <c r="AR83" s="1084"/>
      <c r="AS83" s="1084"/>
      <c r="AT83" s="1084"/>
      <c r="AU83" s="921"/>
      <c r="AV83" s="12"/>
      <c r="AW83" s="12"/>
      <c r="AX83" s="12"/>
      <c r="AY83" s="12"/>
      <c r="CG83" s="14"/>
      <c r="CH83" s="14"/>
      <c r="CI83" s="14"/>
      <c r="CJ83" s="14"/>
      <c r="CK83" s="14"/>
      <c r="CL83" s="14"/>
      <c r="CM83" s="14"/>
      <c r="CN83" s="14"/>
    </row>
    <row r="84" spans="1:92" ht="16.350000000000001" customHeight="1" x14ac:dyDescent="0.2">
      <c r="A84" s="1397" t="s">
        <v>124</v>
      </c>
      <c r="B84" s="1398"/>
      <c r="C84" s="886">
        <f t="shared" ref="C84:C89" si="8">SUM(D84:E84)</f>
        <v>5</v>
      </c>
      <c r="D84" s="887">
        <f t="shared" ref="D84:E89" si="9">SUM(F84+H84+J84+L84+N84+P84+R84+T84+V84+X84+Z84+AB84+AD84+AF84)</f>
        <v>3</v>
      </c>
      <c r="E84" s="75">
        <f t="shared" si="9"/>
        <v>2</v>
      </c>
      <c r="F84" s="893"/>
      <c r="G84" s="911"/>
      <c r="H84" s="893"/>
      <c r="I84" s="911"/>
      <c r="J84" s="893"/>
      <c r="K84" s="911"/>
      <c r="L84" s="893"/>
      <c r="M84" s="911"/>
      <c r="N84" s="893"/>
      <c r="O84" s="911"/>
      <c r="P84" s="893"/>
      <c r="Q84" s="911"/>
      <c r="R84" s="893"/>
      <c r="S84" s="911"/>
      <c r="T84" s="893"/>
      <c r="U84" s="911"/>
      <c r="V84" s="893">
        <v>1</v>
      </c>
      <c r="W84" s="911"/>
      <c r="X84" s="893"/>
      <c r="Y84" s="911">
        <v>1</v>
      </c>
      <c r="Z84" s="893"/>
      <c r="AA84" s="911">
        <v>1</v>
      </c>
      <c r="AB84" s="893">
        <v>2</v>
      </c>
      <c r="AC84" s="911"/>
      <c r="AD84" s="893"/>
      <c r="AE84" s="911"/>
      <c r="AF84" s="893"/>
      <c r="AG84" s="924"/>
      <c r="AH84" s="173"/>
      <c r="AI84" s="11"/>
      <c r="AJ84" s="925"/>
      <c r="AK84" s="15"/>
      <c r="AL84" s="1084"/>
      <c r="AM84" s="1084"/>
      <c r="AN84" s="1084"/>
      <c r="AO84" s="1084"/>
      <c r="AP84" s="1084"/>
      <c r="AQ84" s="1084"/>
      <c r="AR84" s="1084"/>
      <c r="AS84" s="1084"/>
      <c r="AT84" s="1084"/>
      <c r="AU84" s="921"/>
      <c r="AV84" s="12"/>
      <c r="AW84" s="12"/>
      <c r="AX84" s="12"/>
      <c r="AY84" s="12"/>
      <c r="CG84" s="14"/>
      <c r="CH84" s="14"/>
      <c r="CI84" s="14"/>
      <c r="CJ84" s="14"/>
      <c r="CK84" s="14"/>
      <c r="CL84" s="14"/>
      <c r="CM84" s="14"/>
      <c r="CN84" s="14"/>
    </row>
    <row r="85" spans="1:92" ht="25.35" customHeight="1" x14ac:dyDescent="0.2">
      <c r="A85" s="1401" t="s">
        <v>125</v>
      </c>
      <c r="B85" s="926" t="s">
        <v>126</v>
      </c>
      <c r="C85" s="907">
        <f t="shared" si="8"/>
        <v>0</v>
      </c>
      <c r="D85" s="908">
        <f t="shared" si="9"/>
        <v>0</v>
      </c>
      <c r="E85" s="909">
        <f t="shared" si="9"/>
        <v>0</v>
      </c>
      <c r="F85" s="893"/>
      <c r="G85" s="896"/>
      <c r="H85" s="893"/>
      <c r="I85" s="896"/>
      <c r="J85" s="893"/>
      <c r="K85" s="896"/>
      <c r="L85" s="893"/>
      <c r="M85" s="896"/>
      <c r="N85" s="893"/>
      <c r="O85" s="896"/>
      <c r="P85" s="893"/>
      <c r="Q85" s="896"/>
      <c r="R85" s="893"/>
      <c r="S85" s="896"/>
      <c r="T85" s="893"/>
      <c r="U85" s="896"/>
      <c r="V85" s="893"/>
      <c r="W85" s="896"/>
      <c r="X85" s="893"/>
      <c r="Y85" s="896"/>
      <c r="Z85" s="893"/>
      <c r="AA85" s="896"/>
      <c r="AB85" s="893"/>
      <c r="AC85" s="896"/>
      <c r="AD85" s="893"/>
      <c r="AE85" s="896"/>
      <c r="AF85" s="893"/>
      <c r="AG85" s="924"/>
      <c r="AH85" s="173"/>
      <c r="AI85" s="11"/>
      <c r="AJ85" s="927"/>
      <c r="AK85" s="922"/>
      <c r="AL85" s="1084"/>
      <c r="AM85" s="1084"/>
      <c r="AN85" s="1084"/>
      <c r="AO85" s="1084"/>
      <c r="AP85" s="1084"/>
      <c r="AQ85" s="1084"/>
      <c r="AR85" s="1084"/>
      <c r="AS85" s="1084"/>
      <c r="AT85" s="1084"/>
      <c r="AU85" s="921"/>
      <c r="AV85" s="12"/>
      <c r="AW85" s="12"/>
      <c r="AX85" s="12"/>
      <c r="AY85" s="12"/>
      <c r="CG85" s="14">
        <v>0</v>
      </c>
      <c r="CH85" s="14"/>
      <c r="CI85" s="14"/>
      <c r="CJ85" s="14"/>
      <c r="CK85" s="14"/>
      <c r="CL85" s="14"/>
      <c r="CM85" s="14"/>
      <c r="CN85" s="14"/>
    </row>
    <row r="86" spans="1:92" ht="16.350000000000001" customHeight="1" x14ac:dyDescent="0.2">
      <c r="A86" s="1434"/>
      <c r="B86" s="805" t="s">
        <v>127</v>
      </c>
      <c r="C86" s="139">
        <f t="shared" si="8"/>
        <v>5</v>
      </c>
      <c r="D86" s="140">
        <f t="shared" si="9"/>
        <v>3</v>
      </c>
      <c r="E86" s="141">
        <f t="shared" si="9"/>
        <v>2</v>
      </c>
      <c r="F86" s="35"/>
      <c r="G86" s="39"/>
      <c r="H86" s="35"/>
      <c r="I86" s="39"/>
      <c r="J86" s="35"/>
      <c r="K86" s="39"/>
      <c r="L86" s="35"/>
      <c r="M86" s="39"/>
      <c r="N86" s="35"/>
      <c r="O86" s="39"/>
      <c r="P86" s="35"/>
      <c r="Q86" s="39"/>
      <c r="R86" s="35"/>
      <c r="S86" s="39"/>
      <c r="T86" s="35"/>
      <c r="U86" s="39"/>
      <c r="V86" s="35">
        <v>1</v>
      </c>
      <c r="W86" s="39"/>
      <c r="X86" s="35"/>
      <c r="Y86" s="39">
        <v>1</v>
      </c>
      <c r="Z86" s="35"/>
      <c r="AA86" s="39">
        <v>1</v>
      </c>
      <c r="AB86" s="35">
        <v>2</v>
      </c>
      <c r="AC86" s="39"/>
      <c r="AD86" s="35"/>
      <c r="AE86" s="39"/>
      <c r="AF86" s="35"/>
      <c r="AG86" s="40"/>
      <c r="AH86" s="173"/>
      <c r="AI86" s="11"/>
      <c r="AJ86" s="925"/>
      <c r="AK86" s="928"/>
      <c r="AL86" s="1084"/>
      <c r="AM86" s="1084"/>
      <c r="AN86" s="1084"/>
      <c r="AO86" s="1084"/>
      <c r="AP86" s="1084"/>
      <c r="AQ86" s="1084"/>
      <c r="AR86" s="1084"/>
      <c r="AS86" s="1084"/>
      <c r="AT86" s="1084"/>
      <c r="AU86" s="921"/>
      <c r="AV86" s="12"/>
      <c r="AW86" s="12"/>
      <c r="AX86" s="12"/>
      <c r="AY86" s="12"/>
      <c r="CG86" s="14">
        <v>0</v>
      </c>
      <c r="CH86" s="14"/>
      <c r="CI86" s="14"/>
      <c r="CJ86" s="14"/>
      <c r="CK86" s="14"/>
      <c r="CL86" s="14"/>
      <c r="CM86" s="14"/>
      <c r="CN86" s="14"/>
    </row>
    <row r="87" spans="1:92" ht="15.75" customHeight="1" x14ac:dyDescent="0.2">
      <c r="A87" s="1434"/>
      <c r="B87" s="805" t="s">
        <v>128</v>
      </c>
      <c r="C87" s="139">
        <f t="shared" si="8"/>
        <v>0</v>
      </c>
      <c r="D87" s="140">
        <f t="shared" si="9"/>
        <v>0</v>
      </c>
      <c r="E87" s="141">
        <f t="shared" si="9"/>
        <v>0</v>
      </c>
      <c r="F87" s="35"/>
      <c r="G87" s="39"/>
      <c r="H87" s="35"/>
      <c r="I87" s="39"/>
      <c r="J87" s="35"/>
      <c r="K87" s="39"/>
      <c r="L87" s="35"/>
      <c r="M87" s="39"/>
      <c r="N87" s="35"/>
      <c r="O87" s="39"/>
      <c r="P87" s="35"/>
      <c r="Q87" s="39"/>
      <c r="R87" s="35"/>
      <c r="S87" s="39"/>
      <c r="T87" s="35"/>
      <c r="U87" s="39"/>
      <c r="V87" s="35"/>
      <c r="W87" s="39"/>
      <c r="X87" s="35"/>
      <c r="Y87" s="39"/>
      <c r="Z87" s="35"/>
      <c r="AA87" s="39"/>
      <c r="AB87" s="35"/>
      <c r="AC87" s="39"/>
      <c r="AD87" s="35"/>
      <c r="AE87" s="39"/>
      <c r="AF87" s="35"/>
      <c r="AG87" s="40"/>
      <c r="AH87" s="173"/>
      <c r="AI87" s="11"/>
      <c r="AJ87" s="7"/>
      <c r="AK87" s="13"/>
      <c r="AL87" s="13"/>
      <c r="AM87" s="13"/>
      <c r="AN87" s="1047"/>
      <c r="AO87" s="1047"/>
      <c r="AP87" s="1047"/>
      <c r="AQ87" s="1047"/>
      <c r="AR87" s="1047"/>
      <c r="AS87" s="1047"/>
      <c r="AT87" s="1047"/>
      <c r="AU87" s="1047"/>
      <c r="AV87" s="1047"/>
      <c r="AW87" s="921"/>
      <c r="AX87" s="12"/>
      <c r="AY87" s="12"/>
      <c r="BZ87" s="2"/>
      <c r="CG87" s="14">
        <v>0</v>
      </c>
      <c r="CH87" s="14"/>
      <c r="CI87" s="14"/>
      <c r="CJ87" s="14"/>
      <c r="CK87" s="14"/>
      <c r="CL87" s="14"/>
      <c r="CM87" s="14"/>
      <c r="CN87" s="14"/>
    </row>
    <row r="88" spans="1:92" ht="22.5" customHeight="1" x14ac:dyDescent="0.2">
      <c r="A88" s="1434"/>
      <c r="B88" s="180" t="s">
        <v>129</v>
      </c>
      <c r="C88" s="139">
        <f t="shared" si="8"/>
        <v>0</v>
      </c>
      <c r="D88" s="140">
        <f t="shared" si="9"/>
        <v>0</v>
      </c>
      <c r="E88" s="141">
        <f t="shared" si="9"/>
        <v>0</v>
      </c>
      <c r="F88" s="35"/>
      <c r="G88" s="39"/>
      <c r="H88" s="35"/>
      <c r="I88" s="39"/>
      <c r="J88" s="35"/>
      <c r="K88" s="39"/>
      <c r="L88" s="35"/>
      <c r="M88" s="39"/>
      <c r="N88" s="35"/>
      <c r="O88" s="39"/>
      <c r="P88" s="35"/>
      <c r="Q88" s="39"/>
      <c r="R88" s="35"/>
      <c r="S88" s="39"/>
      <c r="T88" s="35"/>
      <c r="U88" s="39"/>
      <c r="V88" s="35"/>
      <c r="W88" s="39"/>
      <c r="X88" s="35"/>
      <c r="Y88" s="39"/>
      <c r="Z88" s="35"/>
      <c r="AA88" s="39"/>
      <c r="AB88" s="35"/>
      <c r="AC88" s="39"/>
      <c r="AD88" s="35"/>
      <c r="AE88" s="39"/>
      <c r="AF88" s="35"/>
      <c r="AG88" s="40"/>
      <c r="AH88" s="3"/>
      <c r="AL88" s="1084"/>
      <c r="AM88" s="1084"/>
      <c r="AN88" s="1084"/>
      <c r="AO88" s="1084"/>
      <c r="AP88" s="1084"/>
      <c r="AQ88" s="1084"/>
      <c r="AR88" s="1084"/>
      <c r="AS88" s="1084"/>
      <c r="AT88" s="1084"/>
      <c r="AU88" s="921"/>
      <c r="AV88" s="12"/>
      <c r="AW88" s="12"/>
      <c r="AX88" s="12"/>
      <c r="AY88" s="12"/>
      <c r="CG88" s="14">
        <v>0</v>
      </c>
      <c r="CH88" s="14"/>
      <c r="CI88" s="14"/>
      <c r="CJ88" s="14"/>
      <c r="CK88" s="14"/>
      <c r="CL88" s="14"/>
      <c r="CM88" s="14"/>
      <c r="CN88" s="14"/>
    </row>
    <row r="89" spans="1:92" ht="16.350000000000001" customHeight="1" x14ac:dyDescent="0.2">
      <c r="A89" s="1402"/>
      <c r="B89" s="181" t="s">
        <v>130</v>
      </c>
      <c r="C89" s="182">
        <f t="shared" si="8"/>
        <v>0</v>
      </c>
      <c r="D89" s="183">
        <f t="shared" si="9"/>
        <v>0</v>
      </c>
      <c r="E89" s="184">
        <f t="shared" si="9"/>
        <v>0</v>
      </c>
      <c r="F89" s="82"/>
      <c r="G89" s="85"/>
      <c r="H89" s="82"/>
      <c r="I89" s="85"/>
      <c r="J89" s="82"/>
      <c r="K89" s="85"/>
      <c r="L89" s="82"/>
      <c r="M89" s="85"/>
      <c r="N89" s="82"/>
      <c r="O89" s="85"/>
      <c r="P89" s="82"/>
      <c r="Q89" s="85"/>
      <c r="R89" s="82"/>
      <c r="S89" s="85"/>
      <c r="T89" s="82"/>
      <c r="U89" s="85"/>
      <c r="V89" s="82"/>
      <c r="W89" s="85"/>
      <c r="X89" s="82"/>
      <c r="Y89" s="85"/>
      <c r="Z89" s="82"/>
      <c r="AA89" s="85"/>
      <c r="AB89" s="82"/>
      <c r="AC89" s="85"/>
      <c r="AD89" s="82"/>
      <c r="AE89" s="85"/>
      <c r="AF89" s="82"/>
      <c r="AG89" s="185"/>
      <c r="AH89" s="3"/>
      <c r="AL89" s="1084"/>
      <c r="AM89" s="1084"/>
      <c r="AN89" s="1084"/>
      <c r="AO89" s="1084"/>
      <c r="AP89" s="1084"/>
      <c r="AQ89" s="1084"/>
      <c r="AR89" s="1084"/>
      <c r="AS89" s="1084"/>
      <c r="AT89" s="1084"/>
      <c r="AU89" s="921"/>
      <c r="AV89" s="12"/>
      <c r="AW89" s="12"/>
      <c r="AX89" s="12"/>
      <c r="AY89" s="12"/>
      <c r="CG89" s="14">
        <v>0</v>
      </c>
      <c r="CH89" s="14"/>
      <c r="CI89" s="14"/>
      <c r="CJ89" s="14"/>
      <c r="CK89" s="14"/>
      <c r="CL89" s="14"/>
      <c r="CM89" s="14"/>
      <c r="CN89" s="14"/>
    </row>
    <row r="90" spans="1:92" ht="16.350000000000001" customHeight="1" x14ac:dyDescent="0.2">
      <c r="A90" s="112" t="s">
        <v>131</v>
      </c>
      <c r="B90" s="112"/>
      <c r="AL90" s="1084"/>
      <c r="AM90" s="1084"/>
      <c r="AN90" s="1084"/>
      <c r="AO90" s="1084"/>
      <c r="AP90" s="1084"/>
      <c r="AQ90" s="1084"/>
      <c r="AR90" s="1084"/>
      <c r="AS90" s="1084"/>
      <c r="AT90" s="1084"/>
      <c r="AU90" s="921"/>
      <c r="AV90" s="12"/>
      <c r="AW90" s="12"/>
      <c r="AX90" s="12"/>
      <c r="AY90" s="12"/>
      <c r="CG90" s="14">
        <v>0</v>
      </c>
      <c r="CH90" s="14"/>
      <c r="CI90" s="14"/>
      <c r="CJ90" s="14"/>
      <c r="CK90" s="14"/>
      <c r="CL90" s="14"/>
      <c r="CM90" s="14"/>
      <c r="CN90" s="14"/>
    </row>
    <row r="91" spans="1:92" ht="16.350000000000001" customHeight="1" x14ac:dyDescent="0.2">
      <c r="A91" s="1366" t="s">
        <v>62</v>
      </c>
      <c r="B91" s="1367"/>
      <c r="C91" s="1375" t="s">
        <v>63</v>
      </c>
      <c r="D91" s="1375"/>
      <c r="E91" s="1375"/>
      <c r="F91" s="1585" t="s">
        <v>76</v>
      </c>
      <c r="G91" s="1585"/>
      <c r="H91" s="1585"/>
      <c r="I91" s="1585"/>
      <c r="J91" s="1585"/>
      <c r="K91" s="1585"/>
      <c r="L91" s="1585"/>
      <c r="M91" s="1585"/>
      <c r="N91" s="1585"/>
      <c r="O91" s="1585"/>
      <c r="P91" s="1585"/>
      <c r="Q91" s="1585"/>
      <c r="R91" s="1585"/>
      <c r="S91" s="1585"/>
      <c r="T91" s="1585"/>
      <c r="U91" s="1585"/>
      <c r="V91" s="1585"/>
      <c r="W91" s="1585"/>
      <c r="X91" s="1585"/>
      <c r="Y91" s="1585"/>
      <c r="Z91" s="1585"/>
      <c r="AA91" s="1585"/>
      <c r="AB91" s="1585"/>
      <c r="AC91" s="1585"/>
      <c r="AD91" s="1585"/>
      <c r="AE91" s="1585"/>
      <c r="AF91" s="1585"/>
      <c r="AG91" s="1589"/>
      <c r="AH91" s="1590" t="s">
        <v>132</v>
      </c>
      <c r="AI91" s="1438"/>
      <c r="AJ91" s="1438"/>
      <c r="AK91" s="1439"/>
      <c r="AL91" s="186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12"/>
      <c r="AX91" s="12"/>
      <c r="AY91" s="12"/>
      <c r="CG91" s="14">
        <v>0</v>
      </c>
      <c r="CH91" s="14"/>
      <c r="CI91" s="14"/>
      <c r="CJ91" s="14"/>
      <c r="CK91" s="14"/>
      <c r="CL91" s="14"/>
      <c r="CM91" s="14"/>
      <c r="CN91" s="14"/>
    </row>
    <row r="92" spans="1:92" ht="16.350000000000001" customHeight="1" x14ac:dyDescent="0.2">
      <c r="A92" s="1399"/>
      <c r="B92" s="1400"/>
      <c r="C92" s="1392"/>
      <c r="D92" s="1392"/>
      <c r="E92" s="1392"/>
      <c r="F92" s="1579" t="s">
        <v>110</v>
      </c>
      <c r="G92" s="1579"/>
      <c r="H92" s="1579" t="s">
        <v>111</v>
      </c>
      <c r="I92" s="1579"/>
      <c r="J92" s="1585" t="s">
        <v>112</v>
      </c>
      <c r="K92" s="1585"/>
      <c r="L92" s="1585" t="s">
        <v>113</v>
      </c>
      <c r="M92" s="1585"/>
      <c r="N92" s="1585" t="s">
        <v>114</v>
      </c>
      <c r="O92" s="1585"/>
      <c r="P92" s="1585" t="s">
        <v>115</v>
      </c>
      <c r="Q92" s="1585"/>
      <c r="R92" s="1579" t="s">
        <v>116</v>
      </c>
      <c r="S92" s="1579"/>
      <c r="T92" s="1585" t="s">
        <v>117</v>
      </c>
      <c r="U92" s="1585"/>
      <c r="V92" s="1585" t="s">
        <v>118</v>
      </c>
      <c r="W92" s="1585"/>
      <c r="X92" s="1585" t="s">
        <v>119</v>
      </c>
      <c r="Y92" s="1585"/>
      <c r="Z92" s="1585" t="s">
        <v>120</v>
      </c>
      <c r="AA92" s="1585"/>
      <c r="AB92" s="1585" t="s">
        <v>121</v>
      </c>
      <c r="AC92" s="1585"/>
      <c r="AD92" s="1585" t="s">
        <v>122</v>
      </c>
      <c r="AE92" s="1585"/>
      <c r="AF92" s="1585" t="s">
        <v>123</v>
      </c>
      <c r="AG92" s="1589"/>
      <c r="AH92" s="1367" t="s">
        <v>133</v>
      </c>
      <c r="AI92" s="1375" t="s">
        <v>134</v>
      </c>
      <c r="AJ92" s="1375" t="s">
        <v>135</v>
      </c>
      <c r="AK92" s="1375" t="s">
        <v>136</v>
      </c>
      <c r="AL92" s="186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12"/>
      <c r="AX92" s="12"/>
      <c r="AY92" s="12"/>
      <c r="CG92" s="14">
        <v>0</v>
      </c>
      <c r="CH92" s="14"/>
      <c r="CI92" s="14"/>
      <c r="CJ92" s="14"/>
      <c r="CK92" s="14"/>
      <c r="CL92" s="14"/>
      <c r="CM92" s="14"/>
      <c r="CN92" s="14"/>
    </row>
    <row r="93" spans="1:92" ht="16.350000000000001" customHeight="1" x14ac:dyDescent="0.2">
      <c r="A93" s="1399"/>
      <c r="B93" s="1400"/>
      <c r="C93" s="881" t="s">
        <v>88</v>
      </c>
      <c r="D93" s="906" t="s">
        <v>54</v>
      </c>
      <c r="E93" s="815" t="s">
        <v>89</v>
      </c>
      <c r="F93" s="829" t="s">
        <v>54</v>
      </c>
      <c r="G93" s="806" t="s">
        <v>89</v>
      </c>
      <c r="H93" s="829" t="s">
        <v>54</v>
      </c>
      <c r="I93" s="806" t="s">
        <v>89</v>
      </c>
      <c r="J93" s="829" t="s">
        <v>54</v>
      </c>
      <c r="K93" s="806" t="s">
        <v>89</v>
      </c>
      <c r="L93" s="829" t="s">
        <v>54</v>
      </c>
      <c r="M93" s="806" t="s">
        <v>89</v>
      </c>
      <c r="N93" s="829" t="s">
        <v>54</v>
      </c>
      <c r="O93" s="806" t="s">
        <v>89</v>
      </c>
      <c r="P93" s="829" t="s">
        <v>54</v>
      </c>
      <c r="Q93" s="806" t="s">
        <v>89</v>
      </c>
      <c r="R93" s="829" t="s">
        <v>54</v>
      </c>
      <c r="S93" s="806" t="s">
        <v>89</v>
      </c>
      <c r="T93" s="829" t="s">
        <v>54</v>
      </c>
      <c r="U93" s="806" t="s">
        <v>89</v>
      </c>
      <c r="V93" s="829" t="s">
        <v>54</v>
      </c>
      <c r="W93" s="806" t="s">
        <v>89</v>
      </c>
      <c r="X93" s="829" t="s">
        <v>54</v>
      </c>
      <c r="Y93" s="806" t="s">
        <v>89</v>
      </c>
      <c r="Z93" s="829" t="s">
        <v>54</v>
      </c>
      <c r="AA93" s="806" t="s">
        <v>89</v>
      </c>
      <c r="AB93" s="829" t="s">
        <v>54</v>
      </c>
      <c r="AC93" s="806" t="s">
        <v>89</v>
      </c>
      <c r="AD93" s="829" t="s">
        <v>54</v>
      </c>
      <c r="AE93" s="806" t="s">
        <v>89</v>
      </c>
      <c r="AF93" s="829" t="s">
        <v>54</v>
      </c>
      <c r="AG93" s="188" t="s">
        <v>89</v>
      </c>
      <c r="AH93" s="1369"/>
      <c r="AI93" s="1376"/>
      <c r="AJ93" s="1376"/>
      <c r="AK93" s="1376"/>
      <c r="AL93" s="186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12"/>
      <c r="AX93" s="12"/>
      <c r="AY93" s="12"/>
      <c r="CG93" s="14">
        <v>0</v>
      </c>
      <c r="CH93" s="14"/>
      <c r="CI93" s="14"/>
      <c r="CJ93" s="14"/>
      <c r="CK93" s="14"/>
      <c r="CL93" s="14"/>
      <c r="CM93" s="14"/>
      <c r="CN93" s="14"/>
    </row>
    <row r="94" spans="1:92" ht="16.350000000000001" customHeight="1" x14ac:dyDescent="0.2">
      <c r="A94" s="1397" t="s">
        <v>137</v>
      </c>
      <c r="B94" s="1398"/>
      <c r="C94" s="886">
        <f t="shared" ref="C94:C99" si="10">SUM(D94:E94)</f>
        <v>1</v>
      </c>
      <c r="D94" s="887">
        <f t="shared" ref="D94:E99" si="11">SUM(F94+H94+J94+L94+N94+P94+R94+T94+V94+X94+Z94+AB94+AD94+AF94)</f>
        <v>1</v>
      </c>
      <c r="E94" s="75">
        <f t="shared" si="11"/>
        <v>0</v>
      </c>
      <c r="F94" s="893"/>
      <c r="G94" s="896"/>
      <c r="H94" s="893"/>
      <c r="I94" s="896"/>
      <c r="J94" s="893"/>
      <c r="K94" s="896"/>
      <c r="L94" s="893"/>
      <c r="M94" s="896"/>
      <c r="N94" s="893"/>
      <c r="O94" s="896"/>
      <c r="P94" s="893"/>
      <c r="Q94" s="896"/>
      <c r="R94" s="893"/>
      <c r="S94" s="896"/>
      <c r="T94" s="893"/>
      <c r="U94" s="896"/>
      <c r="V94" s="893"/>
      <c r="W94" s="896"/>
      <c r="X94" s="893"/>
      <c r="Y94" s="896"/>
      <c r="Z94" s="893"/>
      <c r="AA94" s="896"/>
      <c r="AB94" s="893"/>
      <c r="AC94" s="896"/>
      <c r="AD94" s="893">
        <v>1</v>
      </c>
      <c r="AE94" s="896"/>
      <c r="AF94" s="893"/>
      <c r="AG94" s="910"/>
      <c r="AH94" s="896"/>
      <c r="AI94" s="913">
        <v>1</v>
      </c>
      <c r="AJ94" s="913"/>
      <c r="AK94" s="913"/>
      <c r="AL94" s="186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12"/>
      <c r="AX94" s="12"/>
      <c r="AY94" s="12"/>
      <c r="CG94" s="14">
        <v>0</v>
      </c>
      <c r="CH94" s="14"/>
      <c r="CI94" s="14"/>
      <c r="CJ94" s="14"/>
      <c r="CK94" s="14"/>
      <c r="CL94" s="14"/>
      <c r="CM94" s="14"/>
      <c r="CN94" s="14"/>
    </row>
    <row r="95" spans="1:92" ht="25.35" customHeight="1" x14ac:dyDescent="0.2">
      <c r="A95" s="1401" t="s">
        <v>125</v>
      </c>
      <c r="B95" s="926" t="s">
        <v>126</v>
      </c>
      <c r="C95" s="907">
        <f t="shared" si="10"/>
        <v>0</v>
      </c>
      <c r="D95" s="908">
        <f t="shared" si="11"/>
        <v>0</v>
      </c>
      <c r="E95" s="909">
        <f t="shared" si="11"/>
        <v>0</v>
      </c>
      <c r="F95" s="893"/>
      <c r="G95" s="896"/>
      <c r="H95" s="893"/>
      <c r="I95" s="896"/>
      <c r="J95" s="893"/>
      <c r="K95" s="896"/>
      <c r="L95" s="893"/>
      <c r="M95" s="896"/>
      <c r="N95" s="893"/>
      <c r="O95" s="896"/>
      <c r="P95" s="893"/>
      <c r="Q95" s="896"/>
      <c r="R95" s="893"/>
      <c r="S95" s="896"/>
      <c r="T95" s="893"/>
      <c r="U95" s="896"/>
      <c r="V95" s="893"/>
      <c r="W95" s="896"/>
      <c r="X95" s="893"/>
      <c r="Y95" s="896"/>
      <c r="Z95" s="893"/>
      <c r="AA95" s="896"/>
      <c r="AB95" s="893"/>
      <c r="AC95" s="896"/>
      <c r="AD95" s="893"/>
      <c r="AE95" s="896"/>
      <c r="AF95" s="893"/>
      <c r="AG95" s="910"/>
      <c r="AH95" s="896"/>
      <c r="AI95" s="913"/>
      <c r="AJ95" s="913"/>
      <c r="AK95" s="913"/>
      <c r="AL95" s="186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12"/>
      <c r="AX95" s="12"/>
      <c r="AY95" s="12"/>
      <c r="CG95" s="14">
        <v>0</v>
      </c>
      <c r="CH95" s="14"/>
      <c r="CI95" s="14"/>
      <c r="CJ95" s="14"/>
      <c r="CK95" s="14"/>
      <c r="CL95" s="14"/>
      <c r="CM95" s="14"/>
      <c r="CN95" s="14"/>
    </row>
    <row r="96" spans="1:92" ht="16.350000000000001" customHeight="1" x14ac:dyDescent="0.2">
      <c r="A96" s="1434"/>
      <c r="B96" s="805" t="s">
        <v>127</v>
      </c>
      <c r="C96" s="139">
        <f t="shared" si="10"/>
        <v>1</v>
      </c>
      <c r="D96" s="140">
        <f t="shared" si="11"/>
        <v>1</v>
      </c>
      <c r="E96" s="141">
        <f t="shared" si="11"/>
        <v>0</v>
      </c>
      <c r="F96" s="35"/>
      <c r="G96" s="39"/>
      <c r="H96" s="35"/>
      <c r="I96" s="39"/>
      <c r="J96" s="35"/>
      <c r="K96" s="39"/>
      <c r="L96" s="35"/>
      <c r="M96" s="39"/>
      <c r="N96" s="35"/>
      <c r="O96" s="39"/>
      <c r="P96" s="35"/>
      <c r="Q96" s="39"/>
      <c r="R96" s="35"/>
      <c r="S96" s="39"/>
      <c r="T96" s="35"/>
      <c r="U96" s="39"/>
      <c r="V96" s="35"/>
      <c r="W96" s="39"/>
      <c r="X96" s="35"/>
      <c r="Y96" s="39"/>
      <c r="Z96" s="35"/>
      <c r="AA96" s="39"/>
      <c r="AB96" s="35"/>
      <c r="AC96" s="39"/>
      <c r="AD96" s="35">
        <v>1</v>
      </c>
      <c r="AE96" s="39"/>
      <c r="AF96" s="35"/>
      <c r="AG96" s="142"/>
      <c r="AH96" s="39"/>
      <c r="AI96" s="58">
        <v>1</v>
      </c>
      <c r="AJ96" s="58"/>
      <c r="AK96" s="58"/>
      <c r="AL96" s="186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12"/>
      <c r="AX96" s="12"/>
      <c r="AY96" s="12"/>
      <c r="CG96" s="14">
        <v>0</v>
      </c>
      <c r="CH96" s="14"/>
      <c r="CI96" s="14"/>
      <c r="CJ96" s="14"/>
      <c r="CK96" s="14"/>
      <c r="CL96" s="14"/>
      <c r="CM96" s="14"/>
      <c r="CN96" s="14"/>
    </row>
    <row r="97" spans="1:92" ht="18.75" customHeight="1" x14ac:dyDescent="0.2">
      <c r="A97" s="1434"/>
      <c r="B97" s="805" t="s">
        <v>128</v>
      </c>
      <c r="C97" s="139">
        <f t="shared" si="10"/>
        <v>0</v>
      </c>
      <c r="D97" s="140">
        <f t="shared" si="11"/>
        <v>0</v>
      </c>
      <c r="E97" s="141">
        <f t="shared" si="11"/>
        <v>0</v>
      </c>
      <c r="F97" s="35"/>
      <c r="G97" s="39"/>
      <c r="H97" s="35"/>
      <c r="I97" s="39"/>
      <c r="J97" s="35"/>
      <c r="K97" s="39"/>
      <c r="L97" s="35"/>
      <c r="M97" s="39"/>
      <c r="N97" s="35"/>
      <c r="O97" s="39"/>
      <c r="P97" s="35"/>
      <c r="Q97" s="39"/>
      <c r="R97" s="35"/>
      <c r="S97" s="39"/>
      <c r="T97" s="35"/>
      <c r="U97" s="39"/>
      <c r="V97" s="35"/>
      <c r="W97" s="39"/>
      <c r="X97" s="35"/>
      <c r="Y97" s="39"/>
      <c r="Z97" s="35"/>
      <c r="AA97" s="39"/>
      <c r="AB97" s="35"/>
      <c r="AC97" s="39"/>
      <c r="AD97" s="35"/>
      <c r="AE97" s="39"/>
      <c r="AF97" s="35"/>
      <c r="AG97" s="142"/>
      <c r="AH97" s="39"/>
      <c r="AI97" s="58"/>
      <c r="AJ97" s="58"/>
      <c r="AK97" s="58"/>
      <c r="AL97" s="189"/>
      <c r="AM97" s="13"/>
      <c r="AN97" s="1047"/>
      <c r="AO97" s="1047"/>
      <c r="AP97" s="1047"/>
      <c r="AQ97" s="1047"/>
      <c r="AR97" s="1047"/>
      <c r="AS97" s="1047"/>
      <c r="AT97" s="1047"/>
      <c r="AU97" s="930"/>
      <c r="AV97" s="930"/>
      <c r="AW97" s="12"/>
      <c r="AX97" s="12"/>
      <c r="AY97" s="12"/>
      <c r="BZ97" s="2"/>
      <c r="CG97" s="14"/>
      <c r="CH97" s="14"/>
      <c r="CI97" s="14"/>
      <c r="CJ97" s="14"/>
      <c r="CK97" s="14"/>
      <c r="CL97" s="14"/>
      <c r="CM97" s="14"/>
      <c r="CN97" s="14"/>
    </row>
    <row r="98" spans="1:92" ht="24.75" customHeight="1" x14ac:dyDescent="0.2">
      <c r="A98" s="1434"/>
      <c r="B98" s="180" t="s">
        <v>129</v>
      </c>
      <c r="C98" s="139">
        <f t="shared" si="10"/>
        <v>0</v>
      </c>
      <c r="D98" s="140">
        <f t="shared" si="11"/>
        <v>0</v>
      </c>
      <c r="E98" s="141">
        <f t="shared" si="11"/>
        <v>0</v>
      </c>
      <c r="F98" s="35"/>
      <c r="G98" s="39"/>
      <c r="H98" s="35"/>
      <c r="I98" s="39"/>
      <c r="J98" s="35"/>
      <c r="K98" s="39"/>
      <c r="L98" s="35"/>
      <c r="M98" s="39"/>
      <c r="N98" s="35"/>
      <c r="O98" s="39"/>
      <c r="P98" s="35"/>
      <c r="Q98" s="39"/>
      <c r="R98" s="35"/>
      <c r="S98" s="39"/>
      <c r="T98" s="35"/>
      <c r="U98" s="39"/>
      <c r="V98" s="35"/>
      <c r="W98" s="39"/>
      <c r="X98" s="35"/>
      <c r="Y98" s="39"/>
      <c r="Z98" s="35"/>
      <c r="AA98" s="39"/>
      <c r="AB98" s="35"/>
      <c r="AC98" s="39"/>
      <c r="AD98" s="35"/>
      <c r="AE98" s="39"/>
      <c r="AF98" s="35"/>
      <c r="AG98" s="142"/>
      <c r="AH98" s="39"/>
      <c r="AI98" s="58"/>
      <c r="AJ98" s="58"/>
      <c r="AK98" s="58"/>
      <c r="AL98" s="1085"/>
      <c r="AM98" s="1047"/>
      <c r="AN98" s="1047"/>
      <c r="AO98" s="1047"/>
      <c r="AP98" s="1047"/>
      <c r="AQ98" s="1047"/>
      <c r="AR98" s="932"/>
      <c r="AS98" s="1047"/>
      <c r="AT98" s="1047"/>
      <c r="AU98" s="1086"/>
      <c r="AV98" s="12"/>
      <c r="AW98" s="12"/>
      <c r="AX98" s="12"/>
      <c r="AY98" s="12"/>
      <c r="CG98" s="14"/>
      <c r="CH98" s="14"/>
      <c r="CI98" s="14"/>
      <c r="CJ98" s="14"/>
      <c r="CK98" s="14"/>
      <c r="CL98" s="14"/>
      <c r="CM98" s="14"/>
      <c r="CN98" s="14"/>
    </row>
    <row r="99" spans="1:92" ht="16.350000000000001" customHeight="1" x14ac:dyDescent="0.2">
      <c r="A99" s="1402"/>
      <c r="B99" s="181" t="s">
        <v>130</v>
      </c>
      <c r="C99" s="182">
        <f t="shared" si="10"/>
        <v>0</v>
      </c>
      <c r="D99" s="183">
        <f t="shared" si="11"/>
        <v>0</v>
      </c>
      <c r="E99" s="184">
        <f t="shared" si="11"/>
        <v>0</v>
      </c>
      <c r="F99" s="82"/>
      <c r="G99" s="85"/>
      <c r="H99" s="82"/>
      <c r="I99" s="85"/>
      <c r="J99" s="82"/>
      <c r="K99" s="85"/>
      <c r="L99" s="82"/>
      <c r="M99" s="85"/>
      <c r="N99" s="82"/>
      <c r="O99" s="85"/>
      <c r="P99" s="82"/>
      <c r="Q99" s="85"/>
      <c r="R99" s="82"/>
      <c r="S99" s="85"/>
      <c r="T99" s="82"/>
      <c r="U99" s="85"/>
      <c r="V99" s="82"/>
      <c r="W99" s="85"/>
      <c r="X99" s="82"/>
      <c r="Y99" s="85"/>
      <c r="Z99" s="82"/>
      <c r="AA99" s="85"/>
      <c r="AB99" s="82"/>
      <c r="AC99" s="85"/>
      <c r="AD99" s="82"/>
      <c r="AE99" s="85"/>
      <c r="AF99" s="82"/>
      <c r="AG99" s="148"/>
      <c r="AH99" s="85"/>
      <c r="AI99" s="59"/>
      <c r="AJ99" s="59"/>
      <c r="AK99" s="59"/>
      <c r="AL99" s="1087"/>
      <c r="AM99" s="1084"/>
      <c r="AN99" s="1084"/>
      <c r="AO99" s="1084"/>
      <c r="AP99" s="1084"/>
      <c r="AQ99" s="1084"/>
      <c r="AR99" s="935"/>
      <c r="AS99" s="1084"/>
      <c r="AT99" s="1084"/>
      <c r="AU99" s="1086"/>
      <c r="AV99" s="12"/>
      <c r="AW99" s="12"/>
      <c r="AX99" s="12"/>
      <c r="AY99" s="12"/>
      <c r="CA99" s="4" t="str">
        <f>IF(C99&gt;C98+C97,"* Los Ingresos de pacientes dependientes severos con escaras DEBEN estar incluidos en los Ingresos de pacientes dependientes severos Oncológicos o No Oncológicos. ","")</f>
        <v/>
      </c>
      <c r="CG99" s="14"/>
      <c r="CH99" s="14"/>
      <c r="CI99" s="14"/>
      <c r="CJ99" s="14"/>
      <c r="CK99" s="14"/>
      <c r="CL99" s="14"/>
      <c r="CM99" s="14"/>
      <c r="CN99" s="14"/>
    </row>
    <row r="100" spans="1:92" ht="27" customHeight="1" x14ac:dyDescent="0.2">
      <c r="A100" s="112" t="s">
        <v>138</v>
      </c>
      <c r="B100" s="112"/>
      <c r="AK100" s="15"/>
      <c r="AL100" s="15"/>
      <c r="AM100" s="15"/>
      <c r="AN100" s="15"/>
      <c r="AO100" s="15"/>
      <c r="AP100" s="15"/>
      <c r="AQ100" s="15"/>
      <c r="AR100" s="15"/>
      <c r="AS100" s="1084"/>
      <c r="AT100" s="1084"/>
      <c r="AU100" s="1086"/>
      <c r="AV100" s="12"/>
      <c r="AW100" s="12"/>
      <c r="AX100" s="12"/>
      <c r="AY100" s="12"/>
      <c r="CG100" s="14"/>
      <c r="CH100" s="14"/>
      <c r="CI100" s="14"/>
      <c r="CJ100" s="14"/>
      <c r="CK100" s="14"/>
      <c r="CL100" s="14"/>
      <c r="CM100" s="14"/>
      <c r="CN100" s="14"/>
    </row>
    <row r="101" spans="1:92" ht="16.350000000000001" customHeight="1" x14ac:dyDescent="0.25">
      <c r="A101" s="1401" t="s">
        <v>62</v>
      </c>
      <c r="B101" s="1401"/>
      <c r="C101" s="1366" t="s">
        <v>63</v>
      </c>
      <c r="D101" s="1401"/>
      <c r="E101" s="1367"/>
      <c r="F101" s="1406" t="s">
        <v>64</v>
      </c>
      <c r="G101" s="1408"/>
      <c r="H101" s="1408"/>
      <c r="I101" s="1408"/>
      <c r="J101" s="1408"/>
      <c r="K101" s="1408"/>
      <c r="L101" s="1408"/>
      <c r="M101" s="1408"/>
      <c r="N101" s="1408"/>
      <c r="O101" s="1408"/>
      <c r="P101" s="1408"/>
      <c r="Q101" s="1408"/>
      <c r="R101" s="1408"/>
      <c r="S101" s="1408"/>
      <c r="T101" s="1408"/>
      <c r="U101" s="1408"/>
      <c r="V101" s="1408"/>
      <c r="W101" s="1408"/>
      <c r="X101" s="1408"/>
      <c r="Y101" s="1408"/>
      <c r="Z101" s="1408"/>
      <c r="AA101" s="1408"/>
      <c r="AB101" s="1408"/>
      <c r="AC101" s="1408"/>
      <c r="AD101" s="1408"/>
      <c r="AE101" s="1408"/>
      <c r="AF101" s="1408"/>
      <c r="AG101" s="1435"/>
      <c r="AH101" s="1439" t="s">
        <v>132</v>
      </c>
      <c r="AI101" s="1591"/>
      <c r="AJ101" s="1591"/>
      <c r="AK101" s="196"/>
      <c r="AL101" s="15"/>
      <c r="AM101" s="15"/>
      <c r="AN101" s="15"/>
      <c r="AO101" s="15"/>
      <c r="AP101" s="15"/>
      <c r="AQ101" s="15"/>
      <c r="AR101" s="15"/>
      <c r="AS101" s="1084"/>
      <c r="AT101" s="1084"/>
      <c r="AU101" s="1086"/>
      <c r="AV101" s="12"/>
      <c r="AW101" s="12"/>
      <c r="AX101" s="12"/>
      <c r="AY101" s="12"/>
      <c r="CG101" s="14"/>
      <c r="CH101" s="14"/>
      <c r="CI101" s="14"/>
      <c r="CJ101" s="14"/>
      <c r="CK101" s="14"/>
      <c r="CL101" s="14"/>
      <c r="CM101" s="14"/>
      <c r="CN101" s="14"/>
    </row>
    <row r="102" spans="1:92" ht="16.350000000000001" customHeight="1" x14ac:dyDescent="0.2">
      <c r="A102" s="1434"/>
      <c r="B102" s="1434"/>
      <c r="C102" s="1399"/>
      <c r="D102" s="1434"/>
      <c r="E102" s="1400"/>
      <c r="F102" s="1377" t="s">
        <v>139</v>
      </c>
      <c r="G102" s="1380"/>
      <c r="H102" s="1377" t="s">
        <v>111</v>
      </c>
      <c r="I102" s="1380"/>
      <c r="J102" s="1377" t="s">
        <v>112</v>
      </c>
      <c r="K102" s="1380"/>
      <c r="L102" s="1377" t="s">
        <v>113</v>
      </c>
      <c r="M102" s="1380"/>
      <c r="N102" s="1377" t="s">
        <v>114</v>
      </c>
      <c r="O102" s="1380"/>
      <c r="P102" s="1377" t="s">
        <v>115</v>
      </c>
      <c r="Q102" s="1380"/>
      <c r="R102" s="1377" t="s">
        <v>116</v>
      </c>
      <c r="S102" s="1380"/>
      <c r="T102" s="1377" t="s">
        <v>117</v>
      </c>
      <c r="U102" s="1380"/>
      <c r="V102" s="1377" t="s">
        <v>118</v>
      </c>
      <c r="W102" s="1380"/>
      <c r="X102" s="1377" t="s">
        <v>119</v>
      </c>
      <c r="Y102" s="1380"/>
      <c r="Z102" s="1406" t="s">
        <v>120</v>
      </c>
      <c r="AA102" s="1407"/>
      <c r="AB102" s="1406" t="s">
        <v>121</v>
      </c>
      <c r="AC102" s="1407"/>
      <c r="AD102" s="1406" t="s">
        <v>122</v>
      </c>
      <c r="AE102" s="1407"/>
      <c r="AF102" s="1406" t="s">
        <v>123</v>
      </c>
      <c r="AG102" s="1435"/>
      <c r="AH102" s="1367" t="s">
        <v>140</v>
      </c>
      <c r="AI102" s="1375" t="s">
        <v>141</v>
      </c>
      <c r="AJ102" s="1375" t="s">
        <v>135</v>
      </c>
      <c r="AK102" s="197"/>
      <c r="AL102" s="15"/>
      <c r="AM102" s="15"/>
      <c r="AN102" s="15"/>
      <c r="AO102" s="15"/>
      <c r="AP102" s="15"/>
      <c r="AQ102" s="15"/>
      <c r="AR102" s="15"/>
      <c r="AS102" s="1084"/>
      <c r="AT102" s="1084"/>
      <c r="AU102" s="1086"/>
      <c r="AV102" s="12"/>
      <c r="AW102" s="12"/>
      <c r="AX102" s="12"/>
      <c r="AY102" s="12"/>
      <c r="CG102" s="14"/>
      <c r="CH102" s="14"/>
      <c r="CI102" s="14"/>
      <c r="CJ102" s="14"/>
      <c r="CK102" s="14"/>
      <c r="CL102" s="14"/>
      <c r="CM102" s="14"/>
      <c r="CN102" s="14"/>
    </row>
    <row r="103" spans="1:92" ht="16.350000000000001" customHeight="1" x14ac:dyDescent="0.2">
      <c r="A103" s="1402"/>
      <c r="B103" s="1402"/>
      <c r="C103" s="881" t="s">
        <v>88</v>
      </c>
      <c r="D103" s="906" t="s">
        <v>54</v>
      </c>
      <c r="E103" s="815" t="s">
        <v>89</v>
      </c>
      <c r="F103" s="829" t="s">
        <v>54</v>
      </c>
      <c r="G103" s="806" t="s">
        <v>89</v>
      </c>
      <c r="H103" s="829" t="s">
        <v>54</v>
      </c>
      <c r="I103" s="806" t="s">
        <v>89</v>
      </c>
      <c r="J103" s="829" t="s">
        <v>54</v>
      </c>
      <c r="K103" s="806" t="s">
        <v>89</v>
      </c>
      <c r="L103" s="829" t="s">
        <v>54</v>
      </c>
      <c r="M103" s="806" t="s">
        <v>89</v>
      </c>
      <c r="N103" s="829" t="s">
        <v>54</v>
      </c>
      <c r="O103" s="806" t="s">
        <v>89</v>
      </c>
      <c r="P103" s="829" t="s">
        <v>54</v>
      </c>
      <c r="Q103" s="806" t="s">
        <v>89</v>
      </c>
      <c r="R103" s="829" t="s">
        <v>54</v>
      </c>
      <c r="S103" s="806" t="s">
        <v>89</v>
      </c>
      <c r="T103" s="829" t="s">
        <v>54</v>
      </c>
      <c r="U103" s="806" t="s">
        <v>89</v>
      </c>
      <c r="V103" s="829" t="s">
        <v>54</v>
      </c>
      <c r="W103" s="806" t="s">
        <v>89</v>
      </c>
      <c r="X103" s="829" t="s">
        <v>54</v>
      </c>
      <c r="Y103" s="806" t="s">
        <v>89</v>
      </c>
      <c r="Z103" s="829" t="s">
        <v>54</v>
      </c>
      <c r="AA103" s="806" t="s">
        <v>89</v>
      </c>
      <c r="AB103" s="829" t="s">
        <v>54</v>
      </c>
      <c r="AC103" s="806" t="s">
        <v>89</v>
      </c>
      <c r="AD103" s="829" t="s">
        <v>54</v>
      </c>
      <c r="AE103" s="806" t="s">
        <v>89</v>
      </c>
      <c r="AF103" s="829" t="s">
        <v>54</v>
      </c>
      <c r="AG103" s="188" t="s">
        <v>89</v>
      </c>
      <c r="AH103" s="1369"/>
      <c r="AI103" s="1376"/>
      <c r="AJ103" s="1376"/>
      <c r="AK103" s="197"/>
      <c r="AL103" s="15"/>
      <c r="AM103" s="15"/>
      <c r="AN103" s="15"/>
      <c r="AO103" s="15"/>
      <c r="AP103" s="15"/>
      <c r="AQ103" s="15"/>
      <c r="AR103" s="15"/>
      <c r="AS103" s="1084"/>
      <c r="AT103" s="1084"/>
      <c r="AU103" s="1086"/>
      <c r="AV103" s="12"/>
      <c r="AW103" s="12"/>
      <c r="AX103" s="12"/>
      <c r="AY103" s="12"/>
      <c r="CG103" s="14"/>
      <c r="CH103" s="14"/>
      <c r="CI103" s="14"/>
      <c r="CJ103" s="14"/>
      <c r="CK103" s="14"/>
      <c r="CL103" s="14"/>
      <c r="CM103" s="14"/>
      <c r="CN103" s="14"/>
    </row>
    <row r="104" spans="1:92" ht="16.350000000000001" customHeight="1" x14ac:dyDescent="0.2">
      <c r="A104" s="1593" t="s">
        <v>142</v>
      </c>
      <c r="B104" s="1594"/>
      <c r="C104" s="907">
        <f>SUM(D104:E104)</f>
        <v>0</v>
      </c>
      <c r="D104" s="908">
        <f t="shared" ref="D104:E108" si="12">SUM(F104+H104+J104+L104+N104+P104+R104+T104+V104+X104+Z104+AB104+AD104+AF104)</f>
        <v>0</v>
      </c>
      <c r="E104" s="909">
        <f t="shared" si="12"/>
        <v>0</v>
      </c>
      <c r="F104" s="893"/>
      <c r="G104" s="896"/>
      <c r="H104" s="893"/>
      <c r="I104" s="896"/>
      <c r="J104" s="893"/>
      <c r="K104" s="896"/>
      <c r="L104" s="893"/>
      <c r="M104" s="896"/>
      <c r="N104" s="893"/>
      <c r="O104" s="896"/>
      <c r="P104" s="893"/>
      <c r="Q104" s="896"/>
      <c r="R104" s="893"/>
      <c r="S104" s="896"/>
      <c r="T104" s="893"/>
      <c r="U104" s="896"/>
      <c r="V104" s="893"/>
      <c r="W104" s="896"/>
      <c r="X104" s="893"/>
      <c r="Y104" s="896"/>
      <c r="Z104" s="893"/>
      <c r="AA104" s="896"/>
      <c r="AB104" s="893"/>
      <c r="AC104" s="896"/>
      <c r="AD104" s="893"/>
      <c r="AE104" s="896"/>
      <c r="AF104" s="893"/>
      <c r="AG104" s="910"/>
      <c r="AH104" s="896"/>
      <c r="AI104" s="913"/>
      <c r="AJ104" s="913"/>
      <c r="AK104" s="197"/>
      <c r="AL104" s="15"/>
      <c r="AM104" s="15"/>
      <c r="AN104" s="15"/>
      <c r="AO104" s="15"/>
      <c r="AP104" s="15"/>
      <c r="AQ104" s="15"/>
      <c r="AR104" s="15"/>
      <c r="AS104" s="922"/>
      <c r="AT104" s="922"/>
      <c r="AU104" s="1086"/>
      <c r="AV104" s="12"/>
      <c r="AW104" s="12"/>
      <c r="AX104" s="12"/>
      <c r="AY104" s="12"/>
      <c r="CG104" s="14"/>
      <c r="CH104" s="14"/>
      <c r="CI104" s="14"/>
      <c r="CJ104" s="14"/>
      <c r="CK104" s="14"/>
      <c r="CL104" s="14"/>
      <c r="CM104" s="14"/>
      <c r="CN104" s="14"/>
    </row>
    <row r="105" spans="1:92" ht="16.350000000000001" customHeight="1" x14ac:dyDescent="0.2">
      <c r="A105" s="1449" t="s">
        <v>143</v>
      </c>
      <c r="B105" s="1450"/>
      <c r="C105" s="198">
        <f>SUM(D105:E105)</f>
        <v>0</v>
      </c>
      <c r="D105" s="199">
        <f t="shared" si="12"/>
        <v>0</v>
      </c>
      <c r="E105" s="200">
        <f t="shared" si="12"/>
        <v>0</v>
      </c>
      <c r="F105" s="42"/>
      <c r="G105" s="46"/>
      <c r="H105" s="42"/>
      <c r="I105" s="46"/>
      <c r="J105" s="42"/>
      <c r="K105" s="46"/>
      <c r="L105" s="42"/>
      <c r="M105" s="46"/>
      <c r="N105" s="42"/>
      <c r="O105" s="46"/>
      <c r="P105" s="42"/>
      <c r="Q105" s="46"/>
      <c r="R105" s="42"/>
      <c r="S105" s="46"/>
      <c r="T105" s="42"/>
      <c r="U105" s="46"/>
      <c r="V105" s="42"/>
      <c r="W105" s="46"/>
      <c r="X105" s="42"/>
      <c r="Y105" s="46"/>
      <c r="Z105" s="42"/>
      <c r="AA105" s="46"/>
      <c r="AB105" s="42"/>
      <c r="AC105" s="46"/>
      <c r="AD105" s="42"/>
      <c r="AE105" s="46"/>
      <c r="AF105" s="42"/>
      <c r="AG105" s="201"/>
      <c r="AH105" s="46"/>
      <c r="AI105" s="202"/>
      <c r="AJ105" s="202"/>
      <c r="AK105" s="30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12"/>
      <c r="AX105" s="12"/>
      <c r="AY105" s="12"/>
      <c r="CA105" s="4" t="str">
        <f>IF(C108&gt;C107+C106,"* Los Ingresos de pacientes dependientes severos con escaras DEBEN estar incluidos en los Ingresos de pacientes dependientes severos Oncológicos o No Oncológicos. ","")</f>
        <v/>
      </c>
      <c r="CG105" s="14"/>
      <c r="CH105" s="14"/>
      <c r="CI105" s="14"/>
      <c r="CJ105" s="14"/>
      <c r="CK105" s="14"/>
      <c r="CL105" s="14"/>
      <c r="CM105" s="14"/>
      <c r="CN105" s="14"/>
    </row>
    <row r="106" spans="1:92" ht="17.25" customHeight="1" x14ac:dyDescent="0.2">
      <c r="A106" s="1451" t="s">
        <v>144</v>
      </c>
      <c r="B106" s="926" t="s">
        <v>145</v>
      </c>
      <c r="C106" s="907">
        <f>SUM(D106:E106)</f>
        <v>0</v>
      </c>
      <c r="D106" s="908">
        <f t="shared" si="12"/>
        <v>0</v>
      </c>
      <c r="E106" s="909">
        <f t="shared" si="12"/>
        <v>0</v>
      </c>
      <c r="F106" s="893"/>
      <c r="G106" s="896"/>
      <c r="H106" s="893"/>
      <c r="I106" s="896"/>
      <c r="J106" s="893"/>
      <c r="K106" s="896"/>
      <c r="L106" s="893"/>
      <c r="M106" s="896"/>
      <c r="N106" s="893"/>
      <c r="O106" s="896"/>
      <c r="P106" s="893"/>
      <c r="Q106" s="896"/>
      <c r="R106" s="893"/>
      <c r="S106" s="896"/>
      <c r="T106" s="893"/>
      <c r="U106" s="896"/>
      <c r="V106" s="893"/>
      <c r="W106" s="896"/>
      <c r="X106" s="893"/>
      <c r="Y106" s="896"/>
      <c r="Z106" s="893"/>
      <c r="AA106" s="896"/>
      <c r="AB106" s="893"/>
      <c r="AC106" s="896"/>
      <c r="AD106" s="893"/>
      <c r="AE106" s="896"/>
      <c r="AF106" s="893"/>
      <c r="AG106" s="910"/>
      <c r="AH106" s="896"/>
      <c r="AI106" s="913"/>
      <c r="AJ106" s="913"/>
      <c r="AK106" s="189"/>
      <c r="AL106" s="203"/>
      <c r="AM106" s="13"/>
      <c r="AN106" s="1047"/>
      <c r="AO106" s="1047"/>
      <c r="AP106" s="1047"/>
      <c r="AQ106" s="1047"/>
      <c r="AR106" s="1047"/>
      <c r="AS106" s="1047"/>
      <c r="AT106" s="1047"/>
      <c r="AU106" s="1047"/>
      <c r="AV106" s="1047"/>
      <c r="AW106" s="921"/>
      <c r="AX106" s="12"/>
      <c r="AY106" s="12"/>
      <c r="BZ106" s="2"/>
      <c r="CG106" s="14"/>
      <c r="CH106" s="14"/>
      <c r="CI106" s="14"/>
      <c r="CJ106" s="14"/>
      <c r="CK106" s="14"/>
      <c r="CL106" s="14"/>
      <c r="CM106" s="14"/>
      <c r="CN106" s="14"/>
    </row>
    <row r="107" spans="1:92" ht="16.350000000000001" customHeight="1" x14ac:dyDescent="0.2">
      <c r="A107" s="1452"/>
      <c r="B107" s="181" t="s">
        <v>146</v>
      </c>
      <c r="C107" s="182">
        <f>SUM(D107:E107)</f>
        <v>0</v>
      </c>
      <c r="D107" s="183">
        <f t="shared" si="12"/>
        <v>0</v>
      </c>
      <c r="E107" s="184">
        <f t="shared" si="12"/>
        <v>0</v>
      </c>
      <c r="F107" s="82"/>
      <c r="G107" s="85"/>
      <c r="H107" s="82"/>
      <c r="I107" s="85"/>
      <c r="J107" s="82"/>
      <c r="K107" s="85"/>
      <c r="L107" s="82"/>
      <c r="M107" s="85"/>
      <c r="N107" s="82"/>
      <c r="O107" s="85"/>
      <c r="P107" s="82"/>
      <c r="Q107" s="85"/>
      <c r="R107" s="82"/>
      <c r="S107" s="85"/>
      <c r="T107" s="82"/>
      <c r="U107" s="85"/>
      <c r="V107" s="82"/>
      <c r="W107" s="85"/>
      <c r="X107" s="82"/>
      <c r="Y107" s="85"/>
      <c r="Z107" s="82"/>
      <c r="AA107" s="85"/>
      <c r="AB107" s="82"/>
      <c r="AC107" s="85"/>
      <c r="AD107" s="82"/>
      <c r="AE107" s="85"/>
      <c r="AF107" s="82"/>
      <c r="AG107" s="148"/>
      <c r="AH107" s="85"/>
      <c r="AI107" s="59"/>
      <c r="AJ107" s="59"/>
      <c r="AK107" s="204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CG107" s="14"/>
      <c r="CH107" s="14"/>
      <c r="CI107" s="14"/>
      <c r="CJ107" s="14"/>
      <c r="CK107" s="14"/>
      <c r="CL107" s="14"/>
      <c r="CM107" s="14"/>
      <c r="CN107" s="14"/>
    </row>
    <row r="108" spans="1:92" ht="16.350000000000001" customHeight="1" x14ac:dyDescent="0.2">
      <c r="A108" s="1453" t="s">
        <v>147</v>
      </c>
      <c r="B108" s="1454"/>
      <c r="C108" s="145">
        <f>SUM(D108:E108)</f>
        <v>0</v>
      </c>
      <c r="D108" s="146">
        <f t="shared" si="12"/>
        <v>0</v>
      </c>
      <c r="E108" s="147">
        <f t="shared" si="12"/>
        <v>0</v>
      </c>
      <c r="F108" s="92"/>
      <c r="G108" s="95"/>
      <c r="H108" s="92"/>
      <c r="I108" s="95"/>
      <c r="J108" s="92"/>
      <c r="K108" s="95"/>
      <c r="L108" s="92"/>
      <c r="M108" s="95"/>
      <c r="N108" s="92"/>
      <c r="O108" s="95"/>
      <c r="P108" s="92"/>
      <c r="Q108" s="95"/>
      <c r="R108" s="92"/>
      <c r="S108" s="95"/>
      <c r="T108" s="92"/>
      <c r="U108" s="95"/>
      <c r="V108" s="92"/>
      <c r="W108" s="95"/>
      <c r="X108" s="92"/>
      <c r="Y108" s="95"/>
      <c r="Z108" s="92"/>
      <c r="AA108" s="95"/>
      <c r="AB108" s="92"/>
      <c r="AC108" s="95"/>
      <c r="AD108" s="92"/>
      <c r="AE108" s="95"/>
      <c r="AF108" s="92"/>
      <c r="AG108" s="205"/>
      <c r="AH108" s="95"/>
      <c r="AI108" s="206"/>
      <c r="AJ108" s="206"/>
      <c r="AK108" s="204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CG108" s="14"/>
      <c r="CH108" s="14"/>
      <c r="CI108" s="14"/>
      <c r="CJ108" s="14"/>
      <c r="CK108" s="14"/>
      <c r="CL108" s="14"/>
      <c r="CM108" s="14"/>
      <c r="CN108" s="14"/>
    </row>
    <row r="109" spans="1:92" ht="24" customHeight="1" x14ac:dyDescent="0.2">
      <c r="A109" s="117" t="s">
        <v>148</v>
      </c>
      <c r="B109" s="117"/>
      <c r="M109" s="207"/>
      <c r="N109" s="936"/>
      <c r="O109" s="1071"/>
      <c r="P109" s="1071"/>
      <c r="Q109" s="1071"/>
      <c r="R109" s="1071"/>
      <c r="S109" s="1071"/>
      <c r="T109" s="1071"/>
      <c r="U109" s="1071"/>
      <c r="V109" s="936"/>
      <c r="W109" s="1071"/>
      <c r="X109" s="1071"/>
      <c r="Y109" s="1071"/>
      <c r="Z109" s="1067"/>
      <c r="AA109" s="1067"/>
      <c r="AB109" s="1065"/>
      <c r="AC109" s="1065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CG109" s="14"/>
      <c r="CH109" s="14"/>
      <c r="CI109" s="14"/>
      <c r="CJ109" s="14"/>
      <c r="CK109" s="14"/>
      <c r="CL109" s="14"/>
      <c r="CM109" s="14"/>
      <c r="CN109" s="14"/>
    </row>
    <row r="110" spans="1:92" ht="16.350000000000001" customHeight="1" x14ac:dyDescent="0.2">
      <c r="A110" s="1366" t="s">
        <v>3</v>
      </c>
      <c r="B110" s="1367"/>
      <c r="C110" s="1406" t="s">
        <v>63</v>
      </c>
      <c r="D110" s="1408"/>
      <c r="E110" s="1407"/>
      <c r="F110" s="1406" t="s">
        <v>120</v>
      </c>
      <c r="G110" s="1407"/>
      <c r="H110" s="1406" t="s">
        <v>121</v>
      </c>
      <c r="I110" s="1407"/>
      <c r="J110" s="1406" t="s">
        <v>122</v>
      </c>
      <c r="K110" s="1407"/>
      <c r="L110" s="1406" t="s">
        <v>123</v>
      </c>
      <c r="M110" s="1407"/>
      <c r="N110" s="937"/>
      <c r="O110" s="1071"/>
      <c r="P110" s="1071"/>
      <c r="Q110" s="1071"/>
      <c r="R110" s="1071"/>
      <c r="S110" s="1071"/>
      <c r="T110" s="1071"/>
      <c r="U110" s="1071"/>
      <c r="V110" s="936"/>
      <c r="W110" s="1071"/>
      <c r="X110" s="1071"/>
      <c r="Y110" s="1071"/>
      <c r="Z110" s="1067"/>
      <c r="AA110" s="1067"/>
      <c r="AB110" s="1065"/>
      <c r="AC110" s="1065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CG110" s="14"/>
      <c r="CH110" s="14"/>
      <c r="CI110" s="14"/>
      <c r="CJ110" s="14"/>
      <c r="CK110" s="14"/>
      <c r="CL110" s="14"/>
      <c r="CM110" s="14"/>
      <c r="CN110" s="14"/>
    </row>
    <row r="111" spans="1:92" ht="16.350000000000001" customHeight="1" x14ac:dyDescent="0.2">
      <c r="A111" s="1368"/>
      <c r="B111" s="1369"/>
      <c r="C111" s="881" t="s">
        <v>88</v>
      </c>
      <c r="D111" s="906" t="s">
        <v>54</v>
      </c>
      <c r="E111" s="815" t="s">
        <v>89</v>
      </c>
      <c r="F111" s="881" t="s">
        <v>54</v>
      </c>
      <c r="G111" s="815" t="s">
        <v>89</v>
      </c>
      <c r="H111" s="881" t="s">
        <v>54</v>
      </c>
      <c r="I111" s="815" t="s">
        <v>89</v>
      </c>
      <c r="J111" s="881" t="s">
        <v>54</v>
      </c>
      <c r="K111" s="815" t="s">
        <v>89</v>
      </c>
      <c r="L111" s="881" t="s">
        <v>54</v>
      </c>
      <c r="M111" s="815" t="s">
        <v>89</v>
      </c>
      <c r="N111" s="937"/>
      <c r="O111" s="1071"/>
      <c r="P111" s="1071"/>
      <c r="Q111" s="1071"/>
      <c r="R111" s="1071"/>
      <c r="S111" s="1071"/>
      <c r="T111" s="1071"/>
      <c r="U111" s="1071"/>
      <c r="V111" s="936"/>
      <c r="W111" s="1071"/>
      <c r="X111" s="1071"/>
      <c r="Y111" s="1071"/>
      <c r="Z111" s="1067"/>
      <c r="AA111" s="1067"/>
      <c r="AB111" s="1065"/>
      <c r="AC111" s="1065"/>
      <c r="CG111" s="14"/>
      <c r="CH111" s="14"/>
      <c r="CI111" s="14"/>
      <c r="CJ111" s="14"/>
      <c r="CK111" s="14"/>
      <c r="CL111" s="14"/>
      <c r="CM111" s="14"/>
      <c r="CN111" s="14"/>
    </row>
    <row r="112" spans="1:92" ht="16.350000000000001" customHeight="1" x14ac:dyDescent="0.2">
      <c r="A112" s="1441" t="s">
        <v>149</v>
      </c>
      <c r="B112" s="892" t="s">
        <v>150</v>
      </c>
      <c r="C112" s="907">
        <f>SUM(D112:E112)</f>
        <v>0</v>
      </c>
      <c r="D112" s="908">
        <f t="shared" ref="D112:E114" si="13">SUM(F112+H112+J112+L112)</f>
        <v>0</v>
      </c>
      <c r="E112" s="909">
        <f t="shared" si="13"/>
        <v>0</v>
      </c>
      <c r="F112" s="106"/>
      <c r="G112" s="109"/>
      <c r="H112" s="106"/>
      <c r="I112" s="109"/>
      <c r="J112" s="106"/>
      <c r="K112" s="109"/>
      <c r="L112" s="106"/>
      <c r="M112" s="109"/>
      <c r="N112" s="938"/>
      <c r="O112" s="1071"/>
      <c r="P112" s="1071"/>
      <c r="Q112" s="1071"/>
      <c r="R112" s="1071"/>
      <c r="S112" s="1071"/>
      <c r="T112" s="1071"/>
      <c r="U112" s="1071"/>
      <c r="V112" s="936"/>
      <c r="W112" s="1071"/>
      <c r="X112" s="1071"/>
      <c r="Y112" s="1071"/>
      <c r="Z112" s="1067"/>
      <c r="AA112" s="1067"/>
      <c r="AB112" s="1065"/>
      <c r="AC112" s="1065"/>
      <c r="CG112" s="14"/>
      <c r="CH112" s="14"/>
      <c r="CI112" s="14"/>
      <c r="CJ112" s="14"/>
      <c r="CK112" s="14"/>
      <c r="CL112" s="14"/>
      <c r="CM112" s="14"/>
      <c r="CN112" s="14"/>
    </row>
    <row r="113" spans="1:92" ht="16.350000000000001" customHeight="1" x14ac:dyDescent="0.2">
      <c r="A113" s="1442"/>
      <c r="B113" s="89" t="s">
        <v>151</v>
      </c>
      <c r="C113" s="139">
        <f>SUM(D113:E113)</f>
        <v>0</v>
      </c>
      <c r="D113" s="140">
        <f t="shared" si="13"/>
        <v>0</v>
      </c>
      <c r="E113" s="141">
        <f t="shared" si="13"/>
        <v>0</v>
      </c>
      <c r="F113" s="106"/>
      <c r="G113" s="109"/>
      <c r="H113" s="106"/>
      <c r="I113" s="109"/>
      <c r="J113" s="106"/>
      <c r="K113" s="109"/>
      <c r="L113" s="106"/>
      <c r="M113" s="109"/>
      <c r="N113" s="938"/>
      <c r="O113" s="1071"/>
      <c r="P113" s="1071"/>
      <c r="Q113" s="1071"/>
      <c r="R113" s="1071"/>
      <c r="S113" s="1071"/>
      <c r="T113" s="1071"/>
      <c r="U113" s="1071"/>
      <c r="V113" s="936"/>
      <c r="W113" s="1071"/>
      <c r="X113" s="1067"/>
      <c r="Y113" s="1067"/>
      <c r="Z113" s="1067"/>
      <c r="AA113" s="1067"/>
      <c r="AB113" s="1065"/>
      <c r="AC113" s="1065"/>
      <c r="CG113" s="14"/>
      <c r="CH113" s="14"/>
      <c r="CI113" s="14"/>
      <c r="CJ113" s="14"/>
      <c r="CK113" s="14"/>
      <c r="CL113" s="14"/>
      <c r="CM113" s="14"/>
      <c r="CN113" s="14"/>
    </row>
    <row r="114" spans="1:92" ht="16.350000000000001" customHeight="1" x14ac:dyDescent="0.2">
      <c r="A114" s="1443"/>
      <c r="B114" s="211" t="s">
        <v>152</v>
      </c>
      <c r="C114" s="198">
        <f>SUM(D114:E114)</f>
        <v>0</v>
      </c>
      <c r="D114" s="199">
        <f t="shared" si="13"/>
        <v>0</v>
      </c>
      <c r="E114" s="200">
        <f t="shared" si="13"/>
        <v>0</v>
      </c>
      <c r="F114" s="106"/>
      <c r="G114" s="109"/>
      <c r="H114" s="106"/>
      <c r="I114" s="109"/>
      <c r="J114" s="106"/>
      <c r="K114" s="109"/>
      <c r="L114" s="106"/>
      <c r="M114" s="109"/>
      <c r="N114" s="212"/>
      <c r="O114" s="11"/>
      <c r="P114" s="11"/>
      <c r="Q114" s="11"/>
      <c r="R114" s="11"/>
      <c r="S114" s="11"/>
      <c r="T114" s="11"/>
      <c r="U114" s="936"/>
      <c r="V114" s="1071"/>
      <c r="W114" s="1071"/>
      <c r="X114" s="1071"/>
      <c r="Y114" s="1071"/>
      <c r="Z114" s="1071"/>
      <c r="AA114" s="1071"/>
      <c r="AB114" s="1071"/>
      <c r="AC114" s="1071"/>
      <c r="AD114" s="1071"/>
      <c r="AE114" s="1071"/>
      <c r="AF114" s="1071"/>
      <c r="AG114" s="1071"/>
      <c r="AH114" s="936"/>
      <c r="AI114" s="1071"/>
      <c r="AJ114" s="1067"/>
      <c r="AK114" s="1067"/>
      <c r="AL114" s="1067"/>
      <c r="AM114" s="1067"/>
      <c r="AN114" s="1065"/>
      <c r="AO114" s="1065"/>
      <c r="CG114" s="14"/>
      <c r="CH114" s="14"/>
      <c r="CI114" s="14"/>
      <c r="CJ114" s="14"/>
      <c r="CK114" s="14"/>
      <c r="CL114" s="14"/>
      <c r="CM114" s="14"/>
      <c r="CN114" s="14"/>
    </row>
    <row r="115" spans="1:92" ht="16.350000000000001" customHeight="1" x14ac:dyDescent="0.2">
      <c r="A115" s="1592" t="s">
        <v>153</v>
      </c>
      <c r="B115" s="1592"/>
      <c r="C115" s="886">
        <f t="shared" ref="C115:M115" si="14">SUM(C112:C114)</f>
        <v>0</v>
      </c>
      <c r="D115" s="887">
        <f t="shared" si="14"/>
        <v>0</v>
      </c>
      <c r="E115" s="75">
        <f t="shared" si="14"/>
        <v>0</v>
      </c>
      <c r="F115" s="886">
        <f t="shared" si="14"/>
        <v>0</v>
      </c>
      <c r="G115" s="75">
        <f t="shared" si="14"/>
        <v>0</v>
      </c>
      <c r="H115" s="886">
        <f t="shared" si="14"/>
        <v>0</v>
      </c>
      <c r="I115" s="75">
        <f t="shared" si="14"/>
        <v>0</v>
      </c>
      <c r="J115" s="886">
        <f t="shared" si="14"/>
        <v>0</v>
      </c>
      <c r="K115" s="75">
        <f t="shared" si="14"/>
        <v>0</v>
      </c>
      <c r="L115" s="886">
        <f t="shared" si="14"/>
        <v>0</v>
      </c>
      <c r="M115" s="75">
        <f t="shared" si="14"/>
        <v>0</v>
      </c>
      <c r="N115" s="212"/>
      <c r="O115" s="11"/>
      <c r="P115" s="11"/>
      <c r="Q115" s="11"/>
      <c r="R115" s="11"/>
      <c r="S115" s="11"/>
      <c r="T115" s="11"/>
      <c r="U115" s="936"/>
      <c r="V115" s="1071"/>
      <c r="W115" s="1071"/>
      <c r="X115" s="1071"/>
      <c r="Y115" s="1071"/>
      <c r="Z115" s="1071"/>
      <c r="AA115" s="1071"/>
      <c r="AB115" s="1071"/>
      <c r="AC115" s="1071"/>
      <c r="AD115" s="1071"/>
      <c r="AE115" s="1071"/>
      <c r="AF115" s="1071"/>
      <c r="AG115" s="1071"/>
      <c r="AH115" s="936"/>
      <c r="AI115" s="1071"/>
      <c r="AJ115" s="1067"/>
      <c r="AK115" s="1067"/>
      <c r="AL115" s="1067"/>
      <c r="AM115" s="1067"/>
      <c r="AN115" s="1065"/>
      <c r="AO115" s="1065"/>
      <c r="CG115" s="14"/>
      <c r="CH115" s="14"/>
      <c r="CI115" s="14"/>
      <c r="CJ115" s="14"/>
      <c r="CK115" s="14"/>
      <c r="CL115" s="14"/>
      <c r="CM115" s="14"/>
      <c r="CN115" s="14"/>
    </row>
    <row r="116" spans="1:92" ht="16.350000000000001" customHeight="1" x14ac:dyDescent="0.2">
      <c r="A116" s="1441" t="s">
        <v>154</v>
      </c>
      <c r="B116" s="105" t="s">
        <v>155</v>
      </c>
      <c r="C116" s="213">
        <f>SUM(D116:E116)</f>
        <v>0</v>
      </c>
      <c r="D116" s="214">
        <f t="shared" ref="D116:E119" si="15">SUM(F116+H116+J116+L116)</f>
        <v>0</v>
      </c>
      <c r="E116" s="215">
        <f t="shared" si="15"/>
        <v>0</v>
      </c>
      <c r="F116" s="106"/>
      <c r="G116" s="109"/>
      <c r="H116" s="106"/>
      <c r="I116" s="109"/>
      <c r="J116" s="106"/>
      <c r="K116" s="109"/>
      <c r="L116" s="106"/>
      <c r="M116" s="109"/>
      <c r="N116" s="212"/>
      <c r="O116" s="11"/>
      <c r="P116" s="11"/>
      <c r="Q116" s="11"/>
      <c r="R116" s="11"/>
      <c r="S116" s="11"/>
      <c r="T116" s="11"/>
      <c r="U116" s="120"/>
      <c r="V116" s="1071"/>
      <c r="W116" s="1071"/>
      <c r="X116" s="1071"/>
      <c r="Y116" s="1071"/>
      <c r="Z116" s="1071"/>
      <c r="AA116" s="1071"/>
      <c r="AB116" s="1071"/>
      <c r="AC116" s="1071"/>
      <c r="AD116" s="1071"/>
      <c r="AE116" s="1071"/>
      <c r="AF116" s="1071"/>
      <c r="AG116" s="1071"/>
      <c r="AH116" s="936"/>
      <c r="AI116" s="1071"/>
      <c r="AJ116" s="1067"/>
      <c r="AK116" s="1067"/>
      <c r="AL116" s="1067"/>
      <c r="AM116" s="1067"/>
      <c r="AN116" s="1065"/>
      <c r="AO116" s="1065"/>
      <c r="CG116" s="14"/>
      <c r="CH116" s="14"/>
      <c r="CI116" s="14"/>
      <c r="CJ116" s="14"/>
      <c r="CK116" s="14"/>
      <c r="CL116" s="14"/>
      <c r="CM116" s="14"/>
      <c r="CN116" s="14"/>
    </row>
    <row r="117" spans="1:92" ht="16.350000000000001" customHeight="1" x14ac:dyDescent="0.2">
      <c r="A117" s="1442"/>
      <c r="B117" s="89" t="s">
        <v>156</v>
      </c>
      <c r="C117" s="139">
        <f>SUM(D117:E117)</f>
        <v>0</v>
      </c>
      <c r="D117" s="140">
        <f t="shared" si="15"/>
        <v>0</v>
      </c>
      <c r="E117" s="141">
        <f t="shared" si="15"/>
        <v>0</v>
      </c>
      <c r="F117" s="35"/>
      <c r="G117" s="39"/>
      <c r="H117" s="35"/>
      <c r="I117" s="39"/>
      <c r="J117" s="35"/>
      <c r="K117" s="39"/>
      <c r="L117" s="35"/>
      <c r="M117" s="39"/>
      <c r="N117" s="212"/>
      <c r="O117" s="11"/>
      <c r="P117" s="11"/>
      <c r="Q117" s="11"/>
      <c r="R117" s="11"/>
      <c r="S117" s="11"/>
      <c r="T117" s="11"/>
      <c r="U117" s="925"/>
      <c r="V117" s="1071"/>
      <c r="W117" s="1071"/>
      <c r="X117" s="1071"/>
      <c r="Y117" s="1071"/>
      <c r="Z117" s="1071"/>
      <c r="AA117" s="1071"/>
      <c r="AB117" s="1071"/>
      <c r="AC117" s="1071"/>
      <c r="AD117" s="1071"/>
      <c r="AE117" s="1071"/>
      <c r="AF117" s="1071"/>
      <c r="AG117" s="1071"/>
      <c r="AH117" s="936"/>
      <c r="AI117" s="1071"/>
      <c r="AJ117" s="1067"/>
      <c r="AK117" s="1067"/>
      <c r="AL117" s="1067"/>
      <c r="AM117" s="1067"/>
      <c r="AN117" s="1065"/>
      <c r="AO117" s="1065"/>
      <c r="CG117" s="14"/>
      <c r="CH117" s="14"/>
      <c r="CI117" s="14"/>
      <c r="CJ117" s="14"/>
      <c r="CK117" s="14"/>
      <c r="CL117" s="14"/>
      <c r="CM117" s="14"/>
      <c r="CN117" s="14"/>
    </row>
    <row r="118" spans="1:92" ht="16.350000000000001" customHeight="1" x14ac:dyDescent="0.2">
      <c r="A118" s="1442"/>
      <c r="B118" s="89" t="s">
        <v>157</v>
      </c>
      <c r="C118" s="139">
        <f>SUM(D118:E118)</f>
        <v>0</v>
      </c>
      <c r="D118" s="140">
        <f t="shared" si="15"/>
        <v>0</v>
      </c>
      <c r="E118" s="141">
        <f t="shared" si="15"/>
        <v>0</v>
      </c>
      <c r="F118" s="35"/>
      <c r="G118" s="39"/>
      <c r="H118" s="35"/>
      <c r="I118" s="39"/>
      <c r="J118" s="35"/>
      <c r="K118" s="39"/>
      <c r="L118" s="35"/>
      <c r="M118" s="39"/>
      <c r="N118" s="3"/>
      <c r="O118" s="11"/>
      <c r="P118" s="11"/>
      <c r="Q118" s="11"/>
      <c r="R118" s="11"/>
      <c r="S118" s="11"/>
      <c r="T118" s="11"/>
      <c r="U118" s="925"/>
      <c r="V118" s="1071"/>
      <c r="W118" s="1071"/>
      <c r="X118" s="1071"/>
      <c r="Y118" s="1071"/>
      <c r="Z118" s="1071"/>
      <c r="AA118" s="1071"/>
      <c r="AB118" s="1071"/>
      <c r="AC118" s="1071"/>
      <c r="AD118" s="1071"/>
      <c r="AE118" s="1071"/>
      <c r="AF118" s="1071"/>
      <c r="AG118" s="1071"/>
      <c r="AH118" s="936"/>
      <c r="AI118" s="1071"/>
      <c r="AJ118" s="1067"/>
      <c r="AK118" s="1067"/>
      <c r="AL118" s="1067"/>
      <c r="AM118" s="1067"/>
      <c r="AN118" s="1065"/>
      <c r="AO118" s="1065"/>
      <c r="CG118" s="14"/>
      <c r="CH118" s="14"/>
      <c r="CI118" s="14"/>
      <c r="CJ118" s="14"/>
      <c r="CK118" s="14"/>
      <c r="CL118" s="14"/>
      <c r="CM118" s="14"/>
      <c r="CN118" s="14"/>
    </row>
    <row r="119" spans="1:92" ht="18.75" customHeight="1" x14ac:dyDescent="0.2">
      <c r="A119" s="1443"/>
      <c r="B119" s="216" t="s">
        <v>158</v>
      </c>
      <c r="C119" s="198">
        <f>SUM(D119:E119)</f>
        <v>0</v>
      </c>
      <c r="D119" s="199">
        <f t="shared" si="15"/>
        <v>0</v>
      </c>
      <c r="E119" s="200">
        <f t="shared" si="15"/>
        <v>0</v>
      </c>
      <c r="F119" s="42"/>
      <c r="G119" s="46"/>
      <c r="H119" s="42"/>
      <c r="I119" s="46"/>
      <c r="J119" s="42"/>
      <c r="K119" s="46"/>
      <c r="L119" s="42"/>
      <c r="M119" s="46"/>
      <c r="N119" s="217"/>
      <c r="O119" s="157"/>
      <c r="P119" s="157"/>
      <c r="Q119" s="218"/>
      <c r="R119" s="218"/>
      <c r="S119" s="13"/>
      <c r="T119" s="219"/>
      <c r="U119" s="13"/>
      <c r="V119" s="13"/>
      <c r="W119" s="13"/>
      <c r="X119" s="1047"/>
      <c r="Y119" s="1047"/>
      <c r="Z119" s="1047"/>
      <c r="AA119" s="1047"/>
      <c r="AB119" s="1047"/>
      <c r="AC119" s="1047"/>
      <c r="AD119" s="1047"/>
      <c r="AE119" s="1047"/>
      <c r="AF119" s="1066"/>
      <c r="AG119" s="1067"/>
      <c r="AH119" s="1067"/>
      <c r="AI119" s="1067"/>
      <c r="AJ119" s="939"/>
      <c r="AK119" s="1067"/>
      <c r="AL119" s="1067"/>
      <c r="AM119" s="1067"/>
      <c r="AN119" s="1067"/>
      <c r="AO119" s="1067"/>
      <c r="AP119" s="1067"/>
      <c r="AQ119" s="1067"/>
      <c r="BZ119" s="2"/>
      <c r="CG119" s="14">
        <v>0</v>
      </c>
      <c r="CH119" s="14"/>
      <c r="CI119" s="14"/>
      <c r="CJ119" s="14"/>
      <c r="CK119" s="14"/>
      <c r="CL119" s="14"/>
      <c r="CM119" s="14"/>
      <c r="CN119" s="14"/>
    </row>
    <row r="120" spans="1:92" ht="16.350000000000001" customHeight="1" x14ac:dyDescent="0.2">
      <c r="A120" s="1592" t="s">
        <v>153</v>
      </c>
      <c r="B120" s="1592"/>
      <c r="C120" s="886">
        <f t="shared" ref="C120:M120" si="16">SUM(C116:C119)</f>
        <v>0</v>
      </c>
      <c r="D120" s="887">
        <f t="shared" si="16"/>
        <v>0</v>
      </c>
      <c r="E120" s="75">
        <f t="shared" si="16"/>
        <v>0</v>
      </c>
      <c r="F120" s="886">
        <f t="shared" si="16"/>
        <v>0</v>
      </c>
      <c r="G120" s="75">
        <f t="shared" si="16"/>
        <v>0</v>
      </c>
      <c r="H120" s="886">
        <f t="shared" si="16"/>
        <v>0</v>
      </c>
      <c r="I120" s="75">
        <f t="shared" si="16"/>
        <v>0</v>
      </c>
      <c r="J120" s="886">
        <f t="shared" si="16"/>
        <v>0</v>
      </c>
      <c r="K120" s="75">
        <f t="shared" si="16"/>
        <v>0</v>
      </c>
      <c r="L120" s="886">
        <f t="shared" si="16"/>
        <v>0</v>
      </c>
      <c r="M120" s="75">
        <f t="shared" si="16"/>
        <v>0</v>
      </c>
      <c r="N120" s="3"/>
      <c r="P120" s="162"/>
      <c r="Q120" s="1445"/>
      <c r="R120" s="1446"/>
      <c r="S120" s="1612"/>
      <c r="T120" s="1612"/>
      <c r="U120" s="1612"/>
      <c r="V120" s="1612"/>
      <c r="W120" s="1612"/>
      <c r="X120" s="1612"/>
      <c r="Y120" s="1612"/>
      <c r="Z120" s="1612"/>
      <c r="AA120" s="940"/>
      <c r="AB120" s="1084"/>
      <c r="AC120" s="1084"/>
      <c r="AD120" s="1084"/>
      <c r="AE120" s="1047"/>
      <c r="AF120" s="1067"/>
      <c r="AG120" s="1067"/>
      <c r="AH120" s="1067"/>
      <c r="AI120" s="1070"/>
      <c r="AJ120" s="1070"/>
      <c r="AK120" s="1070"/>
      <c r="AL120" s="1070"/>
      <c r="AM120" s="941"/>
      <c r="AN120" s="1071"/>
      <c r="AO120" s="1071"/>
      <c r="AP120" s="1071"/>
      <c r="AQ120" s="1071"/>
      <c r="AR120" s="1071"/>
      <c r="AS120" s="1071"/>
      <c r="AT120" s="1071"/>
      <c r="CG120" s="14"/>
      <c r="CH120" s="14"/>
      <c r="CI120" s="14"/>
      <c r="CJ120" s="14"/>
      <c r="CK120" s="14"/>
      <c r="CL120" s="14"/>
      <c r="CM120" s="14"/>
      <c r="CN120" s="14"/>
    </row>
    <row r="121" spans="1:92" ht="16.350000000000001" customHeight="1" x14ac:dyDescent="0.2">
      <c r="A121" s="1456" t="s">
        <v>159</v>
      </c>
      <c r="B121" s="1456"/>
      <c r="C121" s="145">
        <f t="shared" ref="C121:M121" si="17">SUM(C115+C120)</f>
        <v>0</v>
      </c>
      <c r="D121" s="146">
        <f t="shared" si="17"/>
        <v>0</v>
      </c>
      <c r="E121" s="147">
        <f t="shared" si="17"/>
        <v>0</v>
      </c>
      <c r="F121" s="145">
        <f t="shared" si="17"/>
        <v>0</v>
      </c>
      <c r="G121" s="147">
        <f t="shared" si="17"/>
        <v>0</v>
      </c>
      <c r="H121" s="145">
        <f t="shared" si="17"/>
        <v>0</v>
      </c>
      <c r="I121" s="147">
        <f t="shared" si="17"/>
        <v>0</v>
      </c>
      <c r="J121" s="145">
        <f t="shared" si="17"/>
        <v>0</v>
      </c>
      <c r="K121" s="147">
        <f t="shared" si="17"/>
        <v>0</v>
      </c>
      <c r="L121" s="145">
        <f t="shared" si="17"/>
        <v>0</v>
      </c>
      <c r="M121" s="147">
        <f t="shared" si="17"/>
        <v>0</v>
      </c>
      <c r="N121" s="3"/>
      <c r="Q121" s="942"/>
      <c r="R121" s="1088"/>
      <c r="S121" s="1088"/>
      <c r="T121" s="1088"/>
      <c r="U121" s="1088"/>
      <c r="V121" s="1088"/>
      <c r="W121" s="1088"/>
      <c r="X121" s="1088"/>
      <c r="Y121" s="1088"/>
      <c r="Z121" s="1088"/>
      <c r="AA121" s="940"/>
      <c r="AB121" s="1084"/>
      <c r="AC121" s="1084"/>
      <c r="AD121" s="1084"/>
      <c r="AE121" s="1047"/>
      <c r="AF121" s="1067"/>
      <c r="AG121" s="1067"/>
      <c r="AH121" s="1067"/>
      <c r="AI121" s="1070"/>
      <c r="AJ121" s="1070"/>
      <c r="AK121" s="1070"/>
      <c r="AL121" s="1070"/>
      <c r="AM121" s="941"/>
      <c r="AN121" s="1071"/>
      <c r="AO121" s="1071"/>
      <c r="AP121" s="1071"/>
      <c r="AQ121" s="1071"/>
      <c r="AR121" s="1071"/>
      <c r="AS121" s="1071"/>
      <c r="AT121" s="1071"/>
      <c r="CG121" s="14"/>
      <c r="CH121" s="14"/>
      <c r="CI121" s="14"/>
      <c r="CJ121" s="14"/>
      <c r="CK121" s="14"/>
      <c r="CL121" s="14"/>
      <c r="CM121" s="14"/>
      <c r="CN121" s="14"/>
    </row>
    <row r="122" spans="1:92" ht="24" customHeight="1" x14ac:dyDescent="0.2">
      <c r="A122" s="117" t="s">
        <v>160</v>
      </c>
      <c r="B122" s="117"/>
      <c r="Q122" s="940"/>
      <c r="R122" s="1084"/>
      <c r="S122" s="1084"/>
      <c r="T122" s="1084"/>
      <c r="U122" s="1084"/>
      <c r="V122" s="1084"/>
      <c r="W122" s="1084"/>
      <c r="X122" s="1084"/>
      <c r="Y122" s="1087"/>
      <c r="Z122" s="1087"/>
      <c r="AA122" s="940"/>
      <c r="AB122" s="1084"/>
      <c r="AC122" s="1084"/>
      <c r="AD122" s="1084"/>
      <c r="AE122" s="1047"/>
      <c r="AF122" s="1067"/>
      <c r="AG122" s="1067"/>
      <c r="AH122" s="1067"/>
      <c r="AI122" s="1070"/>
      <c r="AJ122" s="1070"/>
      <c r="AK122" s="1070"/>
      <c r="AL122" s="1070"/>
      <c r="AM122" s="1070"/>
      <c r="AN122" s="1071"/>
      <c r="AO122" s="1071"/>
      <c r="AP122" s="1071"/>
      <c r="AQ122" s="1071"/>
      <c r="AR122" s="1071"/>
      <c r="AS122" s="1071"/>
      <c r="AT122" s="1071"/>
      <c r="CG122" s="14"/>
      <c r="CH122" s="14"/>
      <c r="CI122" s="14"/>
      <c r="CJ122" s="14"/>
      <c r="CK122" s="14"/>
      <c r="CL122" s="14"/>
      <c r="CM122" s="14"/>
      <c r="CN122" s="14"/>
    </row>
    <row r="123" spans="1:92" ht="16.350000000000001" customHeight="1" x14ac:dyDescent="0.2">
      <c r="A123" s="1366" t="s">
        <v>3</v>
      </c>
      <c r="B123" s="1367"/>
      <c r="C123" s="1406" t="s">
        <v>63</v>
      </c>
      <c r="D123" s="1408"/>
      <c r="E123" s="1407"/>
      <c r="F123" s="1406" t="s">
        <v>120</v>
      </c>
      <c r="G123" s="1407"/>
      <c r="H123" s="1406" t="s">
        <v>121</v>
      </c>
      <c r="I123" s="1407"/>
      <c r="J123" s="1406" t="s">
        <v>122</v>
      </c>
      <c r="K123" s="1407"/>
      <c r="L123" s="1406" t="s">
        <v>123</v>
      </c>
      <c r="M123" s="1408"/>
      <c r="N123" s="1596" t="s">
        <v>132</v>
      </c>
      <c r="O123" s="1408"/>
      <c r="P123" s="1407"/>
      <c r="Q123" s="940"/>
      <c r="R123" s="1084"/>
      <c r="S123" s="1084"/>
      <c r="T123" s="1084"/>
      <c r="U123" s="1084"/>
      <c r="V123" s="1084"/>
      <c r="W123" s="1084"/>
      <c r="X123" s="1084"/>
      <c r="Y123" s="1087"/>
      <c r="Z123" s="944"/>
      <c r="AA123" s="928"/>
      <c r="AB123" s="922"/>
      <c r="AC123" s="922"/>
      <c r="AD123" s="922"/>
      <c r="AE123" s="930"/>
      <c r="AF123" s="945"/>
      <c r="AG123" s="945"/>
      <c r="AH123" s="945"/>
      <c r="AI123" s="946"/>
      <c r="AJ123" s="946"/>
      <c r="AK123" s="946"/>
      <c r="AL123" s="946"/>
      <c r="AM123" s="1070"/>
      <c r="AN123" s="1071"/>
      <c r="AO123" s="1071"/>
      <c r="AP123" s="1071"/>
      <c r="AQ123" s="1071"/>
      <c r="AR123" s="1071"/>
      <c r="AS123" s="1071"/>
      <c r="AT123" s="1071"/>
      <c r="CG123" s="14"/>
      <c r="CH123" s="14"/>
      <c r="CI123" s="14"/>
      <c r="CJ123" s="14"/>
      <c r="CK123" s="14"/>
      <c r="CL123" s="14"/>
      <c r="CM123" s="14"/>
      <c r="CN123" s="14"/>
    </row>
    <row r="124" spans="1:92" ht="16.350000000000001" customHeight="1" x14ac:dyDescent="0.2">
      <c r="A124" s="1368"/>
      <c r="B124" s="1369"/>
      <c r="C124" s="881" t="s">
        <v>88</v>
      </c>
      <c r="D124" s="906" t="s">
        <v>54</v>
      </c>
      <c r="E124" s="815" t="s">
        <v>89</v>
      </c>
      <c r="F124" s="881" t="s">
        <v>54</v>
      </c>
      <c r="G124" s="815" t="s">
        <v>89</v>
      </c>
      <c r="H124" s="881" t="s">
        <v>54</v>
      </c>
      <c r="I124" s="815" t="s">
        <v>89</v>
      </c>
      <c r="J124" s="881" t="s">
        <v>54</v>
      </c>
      <c r="K124" s="815" t="s">
        <v>89</v>
      </c>
      <c r="L124" s="881" t="s">
        <v>54</v>
      </c>
      <c r="M124" s="816" t="s">
        <v>89</v>
      </c>
      <c r="N124" s="947" t="s">
        <v>133</v>
      </c>
      <c r="O124" s="906" t="s">
        <v>134</v>
      </c>
      <c r="P124" s="815" t="s">
        <v>135</v>
      </c>
      <c r="Q124" s="948"/>
      <c r="R124" s="1084"/>
      <c r="S124" s="1084"/>
      <c r="T124" s="1084"/>
      <c r="U124" s="1084"/>
      <c r="V124" s="1084"/>
      <c r="W124" s="1084"/>
      <c r="X124" s="1084"/>
      <c r="Y124" s="949"/>
      <c r="Z124" s="1087"/>
      <c r="AA124" s="1084"/>
      <c r="AB124" s="1084"/>
      <c r="AC124" s="1084"/>
      <c r="AD124" s="1084"/>
      <c r="AE124" s="1047"/>
      <c r="AF124" s="1067"/>
      <c r="AG124" s="1067"/>
      <c r="AH124" s="1067"/>
      <c r="AI124" s="1070"/>
      <c r="AJ124" s="1070"/>
      <c r="AK124" s="1070"/>
      <c r="AL124" s="1070"/>
      <c r="AM124" s="1070"/>
      <c r="AN124" s="1071"/>
      <c r="AO124" s="1071"/>
      <c r="AP124" s="1071"/>
      <c r="AQ124" s="1071"/>
      <c r="AR124" s="1071"/>
      <c r="AS124" s="1071"/>
      <c r="AT124" s="1071"/>
      <c r="CG124" s="14">
        <v>0</v>
      </c>
      <c r="CH124" s="14"/>
      <c r="CI124" s="14"/>
      <c r="CJ124" s="14"/>
      <c r="CK124" s="14"/>
      <c r="CL124" s="14"/>
      <c r="CM124" s="14"/>
      <c r="CN124" s="14"/>
    </row>
    <row r="125" spans="1:92" ht="16.350000000000001" customHeight="1" x14ac:dyDescent="0.2">
      <c r="A125" s="1441" t="s">
        <v>149</v>
      </c>
      <c r="B125" s="892" t="s">
        <v>150</v>
      </c>
      <c r="C125" s="950">
        <f>SUM(D125:E125)</f>
        <v>0</v>
      </c>
      <c r="D125" s="951">
        <f t="shared" ref="D125:E127" si="18">SUM(F125+H125+J125+L125)</f>
        <v>0</v>
      </c>
      <c r="E125" s="952">
        <f t="shared" si="18"/>
        <v>0</v>
      </c>
      <c r="F125" s="893"/>
      <c r="G125" s="896"/>
      <c r="H125" s="893"/>
      <c r="I125" s="896"/>
      <c r="J125" s="893"/>
      <c r="K125" s="896"/>
      <c r="L125" s="893"/>
      <c r="M125" s="953"/>
      <c r="N125" s="954"/>
      <c r="O125" s="894"/>
      <c r="P125" s="896"/>
      <c r="Q125" s="30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1084"/>
      <c r="AD125" s="1084"/>
      <c r="AE125" s="1047"/>
      <c r="AF125" s="1067"/>
      <c r="AG125" s="1067"/>
      <c r="AH125" s="1067"/>
      <c r="AI125" s="1070"/>
      <c r="AJ125" s="1070"/>
      <c r="AK125" s="1070"/>
      <c r="AL125" s="1070"/>
      <c r="AM125" s="1070"/>
      <c r="AN125" s="1071"/>
      <c r="AO125" s="1071"/>
      <c r="AP125" s="1071"/>
      <c r="AQ125" s="1071"/>
      <c r="AR125" s="1071"/>
      <c r="AS125" s="1071"/>
      <c r="AT125" s="1071"/>
      <c r="CG125" s="14">
        <v>0</v>
      </c>
      <c r="CH125" s="14"/>
      <c r="CI125" s="14"/>
      <c r="CJ125" s="14"/>
      <c r="CK125" s="14"/>
      <c r="CL125" s="14"/>
      <c r="CM125" s="14"/>
      <c r="CN125" s="14"/>
    </row>
    <row r="126" spans="1:92" ht="16.350000000000001" customHeight="1" x14ac:dyDescent="0.2">
      <c r="A126" s="1442"/>
      <c r="B126" s="89" t="s">
        <v>151</v>
      </c>
      <c r="C126" s="236">
        <f>SUM(D126:E126)</f>
        <v>0</v>
      </c>
      <c r="D126" s="237">
        <f t="shared" si="18"/>
        <v>0</v>
      </c>
      <c r="E126" s="238">
        <f t="shared" si="18"/>
        <v>0</v>
      </c>
      <c r="F126" s="35"/>
      <c r="G126" s="39"/>
      <c r="H126" s="35"/>
      <c r="I126" s="39"/>
      <c r="J126" s="35"/>
      <c r="K126" s="39"/>
      <c r="L126" s="35"/>
      <c r="M126" s="239"/>
      <c r="N126" s="240"/>
      <c r="O126" s="36"/>
      <c r="P126" s="39"/>
      <c r="Q126" s="948"/>
      <c r="R126" s="1084"/>
      <c r="S126" s="1084"/>
      <c r="T126" s="1084"/>
      <c r="U126" s="1084"/>
      <c r="V126" s="1084"/>
      <c r="W126" s="1084"/>
      <c r="X126" s="1084"/>
      <c r="Y126" s="935"/>
      <c r="Z126" s="1084"/>
      <c r="AA126" s="1084"/>
      <c r="AB126" s="1084"/>
      <c r="AC126" s="1084"/>
      <c r="AD126" s="1084"/>
      <c r="AE126" s="1084"/>
      <c r="AF126" s="1071"/>
      <c r="AG126" s="1071"/>
      <c r="AH126" s="1071"/>
      <c r="AI126" s="1071"/>
      <c r="AJ126" s="1071"/>
      <c r="AK126" s="1071"/>
      <c r="AL126" s="1071"/>
      <c r="AM126" s="1071"/>
      <c r="AN126" s="1071"/>
      <c r="AO126" s="1067"/>
      <c r="AP126" s="1067"/>
      <c r="AQ126" s="1067"/>
      <c r="AR126" s="1067"/>
      <c r="AS126" s="1070"/>
      <c r="AT126" s="1070"/>
      <c r="CG126" s="14"/>
      <c r="CH126" s="14"/>
      <c r="CI126" s="14"/>
      <c r="CJ126" s="14"/>
      <c r="CK126" s="14"/>
      <c r="CL126" s="14"/>
      <c r="CM126" s="14"/>
      <c r="CN126" s="14"/>
    </row>
    <row r="127" spans="1:92" ht="16.350000000000001" customHeight="1" x14ac:dyDescent="0.2">
      <c r="A127" s="1443"/>
      <c r="B127" s="211" t="s">
        <v>152</v>
      </c>
      <c r="C127" s="241">
        <f>SUM(D127:E127)</f>
        <v>0</v>
      </c>
      <c r="D127" s="242">
        <f t="shared" si="18"/>
        <v>0</v>
      </c>
      <c r="E127" s="243">
        <f t="shared" si="18"/>
        <v>0</v>
      </c>
      <c r="F127" s="42"/>
      <c r="G127" s="46"/>
      <c r="H127" s="42"/>
      <c r="I127" s="46"/>
      <c r="J127" s="42"/>
      <c r="K127" s="46"/>
      <c r="L127" s="42"/>
      <c r="M127" s="244"/>
      <c r="N127" s="245"/>
      <c r="O127" s="43"/>
      <c r="P127" s="46"/>
      <c r="Q127" s="197"/>
      <c r="R127" s="15"/>
      <c r="S127" s="15"/>
      <c r="T127" s="15"/>
      <c r="U127" s="15"/>
      <c r="V127" s="15"/>
      <c r="W127" s="15"/>
      <c r="X127" s="15"/>
      <c r="Y127" s="15"/>
      <c r="Z127" s="1084"/>
      <c r="AA127" s="1084"/>
      <c r="AB127" s="1084"/>
      <c r="AC127" s="1084"/>
      <c r="AD127" s="1084"/>
      <c r="AE127" s="1084"/>
      <c r="AF127" s="1071"/>
      <c r="AG127" s="1071"/>
      <c r="AH127" s="1071"/>
      <c r="AI127" s="1071"/>
      <c r="AJ127" s="1071"/>
      <c r="AK127" s="1071"/>
      <c r="AL127" s="1071"/>
      <c r="AM127" s="1071"/>
      <c r="AN127" s="1071"/>
      <c r="AO127" s="1067"/>
      <c r="AP127" s="1067"/>
      <c r="AQ127" s="1067"/>
      <c r="AR127" s="1067"/>
      <c r="AS127" s="1070"/>
      <c r="AT127" s="1070"/>
      <c r="CG127" s="14"/>
      <c r="CH127" s="14"/>
      <c r="CI127" s="14"/>
      <c r="CJ127" s="14"/>
      <c r="CK127" s="14"/>
      <c r="CL127" s="14"/>
      <c r="CM127" s="14"/>
      <c r="CN127" s="14"/>
    </row>
    <row r="128" spans="1:92" ht="16.350000000000001" customHeight="1" x14ac:dyDescent="0.2">
      <c r="A128" s="1592" t="s">
        <v>153</v>
      </c>
      <c r="B128" s="1592"/>
      <c r="C128" s="955">
        <f t="shared" ref="C128:P128" si="19">SUM(C125:C127)</f>
        <v>0</v>
      </c>
      <c r="D128" s="956">
        <f t="shared" si="19"/>
        <v>0</v>
      </c>
      <c r="E128" s="248">
        <f t="shared" si="19"/>
        <v>0</v>
      </c>
      <c r="F128" s="955">
        <f t="shared" si="19"/>
        <v>0</v>
      </c>
      <c r="G128" s="248">
        <f t="shared" si="19"/>
        <v>0</v>
      </c>
      <c r="H128" s="955">
        <f t="shared" si="19"/>
        <v>0</v>
      </c>
      <c r="I128" s="248">
        <f t="shared" si="19"/>
        <v>0</v>
      </c>
      <c r="J128" s="955">
        <f t="shared" si="19"/>
        <v>0</v>
      </c>
      <c r="K128" s="248">
        <f t="shared" si="19"/>
        <v>0</v>
      </c>
      <c r="L128" s="955">
        <f t="shared" si="19"/>
        <v>0</v>
      </c>
      <c r="M128" s="249">
        <f t="shared" si="19"/>
        <v>0</v>
      </c>
      <c r="N128" s="957">
        <f t="shared" si="19"/>
        <v>0</v>
      </c>
      <c r="O128" s="956">
        <f t="shared" si="19"/>
        <v>0</v>
      </c>
      <c r="P128" s="248">
        <f t="shared" si="19"/>
        <v>0</v>
      </c>
      <c r="Q128" s="197"/>
      <c r="R128" s="15"/>
      <c r="S128" s="15"/>
      <c r="T128" s="15"/>
      <c r="U128" s="15"/>
      <c r="V128" s="15"/>
      <c r="W128" s="15"/>
      <c r="X128" s="15"/>
      <c r="Y128" s="15"/>
      <c r="Z128" s="1084"/>
      <c r="AA128" s="1084"/>
      <c r="AB128" s="1084"/>
      <c r="AC128" s="1084"/>
      <c r="AD128" s="1084"/>
      <c r="AE128" s="1084"/>
      <c r="AF128" s="1071"/>
      <c r="AG128" s="1071"/>
      <c r="AH128" s="1071"/>
      <c r="AI128" s="1071"/>
      <c r="AJ128" s="1071"/>
      <c r="AK128" s="1071"/>
      <c r="AL128" s="1071"/>
      <c r="AM128" s="1071"/>
      <c r="AN128" s="1071"/>
      <c r="AO128" s="1067"/>
      <c r="AP128" s="1067"/>
      <c r="AQ128" s="1067"/>
      <c r="AR128" s="1067"/>
      <c r="AS128" s="1070"/>
      <c r="AT128" s="1070"/>
      <c r="CG128" s="14"/>
      <c r="CH128" s="14"/>
      <c r="CI128" s="14"/>
      <c r="CJ128" s="14"/>
      <c r="CK128" s="14"/>
      <c r="CL128" s="14"/>
      <c r="CM128" s="14"/>
      <c r="CN128" s="14"/>
    </row>
    <row r="129" spans="1:104" ht="16.350000000000001" customHeight="1" x14ac:dyDescent="0.2">
      <c r="A129" s="1441" t="s">
        <v>154</v>
      </c>
      <c r="B129" s="105" t="s">
        <v>155</v>
      </c>
      <c r="C129" s="251">
        <f>SUM(D129:E129)</f>
        <v>0</v>
      </c>
      <c r="D129" s="252">
        <f t="shared" ref="D129:E132" si="20">SUM(F129+H129+J129+L129)</f>
        <v>0</v>
      </c>
      <c r="E129" s="253">
        <f t="shared" si="20"/>
        <v>0</v>
      </c>
      <c r="F129" s="106"/>
      <c r="G129" s="109"/>
      <c r="H129" s="106"/>
      <c r="I129" s="109"/>
      <c r="J129" s="106"/>
      <c r="K129" s="109"/>
      <c r="L129" s="106"/>
      <c r="M129" s="254"/>
      <c r="N129" s="255"/>
      <c r="O129" s="107"/>
      <c r="P129" s="109"/>
      <c r="Q129" s="197"/>
      <c r="R129" s="15"/>
      <c r="S129" s="15"/>
      <c r="T129" s="15"/>
      <c r="U129" s="15"/>
      <c r="V129" s="15"/>
      <c r="W129" s="15"/>
      <c r="X129" s="15"/>
      <c r="Y129" s="15"/>
      <c r="Z129" s="1084"/>
      <c r="AA129" s="1084"/>
      <c r="AB129" s="1084"/>
      <c r="AC129" s="1084"/>
      <c r="AD129" s="1084"/>
      <c r="AE129" s="1084"/>
      <c r="AF129" s="1071"/>
      <c r="AG129" s="1071"/>
      <c r="AH129" s="1071"/>
      <c r="AI129" s="1071"/>
      <c r="AJ129" s="1071"/>
      <c r="AK129" s="1071"/>
      <c r="AL129" s="1071"/>
      <c r="AM129" s="1071"/>
      <c r="AN129" s="1071"/>
      <c r="AO129" s="1067"/>
      <c r="AP129" s="1067"/>
      <c r="AQ129" s="1067"/>
      <c r="AR129" s="1067"/>
      <c r="AS129" s="1070"/>
      <c r="AT129" s="1070"/>
      <c r="CG129" s="14"/>
      <c r="CH129" s="14"/>
      <c r="CI129" s="14"/>
      <c r="CJ129" s="14"/>
      <c r="CK129" s="14"/>
      <c r="CL129" s="14"/>
      <c r="CM129" s="14"/>
      <c r="CN129" s="14"/>
    </row>
    <row r="130" spans="1:104" ht="16.350000000000001" customHeight="1" x14ac:dyDescent="0.2">
      <c r="A130" s="1442"/>
      <c r="B130" s="89" t="s">
        <v>156</v>
      </c>
      <c r="C130" s="236">
        <f>SUM(D130:E130)</f>
        <v>0</v>
      </c>
      <c r="D130" s="237">
        <f t="shared" si="20"/>
        <v>0</v>
      </c>
      <c r="E130" s="238">
        <f t="shared" si="20"/>
        <v>0</v>
      </c>
      <c r="F130" s="35"/>
      <c r="G130" s="39"/>
      <c r="H130" s="35"/>
      <c r="I130" s="39"/>
      <c r="J130" s="35"/>
      <c r="K130" s="39"/>
      <c r="L130" s="35"/>
      <c r="M130" s="239"/>
      <c r="N130" s="240"/>
      <c r="O130" s="36"/>
      <c r="P130" s="39"/>
      <c r="Q130" s="30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1084"/>
      <c r="AD130" s="1084"/>
      <c r="AE130" s="1084"/>
      <c r="AF130" s="1071"/>
      <c r="AG130" s="1071"/>
      <c r="AH130" s="1071"/>
      <c r="AI130" s="1071"/>
      <c r="AJ130" s="1071"/>
      <c r="AK130" s="1071"/>
      <c r="AL130" s="1071"/>
      <c r="AM130" s="1071"/>
      <c r="AN130" s="1071"/>
      <c r="AO130" s="1067"/>
      <c r="AP130" s="1067"/>
      <c r="AQ130" s="1067"/>
      <c r="AR130" s="1067"/>
      <c r="AS130" s="1070"/>
      <c r="AT130" s="1070"/>
      <c r="CG130" s="14">
        <v>0</v>
      </c>
      <c r="CH130" s="14"/>
      <c r="CI130" s="14"/>
      <c r="CJ130" s="14"/>
      <c r="CK130" s="14"/>
      <c r="CL130" s="14"/>
      <c r="CM130" s="14"/>
      <c r="CN130" s="14"/>
    </row>
    <row r="131" spans="1:104" ht="16.350000000000001" customHeight="1" x14ac:dyDescent="0.2">
      <c r="A131" s="1442"/>
      <c r="B131" s="89" t="s">
        <v>157</v>
      </c>
      <c r="C131" s="236">
        <f>SUM(D131:E131)</f>
        <v>0</v>
      </c>
      <c r="D131" s="237">
        <f t="shared" si="20"/>
        <v>0</v>
      </c>
      <c r="E131" s="238">
        <f t="shared" si="20"/>
        <v>0</v>
      </c>
      <c r="F131" s="35"/>
      <c r="G131" s="39"/>
      <c r="H131" s="35"/>
      <c r="I131" s="39"/>
      <c r="J131" s="35"/>
      <c r="K131" s="39"/>
      <c r="L131" s="35"/>
      <c r="M131" s="239"/>
      <c r="N131" s="240"/>
      <c r="O131" s="36"/>
      <c r="P131" s="39"/>
      <c r="Q131" s="197"/>
      <c r="R131" s="15"/>
      <c r="S131" s="15"/>
      <c r="T131" s="15"/>
      <c r="U131" s="15"/>
      <c r="V131" s="15"/>
      <c r="W131" s="15"/>
      <c r="X131" s="15"/>
      <c r="Y131" s="15"/>
      <c r="Z131" s="1084"/>
      <c r="AA131" s="1084"/>
      <c r="AB131" s="1084"/>
      <c r="AC131" s="1084"/>
      <c r="AD131" s="1084"/>
      <c r="AE131" s="1084"/>
      <c r="AF131" s="1071"/>
      <c r="AG131" s="1071"/>
      <c r="AH131" s="1071"/>
      <c r="AI131" s="1071"/>
      <c r="AJ131" s="1071"/>
      <c r="AK131" s="1071"/>
      <c r="AL131" s="1071"/>
      <c r="AM131" s="1071"/>
      <c r="AN131" s="1071"/>
      <c r="AO131" s="1071"/>
      <c r="AP131" s="1071"/>
      <c r="AQ131" s="1071"/>
      <c r="AR131" s="1071"/>
      <c r="AS131" s="1071"/>
      <c r="AT131" s="1071"/>
      <c r="CG131" s="14"/>
      <c r="CH131" s="14"/>
      <c r="CI131" s="14"/>
      <c r="CJ131" s="14"/>
      <c r="CK131" s="14"/>
      <c r="CL131" s="14"/>
      <c r="CM131" s="14"/>
      <c r="CN131" s="14"/>
    </row>
    <row r="132" spans="1:104" ht="15.75" customHeight="1" x14ac:dyDescent="0.2">
      <c r="A132" s="1443"/>
      <c r="B132" s="216" t="s">
        <v>158</v>
      </c>
      <c r="C132" s="241">
        <f>SUM(D132:E132)</f>
        <v>0</v>
      </c>
      <c r="D132" s="242">
        <f t="shared" si="20"/>
        <v>0</v>
      </c>
      <c r="E132" s="243">
        <f t="shared" si="20"/>
        <v>0</v>
      </c>
      <c r="F132" s="42"/>
      <c r="G132" s="46"/>
      <c r="H132" s="42"/>
      <c r="I132" s="46"/>
      <c r="J132" s="42"/>
      <c r="K132" s="46"/>
      <c r="L132" s="42"/>
      <c r="M132" s="244"/>
      <c r="N132" s="245"/>
      <c r="O132" s="43"/>
      <c r="P132" s="46"/>
      <c r="Q132" s="197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084"/>
      <c r="AC132" s="1084"/>
      <c r="AD132" s="1084"/>
      <c r="AE132" s="1084"/>
      <c r="AF132" s="1071"/>
      <c r="AG132" s="1071"/>
      <c r="AH132" s="1071"/>
      <c r="AI132" s="1071"/>
      <c r="AJ132" s="1071"/>
      <c r="AK132" s="1071"/>
      <c r="AL132" s="1071"/>
      <c r="AM132" s="1071"/>
      <c r="AN132" s="1071"/>
      <c r="AO132" s="1071"/>
      <c r="AP132" s="1071"/>
      <c r="AQ132" s="1071"/>
      <c r="AR132" s="1071"/>
      <c r="AS132" s="1071"/>
      <c r="AT132" s="1071"/>
      <c r="AU132" s="1071"/>
      <c r="AV132" s="1071"/>
      <c r="BZ132" s="2"/>
      <c r="CG132" s="14"/>
      <c r="CH132" s="14"/>
      <c r="CI132" s="14"/>
      <c r="CJ132" s="14"/>
      <c r="CK132" s="14"/>
      <c r="CL132" s="14"/>
      <c r="CM132" s="14"/>
      <c r="CN132" s="14"/>
    </row>
    <row r="133" spans="1:104" ht="16.350000000000001" customHeight="1" x14ac:dyDescent="0.2">
      <c r="A133" s="1592" t="s">
        <v>153</v>
      </c>
      <c r="B133" s="1592"/>
      <c r="C133" s="955">
        <f t="shared" ref="C133:P133" si="21">SUM(C129:C132)</f>
        <v>0</v>
      </c>
      <c r="D133" s="956">
        <f t="shared" si="21"/>
        <v>0</v>
      </c>
      <c r="E133" s="248">
        <f t="shared" si="21"/>
        <v>0</v>
      </c>
      <c r="F133" s="955">
        <f t="shared" si="21"/>
        <v>0</v>
      </c>
      <c r="G133" s="248">
        <f t="shared" si="21"/>
        <v>0</v>
      </c>
      <c r="H133" s="955">
        <f t="shared" si="21"/>
        <v>0</v>
      </c>
      <c r="I133" s="248">
        <f t="shared" si="21"/>
        <v>0</v>
      </c>
      <c r="J133" s="955">
        <f t="shared" si="21"/>
        <v>0</v>
      </c>
      <c r="K133" s="248">
        <f t="shared" si="21"/>
        <v>0</v>
      </c>
      <c r="L133" s="955">
        <f t="shared" si="21"/>
        <v>0</v>
      </c>
      <c r="M133" s="249">
        <f t="shared" si="21"/>
        <v>0</v>
      </c>
      <c r="N133" s="957">
        <f t="shared" si="21"/>
        <v>0</v>
      </c>
      <c r="O133" s="956">
        <f t="shared" si="21"/>
        <v>0</v>
      </c>
      <c r="P133" s="248">
        <f t="shared" si="21"/>
        <v>0</v>
      </c>
      <c r="Q133" s="197"/>
      <c r="R133" s="15"/>
      <c r="S133" s="15"/>
      <c r="T133" s="15"/>
      <c r="U133" s="15"/>
      <c r="V133" s="15"/>
      <c r="W133" s="1084"/>
      <c r="X133" s="1084"/>
      <c r="Y133" s="1084"/>
      <c r="Z133" s="1084"/>
      <c r="AA133" s="1084"/>
      <c r="AB133" s="1084"/>
      <c r="AC133" s="1084"/>
      <c r="AD133" s="1084"/>
      <c r="AE133" s="1084"/>
      <c r="AF133" s="1071"/>
      <c r="AG133" s="1071"/>
      <c r="AH133" s="1071"/>
      <c r="AI133" s="1071"/>
      <c r="AJ133" s="1071"/>
      <c r="AK133" s="1071"/>
      <c r="AL133" s="1071"/>
      <c r="AM133" s="1071"/>
      <c r="AN133" s="1071"/>
      <c r="AO133" s="1071"/>
      <c r="AP133" s="1071"/>
      <c r="AQ133" s="1071"/>
      <c r="CG133" s="14"/>
      <c r="CH133" s="14"/>
      <c r="CI133" s="14"/>
      <c r="CJ133" s="14"/>
      <c r="CK133" s="14"/>
      <c r="CL133" s="14"/>
      <c r="CM133" s="14"/>
      <c r="CN133" s="14"/>
    </row>
    <row r="134" spans="1:104" ht="16.350000000000001" customHeight="1" x14ac:dyDescent="0.2">
      <c r="A134" s="1456" t="s">
        <v>159</v>
      </c>
      <c r="B134" s="1456"/>
      <c r="C134" s="256">
        <f t="shared" ref="C134:P134" si="22">SUM(C128+C133)</f>
        <v>0</v>
      </c>
      <c r="D134" s="257">
        <f t="shared" si="22"/>
        <v>0</v>
      </c>
      <c r="E134" s="258">
        <f t="shared" si="22"/>
        <v>0</v>
      </c>
      <c r="F134" s="256">
        <f t="shared" si="22"/>
        <v>0</v>
      </c>
      <c r="G134" s="258">
        <f t="shared" si="22"/>
        <v>0</v>
      </c>
      <c r="H134" s="256">
        <f t="shared" si="22"/>
        <v>0</v>
      </c>
      <c r="I134" s="258">
        <f t="shared" si="22"/>
        <v>0</v>
      </c>
      <c r="J134" s="256">
        <f t="shared" si="22"/>
        <v>0</v>
      </c>
      <c r="K134" s="258">
        <f t="shared" si="22"/>
        <v>0</v>
      </c>
      <c r="L134" s="256">
        <f t="shared" si="22"/>
        <v>0</v>
      </c>
      <c r="M134" s="259">
        <f t="shared" si="22"/>
        <v>0</v>
      </c>
      <c r="N134" s="260">
        <f t="shared" si="22"/>
        <v>0</v>
      </c>
      <c r="O134" s="257">
        <f t="shared" si="22"/>
        <v>0</v>
      </c>
      <c r="P134" s="258">
        <f t="shared" si="22"/>
        <v>0</v>
      </c>
      <c r="Q134" s="197"/>
      <c r="R134" s="15"/>
      <c r="S134" s="15"/>
      <c r="T134" s="15"/>
      <c r="U134" s="15"/>
      <c r="V134" s="15"/>
      <c r="W134" s="1084"/>
      <c r="X134" s="1084"/>
      <c r="Y134" s="1084"/>
      <c r="Z134" s="1084"/>
      <c r="AA134" s="1084"/>
      <c r="AB134" s="1084"/>
      <c r="AC134" s="1084"/>
      <c r="AD134" s="1084"/>
      <c r="AE134" s="1084"/>
      <c r="AF134" s="1071"/>
      <c r="AG134" s="1071"/>
      <c r="AH134" s="1071"/>
      <c r="AI134" s="1071"/>
      <c r="AJ134" s="1071"/>
      <c r="AK134" s="1071"/>
      <c r="AL134" s="1071"/>
      <c r="AM134" s="1071"/>
      <c r="AN134" s="1071"/>
      <c r="AO134" s="1071"/>
      <c r="AP134" s="1071"/>
      <c r="AQ134" s="1071"/>
      <c r="CG134" s="14"/>
      <c r="CH134" s="14"/>
      <c r="CI134" s="14"/>
      <c r="CJ134" s="14"/>
      <c r="CK134" s="14"/>
      <c r="CL134" s="14"/>
      <c r="CM134" s="14"/>
      <c r="CN134" s="14"/>
    </row>
    <row r="135" spans="1:104" ht="21" customHeight="1" x14ac:dyDescent="0.2">
      <c r="A135" s="117" t="s">
        <v>161</v>
      </c>
      <c r="B135" s="117"/>
      <c r="P135" s="15"/>
      <c r="Q135" s="15"/>
      <c r="R135" s="15"/>
      <c r="S135" s="15"/>
      <c r="T135" s="15"/>
      <c r="U135" s="15"/>
      <c r="V135" s="15"/>
      <c r="W135" s="1084"/>
      <c r="X135" s="1084"/>
      <c r="Y135" s="1084"/>
      <c r="Z135" s="1084"/>
      <c r="AA135" s="1084"/>
      <c r="AB135" s="1084"/>
      <c r="AC135" s="1084"/>
      <c r="AD135" s="1084"/>
      <c r="AE135" s="1084"/>
      <c r="AF135" s="1071"/>
      <c r="AG135" s="1071"/>
      <c r="AH135" s="1071"/>
      <c r="AI135" s="1071"/>
      <c r="AJ135" s="1071"/>
      <c r="AK135" s="1071"/>
      <c r="AL135" s="1071"/>
      <c r="AM135" s="1071"/>
      <c r="AN135" s="1071"/>
      <c r="AO135" s="1071"/>
      <c r="AP135" s="1071"/>
      <c r="AQ135" s="1071"/>
      <c r="CG135" s="14">
        <v>0</v>
      </c>
      <c r="CH135" s="14"/>
      <c r="CI135" s="14"/>
      <c r="CJ135" s="14"/>
      <c r="CK135" s="14"/>
      <c r="CL135" s="14"/>
      <c r="CM135" s="14"/>
      <c r="CN135" s="14"/>
    </row>
    <row r="136" spans="1:104" ht="16.350000000000001" customHeight="1" x14ac:dyDescent="0.2">
      <c r="A136" s="1366" t="s">
        <v>3</v>
      </c>
      <c r="B136" s="1367"/>
      <c r="C136" s="1408" t="s">
        <v>63</v>
      </c>
      <c r="D136" s="1408"/>
      <c r="E136" s="1407"/>
      <c r="F136" s="1406" t="s">
        <v>119</v>
      </c>
      <c r="G136" s="1407"/>
      <c r="H136" s="1406" t="s">
        <v>120</v>
      </c>
      <c r="I136" s="1407"/>
      <c r="J136" s="1406" t="s">
        <v>121</v>
      </c>
      <c r="K136" s="1407"/>
      <c r="L136" s="1406" t="s">
        <v>122</v>
      </c>
      <c r="M136" s="1407"/>
      <c r="N136" s="1406" t="s">
        <v>123</v>
      </c>
      <c r="O136" s="1407"/>
      <c r="P136" s="15"/>
      <c r="Q136" s="15"/>
      <c r="R136" s="15"/>
      <c r="S136" s="15"/>
      <c r="T136" s="15"/>
      <c r="U136" s="15"/>
      <c r="V136" s="15"/>
      <c r="W136" s="1084"/>
      <c r="X136" s="1084"/>
      <c r="Y136" s="1084"/>
      <c r="Z136" s="1084"/>
      <c r="AA136" s="1084"/>
      <c r="AB136" s="1084"/>
      <c r="AC136" s="1084"/>
      <c r="AD136" s="1084"/>
      <c r="AE136" s="1084"/>
      <c r="AF136" s="1071"/>
      <c r="AG136" s="1071"/>
      <c r="AH136" s="1071"/>
      <c r="AI136" s="1071"/>
      <c r="AJ136" s="1071"/>
      <c r="AK136" s="1071"/>
      <c r="AL136" s="1071"/>
      <c r="AM136" s="1071"/>
      <c r="AN136" s="1071"/>
      <c r="AO136" s="1071"/>
      <c r="AP136" s="1071"/>
      <c r="AQ136" s="958"/>
      <c r="AR136" s="1065"/>
      <c r="AS136" s="1065"/>
      <c r="AT136" s="1065"/>
      <c r="AU136" s="1065"/>
      <c r="AV136" s="1065"/>
      <c r="AW136" s="1065"/>
      <c r="AX136" s="1065"/>
      <c r="AY136" s="1065"/>
      <c r="AZ136" s="1065"/>
      <c r="BA136" s="1065"/>
      <c r="BB136" s="1065"/>
      <c r="BC136" s="1065"/>
      <c r="CG136" s="14"/>
      <c r="CH136" s="14"/>
      <c r="CI136" s="14"/>
      <c r="CJ136" s="14"/>
      <c r="CK136" s="14"/>
      <c r="CL136" s="14"/>
      <c r="CM136" s="14"/>
      <c r="CN136" s="14"/>
    </row>
    <row r="137" spans="1:104" ht="16.350000000000001" customHeight="1" x14ac:dyDescent="0.2">
      <c r="A137" s="1368"/>
      <c r="B137" s="1369"/>
      <c r="C137" s="881" t="s">
        <v>88</v>
      </c>
      <c r="D137" s="906" t="s">
        <v>54</v>
      </c>
      <c r="E137" s="815" t="s">
        <v>89</v>
      </c>
      <c r="F137" s="881" t="s">
        <v>54</v>
      </c>
      <c r="G137" s="815" t="s">
        <v>89</v>
      </c>
      <c r="H137" s="881" t="s">
        <v>54</v>
      </c>
      <c r="I137" s="815" t="s">
        <v>89</v>
      </c>
      <c r="J137" s="881" t="s">
        <v>54</v>
      </c>
      <c r="K137" s="815" t="s">
        <v>89</v>
      </c>
      <c r="L137" s="881" t="s">
        <v>54</v>
      </c>
      <c r="M137" s="815" t="s">
        <v>89</v>
      </c>
      <c r="N137" s="262" t="s">
        <v>54</v>
      </c>
      <c r="O137" s="902" t="s">
        <v>89</v>
      </c>
      <c r="P137" s="15"/>
      <c r="Q137" s="15"/>
      <c r="R137" s="15"/>
      <c r="S137" s="15"/>
      <c r="T137" s="15"/>
      <c r="U137" s="15"/>
      <c r="V137" s="15"/>
      <c r="W137" s="1084"/>
      <c r="X137" s="1084"/>
      <c r="Y137" s="1084"/>
      <c r="Z137" s="1084"/>
      <c r="AA137" s="1084"/>
      <c r="AB137" s="1084"/>
      <c r="AC137" s="1084"/>
      <c r="AD137" s="1084"/>
      <c r="AE137" s="1084"/>
      <c r="AF137" s="1071"/>
      <c r="AG137" s="1071"/>
      <c r="AH137" s="1071"/>
      <c r="AI137" s="1071"/>
      <c r="AJ137" s="1071"/>
      <c r="AK137" s="1071"/>
      <c r="AL137" s="1071"/>
      <c r="AM137" s="1071"/>
      <c r="AN137" s="1071"/>
      <c r="AO137" s="1071"/>
      <c r="AP137" s="1071"/>
      <c r="AQ137" s="923"/>
      <c r="AR137" s="1065"/>
      <c r="AS137" s="1065"/>
      <c r="AT137" s="1065"/>
      <c r="AU137" s="1065"/>
      <c r="AV137" s="1065"/>
      <c r="AW137" s="1065"/>
      <c r="AX137" s="1065"/>
      <c r="AY137" s="1065"/>
      <c r="AZ137" s="1065"/>
      <c r="BA137" s="1065"/>
      <c r="BB137" s="1065"/>
      <c r="BC137" s="1065"/>
      <c r="CG137" s="14"/>
      <c r="CH137" s="14"/>
      <c r="CI137" s="14"/>
      <c r="CJ137" s="14"/>
      <c r="CK137" s="14"/>
      <c r="CL137" s="14"/>
      <c r="CM137" s="14"/>
      <c r="CN137" s="14"/>
    </row>
    <row r="138" spans="1:104" s="66" customFormat="1" ht="16.350000000000001" customHeight="1" x14ac:dyDescent="0.2">
      <c r="A138" s="1372" t="s">
        <v>162</v>
      </c>
      <c r="B138" s="263" t="s">
        <v>150</v>
      </c>
      <c r="C138" s="213">
        <f>SUM(D138+E138)</f>
        <v>0</v>
      </c>
      <c r="D138" s="214">
        <f>SUM(F138+H138+J138+L138+N138)</f>
        <v>0</v>
      </c>
      <c r="E138" s="215">
        <f>SUM(G138+I138+K138+M138+O138)</f>
        <v>0</v>
      </c>
      <c r="F138" s="893"/>
      <c r="G138" s="896"/>
      <c r="H138" s="893"/>
      <c r="I138" s="109"/>
      <c r="J138" s="106"/>
      <c r="K138" s="109"/>
      <c r="L138" s="106"/>
      <c r="M138" s="109"/>
      <c r="N138" s="264"/>
      <c r="O138" s="924"/>
      <c r="P138" s="949"/>
      <c r="Q138" s="1084"/>
      <c r="R138" s="1084"/>
      <c r="S138" s="1084"/>
      <c r="T138" s="1084"/>
      <c r="U138" s="1084"/>
      <c r="V138" s="1084"/>
      <c r="W138" s="1084"/>
      <c r="X138" s="1084"/>
      <c r="Y138" s="1084"/>
      <c r="Z138" s="1084"/>
      <c r="AA138" s="1084"/>
      <c r="AB138" s="1084"/>
      <c r="AC138" s="1084"/>
      <c r="AD138" s="1071"/>
      <c r="AE138" s="1071"/>
      <c r="AF138" s="1071"/>
      <c r="AG138" s="1071"/>
      <c r="AH138" s="1071"/>
      <c r="AI138" s="936"/>
      <c r="AJ138" s="1089"/>
      <c r="AK138" s="1089"/>
      <c r="AL138" s="1089"/>
      <c r="AM138" s="1089"/>
      <c r="AN138" s="1089"/>
      <c r="AO138" s="1089"/>
      <c r="AP138" s="1089"/>
      <c r="AQ138" s="1089"/>
      <c r="AR138" s="1089"/>
      <c r="AS138" s="1089"/>
      <c r="AT138" s="1089"/>
      <c r="AU138" s="1089"/>
      <c r="AV138" s="1089"/>
      <c r="AW138" s="1089"/>
      <c r="AX138" s="1089"/>
      <c r="AY138" s="1089"/>
      <c r="AZ138" s="1089"/>
      <c r="BA138" s="1089"/>
      <c r="BB138" s="1089"/>
      <c r="BC138" s="1089"/>
      <c r="BD138" s="1089"/>
      <c r="BE138" s="1089"/>
      <c r="BF138" s="1089"/>
      <c r="BG138" s="1089"/>
      <c r="BH138" s="1089"/>
      <c r="BI138" s="1089"/>
      <c r="BJ138" s="1089"/>
      <c r="BK138" s="1089"/>
      <c r="BL138" s="1089"/>
      <c r="BM138" s="1089"/>
      <c r="BN138" s="1089"/>
      <c r="BO138" s="1089"/>
      <c r="BP138" s="1089"/>
      <c r="BQ138" s="1089"/>
      <c r="BR138" s="1089"/>
      <c r="BS138" s="1089"/>
      <c r="BT138" s="1089"/>
      <c r="BU138" s="1089"/>
      <c r="BV138" s="1089"/>
      <c r="BW138" s="1089"/>
      <c r="BX138" s="1089"/>
      <c r="BY138" s="1089"/>
      <c r="BZ138" s="1090"/>
      <c r="CA138" s="1091"/>
      <c r="CB138" s="1091"/>
      <c r="CC138" s="1091"/>
      <c r="CD138" s="1091"/>
      <c r="CE138" s="1091"/>
      <c r="CF138" s="1091"/>
      <c r="CG138" s="1092"/>
      <c r="CH138" s="1092"/>
      <c r="CI138" s="1092"/>
      <c r="CJ138" s="1092"/>
      <c r="CK138" s="1092"/>
      <c r="CL138" s="1092"/>
      <c r="CM138" s="1092"/>
      <c r="CN138" s="1092"/>
      <c r="CO138" s="1091"/>
      <c r="CP138" s="1091"/>
      <c r="CQ138" s="1091"/>
      <c r="CR138" s="1091"/>
      <c r="CS138" s="1091"/>
      <c r="CT138" s="1091"/>
      <c r="CU138" s="1091"/>
      <c r="CV138" s="1091"/>
      <c r="CW138" s="1091"/>
      <c r="CX138" s="1091"/>
      <c r="CY138" s="1091"/>
      <c r="CZ138" s="1091"/>
    </row>
    <row r="139" spans="1:104" s="66" customFormat="1" ht="16.350000000000001" customHeight="1" x14ac:dyDescent="0.2">
      <c r="A139" s="1433"/>
      <c r="B139" s="269" t="s">
        <v>151</v>
      </c>
      <c r="C139" s="139">
        <f>SUM(D139+E139)</f>
        <v>0</v>
      </c>
      <c r="D139" s="140">
        <f>SUM(H139+J139+L139+N139)</f>
        <v>0</v>
      </c>
      <c r="E139" s="141">
        <f>SUM(I139+K139+M139+O139)</f>
        <v>0</v>
      </c>
      <c r="F139" s="270"/>
      <c r="G139" s="271"/>
      <c r="H139" s="106"/>
      <c r="I139" s="109"/>
      <c r="J139" s="106"/>
      <c r="K139" s="109"/>
      <c r="L139" s="106"/>
      <c r="M139" s="109"/>
      <c r="N139" s="264"/>
      <c r="O139" s="272"/>
      <c r="P139" s="197"/>
      <c r="Q139" s="1084"/>
      <c r="R139" s="1084"/>
      <c r="S139" s="1084"/>
      <c r="T139" s="1084"/>
      <c r="U139" s="1084"/>
      <c r="V139" s="1084"/>
      <c r="W139" s="1084"/>
      <c r="X139" s="1084"/>
      <c r="Y139" s="1084"/>
      <c r="Z139" s="1084"/>
      <c r="AA139" s="1084"/>
      <c r="AB139" s="1084"/>
      <c r="AC139" s="1084"/>
      <c r="AD139" s="1071"/>
      <c r="AE139" s="1071"/>
      <c r="AF139" s="1071"/>
      <c r="AG139" s="1071"/>
      <c r="AH139" s="1071"/>
      <c r="AI139" s="936"/>
      <c r="AJ139" s="1089"/>
      <c r="AK139" s="1089"/>
      <c r="AL139" s="1089"/>
      <c r="AM139" s="1089"/>
      <c r="AN139" s="1089"/>
      <c r="AO139" s="1089"/>
      <c r="AP139" s="1089"/>
      <c r="AQ139" s="1089"/>
      <c r="AR139" s="1089"/>
      <c r="AS139" s="1089"/>
      <c r="AT139" s="1089"/>
      <c r="AU139" s="1089"/>
      <c r="AV139" s="1089"/>
      <c r="AW139" s="1089"/>
      <c r="AX139" s="1089"/>
      <c r="AY139" s="1089"/>
      <c r="AZ139" s="1089"/>
      <c r="BA139" s="1089"/>
      <c r="BB139" s="1089"/>
      <c r="BC139" s="1089"/>
      <c r="BD139" s="1089"/>
      <c r="BE139" s="1089"/>
      <c r="BF139" s="1089"/>
      <c r="BG139" s="1089"/>
      <c r="BH139" s="1089"/>
      <c r="BI139" s="1089"/>
      <c r="BJ139" s="1089"/>
      <c r="BK139" s="1089"/>
      <c r="BL139" s="1089"/>
      <c r="BM139" s="1089"/>
      <c r="BN139" s="1089"/>
      <c r="BO139" s="1089"/>
      <c r="BP139" s="1089"/>
      <c r="BQ139" s="1089"/>
      <c r="BR139" s="1089"/>
      <c r="BS139" s="1089"/>
      <c r="BT139" s="1089"/>
      <c r="BU139" s="1089"/>
      <c r="BV139" s="1089"/>
      <c r="BW139" s="1089"/>
      <c r="BX139" s="1089"/>
      <c r="BY139" s="1089"/>
      <c r="BZ139" s="1090"/>
      <c r="CA139" s="1091"/>
      <c r="CB139" s="1091"/>
      <c r="CC139" s="1091"/>
      <c r="CD139" s="1091"/>
      <c r="CE139" s="1091"/>
      <c r="CF139" s="1091"/>
      <c r="CG139" s="1092"/>
      <c r="CH139" s="1092"/>
      <c r="CI139" s="1092"/>
      <c r="CJ139" s="1092"/>
      <c r="CK139" s="1092"/>
      <c r="CL139" s="1092"/>
      <c r="CM139" s="1092"/>
      <c r="CN139" s="1092"/>
      <c r="CO139" s="1091"/>
      <c r="CP139" s="1091"/>
      <c r="CQ139" s="1091"/>
      <c r="CR139" s="1091"/>
      <c r="CS139" s="1091"/>
      <c r="CT139" s="1091"/>
      <c r="CU139" s="1091"/>
      <c r="CV139" s="1091"/>
      <c r="CW139" s="1091"/>
      <c r="CX139" s="1091"/>
      <c r="CY139" s="1091"/>
      <c r="CZ139" s="1091"/>
    </row>
    <row r="140" spans="1:104" ht="16.350000000000001" customHeight="1" x14ac:dyDescent="0.2">
      <c r="A140" s="1433"/>
      <c r="B140" s="91" t="s">
        <v>152</v>
      </c>
      <c r="C140" s="182">
        <f>SUM(D140+E140)</f>
        <v>0</v>
      </c>
      <c r="D140" s="183">
        <f>SUM(H140+J140+L140+N140)</f>
        <v>0</v>
      </c>
      <c r="E140" s="184">
        <f>SUM(I140+K140+M140+O140)</f>
        <v>0</v>
      </c>
      <c r="F140" s="273"/>
      <c r="G140" s="274"/>
      <c r="H140" s="82"/>
      <c r="I140" s="85"/>
      <c r="J140" s="82"/>
      <c r="K140" s="85"/>
      <c r="L140" s="82"/>
      <c r="M140" s="85"/>
      <c r="N140" s="149"/>
      <c r="O140" s="185"/>
      <c r="P140" s="197"/>
      <c r="Q140" s="1084"/>
      <c r="R140" s="1084"/>
      <c r="S140" s="1084"/>
      <c r="T140" s="1084"/>
      <c r="U140" s="1084"/>
      <c r="V140" s="1084"/>
      <c r="W140" s="1084"/>
      <c r="X140" s="1084"/>
      <c r="Y140" s="1084"/>
      <c r="Z140" s="1084"/>
      <c r="AA140" s="1084"/>
      <c r="AB140" s="1084"/>
      <c r="AC140" s="1084"/>
      <c r="AD140" s="1071"/>
      <c r="AE140" s="1071"/>
      <c r="AF140" s="1071"/>
      <c r="AG140" s="1071"/>
      <c r="AH140" s="1071"/>
      <c r="AI140" s="936"/>
      <c r="AJ140" s="1065"/>
      <c r="AK140" s="1065"/>
      <c r="AL140" s="1065"/>
      <c r="AM140" s="1065"/>
      <c r="AN140" s="1065"/>
      <c r="AO140" s="1065"/>
      <c r="AP140" s="1065"/>
      <c r="AQ140" s="1065"/>
      <c r="AR140" s="1065"/>
      <c r="AS140" s="1065"/>
      <c r="AT140" s="1065"/>
      <c r="AU140" s="1065"/>
      <c r="CG140" s="14"/>
      <c r="CH140" s="14"/>
      <c r="CI140" s="14"/>
      <c r="CJ140" s="14"/>
      <c r="CK140" s="14"/>
      <c r="CL140" s="14"/>
      <c r="CM140" s="14"/>
      <c r="CN140" s="14"/>
    </row>
    <row r="141" spans="1:104" ht="16.350000000000001" customHeight="1" thickBot="1" x14ac:dyDescent="0.25">
      <c r="A141" s="1458"/>
      <c r="B141" s="99" t="s">
        <v>163</v>
      </c>
      <c r="C141" s="275">
        <f t="shared" ref="C141:O141" si="23">SUM(C138:C140)</f>
        <v>0</v>
      </c>
      <c r="D141" s="276">
        <f t="shared" si="23"/>
        <v>0</v>
      </c>
      <c r="E141" s="277">
        <f t="shared" si="23"/>
        <v>0</v>
      </c>
      <c r="F141" s="275">
        <f t="shared" si="23"/>
        <v>0</v>
      </c>
      <c r="G141" s="277">
        <f t="shared" si="23"/>
        <v>0</v>
      </c>
      <c r="H141" s="275">
        <f t="shared" si="23"/>
        <v>0</v>
      </c>
      <c r="I141" s="277">
        <f t="shared" si="23"/>
        <v>0</v>
      </c>
      <c r="J141" s="275">
        <f t="shared" si="23"/>
        <v>0</v>
      </c>
      <c r="K141" s="277">
        <f t="shared" si="23"/>
        <v>0</v>
      </c>
      <c r="L141" s="275">
        <f t="shared" si="23"/>
        <v>0</v>
      </c>
      <c r="M141" s="277">
        <f t="shared" si="23"/>
        <v>0</v>
      </c>
      <c r="N141" s="278">
        <f t="shared" si="23"/>
        <v>0</v>
      </c>
      <c r="O141" s="279">
        <f t="shared" si="23"/>
        <v>0</v>
      </c>
      <c r="P141" s="197"/>
      <c r="Q141" s="15"/>
      <c r="R141" s="15"/>
      <c r="S141" s="15"/>
      <c r="T141" s="15"/>
      <c r="U141" s="15"/>
      <c r="V141" s="15"/>
      <c r="W141" s="15"/>
      <c r="X141" s="15"/>
      <c r="Y141" s="1084"/>
      <c r="Z141" s="1084"/>
      <c r="AA141" s="1084"/>
      <c r="AB141" s="1084"/>
      <c r="AC141" s="1084"/>
      <c r="AD141" s="1071"/>
      <c r="AE141" s="1071"/>
      <c r="AF141" s="1071"/>
      <c r="AG141" s="1071"/>
      <c r="AH141" s="1071"/>
      <c r="AI141" s="1071"/>
      <c r="AJ141" s="1071"/>
      <c r="AK141" s="1071"/>
      <c r="AL141" s="1071"/>
      <c r="AM141" s="1071"/>
      <c r="AN141" s="1071"/>
      <c r="AO141" s="958"/>
      <c r="AP141" s="1071"/>
      <c r="AQ141" s="1071"/>
      <c r="AR141" s="879"/>
      <c r="AS141" s="1065"/>
      <c r="AT141" s="1086"/>
      <c r="AU141" s="1086"/>
      <c r="AV141" s="1086"/>
      <c r="AW141" s="1086"/>
      <c r="AX141" s="1086"/>
      <c r="AY141" s="1086"/>
      <c r="AZ141" s="1086"/>
      <c r="BA141" s="1086"/>
      <c r="BB141" s="1086"/>
      <c r="BC141" s="1086"/>
      <c r="BD141" s="12"/>
      <c r="BE141" s="12"/>
      <c r="CG141" s="14"/>
      <c r="CH141" s="14"/>
      <c r="CI141" s="14"/>
      <c r="CJ141" s="14"/>
      <c r="CK141" s="14"/>
      <c r="CL141" s="14"/>
      <c r="CM141" s="14"/>
      <c r="CN141" s="14"/>
    </row>
    <row r="142" spans="1:104" ht="16.350000000000001" customHeight="1" thickTop="1" x14ac:dyDescent="0.2">
      <c r="A142" s="1459" t="s">
        <v>164</v>
      </c>
      <c r="B142" s="269" t="s">
        <v>165</v>
      </c>
      <c r="C142" s="280">
        <f>SUM(D142+E142)</f>
        <v>0</v>
      </c>
      <c r="D142" s="281">
        <f t="shared" ref="D142:E145" si="24">SUM(F142+H142+J142+L142+N142)</f>
        <v>0</v>
      </c>
      <c r="E142" s="282">
        <f t="shared" si="24"/>
        <v>0</v>
      </c>
      <c r="F142" s="283"/>
      <c r="G142" s="284"/>
      <c r="H142" s="285"/>
      <c r="I142" s="284"/>
      <c r="J142" s="286"/>
      <c r="K142" s="109"/>
      <c r="L142" s="286"/>
      <c r="M142" s="109"/>
      <c r="N142" s="285"/>
      <c r="O142" s="284"/>
      <c r="P142" s="197"/>
      <c r="Q142" s="15"/>
      <c r="R142" s="15"/>
      <c r="S142" s="15"/>
      <c r="T142" s="15"/>
      <c r="U142" s="15"/>
      <c r="V142" s="15"/>
      <c r="W142" s="15"/>
      <c r="X142" s="15"/>
      <c r="Y142" s="928"/>
      <c r="Z142" s="922"/>
      <c r="AA142" s="15"/>
      <c r="AB142" s="963"/>
      <c r="AC142" s="922"/>
      <c r="AD142" s="120"/>
      <c r="AE142" s="964"/>
      <c r="AF142" s="964"/>
      <c r="AG142" s="964"/>
      <c r="AH142" s="1071"/>
      <c r="AI142" s="120"/>
      <c r="AJ142" s="958"/>
      <c r="AK142" s="958"/>
      <c r="AL142" s="958"/>
      <c r="AM142" s="1071"/>
      <c r="AN142" s="120"/>
      <c r="AO142" s="958"/>
      <c r="AP142" s="1071"/>
      <c r="AQ142" s="1071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CG142" s="14"/>
      <c r="CH142" s="14"/>
      <c r="CI142" s="14"/>
      <c r="CJ142" s="14"/>
      <c r="CK142" s="14"/>
      <c r="CL142" s="14"/>
      <c r="CM142" s="14"/>
      <c r="CN142" s="14"/>
    </row>
    <row r="143" spans="1:104" x14ac:dyDescent="0.2">
      <c r="A143" s="1433"/>
      <c r="B143" s="105" t="s">
        <v>166</v>
      </c>
      <c r="C143" s="289">
        <f>SUM(D143+E143)</f>
        <v>0</v>
      </c>
      <c r="D143" s="252">
        <f t="shared" si="24"/>
        <v>0</v>
      </c>
      <c r="E143" s="253">
        <f t="shared" si="24"/>
        <v>0</v>
      </c>
      <c r="F143" s="106"/>
      <c r="G143" s="109"/>
      <c r="H143" s="35"/>
      <c r="I143" s="109"/>
      <c r="J143" s="35"/>
      <c r="K143" s="109"/>
      <c r="L143" s="106"/>
      <c r="M143" s="109"/>
      <c r="N143" s="35"/>
      <c r="O143" s="272"/>
      <c r="P143" s="3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CG143" s="14"/>
      <c r="CH143" s="14"/>
      <c r="CI143" s="14"/>
      <c r="CJ143" s="14"/>
      <c r="CK143" s="14"/>
      <c r="CL143" s="14"/>
      <c r="CM143" s="14"/>
      <c r="CN143" s="14"/>
    </row>
    <row r="144" spans="1:104" x14ac:dyDescent="0.2">
      <c r="A144" s="1433"/>
      <c r="B144" s="89" t="s">
        <v>167</v>
      </c>
      <c r="C144" s="236">
        <f>SUM(D144+E144)</f>
        <v>0</v>
      </c>
      <c r="D144" s="237">
        <f t="shared" si="24"/>
        <v>0</v>
      </c>
      <c r="E144" s="238">
        <f t="shared" si="24"/>
        <v>0</v>
      </c>
      <c r="F144" s="35"/>
      <c r="G144" s="39"/>
      <c r="H144" s="35"/>
      <c r="I144" s="39"/>
      <c r="J144" s="35"/>
      <c r="K144" s="39"/>
      <c r="L144" s="35"/>
      <c r="M144" s="39"/>
      <c r="N144" s="143"/>
      <c r="O144" s="40"/>
      <c r="P144" s="3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CG144" s="14"/>
      <c r="CH144" s="14"/>
      <c r="CI144" s="14"/>
      <c r="CJ144" s="14"/>
      <c r="CK144" s="14"/>
      <c r="CL144" s="14"/>
      <c r="CM144" s="14"/>
      <c r="CN144" s="14"/>
    </row>
    <row r="145" spans="1:104" ht="15" customHeight="1" x14ac:dyDescent="0.2">
      <c r="A145" s="1374"/>
      <c r="B145" s="81" t="s">
        <v>168</v>
      </c>
      <c r="C145" s="290">
        <f>SUM(D145+E145)</f>
        <v>0</v>
      </c>
      <c r="D145" s="291">
        <f t="shared" si="24"/>
        <v>0</v>
      </c>
      <c r="E145" s="292">
        <f t="shared" si="24"/>
        <v>0</v>
      </c>
      <c r="F145" s="82"/>
      <c r="G145" s="85"/>
      <c r="H145" s="82"/>
      <c r="I145" s="85"/>
      <c r="J145" s="82"/>
      <c r="K145" s="85"/>
      <c r="L145" s="82"/>
      <c r="M145" s="85"/>
      <c r="N145" s="149"/>
      <c r="O145" s="185"/>
      <c r="P145" s="293"/>
      <c r="Q145" s="11"/>
      <c r="R145" s="11"/>
      <c r="S145" s="11"/>
      <c r="T145" s="11"/>
      <c r="U145" s="11"/>
      <c r="V145" s="80"/>
      <c r="W145" s="11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965"/>
      <c r="AM145" s="966"/>
      <c r="AN145" s="966"/>
      <c r="AO145" s="296"/>
      <c r="AP145" s="966"/>
      <c r="AQ145" s="296"/>
      <c r="AR145" s="297"/>
      <c r="AS145" s="298"/>
      <c r="AT145" s="1047"/>
      <c r="AU145" s="1084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Z145" s="2"/>
      <c r="CG145" s="14"/>
      <c r="CH145" s="14"/>
      <c r="CI145" s="14"/>
      <c r="CJ145" s="14"/>
      <c r="CK145" s="14"/>
      <c r="CL145" s="14"/>
      <c r="CM145" s="14"/>
      <c r="CN145" s="14"/>
    </row>
    <row r="146" spans="1:104" ht="15.75" customHeight="1" x14ac:dyDescent="0.2">
      <c r="A146" s="11" t="s">
        <v>169</v>
      </c>
      <c r="B146" s="11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Y146" s="3"/>
      <c r="BZ146" s="4"/>
      <c r="CF146" s="14"/>
      <c r="CG146" s="14"/>
      <c r="CH146" s="14"/>
      <c r="CI146" s="14"/>
      <c r="CJ146" s="14"/>
      <c r="CK146" s="14"/>
      <c r="CL146" s="14"/>
      <c r="CM146" s="14"/>
      <c r="CZ146" s="2"/>
    </row>
    <row r="147" spans="1:104" ht="13.5" customHeight="1" x14ac:dyDescent="0.2">
      <c r="A147" s="11" t="s">
        <v>170</v>
      </c>
      <c r="B147" s="11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Y147" s="3"/>
      <c r="BZ147" s="4"/>
      <c r="CF147" s="14"/>
      <c r="CG147" s="14"/>
      <c r="CH147" s="14"/>
      <c r="CI147" s="14"/>
      <c r="CJ147" s="14"/>
      <c r="CK147" s="14"/>
      <c r="CL147" s="14"/>
      <c r="CM147" s="14"/>
      <c r="CZ147" s="2"/>
    </row>
    <row r="148" spans="1:104" ht="16.350000000000001" customHeight="1" x14ac:dyDescent="0.2">
      <c r="A148" s="117" t="s">
        <v>171</v>
      </c>
      <c r="B148" s="117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12"/>
      <c r="BF148" s="12"/>
      <c r="BY148" s="3"/>
      <c r="CZ148" s="2"/>
    </row>
    <row r="149" spans="1:104" ht="22.5" customHeight="1" x14ac:dyDescent="0.2">
      <c r="A149" s="1371" t="s">
        <v>172</v>
      </c>
      <c r="B149" s="1372"/>
      <c r="C149" s="1579" t="s">
        <v>63</v>
      </c>
      <c r="D149" s="1579"/>
      <c r="E149" s="1579"/>
      <c r="F149" s="1579" t="s">
        <v>173</v>
      </c>
      <c r="G149" s="1579"/>
      <c r="H149" s="1579" t="s">
        <v>174</v>
      </c>
      <c r="I149" s="1579"/>
      <c r="J149" s="1579" t="s">
        <v>175</v>
      </c>
      <c r="K149" s="1579"/>
      <c r="L149" s="1579" t="s">
        <v>110</v>
      </c>
      <c r="M149" s="1579"/>
      <c r="N149" s="1377" t="s">
        <v>11</v>
      </c>
      <c r="O149" s="1380"/>
      <c r="P149" s="1585" t="s">
        <v>112</v>
      </c>
      <c r="Q149" s="1585"/>
      <c r="R149" s="1585" t="s">
        <v>113</v>
      </c>
      <c r="S149" s="1585"/>
      <c r="T149" s="1585" t="s">
        <v>114</v>
      </c>
      <c r="U149" s="1585"/>
      <c r="V149" s="1585" t="s">
        <v>115</v>
      </c>
      <c r="W149" s="1585"/>
      <c r="X149" s="1585" t="s">
        <v>116</v>
      </c>
      <c r="Y149" s="1585"/>
      <c r="Z149" s="1585" t="s">
        <v>117</v>
      </c>
      <c r="AA149" s="1585"/>
      <c r="AB149" s="1585" t="s">
        <v>118</v>
      </c>
      <c r="AC149" s="1585"/>
      <c r="AD149" s="1585" t="s">
        <v>119</v>
      </c>
      <c r="AE149" s="1585"/>
      <c r="AF149" s="1585" t="s">
        <v>120</v>
      </c>
      <c r="AG149" s="1585"/>
      <c r="AH149" s="1585" t="s">
        <v>121</v>
      </c>
      <c r="AI149" s="1585"/>
      <c r="AJ149" s="1585" t="s">
        <v>122</v>
      </c>
      <c r="AK149" s="1585"/>
      <c r="AL149" s="1585" t="s">
        <v>123</v>
      </c>
      <c r="AM149" s="1406"/>
      <c r="AN149" s="1598" t="s">
        <v>176</v>
      </c>
      <c r="AO149" s="1599" t="s">
        <v>177</v>
      </c>
      <c r="AP149" s="1406" t="s">
        <v>178</v>
      </c>
      <c r="AQ149" s="1407"/>
      <c r="AR149" s="1375" t="s">
        <v>179</v>
      </c>
      <c r="AS149" s="1375" t="s">
        <v>180</v>
      </c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Y149" s="3"/>
      <c r="CZ149" s="2"/>
    </row>
    <row r="150" spans="1:104" ht="37.5" customHeight="1" x14ac:dyDescent="0.2">
      <c r="A150" s="1373"/>
      <c r="B150" s="1374"/>
      <c r="C150" s="967" t="s">
        <v>88</v>
      </c>
      <c r="D150" s="882" t="s">
        <v>54</v>
      </c>
      <c r="E150" s="810" t="s">
        <v>89</v>
      </c>
      <c r="F150" s="967" t="s">
        <v>54</v>
      </c>
      <c r="G150" s="810" t="s">
        <v>89</v>
      </c>
      <c r="H150" s="967" t="s">
        <v>54</v>
      </c>
      <c r="I150" s="810" t="s">
        <v>89</v>
      </c>
      <c r="J150" s="967" t="s">
        <v>54</v>
      </c>
      <c r="K150" s="810" t="s">
        <v>89</v>
      </c>
      <c r="L150" s="967" t="s">
        <v>54</v>
      </c>
      <c r="M150" s="810" t="s">
        <v>89</v>
      </c>
      <c r="N150" s="967" t="s">
        <v>54</v>
      </c>
      <c r="O150" s="810" t="s">
        <v>89</v>
      </c>
      <c r="P150" s="967" t="s">
        <v>54</v>
      </c>
      <c r="Q150" s="810" t="s">
        <v>89</v>
      </c>
      <c r="R150" s="967" t="s">
        <v>54</v>
      </c>
      <c r="S150" s="810" t="s">
        <v>89</v>
      </c>
      <c r="T150" s="967" t="s">
        <v>54</v>
      </c>
      <c r="U150" s="810" t="s">
        <v>89</v>
      </c>
      <c r="V150" s="967" t="s">
        <v>54</v>
      </c>
      <c r="W150" s="810" t="s">
        <v>89</v>
      </c>
      <c r="X150" s="967" t="s">
        <v>54</v>
      </c>
      <c r="Y150" s="810" t="s">
        <v>89</v>
      </c>
      <c r="Z150" s="967" t="s">
        <v>54</v>
      </c>
      <c r="AA150" s="810" t="s">
        <v>89</v>
      </c>
      <c r="AB150" s="967" t="s">
        <v>54</v>
      </c>
      <c r="AC150" s="810" t="s">
        <v>89</v>
      </c>
      <c r="AD150" s="967" t="s">
        <v>54</v>
      </c>
      <c r="AE150" s="810" t="s">
        <v>89</v>
      </c>
      <c r="AF150" s="967" t="s">
        <v>54</v>
      </c>
      <c r="AG150" s="810" t="s">
        <v>89</v>
      </c>
      <c r="AH150" s="967" t="s">
        <v>54</v>
      </c>
      <c r="AI150" s="810" t="s">
        <v>89</v>
      </c>
      <c r="AJ150" s="967" t="s">
        <v>54</v>
      </c>
      <c r="AK150" s="810" t="s">
        <v>89</v>
      </c>
      <c r="AL150" s="967" t="s">
        <v>54</v>
      </c>
      <c r="AM150" s="827" t="s">
        <v>89</v>
      </c>
      <c r="AN150" s="1469"/>
      <c r="AO150" s="1471"/>
      <c r="AP150" s="967" t="s">
        <v>54</v>
      </c>
      <c r="AQ150" s="810" t="s">
        <v>89</v>
      </c>
      <c r="AR150" s="1376"/>
      <c r="AS150" s="1376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12"/>
      <c r="BF150" s="12"/>
      <c r="BY150" s="3"/>
      <c r="CZ150" s="2"/>
    </row>
    <row r="151" spans="1:104" ht="20.25" customHeight="1" x14ac:dyDescent="0.2">
      <c r="A151" s="1460" t="s">
        <v>181</v>
      </c>
      <c r="B151" s="1461"/>
      <c r="C151" s="968">
        <f>SUM(D151+E151)</f>
        <v>7</v>
      </c>
      <c r="D151" s="969">
        <f>SUM(F151+H151+J151+L151+N151+P151+R151+T151+V151+X151+Z151+AB151+AD151+AF151+AH151+AJ151+AL151)</f>
        <v>4</v>
      </c>
      <c r="E151" s="304">
        <f>SUM(G151+I151+K151+M151+O151+Q151+S151+U151+W151+Y151+AA151+AC151+AE151+AG151+AI151+AK151+AM151)</f>
        <v>3</v>
      </c>
      <c r="F151" s="905">
        <v>0</v>
      </c>
      <c r="G151" s="305">
        <v>0</v>
      </c>
      <c r="H151" s="905">
        <v>0</v>
      </c>
      <c r="I151" s="305">
        <v>0</v>
      </c>
      <c r="J151" s="905">
        <v>0</v>
      </c>
      <c r="K151" s="305">
        <v>0</v>
      </c>
      <c r="L151" s="905">
        <v>1</v>
      </c>
      <c r="M151" s="305">
        <v>0</v>
      </c>
      <c r="N151" s="905">
        <v>1</v>
      </c>
      <c r="O151" s="305">
        <v>1</v>
      </c>
      <c r="P151" s="905">
        <v>0</v>
      </c>
      <c r="Q151" s="305">
        <v>0</v>
      </c>
      <c r="R151" s="905">
        <v>0</v>
      </c>
      <c r="S151" s="305">
        <v>0</v>
      </c>
      <c r="T151" s="905">
        <v>0</v>
      </c>
      <c r="U151" s="305">
        <v>1</v>
      </c>
      <c r="V151" s="905">
        <v>0</v>
      </c>
      <c r="W151" s="305">
        <v>0</v>
      </c>
      <c r="X151" s="905">
        <v>1</v>
      </c>
      <c r="Y151" s="305">
        <v>0</v>
      </c>
      <c r="Z151" s="905">
        <v>1</v>
      </c>
      <c r="AA151" s="305">
        <v>1</v>
      </c>
      <c r="AB151" s="905">
        <v>0</v>
      </c>
      <c r="AC151" s="305">
        <v>0</v>
      </c>
      <c r="AD151" s="92">
        <v>0</v>
      </c>
      <c r="AE151" s="305">
        <v>0</v>
      </c>
      <c r="AF151" s="92">
        <v>0</v>
      </c>
      <c r="AG151" s="305">
        <v>0</v>
      </c>
      <c r="AH151" s="92">
        <v>0</v>
      </c>
      <c r="AI151" s="305">
        <v>0</v>
      </c>
      <c r="AJ151" s="92">
        <v>0</v>
      </c>
      <c r="AK151" s="305">
        <v>0</v>
      </c>
      <c r="AL151" s="92">
        <v>0</v>
      </c>
      <c r="AM151" s="285">
        <v>0</v>
      </c>
      <c r="AN151" s="970">
        <v>0</v>
      </c>
      <c r="AO151" s="306">
        <v>0</v>
      </c>
      <c r="AP151" s="92">
        <v>0</v>
      </c>
      <c r="AQ151" s="305">
        <v>0</v>
      </c>
      <c r="AR151" s="53">
        <v>0</v>
      </c>
      <c r="AS151" s="53">
        <v>0</v>
      </c>
      <c r="AT151" s="186" t="str">
        <f>CA151&amp;CB151&amp;CC151&amp;CD151&amp;CE151&amp;CF151&amp;CN151</f>
        <v/>
      </c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12"/>
      <c r="BF151" s="12"/>
      <c r="BY151" s="3"/>
      <c r="CA151" s="32" t="str">
        <f>IF(CG151=0,"","* Las gestantes ingresadas al Programa NO debe ser mayor al Total de Mujeres ingresadas. ")</f>
        <v/>
      </c>
      <c r="CB151" s="32" t="str">
        <f>IF(CH151=0,"","* Las madres de hijos menor de 5 años NO DEBE ser mayor al Total de Mujeres ingresadas al Programa. ")</f>
        <v/>
      </c>
      <c r="CC151" s="32" t="str">
        <f>IF(CI151=0,"","* Los ingresos de Pueblos Originarios NO DEBE ser mayor al Total de ingresos del Programa.")</f>
        <v/>
      </c>
      <c r="CD151" s="32" t="str">
        <f>IF(CJ151=0,"","* Los Niños, Niñas, Adolescentes y Jóvenes de Programas SENAME NO DEBE ser mayor al Total de ingresos del Programa. ")</f>
        <v/>
      </c>
      <c r="CE151" s="32" t="str">
        <f>IF(CK151=0,"","* Los Migrantes NO DEBEN ser mayor al Total de ingresos del Programa. ")</f>
        <v/>
      </c>
      <c r="CF151" s="32" t="str">
        <f>IF(CL151=0,"","* No olvide escribir los campos Gestante y/o Madre de Hijo menor de 5 años y/o Pueblos Originarios y/o Niños, Niñas, Adolescentes y Jóvenes de Programas SENAME y/o Migrante (Digite CERO si no tiene). ")</f>
        <v/>
      </c>
      <c r="CG151" s="33">
        <f>IF(E151&lt;AN151,1,0)</f>
        <v>0</v>
      </c>
      <c r="CH151" s="33">
        <f>IF(C151&lt;AO151,1,0)</f>
        <v>0</v>
      </c>
      <c r="CI151" s="33">
        <f>IF(C151&lt;SUM(AP151,AQ151),1,0)</f>
        <v>0</v>
      </c>
      <c r="CJ151" s="33">
        <f>IF(C151&lt;AR151,1,0)</f>
        <v>0</v>
      </c>
      <c r="CK151" s="33">
        <f>IF(C151&lt;AS151,1,0)</f>
        <v>0</v>
      </c>
      <c r="CL151" s="33">
        <f>IF(AND(C151&lt;&gt;0,OR(AN151="",AO151="",AP151="",AQ151="",AR151="",AS151="")),1,0)</f>
        <v>0</v>
      </c>
      <c r="CM151" s="33">
        <f>IF(AND(C151=0,OR(C153&gt;0,C154&gt;0,C155&gt;0,C156&gt;0,C157&gt;0)),1,0)</f>
        <v>0</v>
      </c>
      <c r="CN151" s="32" t="str">
        <f>IF(AND(C151=0,OR(C153&gt;0,C154&gt;0,C155&gt;0,C156&gt;0,C157&gt;0)),"* No olvide registrar al menos un ingreso y una persona con diagnóstico. ","")</f>
        <v/>
      </c>
      <c r="CZ151" s="2"/>
    </row>
    <row r="152" spans="1:104" ht="26.25" customHeight="1" x14ac:dyDescent="0.2">
      <c r="A152" s="1462" t="s">
        <v>182</v>
      </c>
      <c r="B152" s="1463"/>
      <c r="C152" s="307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/>
      <c r="Q152" s="308"/>
      <c r="R152" s="308"/>
      <c r="S152" s="308"/>
      <c r="T152" s="308"/>
      <c r="U152" s="308"/>
      <c r="V152" s="308"/>
      <c r="W152" s="308"/>
      <c r="X152" s="308"/>
      <c r="Y152" s="308"/>
      <c r="Z152" s="308"/>
      <c r="AA152" s="308"/>
      <c r="AB152" s="308"/>
      <c r="AC152" s="308"/>
      <c r="AD152" s="308"/>
      <c r="AE152" s="308"/>
      <c r="AF152" s="308"/>
      <c r="AG152" s="308"/>
      <c r="AH152" s="308"/>
      <c r="AI152" s="308"/>
      <c r="AJ152" s="308"/>
      <c r="AK152" s="308"/>
      <c r="AL152" s="308"/>
      <c r="AM152" s="308"/>
      <c r="AN152" s="308"/>
      <c r="AO152" s="308"/>
      <c r="AP152" s="308"/>
      <c r="AQ152" s="308"/>
      <c r="AR152" s="308"/>
      <c r="AS152" s="309"/>
      <c r="AT152" s="186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12"/>
      <c r="BF152" s="12"/>
      <c r="BY152" s="3"/>
      <c r="CA152" s="32"/>
      <c r="CB152" s="32"/>
      <c r="CC152" s="32"/>
      <c r="CD152" s="32"/>
      <c r="CE152" s="32"/>
      <c r="CF152" s="32"/>
      <c r="CG152" s="33"/>
      <c r="CH152" s="33"/>
      <c r="CI152" s="33"/>
      <c r="CJ152" s="33"/>
      <c r="CK152" s="33"/>
      <c r="CL152" s="33"/>
      <c r="CM152" s="33"/>
      <c r="CN152" s="33"/>
      <c r="CZ152" s="2"/>
    </row>
    <row r="153" spans="1:104" ht="16.350000000000001" customHeight="1" x14ac:dyDescent="0.2">
      <c r="A153" s="1597" t="s">
        <v>183</v>
      </c>
      <c r="B153" s="971" t="s">
        <v>184</v>
      </c>
      <c r="C153" s="972">
        <f>SUM(D153+E153)</f>
        <v>0</v>
      </c>
      <c r="D153" s="973">
        <f t="shared" ref="D153:D161" si="25">SUM(F153+H153+J153+L153+N153+P153+R153+T153+V153+X153+Z153+AB153+AD153+AF153+AH153+AJ153+AL153)</f>
        <v>0</v>
      </c>
      <c r="E153" s="974">
        <f t="shared" ref="E153:E161" si="26">SUM(G153+I153+K153+M153+O153+Q153+S153+U153+W153+Y153+AA153+AC153+AE153+AG153+AI153+AK153+AM153)</f>
        <v>0</v>
      </c>
      <c r="F153" s="893"/>
      <c r="G153" s="896"/>
      <c r="H153" s="893"/>
      <c r="I153" s="896"/>
      <c r="J153" s="893"/>
      <c r="K153" s="896"/>
      <c r="L153" s="893"/>
      <c r="M153" s="896"/>
      <c r="N153" s="893"/>
      <c r="O153" s="896"/>
      <c r="P153" s="893"/>
      <c r="Q153" s="896"/>
      <c r="R153" s="893"/>
      <c r="S153" s="896"/>
      <c r="T153" s="893"/>
      <c r="U153" s="896"/>
      <c r="V153" s="893"/>
      <c r="W153" s="896"/>
      <c r="X153" s="893"/>
      <c r="Y153" s="896"/>
      <c r="Z153" s="893"/>
      <c r="AA153" s="896"/>
      <c r="AB153" s="893"/>
      <c r="AC153" s="896"/>
      <c r="AD153" s="893"/>
      <c r="AE153" s="896"/>
      <c r="AF153" s="893"/>
      <c r="AG153" s="896"/>
      <c r="AH153" s="893"/>
      <c r="AI153" s="896"/>
      <c r="AJ153" s="893"/>
      <c r="AK153" s="896"/>
      <c r="AL153" s="893"/>
      <c r="AM153" s="953"/>
      <c r="AN153" s="975"/>
      <c r="AO153" s="913"/>
      <c r="AP153" s="893"/>
      <c r="AQ153" s="896"/>
      <c r="AR153" s="896"/>
      <c r="AS153" s="896"/>
      <c r="AT153" s="186" t="str">
        <f>CA153&amp;CB153&amp;CC153&amp;CD153&amp;CE153&amp;CF153</f>
        <v/>
      </c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12"/>
      <c r="BF153" s="12"/>
      <c r="BY153" s="3"/>
      <c r="CA153" s="32" t="str">
        <f t="shared" ref="CA153:CA179" si="27">IF(CG153=0,"","* Las gestantes ingresadas al Programa NO debe ser mayor al Total de Mujeres ingresadas. ")</f>
        <v/>
      </c>
      <c r="CB153" s="32" t="str">
        <f t="shared" ref="CB153:CB169" si="28">IF(CH153=0,"","* Las madres de hijos menor de 5 años NO DEBE ser mayor al Total de Mujeres ingresadas al Programa. ")</f>
        <v/>
      </c>
      <c r="CC153" s="32" t="str">
        <f t="shared" ref="CC153:CC189" si="29">IF(CI153=0,"","* Los ingresos de Pueblos Originarios NO DEBE ser mayor al Total de ingresos del Programa.")</f>
        <v/>
      </c>
      <c r="CD153" s="32" t="str">
        <f t="shared" ref="CD153:CD189" si="30">IF(CJ153=0,"","* Los Niños, Niñas, Adolescentes y Jóvenes de Programas SENAME NO DEBE ser mayor al Total de ingresos del Programa. ")</f>
        <v/>
      </c>
      <c r="CE153" s="32" t="str">
        <f t="shared" ref="CE153:CE189" si="31">IF(CK153=0,"","* Los Migrantes NO DEBEN ser mayor al Total de ingresos del Programa. ")</f>
        <v/>
      </c>
      <c r="CF153" s="32" t="str">
        <f t="shared" ref="CF153:CF189" si="32">IF(CL153=0,"","* No olvide escribir los campos Gestante y/o Madre de Hijo menor de 5 años y/o Pueblos Originarios y/o Niños, Niñas, Adolescentes y Jóvenes de Programas SENAME y/o Migrante (Digite CERO si no tiene). ")</f>
        <v/>
      </c>
      <c r="CG153" s="33">
        <f t="shared" ref="CG153:CG179" si="33">IF(E153&lt;AN153,1,0)</f>
        <v>0</v>
      </c>
      <c r="CH153" s="33">
        <f t="shared" ref="CH153:CH169" si="34">IF(C153&lt;AO153,1,0)</f>
        <v>0</v>
      </c>
      <c r="CI153" s="33">
        <f t="shared" ref="CI153:CI189" si="35">IF(C153&lt;SUM(AP153,AQ153),1,0)</f>
        <v>0</v>
      </c>
      <c r="CJ153" s="33">
        <f t="shared" ref="CJ153:CJ189" si="36">IF(C153&lt;AR153,1,0)</f>
        <v>0</v>
      </c>
      <c r="CK153" s="33">
        <f t="shared" ref="CK153:CK189" si="37">IF(C153&lt;AS153,1,0)</f>
        <v>0</v>
      </c>
      <c r="CL153" s="33">
        <f t="shared" ref="CL153:CL189" si="38">IF(AND(C153&lt;&gt;0,OR(AN153="",AO153="",AP153="",AQ153="",AR153="",AS153="")),1,0)</f>
        <v>0</v>
      </c>
      <c r="CM153" s="33"/>
      <c r="CN153" s="33"/>
      <c r="CZ153" s="2"/>
    </row>
    <row r="154" spans="1:104" ht="16.350000000000001" customHeight="1" x14ac:dyDescent="0.2">
      <c r="A154" s="1465"/>
      <c r="B154" s="818" t="s">
        <v>185</v>
      </c>
      <c r="C154" s="315">
        <f>SUM(D154+E154)</f>
        <v>0</v>
      </c>
      <c r="D154" s="316">
        <f t="shared" si="25"/>
        <v>0</v>
      </c>
      <c r="E154" s="317">
        <f t="shared" si="26"/>
        <v>0</v>
      </c>
      <c r="F154" s="92"/>
      <c r="G154" s="95"/>
      <c r="H154" s="92"/>
      <c r="I154" s="95"/>
      <c r="J154" s="92"/>
      <c r="K154" s="95"/>
      <c r="L154" s="92"/>
      <c r="M154" s="95"/>
      <c r="N154" s="92"/>
      <c r="O154" s="95"/>
      <c r="P154" s="92"/>
      <c r="Q154" s="95"/>
      <c r="R154" s="92"/>
      <c r="S154" s="95"/>
      <c r="T154" s="92"/>
      <c r="U154" s="95"/>
      <c r="V154" s="92"/>
      <c r="W154" s="95"/>
      <c r="X154" s="92"/>
      <c r="Y154" s="95"/>
      <c r="Z154" s="92"/>
      <c r="AA154" s="95"/>
      <c r="AB154" s="92"/>
      <c r="AC154" s="95"/>
      <c r="AD154" s="92"/>
      <c r="AE154" s="95"/>
      <c r="AF154" s="92"/>
      <c r="AG154" s="95"/>
      <c r="AH154" s="92"/>
      <c r="AI154" s="95"/>
      <c r="AJ154" s="92"/>
      <c r="AK154" s="95"/>
      <c r="AL154" s="92"/>
      <c r="AM154" s="318"/>
      <c r="AN154" s="319"/>
      <c r="AO154" s="206"/>
      <c r="AP154" s="92"/>
      <c r="AQ154" s="95"/>
      <c r="AR154" s="95"/>
      <c r="AS154" s="95"/>
      <c r="AT154" s="186" t="str">
        <f>CA154&amp;CB154&amp;CC154&amp;CD154&amp;CE154&amp;CF154</f>
        <v/>
      </c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12"/>
      <c r="BF154" s="12"/>
      <c r="BY154" s="3"/>
      <c r="CA154" s="32" t="str">
        <f t="shared" si="27"/>
        <v/>
      </c>
      <c r="CB154" s="32" t="str">
        <f t="shared" si="28"/>
        <v/>
      </c>
      <c r="CC154" s="32" t="str">
        <f t="shared" si="29"/>
        <v/>
      </c>
      <c r="CD154" s="32" t="str">
        <f t="shared" si="30"/>
        <v/>
      </c>
      <c r="CE154" s="32" t="str">
        <f t="shared" si="31"/>
        <v/>
      </c>
      <c r="CF154" s="32" t="str">
        <f t="shared" si="32"/>
        <v/>
      </c>
      <c r="CG154" s="33">
        <f t="shared" si="33"/>
        <v>0</v>
      </c>
      <c r="CH154" s="33">
        <f t="shared" si="34"/>
        <v>0</v>
      </c>
      <c r="CI154" s="33">
        <f t="shared" si="35"/>
        <v>0</v>
      </c>
      <c r="CJ154" s="33">
        <f t="shared" si="36"/>
        <v>0</v>
      </c>
      <c r="CK154" s="33">
        <f t="shared" si="37"/>
        <v>0</v>
      </c>
      <c r="CL154" s="33">
        <f t="shared" si="38"/>
        <v>0</v>
      </c>
      <c r="CM154" s="33"/>
      <c r="CN154" s="33"/>
      <c r="CZ154" s="2"/>
    </row>
    <row r="155" spans="1:104" ht="18" customHeight="1" x14ac:dyDescent="0.2">
      <c r="A155" s="1466" t="s">
        <v>186</v>
      </c>
      <c r="B155" s="1467"/>
      <c r="C155" s="968">
        <f>SUM(D155+E155)</f>
        <v>0</v>
      </c>
      <c r="D155" s="969">
        <f t="shared" si="25"/>
        <v>0</v>
      </c>
      <c r="E155" s="320">
        <f t="shared" si="26"/>
        <v>0</v>
      </c>
      <c r="F155" s="905"/>
      <c r="G155" s="53"/>
      <c r="H155" s="905"/>
      <c r="I155" s="53"/>
      <c r="J155" s="905"/>
      <c r="K155" s="53"/>
      <c r="L155" s="905"/>
      <c r="M155" s="53"/>
      <c r="N155" s="905"/>
      <c r="O155" s="53"/>
      <c r="P155" s="905"/>
      <c r="Q155" s="53"/>
      <c r="R155" s="905"/>
      <c r="S155" s="53"/>
      <c r="T155" s="905"/>
      <c r="U155" s="53"/>
      <c r="V155" s="905"/>
      <c r="W155" s="53"/>
      <c r="X155" s="905"/>
      <c r="Y155" s="53"/>
      <c r="Z155" s="905"/>
      <c r="AA155" s="53"/>
      <c r="AB155" s="905"/>
      <c r="AC155" s="53"/>
      <c r="AD155" s="905"/>
      <c r="AE155" s="53"/>
      <c r="AF155" s="905"/>
      <c r="AG155" s="53"/>
      <c r="AH155" s="905"/>
      <c r="AI155" s="53"/>
      <c r="AJ155" s="905"/>
      <c r="AK155" s="53"/>
      <c r="AL155" s="905"/>
      <c r="AM155" s="321"/>
      <c r="AN155" s="970"/>
      <c r="AO155" s="901"/>
      <c r="AP155" s="905"/>
      <c r="AQ155" s="53"/>
      <c r="AR155" s="53"/>
      <c r="AS155" s="53"/>
      <c r="AT155" s="186" t="str">
        <f>CA155&amp;CB155&amp;CC155&amp;CD155&amp;CE155&amp;CF155</f>
        <v/>
      </c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12"/>
      <c r="BF155" s="12"/>
      <c r="BY155" s="3"/>
      <c r="CA155" s="32" t="str">
        <f t="shared" si="27"/>
        <v/>
      </c>
      <c r="CB155" s="32" t="str">
        <f t="shared" si="28"/>
        <v/>
      </c>
      <c r="CC155" s="32" t="str">
        <f t="shared" si="29"/>
        <v/>
      </c>
      <c r="CD155" s="32" t="str">
        <f t="shared" si="30"/>
        <v/>
      </c>
      <c r="CE155" s="32" t="str">
        <f t="shared" si="31"/>
        <v/>
      </c>
      <c r="CF155" s="32" t="str">
        <f t="shared" si="32"/>
        <v/>
      </c>
      <c r="CG155" s="33">
        <f t="shared" si="33"/>
        <v>0</v>
      </c>
      <c r="CH155" s="33">
        <f t="shared" si="34"/>
        <v>0</v>
      </c>
      <c r="CI155" s="33">
        <f t="shared" si="35"/>
        <v>0</v>
      </c>
      <c r="CJ155" s="33">
        <f t="shared" si="36"/>
        <v>0</v>
      </c>
      <c r="CK155" s="33">
        <f t="shared" si="37"/>
        <v>0</v>
      </c>
      <c r="CL155" s="33">
        <f t="shared" si="38"/>
        <v>0</v>
      </c>
      <c r="CM155" s="33"/>
      <c r="CN155" s="33"/>
      <c r="CZ155" s="2"/>
    </row>
    <row r="156" spans="1:104" ht="16.350000000000001" customHeight="1" x14ac:dyDescent="0.2">
      <c r="A156" s="1597" t="s">
        <v>187</v>
      </c>
      <c r="B156" s="971" t="s">
        <v>188</v>
      </c>
      <c r="C156" s="972">
        <f>+D156+E156</f>
        <v>0</v>
      </c>
      <c r="D156" s="973">
        <f t="shared" si="25"/>
        <v>0</v>
      </c>
      <c r="E156" s="974">
        <f t="shared" si="26"/>
        <v>0</v>
      </c>
      <c r="F156" s="893"/>
      <c r="G156" s="896"/>
      <c r="H156" s="893"/>
      <c r="I156" s="896"/>
      <c r="J156" s="893"/>
      <c r="K156" s="896"/>
      <c r="L156" s="893"/>
      <c r="M156" s="896"/>
      <c r="N156" s="893"/>
      <c r="O156" s="896"/>
      <c r="P156" s="893"/>
      <c r="Q156" s="896"/>
      <c r="R156" s="893"/>
      <c r="S156" s="896"/>
      <c r="T156" s="893"/>
      <c r="U156" s="896"/>
      <c r="V156" s="893"/>
      <c r="W156" s="896"/>
      <c r="X156" s="893"/>
      <c r="Y156" s="896"/>
      <c r="Z156" s="893"/>
      <c r="AA156" s="896"/>
      <c r="AB156" s="893"/>
      <c r="AC156" s="896"/>
      <c r="AD156" s="893"/>
      <c r="AE156" s="896"/>
      <c r="AF156" s="893"/>
      <c r="AG156" s="896"/>
      <c r="AH156" s="893"/>
      <c r="AI156" s="896"/>
      <c r="AJ156" s="893"/>
      <c r="AK156" s="896"/>
      <c r="AL156" s="893"/>
      <c r="AM156" s="953"/>
      <c r="AN156" s="975"/>
      <c r="AO156" s="913"/>
      <c r="AP156" s="893"/>
      <c r="AQ156" s="896"/>
      <c r="AR156" s="896"/>
      <c r="AS156" s="896"/>
      <c r="AT156" s="186" t="str">
        <f>CA156&amp;CB156&amp;CC156&amp;CD156&amp;CE156&amp;CF156</f>
        <v/>
      </c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12"/>
      <c r="BF156" s="12"/>
      <c r="BY156" s="3"/>
      <c r="CA156" s="32" t="str">
        <f t="shared" si="27"/>
        <v/>
      </c>
      <c r="CB156" s="32" t="str">
        <f t="shared" si="28"/>
        <v/>
      </c>
      <c r="CC156" s="32" t="str">
        <f t="shared" si="29"/>
        <v/>
      </c>
      <c r="CD156" s="32" t="str">
        <f t="shared" si="30"/>
        <v/>
      </c>
      <c r="CE156" s="32" t="str">
        <f t="shared" si="31"/>
        <v/>
      </c>
      <c r="CF156" s="32" t="str">
        <f t="shared" si="32"/>
        <v/>
      </c>
      <c r="CG156" s="33">
        <f t="shared" si="33"/>
        <v>0</v>
      </c>
      <c r="CH156" s="33">
        <f t="shared" si="34"/>
        <v>0</v>
      </c>
      <c r="CI156" s="33">
        <f t="shared" si="35"/>
        <v>0</v>
      </c>
      <c r="CJ156" s="33">
        <f t="shared" si="36"/>
        <v>0</v>
      </c>
      <c r="CK156" s="33">
        <f t="shared" si="37"/>
        <v>0</v>
      </c>
      <c r="CL156" s="33">
        <f t="shared" si="38"/>
        <v>0</v>
      </c>
      <c r="CM156" s="33"/>
      <c r="CN156" s="33"/>
      <c r="CZ156" s="2"/>
    </row>
    <row r="157" spans="1:104" ht="16.350000000000001" customHeight="1" x14ac:dyDescent="0.2">
      <c r="A157" s="1465"/>
      <c r="B157" s="818" t="s">
        <v>189</v>
      </c>
      <c r="C157" s="322">
        <f>+D157+E157</f>
        <v>0</v>
      </c>
      <c r="D157" s="323">
        <f t="shared" si="25"/>
        <v>0</v>
      </c>
      <c r="E157" s="304">
        <f t="shared" si="26"/>
        <v>0</v>
      </c>
      <c r="F157" s="324"/>
      <c r="G157" s="305"/>
      <c r="H157" s="324"/>
      <c r="I157" s="305"/>
      <c r="J157" s="324"/>
      <c r="K157" s="305"/>
      <c r="L157" s="92"/>
      <c r="M157" s="95"/>
      <c r="N157" s="324"/>
      <c r="O157" s="305"/>
      <c r="P157" s="324"/>
      <c r="Q157" s="305"/>
      <c r="R157" s="324"/>
      <c r="S157" s="305"/>
      <c r="T157" s="324"/>
      <c r="U157" s="305"/>
      <c r="V157" s="324"/>
      <c r="W157" s="305"/>
      <c r="X157" s="324"/>
      <c r="Y157" s="305"/>
      <c r="Z157" s="324"/>
      <c r="AA157" s="305"/>
      <c r="AB157" s="324"/>
      <c r="AC157" s="305"/>
      <c r="AD157" s="324"/>
      <c r="AE157" s="305"/>
      <c r="AF157" s="324"/>
      <c r="AG157" s="305"/>
      <c r="AH157" s="324"/>
      <c r="AI157" s="305"/>
      <c r="AJ157" s="324"/>
      <c r="AK157" s="305"/>
      <c r="AL157" s="324"/>
      <c r="AM157" s="285"/>
      <c r="AN157" s="319"/>
      <c r="AO157" s="206"/>
      <c r="AP157" s="92"/>
      <c r="AQ157" s="95"/>
      <c r="AR157" s="95"/>
      <c r="AS157" s="95"/>
      <c r="AT157" s="186" t="str">
        <f>CA157&amp;CB157&amp;CC157&amp;CD157&amp;CE157&amp;CF157</f>
        <v/>
      </c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12"/>
      <c r="BF157" s="12"/>
      <c r="BY157" s="3"/>
      <c r="CA157" s="32" t="str">
        <f t="shared" si="27"/>
        <v/>
      </c>
      <c r="CB157" s="32" t="str">
        <f t="shared" si="28"/>
        <v/>
      </c>
      <c r="CC157" s="32" t="str">
        <f t="shared" si="29"/>
        <v/>
      </c>
      <c r="CD157" s="32" t="str">
        <f t="shared" si="30"/>
        <v/>
      </c>
      <c r="CE157" s="32" t="str">
        <f t="shared" si="31"/>
        <v/>
      </c>
      <c r="CF157" s="32" t="str">
        <f t="shared" si="32"/>
        <v/>
      </c>
      <c r="CG157" s="33">
        <f t="shared" si="33"/>
        <v>0</v>
      </c>
      <c r="CH157" s="33">
        <f t="shared" si="34"/>
        <v>0</v>
      </c>
      <c r="CI157" s="33">
        <f t="shared" si="35"/>
        <v>0</v>
      </c>
      <c r="CJ157" s="33">
        <f t="shared" si="36"/>
        <v>0</v>
      </c>
      <c r="CK157" s="33">
        <f t="shared" si="37"/>
        <v>0</v>
      </c>
      <c r="CL157" s="33">
        <f t="shared" si="38"/>
        <v>0</v>
      </c>
      <c r="CM157" s="33"/>
      <c r="CN157" s="33"/>
      <c r="CZ157" s="2"/>
    </row>
    <row r="158" spans="1:104" ht="21.75" customHeight="1" x14ac:dyDescent="0.2">
      <c r="A158" s="825" t="s">
        <v>190</v>
      </c>
      <c r="B158" s="822"/>
      <c r="C158" s="886">
        <f t="shared" ref="C158:C189" si="39">SUM(D158+E158)</f>
        <v>7</v>
      </c>
      <c r="D158" s="887">
        <f t="shared" si="25"/>
        <v>4</v>
      </c>
      <c r="E158" s="75">
        <f t="shared" si="26"/>
        <v>3</v>
      </c>
      <c r="F158" s="905">
        <v>0</v>
      </c>
      <c r="G158" s="53">
        <v>0</v>
      </c>
      <c r="H158" s="905">
        <v>0</v>
      </c>
      <c r="I158" s="53">
        <v>0</v>
      </c>
      <c r="J158" s="905">
        <v>0</v>
      </c>
      <c r="K158" s="53">
        <v>0</v>
      </c>
      <c r="L158" s="905">
        <v>1</v>
      </c>
      <c r="M158" s="53">
        <v>0</v>
      </c>
      <c r="N158" s="905">
        <v>1</v>
      </c>
      <c r="O158" s="53">
        <v>1</v>
      </c>
      <c r="P158" s="905">
        <v>0</v>
      </c>
      <c r="Q158" s="53">
        <v>0</v>
      </c>
      <c r="R158" s="905">
        <v>0</v>
      </c>
      <c r="S158" s="53">
        <v>0</v>
      </c>
      <c r="T158" s="905">
        <v>0</v>
      </c>
      <c r="U158" s="53">
        <v>1</v>
      </c>
      <c r="V158" s="905">
        <v>0</v>
      </c>
      <c r="W158" s="53">
        <v>0</v>
      </c>
      <c r="X158" s="905">
        <v>1</v>
      </c>
      <c r="Y158" s="53">
        <v>0</v>
      </c>
      <c r="Z158" s="905">
        <v>1</v>
      </c>
      <c r="AA158" s="53">
        <v>1</v>
      </c>
      <c r="AB158" s="905">
        <v>0</v>
      </c>
      <c r="AC158" s="53">
        <v>0</v>
      </c>
      <c r="AD158" s="905">
        <v>0</v>
      </c>
      <c r="AE158" s="53">
        <v>0</v>
      </c>
      <c r="AF158" s="905">
        <v>0</v>
      </c>
      <c r="AG158" s="53">
        <v>0</v>
      </c>
      <c r="AH158" s="905">
        <v>0</v>
      </c>
      <c r="AI158" s="53">
        <v>0</v>
      </c>
      <c r="AJ158" s="905">
        <v>0</v>
      </c>
      <c r="AK158" s="53">
        <v>0</v>
      </c>
      <c r="AL158" s="905">
        <v>0</v>
      </c>
      <c r="AM158" s="321">
        <v>0</v>
      </c>
      <c r="AN158" s="970">
        <v>0</v>
      </c>
      <c r="AO158" s="901">
        <v>0</v>
      </c>
      <c r="AP158" s="92">
        <v>0</v>
      </c>
      <c r="AQ158" s="53">
        <v>0</v>
      </c>
      <c r="AR158" s="53">
        <v>0</v>
      </c>
      <c r="AS158" s="53">
        <v>0</v>
      </c>
      <c r="AT158" s="186" t="str">
        <f>CA158&amp;CB158&amp;CC158&amp;CD158&amp;CE158&amp;CF158&amp;CO158</f>
        <v/>
      </c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12"/>
      <c r="BF158" s="12"/>
      <c r="BY158" s="3"/>
      <c r="CA158" s="32" t="str">
        <f t="shared" si="27"/>
        <v/>
      </c>
      <c r="CB158" s="32" t="str">
        <f t="shared" si="28"/>
        <v/>
      </c>
      <c r="CC158" s="32" t="str">
        <f t="shared" si="29"/>
        <v/>
      </c>
      <c r="CD158" s="32" t="str">
        <f t="shared" si="30"/>
        <v/>
      </c>
      <c r="CE158" s="32" t="str">
        <f t="shared" si="31"/>
        <v/>
      </c>
      <c r="CF158" s="32" t="str">
        <f t="shared" si="32"/>
        <v/>
      </c>
      <c r="CG158" s="33">
        <f t="shared" si="33"/>
        <v>0</v>
      </c>
      <c r="CH158" s="33">
        <f t="shared" si="34"/>
        <v>0</v>
      </c>
      <c r="CI158" s="33">
        <f t="shared" si="35"/>
        <v>0</v>
      </c>
      <c r="CJ158" s="33">
        <f t="shared" si="36"/>
        <v>0</v>
      </c>
      <c r="CK158" s="33">
        <f t="shared" si="37"/>
        <v>0</v>
      </c>
      <c r="CL158" s="33">
        <f t="shared" si="38"/>
        <v>0</v>
      </c>
      <c r="CM158" s="14">
        <v>0</v>
      </c>
      <c r="CN158" s="14"/>
      <c r="CZ158" s="2"/>
    </row>
    <row r="159" spans="1:104" ht="16.350000000000001" customHeight="1" x14ac:dyDescent="0.2">
      <c r="A159" s="1375" t="s">
        <v>191</v>
      </c>
      <c r="B159" s="327" t="s">
        <v>192</v>
      </c>
      <c r="C159" s="328">
        <f t="shared" si="39"/>
        <v>0</v>
      </c>
      <c r="D159" s="329">
        <f t="shared" si="25"/>
        <v>0</v>
      </c>
      <c r="E159" s="330">
        <f t="shared" si="26"/>
        <v>0</v>
      </c>
      <c r="F159" s="106"/>
      <c r="G159" s="109"/>
      <c r="H159" s="106"/>
      <c r="I159" s="109"/>
      <c r="J159" s="106"/>
      <c r="K159" s="109"/>
      <c r="L159" s="106"/>
      <c r="M159" s="109"/>
      <c r="N159" s="106"/>
      <c r="O159" s="109"/>
      <c r="P159" s="106"/>
      <c r="Q159" s="109"/>
      <c r="R159" s="106"/>
      <c r="S159" s="109"/>
      <c r="T159" s="106"/>
      <c r="U159" s="109"/>
      <c r="V159" s="106"/>
      <c r="W159" s="109"/>
      <c r="X159" s="106"/>
      <c r="Y159" s="109"/>
      <c r="Z159" s="106"/>
      <c r="AA159" s="109"/>
      <c r="AB159" s="106"/>
      <c r="AC159" s="109"/>
      <c r="AD159" s="106"/>
      <c r="AE159" s="109"/>
      <c r="AF159" s="106"/>
      <c r="AG159" s="109"/>
      <c r="AH159" s="106"/>
      <c r="AI159" s="109"/>
      <c r="AJ159" s="106"/>
      <c r="AK159" s="109"/>
      <c r="AL159" s="106"/>
      <c r="AM159" s="254"/>
      <c r="AN159" s="331"/>
      <c r="AO159" s="57"/>
      <c r="AP159" s="106"/>
      <c r="AQ159" s="305"/>
      <c r="AR159" s="305"/>
      <c r="AS159" s="305"/>
      <c r="AT159" s="186" t="str">
        <f t="shared" ref="AT159:AT189" si="40">CA159&amp;CB159&amp;CC159&amp;CD159&amp;CE159&amp;CF159</f>
        <v/>
      </c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12"/>
      <c r="BF159" s="12"/>
      <c r="BY159" s="3"/>
      <c r="CA159" s="32" t="str">
        <f t="shared" si="27"/>
        <v/>
      </c>
      <c r="CB159" s="32" t="str">
        <f t="shared" si="28"/>
        <v/>
      </c>
      <c r="CC159" s="32" t="str">
        <f t="shared" si="29"/>
        <v/>
      </c>
      <c r="CD159" s="32" t="str">
        <f t="shared" si="30"/>
        <v/>
      </c>
      <c r="CE159" s="32" t="str">
        <f t="shared" si="31"/>
        <v/>
      </c>
      <c r="CF159" s="32" t="str">
        <f t="shared" si="32"/>
        <v/>
      </c>
      <c r="CG159" s="33">
        <f t="shared" si="33"/>
        <v>0</v>
      </c>
      <c r="CH159" s="33">
        <f t="shared" si="34"/>
        <v>0</v>
      </c>
      <c r="CI159" s="33">
        <f t="shared" si="35"/>
        <v>0</v>
      </c>
      <c r="CJ159" s="33">
        <f t="shared" si="36"/>
        <v>0</v>
      </c>
      <c r="CK159" s="33">
        <f t="shared" si="37"/>
        <v>0</v>
      </c>
      <c r="CL159" s="33">
        <f t="shared" si="38"/>
        <v>0</v>
      </c>
      <c r="CM159" s="33"/>
      <c r="CN159" s="33"/>
      <c r="CZ159" s="2"/>
    </row>
    <row r="160" spans="1:104" ht="16.350000000000001" customHeight="1" x14ac:dyDescent="0.2">
      <c r="A160" s="1392"/>
      <c r="B160" s="817" t="s">
        <v>193</v>
      </c>
      <c r="C160" s="333">
        <f t="shared" si="39"/>
        <v>1</v>
      </c>
      <c r="D160" s="334">
        <f t="shared" si="25"/>
        <v>0</v>
      </c>
      <c r="E160" s="812">
        <f t="shared" si="26"/>
        <v>1</v>
      </c>
      <c r="F160" s="35"/>
      <c r="G160" s="39"/>
      <c r="H160" s="35"/>
      <c r="I160" s="39"/>
      <c r="J160" s="35"/>
      <c r="K160" s="39"/>
      <c r="L160" s="35"/>
      <c r="M160" s="39"/>
      <c r="N160" s="35"/>
      <c r="O160" s="39">
        <v>1</v>
      </c>
      <c r="P160" s="35"/>
      <c r="Q160" s="39"/>
      <c r="R160" s="35"/>
      <c r="S160" s="39"/>
      <c r="T160" s="35"/>
      <c r="U160" s="39"/>
      <c r="V160" s="35"/>
      <c r="W160" s="39"/>
      <c r="X160" s="35"/>
      <c r="Y160" s="39"/>
      <c r="Z160" s="35"/>
      <c r="AA160" s="39"/>
      <c r="AB160" s="35"/>
      <c r="AC160" s="39"/>
      <c r="AD160" s="35"/>
      <c r="AE160" s="39"/>
      <c r="AF160" s="35"/>
      <c r="AG160" s="39"/>
      <c r="AH160" s="35"/>
      <c r="AI160" s="39"/>
      <c r="AJ160" s="35"/>
      <c r="AK160" s="39"/>
      <c r="AL160" s="35"/>
      <c r="AM160" s="239"/>
      <c r="AN160" s="336">
        <v>0</v>
      </c>
      <c r="AO160" s="58">
        <v>0</v>
      </c>
      <c r="AP160" s="35">
        <v>0</v>
      </c>
      <c r="AQ160" s="46">
        <v>0</v>
      </c>
      <c r="AR160" s="46">
        <v>0</v>
      </c>
      <c r="AS160" s="46">
        <v>0</v>
      </c>
      <c r="AT160" s="186" t="str">
        <f t="shared" si="40"/>
        <v/>
      </c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12"/>
      <c r="BF160" s="12"/>
      <c r="BY160" s="3"/>
      <c r="CA160" s="32" t="str">
        <f t="shared" si="27"/>
        <v/>
      </c>
      <c r="CB160" s="32" t="str">
        <f t="shared" si="28"/>
        <v/>
      </c>
      <c r="CC160" s="32" t="str">
        <f t="shared" si="29"/>
        <v/>
      </c>
      <c r="CD160" s="32" t="str">
        <f t="shared" si="30"/>
        <v/>
      </c>
      <c r="CE160" s="32" t="str">
        <f t="shared" si="31"/>
        <v/>
      </c>
      <c r="CF160" s="32" t="str">
        <f t="shared" si="32"/>
        <v/>
      </c>
      <c r="CG160" s="33">
        <f t="shared" si="33"/>
        <v>0</v>
      </c>
      <c r="CH160" s="33">
        <f t="shared" si="34"/>
        <v>0</v>
      </c>
      <c r="CI160" s="33">
        <f t="shared" si="35"/>
        <v>0</v>
      </c>
      <c r="CJ160" s="33">
        <f t="shared" si="36"/>
        <v>0</v>
      </c>
      <c r="CK160" s="33">
        <f t="shared" si="37"/>
        <v>0</v>
      </c>
      <c r="CL160" s="33">
        <f t="shared" si="38"/>
        <v>0</v>
      </c>
      <c r="CM160" s="33"/>
      <c r="CN160" s="33"/>
      <c r="CZ160" s="2"/>
    </row>
    <row r="161" spans="1:104" ht="16.350000000000001" customHeight="1" x14ac:dyDescent="0.2">
      <c r="A161" s="1392"/>
      <c r="B161" s="817" t="s">
        <v>194</v>
      </c>
      <c r="C161" s="333">
        <f t="shared" si="39"/>
        <v>3</v>
      </c>
      <c r="D161" s="337">
        <f t="shared" si="25"/>
        <v>3</v>
      </c>
      <c r="E161" s="812">
        <f t="shared" si="26"/>
        <v>0</v>
      </c>
      <c r="F161" s="42"/>
      <c r="G161" s="46"/>
      <c r="H161" s="42"/>
      <c r="I161" s="46"/>
      <c r="J161" s="42"/>
      <c r="K161" s="46"/>
      <c r="L161" s="42">
        <v>1</v>
      </c>
      <c r="M161" s="46"/>
      <c r="N161" s="42"/>
      <c r="O161" s="46"/>
      <c r="P161" s="42"/>
      <c r="Q161" s="46"/>
      <c r="R161" s="42"/>
      <c r="S161" s="46"/>
      <c r="T161" s="42"/>
      <c r="U161" s="46"/>
      <c r="V161" s="42"/>
      <c r="W161" s="46"/>
      <c r="X161" s="42">
        <v>1</v>
      </c>
      <c r="Y161" s="46"/>
      <c r="Z161" s="42">
        <v>1</v>
      </c>
      <c r="AA161" s="46"/>
      <c r="AB161" s="42"/>
      <c r="AC161" s="46"/>
      <c r="AD161" s="42"/>
      <c r="AE161" s="46"/>
      <c r="AF161" s="42"/>
      <c r="AG161" s="46"/>
      <c r="AH161" s="42"/>
      <c r="AI161" s="46"/>
      <c r="AJ161" s="42"/>
      <c r="AK161" s="46"/>
      <c r="AL161" s="42"/>
      <c r="AM161" s="244"/>
      <c r="AN161" s="338">
        <v>0</v>
      </c>
      <c r="AO161" s="202">
        <v>0</v>
      </c>
      <c r="AP161" s="42">
        <v>0</v>
      </c>
      <c r="AQ161" s="46">
        <v>0</v>
      </c>
      <c r="AR161" s="46">
        <v>0</v>
      </c>
      <c r="AS161" s="46">
        <v>0</v>
      </c>
      <c r="AT161" s="186" t="str">
        <f t="shared" si="40"/>
        <v/>
      </c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12"/>
      <c r="BF161" s="12"/>
      <c r="BY161" s="3"/>
      <c r="CA161" s="32" t="str">
        <f t="shared" si="27"/>
        <v/>
      </c>
      <c r="CB161" s="32" t="str">
        <f t="shared" si="28"/>
        <v/>
      </c>
      <c r="CC161" s="32" t="str">
        <f t="shared" si="29"/>
        <v/>
      </c>
      <c r="CD161" s="32" t="str">
        <f t="shared" si="30"/>
        <v/>
      </c>
      <c r="CE161" s="32" t="str">
        <f t="shared" si="31"/>
        <v/>
      </c>
      <c r="CF161" s="32" t="str">
        <f t="shared" si="32"/>
        <v/>
      </c>
      <c r="CG161" s="33">
        <f t="shared" si="33"/>
        <v>0</v>
      </c>
      <c r="CH161" s="33">
        <f t="shared" si="34"/>
        <v>0</v>
      </c>
      <c r="CI161" s="33">
        <f t="shared" si="35"/>
        <v>0</v>
      </c>
      <c r="CJ161" s="33">
        <f t="shared" si="36"/>
        <v>0</v>
      </c>
      <c r="CK161" s="33">
        <f t="shared" si="37"/>
        <v>0</v>
      </c>
      <c r="CL161" s="33">
        <f t="shared" si="38"/>
        <v>0</v>
      </c>
      <c r="CM161" s="33"/>
      <c r="CN161" s="33"/>
      <c r="CZ161" s="2"/>
    </row>
    <row r="162" spans="1:104" ht="16.350000000000001" customHeight="1" x14ac:dyDescent="0.2">
      <c r="A162" s="1392"/>
      <c r="B162" s="339" t="s">
        <v>195</v>
      </c>
      <c r="C162" s="333">
        <f t="shared" si="39"/>
        <v>1</v>
      </c>
      <c r="D162" s="340"/>
      <c r="E162" s="812">
        <f>SUM(K162+M162+O162+Q162+S162+U162+W162+Y162+AA162+AC162+AE162+AG162+AI162+AK162+AM162)</f>
        <v>1</v>
      </c>
      <c r="F162" s="270"/>
      <c r="G162" s="271"/>
      <c r="H162" s="270"/>
      <c r="I162" s="271"/>
      <c r="J162" s="270"/>
      <c r="K162" s="39"/>
      <c r="L162" s="270"/>
      <c r="M162" s="39"/>
      <c r="N162" s="270"/>
      <c r="O162" s="39"/>
      <c r="P162" s="270"/>
      <c r="Q162" s="39"/>
      <c r="R162" s="270"/>
      <c r="S162" s="39"/>
      <c r="T162" s="270"/>
      <c r="U162" s="39">
        <v>1</v>
      </c>
      <c r="V162" s="270"/>
      <c r="W162" s="39"/>
      <c r="X162" s="270"/>
      <c r="Y162" s="39"/>
      <c r="Z162" s="270"/>
      <c r="AA162" s="39"/>
      <c r="AB162" s="270"/>
      <c r="AC162" s="39"/>
      <c r="AD162" s="270"/>
      <c r="AE162" s="39"/>
      <c r="AF162" s="270"/>
      <c r="AG162" s="39"/>
      <c r="AH162" s="270"/>
      <c r="AI162" s="39"/>
      <c r="AJ162" s="270"/>
      <c r="AK162" s="39"/>
      <c r="AL162" s="270"/>
      <c r="AM162" s="239"/>
      <c r="AN162" s="336">
        <v>0</v>
      </c>
      <c r="AO162" s="58">
        <v>0</v>
      </c>
      <c r="AP162" s="270"/>
      <c r="AQ162" s="39">
        <v>0</v>
      </c>
      <c r="AR162" s="39">
        <v>0</v>
      </c>
      <c r="AS162" s="39">
        <v>0</v>
      </c>
      <c r="AT162" s="186" t="str">
        <f t="shared" si="40"/>
        <v/>
      </c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12"/>
      <c r="BF162" s="12"/>
      <c r="BY162" s="3"/>
      <c r="CA162" s="32" t="str">
        <f t="shared" si="27"/>
        <v/>
      </c>
      <c r="CB162" s="32" t="str">
        <f t="shared" si="28"/>
        <v/>
      </c>
      <c r="CC162" s="32" t="str">
        <f t="shared" si="29"/>
        <v/>
      </c>
      <c r="CD162" s="32" t="str">
        <f t="shared" si="30"/>
        <v/>
      </c>
      <c r="CE162" s="32" t="str">
        <f t="shared" si="31"/>
        <v/>
      </c>
      <c r="CF162" s="32" t="str">
        <f t="shared" si="32"/>
        <v/>
      </c>
      <c r="CG162" s="33">
        <f t="shared" si="33"/>
        <v>0</v>
      </c>
      <c r="CH162" s="33">
        <f t="shared" si="34"/>
        <v>0</v>
      </c>
      <c r="CI162" s="33">
        <f t="shared" si="35"/>
        <v>0</v>
      </c>
      <c r="CJ162" s="33">
        <f t="shared" si="36"/>
        <v>0</v>
      </c>
      <c r="CK162" s="33">
        <f t="shared" si="37"/>
        <v>0</v>
      </c>
      <c r="CL162" s="33">
        <f>IF(AND(C162&lt;&gt;0,OR(AN162="",AO162="",AQ162="",AR162="",AS162="")),1,0)</f>
        <v>0</v>
      </c>
      <c r="CM162" s="33"/>
      <c r="CN162" s="33"/>
      <c r="CZ162" s="2"/>
    </row>
    <row r="163" spans="1:104" ht="16.350000000000001" customHeight="1" x14ac:dyDescent="0.2">
      <c r="A163" s="1392"/>
      <c r="B163" s="817" t="s">
        <v>196</v>
      </c>
      <c r="C163" s="333">
        <f t="shared" si="39"/>
        <v>1</v>
      </c>
      <c r="D163" s="329">
        <f t="shared" ref="D163:E169" si="41">SUM(F163+H163+J163+L163+N163+P163+R163+T163+V163+X163+Z163+AB163+AD163+AF163+AH163+AJ163+AL163)</f>
        <v>0</v>
      </c>
      <c r="E163" s="812">
        <f t="shared" si="41"/>
        <v>1</v>
      </c>
      <c r="F163" s="106"/>
      <c r="G163" s="109"/>
      <c r="H163" s="106"/>
      <c r="I163" s="109"/>
      <c r="J163" s="106"/>
      <c r="K163" s="109"/>
      <c r="L163" s="106"/>
      <c r="M163" s="109"/>
      <c r="N163" s="106"/>
      <c r="O163" s="109"/>
      <c r="P163" s="106"/>
      <c r="Q163" s="109"/>
      <c r="R163" s="106"/>
      <c r="S163" s="109"/>
      <c r="T163" s="106"/>
      <c r="U163" s="109"/>
      <c r="V163" s="106"/>
      <c r="W163" s="109"/>
      <c r="X163" s="106"/>
      <c r="Y163" s="109"/>
      <c r="Z163" s="106"/>
      <c r="AA163" s="109">
        <v>1</v>
      </c>
      <c r="AB163" s="106"/>
      <c r="AC163" s="109"/>
      <c r="AD163" s="106"/>
      <c r="AE163" s="109"/>
      <c r="AF163" s="106"/>
      <c r="AG163" s="109"/>
      <c r="AH163" s="106"/>
      <c r="AI163" s="109"/>
      <c r="AJ163" s="106"/>
      <c r="AK163" s="109"/>
      <c r="AL163" s="106"/>
      <c r="AM163" s="254"/>
      <c r="AN163" s="331">
        <v>0</v>
      </c>
      <c r="AO163" s="57">
        <v>0</v>
      </c>
      <c r="AP163" s="106">
        <v>0</v>
      </c>
      <c r="AQ163" s="109">
        <v>0</v>
      </c>
      <c r="AR163" s="109">
        <v>0</v>
      </c>
      <c r="AS163" s="109">
        <v>0</v>
      </c>
      <c r="AT163" s="186" t="str">
        <f t="shared" si="40"/>
        <v/>
      </c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12"/>
      <c r="BF163" s="12"/>
      <c r="BY163" s="3"/>
      <c r="CA163" s="32" t="str">
        <f t="shared" si="27"/>
        <v/>
      </c>
      <c r="CB163" s="32" t="str">
        <f t="shared" si="28"/>
        <v/>
      </c>
      <c r="CC163" s="32" t="str">
        <f t="shared" si="29"/>
        <v/>
      </c>
      <c r="CD163" s="32" t="str">
        <f t="shared" si="30"/>
        <v/>
      </c>
      <c r="CE163" s="32" t="str">
        <f t="shared" si="31"/>
        <v/>
      </c>
      <c r="CF163" s="32" t="str">
        <f t="shared" si="32"/>
        <v/>
      </c>
      <c r="CG163" s="33">
        <f t="shared" si="33"/>
        <v>0</v>
      </c>
      <c r="CH163" s="33">
        <f t="shared" si="34"/>
        <v>0</v>
      </c>
      <c r="CI163" s="33">
        <f t="shared" si="35"/>
        <v>0</v>
      </c>
      <c r="CJ163" s="33">
        <f t="shared" si="36"/>
        <v>0</v>
      </c>
      <c r="CK163" s="33">
        <f t="shared" si="37"/>
        <v>0</v>
      </c>
      <c r="CL163" s="33">
        <f t="shared" si="38"/>
        <v>0</v>
      </c>
      <c r="CM163" s="33"/>
      <c r="CN163" s="33"/>
      <c r="CZ163" s="2"/>
    </row>
    <row r="164" spans="1:104" ht="16.350000000000001" customHeight="1" x14ac:dyDescent="0.2">
      <c r="A164" s="1392"/>
      <c r="B164" s="341" t="s">
        <v>197</v>
      </c>
      <c r="C164" s="333">
        <f t="shared" si="39"/>
        <v>0</v>
      </c>
      <c r="D164" s="334">
        <f t="shared" si="41"/>
        <v>0</v>
      </c>
      <c r="E164" s="812">
        <f t="shared" si="41"/>
        <v>0</v>
      </c>
      <c r="F164" s="35"/>
      <c r="G164" s="39"/>
      <c r="H164" s="35"/>
      <c r="I164" s="39"/>
      <c r="J164" s="35"/>
      <c r="K164" s="39"/>
      <c r="L164" s="35"/>
      <c r="M164" s="39"/>
      <c r="N164" s="35"/>
      <c r="O164" s="39"/>
      <c r="P164" s="35"/>
      <c r="Q164" s="39"/>
      <c r="R164" s="35"/>
      <c r="S164" s="39"/>
      <c r="T164" s="35"/>
      <c r="U164" s="39"/>
      <c r="V164" s="35"/>
      <c r="W164" s="39"/>
      <c r="X164" s="35"/>
      <c r="Y164" s="39"/>
      <c r="Z164" s="35"/>
      <c r="AA164" s="39"/>
      <c r="AB164" s="35"/>
      <c r="AC164" s="39"/>
      <c r="AD164" s="35"/>
      <c r="AE164" s="39"/>
      <c r="AF164" s="35"/>
      <c r="AG164" s="39"/>
      <c r="AH164" s="35"/>
      <c r="AI164" s="39"/>
      <c r="AJ164" s="35"/>
      <c r="AK164" s="39"/>
      <c r="AL164" s="35"/>
      <c r="AM164" s="239"/>
      <c r="AN164" s="336"/>
      <c r="AO164" s="58"/>
      <c r="AP164" s="35"/>
      <c r="AQ164" s="305"/>
      <c r="AR164" s="305"/>
      <c r="AS164" s="305"/>
      <c r="AT164" s="186" t="str">
        <f t="shared" si="40"/>
        <v/>
      </c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12"/>
      <c r="BF164" s="12"/>
      <c r="BY164" s="3"/>
      <c r="CA164" s="32" t="str">
        <f t="shared" si="27"/>
        <v/>
      </c>
      <c r="CB164" s="32" t="str">
        <f t="shared" si="28"/>
        <v/>
      </c>
      <c r="CC164" s="32" t="str">
        <f t="shared" si="29"/>
        <v/>
      </c>
      <c r="CD164" s="32" t="str">
        <f t="shared" si="30"/>
        <v/>
      </c>
      <c r="CE164" s="32" t="str">
        <f t="shared" si="31"/>
        <v/>
      </c>
      <c r="CF164" s="32" t="str">
        <f t="shared" si="32"/>
        <v/>
      </c>
      <c r="CG164" s="33">
        <f t="shared" si="33"/>
        <v>0</v>
      </c>
      <c r="CH164" s="33">
        <f t="shared" si="34"/>
        <v>0</v>
      </c>
      <c r="CI164" s="33">
        <f t="shared" si="35"/>
        <v>0</v>
      </c>
      <c r="CJ164" s="33">
        <f t="shared" si="36"/>
        <v>0</v>
      </c>
      <c r="CK164" s="33">
        <f t="shared" si="37"/>
        <v>0</v>
      </c>
      <c r="CL164" s="33">
        <f t="shared" si="38"/>
        <v>0</v>
      </c>
      <c r="CM164" s="33"/>
      <c r="CN164" s="33"/>
      <c r="CZ164" s="2"/>
    </row>
    <row r="165" spans="1:104" ht="23.25" customHeight="1" x14ac:dyDescent="0.2">
      <c r="A165" s="1392"/>
      <c r="B165" s="342" t="s">
        <v>198</v>
      </c>
      <c r="C165" s="333">
        <f t="shared" si="39"/>
        <v>0</v>
      </c>
      <c r="D165" s="334">
        <f t="shared" si="41"/>
        <v>0</v>
      </c>
      <c r="E165" s="812">
        <f t="shared" si="41"/>
        <v>0</v>
      </c>
      <c r="F165" s="35"/>
      <c r="G165" s="39"/>
      <c r="H165" s="35"/>
      <c r="I165" s="39"/>
      <c r="J165" s="35"/>
      <c r="K165" s="39"/>
      <c r="L165" s="35"/>
      <c r="M165" s="39"/>
      <c r="N165" s="35"/>
      <c r="O165" s="39"/>
      <c r="P165" s="35"/>
      <c r="Q165" s="39"/>
      <c r="R165" s="35"/>
      <c r="S165" s="39"/>
      <c r="T165" s="35"/>
      <c r="U165" s="39"/>
      <c r="V165" s="35"/>
      <c r="W165" s="39"/>
      <c r="X165" s="35"/>
      <c r="Y165" s="39"/>
      <c r="Z165" s="35"/>
      <c r="AA165" s="39"/>
      <c r="AB165" s="35"/>
      <c r="AC165" s="39"/>
      <c r="AD165" s="35"/>
      <c r="AE165" s="39"/>
      <c r="AF165" s="35"/>
      <c r="AG165" s="39"/>
      <c r="AH165" s="35"/>
      <c r="AI165" s="39"/>
      <c r="AJ165" s="35"/>
      <c r="AK165" s="39"/>
      <c r="AL165" s="35"/>
      <c r="AM165" s="239"/>
      <c r="AN165" s="336"/>
      <c r="AO165" s="58"/>
      <c r="AP165" s="35"/>
      <c r="AQ165" s="46"/>
      <c r="AR165" s="46"/>
      <c r="AS165" s="46"/>
      <c r="AT165" s="186" t="str">
        <f t="shared" si="40"/>
        <v/>
      </c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12"/>
      <c r="BF165" s="12"/>
      <c r="BY165" s="3"/>
      <c r="CA165" s="32" t="str">
        <f t="shared" si="27"/>
        <v/>
      </c>
      <c r="CB165" s="32" t="str">
        <f t="shared" si="28"/>
        <v/>
      </c>
      <c r="CC165" s="32" t="str">
        <f t="shared" si="29"/>
        <v/>
      </c>
      <c r="CD165" s="32" t="str">
        <f t="shared" si="30"/>
        <v/>
      </c>
      <c r="CE165" s="32" t="str">
        <f t="shared" si="31"/>
        <v/>
      </c>
      <c r="CF165" s="32" t="str">
        <f t="shared" si="32"/>
        <v/>
      </c>
      <c r="CG165" s="33">
        <f t="shared" si="33"/>
        <v>0</v>
      </c>
      <c r="CH165" s="33">
        <f t="shared" si="34"/>
        <v>0</v>
      </c>
      <c r="CI165" s="33">
        <f t="shared" si="35"/>
        <v>0</v>
      </c>
      <c r="CJ165" s="33">
        <f t="shared" si="36"/>
        <v>0</v>
      </c>
      <c r="CK165" s="33">
        <f t="shared" si="37"/>
        <v>0</v>
      </c>
      <c r="CL165" s="33">
        <f t="shared" si="38"/>
        <v>0</v>
      </c>
      <c r="CM165" s="33"/>
      <c r="CN165" s="33"/>
      <c r="CZ165" s="2"/>
    </row>
    <row r="166" spans="1:104" ht="16.350000000000001" customHeight="1" x14ac:dyDescent="0.2">
      <c r="A166" s="1376"/>
      <c r="B166" s="343" t="s">
        <v>199</v>
      </c>
      <c r="C166" s="344">
        <f t="shared" si="39"/>
        <v>0</v>
      </c>
      <c r="D166" s="337">
        <f t="shared" si="41"/>
        <v>0</v>
      </c>
      <c r="E166" s="820">
        <f t="shared" si="41"/>
        <v>0</v>
      </c>
      <c r="F166" s="42"/>
      <c r="G166" s="46"/>
      <c r="H166" s="42"/>
      <c r="I166" s="46"/>
      <c r="J166" s="42"/>
      <c r="K166" s="46"/>
      <c r="L166" s="42"/>
      <c r="M166" s="46"/>
      <c r="N166" s="42"/>
      <c r="O166" s="46"/>
      <c r="P166" s="42"/>
      <c r="Q166" s="46"/>
      <c r="R166" s="42"/>
      <c r="S166" s="46"/>
      <c r="T166" s="42"/>
      <c r="U166" s="46"/>
      <c r="V166" s="42"/>
      <c r="W166" s="46"/>
      <c r="X166" s="42"/>
      <c r="Y166" s="46"/>
      <c r="Z166" s="42"/>
      <c r="AA166" s="46"/>
      <c r="AB166" s="42"/>
      <c r="AC166" s="46"/>
      <c r="AD166" s="42"/>
      <c r="AE166" s="46"/>
      <c r="AF166" s="42"/>
      <c r="AG166" s="46"/>
      <c r="AH166" s="42"/>
      <c r="AI166" s="46"/>
      <c r="AJ166" s="42"/>
      <c r="AK166" s="46"/>
      <c r="AL166" s="42"/>
      <c r="AM166" s="244"/>
      <c r="AN166" s="338"/>
      <c r="AO166" s="202"/>
      <c r="AP166" s="42"/>
      <c r="AQ166" s="85"/>
      <c r="AR166" s="85"/>
      <c r="AS166" s="85"/>
      <c r="AT166" s="186" t="str">
        <f t="shared" si="40"/>
        <v/>
      </c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12"/>
      <c r="BF166" s="12"/>
      <c r="BY166" s="3"/>
      <c r="CA166" s="32" t="str">
        <f t="shared" si="27"/>
        <v/>
      </c>
      <c r="CB166" s="32" t="str">
        <f t="shared" si="28"/>
        <v/>
      </c>
      <c r="CC166" s="32" t="str">
        <f t="shared" si="29"/>
        <v/>
      </c>
      <c r="CD166" s="32" t="str">
        <f t="shared" si="30"/>
        <v/>
      </c>
      <c r="CE166" s="32" t="str">
        <f t="shared" si="31"/>
        <v/>
      </c>
      <c r="CF166" s="32" t="str">
        <f t="shared" si="32"/>
        <v/>
      </c>
      <c r="CG166" s="33">
        <f t="shared" si="33"/>
        <v>0</v>
      </c>
      <c r="CH166" s="33">
        <f t="shared" si="34"/>
        <v>0</v>
      </c>
      <c r="CI166" s="33">
        <f t="shared" si="35"/>
        <v>0</v>
      </c>
      <c r="CJ166" s="33">
        <f t="shared" si="36"/>
        <v>0</v>
      </c>
      <c r="CK166" s="33">
        <f t="shared" si="37"/>
        <v>0</v>
      </c>
      <c r="CL166" s="33">
        <f t="shared" si="38"/>
        <v>0</v>
      </c>
      <c r="CM166" s="33"/>
      <c r="CN166" s="33"/>
      <c r="CZ166" s="2"/>
    </row>
    <row r="167" spans="1:104" ht="25.5" customHeight="1" x14ac:dyDescent="0.2">
      <c r="A167" s="1375" t="s">
        <v>200</v>
      </c>
      <c r="B167" s="976" t="s">
        <v>201</v>
      </c>
      <c r="C167" s="972">
        <f t="shared" si="39"/>
        <v>0</v>
      </c>
      <c r="D167" s="973">
        <f t="shared" si="41"/>
        <v>0</v>
      </c>
      <c r="E167" s="974">
        <f t="shared" si="41"/>
        <v>0</v>
      </c>
      <c r="F167" s="893"/>
      <c r="G167" s="896"/>
      <c r="H167" s="893"/>
      <c r="I167" s="896"/>
      <c r="J167" s="893"/>
      <c r="K167" s="896"/>
      <c r="L167" s="893"/>
      <c r="M167" s="896"/>
      <c r="N167" s="893"/>
      <c r="O167" s="896"/>
      <c r="P167" s="893"/>
      <c r="Q167" s="896"/>
      <c r="R167" s="893"/>
      <c r="S167" s="896"/>
      <c r="T167" s="893"/>
      <c r="U167" s="896"/>
      <c r="V167" s="893"/>
      <c r="W167" s="896"/>
      <c r="X167" s="893"/>
      <c r="Y167" s="896"/>
      <c r="Z167" s="893"/>
      <c r="AA167" s="896"/>
      <c r="AB167" s="893"/>
      <c r="AC167" s="896"/>
      <c r="AD167" s="893"/>
      <c r="AE167" s="896"/>
      <c r="AF167" s="893"/>
      <c r="AG167" s="896"/>
      <c r="AH167" s="893"/>
      <c r="AI167" s="896"/>
      <c r="AJ167" s="893"/>
      <c r="AK167" s="896"/>
      <c r="AL167" s="893"/>
      <c r="AM167" s="953"/>
      <c r="AN167" s="975"/>
      <c r="AO167" s="913"/>
      <c r="AP167" s="893"/>
      <c r="AQ167" s="347"/>
      <c r="AR167" s="347"/>
      <c r="AS167" s="347"/>
      <c r="AT167" s="186" t="str">
        <f t="shared" si="40"/>
        <v/>
      </c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12"/>
      <c r="BF167" s="12"/>
      <c r="BY167" s="3"/>
      <c r="CA167" s="32" t="str">
        <f t="shared" si="27"/>
        <v/>
      </c>
      <c r="CB167" s="32" t="str">
        <f t="shared" si="28"/>
        <v/>
      </c>
      <c r="CC167" s="32" t="str">
        <f t="shared" si="29"/>
        <v/>
      </c>
      <c r="CD167" s="32" t="str">
        <f t="shared" si="30"/>
        <v/>
      </c>
      <c r="CE167" s="32" t="str">
        <f t="shared" si="31"/>
        <v/>
      </c>
      <c r="CF167" s="32" t="str">
        <f t="shared" si="32"/>
        <v/>
      </c>
      <c r="CG167" s="33">
        <f t="shared" si="33"/>
        <v>0</v>
      </c>
      <c r="CH167" s="33">
        <f t="shared" si="34"/>
        <v>0</v>
      </c>
      <c r="CI167" s="33">
        <f t="shared" si="35"/>
        <v>0</v>
      </c>
      <c r="CJ167" s="33">
        <f t="shared" si="36"/>
        <v>0</v>
      </c>
      <c r="CK167" s="33">
        <f t="shared" si="37"/>
        <v>0</v>
      </c>
      <c r="CL167" s="33">
        <f t="shared" si="38"/>
        <v>0</v>
      </c>
      <c r="CM167" s="33"/>
      <c r="CN167" s="33"/>
      <c r="CZ167" s="2"/>
    </row>
    <row r="168" spans="1:104" ht="22.5" customHeight="1" x14ac:dyDescent="0.2">
      <c r="A168" s="1392"/>
      <c r="B168" s="817" t="s">
        <v>202</v>
      </c>
      <c r="C168" s="333">
        <f t="shared" si="39"/>
        <v>0</v>
      </c>
      <c r="D168" s="334">
        <f t="shared" si="41"/>
        <v>0</v>
      </c>
      <c r="E168" s="812">
        <f t="shared" si="41"/>
        <v>0</v>
      </c>
      <c r="F168" s="35"/>
      <c r="G168" s="39"/>
      <c r="H168" s="35"/>
      <c r="I168" s="39"/>
      <c r="J168" s="35"/>
      <c r="K168" s="39"/>
      <c r="L168" s="35"/>
      <c r="M168" s="39"/>
      <c r="N168" s="35"/>
      <c r="O168" s="39"/>
      <c r="P168" s="35"/>
      <c r="Q168" s="39"/>
      <c r="R168" s="35"/>
      <c r="S168" s="39"/>
      <c r="T168" s="35"/>
      <c r="U168" s="39"/>
      <c r="V168" s="35"/>
      <c r="W168" s="39"/>
      <c r="X168" s="35"/>
      <c r="Y168" s="39"/>
      <c r="Z168" s="35"/>
      <c r="AA168" s="39"/>
      <c r="AB168" s="35"/>
      <c r="AC168" s="39"/>
      <c r="AD168" s="35"/>
      <c r="AE168" s="39"/>
      <c r="AF168" s="35"/>
      <c r="AG168" s="39"/>
      <c r="AH168" s="35"/>
      <c r="AI168" s="39"/>
      <c r="AJ168" s="35"/>
      <c r="AK168" s="39"/>
      <c r="AL168" s="35"/>
      <c r="AM168" s="239"/>
      <c r="AN168" s="336"/>
      <c r="AO168" s="58"/>
      <c r="AP168" s="35"/>
      <c r="AQ168" s="46"/>
      <c r="AR168" s="46"/>
      <c r="AS168" s="46"/>
      <c r="AT168" s="186" t="str">
        <f t="shared" si="40"/>
        <v/>
      </c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12"/>
      <c r="BF168" s="12"/>
      <c r="BY168" s="3"/>
      <c r="CA168" s="32" t="str">
        <f t="shared" si="27"/>
        <v/>
      </c>
      <c r="CB168" s="32" t="str">
        <f t="shared" si="28"/>
        <v/>
      </c>
      <c r="CC168" s="32" t="str">
        <f t="shared" si="29"/>
        <v/>
      </c>
      <c r="CD168" s="32" t="str">
        <f t="shared" si="30"/>
        <v/>
      </c>
      <c r="CE168" s="32" t="str">
        <f t="shared" si="31"/>
        <v/>
      </c>
      <c r="CF168" s="32" t="str">
        <f t="shared" si="32"/>
        <v/>
      </c>
      <c r="CG168" s="33">
        <f t="shared" si="33"/>
        <v>0</v>
      </c>
      <c r="CH168" s="33">
        <f t="shared" si="34"/>
        <v>0</v>
      </c>
      <c r="CI168" s="33">
        <f t="shared" si="35"/>
        <v>0</v>
      </c>
      <c r="CJ168" s="33">
        <f t="shared" si="36"/>
        <v>0</v>
      </c>
      <c r="CK168" s="33">
        <f t="shared" si="37"/>
        <v>0</v>
      </c>
      <c r="CL168" s="33">
        <f t="shared" si="38"/>
        <v>0</v>
      </c>
      <c r="CM168" s="33"/>
      <c r="CN168" s="33"/>
      <c r="CZ168" s="2"/>
    </row>
    <row r="169" spans="1:104" ht="23.25" customHeight="1" x14ac:dyDescent="0.2">
      <c r="A169" s="1376"/>
      <c r="B169" s="818" t="s">
        <v>203</v>
      </c>
      <c r="C169" s="348">
        <f t="shared" si="39"/>
        <v>0</v>
      </c>
      <c r="D169" s="349">
        <f t="shared" si="41"/>
        <v>0</v>
      </c>
      <c r="E169" s="350">
        <f t="shared" si="41"/>
        <v>0</v>
      </c>
      <c r="F169" s="82"/>
      <c r="G169" s="85"/>
      <c r="H169" s="82"/>
      <c r="I169" s="85"/>
      <c r="J169" s="82"/>
      <c r="K169" s="85"/>
      <c r="L169" s="82"/>
      <c r="M169" s="85"/>
      <c r="N169" s="82"/>
      <c r="O169" s="85"/>
      <c r="P169" s="82"/>
      <c r="Q169" s="85"/>
      <c r="R169" s="82"/>
      <c r="S169" s="85"/>
      <c r="T169" s="82"/>
      <c r="U169" s="85"/>
      <c r="V169" s="82"/>
      <c r="W169" s="85"/>
      <c r="X169" s="82"/>
      <c r="Y169" s="85"/>
      <c r="Z169" s="82"/>
      <c r="AA169" s="85"/>
      <c r="AB169" s="82"/>
      <c r="AC169" s="85"/>
      <c r="AD169" s="82"/>
      <c r="AE169" s="85"/>
      <c r="AF169" s="82"/>
      <c r="AG169" s="85"/>
      <c r="AH169" s="82"/>
      <c r="AI169" s="85"/>
      <c r="AJ169" s="82"/>
      <c r="AK169" s="85"/>
      <c r="AL169" s="82"/>
      <c r="AM169" s="351"/>
      <c r="AN169" s="352"/>
      <c r="AO169" s="59"/>
      <c r="AP169" s="82"/>
      <c r="AQ169" s="85"/>
      <c r="AR169" s="85"/>
      <c r="AS169" s="85"/>
      <c r="AT169" s="186" t="str">
        <f t="shared" si="40"/>
        <v/>
      </c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12"/>
      <c r="BF169" s="12"/>
      <c r="BY169" s="3"/>
      <c r="CA169" s="32" t="str">
        <f t="shared" si="27"/>
        <v/>
      </c>
      <c r="CB169" s="32" t="str">
        <f t="shared" si="28"/>
        <v/>
      </c>
      <c r="CC169" s="32" t="str">
        <f t="shared" si="29"/>
        <v/>
      </c>
      <c r="CD169" s="32" t="str">
        <f t="shared" si="30"/>
        <v/>
      </c>
      <c r="CE169" s="32" t="str">
        <f t="shared" si="31"/>
        <v/>
      </c>
      <c r="CF169" s="32" t="str">
        <f t="shared" si="32"/>
        <v/>
      </c>
      <c r="CG169" s="33">
        <f t="shared" si="33"/>
        <v>0</v>
      </c>
      <c r="CH169" s="33">
        <f t="shared" si="34"/>
        <v>0</v>
      </c>
      <c r="CI169" s="33">
        <f t="shared" si="35"/>
        <v>0</v>
      </c>
      <c r="CJ169" s="33">
        <f t="shared" si="36"/>
        <v>0</v>
      </c>
      <c r="CK169" s="33">
        <f t="shared" si="37"/>
        <v>0</v>
      </c>
      <c r="CL169" s="33">
        <f t="shared" si="38"/>
        <v>0</v>
      </c>
      <c r="CM169" s="33"/>
      <c r="CN169" s="33"/>
      <c r="CZ169" s="2"/>
    </row>
    <row r="170" spans="1:104" ht="22.35" customHeight="1" x14ac:dyDescent="0.2">
      <c r="A170" s="1375" t="s">
        <v>204</v>
      </c>
      <c r="B170" s="971" t="s">
        <v>205</v>
      </c>
      <c r="C170" s="972">
        <f t="shared" si="39"/>
        <v>0</v>
      </c>
      <c r="D170" s="973">
        <f t="shared" ref="D170:E173" si="42">SUM(F170+H170+J170+L170+N170)</f>
        <v>0</v>
      </c>
      <c r="E170" s="974">
        <f t="shared" si="42"/>
        <v>0</v>
      </c>
      <c r="F170" s="893"/>
      <c r="G170" s="896"/>
      <c r="H170" s="893"/>
      <c r="I170" s="896"/>
      <c r="J170" s="893"/>
      <c r="K170" s="896"/>
      <c r="L170" s="893"/>
      <c r="M170" s="896"/>
      <c r="N170" s="893"/>
      <c r="O170" s="896"/>
      <c r="P170" s="977"/>
      <c r="Q170" s="978"/>
      <c r="R170" s="977"/>
      <c r="S170" s="978"/>
      <c r="T170" s="977"/>
      <c r="U170" s="978"/>
      <c r="V170" s="977"/>
      <c r="W170" s="978"/>
      <c r="X170" s="977"/>
      <c r="Y170" s="978"/>
      <c r="Z170" s="977"/>
      <c r="AA170" s="978"/>
      <c r="AB170" s="977"/>
      <c r="AC170" s="978"/>
      <c r="AD170" s="977"/>
      <c r="AE170" s="978"/>
      <c r="AF170" s="977"/>
      <c r="AG170" s="978"/>
      <c r="AH170" s="977"/>
      <c r="AI170" s="978"/>
      <c r="AJ170" s="977"/>
      <c r="AK170" s="978"/>
      <c r="AL170" s="977"/>
      <c r="AM170" s="979"/>
      <c r="AN170" s="975"/>
      <c r="AO170" s="980"/>
      <c r="AP170" s="893"/>
      <c r="AQ170" s="347"/>
      <c r="AR170" s="347"/>
      <c r="AS170" s="347"/>
      <c r="AT170" s="186" t="str">
        <f t="shared" si="40"/>
        <v/>
      </c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12"/>
      <c r="BF170" s="12"/>
      <c r="BY170" s="3"/>
      <c r="CA170" s="32" t="str">
        <f t="shared" si="27"/>
        <v/>
      </c>
      <c r="CB170" s="32"/>
      <c r="CC170" s="32" t="str">
        <f t="shared" si="29"/>
        <v/>
      </c>
      <c r="CD170" s="32" t="str">
        <f t="shared" si="30"/>
        <v/>
      </c>
      <c r="CE170" s="32" t="str">
        <f t="shared" si="31"/>
        <v/>
      </c>
      <c r="CF170" s="32" t="str">
        <f t="shared" si="32"/>
        <v/>
      </c>
      <c r="CG170" s="33">
        <f t="shared" si="33"/>
        <v>0</v>
      </c>
      <c r="CH170" s="33"/>
      <c r="CI170" s="33">
        <f t="shared" si="35"/>
        <v>0</v>
      </c>
      <c r="CJ170" s="33">
        <f t="shared" si="36"/>
        <v>0</v>
      </c>
      <c r="CK170" s="33">
        <f t="shared" si="37"/>
        <v>0</v>
      </c>
      <c r="CL170" s="33">
        <f>IF(AND(C170&lt;&gt;0,OR(AN170="",AP170="",AQ170="",AR170="",AS170="")),1,0)</f>
        <v>0</v>
      </c>
      <c r="CM170" s="33"/>
      <c r="CN170" s="33"/>
      <c r="CZ170" s="2"/>
    </row>
    <row r="171" spans="1:104" ht="27" customHeight="1" x14ac:dyDescent="0.2">
      <c r="A171" s="1392"/>
      <c r="B171" s="817" t="s">
        <v>206</v>
      </c>
      <c r="C171" s="333">
        <f t="shared" si="39"/>
        <v>0</v>
      </c>
      <c r="D171" s="334">
        <f t="shared" si="42"/>
        <v>0</v>
      </c>
      <c r="E171" s="812">
        <f t="shared" si="42"/>
        <v>0</v>
      </c>
      <c r="F171" s="35"/>
      <c r="G171" s="39"/>
      <c r="H171" s="35"/>
      <c r="I171" s="39"/>
      <c r="J171" s="35"/>
      <c r="K171" s="39"/>
      <c r="L171" s="35"/>
      <c r="M171" s="39"/>
      <c r="N171" s="35"/>
      <c r="O171" s="39"/>
      <c r="P171" s="270"/>
      <c r="Q171" s="271"/>
      <c r="R171" s="270"/>
      <c r="S171" s="271"/>
      <c r="T171" s="270"/>
      <c r="U171" s="271"/>
      <c r="V171" s="270"/>
      <c r="W171" s="271"/>
      <c r="X171" s="270"/>
      <c r="Y171" s="271"/>
      <c r="Z171" s="270"/>
      <c r="AA171" s="271"/>
      <c r="AB171" s="270"/>
      <c r="AC171" s="271"/>
      <c r="AD171" s="270"/>
      <c r="AE171" s="271"/>
      <c r="AF171" s="270"/>
      <c r="AG171" s="271"/>
      <c r="AH171" s="270"/>
      <c r="AI171" s="271"/>
      <c r="AJ171" s="270"/>
      <c r="AK171" s="271"/>
      <c r="AL171" s="270"/>
      <c r="AM171" s="357"/>
      <c r="AN171" s="336"/>
      <c r="AO171" s="358"/>
      <c r="AP171" s="35"/>
      <c r="AQ171" s="46"/>
      <c r="AR171" s="46"/>
      <c r="AS171" s="46"/>
      <c r="AT171" s="186" t="str">
        <f t="shared" si="40"/>
        <v/>
      </c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12"/>
      <c r="BF171" s="12"/>
      <c r="BY171" s="3"/>
      <c r="CA171" s="32" t="str">
        <f t="shared" si="27"/>
        <v/>
      </c>
      <c r="CB171" s="32"/>
      <c r="CC171" s="32" t="str">
        <f t="shared" si="29"/>
        <v/>
      </c>
      <c r="CD171" s="32" t="str">
        <f t="shared" si="30"/>
        <v/>
      </c>
      <c r="CE171" s="32" t="str">
        <f t="shared" si="31"/>
        <v/>
      </c>
      <c r="CF171" s="32" t="str">
        <f t="shared" si="32"/>
        <v/>
      </c>
      <c r="CG171" s="33">
        <f t="shared" si="33"/>
        <v>0</v>
      </c>
      <c r="CH171" s="33"/>
      <c r="CI171" s="33">
        <f t="shared" si="35"/>
        <v>0</v>
      </c>
      <c r="CJ171" s="33">
        <f t="shared" si="36"/>
        <v>0</v>
      </c>
      <c r="CK171" s="33">
        <f t="shared" si="37"/>
        <v>0</v>
      </c>
      <c r="CL171" s="33">
        <f t="shared" ref="CL171:CL173" si="43">IF(AND(C171&lt;&gt;0,OR(AN171="",AP171="",AQ171="",AR171="",AS171="")),1,0)</f>
        <v>0</v>
      </c>
      <c r="CM171" s="33"/>
      <c r="CN171" s="33"/>
      <c r="CZ171" s="2"/>
    </row>
    <row r="172" spans="1:104" ht="25.5" customHeight="1" x14ac:dyDescent="0.2">
      <c r="A172" s="1392"/>
      <c r="B172" s="817" t="s">
        <v>207</v>
      </c>
      <c r="C172" s="333">
        <f t="shared" si="39"/>
        <v>0</v>
      </c>
      <c r="D172" s="334">
        <f t="shared" si="42"/>
        <v>0</v>
      </c>
      <c r="E172" s="812">
        <f t="shared" si="42"/>
        <v>0</v>
      </c>
      <c r="F172" s="35"/>
      <c r="G172" s="39"/>
      <c r="H172" s="35"/>
      <c r="I172" s="39"/>
      <c r="J172" s="35"/>
      <c r="K172" s="39"/>
      <c r="L172" s="35"/>
      <c r="M172" s="39"/>
      <c r="N172" s="35"/>
      <c r="O172" s="39"/>
      <c r="P172" s="270"/>
      <c r="Q172" s="271"/>
      <c r="R172" s="270"/>
      <c r="S172" s="271"/>
      <c r="T172" s="270"/>
      <c r="U172" s="271"/>
      <c r="V172" s="270"/>
      <c r="W172" s="271"/>
      <c r="X172" s="270"/>
      <c r="Y172" s="271"/>
      <c r="Z172" s="270"/>
      <c r="AA172" s="271"/>
      <c r="AB172" s="270"/>
      <c r="AC172" s="271"/>
      <c r="AD172" s="270"/>
      <c r="AE172" s="271"/>
      <c r="AF172" s="270"/>
      <c r="AG172" s="271"/>
      <c r="AH172" s="270"/>
      <c r="AI172" s="271"/>
      <c r="AJ172" s="270"/>
      <c r="AK172" s="271"/>
      <c r="AL172" s="270"/>
      <c r="AM172" s="357"/>
      <c r="AN172" s="336"/>
      <c r="AO172" s="359"/>
      <c r="AP172" s="35"/>
      <c r="AQ172" s="46"/>
      <c r="AR172" s="46"/>
      <c r="AS172" s="46"/>
      <c r="AT172" s="186" t="str">
        <f t="shared" si="40"/>
        <v/>
      </c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12"/>
      <c r="BF172" s="12"/>
      <c r="BY172" s="3"/>
      <c r="CA172" s="32" t="str">
        <f t="shared" si="27"/>
        <v/>
      </c>
      <c r="CB172" s="32"/>
      <c r="CC172" s="32" t="str">
        <f t="shared" si="29"/>
        <v/>
      </c>
      <c r="CD172" s="32" t="str">
        <f t="shared" si="30"/>
        <v/>
      </c>
      <c r="CE172" s="32" t="str">
        <f t="shared" si="31"/>
        <v/>
      </c>
      <c r="CF172" s="32" t="str">
        <f t="shared" si="32"/>
        <v/>
      </c>
      <c r="CG172" s="33">
        <f t="shared" si="33"/>
        <v>0</v>
      </c>
      <c r="CH172" s="33"/>
      <c r="CI172" s="33">
        <f t="shared" si="35"/>
        <v>0</v>
      </c>
      <c r="CJ172" s="33">
        <f t="shared" si="36"/>
        <v>0</v>
      </c>
      <c r="CK172" s="33">
        <f t="shared" si="37"/>
        <v>0</v>
      </c>
      <c r="CL172" s="33">
        <f t="shared" si="43"/>
        <v>0</v>
      </c>
      <c r="CM172" s="33"/>
      <c r="CN172" s="33"/>
      <c r="CZ172" s="2"/>
    </row>
    <row r="173" spans="1:104" ht="32.25" customHeight="1" x14ac:dyDescent="0.2">
      <c r="A173" s="1376"/>
      <c r="B173" s="818" t="s">
        <v>208</v>
      </c>
      <c r="C173" s="348">
        <f t="shared" si="39"/>
        <v>0</v>
      </c>
      <c r="D173" s="349">
        <f t="shared" si="42"/>
        <v>0</v>
      </c>
      <c r="E173" s="350">
        <f t="shared" si="42"/>
        <v>0</v>
      </c>
      <c r="F173" s="82"/>
      <c r="G173" s="85"/>
      <c r="H173" s="82"/>
      <c r="I173" s="85"/>
      <c r="J173" s="82"/>
      <c r="K173" s="85"/>
      <c r="L173" s="82"/>
      <c r="M173" s="85"/>
      <c r="N173" s="82"/>
      <c r="O173" s="85"/>
      <c r="P173" s="360"/>
      <c r="Q173" s="361"/>
      <c r="R173" s="360"/>
      <c r="S173" s="361"/>
      <c r="T173" s="360"/>
      <c r="U173" s="361"/>
      <c r="V173" s="360"/>
      <c r="W173" s="361"/>
      <c r="X173" s="360"/>
      <c r="Y173" s="361"/>
      <c r="Z173" s="360"/>
      <c r="AA173" s="361"/>
      <c r="AB173" s="360"/>
      <c r="AC173" s="361"/>
      <c r="AD173" s="360"/>
      <c r="AE173" s="361"/>
      <c r="AF173" s="360"/>
      <c r="AG173" s="361"/>
      <c r="AH173" s="360"/>
      <c r="AI173" s="361"/>
      <c r="AJ173" s="360"/>
      <c r="AK173" s="361"/>
      <c r="AL173" s="360"/>
      <c r="AM173" s="361"/>
      <c r="AN173" s="352"/>
      <c r="AO173" s="274"/>
      <c r="AP173" s="82"/>
      <c r="AQ173" s="85"/>
      <c r="AR173" s="85"/>
      <c r="AS173" s="85"/>
      <c r="AT173" s="186" t="str">
        <f t="shared" si="40"/>
        <v/>
      </c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12"/>
      <c r="BF173" s="12"/>
      <c r="BY173" s="3"/>
      <c r="CA173" s="32" t="str">
        <f t="shared" si="27"/>
        <v/>
      </c>
      <c r="CB173" s="32"/>
      <c r="CC173" s="32" t="str">
        <f t="shared" si="29"/>
        <v/>
      </c>
      <c r="CD173" s="32" t="str">
        <f t="shared" si="30"/>
        <v/>
      </c>
      <c r="CE173" s="32" t="str">
        <f t="shared" si="31"/>
        <v/>
      </c>
      <c r="CF173" s="32" t="str">
        <f t="shared" si="32"/>
        <v/>
      </c>
      <c r="CG173" s="33">
        <f t="shared" si="33"/>
        <v>0</v>
      </c>
      <c r="CH173" s="33"/>
      <c r="CI173" s="33">
        <f t="shared" si="35"/>
        <v>0</v>
      </c>
      <c r="CJ173" s="33">
        <f t="shared" si="36"/>
        <v>0</v>
      </c>
      <c r="CK173" s="33">
        <f t="shared" si="37"/>
        <v>0</v>
      </c>
      <c r="CL173" s="33">
        <f t="shared" si="43"/>
        <v>0</v>
      </c>
      <c r="CM173" s="33"/>
      <c r="CN173" s="33"/>
      <c r="CZ173" s="2"/>
    </row>
    <row r="174" spans="1:104" ht="16.350000000000001" customHeight="1" x14ac:dyDescent="0.2">
      <c r="A174" s="1375" t="s">
        <v>209</v>
      </c>
      <c r="B174" s="362" t="s">
        <v>210</v>
      </c>
      <c r="C174" s="328">
        <f t="shared" si="39"/>
        <v>0</v>
      </c>
      <c r="D174" s="329">
        <f t="shared" ref="D174:E189" si="44">SUM(F174+H174+J174+L174+N174+P174+R174+T174+V174+X174+Z174+AB174+AD174+AF174+AH174+AJ174+AL174)</f>
        <v>0</v>
      </c>
      <c r="E174" s="330">
        <f t="shared" si="44"/>
        <v>0</v>
      </c>
      <c r="F174" s="106"/>
      <c r="G174" s="109"/>
      <c r="H174" s="106"/>
      <c r="I174" s="109"/>
      <c r="J174" s="106"/>
      <c r="K174" s="109"/>
      <c r="L174" s="106"/>
      <c r="M174" s="109"/>
      <c r="N174" s="106"/>
      <c r="O174" s="109"/>
      <c r="P174" s="106"/>
      <c r="Q174" s="109"/>
      <c r="R174" s="106"/>
      <c r="S174" s="109"/>
      <c r="T174" s="106"/>
      <c r="U174" s="109"/>
      <c r="V174" s="106"/>
      <c r="W174" s="109"/>
      <c r="X174" s="106"/>
      <c r="Y174" s="109"/>
      <c r="Z174" s="106"/>
      <c r="AA174" s="109"/>
      <c r="AB174" s="106"/>
      <c r="AC174" s="109"/>
      <c r="AD174" s="106"/>
      <c r="AE174" s="109"/>
      <c r="AF174" s="106"/>
      <c r="AG174" s="109"/>
      <c r="AH174" s="106"/>
      <c r="AI174" s="109"/>
      <c r="AJ174" s="106"/>
      <c r="AK174" s="109"/>
      <c r="AL174" s="106"/>
      <c r="AM174" s="108"/>
      <c r="AN174" s="109"/>
      <c r="AO174" s="913"/>
      <c r="AP174" s="911"/>
      <c r="AQ174" s="109"/>
      <c r="AR174" s="109"/>
      <c r="AS174" s="57"/>
      <c r="AT174" s="186" t="str">
        <f t="shared" si="40"/>
        <v/>
      </c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12"/>
      <c r="BF174" s="12"/>
      <c r="BY174" s="3"/>
      <c r="CA174" s="32" t="str">
        <f t="shared" si="27"/>
        <v/>
      </c>
      <c r="CB174" s="32" t="str">
        <f t="shared" ref="CB174:CB179" si="45">IF(CH174=0,"","* Las madres de hijos menor de 5 años NO DEBE ser mayor al Total de Mujeres ingresadas al Programa. ")</f>
        <v/>
      </c>
      <c r="CC174" s="32" t="str">
        <f t="shared" si="29"/>
        <v/>
      </c>
      <c r="CD174" s="32" t="str">
        <f t="shared" si="30"/>
        <v/>
      </c>
      <c r="CE174" s="32" t="str">
        <f t="shared" si="31"/>
        <v/>
      </c>
      <c r="CF174" s="32" t="str">
        <f t="shared" si="32"/>
        <v/>
      </c>
      <c r="CG174" s="33">
        <f t="shared" si="33"/>
        <v>0</v>
      </c>
      <c r="CH174" s="33">
        <f t="shared" ref="CH174:CH179" si="46">IF(C174&lt;AO174,1,0)</f>
        <v>0</v>
      </c>
      <c r="CI174" s="33">
        <f t="shared" si="35"/>
        <v>0</v>
      </c>
      <c r="CJ174" s="33">
        <f t="shared" si="36"/>
        <v>0</v>
      </c>
      <c r="CK174" s="33">
        <f t="shared" si="37"/>
        <v>0</v>
      </c>
      <c r="CL174" s="33">
        <f t="shared" si="38"/>
        <v>0</v>
      </c>
      <c r="CM174" s="33"/>
      <c r="CN174" s="33"/>
      <c r="CZ174" s="2"/>
    </row>
    <row r="175" spans="1:104" ht="16.350000000000001" customHeight="1" x14ac:dyDescent="0.2">
      <c r="A175" s="1392"/>
      <c r="B175" s="363" t="s">
        <v>211</v>
      </c>
      <c r="C175" s="333">
        <f t="shared" si="39"/>
        <v>0</v>
      </c>
      <c r="D175" s="334">
        <f t="shared" si="44"/>
        <v>0</v>
      </c>
      <c r="E175" s="812">
        <f t="shared" si="44"/>
        <v>0</v>
      </c>
      <c r="F175" s="35"/>
      <c r="G175" s="39"/>
      <c r="H175" s="35"/>
      <c r="I175" s="39"/>
      <c r="J175" s="35"/>
      <c r="K175" s="39"/>
      <c r="L175" s="35"/>
      <c r="M175" s="39"/>
      <c r="N175" s="35"/>
      <c r="O175" s="39"/>
      <c r="P175" s="35"/>
      <c r="Q175" s="39"/>
      <c r="R175" s="35"/>
      <c r="S175" s="39"/>
      <c r="T175" s="35"/>
      <c r="U175" s="39"/>
      <c r="V175" s="35"/>
      <c r="W175" s="39"/>
      <c r="X175" s="35"/>
      <c r="Y175" s="39"/>
      <c r="Z175" s="35"/>
      <c r="AA175" s="39"/>
      <c r="AB175" s="35"/>
      <c r="AC175" s="39"/>
      <c r="AD175" s="35"/>
      <c r="AE175" s="39"/>
      <c r="AF175" s="35"/>
      <c r="AG175" s="39"/>
      <c r="AH175" s="35"/>
      <c r="AI175" s="39"/>
      <c r="AJ175" s="35"/>
      <c r="AK175" s="39"/>
      <c r="AL175" s="35"/>
      <c r="AM175" s="38"/>
      <c r="AN175" s="39"/>
      <c r="AO175" s="58"/>
      <c r="AP175" s="143"/>
      <c r="AQ175" s="39"/>
      <c r="AR175" s="39"/>
      <c r="AS175" s="58"/>
      <c r="AT175" s="186" t="str">
        <f t="shared" si="40"/>
        <v/>
      </c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12"/>
      <c r="BF175" s="12"/>
      <c r="BY175" s="3"/>
      <c r="CA175" s="32" t="str">
        <f t="shared" si="27"/>
        <v/>
      </c>
      <c r="CB175" s="32" t="str">
        <f t="shared" si="45"/>
        <v/>
      </c>
      <c r="CC175" s="32" t="str">
        <f t="shared" si="29"/>
        <v/>
      </c>
      <c r="CD175" s="32" t="str">
        <f t="shared" si="30"/>
        <v/>
      </c>
      <c r="CE175" s="32" t="str">
        <f t="shared" si="31"/>
        <v/>
      </c>
      <c r="CF175" s="32" t="str">
        <f t="shared" si="32"/>
        <v/>
      </c>
      <c r="CG175" s="33">
        <f t="shared" si="33"/>
        <v>0</v>
      </c>
      <c r="CH175" s="33">
        <f t="shared" si="46"/>
        <v>0</v>
      </c>
      <c r="CI175" s="33">
        <f t="shared" si="35"/>
        <v>0</v>
      </c>
      <c r="CJ175" s="33">
        <f t="shared" si="36"/>
        <v>0</v>
      </c>
      <c r="CK175" s="33">
        <f t="shared" si="37"/>
        <v>0</v>
      </c>
      <c r="CL175" s="33">
        <f t="shared" si="38"/>
        <v>0</v>
      </c>
      <c r="CM175" s="33"/>
      <c r="CN175" s="33"/>
      <c r="CZ175" s="2"/>
    </row>
    <row r="176" spans="1:104" ht="16.350000000000001" customHeight="1" x14ac:dyDescent="0.2">
      <c r="A176" s="1392"/>
      <c r="B176" s="339" t="s">
        <v>212</v>
      </c>
      <c r="C176" s="333">
        <f t="shared" si="39"/>
        <v>0</v>
      </c>
      <c r="D176" s="334">
        <f t="shared" si="44"/>
        <v>0</v>
      </c>
      <c r="E176" s="812">
        <f t="shared" si="44"/>
        <v>0</v>
      </c>
      <c r="F176" s="35"/>
      <c r="G176" s="39"/>
      <c r="H176" s="35"/>
      <c r="I176" s="39"/>
      <c r="J176" s="35"/>
      <c r="K176" s="39"/>
      <c r="L176" s="35"/>
      <c r="M176" s="39"/>
      <c r="N176" s="35"/>
      <c r="O176" s="39"/>
      <c r="P176" s="35"/>
      <c r="Q176" s="39"/>
      <c r="R176" s="35"/>
      <c r="S176" s="39"/>
      <c r="T176" s="35"/>
      <c r="U176" s="39"/>
      <c r="V176" s="35"/>
      <c r="W176" s="39"/>
      <c r="X176" s="35"/>
      <c r="Y176" s="39"/>
      <c r="Z176" s="35"/>
      <c r="AA176" s="39"/>
      <c r="AB176" s="35"/>
      <c r="AC176" s="39"/>
      <c r="AD176" s="35"/>
      <c r="AE176" s="39"/>
      <c r="AF176" s="35"/>
      <c r="AG176" s="39"/>
      <c r="AH176" s="35"/>
      <c r="AI176" s="39"/>
      <c r="AJ176" s="35"/>
      <c r="AK176" s="39"/>
      <c r="AL176" s="35"/>
      <c r="AM176" s="38"/>
      <c r="AN176" s="39"/>
      <c r="AO176" s="58"/>
      <c r="AP176" s="143"/>
      <c r="AQ176" s="39"/>
      <c r="AR176" s="39"/>
      <c r="AS176" s="58"/>
      <c r="AT176" s="186" t="str">
        <f t="shared" si="40"/>
        <v/>
      </c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12"/>
      <c r="BF176" s="12"/>
      <c r="BY176" s="3"/>
      <c r="CA176" s="32" t="str">
        <f t="shared" si="27"/>
        <v/>
      </c>
      <c r="CB176" s="32" t="str">
        <f t="shared" si="45"/>
        <v/>
      </c>
      <c r="CC176" s="32" t="str">
        <f t="shared" si="29"/>
        <v/>
      </c>
      <c r="CD176" s="32" t="str">
        <f t="shared" si="30"/>
        <v/>
      </c>
      <c r="CE176" s="32" t="str">
        <f t="shared" si="31"/>
        <v/>
      </c>
      <c r="CF176" s="32" t="str">
        <f t="shared" si="32"/>
        <v/>
      </c>
      <c r="CG176" s="33">
        <f t="shared" si="33"/>
        <v>0</v>
      </c>
      <c r="CH176" s="33">
        <f t="shared" si="46"/>
        <v>0</v>
      </c>
      <c r="CI176" s="33">
        <f t="shared" si="35"/>
        <v>0</v>
      </c>
      <c r="CJ176" s="33">
        <f t="shared" si="36"/>
        <v>0</v>
      </c>
      <c r="CK176" s="33">
        <f t="shared" si="37"/>
        <v>0</v>
      </c>
      <c r="CL176" s="33">
        <f t="shared" si="38"/>
        <v>0</v>
      </c>
      <c r="CM176" s="33"/>
      <c r="CN176" s="33"/>
      <c r="CZ176" s="2"/>
    </row>
    <row r="177" spans="1:104" ht="16.350000000000001" customHeight="1" x14ac:dyDescent="0.2">
      <c r="A177" s="1392"/>
      <c r="B177" s="339" t="s">
        <v>213</v>
      </c>
      <c r="C177" s="333">
        <f t="shared" si="39"/>
        <v>0</v>
      </c>
      <c r="D177" s="334">
        <f t="shared" si="44"/>
        <v>0</v>
      </c>
      <c r="E177" s="812">
        <f t="shared" si="44"/>
        <v>0</v>
      </c>
      <c r="F177" s="35"/>
      <c r="G177" s="39"/>
      <c r="H177" s="35"/>
      <c r="I177" s="39"/>
      <c r="J177" s="35"/>
      <c r="K177" s="39"/>
      <c r="L177" s="35"/>
      <c r="M177" s="39"/>
      <c r="N177" s="35"/>
      <c r="O177" s="39"/>
      <c r="P177" s="35"/>
      <c r="Q177" s="39"/>
      <c r="R177" s="35"/>
      <c r="S177" s="39"/>
      <c r="T177" s="35"/>
      <c r="U177" s="39"/>
      <c r="V177" s="35"/>
      <c r="W177" s="39"/>
      <c r="X177" s="35"/>
      <c r="Y177" s="39"/>
      <c r="Z177" s="35"/>
      <c r="AA177" s="39"/>
      <c r="AB177" s="35"/>
      <c r="AC177" s="39"/>
      <c r="AD177" s="35"/>
      <c r="AE177" s="39"/>
      <c r="AF177" s="35"/>
      <c r="AG177" s="39"/>
      <c r="AH177" s="35"/>
      <c r="AI177" s="39"/>
      <c r="AJ177" s="35"/>
      <c r="AK177" s="39"/>
      <c r="AL177" s="35"/>
      <c r="AM177" s="38"/>
      <c r="AN177" s="39"/>
      <c r="AO177" s="58"/>
      <c r="AP177" s="143"/>
      <c r="AQ177" s="39"/>
      <c r="AR177" s="39"/>
      <c r="AS177" s="58"/>
      <c r="AT177" s="186" t="str">
        <f t="shared" si="40"/>
        <v/>
      </c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12"/>
      <c r="BF177" s="12"/>
      <c r="BY177" s="3"/>
      <c r="CA177" s="32" t="str">
        <f t="shared" si="27"/>
        <v/>
      </c>
      <c r="CB177" s="32" t="str">
        <f t="shared" si="45"/>
        <v/>
      </c>
      <c r="CC177" s="32" t="str">
        <f t="shared" si="29"/>
        <v/>
      </c>
      <c r="CD177" s="32" t="str">
        <f t="shared" si="30"/>
        <v/>
      </c>
      <c r="CE177" s="32" t="str">
        <f t="shared" si="31"/>
        <v/>
      </c>
      <c r="CF177" s="32" t="str">
        <f t="shared" si="32"/>
        <v/>
      </c>
      <c r="CG177" s="33">
        <f t="shared" si="33"/>
        <v>0</v>
      </c>
      <c r="CH177" s="33">
        <f t="shared" si="46"/>
        <v>0</v>
      </c>
      <c r="CI177" s="33">
        <f t="shared" si="35"/>
        <v>0</v>
      </c>
      <c r="CJ177" s="33">
        <f t="shared" si="36"/>
        <v>0</v>
      </c>
      <c r="CK177" s="33">
        <f t="shared" si="37"/>
        <v>0</v>
      </c>
      <c r="CL177" s="33">
        <f t="shared" si="38"/>
        <v>0</v>
      </c>
      <c r="CM177" s="33"/>
      <c r="CN177" s="33"/>
      <c r="CZ177" s="2"/>
    </row>
    <row r="178" spans="1:104" ht="16.350000000000001" customHeight="1" x14ac:dyDescent="0.2">
      <c r="A178" s="1392"/>
      <c r="B178" s="339" t="s">
        <v>214</v>
      </c>
      <c r="C178" s="333">
        <f t="shared" si="39"/>
        <v>0</v>
      </c>
      <c r="D178" s="334">
        <f t="shared" si="44"/>
        <v>0</v>
      </c>
      <c r="E178" s="812">
        <f t="shared" si="44"/>
        <v>0</v>
      </c>
      <c r="F178" s="35"/>
      <c r="G178" s="39"/>
      <c r="H178" s="35"/>
      <c r="I178" s="39"/>
      <c r="J178" s="35"/>
      <c r="K178" s="39"/>
      <c r="L178" s="35"/>
      <c r="M178" s="39"/>
      <c r="N178" s="35"/>
      <c r="O178" s="39"/>
      <c r="P178" s="35"/>
      <c r="Q178" s="39"/>
      <c r="R178" s="35"/>
      <c r="S178" s="39"/>
      <c r="T178" s="35"/>
      <c r="U178" s="39"/>
      <c r="V178" s="35"/>
      <c r="W178" s="39"/>
      <c r="X178" s="35"/>
      <c r="Y178" s="39"/>
      <c r="Z178" s="35"/>
      <c r="AA178" s="39"/>
      <c r="AB178" s="35"/>
      <c r="AC178" s="39"/>
      <c r="AD178" s="35"/>
      <c r="AE178" s="39"/>
      <c r="AF178" s="35"/>
      <c r="AG178" s="39"/>
      <c r="AH178" s="35"/>
      <c r="AI178" s="39"/>
      <c r="AJ178" s="35"/>
      <c r="AK178" s="39"/>
      <c r="AL178" s="35"/>
      <c r="AM178" s="38"/>
      <c r="AN178" s="39"/>
      <c r="AO178" s="58"/>
      <c r="AP178" s="143"/>
      <c r="AQ178" s="39"/>
      <c r="AR178" s="39"/>
      <c r="AS178" s="58"/>
      <c r="AT178" s="186" t="str">
        <f t="shared" si="40"/>
        <v/>
      </c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12"/>
      <c r="BF178" s="12"/>
      <c r="BY178" s="3"/>
      <c r="CA178" s="32" t="str">
        <f t="shared" si="27"/>
        <v/>
      </c>
      <c r="CB178" s="32" t="str">
        <f t="shared" si="45"/>
        <v/>
      </c>
      <c r="CC178" s="32" t="str">
        <f t="shared" si="29"/>
        <v/>
      </c>
      <c r="CD178" s="32" t="str">
        <f t="shared" si="30"/>
        <v/>
      </c>
      <c r="CE178" s="32" t="str">
        <f t="shared" si="31"/>
        <v/>
      </c>
      <c r="CF178" s="32" t="str">
        <f t="shared" si="32"/>
        <v/>
      </c>
      <c r="CG178" s="33">
        <f t="shared" si="33"/>
        <v>0</v>
      </c>
      <c r="CH178" s="33">
        <f t="shared" si="46"/>
        <v>0</v>
      </c>
      <c r="CI178" s="33">
        <f t="shared" si="35"/>
        <v>0</v>
      </c>
      <c r="CJ178" s="33">
        <f t="shared" si="36"/>
        <v>0</v>
      </c>
      <c r="CK178" s="33">
        <f t="shared" si="37"/>
        <v>0</v>
      </c>
      <c r="CL178" s="33">
        <f t="shared" si="38"/>
        <v>0</v>
      </c>
      <c r="CM178" s="33"/>
      <c r="CN178" s="33"/>
      <c r="CZ178" s="2"/>
    </row>
    <row r="179" spans="1:104" ht="16.350000000000001" customHeight="1" x14ac:dyDescent="0.2">
      <c r="A179" s="1376"/>
      <c r="B179" s="364" t="s">
        <v>215</v>
      </c>
      <c r="C179" s="322">
        <f t="shared" si="39"/>
        <v>0</v>
      </c>
      <c r="D179" s="323">
        <f t="shared" si="44"/>
        <v>0</v>
      </c>
      <c r="E179" s="304">
        <f t="shared" si="44"/>
        <v>0</v>
      </c>
      <c r="F179" s="35"/>
      <c r="G179" s="39"/>
      <c r="H179" s="35"/>
      <c r="I179" s="39"/>
      <c r="J179" s="35"/>
      <c r="K179" s="39"/>
      <c r="L179" s="35"/>
      <c r="M179" s="39"/>
      <c r="N179" s="35"/>
      <c r="O179" s="39"/>
      <c r="P179" s="35"/>
      <c r="Q179" s="39"/>
      <c r="R179" s="35"/>
      <c r="S179" s="39"/>
      <c r="T179" s="35"/>
      <c r="U179" s="39"/>
      <c r="V179" s="35"/>
      <c r="W179" s="39"/>
      <c r="X179" s="35"/>
      <c r="Y179" s="39"/>
      <c r="Z179" s="35"/>
      <c r="AA179" s="39"/>
      <c r="AB179" s="35"/>
      <c r="AC179" s="39"/>
      <c r="AD179" s="35"/>
      <c r="AE179" s="39"/>
      <c r="AF179" s="35"/>
      <c r="AG179" s="39"/>
      <c r="AH179" s="35"/>
      <c r="AI179" s="39"/>
      <c r="AJ179" s="35"/>
      <c r="AK179" s="39"/>
      <c r="AL179" s="82"/>
      <c r="AM179" s="84"/>
      <c r="AN179" s="85"/>
      <c r="AO179" s="59"/>
      <c r="AP179" s="149"/>
      <c r="AQ179" s="85"/>
      <c r="AR179" s="85"/>
      <c r="AS179" s="59"/>
      <c r="AT179" s="186" t="str">
        <f t="shared" si="40"/>
        <v/>
      </c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12"/>
      <c r="BF179" s="12"/>
      <c r="BY179" s="3"/>
      <c r="CA179" s="32" t="str">
        <f t="shared" si="27"/>
        <v/>
      </c>
      <c r="CB179" s="32" t="str">
        <f t="shared" si="45"/>
        <v/>
      </c>
      <c r="CC179" s="32" t="str">
        <f t="shared" si="29"/>
        <v/>
      </c>
      <c r="CD179" s="32" t="str">
        <f t="shared" si="30"/>
        <v/>
      </c>
      <c r="CE179" s="32" t="str">
        <f t="shared" si="31"/>
        <v/>
      </c>
      <c r="CF179" s="32" t="str">
        <f t="shared" si="32"/>
        <v/>
      </c>
      <c r="CG179" s="33">
        <f t="shared" si="33"/>
        <v>0</v>
      </c>
      <c r="CH179" s="33">
        <f t="shared" si="46"/>
        <v>0</v>
      </c>
      <c r="CI179" s="33">
        <f t="shared" si="35"/>
        <v>0</v>
      </c>
      <c r="CJ179" s="33">
        <f t="shared" si="36"/>
        <v>0</v>
      </c>
      <c r="CK179" s="33">
        <f t="shared" si="37"/>
        <v>0</v>
      </c>
      <c r="CL179" s="33">
        <f t="shared" si="38"/>
        <v>0</v>
      </c>
      <c r="CM179" s="33"/>
      <c r="CN179" s="33"/>
      <c r="CZ179" s="2"/>
    </row>
    <row r="180" spans="1:104" ht="16.350000000000001" customHeight="1" x14ac:dyDescent="0.2">
      <c r="A180" s="1375" t="s">
        <v>216</v>
      </c>
      <c r="B180" s="976" t="s">
        <v>217</v>
      </c>
      <c r="C180" s="972">
        <f t="shared" si="39"/>
        <v>0</v>
      </c>
      <c r="D180" s="973">
        <f t="shared" si="44"/>
        <v>0</v>
      </c>
      <c r="E180" s="974">
        <f t="shared" si="44"/>
        <v>0</v>
      </c>
      <c r="F180" s="893"/>
      <c r="G180" s="896"/>
      <c r="H180" s="893"/>
      <c r="I180" s="896"/>
      <c r="J180" s="893"/>
      <c r="K180" s="896"/>
      <c r="L180" s="893"/>
      <c r="M180" s="896"/>
      <c r="N180" s="893"/>
      <c r="O180" s="896"/>
      <c r="P180" s="893"/>
      <c r="Q180" s="896"/>
      <c r="R180" s="893"/>
      <c r="S180" s="896"/>
      <c r="T180" s="893"/>
      <c r="U180" s="896"/>
      <c r="V180" s="893"/>
      <c r="W180" s="896"/>
      <c r="X180" s="893"/>
      <c r="Y180" s="896"/>
      <c r="Z180" s="893"/>
      <c r="AA180" s="896"/>
      <c r="AB180" s="893"/>
      <c r="AC180" s="896"/>
      <c r="AD180" s="893"/>
      <c r="AE180" s="896"/>
      <c r="AF180" s="893"/>
      <c r="AG180" s="896"/>
      <c r="AH180" s="893"/>
      <c r="AI180" s="896"/>
      <c r="AJ180" s="893"/>
      <c r="AK180" s="896"/>
      <c r="AL180" s="893"/>
      <c r="AM180" s="895"/>
      <c r="AN180" s="365"/>
      <c r="AO180" s="980"/>
      <c r="AP180" s="911"/>
      <c r="AQ180" s="347"/>
      <c r="AR180" s="347"/>
      <c r="AS180" s="347"/>
      <c r="AT180" s="186" t="str">
        <f t="shared" si="40"/>
        <v/>
      </c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12"/>
      <c r="BF180" s="12"/>
      <c r="BY180" s="3"/>
      <c r="CA180" s="32"/>
      <c r="CB180" s="32"/>
      <c r="CC180" s="32" t="str">
        <f t="shared" si="29"/>
        <v/>
      </c>
      <c r="CD180" s="32" t="str">
        <f t="shared" si="30"/>
        <v/>
      </c>
      <c r="CE180" s="32" t="str">
        <f t="shared" si="31"/>
        <v/>
      </c>
      <c r="CF180" s="32" t="str">
        <f t="shared" si="32"/>
        <v/>
      </c>
      <c r="CG180" s="33"/>
      <c r="CH180" s="33"/>
      <c r="CI180" s="33">
        <f t="shared" si="35"/>
        <v>0</v>
      </c>
      <c r="CJ180" s="33">
        <f t="shared" si="36"/>
        <v>0</v>
      </c>
      <c r="CK180" s="33">
        <f t="shared" si="37"/>
        <v>0</v>
      </c>
      <c r="CL180" s="33">
        <f t="shared" ref="CL180:CL181" si="47">IF(AND(C180&lt;&gt;0,OR(AP180="",AQ180="",AR180="",AS180="")),1,0)</f>
        <v>0</v>
      </c>
      <c r="CM180" s="33"/>
      <c r="CN180" s="33"/>
      <c r="CZ180" s="2"/>
    </row>
    <row r="181" spans="1:104" ht="16.350000000000001" customHeight="1" x14ac:dyDescent="0.2">
      <c r="A181" s="1392"/>
      <c r="B181" s="339" t="s">
        <v>218</v>
      </c>
      <c r="C181" s="333">
        <f t="shared" si="39"/>
        <v>0</v>
      </c>
      <c r="D181" s="334">
        <f t="shared" si="44"/>
        <v>0</v>
      </c>
      <c r="E181" s="812">
        <f t="shared" si="44"/>
        <v>0</v>
      </c>
      <c r="F181" s="35"/>
      <c r="G181" s="39"/>
      <c r="H181" s="35"/>
      <c r="I181" s="39"/>
      <c r="J181" s="35"/>
      <c r="K181" s="39"/>
      <c r="L181" s="35"/>
      <c r="M181" s="39"/>
      <c r="N181" s="35"/>
      <c r="O181" s="39"/>
      <c r="P181" s="35"/>
      <c r="Q181" s="39"/>
      <c r="R181" s="35"/>
      <c r="S181" s="39"/>
      <c r="T181" s="35"/>
      <c r="U181" s="39"/>
      <c r="V181" s="35"/>
      <c r="W181" s="39"/>
      <c r="X181" s="35"/>
      <c r="Y181" s="39"/>
      <c r="Z181" s="35"/>
      <c r="AA181" s="39"/>
      <c r="AB181" s="35"/>
      <c r="AC181" s="39"/>
      <c r="AD181" s="35"/>
      <c r="AE181" s="39"/>
      <c r="AF181" s="35"/>
      <c r="AG181" s="39"/>
      <c r="AH181" s="35"/>
      <c r="AI181" s="39"/>
      <c r="AJ181" s="35"/>
      <c r="AK181" s="39"/>
      <c r="AL181" s="35"/>
      <c r="AM181" s="38"/>
      <c r="AN181" s="359"/>
      <c r="AO181" s="366"/>
      <c r="AP181" s="35"/>
      <c r="AQ181" s="46"/>
      <c r="AR181" s="46"/>
      <c r="AS181" s="46"/>
      <c r="AT181" s="186" t="str">
        <f t="shared" si="40"/>
        <v/>
      </c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12"/>
      <c r="BF181" s="12"/>
      <c r="BY181" s="3"/>
      <c r="CA181" s="32"/>
      <c r="CB181" s="32"/>
      <c r="CC181" s="32" t="str">
        <f t="shared" si="29"/>
        <v/>
      </c>
      <c r="CD181" s="32" t="str">
        <f t="shared" si="30"/>
        <v/>
      </c>
      <c r="CE181" s="32" t="str">
        <f t="shared" si="31"/>
        <v/>
      </c>
      <c r="CF181" s="32" t="str">
        <f t="shared" si="32"/>
        <v/>
      </c>
      <c r="CG181" s="33"/>
      <c r="CH181" s="33"/>
      <c r="CI181" s="33">
        <f t="shared" si="35"/>
        <v>0</v>
      </c>
      <c r="CJ181" s="33">
        <f t="shared" si="36"/>
        <v>0</v>
      </c>
      <c r="CK181" s="33">
        <f t="shared" si="37"/>
        <v>0</v>
      </c>
      <c r="CL181" s="33">
        <f t="shared" si="47"/>
        <v>0</v>
      </c>
      <c r="CM181" s="33"/>
      <c r="CN181" s="33"/>
      <c r="CZ181" s="2"/>
    </row>
    <row r="182" spans="1:104" ht="16.350000000000001" customHeight="1" x14ac:dyDescent="0.2">
      <c r="A182" s="1376"/>
      <c r="B182" s="367" t="s">
        <v>219</v>
      </c>
      <c r="C182" s="348">
        <f t="shared" si="39"/>
        <v>0</v>
      </c>
      <c r="D182" s="349">
        <f t="shared" si="44"/>
        <v>0</v>
      </c>
      <c r="E182" s="350">
        <f t="shared" si="44"/>
        <v>0</v>
      </c>
      <c r="F182" s="82"/>
      <c r="G182" s="85"/>
      <c r="H182" s="82"/>
      <c r="I182" s="85"/>
      <c r="J182" s="82"/>
      <c r="K182" s="85"/>
      <c r="L182" s="82"/>
      <c r="M182" s="85"/>
      <c r="N182" s="82"/>
      <c r="O182" s="85"/>
      <c r="P182" s="82"/>
      <c r="Q182" s="85"/>
      <c r="R182" s="82"/>
      <c r="S182" s="85"/>
      <c r="T182" s="82"/>
      <c r="U182" s="85"/>
      <c r="V182" s="82"/>
      <c r="W182" s="85"/>
      <c r="X182" s="82"/>
      <c r="Y182" s="85"/>
      <c r="Z182" s="82"/>
      <c r="AA182" s="85"/>
      <c r="AB182" s="82"/>
      <c r="AC182" s="85"/>
      <c r="AD182" s="82"/>
      <c r="AE182" s="85"/>
      <c r="AF182" s="82"/>
      <c r="AG182" s="85"/>
      <c r="AH182" s="82"/>
      <c r="AI182" s="85"/>
      <c r="AJ182" s="82"/>
      <c r="AK182" s="85"/>
      <c r="AL182" s="82"/>
      <c r="AM182" s="84"/>
      <c r="AN182" s="274"/>
      <c r="AO182" s="274"/>
      <c r="AP182" s="82"/>
      <c r="AQ182" s="85"/>
      <c r="AR182" s="85"/>
      <c r="AS182" s="85"/>
      <c r="AT182" s="186" t="str">
        <f t="shared" si="40"/>
        <v/>
      </c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12"/>
      <c r="BF182" s="12"/>
      <c r="BY182" s="3"/>
      <c r="CA182" s="32"/>
      <c r="CB182" s="32"/>
      <c r="CC182" s="32" t="str">
        <f t="shared" si="29"/>
        <v/>
      </c>
      <c r="CD182" s="32" t="str">
        <f t="shared" si="30"/>
        <v/>
      </c>
      <c r="CE182" s="32" t="str">
        <f t="shared" si="31"/>
        <v/>
      </c>
      <c r="CF182" s="32" t="str">
        <f t="shared" si="32"/>
        <v/>
      </c>
      <c r="CG182" s="33"/>
      <c r="CH182" s="33"/>
      <c r="CI182" s="33">
        <f t="shared" si="35"/>
        <v>0</v>
      </c>
      <c r="CJ182" s="33">
        <f t="shared" si="36"/>
        <v>0</v>
      </c>
      <c r="CK182" s="33">
        <f t="shared" si="37"/>
        <v>0</v>
      </c>
      <c r="CL182" s="33">
        <f>IF(AND(C182&lt;&gt;0,OR(AP182="",AQ182="",AR182="",AS182="")),1,0)</f>
        <v>0</v>
      </c>
      <c r="CM182" s="33"/>
      <c r="CN182" s="33"/>
      <c r="CZ182" s="2"/>
    </row>
    <row r="183" spans="1:104" ht="16.350000000000001" customHeight="1" x14ac:dyDescent="0.2">
      <c r="A183" s="1600" t="s">
        <v>220</v>
      </c>
      <c r="B183" s="1601"/>
      <c r="C183" s="328">
        <f t="shared" si="39"/>
        <v>1</v>
      </c>
      <c r="D183" s="329">
        <f t="shared" si="44"/>
        <v>1</v>
      </c>
      <c r="E183" s="330">
        <f t="shared" si="44"/>
        <v>0</v>
      </c>
      <c r="F183" s="106"/>
      <c r="G183" s="109"/>
      <c r="H183" s="106"/>
      <c r="I183" s="109"/>
      <c r="J183" s="106"/>
      <c r="K183" s="109"/>
      <c r="L183" s="106"/>
      <c r="M183" s="109"/>
      <c r="N183" s="106">
        <v>1</v>
      </c>
      <c r="O183" s="109"/>
      <c r="P183" s="106"/>
      <c r="Q183" s="109"/>
      <c r="R183" s="106"/>
      <c r="S183" s="109"/>
      <c r="T183" s="106"/>
      <c r="U183" s="109"/>
      <c r="V183" s="106"/>
      <c r="W183" s="109"/>
      <c r="X183" s="106"/>
      <c r="Y183" s="109"/>
      <c r="Z183" s="106"/>
      <c r="AA183" s="109"/>
      <c r="AB183" s="106"/>
      <c r="AC183" s="109"/>
      <c r="AD183" s="106"/>
      <c r="AE183" s="109"/>
      <c r="AF183" s="106"/>
      <c r="AG183" s="109"/>
      <c r="AH183" s="106"/>
      <c r="AI183" s="109"/>
      <c r="AJ183" s="106"/>
      <c r="AK183" s="109"/>
      <c r="AL183" s="106"/>
      <c r="AM183" s="254"/>
      <c r="AN183" s="331">
        <v>0</v>
      </c>
      <c r="AO183" s="57">
        <v>0</v>
      </c>
      <c r="AP183" s="106">
        <v>0</v>
      </c>
      <c r="AQ183" s="109">
        <v>0</v>
      </c>
      <c r="AR183" s="109">
        <v>0</v>
      </c>
      <c r="AS183" s="109">
        <v>0</v>
      </c>
      <c r="AT183" s="186" t="str">
        <f t="shared" si="40"/>
        <v/>
      </c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12"/>
      <c r="BF183" s="12"/>
      <c r="BY183" s="3"/>
      <c r="CA183" s="32" t="str">
        <f t="shared" ref="CA183:CA189" si="48">IF(CG183=0,"","* Las gestantes ingresadas al Programa NO debe ser mayor al Total de Mujeres ingresadas. ")</f>
        <v/>
      </c>
      <c r="CB183" s="32" t="str">
        <f t="shared" ref="CB183:CB189" si="49">IF(CH183=0,"","* Las madres de hijos menor de 5 años NO DEBE ser mayor al Total de Mujeres ingresadas al Programa. ")</f>
        <v/>
      </c>
      <c r="CC183" s="32" t="str">
        <f t="shared" si="29"/>
        <v/>
      </c>
      <c r="CD183" s="32" t="str">
        <f t="shared" si="30"/>
        <v/>
      </c>
      <c r="CE183" s="32" t="str">
        <f t="shared" si="31"/>
        <v/>
      </c>
      <c r="CF183" s="32" t="str">
        <f t="shared" si="32"/>
        <v/>
      </c>
      <c r="CG183" s="33">
        <f t="shared" ref="CG183:CG189" si="50">IF(E183&lt;AN183,1,0)</f>
        <v>0</v>
      </c>
      <c r="CH183" s="33">
        <f t="shared" ref="CH183:CH189" si="51">IF(C183&lt;AO183,1,0)</f>
        <v>0</v>
      </c>
      <c r="CI183" s="33">
        <f t="shared" si="35"/>
        <v>0</v>
      </c>
      <c r="CJ183" s="33">
        <f t="shared" si="36"/>
        <v>0</v>
      </c>
      <c r="CK183" s="33">
        <f t="shared" si="37"/>
        <v>0</v>
      </c>
      <c r="CL183" s="33">
        <f t="shared" si="38"/>
        <v>0</v>
      </c>
      <c r="CM183" s="33"/>
      <c r="CN183" s="33"/>
      <c r="CZ183" s="2"/>
    </row>
    <row r="184" spans="1:104" ht="16.350000000000001" customHeight="1" x14ac:dyDescent="0.2">
      <c r="A184" s="1472" t="s">
        <v>221</v>
      </c>
      <c r="B184" s="1473"/>
      <c r="C184" s="333">
        <f t="shared" si="39"/>
        <v>0</v>
      </c>
      <c r="D184" s="334">
        <f t="shared" si="44"/>
        <v>0</v>
      </c>
      <c r="E184" s="812">
        <f t="shared" si="44"/>
        <v>0</v>
      </c>
      <c r="F184" s="35"/>
      <c r="G184" s="39"/>
      <c r="H184" s="35"/>
      <c r="I184" s="39"/>
      <c r="J184" s="35"/>
      <c r="K184" s="39"/>
      <c r="L184" s="35"/>
      <c r="M184" s="39"/>
      <c r="N184" s="35"/>
      <c r="O184" s="39"/>
      <c r="P184" s="35"/>
      <c r="Q184" s="39"/>
      <c r="R184" s="35"/>
      <c r="S184" s="39"/>
      <c r="T184" s="35"/>
      <c r="U184" s="39"/>
      <c r="V184" s="35"/>
      <c r="W184" s="39"/>
      <c r="X184" s="35"/>
      <c r="Y184" s="39"/>
      <c r="Z184" s="35"/>
      <c r="AA184" s="39"/>
      <c r="AB184" s="35"/>
      <c r="AC184" s="39"/>
      <c r="AD184" s="35"/>
      <c r="AE184" s="39"/>
      <c r="AF184" s="35"/>
      <c r="AG184" s="39"/>
      <c r="AH184" s="35"/>
      <c r="AI184" s="39"/>
      <c r="AJ184" s="35"/>
      <c r="AK184" s="39"/>
      <c r="AL184" s="35"/>
      <c r="AM184" s="239"/>
      <c r="AN184" s="336"/>
      <c r="AO184" s="58"/>
      <c r="AP184" s="35"/>
      <c r="AQ184" s="305"/>
      <c r="AR184" s="305"/>
      <c r="AS184" s="305"/>
      <c r="AT184" s="186" t="str">
        <f t="shared" si="40"/>
        <v/>
      </c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12"/>
      <c r="BF184" s="12"/>
      <c r="BG184" s="12"/>
      <c r="BH184" s="12"/>
      <c r="BI184" s="12"/>
      <c r="BY184" s="3"/>
      <c r="CA184" s="32" t="str">
        <f t="shared" si="48"/>
        <v/>
      </c>
      <c r="CB184" s="32" t="str">
        <f t="shared" si="49"/>
        <v/>
      </c>
      <c r="CC184" s="32" t="str">
        <f t="shared" si="29"/>
        <v/>
      </c>
      <c r="CD184" s="32" t="str">
        <f t="shared" si="30"/>
        <v/>
      </c>
      <c r="CE184" s="32" t="str">
        <f t="shared" si="31"/>
        <v/>
      </c>
      <c r="CF184" s="32" t="str">
        <f t="shared" si="32"/>
        <v/>
      </c>
      <c r="CG184" s="33">
        <f t="shared" si="50"/>
        <v>0</v>
      </c>
      <c r="CH184" s="33">
        <f t="shared" si="51"/>
        <v>0</v>
      </c>
      <c r="CI184" s="33">
        <f t="shared" si="35"/>
        <v>0</v>
      </c>
      <c r="CJ184" s="33">
        <f t="shared" si="36"/>
        <v>0</v>
      </c>
      <c r="CK184" s="33">
        <f t="shared" si="37"/>
        <v>0</v>
      </c>
      <c r="CL184" s="33">
        <f t="shared" si="38"/>
        <v>0</v>
      </c>
      <c r="CM184" s="33"/>
      <c r="CN184" s="33"/>
      <c r="CZ184" s="2"/>
    </row>
    <row r="185" spans="1:104" ht="16.350000000000001" customHeight="1" x14ac:dyDescent="0.2">
      <c r="A185" s="1472" t="s">
        <v>222</v>
      </c>
      <c r="B185" s="1473"/>
      <c r="C185" s="333">
        <f t="shared" si="39"/>
        <v>0</v>
      </c>
      <c r="D185" s="334">
        <f t="shared" si="44"/>
        <v>0</v>
      </c>
      <c r="E185" s="812">
        <f t="shared" si="44"/>
        <v>0</v>
      </c>
      <c r="F185" s="35"/>
      <c r="G185" s="39"/>
      <c r="H185" s="35"/>
      <c r="I185" s="39"/>
      <c r="J185" s="35"/>
      <c r="K185" s="39"/>
      <c r="L185" s="35"/>
      <c r="M185" s="39"/>
      <c r="N185" s="35"/>
      <c r="O185" s="39"/>
      <c r="P185" s="35"/>
      <c r="Q185" s="39"/>
      <c r="R185" s="35"/>
      <c r="S185" s="39"/>
      <c r="T185" s="35"/>
      <c r="U185" s="39"/>
      <c r="V185" s="35"/>
      <c r="W185" s="39"/>
      <c r="X185" s="35"/>
      <c r="Y185" s="39"/>
      <c r="Z185" s="35"/>
      <c r="AA185" s="39"/>
      <c r="AB185" s="35"/>
      <c r="AC185" s="39"/>
      <c r="AD185" s="35"/>
      <c r="AE185" s="39"/>
      <c r="AF185" s="35"/>
      <c r="AG185" s="39"/>
      <c r="AH185" s="35"/>
      <c r="AI185" s="39"/>
      <c r="AJ185" s="35"/>
      <c r="AK185" s="39"/>
      <c r="AL185" s="35"/>
      <c r="AM185" s="239"/>
      <c r="AN185" s="336"/>
      <c r="AO185" s="58"/>
      <c r="AP185" s="35"/>
      <c r="AQ185" s="46"/>
      <c r="AR185" s="46"/>
      <c r="AS185" s="46"/>
      <c r="AT185" s="186" t="str">
        <f t="shared" si="40"/>
        <v/>
      </c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12"/>
      <c r="BF185" s="12"/>
      <c r="BG185" s="12"/>
      <c r="BH185" s="12"/>
      <c r="BI185" s="12"/>
      <c r="BY185" s="3"/>
      <c r="CA185" s="32" t="str">
        <f t="shared" si="48"/>
        <v/>
      </c>
      <c r="CB185" s="32" t="str">
        <f t="shared" si="49"/>
        <v/>
      </c>
      <c r="CC185" s="32" t="str">
        <f t="shared" si="29"/>
        <v/>
      </c>
      <c r="CD185" s="32" t="str">
        <f t="shared" si="30"/>
        <v/>
      </c>
      <c r="CE185" s="32" t="str">
        <f t="shared" si="31"/>
        <v/>
      </c>
      <c r="CF185" s="32" t="str">
        <f t="shared" si="32"/>
        <v/>
      </c>
      <c r="CG185" s="33">
        <f t="shared" si="50"/>
        <v>0</v>
      </c>
      <c r="CH185" s="33">
        <f t="shared" si="51"/>
        <v>0</v>
      </c>
      <c r="CI185" s="33">
        <f t="shared" si="35"/>
        <v>0</v>
      </c>
      <c r="CJ185" s="33">
        <f t="shared" si="36"/>
        <v>0</v>
      </c>
      <c r="CK185" s="33">
        <f t="shared" si="37"/>
        <v>0</v>
      </c>
      <c r="CL185" s="33">
        <f t="shared" si="38"/>
        <v>0</v>
      </c>
      <c r="CM185" s="33"/>
      <c r="CN185" s="33"/>
      <c r="CZ185" s="2"/>
    </row>
    <row r="186" spans="1:104" ht="16.350000000000001" customHeight="1" x14ac:dyDescent="0.2">
      <c r="A186" s="1472" t="s">
        <v>223</v>
      </c>
      <c r="B186" s="1473"/>
      <c r="C186" s="333">
        <f t="shared" si="39"/>
        <v>0</v>
      </c>
      <c r="D186" s="334">
        <f t="shared" si="44"/>
        <v>0</v>
      </c>
      <c r="E186" s="812">
        <f t="shared" si="44"/>
        <v>0</v>
      </c>
      <c r="F186" s="35"/>
      <c r="G186" s="39"/>
      <c r="H186" s="35"/>
      <c r="I186" s="39"/>
      <c r="J186" s="35"/>
      <c r="K186" s="39"/>
      <c r="L186" s="35"/>
      <c r="M186" s="39"/>
      <c r="N186" s="35"/>
      <c r="O186" s="39"/>
      <c r="P186" s="35"/>
      <c r="Q186" s="39"/>
      <c r="R186" s="35"/>
      <c r="S186" s="39"/>
      <c r="T186" s="35"/>
      <c r="U186" s="39"/>
      <c r="V186" s="35"/>
      <c r="W186" s="39"/>
      <c r="X186" s="35"/>
      <c r="Y186" s="39"/>
      <c r="Z186" s="35"/>
      <c r="AA186" s="39"/>
      <c r="AB186" s="35"/>
      <c r="AC186" s="39"/>
      <c r="AD186" s="35"/>
      <c r="AE186" s="39"/>
      <c r="AF186" s="35"/>
      <c r="AG186" s="39"/>
      <c r="AH186" s="35"/>
      <c r="AI186" s="39"/>
      <c r="AJ186" s="35"/>
      <c r="AK186" s="39"/>
      <c r="AL186" s="35"/>
      <c r="AM186" s="239"/>
      <c r="AN186" s="336"/>
      <c r="AO186" s="58"/>
      <c r="AP186" s="35"/>
      <c r="AQ186" s="46"/>
      <c r="AR186" s="46"/>
      <c r="AS186" s="46"/>
      <c r="AT186" s="186" t="str">
        <f t="shared" si="40"/>
        <v/>
      </c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12"/>
      <c r="BF186" s="12"/>
      <c r="BG186" s="12"/>
      <c r="BH186" s="12"/>
      <c r="BI186" s="12"/>
      <c r="BY186" s="3"/>
      <c r="CA186" s="32" t="str">
        <f t="shared" si="48"/>
        <v/>
      </c>
      <c r="CB186" s="32" t="str">
        <f t="shared" si="49"/>
        <v/>
      </c>
      <c r="CC186" s="32" t="str">
        <f t="shared" si="29"/>
        <v/>
      </c>
      <c r="CD186" s="32" t="str">
        <f t="shared" si="30"/>
        <v/>
      </c>
      <c r="CE186" s="32" t="str">
        <f t="shared" si="31"/>
        <v/>
      </c>
      <c r="CF186" s="32" t="str">
        <f t="shared" si="32"/>
        <v/>
      </c>
      <c r="CG186" s="33">
        <f t="shared" si="50"/>
        <v>0</v>
      </c>
      <c r="CH186" s="33">
        <f t="shared" si="51"/>
        <v>0</v>
      </c>
      <c r="CI186" s="33">
        <f t="shared" si="35"/>
        <v>0</v>
      </c>
      <c r="CJ186" s="33">
        <f t="shared" si="36"/>
        <v>0</v>
      </c>
      <c r="CK186" s="33">
        <f t="shared" si="37"/>
        <v>0</v>
      </c>
      <c r="CL186" s="33">
        <f t="shared" si="38"/>
        <v>0</v>
      </c>
      <c r="CM186" s="33"/>
      <c r="CN186" s="33"/>
      <c r="CZ186" s="2"/>
    </row>
    <row r="187" spans="1:104" ht="18" customHeight="1" x14ac:dyDescent="0.2">
      <c r="A187" s="1472" t="s">
        <v>224</v>
      </c>
      <c r="B187" s="1473"/>
      <c r="C187" s="344">
        <f t="shared" si="39"/>
        <v>0</v>
      </c>
      <c r="D187" s="337">
        <f t="shared" si="44"/>
        <v>0</v>
      </c>
      <c r="E187" s="820">
        <f t="shared" si="44"/>
        <v>0</v>
      </c>
      <c r="F187" s="42"/>
      <c r="G187" s="46"/>
      <c r="H187" s="42"/>
      <c r="I187" s="46"/>
      <c r="J187" s="42"/>
      <c r="K187" s="46"/>
      <c r="L187" s="42"/>
      <c r="M187" s="46"/>
      <c r="N187" s="42"/>
      <c r="O187" s="46"/>
      <c r="P187" s="42"/>
      <c r="Q187" s="46"/>
      <c r="R187" s="42"/>
      <c r="S187" s="46"/>
      <c r="T187" s="42"/>
      <c r="U187" s="46"/>
      <c r="V187" s="42"/>
      <c r="W187" s="46"/>
      <c r="X187" s="42"/>
      <c r="Y187" s="46"/>
      <c r="Z187" s="42"/>
      <c r="AA187" s="46"/>
      <c r="AB187" s="42"/>
      <c r="AC187" s="46"/>
      <c r="AD187" s="42"/>
      <c r="AE187" s="46"/>
      <c r="AF187" s="42"/>
      <c r="AG187" s="46"/>
      <c r="AH187" s="42"/>
      <c r="AI187" s="46"/>
      <c r="AJ187" s="42"/>
      <c r="AK187" s="46"/>
      <c r="AL187" s="42"/>
      <c r="AM187" s="244"/>
      <c r="AN187" s="338"/>
      <c r="AO187" s="202"/>
      <c r="AP187" s="42"/>
      <c r="AQ187" s="46"/>
      <c r="AR187" s="46"/>
      <c r="AS187" s="46"/>
      <c r="AT187" s="186" t="str">
        <f t="shared" si="40"/>
        <v/>
      </c>
      <c r="AU187" s="13"/>
      <c r="AV187" s="13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CA187" s="32" t="str">
        <f t="shared" si="48"/>
        <v/>
      </c>
      <c r="CB187" s="32" t="str">
        <f t="shared" si="49"/>
        <v/>
      </c>
      <c r="CC187" s="32" t="str">
        <f t="shared" si="29"/>
        <v/>
      </c>
      <c r="CD187" s="32" t="str">
        <f t="shared" si="30"/>
        <v/>
      </c>
      <c r="CE187" s="32" t="str">
        <f t="shared" si="31"/>
        <v/>
      </c>
      <c r="CF187" s="32" t="str">
        <f t="shared" si="32"/>
        <v/>
      </c>
      <c r="CG187" s="33">
        <f t="shared" si="50"/>
        <v>0</v>
      </c>
      <c r="CH187" s="33">
        <f t="shared" si="51"/>
        <v>0</v>
      </c>
      <c r="CI187" s="33">
        <f t="shared" si="35"/>
        <v>0</v>
      </c>
      <c r="CJ187" s="33">
        <f t="shared" si="36"/>
        <v>0</v>
      </c>
      <c r="CK187" s="33">
        <f t="shared" si="37"/>
        <v>0</v>
      </c>
      <c r="CL187" s="33">
        <f t="shared" si="38"/>
        <v>0</v>
      </c>
      <c r="CM187" s="33"/>
      <c r="CN187" s="33"/>
    </row>
    <row r="188" spans="1:104" ht="18" customHeight="1" x14ac:dyDescent="0.2">
      <c r="A188" s="1472" t="s">
        <v>225</v>
      </c>
      <c r="B188" s="1473"/>
      <c r="C188" s="344">
        <f t="shared" si="39"/>
        <v>0</v>
      </c>
      <c r="D188" s="337">
        <f t="shared" si="44"/>
        <v>0</v>
      </c>
      <c r="E188" s="820">
        <f t="shared" si="44"/>
        <v>0</v>
      </c>
      <c r="F188" s="42"/>
      <c r="G188" s="46"/>
      <c r="H188" s="42"/>
      <c r="I188" s="46"/>
      <c r="J188" s="42"/>
      <c r="K188" s="46"/>
      <c r="L188" s="42"/>
      <c r="M188" s="46"/>
      <c r="N188" s="42"/>
      <c r="O188" s="46"/>
      <c r="P188" s="42"/>
      <c r="Q188" s="46"/>
      <c r="R188" s="42"/>
      <c r="S188" s="46"/>
      <c r="T188" s="42"/>
      <c r="U188" s="46"/>
      <c r="V188" s="42"/>
      <c r="W188" s="46"/>
      <c r="X188" s="42"/>
      <c r="Y188" s="46"/>
      <c r="Z188" s="42"/>
      <c r="AA188" s="46"/>
      <c r="AB188" s="42"/>
      <c r="AC188" s="46"/>
      <c r="AD188" s="42"/>
      <c r="AE188" s="46"/>
      <c r="AF188" s="42"/>
      <c r="AG188" s="46"/>
      <c r="AH188" s="42"/>
      <c r="AI188" s="46"/>
      <c r="AJ188" s="42"/>
      <c r="AK188" s="46"/>
      <c r="AL188" s="42"/>
      <c r="AM188" s="244"/>
      <c r="AN188" s="338"/>
      <c r="AO188" s="202"/>
      <c r="AP188" s="42"/>
      <c r="AQ188" s="46"/>
      <c r="AR188" s="46"/>
      <c r="AS188" s="46"/>
      <c r="AT188" s="186" t="str">
        <f t="shared" si="40"/>
        <v/>
      </c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CA188" s="32" t="str">
        <f t="shared" si="48"/>
        <v/>
      </c>
      <c r="CB188" s="32" t="str">
        <f t="shared" si="49"/>
        <v/>
      </c>
      <c r="CC188" s="32" t="str">
        <f t="shared" si="29"/>
        <v/>
      </c>
      <c r="CD188" s="32" t="str">
        <f t="shared" si="30"/>
        <v/>
      </c>
      <c r="CE188" s="32" t="str">
        <f t="shared" si="31"/>
        <v/>
      </c>
      <c r="CF188" s="32" t="str">
        <f t="shared" si="32"/>
        <v/>
      </c>
      <c r="CG188" s="33">
        <f t="shared" si="50"/>
        <v>0</v>
      </c>
      <c r="CH188" s="33">
        <f t="shared" si="51"/>
        <v>0</v>
      </c>
      <c r="CI188" s="33">
        <f t="shared" si="35"/>
        <v>0</v>
      </c>
      <c r="CJ188" s="33">
        <f t="shared" si="36"/>
        <v>0</v>
      </c>
      <c r="CK188" s="33">
        <f t="shared" si="37"/>
        <v>0</v>
      </c>
      <c r="CL188" s="33">
        <f t="shared" si="38"/>
        <v>0</v>
      </c>
      <c r="CM188" s="33"/>
      <c r="CN188" s="33"/>
    </row>
    <row r="189" spans="1:104" ht="18" customHeight="1" x14ac:dyDescent="0.2">
      <c r="A189" s="1474" t="s">
        <v>226</v>
      </c>
      <c r="B189" s="1475"/>
      <c r="C189" s="348">
        <f t="shared" si="39"/>
        <v>0</v>
      </c>
      <c r="D189" s="349">
        <f t="shared" si="44"/>
        <v>0</v>
      </c>
      <c r="E189" s="350">
        <f t="shared" si="44"/>
        <v>0</v>
      </c>
      <c r="F189" s="82"/>
      <c r="G189" s="85"/>
      <c r="H189" s="82"/>
      <c r="I189" s="85"/>
      <c r="J189" s="82"/>
      <c r="K189" s="85"/>
      <c r="L189" s="82"/>
      <c r="M189" s="85"/>
      <c r="N189" s="82"/>
      <c r="O189" s="85"/>
      <c r="P189" s="82"/>
      <c r="Q189" s="85"/>
      <c r="R189" s="82"/>
      <c r="S189" s="85"/>
      <c r="T189" s="82"/>
      <c r="U189" s="85"/>
      <c r="V189" s="82"/>
      <c r="W189" s="85"/>
      <c r="X189" s="82"/>
      <c r="Y189" s="85"/>
      <c r="Z189" s="82"/>
      <c r="AA189" s="85"/>
      <c r="AB189" s="82"/>
      <c r="AC189" s="85"/>
      <c r="AD189" s="82"/>
      <c r="AE189" s="85"/>
      <c r="AF189" s="82"/>
      <c r="AG189" s="85"/>
      <c r="AH189" s="82"/>
      <c r="AI189" s="85"/>
      <c r="AJ189" s="82"/>
      <c r="AK189" s="85"/>
      <c r="AL189" s="82"/>
      <c r="AM189" s="351"/>
      <c r="AN189" s="368"/>
      <c r="AO189" s="369"/>
      <c r="AP189" s="82"/>
      <c r="AQ189" s="85"/>
      <c r="AR189" s="85"/>
      <c r="AS189" s="85"/>
      <c r="AT189" s="186" t="str">
        <f t="shared" si="40"/>
        <v/>
      </c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CA189" s="32" t="str">
        <f t="shared" si="48"/>
        <v/>
      </c>
      <c r="CB189" s="32" t="str">
        <f t="shared" si="49"/>
        <v/>
      </c>
      <c r="CC189" s="32" t="str">
        <f t="shared" si="29"/>
        <v/>
      </c>
      <c r="CD189" s="32" t="str">
        <f t="shared" si="30"/>
        <v/>
      </c>
      <c r="CE189" s="32" t="str">
        <f t="shared" si="31"/>
        <v/>
      </c>
      <c r="CF189" s="32" t="str">
        <f t="shared" si="32"/>
        <v/>
      </c>
      <c r="CG189" s="33">
        <f t="shared" si="50"/>
        <v>0</v>
      </c>
      <c r="CH189" s="33">
        <f t="shared" si="51"/>
        <v>0</v>
      </c>
      <c r="CI189" s="33">
        <f t="shared" si="35"/>
        <v>0</v>
      </c>
      <c r="CJ189" s="33">
        <f t="shared" si="36"/>
        <v>0</v>
      </c>
      <c r="CK189" s="33">
        <f t="shared" si="37"/>
        <v>0</v>
      </c>
      <c r="CL189" s="33">
        <f t="shared" si="38"/>
        <v>0</v>
      </c>
      <c r="CM189" s="33"/>
      <c r="CN189" s="33"/>
    </row>
    <row r="190" spans="1:104" ht="27.75" customHeight="1" x14ac:dyDescent="0.2">
      <c r="A190" s="117" t="s">
        <v>227</v>
      </c>
      <c r="B190" s="117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12"/>
      <c r="BJ190" s="12"/>
      <c r="CG190" s="14"/>
      <c r="CH190" s="14"/>
      <c r="CI190" s="14"/>
      <c r="CJ190" s="14"/>
      <c r="CK190" s="14"/>
      <c r="CL190" s="14"/>
      <c r="CM190" s="14"/>
      <c r="CN190" s="14"/>
    </row>
    <row r="191" spans="1:104" ht="23.25" customHeight="1" x14ac:dyDescent="0.2">
      <c r="A191" s="1371" t="s">
        <v>228</v>
      </c>
      <c r="B191" s="1372"/>
      <c r="C191" s="1579" t="s">
        <v>63</v>
      </c>
      <c r="D191" s="1579"/>
      <c r="E191" s="1579"/>
      <c r="F191" s="1579" t="s">
        <v>173</v>
      </c>
      <c r="G191" s="1579"/>
      <c r="H191" s="1579" t="s">
        <v>174</v>
      </c>
      <c r="I191" s="1579"/>
      <c r="J191" s="1579" t="s">
        <v>175</v>
      </c>
      <c r="K191" s="1579"/>
      <c r="L191" s="1579" t="s">
        <v>110</v>
      </c>
      <c r="M191" s="1579"/>
      <c r="N191" s="1377" t="s">
        <v>11</v>
      </c>
      <c r="O191" s="1380"/>
      <c r="P191" s="1585" t="s">
        <v>112</v>
      </c>
      <c r="Q191" s="1585"/>
      <c r="R191" s="1585" t="s">
        <v>113</v>
      </c>
      <c r="S191" s="1585"/>
      <c r="T191" s="1585" t="s">
        <v>114</v>
      </c>
      <c r="U191" s="1585"/>
      <c r="V191" s="1585" t="s">
        <v>115</v>
      </c>
      <c r="W191" s="1585"/>
      <c r="X191" s="1585" t="s">
        <v>116</v>
      </c>
      <c r="Y191" s="1585"/>
      <c r="Z191" s="1585" t="s">
        <v>117</v>
      </c>
      <c r="AA191" s="1585"/>
      <c r="AB191" s="1585" t="s">
        <v>118</v>
      </c>
      <c r="AC191" s="1585"/>
      <c r="AD191" s="1585" t="s">
        <v>119</v>
      </c>
      <c r="AE191" s="1585"/>
      <c r="AF191" s="1585" t="s">
        <v>120</v>
      </c>
      <c r="AG191" s="1585"/>
      <c r="AH191" s="1585" t="s">
        <v>121</v>
      </c>
      <c r="AI191" s="1585"/>
      <c r="AJ191" s="1585" t="s">
        <v>122</v>
      </c>
      <c r="AK191" s="1585"/>
      <c r="AL191" s="1585" t="s">
        <v>123</v>
      </c>
      <c r="AM191" s="1406"/>
      <c r="AN191" s="1602" t="s">
        <v>76</v>
      </c>
      <c r="AO191" s="1480"/>
      <c r="AP191" s="1481"/>
      <c r="AQ191" s="1603" t="s">
        <v>176</v>
      </c>
      <c r="AR191" s="1599" t="s">
        <v>229</v>
      </c>
      <c r="AS191" s="1585" t="s">
        <v>178</v>
      </c>
      <c r="AT191" s="1585"/>
      <c r="AU191" s="1375" t="s">
        <v>230</v>
      </c>
      <c r="AV191" s="1375" t="s">
        <v>180</v>
      </c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Y191" s="3"/>
      <c r="CG191" s="14"/>
      <c r="CH191" s="14"/>
      <c r="CI191" s="14"/>
      <c r="CJ191" s="14"/>
      <c r="CK191" s="14"/>
      <c r="CL191" s="14"/>
      <c r="CM191" s="14"/>
      <c r="CN191" s="14"/>
      <c r="CZ191" s="2"/>
    </row>
    <row r="192" spans="1:104" ht="37.5" customHeight="1" x14ac:dyDescent="0.2">
      <c r="A192" s="1373"/>
      <c r="B192" s="1374"/>
      <c r="C192" s="881" t="s">
        <v>88</v>
      </c>
      <c r="D192" s="370" t="s">
        <v>54</v>
      </c>
      <c r="E192" s="810" t="s">
        <v>89</v>
      </c>
      <c r="F192" s="967" t="s">
        <v>54</v>
      </c>
      <c r="G192" s="810" t="s">
        <v>89</v>
      </c>
      <c r="H192" s="967" t="s">
        <v>54</v>
      </c>
      <c r="I192" s="810" t="s">
        <v>89</v>
      </c>
      <c r="J192" s="967" t="s">
        <v>54</v>
      </c>
      <c r="K192" s="810" t="s">
        <v>89</v>
      </c>
      <c r="L192" s="967" t="s">
        <v>54</v>
      </c>
      <c r="M192" s="810" t="s">
        <v>89</v>
      </c>
      <c r="N192" s="967" t="s">
        <v>54</v>
      </c>
      <c r="O192" s="810" t="s">
        <v>89</v>
      </c>
      <c r="P192" s="967" t="s">
        <v>54</v>
      </c>
      <c r="Q192" s="810" t="s">
        <v>89</v>
      </c>
      <c r="R192" s="967" t="s">
        <v>54</v>
      </c>
      <c r="S192" s="810" t="s">
        <v>89</v>
      </c>
      <c r="T192" s="967" t="s">
        <v>54</v>
      </c>
      <c r="U192" s="810" t="s">
        <v>89</v>
      </c>
      <c r="V192" s="967" t="s">
        <v>54</v>
      </c>
      <c r="W192" s="810" t="s">
        <v>89</v>
      </c>
      <c r="X192" s="967" t="s">
        <v>54</v>
      </c>
      <c r="Y192" s="810" t="s">
        <v>89</v>
      </c>
      <c r="Z192" s="967" t="s">
        <v>54</v>
      </c>
      <c r="AA192" s="810" t="s">
        <v>89</v>
      </c>
      <c r="AB192" s="967" t="s">
        <v>54</v>
      </c>
      <c r="AC192" s="810" t="s">
        <v>89</v>
      </c>
      <c r="AD192" s="967" t="s">
        <v>54</v>
      </c>
      <c r="AE192" s="810" t="s">
        <v>89</v>
      </c>
      <c r="AF192" s="967" t="s">
        <v>54</v>
      </c>
      <c r="AG192" s="810" t="s">
        <v>89</v>
      </c>
      <c r="AH192" s="967" t="s">
        <v>54</v>
      </c>
      <c r="AI192" s="810" t="s">
        <v>89</v>
      </c>
      <c r="AJ192" s="967" t="s">
        <v>54</v>
      </c>
      <c r="AK192" s="810" t="s">
        <v>89</v>
      </c>
      <c r="AL192" s="967" t="s">
        <v>54</v>
      </c>
      <c r="AM192" s="827" t="s">
        <v>89</v>
      </c>
      <c r="AN192" s="981" t="s">
        <v>133</v>
      </c>
      <c r="AO192" s="372" t="s">
        <v>135</v>
      </c>
      <c r="AP192" s="373" t="s">
        <v>134</v>
      </c>
      <c r="AQ192" s="1483"/>
      <c r="AR192" s="1471"/>
      <c r="AS192" s="967" t="s">
        <v>54</v>
      </c>
      <c r="AT192" s="810" t="s">
        <v>89</v>
      </c>
      <c r="AU192" s="1376"/>
      <c r="AV192" s="1376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12"/>
      <c r="BI192" s="12"/>
      <c r="BY192" s="3"/>
      <c r="CG192" s="14"/>
      <c r="CH192" s="14"/>
      <c r="CI192" s="14"/>
      <c r="CJ192" s="14"/>
      <c r="CK192" s="14"/>
      <c r="CL192" s="14"/>
      <c r="CM192" s="14"/>
      <c r="CZ192" s="2"/>
    </row>
    <row r="193" spans="1:104" ht="18.75" customHeight="1" x14ac:dyDescent="0.2">
      <c r="A193" s="1478" t="s">
        <v>231</v>
      </c>
      <c r="B193" s="1461"/>
      <c r="C193" s="968">
        <f>SUM(D193+E193)</f>
        <v>1</v>
      </c>
      <c r="D193" s="969">
        <f>SUM(F193+H193+J193+L193+N193+P193+R193+T193+V193+X193+Z193+AB193+AD193+AF193+AH193+AJ193+AL193)</f>
        <v>1</v>
      </c>
      <c r="E193" s="304">
        <f>SUM(G193+I193+K193+M193+O193+Q193+S193+U193+W193+Y193+AA193+AC193+AE193+AG193+AI193+AK193+AM193)</f>
        <v>0</v>
      </c>
      <c r="F193" s="905"/>
      <c r="G193" s="53"/>
      <c r="H193" s="905"/>
      <c r="I193" s="53"/>
      <c r="J193" s="905">
        <v>1</v>
      </c>
      <c r="K193" s="53"/>
      <c r="L193" s="905"/>
      <c r="M193" s="53"/>
      <c r="N193" s="905"/>
      <c r="O193" s="53"/>
      <c r="P193" s="905"/>
      <c r="Q193" s="53"/>
      <c r="R193" s="905"/>
      <c r="S193" s="53"/>
      <c r="T193" s="905"/>
      <c r="U193" s="53"/>
      <c r="V193" s="905"/>
      <c r="W193" s="53"/>
      <c r="X193" s="905"/>
      <c r="Y193" s="53"/>
      <c r="Z193" s="905"/>
      <c r="AA193" s="53"/>
      <c r="AB193" s="905"/>
      <c r="AC193" s="53"/>
      <c r="AD193" s="905"/>
      <c r="AE193" s="53"/>
      <c r="AF193" s="905"/>
      <c r="AG193" s="53"/>
      <c r="AH193" s="905"/>
      <c r="AI193" s="53"/>
      <c r="AJ193" s="905"/>
      <c r="AK193" s="53"/>
      <c r="AL193" s="905"/>
      <c r="AM193" s="321"/>
      <c r="AN193" s="375"/>
      <c r="AO193" s="376"/>
      <c r="AP193" s="85">
        <v>1</v>
      </c>
      <c r="AQ193" s="53">
        <v>0</v>
      </c>
      <c r="AR193" s="901">
        <v>0</v>
      </c>
      <c r="AS193" s="905">
        <v>0</v>
      </c>
      <c r="AT193" s="53">
        <v>0</v>
      </c>
      <c r="AU193" s="53">
        <v>0</v>
      </c>
      <c r="AV193" s="53">
        <v>0</v>
      </c>
      <c r="AW193" s="186" t="str">
        <f>CA193&amp;CB193&amp;CC193&amp;CD193&amp;CE193&amp;CF193&amp;CN193</f>
        <v/>
      </c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12"/>
      <c r="BI193" s="12"/>
      <c r="BY193" s="3"/>
      <c r="CA193" s="32" t="str">
        <f t="shared" ref="CA193:CA231" si="52">IF(CG193=0,"","* Las gestantes egresadas del Programa NO debe ser mayor al Total de Mujeres egresadas. ")</f>
        <v/>
      </c>
      <c r="CB193" s="32" t="str">
        <f t="shared" ref="CB193:CB231" si="53">IF(CH193=0,"","* Las madres de hijos menor de 5 años NO DEBE ser mayor al Total de Mujeres Egresadas al Programa. ")</f>
        <v/>
      </c>
      <c r="CC193" s="32" t="str">
        <f t="shared" ref="CC193:CC231" si="54">IF(CI193=0,"","* Los egresos de Pueblos Originarios NO DEBE ser mayor al Total de egresos del Programa.")</f>
        <v/>
      </c>
      <c r="CD193" s="32" t="str">
        <f t="shared" ref="CD193:CD231" si="55">IF(CJ193=0,"","* Los Niños, Niñas, Adolescentes y Jóvenes de Programas SENAME NO DEBE ser mayor al Total de egresos del Programa. ")</f>
        <v/>
      </c>
      <c r="CE193" s="32" t="str">
        <f t="shared" ref="CE193:CE231" si="56">IF(CK193=0,"","* Los Migrantes NO DEBEN ser mayor al Total de ingresos del Programa. ")</f>
        <v/>
      </c>
      <c r="CF193" s="32" t="str">
        <f t="shared" ref="CF193:CF231" si="57">IF(CL193=0,"","* No olvide escribir los campos Gestante y/o Madre de Hijo menor de 5 años y/o Pueblos Originarios y/o Niños, Niñas, Adolescentes y Jóvenes de Programas SENAME (Digite CERO si no tiene). ")</f>
        <v/>
      </c>
      <c r="CG193" s="33">
        <f>IF(E193&lt;AQ193,1,0)</f>
        <v>0</v>
      </c>
      <c r="CH193" s="33">
        <f>IF(E193&lt;AR193,1,0)</f>
        <v>0</v>
      </c>
      <c r="CI193" s="33">
        <f>IF(C193&lt;SUM(AS193,AT193),1,0)</f>
        <v>0</v>
      </c>
      <c r="CJ193" s="33">
        <f>IF(C193&lt;AU193,1,0)</f>
        <v>0</v>
      </c>
      <c r="CK193" s="33">
        <f>IF(C193&lt;AV193,1,0)</f>
        <v>0</v>
      </c>
      <c r="CL193" s="33">
        <f>IF(AND(C193&lt;&gt;0,OR(AQ193="",AR193="",AS193="",AT193="",AU193="",AV193="")),1,0)</f>
        <v>0</v>
      </c>
      <c r="CM193" s="33">
        <f>IF(AND(C193=0,OR(C195&gt;0,C196&gt;0,C197&gt;0,C198&gt;0,C199&gt;0)),1,0)</f>
        <v>0</v>
      </c>
      <c r="CN193" s="32" t="str">
        <f>IF(CM193=1,"* No olvide registrar al menos un ingreso y una persona con diagnóstico. ","")</f>
        <v/>
      </c>
      <c r="CO193" s="32"/>
      <c r="CZ193" s="2"/>
    </row>
    <row r="194" spans="1:104" ht="29.25" customHeight="1" x14ac:dyDescent="0.2">
      <c r="A194" s="1462" t="s">
        <v>182</v>
      </c>
      <c r="B194" s="1463"/>
      <c r="C194" s="377"/>
      <c r="D194" s="378"/>
      <c r="E194" s="378"/>
      <c r="F194" s="378"/>
      <c r="G194" s="378"/>
      <c r="H194" s="378"/>
      <c r="I194" s="378"/>
      <c r="J194" s="378"/>
      <c r="K194" s="378"/>
      <c r="L194" s="378"/>
      <c r="M194" s="378"/>
      <c r="N194" s="378"/>
      <c r="O194" s="378"/>
      <c r="P194" s="378"/>
      <c r="Q194" s="378"/>
      <c r="R194" s="378"/>
      <c r="S194" s="378"/>
      <c r="T194" s="378"/>
      <c r="U194" s="378"/>
      <c r="V194" s="378"/>
      <c r="W194" s="378"/>
      <c r="X194" s="378"/>
      <c r="Y194" s="378"/>
      <c r="Z194" s="378"/>
      <c r="AA194" s="378"/>
      <c r="AB194" s="378"/>
      <c r="AC194" s="378"/>
      <c r="AD194" s="378"/>
      <c r="AE194" s="378"/>
      <c r="AF194" s="378"/>
      <c r="AG194" s="378"/>
      <c r="AH194" s="378"/>
      <c r="AI194" s="378"/>
      <c r="AJ194" s="378"/>
      <c r="AK194" s="378"/>
      <c r="AL194" s="378"/>
      <c r="AM194" s="378"/>
      <c r="AN194" s="379"/>
      <c r="AO194" s="380"/>
      <c r="AP194" s="381"/>
      <c r="AQ194" s="378"/>
      <c r="AR194" s="378"/>
      <c r="AS194" s="378"/>
      <c r="AT194" s="381"/>
      <c r="AU194" s="381"/>
      <c r="AV194" s="381"/>
      <c r="AW194" s="186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12"/>
      <c r="BI194" s="12"/>
      <c r="BY194" s="3"/>
      <c r="CA194" s="32"/>
      <c r="CB194" s="32"/>
      <c r="CC194" s="32"/>
      <c r="CD194" s="32"/>
      <c r="CE194" s="32"/>
      <c r="CF194" s="32"/>
      <c r="CG194" s="33"/>
      <c r="CH194" s="33"/>
      <c r="CI194" s="33"/>
      <c r="CJ194" s="33"/>
      <c r="CK194" s="33"/>
      <c r="CL194" s="33"/>
      <c r="CM194" s="33"/>
      <c r="CN194" s="32"/>
      <c r="CO194" s="32"/>
      <c r="CZ194" s="2"/>
    </row>
    <row r="195" spans="1:104" ht="21" customHeight="1" x14ac:dyDescent="0.2">
      <c r="A195" s="1597" t="s">
        <v>232</v>
      </c>
      <c r="B195" s="982" t="s">
        <v>233</v>
      </c>
      <c r="C195" s="972">
        <f>SUM(D195+E195)</f>
        <v>0</v>
      </c>
      <c r="D195" s="973">
        <f t="shared" ref="D195:D203" si="58">SUM(F195+H195+J195+L195+N195+P195+R195+T195+V195+X195+Z195+AB195+AD195+AF195+AH195+AJ195+AL195)</f>
        <v>0</v>
      </c>
      <c r="E195" s="974">
        <f t="shared" ref="E195:E203" si="59">SUM(G195+I195+K195+M195+O195+Q195+S195+U195+W195+Y195+AA195+AC195+AE195+AG195+AI195+AK195+AM195)</f>
        <v>0</v>
      </c>
      <c r="F195" s="893"/>
      <c r="G195" s="896"/>
      <c r="H195" s="893"/>
      <c r="I195" s="896"/>
      <c r="J195" s="893"/>
      <c r="K195" s="896"/>
      <c r="L195" s="893"/>
      <c r="M195" s="896"/>
      <c r="N195" s="893"/>
      <c r="O195" s="896"/>
      <c r="P195" s="893"/>
      <c r="Q195" s="896"/>
      <c r="R195" s="893"/>
      <c r="S195" s="896"/>
      <c r="T195" s="893"/>
      <c r="U195" s="896"/>
      <c r="V195" s="893"/>
      <c r="W195" s="896"/>
      <c r="X195" s="893"/>
      <c r="Y195" s="896"/>
      <c r="Z195" s="893"/>
      <c r="AA195" s="896"/>
      <c r="AB195" s="893"/>
      <c r="AC195" s="896"/>
      <c r="AD195" s="893"/>
      <c r="AE195" s="896"/>
      <c r="AF195" s="893"/>
      <c r="AG195" s="896"/>
      <c r="AH195" s="893"/>
      <c r="AI195" s="896"/>
      <c r="AJ195" s="893"/>
      <c r="AK195" s="896"/>
      <c r="AL195" s="893"/>
      <c r="AM195" s="953"/>
      <c r="AN195" s="954"/>
      <c r="AO195" s="911"/>
      <c r="AP195" s="896"/>
      <c r="AQ195" s="896"/>
      <c r="AR195" s="913"/>
      <c r="AS195" s="893"/>
      <c r="AT195" s="896"/>
      <c r="AU195" s="896"/>
      <c r="AV195" s="896"/>
      <c r="AW195" s="186" t="str">
        <f t="shared" ref="AW195:AW231" si="60">CA195&amp;CB195&amp;CC195&amp;CD195&amp;CE195&amp;CF195</f>
        <v/>
      </c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12"/>
      <c r="BI195" s="12"/>
      <c r="BY195" s="3"/>
      <c r="CA195" s="32" t="str">
        <f t="shared" si="52"/>
        <v/>
      </c>
      <c r="CB195" s="32" t="str">
        <f t="shared" si="53"/>
        <v/>
      </c>
      <c r="CC195" s="32" t="str">
        <f t="shared" si="54"/>
        <v/>
      </c>
      <c r="CD195" s="32" t="str">
        <f t="shared" si="55"/>
        <v/>
      </c>
      <c r="CE195" s="32" t="str">
        <f t="shared" si="56"/>
        <v/>
      </c>
      <c r="CF195" s="32" t="str">
        <f t="shared" si="57"/>
        <v/>
      </c>
      <c r="CG195" s="33">
        <f t="shared" ref="CG195:CG231" si="61">IF(E195&lt;AQ195,1,0)</f>
        <v>0</v>
      </c>
      <c r="CH195" s="33">
        <f t="shared" ref="CH195:CH231" si="62">IF(E195&lt;AR195,1,0)</f>
        <v>0</v>
      </c>
      <c r="CI195" s="33">
        <f t="shared" ref="CI195:CI231" si="63">IF(C195&lt;SUM(AS195,AT195),1,0)</f>
        <v>0</v>
      </c>
      <c r="CJ195" s="33">
        <f t="shared" ref="CJ195:CJ231" si="64">IF(C195&lt;AU195,1,0)</f>
        <v>0</v>
      </c>
      <c r="CK195" s="33">
        <f t="shared" ref="CK195:CK231" si="65">IF(C195&lt;AV195,1,0)</f>
        <v>0</v>
      </c>
      <c r="CL195" s="33">
        <f t="shared" ref="CL195:CL231" si="66">IF(AND(C195&lt;&gt;0,OR(AQ195="",AR195="",AS195="",AT195="",AU195="",AV195="")),1,0)</f>
        <v>0</v>
      </c>
      <c r="CM195" s="33"/>
      <c r="CN195" s="32"/>
      <c r="CO195" s="32"/>
      <c r="CZ195" s="2"/>
    </row>
    <row r="196" spans="1:104" ht="21.75" customHeight="1" x14ac:dyDescent="0.2">
      <c r="A196" s="1465"/>
      <c r="B196" s="383" t="s">
        <v>185</v>
      </c>
      <c r="C196" s="348">
        <f>SUM(D196+E196)</f>
        <v>0</v>
      </c>
      <c r="D196" s="349">
        <f t="shared" si="58"/>
        <v>0</v>
      </c>
      <c r="E196" s="350">
        <f t="shared" si="59"/>
        <v>0</v>
      </c>
      <c r="F196" s="82"/>
      <c r="G196" s="85"/>
      <c r="H196" s="82"/>
      <c r="I196" s="85"/>
      <c r="J196" s="82"/>
      <c r="K196" s="85"/>
      <c r="L196" s="82"/>
      <c r="M196" s="85"/>
      <c r="N196" s="82"/>
      <c r="O196" s="85"/>
      <c r="P196" s="82"/>
      <c r="Q196" s="85"/>
      <c r="R196" s="82"/>
      <c r="S196" s="85"/>
      <c r="T196" s="82"/>
      <c r="U196" s="85"/>
      <c r="V196" s="82"/>
      <c r="W196" s="85"/>
      <c r="X196" s="82"/>
      <c r="Y196" s="85"/>
      <c r="Z196" s="82"/>
      <c r="AA196" s="85"/>
      <c r="AB196" s="82"/>
      <c r="AC196" s="85"/>
      <c r="AD196" s="82"/>
      <c r="AE196" s="85"/>
      <c r="AF196" s="82"/>
      <c r="AG196" s="85"/>
      <c r="AH196" s="82"/>
      <c r="AI196" s="85"/>
      <c r="AJ196" s="42"/>
      <c r="AK196" s="46"/>
      <c r="AL196" s="82"/>
      <c r="AM196" s="351"/>
      <c r="AN196" s="384"/>
      <c r="AO196" s="149"/>
      <c r="AP196" s="85"/>
      <c r="AQ196" s="85"/>
      <c r="AR196" s="59"/>
      <c r="AS196" s="82"/>
      <c r="AT196" s="85"/>
      <c r="AU196" s="85"/>
      <c r="AV196" s="85"/>
      <c r="AW196" s="186" t="str">
        <f t="shared" si="60"/>
        <v/>
      </c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12"/>
      <c r="BI196" s="12"/>
      <c r="BY196" s="3"/>
      <c r="CA196" s="32" t="str">
        <f t="shared" si="52"/>
        <v/>
      </c>
      <c r="CB196" s="32" t="str">
        <f t="shared" si="53"/>
        <v/>
      </c>
      <c r="CC196" s="32" t="str">
        <f t="shared" si="54"/>
        <v/>
      </c>
      <c r="CD196" s="32" t="str">
        <f t="shared" si="55"/>
        <v/>
      </c>
      <c r="CE196" s="32" t="str">
        <f t="shared" si="56"/>
        <v/>
      </c>
      <c r="CF196" s="32" t="str">
        <f t="shared" si="57"/>
        <v/>
      </c>
      <c r="CG196" s="33">
        <f t="shared" si="61"/>
        <v>0</v>
      </c>
      <c r="CH196" s="33">
        <f t="shared" si="62"/>
        <v>0</v>
      </c>
      <c r="CI196" s="33">
        <f t="shared" si="63"/>
        <v>0</v>
      </c>
      <c r="CJ196" s="33">
        <f t="shared" si="64"/>
        <v>0</v>
      </c>
      <c r="CK196" s="33">
        <f t="shared" si="65"/>
        <v>0</v>
      </c>
      <c r="CL196" s="33">
        <f t="shared" si="66"/>
        <v>0</v>
      </c>
      <c r="CM196" s="33"/>
      <c r="CN196" s="32"/>
      <c r="CO196" s="32"/>
      <c r="CZ196" s="2"/>
    </row>
    <row r="197" spans="1:104" ht="18.75" customHeight="1" x14ac:dyDescent="0.2">
      <c r="A197" s="1466" t="s">
        <v>186</v>
      </c>
      <c r="B197" s="1467"/>
      <c r="C197" s="385">
        <f>SUM(D197+E197)</f>
        <v>0</v>
      </c>
      <c r="D197" s="969">
        <f t="shared" si="58"/>
        <v>0</v>
      </c>
      <c r="E197" s="320">
        <f t="shared" si="59"/>
        <v>0</v>
      </c>
      <c r="F197" s="905"/>
      <c r="G197" s="53"/>
      <c r="H197" s="905"/>
      <c r="I197" s="53"/>
      <c r="J197" s="905"/>
      <c r="K197" s="53"/>
      <c r="L197" s="905"/>
      <c r="M197" s="53"/>
      <c r="N197" s="905"/>
      <c r="O197" s="53"/>
      <c r="P197" s="905"/>
      <c r="Q197" s="53"/>
      <c r="R197" s="905"/>
      <c r="S197" s="53"/>
      <c r="T197" s="905"/>
      <c r="U197" s="53"/>
      <c r="V197" s="905"/>
      <c r="W197" s="53"/>
      <c r="X197" s="905"/>
      <c r="Y197" s="53"/>
      <c r="Z197" s="905"/>
      <c r="AA197" s="53"/>
      <c r="AB197" s="905"/>
      <c r="AC197" s="53"/>
      <c r="AD197" s="905"/>
      <c r="AE197" s="53"/>
      <c r="AF197" s="905"/>
      <c r="AG197" s="53"/>
      <c r="AH197" s="905"/>
      <c r="AI197" s="53"/>
      <c r="AJ197" s="905"/>
      <c r="AK197" s="53"/>
      <c r="AL197" s="905"/>
      <c r="AM197" s="321"/>
      <c r="AN197" s="983"/>
      <c r="AO197" s="386"/>
      <c r="AP197" s="53"/>
      <c r="AQ197" s="53"/>
      <c r="AR197" s="901"/>
      <c r="AS197" s="905"/>
      <c r="AT197" s="53"/>
      <c r="AU197" s="53"/>
      <c r="AV197" s="53"/>
      <c r="AW197" s="186" t="str">
        <f t="shared" si="60"/>
        <v/>
      </c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12"/>
      <c r="BI197" s="12"/>
      <c r="BY197" s="3"/>
      <c r="CA197" s="32" t="str">
        <f t="shared" si="52"/>
        <v/>
      </c>
      <c r="CB197" s="32" t="str">
        <f t="shared" si="53"/>
        <v/>
      </c>
      <c r="CC197" s="32" t="str">
        <f t="shared" si="54"/>
        <v/>
      </c>
      <c r="CD197" s="32" t="str">
        <f t="shared" si="55"/>
        <v/>
      </c>
      <c r="CE197" s="32" t="str">
        <f t="shared" si="56"/>
        <v/>
      </c>
      <c r="CF197" s="32" t="str">
        <f t="shared" si="57"/>
        <v/>
      </c>
      <c r="CG197" s="33">
        <f t="shared" si="61"/>
        <v>0</v>
      </c>
      <c r="CH197" s="33">
        <f t="shared" si="62"/>
        <v>0</v>
      </c>
      <c r="CI197" s="33">
        <f t="shared" si="63"/>
        <v>0</v>
      </c>
      <c r="CJ197" s="33">
        <f t="shared" si="64"/>
        <v>0</v>
      </c>
      <c r="CK197" s="33">
        <f t="shared" si="65"/>
        <v>0</v>
      </c>
      <c r="CL197" s="33">
        <f t="shared" si="66"/>
        <v>0</v>
      </c>
      <c r="CM197" s="33"/>
      <c r="CN197" s="32"/>
      <c r="CO197" s="32"/>
      <c r="CZ197" s="2"/>
    </row>
    <row r="198" spans="1:104" ht="20.25" customHeight="1" x14ac:dyDescent="0.2">
      <c r="A198" s="1597" t="s">
        <v>187</v>
      </c>
      <c r="B198" s="971" t="s">
        <v>188</v>
      </c>
      <c r="C198" s="972">
        <f>+D198+E198</f>
        <v>0</v>
      </c>
      <c r="D198" s="973">
        <f t="shared" si="58"/>
        <v>0</v>
      </c>
      <c r="E198" s="974">
        <f t="shared" si="59"/>
        <v>0</v>
      </c>
      <c r="F198" s="893"/>
      <c r="G198" s="896"/>
      <c r="H198" s="893"/>
      <c r="I198" s="896"/>
      <c r="J198" s="893"/>
      <c r="K198" s="896"/>
      <c r="L198" s="893"/>
      <c r="M198" s="896"/>
      <c r="N198" s="893"/>
      <c r="O198" s="896"/>
      <c r="P198" s="893"/>
      <c r="Q198" s="896"/>
      <c r="R198" s="893"/>
      <c r="S198" s="896"/>
      <c r="T198" s="893"/>
      <c r="U198" s="896"/>
      <c r="V198" s="893"/>
      <c r="W198" s="896"/>
      <c r="X198" s="893"/>
      <c r="Y198" s="896"/>
      <c r="Z198" s="893"/>
      <c r="AA198" s="896"/>
      <c r="AB198" s="893"/>
      <c r="AC198" s="896"/>
      <c r="AD198" s="893"/>
      <c r="AE198" s="896"/>
      <c r="AF198" s="893"/>
      <c r="AG198" s="896"/>
      <c r="AH198" s="893"/>
      <c r="AI198" s="896"/>
      <c r="AJ198" s="893"/>
      <c r="AK198" s="896"/>
      <c r="AL198" s="893"/>
      <c r="AM198" s="953"/>
      <c r="AN198" s="954"/>
      <c r="AO198" s="911"/>
      <c r="AP198" s="896"/>
      <c r="AQ198" s="896"/>
      <c r="AR198" s="913"/>
      <c r="AS198" s="893"/>
      <c r="AT198" s="896"/>
      <c r="AU198" s="896"/>
      <c r="AV198" s="896"/>
      <c r="AW198" s="186" t="str">
        <f t="shared" si="60"/>
        <v/>
      </c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12"/>
      <c r="BI198" s="12"/>
      <c r="BY198" s="3"/>
      <c r="CA198" s="32" t="str">
        <f t="shared" si="52"/>
        <v/>
      </c>
      <c r="CB198" s="32" t="str">
        <f t="shared" si="53"/>
        <v/>
      </c>
      <c r="CC198" s="32" t="str">
        <f t="shared" si="54"/>
        <v/>
      </c>
      <c r="CD198" s="32" t="str">
        <f t="shared" si="55"/>
        <v/>
      </c>
      <c r="CE198" s="32" t="str">
        <f t="shared" si="56"/>
        <v/>
      </c>
      <c r="CF198" s="32" t="str">
        <f t="shared" si="57"/>
        <v/>
      </c>
      <c r="CG198" s="33">
        <f t="shared" si="61"/>
        <v>0</v>
      </c>
      <c r="CH198" s="33">
        <f t="shared" si="62"/>
        <v>0</v>
      </c>
      <c r="CI198" s="33">
        <f t="shared" si="63"/>
        <v>0</v>
      </c>
      <c r="CJ198" s="33">
        <f t="shared" si="64"/>
        <v>0</v>
      </c>
      <c r="CK198" s="33">
        <f t="shared" si="65"/>
        <v>0</v>
      </c>
      <c r="CL198" s="33">
        <f t="shared" si="66"/>
        <v>0</v>
      </c>
      <c r="CM198" s="33"/>
      <c r="CN198" s="32"/>
      <c r="CO198" s="32"/>
      <c r="CZ198" s="2"/>
    </row>
    <row r="199" spans="1:104" ht="15" customHeight="1" x14ac:dyDescent="0.2">
      <c r="A199" s="1465"/>
      <c r="B199" s="387" t="s">
        <v>189</v>
      </c>
      <c r="C199" s="322">
        <f>+D199+E199</f>
        <v>0</v>
      </c>
      <c r="D199" s="323">
        <f t="shared" si="58"/>
        <v>0</v>
      </c>
      <c r="E199" s="304">
        <f t="shared" si="59"/>
        <v>0</v>
      </c>
      <c r="F199" s="324"/>
      <c r="G199" s="305"/>
      <c r="H199" s="324"/>
      <c r="I199" s="305"/>
      <c r="J199" s="324"/>
      <c r="K199" s="305"/>
      <c r="L199" s="324"/>
      <c r="M199" s="305"/>
      <c r="N199" s="324"/>
      <c r="O199" s="305"/>
      <c r="P199" s="324"/>
      <c r="Q199" s="305"/>
      <c r="R199" s="324"/>
      <c r="S199" s="305"/>
      <c r="T199" s="324"/>
      <c r="U199" s="305"/>
      <c r="V199" s="324"/>
      <c r="W199" s="305"/>
      <c r="X199" s="324"/>
      <c r="Y199" s="305"/>
      <c r="Z199" s="324"/>
      <c r="AA199" s="305"/>
      <c r="AB199" s="324"/>
      <c r="AC199" s="305"/>
      <c r="AD199" s="324"/>
      <c r="AE199" s="305"/>
      <c r="AF199" s="324"/>
      <c r="AG199" s="305"/>
      <c r="AH199" s="324"/>
      <c r="AI199" s="305"/>
      <c r="AJ199" s="92"/>
      <c r="AK199" s="95"/>
      <c r="AL199" s="324"/>
      <c r="AM199" s="285"/>
      <c r="AN199" s="388"/>
      <c r="AO199" s="389"/>
      <c r="AP199" s="95"/>
      <c r="AQ199" s="305"/>
      <c r="AR199" s="306"/>
      <c r="AS199" s="324"/>
      <c r="AT199" s="305"/>
      <c r="AU199" s="305"/>
      <c r="AV199" s="305"/>
      <c r="AW199" s="186" t="str">
        <f t="shared" si="60"/>
        <v/>
      </c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12"/>
      <c r="BI199" s="12"/>
      <c r="BY199" s="3"/>
      <c r="CA199" s="32" t="str">
        <f t="shared" si="52"/>
        <v/>
      </c>
      <c r="CB199" s="32" t="str">
        <f t="shared" si="53"/>
        <v/>
      </c>
      <c r="CC199" s="32" t="str">
        <f t="shared" si="54"/>
        <v/>
      </c>
      <c r="CD199" s="32" t="str">
        <f t="shared" si="55"/>
        <v/>
      </c>
      <c r="CE199" s="32" t="str">
        <f t="shared" si="56"/>
        <v/>
      </c>
      <c r="CF199" s="32" t="str">
        <f t="shared" si="57"/>
        <v/>
      </c>
      <c r="CG199" s="33">
        <f t="shared" si="61"/>
        <v>0</v>
      </c>
      <c r="CH199" s="33">
        <f t="shared" si="62"/>
        <v>0</v>
      </c>
      <c r="CI199" s="33">
        <f t="shared" si="63"/>
        <v>0</v>
      </c>
      <c r="CJ199" s="33">
        <f t="shared" si="64"/>
        <v>0</v>
      </c>
      <c r="CK199" s="33">
        <f t="shared" si="65"/>
        <v>0</v>
      </c>
      <c r="CL199" s="33">
        <f t="shared" si="66"/>
        <v>0</v>
      </c>
      <c r="CM199" s="33"/>
      <c r="CN199" s="32"/>
      <c r="CO199" s="32"/>
      <c r="CZ199" s="2"/>
    </row>
    <row r="200" spans="1:104" ht="20.25" customHeight="1" x14ac:dyDescent="0.2">
      <c r="A200" s="825" t="s">
        <v>190</v>
      </c>
      <c r="B200" s="822"/>
      <c r="C200" s="886">
        <f t="shared" ref="C200:C215" si="67">SUM(D200+E200)</f>
        <v>1</v>
      </c>
      <c r="D200" s="887">
        <f t="shared" si="58"/>
        <v>1</v>
      </c>
      <c r="E200" s="75">
        <f t="shared" si="59"/>
        <v>0</v>
      </c>
      <c r="F200" s="905"/>
      <c r="G200" s="53"/>
      <c r="H200" s="905"/>
      <c r="I200" s="53"/>
      <c r="J200" s="905">
        <v>1</v>
      </c>
      <c r="K200" s="53"/>
      <c r="L200" s="905"/>
      <c r="M200" s="53"/>
      <c r="N200" s="905"/>
      <c r="O200" s="53"/>
      <c r="P200" s="905"/>
      <c r="Q200" s="53"/>
      <c r="R200" s="905"/>
      <c r="S200" s="53"/>
      <c r="T200" s="905"/>
      <c r="U200" s="53"/>
      <c r="V200" s="905"/>
      <c r="W200" s="53"/>
      <c r="X200" s="905"/>
      <c r="Y200" s="53"/>
      <c r="Z200" s="905"/>
      <c r="AA200" s="53"/>
      <c r="AB200" s="905"/>
      <c r="AC200" s="53"/>
      <c r="AD200" s="905"/>
      <c r="AE200" s="53"/>
      <c r="AF200" s="905"/>
      <c r="AG200" s="53"/>
      <c r="AH200" s="905"/>
      <c r="AI200" s="53"/>
      <c r="AJ200" s="905"/>
      <c r="AK200" s="53"/>
      <c r="AL200" s="905"/>
      <c r="AM200" s="321"/>
      <c r="AN200" s="983"/>
      <c r="AO200" s="386"/>
      <c r="AP200" s="53">
        <v>1</v>
      </c>
      <c r="AQ200" s="53">
        <v>0</v>
      </c>
      <c r="AR200" s="901">
        <v>0</v>
      </c>
      <c r="AS200" s="905">
        <v>0</v>
      </c>
      <c r="AT200" s="53">
        <v>0</v>
      </c>
      <c r="AU200" s="53">
        <v>0</v>
      </c>
      <c r="AV200" s="53">
        <v>0</v>
      </c>
      <c r="AW200" s="186" t="str">
        <f>CA200&amp;CB200&amp;CC200&amp;CD200&amp;CE200&amp;CF200&amp;CO200</f>
        <v/>
      </c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12"/>
      <c r="BI200" s="12"/>
      <c r="BY200" s="3"/>
      <c r="CA200" s="32" t="str">
        <f t="shared" si="52"/>
        <v/>
      </c>
      <c r="CB200" s="32" t="str">
        <f t="shared" si="53"/>
        <v/>
      </c>
      <c r="CC200" s="32" t="str">
        <f t="shared" si="54"/>
        <v/>
      </c>
      <c r="CD200" s="32" t="str">
        <f t="shared" si="55"/>
        <v/>
      </c>
      <c r="CE200" s="32" t="str">
        <f t="shared" si="56"/>
        <v/>
      </c>
      <c r="CF200" s="32" t="str">
        <f t="shared" si="57"/>
        <v/>
      </c>
      <c r="CG200" s="33">
        <f t="shared" si="61"/>
        <v>0</v>
      </c>
      <c r="CH200" s="33">
        <f t="shared" si="62"/>
        <v>0</v>
      </c>
      <c r="CI200" s="33">
        <f t="shared" si="63"/>
        <v>0</v>
      </c>
      <c r="CJ200" s="33">
        <f t="shared" si="64"/>
        <v>0</v>
      </c>
      <c r="CK200" s="33">
        <f t="shared" si="65"/>
        <v>0</v>
      </c>
      <c r="CL200" s="33">
        <f t="shared" si="66"/>
        <v>0</v>
      </c>
      <c r="CM200" s="14">
        <v>0</v>
      </c>
      <c r="CZ200" s="2"/>
    </row>
    <row r="201" spans="1:104" ht="16.350000000000001" customHeight="1" x14ac:dyDescent="0.2">
      <c r="A201" s="1375" t="s">
        <v>191</v>
      </c>
      <c r="B201" s="390" t="s">
        <v>192</v>
      </c>
      <c r="C201" s="328">
        <f t="shared" si="67"/>
        <v>0</v>
      </c>
      <c r="D201" s="329">
        <f t="shared" si="58"/>
        <v>0</v>
      </c>
      <c r="E201" s="330">
        <f t="shared" si="59"/>
        <v>0</v>
      </c>
      <c r="F201" s="106"/>
      <c r="G201" s="109"/>
      <c r="H201" s="106"/>
      <c r="I201" s="109"/>
      <c r="J201" s="106"/>
      <c r="K201" s="109"/>
      <c r="L201" s="106"/>
      <c r="M201" s="109"/>
      <c r="N201" s="106"/>
      <c r="O201" s="109"/>
      <c r="P201" s="106"/>
      <c r="Q201" s="109"/>
      <c r="R201" s="106"/>
      <c r="S201" s="109"/>
      <c r="T201" s="106"/>
      <c r="U201" s="109"/>
      <c r="V201" s="106"/>
      <c r="W201" s="109"/>
      <c r="X201" s="106"/>
      <c r="Y201" s="109"/>
      <c r="Z201" s="106"/>
      <c r="AA201" s="109"/>
      <c r="AB201" s="106"/>
      <c r="AC201" s="109"/>
      <c r="AD201" s="106"/>
      <c r="AE201" s="109"/>
      <c r="AF201" s="106"/>
      <c r="AG201" s="109"/>
      <c r="AH201" s="106"/>
      <c r="AI201" s="109"/>
      <c r="AJ201" s="106"/>
      <c r="AK201" s="109"/>
      <c r="AL201" s="106"/>
      <c r="AM201" s="254"/>
      <c r="AN201" s="255"/>
      <c r="AO201" s="264"/>
      <c r="AP201" s="109"/>
      <c r="AQ201" s="109"/>
      <c r="AR201" s="57"/>
      <c r="AS201" s="106"/>
      <c r="AT201" s="109"/>
      <c r="AU201" s="109"/>
      <c r="AV201" s="109"/>
      <c r="AW201" s="186" t="str">
        <f t="shared" si="60"/>
        <v/>
      </c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12"/>
      <c r="BI201" s="12"/>
      <c r="BY201" s="3"/>
      <c r="CA201" s="32" t="str">
        <f t="shared" si="52"/>
        <v/>
      </c>
      <c r="CB201" s="32" t="str">
        <f t="shared" si="53"/>
        <v/>
      </c>
      <c r="CC201" s="32" t="str">
        <f t="shared" si="54"/>
        <v/>
      </c>
      <c r="CD201" s="32" t="str">
        <f t="shared" si="55"/>
        <v/>
      </c>
      <c r="CE201" s="32" t="str">
        <f t="shared" si="56"/>
        <v/>
      </c>
      <c r="CF201" s="32" t="str">
        <f t="shared" si="57"/>
        <v/>
      </c>
      <c r="CG201" s="33">
        <f t="shared" si="61"/>
        <v>0</v>
      </c>
      <c r="CH201" s="33">
        <f t="shared" si="62"/>
        <v>0</v>
      </c>
      <c r="CI201" s="33">
        <f t="shared" si="63"/>
        <v>0</v>
      </c>
      <c r="CJ201" s="33">
        <f t="shared" si="64"/>
        <v>0</v>
      </c>
      <c r="CK201" s="33">
        <f t="shared" si="65"/>
        <v>0</v>
      </c>
      <c r="CL201" s="33">
        <f t="shared" si="66"/>
        <v>0</v>
      </c>
      <c r="CM201" s="33"/>
      <c r="CZ201" s="2"/>
    </row>
    <row r="202" spans="1:104" ht="16.350000000000001" customHeight="1" x14ac:dyDescent="0.2">
      <c r="A202" s="1392"/>
      <c r="B202" s="391" t="s">
        <v>193</v>
      </c>
      <c r="C202" s="333">
        <f t="shared" si="67"/>
        <v>0</v>
      </c>
      <c r="D202" s="334">
        <f t="shared" si="58"/>
        <v>0</v>
      </c>
      <c r="E202" s="812">
        <f t="shared" si="59"/>
        <v>0</v>
      </c>
      <c r="F202" s="35"/>
      <c r="G202" s="39"/>
      <c r="H202" s="35"/>
      <c r="I202" s="39"/>
      <c r="J202" s="35"/>
      <c r="K202" s="39"/>
      <c r="L202" s="35"/>
      <c r="M202" s="39"/>
      <c r="N202" s="35"/>
      <c r="O202" s="39"/>
      <c r="P202" s="35"/>
      <c r="Q202" s="39"/>
      <c r="R202" s="35"/>
      <c r="S202" s="39"/>
      <c r="T202" s="35"/>
      <c r="U202" s="39"/>
      <c r="V202" s="35"/>
      <c r="W202" s="39"/>
      <c r="X202" s="35"/>
      <c r="Y202" s="39"/>
      <c r="Z202" s="35"/>
      <c r="AA202" s="39"/>
      <c r="AB202" s="35"/>
      <c r="AC202" s="39"/>
      <c r="AD202" s="35"/>
      <c r="AE202" s="39"/>
      <c r="AF202" s="35"/>
      <c r="AG202" s="39"/>
      <c r="AH202" s="35"/>
      <c r="AI202" s="39"/>
      <c r="AJ202" s="35"/>
      <c r="AK202" s="39"/>
      <c r="AL202" s="35"/>
      <c r="AM202" s="239"/>
      <c r="AN202" s="255"/>
      <c r="AO202" s="264"/>
      <c r="AP202" s="109"/>
      <c r="AQ202" s="39"/>
      <c r="AR202" s="58"/>
      <c r="AS202" s="35"/>
      <c r="AT202" s="39"/>
      <c r="AU202" s="39"/>
      <c r="AV202" s="39"/>
      <c r="AW202" s="186" t="str">
        <f t="shared" si="60"/>
        <v/>
      </c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12"/>
      <c r="BI202" s="12"/>
      <c r="BY202" s="3"/>
      <c r="CA202" s="32" t="str">
        <f t="shared" si="52"/>
        <v/>
      </c>
      <c r="CB202" s="32" t="str">
        <f t="shared" si="53"/>
        <v/>
      </c>
      <c r="CC202" s="32" t="str">
        <f t="shared" si="54"/>
        <v/>
      </c>
      <c r="CD202" s="32" t="str">
        <f t="shared" si="55"/>
        <v/>
      </c>
      <c r="CE202" s="32" t="str">
        <f t="shared" si="56"/>
        <v/>
      </c>
      <c r="CF202" s="32" t="str">
        <f t="shared" si="57"/>
        <v/>
      </c>
      <c r="CG202" s="33">
        <f t="shared" si="61"/>
        <v>0</v>
      </c>
      <c r="CH202" s="33">
        <f t="shared" si="62"/>
        <v>0</v>
      </c>
      <c r="CI202" s="33">
        <f t="shared" si="63"/>
        <v>0</v>
      </c>
      <c r="CJ202" s="33">
        <f t="shared" si="64"/>
        <v>0</v>
      </c>
      <c r="CK202" s="33">
        <f t="shared" si="65"/>
        <v>0</v>
      </c>
      <c r="CL202" s="33">
        <f t="shared" si="66"/>
        <v>0</v>
      </c>
      <c r="CM202" s="33"/>
      <c r="CZ202" s="2"/>
    </row>
    <row r="203" spans="1:104" ht="16.350000000000001" customHeight="1" x14ac:dyDescent="0.2">
      <c r="A203" s="1392"/>
      <c r="B203" s="391" t="s">
        <v>194</v>
      </c>
      <c r="C203" s="333">
        <f t="shared" si="67"/>
        <v>0</v>
      </c>
      <c r="D203" s="334">
        <f t="shared" si="58"/>
        <v>0</v>
      </c>
      <c r="E203" s="812">
        <f t="shared" si="59"/>
        <v>0</v>
      </c>
      <c r="F203" s="35"/>
      <c r="G203" s="39"/>
      <c r="H203" s="35"/>
      <c r="I203" s="39"/>
      <c r="J203" s="35"/>
      <c r="K203" s="39"/>
      <c r="L203" s="35"/>
      <c r="M203" s="39"/>
      <c r="N203" s="35"/>
      <c r="O203" s="39"/>
      <c r="P203" s="35"/>
      <c r="Q203" s="39"/>
      <c r="R203" s="35"/>
      <c r="S203" s="39"/>
      <c r="T203" s="35"/>
      <c r="U203" s="39"/>
      <c r="V203" s="35"/>
      <c r="W203" s="39"/>
      <c r="X203" s="35"/>
      <c r="Y203" s="39"/>
      <c r="Z203" s="35"/>
      <c r="AA203" s="39"/>
      <c r="AB203" s="35"/>
      <c r="AC203" s="39"/>
      <c r="AD203" s="35"/>
      <c r="AE203" s="39"/>
      <c r="AF203" s="35"/>
      <c r="AG203" s="39"/>
      <c r="AH203" s="35"/>
      <c r="AI203" s="39"/>
      <c r="AJ203" s="35"/>
      <c r="AK203" s="39"/>
      <c r="AL203" s="35"/>
      <c r="AM203" s="239"/>
      <c r="AN203" s="255"/>
      <c r="AO203" s="264"/>
      <c r="AP203" s="109"/>
      <c r="AQ203" s="39"/>
      <c r="AR203" s="58"/>
      <c r="AS203" s="35"/>
      <c r="AT203" s="39"/>
      <c r="AU203" s="39"/>
      <c r="AV203" s="39"/>
      <c r="AW203" s="186" t="str">
        <f t="shared" si="60"/>
        <v/>
      </c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12"/>
      <c r="BI203" s="12"/>
      <c r="BY203" s="3"/>
      <c r="CA203" s="32" t="str">
        <f t="shared" si="52"/>
        <v/>
      </c>
      <c r="CB203" s="32" t="str">
        <f t="shared" si="53"/>
        <v/>
      </c>
      <c r="CC203" s="32" t="str">
        <f t="shared" si="54"/>
        <v/>
      </c>
      <c r="CD203" s="32" t="str">
        <f t="shared" si="55"/>
        <v/>
      </c>
      <c r="CE203" s="32" t="str">
        <f t="shared" si="56"/>
        <v/>
      </c>
      <c r="CF203" s="32" t="str">
        <f t="shared" si="57"/>
        <v/>
      </c>
      <c r="CG203" s="33">
        <f t="shared" si="61"/>
        <v>0</v>
      </c>
      <c r="CH203" s="33">
        <f t="shared" si="62"/>
        <v>0</v>
      </c>
      <c r="CI203" s="33">
        <f t="shared" si="63"/>
        <v>0</v>
      </c>
      <c r="CJ203" s="33">
        <f t="shared" si="64"/>
        <v>0</v>
      </c>
      <c r="CK203" s="33">
        <f t="shared" si="65"/>
        <v>0</v>
      </c>
      <c r="CL203" s="33">
        <f t="shared" si="66"/>
        <v>0</v>
      </c>
      <c r="CM203" s="33"/>
      <c r="CZ203" s="2"/>
    </row>
    <row r="204" spans="1:104" ht="16.350000000000001" customHeight="1" x14ac:dyDescent="0.2">
      <c r="A204" s="1392"/>
      <c r="B204" s="392" t="s">
        <v>195</v>
      </c>
      <c r="C204" s="333">
        <f t="shared" si="67"/>
        <v>0</v>
      </c>
      <c r="D204" s="393"/>
      <c r="E204" s="812">
        <f>SUM(K204+M204+O204+Q204+S204+U204+W204+Y204+AA204+AC204+AE204+AG204+AI204+AK204+AM204)</f>
        <v>0</v>
      </c>
      <c r="F204" s="270"/>
      <c r="G204" s="271"/>
      <c r="H204" s="270"/>
      <c r="I204" s="271"/>
      <c r="J204" s="270"/>
      <c r="K204" s="39"/>
      <c r="L204" s="270"/>
      <c r="M204" s="39"/>
      <c r="N204" s="270"/>
      <c r="O204" s="39"/>
      <c r="P204" s="270"/>
      <c r="Q204" s="39"/>
      <c r="R204" s="270"/>
      <c r="S204" s="39"/>
      <c r="T204" s="270"/>
      <c r="U204" s="39"/>
      <c r="V204" s="270"/>
      <c r="W204" s="39"/>
      <c r="X204" s="270"/>
      <c r="Y204" s="39"/>
      <c r="Z204" s="270"/>
      <c r="AA204" s="39"/>
      <c r="AB204" s="270"/>
      <c r="AC204" s="39"/>
      <c r="AD204" s="270"/>
      <c r="AE204" s="39"/>
      <c r="AF204" s="270"/>
      <c r="AG204" s="39"/>
      <c r="AH204" s="270"/>
      <c r="AI204" s="39"/>
      <c r="AJ204" s="270"/>
      <c r="AK204" s="39"/>
      <c r="AL204" s="270"/>
      <c r="AM204" s="239"/>
      <c r="AN204" s="255"/>
      <c r="AO204" s="264"/>
      <c r="AP204" s="109"/>
      <c r="AQ204" s="39"/>
      <c r="AR204" s="58"/>
      <c r="AS204" s="270"/>
      <c r="AT204" s="39"/>
      <c r="AU204" s="39"/>
      <c r="AV204" s="39"/>
      <c r="AW204" s="186" t="str">
        <f t="shared" si="60"/>
        <v/>
      </c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12"/>
      <c r="BI204" s="12"/>
      <c r="BY204" s="3"/>
      <c r="CA204" s="32" t="str">
        <f t="shared" si="52"/>
        <v/>
      </c>
      <c r="CB204" s="32" t="str">
        <f t="shared" si="53"/>
        <v/>
      </c>
      <c r="CC204" s="32" t="str">
        <f t="shared" si="54"/>
        <v/>
      </c>
      <c r="CD204" s="32" t="str">
        <f t="shared" si="55"/>
        <v/>
      </c>
      <c r="CE204" s="32" t="str">
        <f t="shared" si="56"/>
        <v/>
      </c>
      <c r="CF204" s="32" t="str">
        <f t="shared" si="57"/>
        <v/>
      </c>
      <c r="CG204" s="33">
        <f t="shared" si="61"/>
        <v>0</v>
      </c>
      <c r="CH204" s="33">
        <f t="shared" si="62"/>
        <v>0</v>
      </c>
      <c r="CI204" s="33">
        <f t="shared" si="63"/>
        <v>0</v>
      </c>
      <c r="CJ204" s="33">
        <f t="shared" si="64"/>
        <v>0</v>
      </c>
      <c r="CK204" s="33">
        <f t="shared" si="65"/>
        <v>0</v>
      </c>
      <c r="CL204" s="33">
        <f>IF(AND(C204&lt;&gt;0,OR(AQ204="",AR204="",AT204="",AU204="",AV204="")),1,0)</f>
        <v>0</v>
      </c>
      <c r="CM204" s="33"/>
      <c r="CZ204" s="2"/>
    </row>
    <row r="205" spans="1:104" ht="16.350000000000001" customHeight="1" x14ac:dyDescent="0.2">
      <c r="A205" s="1392"/>
      <c r="B205" s="391" t="s">
        <v>196</v>
      </c>
      <c r="C205" s="333">
        <f t="shared" si="67"/>
        <v>0</v>
      </c>
      <c r="D205" s="334">
        <f t="shared" ref="D205:E211" si="68">SUM(F205+H205+J205+L205+N205+P205+R205+T205+V205+X205+Z205+AB205+AD205+AF205+AH205+AJ205+AL205)</f>
        <v>0</v>
      </c>
      <c r="E205" s="812">
        <f t="shared" si="68"/>
        <v>0</v>
      </c>
      <c r="F205" s="35"/>
      <c r="G205" s="39"/>
      <c r="H205" s="35"/>
      <c r="I205" s="39"/>
      <c r="J205" s="35"/>
      <c r="K205" s="39"/>
      <c r="L205" s="35"/>
      <c r="M205" s="39"/>
      <c r="N205" s="35"/>
      <c r="O205" s="39"/>
      <c r="P205" s="35"/>
      <c r="Q205" s="39"/>
      <c r="R205" s="35"/>
      <c r="S205" s="39"/>
      <c r="T205" s="35"/>
      <c r="U205" s="39"/>
      <c r="V205" s="35"/>
      <c r="W205" s="39"/>
      <c r="X205" s="35"/>
      <c r="Y205" s="39"/>
      <c r="Z205" s="35"/>
      <c r="AA205" s="39"/>
      <c r="AB205" s="35"/>
      <c r="AC205" s="39"/>
      <c r="AD205" s="35"/>
      <c r="AE205" s="39"/>
      <c r="AF205" s="35"/>
      <c r="AG205" s="39"/>
      <c r="AH205" s="35"/>
      <c r="AI205" s="39"/>
      <c r="AJ205" s="35"/>
      <c r="AK205" s="39"/>
      <c r="AL205" s="35"/>
      <c r="AM205" s="239"/>
      <c r="AN205" s="255"/>
      <c r="AO205" s="264"/>
      <c r="AP205" s="109"/>
      <c r="AQ205" s="39"/>
      <c r="AR205" s="58"/>
      <c r="AS205" s="35"/>
      <c r="AT205" s="39"/>
      <c r="AU205" s="39"/>
      <c r="AV205" s="39"/>
      <c r="AW205" s="186" t="str">
        <f t="shared" si="60"/>
        <v/>
      </c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12"/>
      <c r="BI205" s="12"/>
      <c r="BY205" s="3"/>
      <c r="CA205" s="32" t="str">
        <f t="shared" si="52"/>
        <v/>
      </c>
      <c r="CB205" s="32" t="str">
        <f t="shared" si="53"/>
        <v/>
      </c>
      <c r="CC205" s="32" t="str">
        <f t="shared" si="54"/>
        <v/>
      </c>
      <c r="CD205" s="32" t="str">
        <f t="shared" si="55"/>
        <v/>
      </c>
      <c r="CE205" s="32" t="str">
        <f t="shared" si="56"/>
        <v/>
      </c>
      <c r="CF205" s="32" t="str">
        <f t="shared" si="57"/>
        <v/>
      </c>
      <c r="CG205" s="33">
        <f t="shared" si="61"/>
        <v>0</v>
      </c>
      <c r="CH205" s="33">
        <f t="shared" si="62"/>
        <v>0</v>
      </c>
      <c r="CI205" s="33">
        <f t="shared" si="63"/>
        <v>0</v>
      </c>
      <c r="CJ205" s="33">
        <f t="shared" si="64"/>
        <v>0</v>
      </c>
      <c r="CK205" s="33">
        <f t="shared" si="65"/>
        <v>0</v>
      </c>
      <c r="CL205" s="33">
        <f t="shared" si="66"/>
        <v>0</v>
      </c>
      <c r="CM205" s="33"/>
      <c r="CZ205" s="2"/>
    </row>
    <row r="206" spans="1:104" ht="16.350000000000001" customHeight="1" x14ac:dyDescent="0.2">
      <c r="A206" s="1392"/>
      <c r="B206" s="394" t="s">
        <v>197</v>
      </c>
      <c r="C206" s="333">
        <f t="shared" si="67"/>
        <v>0</v>
      </c>
      <c r="D206" s="334">
        <f t="shared" si="68"/>
        <v>0</v>
      </c>
      <c r="E206" s="812">
        <f t="shared" si="68"/>
        <v>0</v>
      </c>
      <c r="F206" s="35"/>
      <c r="G206" s="39"/>
      <c r="H206" s="35"/>
      <c r="I206" s="39"/>
      <c r="J206" s="35"/>
      <c r="K206" s="39"/>
      <c r="L206" s="35"/>
      <c r="M206" s="39"/>
      <c r="N206" s="35"/>
      <c r="O206" s="39"/>
      <c r="P206" s="35"/>
      <c r="Q206" s="39"/>
      <c r="R206" s="35"/>
      <c r="S206" s="39"/>
      <c r="T206" s="35"/>
      <c r="U206" s="39"/>
      <c r="V206" s="35"/>
      <c r="W206" s="39"/>
      <c r="X206" s="35"/>
      <c r="Y206" s="39"/>
      <c r="Z206" s="35"/>
      <c r="AA206" s="39"/>
      <c r="AB206" s="35"/>
      <c r="AC206" s="39"/>
      <c r="AD206" s="35"/>
      <c r="AE206" s="39"/>
      <c r="AF206" s="35"/>
      <c r="AG206" s="39"/>
      <c r="AH206" s="35"/>
      <c r="AI206" s="39"/>
      <c r="AJ206" s="35"/>
      <c r="AK206" s="39"/>
      <c r="AL206" s="35"/>
      <c r="AM206" s="239"/>
      <c r="AN206" s="255"/>
      <c r="AO206" s="264"/>
      <c r="AP206" s="109"/>
      <c r="AQ206" s="39"/>
      <c r="AR206" s="58"/>
      <c r="AS206" s="35"/>
      <c r="AT206" s="39"/>
      <c r="AU206" s="39"/>
      <c r="AV206" s="39"/>
      <c r="AW206" s="186" t="str">
        <f t="shared" si="60"/>
        <v/>
      </c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12"/>
      <c r="BI206" s="12"/>
      <c r="BY206" s="3"/>
      <c r="CA206" s="32" t="str">
        <f t="shared" si="52"/>
        <v/>
      </c>
      <c r="CB206" s="32" t="str">
        <f t="shared" si="53"/>
        <v/>
      </c>
      <c r="CC206" s="32" t="str">
        <f t="shared" si="54"/>
        <v/>
      </c>
      <c r="CD206" s="32" t="str">
        <f t="shared" si="55"/>
        <v/>
      </c>
      <c r="CE206" s="32" t="str">
        <f t="shared" si="56"/>
        <v/>
      </c>
      <c r="CF206" s="32" t="str">
        <f t="shared" si="57"/>
        <v/>
      </c>
      <c r="CG206" s="33">
        <f t="shared" si="61"/>
        <v>0</v>
      </c>
      <c r="CH206" s="33">
        <f t="shared" si="62"/>
        <v>0</v>
      </c>
      <c r="CI206" s="33">
        <f t="shared" si="63"/>
        <v>0</v>
      </c>
      <c r="CJ206" s="33">
        <f t="shared" si="64"/>
        <v>0</v>
      </c>
      <c r="CK206" s="33">
        <f t="shared" si="65"/>
        <v>0</v>
      </c>
      <c r="CL206" s="33">
        <f t="shared" si="66"/>
        <v>0</v>
      </c>
      <c r="CM206" s="33"/>
      <c r="CZ206" s="2"/>
    </row>
    <row r="207" spans="1:104" ht="25.35" customHeight="1" x14ac:dyDescent="0.2">
      <c r="A207" s="1392"/>
      <c r="B207" s="394" t="s">
        <v>198</v>
      </c>
      <c r="C207" s="333">
        <f t="shared" si="67"/>
        <v>0</v>
      </c>
      <c r="D207" s="334">
        <f t="shared" si="68"/>
        <v>0</v>
      </c>
      <c r="E207" s="812">
        <f t="shared" si="68"/>
        <v>0</v>
      </c>
      <c r="F207" s="35"/>
      <c r="G207" s="39"/>
      <c r="H207" s="35"/>
      <c r="I207" s="39"/>
      <c r="J207" s="35"/>
      <c r="K207" s="39"/>
      <c r="L207" s="35"/>
      <c r="M207" s="39"/>
      <c r="N207" s="35"/>
      <c r="O207" s="39"/>
      <c r="P207" s="35"/>
      <c r="Q207" s="39"/>
      <c r="R207" s="35"/>
      <c r="S207" s="39"/>
      <c r="T207" s="35"/>
      <c r="U207" s="39"/>
      <c r="V207" s="35"/>
      <c r="W207" s="39"/>
      <c r="X207" s="35"/>
      <c r="Y207" s="39"/>
      <c r="Z207" s="35"/>
      <c r="AA207" s="39"/>
      <c r="AB207" s="35"/>
      <c r="AC207" s="39"/>
      <c r="AD207" s="35"/>
      <c r="AE207" s="39"/>
      <c r="AF207" s="35"/>
      <c r="AG207" s="39"/>
      <c r="AH207" s="35"/>
      <c r="AI207" s="39"/>
      <c r="AJ207" s="35"/>
      <c r="AK207" s="39"/>
      <c r="AL207" s="35"/>
      <c r="AM207" s="239"/>
      <c r="AN207" s="255"/>
      <c r="AO207" s="264"/>
      <c r="AP207" s="109"/>
      <c r="AQ207" s="39"/>
      <c r="AR207" s="58"/>
      <c r="AS207" s="35"/>
      <c r="AT207" s="39"/>
      <c r="AU207" s="39"/>
      <c r="AV207" s="39"/>
      <c r="AW207" s="186" t="str">
        <f t="shared" si="60"/>
        <v/>
      </c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12"/>
      <c r="BI207" s="12"/>
      <c r="BY207" s="3"/>
      <c r="CA207" s="32" t="str">
        <f t="shared" si="52"/>
        <v/>
      </c>
      <c r="CB207" s="32" t="str">
        <f t="shared" si="53"/>
        <v/>
      </c>
      <c r="CC207" s="32" t="str">
        <f t="shared" si="54"/>
        <v/>
      </c>
      <c r="CD207" s="32" t="str">
        <f t="shared" si="55"/>
        <v/>
      </c>
      <c r="CE207" s="32" t="str">
        <f t="shared" si="56"/>
        <v/>
      </c>
      <c r="CF207" s="32" t="str">
        <f t="shared" si="57"/>
        <v/>
      </c>
      <c r="CG207" s="33">
        <f t="shared" si="61"/>
        <v>0</v>
      </c>
      <c r="CH207" s="33">
        <f t="shared" si="62"/>
        <v>0</v>
      </c>
      <c r="CI207" s="33">
        <f t="shared" si="63"/>
        <v>0</v>
      </c>
      <c r="CJ207" s="33">
        <f t="shared" si="64"/>
        <v>0</v>
      </c>
      <c r="CK207" s="33">
        <f t="shared" si="65"/>
        <v>0</v>
      </c>
      <c r="CL207" s="33">
        <f t="shared" si="66"/>
        <v>0</v>
      </c>
      <c r="CM207" s="33"/>
      <c r="CZ207" s="2"/>
    </row>
    <row r="208" spans="1:104" ht="16.350000000000001" customHeight="1" x14ac:dyDescent="0.2">
      <c r="A208" s="1376"/>
      <c r="B208" s="395" t="s">
        <v>199</v>
      </c>
      <c r="C208" s="344">
        <f t="shared" si="67"/>
        <v>0</v>
      </c>
      <c r="D208" s="337">
        <f t="shared" si="68"/>
        <v>0</v>
      </c>
      <c r="E208" s="820">
        <f t="shared" si="68"/>
        <v>0</v>
      </c>
      <c r="F208" s="42"/>
      <c r="G208" s="46"/>
      <c r="H208" s="42"/>
      <c r="I208" s="46"/>
      <c r="J208" s="42"/>
      <c r="K208" s="46"/>
      <c r="L208" s="42"/>
      <c r="M208" s="46"/>
      <c r="N208" s="42"/>
      <c r="O208" s="46"/>
      <c r="P208" s="42"/>
      <c r="Q208" s="46"/>
      <c r="R208" s="42"/>
      <c r="S208" s="46"/>
      <c r="T208" s="42"/>
      <c r="U208" s="46"/>
      <c r="V208" s="42"/>
      <c r="W208" s="46"/>
      <c r="X208" s="42"/>
      <c r="Y208" s="46"/>
      <c r="Z208" s="42"/>
      <c r="AA208" s="46"/>
      <c r="AB208" s="42"/>
      <c r="AC208" s="46"/>
      <c r="AD208" s="42"/>
      <c r="AE208" s="46"/>
      <c r="AF208" s="42"/>
      <c r="AG208" s="46"/>
      <c r="AH208" s="42"/>
      <c r="AI208" s="46"/>
      <c r="AJ208" s="42"/>
      <c r="AK208" s="46"/>
      <c r="AL208" s="42"/>
      <c r="AM208" s="244"/>
      <c r="AN208" s="384"/>
      <c r="AO208" s="149"/>
      <c r="AP208" s="85"/>
      <c r="AQ208" s="46"/>
      <c r="AR208" s="202"/>
      <c r="AS208" s="42"/>
      <c r="AT208" s="46"/>
      <c r="AU208" s="46"/>
      <c r="AV208" s="46"/>
      <c r="AW208" s="186" t="str">
        <f t="shared" si="60"/>
        <v/>
      </c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12"/>
      <c r="BI208" s="12"/>
      <c r="BY208" s="3"/>
      <c r="CA208" s="32" t="str">
        <f t="shared" si="52"/>
        <v/>
      </c>
      <c r="CB208" s="32" t="str">
        <f t="shared" si="53"/>
        <v/>
      </c>
      <c r="CC208" s="32" t="str">
        <f t="shared" si="54"/>
        <v/>
      </c>
      <c r="CD208" s="32" t="str">
        <f t="shared" si="55"/>
        <v/>
      </c>
      <c r="CE208" s="32" t="str">
        <f t="shared" si="56"/>
        <v/>
      </c>
      <c r="CF208" s="32" t="str">
        <f t="shared" si="57"/>
        <v/>
      </c>
      <c r="CG208" s="33">
        <f t="shared" si="61"/>
        <v>0</v>
      </c>
      <c r="CH208" s="33">
        <f t="shared" si="62"/>
        <v>0</v>
      </c>
      <c r="CI208" s="33">
        <f t="shared" si="63"/>
        <v>0</v>
      </c>
      <c r="CJ208" s="33">
        <f t="shared" si="64"/>
        <v>0</v>
      </c>
      <c r="CK208" s="33">
        <f t="shared" si="65"/>
        <v>0</v>
      </c>
      <c r="CL208" s="33">
        <f t="shared" si="66"/>
        <v>0</v>
      </c>
      <c r="CM208" s="33"/>
      <c r="CZ208" s="2"/>
    </row>
    <row r="209" spans="1:104" ht="28.5" customHeight="1" x14ac:dyDescent="0.2">
      <c r="A209" s="1599" t="s">
        <v>200</v>
      </c>
      <c r="B209" s="984" t="s">
        <v>201</v>
      </c>
      <c r="C209" s="972">
        <f t="shared" si="67"/>
        <v>0</v>
      </c>
      <c r="D209" s="973">
        <f t="shared" si="68"/>
        <v>0</v>
      </c>
      <c r="E209" s="974">
        <f t="shared" si="68"/>
        <v>0</v>
      </c>
      <c r="F209" s="893"/>
      <c r="G209" s="896"/>
      <c r="H209" s="893"/>
      <c r="I209" s="896"/>
      <c r="J209" s="893"/>
      <c r="K209" s="896"/>
      <c r="L209" s="893"/>
      <c r="M209" s="896"/>
      <c r="N209" s="893"/>
      <c r="O209" s="896"/>
      <c r="P209" s="893"/>
      <c r="Q209" s="896"/>
      <c r="R209" s="893"/>
      <c r="S209" s="896"/>
      <c r="T209" s="893"/>
      <c r="U209" s="896"/>
      <c r="V209" s="893"/>
      <c r="W209" s="896"/>
      <c r="X209" s="893"/>
      <c r="Y209" s="896"/>
      <c r="Z209" s="893"/>
      <c r="AA209" s="896"/>
      <c r="AB209" s="893"/>
      <c r="AC209" s="896"/>
      <c r="AD209" s="893"/>
      <c r="AE209" s="896"/>
      <c r="AF209" s="893"/>
      <c r="AG209" s="896"/>
      <c r="AH209" s="893"/>
      <c r="AI209" s="896"/>
      <c r="AJ209" s="397"/>
      <c r="AK209" s="347"/>
      <c r="AL209" s="893"/>
      <c r="AM209" s="953"/>
      <c r="AN209" s="255"/>
      <c r="AO209" s="264"/>
      <c r="AP209" s="109"/>
      <c r="AQ209" s="896"/>
      <c r="AR209" s="913"/>
      <c r="AS209" s="893"/>
      <c r="AT209" s="896"/>
      <c r="AU209" s="896"/>
      <c r="AV209" s="896"/>
      <c r="AW209" s="186" t="str">
        <f t="shared" si="60"/>
        <v/>
      </c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12"/>
      <c r="BI209" s="12"/>
      <c r="BY209" s="3"/>
      <c r="CA209" s="32" t="str">
        <f t="shared" si="52"/>
        <v/>
      </c>
      <c r="CB209" s="32" t="str">
        <f t="shared" si="53"/>
        <v/>
      </c>
      <c r="CC209" s="32" t="str">
        <f t="shared" si="54"/>
        <v/>
      </c>
      <c r="CD209" s="32" t="str">
        <f t="shared" si="55"/>
        <v/>
      </c>
      <c r="CE209" s="32" t="str">
        <f t="shared" si="56"/>
        <v/>
      </c>
      <c r="CF209" s="32" t="str">
        <f t="shared" si="57"/>
        <v/>
      </c>
      <c r="CG209" s="33">
        <f t="shared" si="61"/>
        <v>0</v>
      </c>
      <c r="CH209" s="33">
        <f t="shared" si="62"/>
        <v>0</v>
      </c>
      <c r="CI209" s="33">
        <f t="shared" si="63"/>
        <v>0</v>
      </c>
      <c r="CJ209" s="33">
        <f t="shared" si="64"/>
        <v>0</v>
      </c>
      <c r="CK209" s="33">
        <f t="shared" si="65"/>
        <v>0</v>
      </c>
      <c r="CL209" s="33">
        <f t="shared" si="66"/>
        <v>0</v>
      </c>
      <c r="CM209" s="33"/>
      <c r="CZ209" s="2"/>
    </row>
    <row r="210" spans="1:104" ht="27.75" customHeight="1" x14ac:dyDescent="0.2">
      <c r="A210" s="1484"/>
      <c r="B210" s="398" t="s">
        <v>202</v>
      </c>
      <c r="C210" s="333">
        <f t="shared" si="67"/>
        <v>0</v>
      </c>
      <c r="D210" s="334">
        <f t="shared" si="68"/>
        <v>0</v>
      </c>
      <c r="E210" s="812">
        <f t="shared" si="68"/>
        <v>0</v>
      </c>
      <c r="F210" s="35"/>
      <c r="G210" s="39"/>
      <c r="H210" s="35"/>
      <c r="I210" s="39"/>
      <c r="J210" s="35"/>
      <c r="K210" s="39"/>
      <c r="L210" s="35"/>
      <c r="M210" s="39"/>
      <c r="N210" s="35"/>
      <c r="O210" s="39"/>
      <c r="P210" s="35"/>
      <c r="Q210" s="39"/>
      <c r="R210" s="35"/>
      <c r="S210" s="39"/>
      <c r="T210" s="35"/>
      <c r="U210" s="39"/>
      <c r="V210" s="35"/>
      <c r="W210" s="39"/>
      <c r="X210" s="35"/>
      <c r="Y210" s="39"/>
      <c r="Z210" s="35"/>
      <c r="AA210" s="39"/>
      <c r="AB210" s="35"/>
      <c r="AC210" s="39"/>
      <c r="AD210" s="35"/>
      <c r="AE210" s="39"/>
      <c r="AF210" s="35"/>
      <c r="AG210" s="39"/>
      <c r="AH210" s="35"/>
      <c r="AI210" s="39"/>
      <c r="AJ210" s="42"/>
      <c r="AK210" s="46"/>
      <c r="AL210" s="35"/>
      <c r="AM210" s="239"/>
      <c r="AN210" s="255"/>
      <c r="AO210" s="264"/>
      <c r="AP210" s="109"/>
      <c r="AQ210" s="39"/>
      <c r="AR210" s="58"/>
      <c r="AS210" s="35"/>
      <c r="AT210" s="39"/>
      <c r="AU210" s="39"/>
      <c r="AV210" s="39"/>
      <c r="AW210" s="186" t="str">
        <f t="shared" si="60"/>
        <v/>
      </c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12"/>
      <c r="BI210" s="12"/>
      <c r="BY210" s="3"/>
      <c r="CA210" s="32" t="str">
        <f t="shared" si="52"/>
        <v/>
      </c>
      <c r="CB210" s="32" t="str">
        <f t="shared" si="53"/>
        <v/>
      </c>
      <c r="CC210" s="32" t="str">
        <f t="shared" si="54"/>
        <v/>
      </c>
      <c r="CD210" s="32" t="str">
        <f t="shared" si="55"/>
        <v/>
      </c>
      <c r="CE210" s="32" t="str">
        <f t="shared" si="56"/>
        <v/>
      </c>
      <c r="CF210" s="32" t="str">
        <f t="shared" si="57"/>
        <v/>
      </c>
      <c r="CG210" s="33">
        <f t="shared" si="61"/>
        <v>0</v>
      </c>
      <c r="CH210" s="33">
        <f t="shared" si="62"/>
        <v>0</v>
      </c>
      <c r="CI210" s="33">
        <f t="shared" si="63"/>
        <v>0</v>
      </c>
      <c r="CJ210" s="33">
        <f t="shared" si="64"/>
        <v>0</v>
      </c>
      <c r="CK210" s="33">
        <f t="shared" si="65"/>
        <v>0</v>
      </c>
      <c r="CL210" s="33">
        <f t="shared" si="66"/>
        <v>0</v>
      </c>
      <c r="CM210" s="33"/>
      <c r="CZ210" s="2"/>
    </row>
    <row r="211" spans="1:104" ht="27" customHeight="1" x14ac:dyDescent="0.2">
      <c r="A211" s="1471"/>
      <c r="B211" s="383" t="s">
        <v>203</v>
      </c>
      <c r="C211" s="348">
        <f t="shared" si="67"/>
        <v>0</v>
      </c>
      <c r="D211" s="349">
        <f t="shared" si="68"/>
        <v>0</v>
      </c>
      <c r="E211" s="350">
        <f t="shared" si="68"/>
        <v>0</v>
      </c>
      <c r="F211" s="82"/>
      <c r="G211" s="85"/>
      <c r="H211" s="82"/>
      <c r="I211" s="85"/>
      <c r="J211" s="82"/>
      <c r="K211" s="85"/>
      <c r="L211" s="82"/>
      <c r="M211" s="85"/>
      <c r="N211" s="82"/>
      <c r="O211" s="85"/>
      <c r="P211" s="82"/>
      <c r="Q211" s="85"/>
      <c r="R211" s="82"/>
      <c r="S211" s="85"/>
      <c r="T211" s="82"/>
      <c r="U211" s="85"/>
      <c r="V211" s="82"/>
      <c r="W211" s="85"/>
      <c r="X211" s="82"/>
      <c r="Y211" s="85"/>
      <c r="Z211" s="82"/>
      <c r="AA211" s="85"/>
      <c r="AB211" s="82"/>
      <c r="AC211" s="85"/>
      <c r="AD211" s="82"/>
      <c r="AE211" s="85"/>
      <c r="AF211" s="82"/>
      <c r="AG211" s="85"/>
      <c r="AH211" s="82"/>
      <c r="AI211" s="85"/>
      <c r="AJ211" s="82"/>
      <c r="AK211" s="85"/>
      <c r="AL211" s="82"/>
      <c r="AM211" s="351"/>
      <c r="AN211" s="384"/>
      <c r="AO211" s="149"/>
      <c r="AP211" s="85"/>
      <c r="AQ211" s="85"/>
      <c r="AR211" s="59"/>
      <c r="AS211" s="82"/>
      <c r="AT211" s="85"/>
      <c r="AU211" s="85"/>
      <c r="AV211" s="85"/>
      <c r="AW211" s="186" t="str">
        <f t="shared" si="60"/>
        <v/>
      </c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12"/>
      <c r="BI211" s="12"/>
      <c r="BY211" s="3"/>
      <c r="CA211" s="32" t="str">
        <f t="shared" si="52"/>
        <v/>
      </c>
      <c r="CB211" s="32" t="str">
        <f t="shared" si="53"/>
        <v/>
      </c>
      <c r="CC211" s="32" t="str">
        <f t="shared" si="54"/>
        <v/>
      </c>
      <c r="CD211" s="32" t="str">
        <f t="shared" si="55"/>
        <v/>
      </c>
      <c r="CE211" s="32" t="str">
        <f t="shared" si="56"/>
        <v/>
      </c>
      <c r="CF211" s="32" t="str">
        <f t="shared" si="57"/>
        <v/>
      </c>
      <c r="CG211" s="33">
        <f t="shared" si="61"/>
        <v>0</v>
      </c>
      <c r="CH211" s="33">
        <f t="shared" si="62"/>
        <v>0</v>
      </c>
      <c r="CI211" s="33">
        <f t="shared" si="63"/>
        <v>0</v>
      </c>
      <c r="CJ211" s="33">
        <f t="shared" si="64"/>
        <v>0</v>
      </c>
      <c r="CK211" s="33">
        <f t="shared" si="65"/>
        <v>0</v>
      </c>
      <c r="CL211" s="33">
        <f t="shared" si="66"/>
        <v>0</v>
      </c>
      <c r="CM211" s="33"/>
      <c r="CZ211" s="2"/>
    </row>
    <row r="212" spans="1:104" ht="25.5" customHeight="1" x14ac:dyDescent="0.2">
      <c r="A212" s="1599" t="s">
        <v>204</v>
      </c>
      <c r="B212" s="982" t="s">
        <v>205</v>
      </c>
      <c r="C212" s="972">
        <f t="shared" si="67"/>
        <v>1</v>
      </c>
      <c r="D212" s="973">
        <f t="shared" ref="D212:E215" si="69">SUM(F212+H212+J212+L212+N212)</f>
        <v>1</v>
      </c>
      <c r="E212" s="974">
        <f t="shared" si="69"/>
        <v>0</v>
      </c>
      <c r="F212" s="893"/>
      <c r="G212" s="896"/>
      <c r="H212" s="893"/>
      <c r="I212" s="896"/>
      <c r="J212" s="893">
        <v>1</v>
      </c>
      <c r="K212" s="896"/>
      <c r="L212" s="893"/>
      <c r="M212" s="896"/>
      <c r="N212" s="893"/>
      <c r="O212" s="896"/>
      <c r="P212" s="977"/>
      <c r="Q212" s="978"/>
      <c r="R212" s="977"/>
      <c r="S212" s="978"/>
      <c r="T212" s="977"/>
      <c r="U212" s="978"/>
      <c r="V212" s="977"/>
      <c r="W212" s="978"/>
      <c r="X212" s="977"/>
      <c r="Y212" s="978"/>
      <c r="Z212" s="977"/>
      <c r="AA212" s="978"/>
      <c r="AB212" s="977"/>
      <c r="AC212" s="978"/>
      <c r="AD212" s="977"/>
      <c r="AE212" s="978"/>
      <c r="AF212" s="977"/>
      <c r="AG212" s="978"/>
      <c r="AH212" s="977"/>
      <c r="AI212" s="978"/>
      <c r="AJ212" s="977"/>
      <c r="AK212" s="978"/>
      <c r="AL212" s="977"/>
      <c r="AM212" s="985"/>
      <c r="AN212" s="954"/>
      <c r="AO212" s="911"/>
      <c r="AP212" s="896">
        <v>1</v>
      </c>
      <c r="AQ212" s="896">
        <v>0</v>
      </c>
      <c r="AR212" s="980"/>
      <c r="AS212" s="893">
        <v>0</v>
      </c>
      <c r="AT212" s="896">
        <v>0</v>
      </c>
      <c r="AU212" s="896">
        <v>0</v>
      </c>
      <c r="AV212" s="896">
        <v>0</v>
      </c>
      <c r="AW212" s="186" t="str">
        <f t="shared" si="60"/>
        <v/>
      </c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12"/>
      <c r="BI212" s="12"/>
      <c r="BY212" s="3"/>
      <c r="CA212" s="32" t="str">
        <f t="shared" si="52"/>
        <v/>
      </c>
      <c r="CB212" s="32"/>
      <c r="CC212" s="32" t="str">
        <f t="shared" si="54"/>
        <v/>
      </c>
      <c r="CD212" s="32" t="str">
        <f t="shared" si="55"/>
        <v/>
      </c>
      <c r="CE212" s="32" t="str">
        <f t="shared" si="56"/>
        <v/>
      </c>
      <c r="CF212" s="32" t="str">
        <f t="shared" si="57"/>
        <v/>
      </c>
      <c r="CG212" s="33">
        <f t="shared" si="61"/>
        <v>0</v>
      </c>
      <c r="CH212" s="33"/>
      <c r="CI212" s="33">
        <f t="shared" si="63"/>
        <v>0</v>
      </c>
      <c r="CJ212" s="33">
        <f t="shared" si="64"/>
        <v>0</v>
      </c>
      <c r="CK212" s="33">
        <f t="shared" si="65"/>
        <v>0</v>
      </c>
      <c r="CL212" s="33">
        <f t="shared" ref="CL212:CL214" si="70">IF(AND(C212&lt;&gt;0,OR(AQ212="",AS212="",AT212="",AU212="",AV212="")),1,0)</f>
        <v>0</v>
      </c>
      <c r="CM212" s="33"/>
      <c r="CZ212" s="2"/>
    </row>
    <row r="213" spans="1:104" ht="26.25" customHeight="1" x14ac:dyDescent="0.2">
      <c r="A213" s="1484"/>
      <c r="B213" s="400" t="s">
        <v>206</v>
      </c>
      <c r="C213" s="333">
        <f t="shared" si="67"/>
        <v>0</v>
      </c>
      <c r="D213" s="334">
        <f t="shared" si="69"/>
        <v>0</v>
      </c>
      <c r="E213" s="812">
        <f t="shared" si="69"/>
        <v>0</v>
      </c>
      <c r="F213" s="35"/>
      <c r="G213" s="39"/>
      <c r="H213" s="35"/>
      <c r="I213" s="39"/>
      <c r="J213" s="35"/>
      <c r="K213" s="39"/>
      <c r="L213" s="35"/>
      <c r="M213" s="39"/>
      <c r="N213" s="35"/>
      <c r="O213" s="39"/>
      <c r="P213" s="270"/>
      <c r="Q213" s="271"/>
      <c r="R213" s="270"/>
      <c r="S213" s="271"/>
      <c r="T213" s="270"/>
      <c r="U213" s="271"/>
      <c r="V213" s="270"/>
      <c r="W213" s="271"/>
      <c r="X213" s="270"/>
      <c r="Y213" s="271"/>
      <c r="Z213" s="270"/>
      <c r="AA213" s="271"/>
      <c r="AB213" s="270"/>
      <c r="AC213" s="271"/>
      <c r="AD213" s="270"/>
      <c r="AE213" s="271"/>
      <c r="AF213" s="270"/>
      <c r="AG213" s="271"/>
      <c r="AH213" s="270"/>
      <c r="AI213" s="271"/>
      <c r="AJ213" s="270"/>
      <c r="AK213" s="271"/>
      <c r="AL213" s="270"/>
      <c r="AM213" s="401"/>
      <c r="AN213" s="255"/>
      <c r="AO213" s="264"/>
      <c r="AP213" s="109"/>
      <c r="AQ213" s="39"/>
      <c r="AR213" s="402"/>
      <c r="AS213" s="35"/>
      <c r="AT213" s="39"/>
      <c r="AU213" s="39"/>
      <c r="AV213" s="39"/>
      <c r="AW213" s="186" t="str">
        <f t="shared" si="60"/>
        <v/>
      </c>
      <c r="AX213" s="31"/>
      <c r="AY213" s="31"/>
      <c r="AZ213" s="31"/>
      <c r="BA213" s="31"/>
      <c r="BB213" s="31"/>
      <c r="BC213" s="31"/>
      <c r="BD213" s="31"/>
      <c r="BE213" s="12"/>
      <c r="BF213" s="12"/>
      <c r="BY213" s="3"/>
      <c r="CA213" s="32" t="str">
        <f t="shared" si="52"/>
        <v/>
      </c>
      <c r="CB213" s="32"/>
      <c r="CC213" s="32" t="str">
        <f t="shared" si="54"/>
        <v/>
      </c>
      <c r="CD213" s="32" t="str">
        <f t="shared" si="55"/>
        <v/>
      </c>
      <c r="CE213" s="32" t="str">
        <f t="shared" si="56"/>
        <v/>
      </c>
      <c r="CF213" s="32" t="str">
        <f t="shared" si="57"/>
        <v/>
      </c>
      <c r="CG213" s="33">
        <f t="shared" si="61"/>
        <v>0</v>
      </c>
      <c r="CH213" s="33"/>
      <c r="CI213" s="33">
        <f t="shared" si="63"/>
        <v>0</v>
      </c>
      <c r="CJ213" s="33">
        <f t="shared" si="64"/>
        <v>0</v>
      </c>
      <c r="CK213" s="33">
        <f t="shared" si="65"/>
        <v>0</v>
      </c>
      <c r="CL213" s="33">
        <f t="shared" si="70"/>
        <v>0</v>
      </c>
      <c r="CM213" s="33"/>
      <c r="CZ213" s="2"/>
    </row>
    <row r="214" spans="1:104" ht="28.5" customHeight="1" x14ac:dyDescent="0.2">
      <c r="A214" s="1484"/>
      <c r="B214" s="400" t="s">
        <v>207</v>
      </c>
      <c r="C214" s="333">
        <f t="shared" si="67"/>
        <v>0</v>
      </c>
      <c r="D214" s="334">
        <f t="shared" si="69"/>
        <v>0</v>
      </c>
      <c r="E214" s="812">
        <f t="shared" si="69"/>
        <v>0</v>
      </c>
      <c r="F214" s="35"/>
      <c r="G214" s="39"/>
      <c r="H214" s="35"/>
      <c r="I214" s="39"/>
      <c r="J214" s="35"/>
      <c r="K214" s="39"/>
      <c r="L214" s="35"/>
      <c r="M214" s="39"/>
      <c r="N214" s="35"/>
      <c r="O214" s="39"/>
      <c r="P214" s="270"/>
      <c r="Q214" s="271"/>
      <c r="R214" s="270"/>
      <c r="S214" s="271"/>
      <c r="T214" s="270"/>
      <c r="U214" s="271"/>
      <c r="V214" s="270"/>
      <c r="W214" s="271"/>
      <c r="X214" s="270"/>
      <c r="Y214" s="271"/>
      <c r="Z214" s="270"/>
      <c r="AA214" s="271"/>
      <c r="AB214" s="270"/>
      <c r="AC214" s="271"/>
      <c r="AD214" s="270"/>
      <c r="AE214" s="271"/>
      <c r="AF214" s="270"/>
      <c r="AG214" s="271"/>
      <c r="AH214" s="270"/>
      <c r="AI214" s="271"/>
      <c r="AJ214" s="270"/>
      <c r="AK214" s="271"/>
      <c r="AL214" s="270"/>
      <c r="AM214" s="401"/>
      <c r="AN214" s="255"/>
      <c r="AO214" s="264"/>
      <c r="AP214" s="109"/>
      <c r="AQ214" s="39"/>
      <c r="AR214" s="402"/>
      <c r="AS214" s="35"/>
      <c r="AT214" s="39"/>
      <c r="AU214" s="39"/>
      <c r="AV214" s="39"/>
      <c r="AW214" s="186" t="str">
        <f t="shared" si="60"/>
        <v/>
      </c>
      <c r="AX214" s="31"/>
      <c r="AY214" s="31"/>
      <c r="AZ214" s="31"/>
      <c r="BA214" s="31"/>
      <c r="BB214" s="31"/>
      <c r="BC214" s="31"/>
      <c r="BD214" s="31"/>
      <c r="BE214" s="12"/>
      <c r="BF214" s="12"/>
      <c r="BY214" s="3"/>
      <c r="CA214" s="32" t="str">
        <f t="shared" si="52"/>
        <v/>
      </c>
      <c r="CB214" s="32"/>
      <c r="CC214" s="32" t="str">
        <f t="shared" si="54"/>
        <v/>
      </c>
      <c r="CD214" s="32" t="str">
        <f t="shared" si="55"/>
        <v/>
      </c>
      <c r="CE214" s="32" t="str">
        <f t="shared" si="56"/>
        <v/>
      </c>
      <c r="CF214" s="32" t="str">
        <f t="shared" si="57"/>
        <v/>
      </c>
      <c r="CG214" s="33">
        <f t="shared" si="61"/>
        <v>0</v>
      </c>
      <c r="CH214" s="33"/>
      <c r="CI214" s="33">
        <f t="shared" si="63"/>
        <v>0</v>
      </c>
      <c r="CJ214" s="33">
        <f t="shared" si="64"/>
        <v>0</v>
      </c>
      <c r="CK214" s="33">
        <f t="shared" si="65"/>
        <v>0</v>
      </c>
      <c r="CL214" s="33">
        <f t="shared" si="70"/>
        <v>0</v>
      </c>
      <c r="CM214" s="33"/>
      <c r="CZ214" s="2"/>
    </row>
    <row r="215" spans="1:104" ht="36" customHeight="1" x14ac:dyDescent="0.2">
      <c r="A215" s="1471"/>
      <c r="B215" s="383" t="s">
        <v>208</v>
      </c>
      <c r="C215" s="348">
        <f t="shared" si="67"/>
        <v>0</v>
      </c>
      <c r="D215" s="349">
        <f t="shared" si="69"/>
        <v>0</v>
      </c>
      <c r="E215" s="350">
        <f t="shared" si="69"/>
        <v>0</v>
      </c>
      <c r="F215" s="82"/>
      <c r="G215" s="85"/>
      <c r="H215" s="82"/>
      <c r="I215" s="85"/>
      <c r="J215" s="82"/>
      <c r="K215" s="85"/>
      <c r="L215" s="82"/>
      <c r="M215" s="85"/>
      <c r="N215" s="82"/>
      <c r="O215" s="85"/>
      <c r="P215" s="273"/>
      <c r="Q215" s="274"/>
      <c r="R215" s="273"/>
      <c r="S215" s="274"/>
      <c r="T215" s="273"/>
      <c r="U215" s="274"/>
      <c r="V215" s="273"/>
      <c r="W215" s="274"/>
      <c r="X215" s="273"/>
      <c r="Y215" s="274"/>
      <c r="Z215" s="273"/>
      <c r="AA215" s="274"/>
      <c r="AB215" s="273"/>
      <c r="AC215" s="274"/>
      <c r="AD215" s="273"/>
      <c r="AE215" s="274"/>
      <c r="AF215" s="273"/>
      <c r="AG215" s="274"/>
      <c r="AH215" s="273"/>
      <c r="AI215" s="274"/>
      <c r="AJ215" s="273"/>
      <c r="AK215" s="274"/>
      <c r="AL215" s="273"/>
      <c r="AM215" s="403"/>
      <c r="AN215" s="255"/>
      <c r="AO215" s="264"/>
      <c r="AP215" s="185"/>
      <c r="AQ215" s="82"/>
      <c r="AR215" s="404"/>
      <c r="AS215" s="82"/>
      <c r="AT215" s="85"/>
      <c r="AU215" s="85"/>
      <c r="AV215" s="85"/>
      <c r="AW215" s="186" t="str">
        <f t="shared" si="60"/>
        <v/>
      </c>
      <c r="AX215" s="31"/>
      <c r="AY215" s="31"/>
      <c r="AZ215" s="31"/>
      <c r="BA215" s="31"/>
      <c r="BB215" s="31"/>
      <c r="BC215" s="31"/>
      <c r="BD215" s="31"/>
      <c r="BE215" s="12"/>
      <c r="BF215" s="12"/>
      <c r="BY215" s="3"/>
      <c r="CA215" s="32" t="str">
        <f t="shared" si="52"/>
        <v/>
      </c>
      <c r="CB215" s="32"/>
      <c r="CC215" s="32" t="str">
        <f t="shared" si="54"/>
        <v/>
      </c>
      <c r="CD215" s="32" t="str">
        <f t="shared" si="55"/>
        <v/>
      </c>
      <c r="CE215" s="32" t="str">
        <f t="shared" si="56"/>
        <v/>
      </c>
      <c r="CF215" s="32" t="str">
        <f t="shared" si="57"/>
        <v/>
      </c>
      <c r="CG215" s="33">
        <f t="shared" si="61"/>
        <v>0</v>
      </c>
      <c r="CH215" s="33"/>
      <c r="CI215" s="33">
        <f t="shared" si="63"/>
        <v>0</v>
      </c>
      <c r="CJ215" s="33">
        <f t="shared" si="64"/>
        <v>0</v>
      </c>
      <c r="CK215" s="33">
        <f t="shared" si="65"/>
        <v>0</v>
      </c>
      <c r="CL215" s="33">
        <f>IF(AND(C215&lt;&gt;0,OR(AQ215="",AS215="",AT215="",AU215="",AV215="")),1,0)</f>
        <v>0</v>
      </c>
      <c r="CM215" s="33"/>
      <c r="CZ215" s="2"/>
    </row>
    <row r="216" spans="1:104" ht="16.350000000000001" customHeight="1" x14ac:dyDescent="0.2">
      <c r="A216" s="1392" t="s">
        <v>209</v>
      </c>
      <c r="B216" s="986" t="s">
        <v>234</v>
      </c>
      <c r="C216" s="328">
        <f t="shared" ref="C216:C221" si="71">+D216+E216</f>
        <v>0</v>
      </c>
      <c r="D216" s="329">
        <f t="shared" ref="D216:E231" si="72">SUM(F216+H216+J216+L216+N216+P216+R216+T216+V216+X216+Z216+AB216+AD216+AF216+AH216+AJ216+AL216)</f>
        <v>0</v>
      </c>
      <c r="E216" s="330">
        <f t="shared" si="72"/>
        <v>0</v>
      </c>
      <c r="F216" s="106"/>
      <c r="G216" s="109"/>
      <c r="H216" s="106"/>
      <c r="I216" s="109"/>
      <c r="J216" s="106"/>
      <c r="K216" s="109"/>
      <c r="L216" s="106"/>
      <c r="M216" s="109"/>
      <c r="N216" s="106"/>
      <c r="O216" s="109"/>
      <c r="P216" s="106"/>
      <c r="Q216" s="109"/>
      <c r="R216" s="106"/>
      <c r="S216" s="109"/>
      <c r="T216" s="106"/>
      <c r="U216" s="109"/>
      <c r="V216" s="106"/>
      <c r="W216" s="109"/>
      <c r="X216" s="106"/>
      <c r="Y216" s="109"/>
      <c r="Z216" s="106"/>
      <c r="AA216" s="109"/>
      <c r="AB216" s="106"/>
      <c r="AC216" s="109"/>
      <c r="AD216" s="106"/>
      <c r="AE216" s="109"/>
      <c r="AF216" s="106"/>
      <c r="AG216" s="109"/>
      <c r="AH216" s="106"/>
      <c r="AI216" s="109"/>
      <c r="AJ216" s="106"/>
      <c r="AK216" s="109"/>
      <c r="AL216" s="106"/>
      <c r="AM216" s="895"/>
      <c r="AN216" s="911"/>
      <c r="AO216" s="894"/>
      <c r="AP216" s="924"/>
      <c r="AQ216" s="109"/>
      <c r="AR216" s="109"/>
      <c r="AS216" s="893"/>
      <c r="AT216" s="39"/>
      <c r="AU216" s="39"/>
      <c r="AV216" s="39"/>
      <c r="AW216" s="186" t="str">
        <f t="shared" si="60"/>
        <v/>
      </c>
      <c r="AX216" s="31"/>
      <c r="AY216" s="31"/>
      <c r="AZ216" s="31"/>
      <c r="BA216" s="31"/>
      <c r="BB216" s="31"/>
      <c r="BC216" s="31"/>
      <c r="BD216" s="31"/>
      <c r="BE216" s="12"/>
      <c r="BF216" s="12"/>
      <c r="BY216" s="3"/>
      <c r="CA216" s="32" t="str">
        <f t="shared" si="52"/>
        <v/>
      </c>
      <c r="CB216" s="32" t="str">
        <f t="shared" si="53"/>
        <v/>
      </c>
      <c r="CC216" s="32" t="str">
        <f t="shared" si="54"/>
        <v/>
      </c>
      <c r="CD216" s="32" t="str">
        <f t="shared" si="55"/>
        <v/>
      </c>
      <c r="CE216" s="32" t="str">
        <f t="shared" si="56"/>
        <v/>
      </c>
      <c r="CF216" s="32" t="str">
        <f t="shared" si="57"/>
        <v/>
      </c>
      <c r="CG216" s="33">
        <f t="shared" si="61"/>
        <v>0</v>
      </c>
      <c r="CH216" s="33">
        <f t="shared" si="62"/>
        <v>0</v>
      </c>
      <c r="CI216" s="33">
        <f t="shared" si="63"/>
        <v>0</v>
      </c>
      <c r="CJ216" s="33">
        <f t="shared" si="64"/>
        <v>0</v>
      </c>
      <c r="CK216" s="33">
        <f t="shared" si="65"/>
        <v>0</v>
      </c>
      <c r="CL216" s="33">
        <f t="shared" si="66"/>
        <v>0</v>
      </c>
      <c r="CM216" s="33"/>
      <c r="CZ216" s="2"/>
    </row>
    <row r="217" spans="1:104" ht="16.350000000000001" customHeight="1" x14ac:dyDescent="0.2">
      <c r="A217" s="1392"/>
      <c r="B217" s="406" t="s">
        <v>211</v>
      </c>
      <c r="C217" s="333">
        <f t="shared" si="71"/>
        <v>0</v>
      </c>
      <c r="D217" s="334">
        <f t="shared" si="72"/>
        <v>0</v>
      </c>
      <c r="E217" s="812">
        <f t="shared" si="72"/>
        <v>0</v>
      </c>
      <c r="F217" s="35"/>
      <c r="G217" s="39"/>
      <c r="H217" s="35"/>
      <c r="I217" s="39"/>
      <c r="J217" s="35"/>
      <c r="K217" s="39"/>
      <c r="L217" s="35"/>
      <c r="M217" s="39"/>
      <c r="N217" s="35"/>
      <c r="O217" s="39"/>
      <c r="P217" s="35"/>
      <c r="Q217" s="39"/>
      <c r="R217" s="35"/>
      <c r="S217" s="39"/>
      <c r="T217" s="35"/>
      <c r="U217" s="39"/>
      <c r="V217" s="35"/>
      <c r="W217" s="39"/>
      <c r="X217" s="35"/>
      <c r="Y217" s="39"/>
      <c r="Z217" s="35"/>
      <c r="AA217" s="39"/>
      <c r="AB217" s="35"/>
      <c r="AC217" s="39"/>
      <c r="AD217" s="35"/>
      <c r="AE217" s="39"/>
      <c r="AF217" s="35"/>
      <c r="AG217" s="39"/>
      <c r="AH217" s="35"/>
      <c r="AI217" s="39"/>
      <c r="AJ217" s="35"/>
      <c r="AK217" s="39"/>
      <c r="AL217" s="35"/>
      <c r="AM217" s="38"/>
      <c r="AN217" s="143"/>
      <c r="AO217" s="36"/>
      <c r="AP217" s="40"/>
      <c r="AQ217" s="39"/>
      <c r="AR217" s="39"/>
      <c r="AS217" s="35"/>
      <c r="AT217" s="39"/>
      <c r="AU217" s="39"/>
      <c r="AV217" s="39"/>
      <c r="AW217" s="186" t="str">
        <f t="shared" si="60"/>
        <v/>
      </c>
      <c r="AX217" s="31"/>
      <c r="AY217" s="31"/>
      <c r="AZ217" s="31"/>
      <c r="BA217" s="31"/>
      <c r="BB217" s="31"/>
      <c r="BC217" s="31"/>
      <c r="BD217" s="31"/>
      <c r="BE217" s="12"/>
      <c r="BF217" s="12"/>
      <c r="BY217" s="3"/>
      <c r="CA217" s="32" t="str">
        <f t="shared" si="52"/>
        <v/>
      </c>
      <c r="CB217" s="32" t="str">
        <f t="shared" si="53"/>
        <v/>
      </c>
      <c r="CC217" s="32" t="str">
        <f t="shared" si="54"/>
        <v/>
      </c>
      <c r="CD217" s="32" t="str">
        <f t="shared" si="55"/>
        <v/>
      </c>
      <c r="CE217" s="32" t="str">
        <f t="shared" si="56"/>
        <v/>
      </c>
      <c r="CF217" s="32" t="str">
        <f t="shared" si="57"/>
        <v/>
      </c>
      <c r="CG217" s="33">
        <f t="shared" si="61"/>
        <v>0</v>
      </c>
      <c r="CH217" s="33">
        <f t="shared" si="62"/>
        <v>0</v>
      </c>
      <c r="CI217" s="33">
        <f t="shared" si="63"/>
        <v>0</v>
      </c>
      <c r="CJ217" s="33">
        <f t="shared" si="64"/>
        <v>0</v>
      </c>
      <c r="CK217" s="33">
        <f t="shared" si="65"/>
        <v>0</v>
      </c>
      <c r="CL217" s="33">
        <f t="shared" si="66"/>
        <v>0</v>
      </c>
      <c r="CM217" s="33"/>
      <c r="CZ217" s="2"/>
    </row>
    <row r="218" spans="1:104" ht="16.350000000000001" customHeight="1" x14ac:dyDescent="0.2">
      <c r="A218" s="1392"/>
      <c r="B218" s="406" t="s">
        <v>212</v>
      </c>
      <c r="C218" s="333">
        <f t="shared" si="71"/>
        <v>0</v>
      </c>
      <c r="D218" s="334">
        <f t="shared" si="72"/>
        <v>0</v>
      </c>
      <c r="E218" s="812">
        <f t="shared" si="72"/>
        <v>0</v>
      </c>
      <c r="F218" s="35"/>
      <c r="G218" s="39"/>
      <c r="H218" s="35"/>
      <c r="I218" s="39"/>
      <c r="J218" s="35"/>
      <c r="K218" s="39"/>
      <c r="L218" s="35"/>
      <c r="M218" s="39"/>
      <c r="N218" s="35"/>
      <c r="O218" s="39"/>
      <c r="P218" s="35"/>
      <c r="Q218" s="39"/>
      <c r="R218" s="35"/>
      <c r="S218" s="39"/>
      <c r="T218" s="35"/>
      <c r="U218" s="39"/>
      <c r="V218" s="35"/>
      <c r="W218" s="39"/>
      <c r="X218" s="35"/>
      <c r="Y218" s="39"/>
      <c r="Z218" s="35"/>
      <c r="AA218" s="39"/>
      <c r="AB218" s="35"/>
      <c r="AC218" s="39"/>
      <c r="AD218" s="35"/>
      <c r="AE218" s="39"/>
      <c r="AF218" s="35"/>
      <c r="AG218" s="39"/>
      <c r="AH218" s="35"/>
      <c r="AI218" s="39"/>
      <c r="AJ218" s="35"/>
      <c r="AK218" s="39"/>
      <c r="AL218" s="35"/>
      <c r="AM218" s="38"/>
      <c r="AN218" s="143"/>
      <c r="AO218" s="36"/>
      <c r="AP218" s="40"/>
      <c r="AQ218" s="39"/>
      <c r="AR218" s="39"/>
      <c r="AS218" s="35"/>
      <c r="AT218" s="39"/>
      <c r="AU218" s="39"/>
      <c r="AV218" s="39"/>
      <c r="AW218" s="186" t="str">
        <f t="shared" si="60"/>
        <v/>
      </c>
      <c r="AX218" s="31"/>
      <c r="AY218" s="31"/>
      <c r="AZ218" s="31"/>
      <c r="BA218" s="31"/>
      <c r="BB218" s="31"/>
      <c r="BC218" s="31"/>
      <c r="BD218" s="31"/>
      <c r="BE218" s="12"/>
      <c r="BF218" s="12"/>
      <c r="BY218" s="3"/>
      <c r="CA218" s="32" t="str">
        <f t="shared" si="52"/>
        <v/>
      </c>
      <c r="CB218" s="32" t="str">
        <f t="shared" si="53"/>
        <v/>
      </c>
      <c r="CC218" s="32" t="str">
        <f t="shared" si="54"/>
        <v/>
      </c>
      <c r="CD218" s="32" t="str">
        <f t="shared" si="55"/>
        <v/>
      </c>
      <c r="CE218" s="32" t="str">
        <f t="shared" si="56"/>
        <v/>
      </c>
      <c r="CF218" s="32" t="str">
        <f t="shared" si="57"/>
        <v/>
      </c>
      <c r="CG218" s="33">
        <f t="shared" si="61"/>
        <v>0</v>
      </c>
      <c r="CH218" s="33">
        <f t="shared" si="62"/>
        <v>0</v>
      </c>
      <c r="CI218" s="33">
        <f t="shared" si="63"/>
        <v>0</v>
      </c>
      <c r="CJ218" s="33">
        <f t="shared" si="64"/>
        <v>0</v>
      </c>
      <c r="CK218" s="33">
        <f t="shared" si="65"/>
        <v>0</v>
      </c>
      <c r="CL218" s="33">
        <f t="shared" si="66"/>
        <v>0</v>
      </c>
      <c r="CM218" s="33"/>
      <c r="CZ218" s="2"/>
    </row>
    <row r="219" spans="1:104" ht="16.350000000000001" customHeight="1" x14ac:dyDescent="0.2">
      <c r="A219" s="1392"/>
      <c r="B219" s="406" t="s">
        <v>213</v>
      </c>
      <c r="C219" s="333">
        <f t="shared" si="71"/>
        <v>0</v>
      </c>
      <c r="D219" s="334">
        <f t="shared" si="72"/>
        <v>0</v>
      </c>
      <c r="E219" s="812">
        <f t="shared" si="72"/>
        <v>0</v>
      </c>
      <c r="F219" s="35"/>
      <c r="G219" s="39"/>
      <c r="H219" s="35"/>
      <c r="I219" s="39"/>
      <c r="J219" s="35"/>
      <c r="K219" s="39"/>
      <c r="L219" s="35"/>
      <c r="M219" s="39"/>
      <c r="N219" s="35"/>
      <c r="O219" s="39"/>
      <c r="P219" s="35"/>
      <c r="Q219" s="39"/>
      <c r="R219" s="35"/>
      <c r="S219" s="39"/>
      <c r="T219" s="35"/>
      <c r="U219" s="39"/>
      <c r="V219" s="35"/>
      <c r="W219" s="39"/>
      <c r="X219" s="35"/>
      <c r="Y219" s="39"/>
      <c r="Z219" s="35"/>
      <c r="AA219" s="39"/>
      <c r="AB219" s="35"/>
      <c r="AC219" s="39"/>
      <c r="AD219" s="35"/>
      <c r="AE219" s="39"/>
      <c r="AF219" s="35"/>
      <c r="AG219" s="39"/>
      <c r="AH219" s="35"/>
      <c r="AI219" s="39"/>
      <c r="AJ219" s="35"/>
      <c r="AK219" s="39"/>
      <c r="AL219" s="35"/>
      <c r="AM219" s="38"/>
      <c r="AN219" s="143"/>
      <c r="AO219" s="36"/>
      <c r="AP219" s="40"/>
      <c r="AQ219" s="39"/>
      <c r="AR219" s="39"/>
      <c r="AS219" s="35"/>
      <c r="AT219" s="39"/>
      <c r="AU219" s="39"/>
      <c r="AV219" s="39"/>
      <c r="AW219" s="186" t="str">
        <f t="shared" si="60"/>
        <v/>
      </c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12"/>
      <c r="BI219" s="12"/>
      <c r="BY219" s="3"/>
      <c r="CA219" s="32" t="str">
        <f t="shared" si="52"/>
        <v/>
      </c>
      <c r="CB219" s="32" t="str">
        <f t="shared" si="53"/>
        <v/>
      </c>
      <c r="CC219" s="32" t="str">
        <f t="shared" si="54"/>
        <v/>
      </c>
      <c r="CD219" s="32" t="str">
        <f t="shared" si="55"/>
        <v/>
      </c>
      <c r="CE219" s="32" t="str">
        <f t="shared" si="56"/>
        <v/>
      </c>
      <c r="CF219" s="32" t="str">
        <f t="shared" si="57"/>
        <v/>
      </c>
      <c r="CG219" s="33">
        <f t="shared" si="61"/>
        <v>0</v>
      </c>
      <c r="CH219" s="33">
        <f t="shared" si="62"/>
        <v>0</v>
      </c>
      <c r="CI219" s="33">
        <f t="shared" si="63"/>
        <v>0</v>
      </c>
      <c r="CJ219" s="33">
        <f t="shared" si="64"/>
        <v>0</v>
      </c>
      <c r="CK219" s="33">
        <f t="shared" si="65"/>
        <v>0</v>
      </c>
      <c r="CL219" s="33">
        <f t="shared" si="66"/>
        <v>0</v>
      </c>
      <c r="CM219" s="33"/>
      <c r="CZ219" s="2"/>
    </row>
    <row r="220" spans="1:104" ht="16.350000000000001" customHeight="1" x14ac:dyDescent="0.2">
      <c r="A220" s="1392"/>
      <c r="B220" s="406" t="s">
        <v>214</v>
      </c>
      <c r="C220" s="328">
        <f t="shared" si="71"/>
        <v>0</v>
      </c>
      <c r="D220" s="329">
        <f t="shared" si="72"/>
        <v>0</v>
      </c>
      <c r="E220" s="330">
        <f t="shared" si="72"/>
        <v>0</v>
      </c>
      <c r="F220" s="35"/>
      <c r="G220" s="39"/>
      <c r="H220" s="35"/>
      <c r="I220" s="39"/>
      <c r="J220" s="35"/>
      <c r="K220" s="39"/>
      <c r="L220" s="35"/>
      <c r="M220" s="39"/>
      <c r="N220" s="35"/>
      <c r="O220" s="39"/>
      <c r="P220" s="35"/>
      <c r="Q220" s="39"/>
      <c r="R220" s="35"/>
      <c r="S220" s="39"/>
      <c r="T220" s="35"/>
      <c r="U220" s="39"/>
      <c r="V220" s="35"/>
      <c r="W220" s="39"/>
      <c r="X220" s="35"/>
      <c r="Y220" s="39"/>
      <c r="Z220" s="35"/>
      <c r="AA220" s="39"/>
      <c r="AB220" s="35"/>
      <c r="AC220" s="39"/>
      <c r="AD220" s="35"/>
      <c r="AE220" s="39"/>
      <c r="AF220" s="35"/>
      <c r="AG220" s="39"/>
      <c r="AH220" s="35"/>
      <c r="AI220" s="39"/>
      <c r="AJ220" s="35"/>
      <c r="AK220" s="39"/>
      <c r="AL220" s="35"/>
      <c r="AM220" s="38"/>
      <c r="AN220" s="143"/>
      <c r="AO220" s="36"/>
      <c r="AP220" s="40"/>
      <c r="AQ220" s="39"/>
      <c r="AR220" s="39"/>
      <c r="AS220" s="35"/>
      <c r="AT220" s="39"/>
      <c r="AU220" s="39"/>
      <c r="AV220" s="39"/>
      <c r="AW220" s="186" t="str">
        <f t="shared" si="60"/>
        <v/>
      </c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12"/>
      <c r="BI220" s="12"/>
      <c r="BY220" s="3"/>
      <c r="CA220" s="32" t="str">
        <f t="shared" si="52"/>
        <v/>
      </c>
      <c r="CB220" s="32" t="str">
        <f t="shared" si="53"/>
        <v/>
      </c>
      <c r="CC220" s="32" t="str">
        <f t="shared" si="54"/>
        <v/>
      </c>
      <c r="CD220" s="32" t="str">
        <f t="shared" si="55"/>
        <v/>
      </c>
      <c r="CE220" s="32" t="str">
        <f t="shared" si="56"/>
        <v/>
      </c>
      <c r="CF220" s="32" t="str">
        <f t="shared" si="57"/>
        <v/>
      </c>
      <c r="CG220" s="33">
        <f t="shared" si="61"/>
        <v>0</v>
      </c>
      <c r="CH220" s="33">
        <f t="shared" si="62"/>
        <v>0</v>
      </c>
      <c r="CI220" s="33">
        <f t="shared" si="63"/>
        <v>0</v>
      </c>
      <c r="CJ220" s="33">
        <f t="shared" si="64"/>
        <v>0</v>
      </c>
      <c r="CK220" s="33">
        <f t="shared" si="65"/>
        <v>0</v>
      </c>
      <c r="CL220" s="33">
        <f t="shared" si="66"/>
        <v>0</v>
      </c>
      <c r="CM220" s="33"/>
      <c r="CZ220" s="2"/>
    </row>
    <row r="221" spans="1:104" ht="16.350000000000001" customHeight="1" x14ac:dyDescent="0.2">
      <c r="A221" s="1376"/>
      <c r="B221" s="364" t="s">
        <v>215</v>
      </c>
      <c r="C221" s="322">
        <f t="shared" si="71"/>
        <v>0</v>
      </c>
      <c r="D221" s="323">
        <f t="shared" si="72"/>
        <v>0</v>
      </c>
      <c r="E221" s="304">
        <f t="shared" si="72"/>
        <v>0</v>
      </c>
      <c r="F221" s="35"/>
      <c r="G221" s="39"/>
      <c r="H221" s="35"/>
      <c r="I221" s="39"/>
      <c r="J221" s="35"/>
      <c r="K221" s="39"/>
      <c r="L221" s="35"/>
      <c r="M221" s="39"/>
      <c r="N221" s="35"/>
      <c r="O221" s="39"/>
      <c r="P221" s="35"/>
      <c r="Q221" s="39"/>
      <c r="R221" s="35"/>
      <c r="S221" s="39"/>
      <c r="T221" s="35"/>
      <c r="U221" s="39"/>
      <c r="V221" s="35"/>
      <c r="W221" s="39"/>
      <c r="X221" s="35"/>
      <c r="Y221" s="39"/>
      <c r="Z221" s="35"/>
      <c r="AA221" s="39"/>
      <c r="AB221" s="35"/>
      <c r="AC221" s="39"/>
      <c r="AD221" s="35"/>
      <c r="AE221" s="39"/>
      <c r="AF221" s="35"/>
      <c r="AG221" s="39"/>
      <c r="AH221" s="35"/>
      <c r="AI221" s="39"/>
      <c r="AJ221" s="35"/>
      <c r="AK221" s="39"/>
      <c r="AL221" s="82"/>
      <c r="AM221" s="84"/>
      <c r="AN221" s="149"/>
      <c r="AO221" s="83"/>
      <c r="AP221" s="185"/>
      <c r="AQ221" s="85"/>
      <c r="AR221" s="85"/>
      <c r="AS221" s="35"/>
      <c r="AT221" s="39"/>
      <c r="AU221" s="39"/>
      <c r="AV221" s="39"/>
      <c r="AW221" s="186" t="str">
        <f t="shared" si="60"/>
        <v/>
      </c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12"/>
      <c r="BI221" s="12"/>
      <c r="BY221" s="3"/>
      <c r="CA221" s="32" t="str">
        <f t="shared" si="52"/>
        <v/>
      </c>
      <c r="CB221" s="32" t="str">
        <f t="shared" si="53"/>
        <v/>
      </c>
      <c r="CC221" s="32" t="str">
        <f t="shared" si="54"/>
        <v/>
      </c>
      <c r="CD221" s="32" t="str">
        <f t="shared" si="55"/>
        <v/>
      </c>
      <c r="CE221" s="32" t="str">
        <f t="shared" si="56"/>
        <v/>
      </c>
      <c r="CF221" s="32" t="str">
        <f t="shared" si="57"/>
        <v/>
      </c>
      <c r="CG221" s="33">
        <f t="shared" si="61"/>
        <v>0</v>
      </c>
      <c r="CH221" s="33">
        <f t="shared" si="62"/>
        <v>0</v>
      </c>
      <c r="CI221" s="33">
        <f t="shared" si="63"/>
        <v>0</v>
      </c>
      <c r="CJ221" s="33">
        <f t="shared" si="64"/>
        <v>0</v>
      </c>
      <c r="CK221" s="33">
        <f t="shared" si="65"/>
        <v>0</v>
      </c>
      <c r="CL221" s="33">
        <f t="shared" si="66"/>
        <v>0</v>
      </c>
      <c r="CM221" s="33"/>
      <c r="CZ221" s="2"/>
    </row>
    <row r="222" spans="1:104" ht="16.350000000000001" customHeight="1" x14ac:dyDescent="0.2">
      <c r="A222" s="1375" t="s">
        <v>216</v>
      </c>
      <c r="B222" s="986" t="s">
        <v>217</v>
      </c>
      <c r="C222" s="972">
        <f t="shared" ref="C222:C231" si="73">SUM(D222+E222)</f>
        <v>0</v>
      </c>
      <c r="D222" s="973">
        <f t="shared" si="72"/>
        <v>0</v>
      </c>
      <c r="E222" s="974">
        <f t="shared" si="72"/>
        <v>0</v>
      </c>
      <c r="F222" s="893"/>
      <c r="G222" s="896"/>
      <c r="H222" s="893"/>
      <c r="I222" s="896"/>
      <c r="J222" s="893"/>
      <c r="K222" s="896"/>
      <c r="L222" s="893"/>
      <c r="M222" s="896"/>
      <c r="N222" s="893"/>
      <c r="O222" s="896"/>
      <c r="P222" s="893"/>
      <c r="Q222" s="896"/>
      <c r="R222" s="893"/>
      <c r="S222" s="896"/>
      <c r="T222" s="893"/>
      <c r="U222" s="896"/>
      <c r="V222" s="893"/>
      <c r="W222" s="896"/>
      <c r="X222" s="893"/>
      <c r="Y222" s="896"/>
      <c r="Z222" s="893"/>
      <c r="AA222" s="896"/>
      <c r="AB222" s="893"/>
      <c r="AC222" s="896"/>
      <c r="AD222" s="893"/>
      <c r="AE222" s="896"/>
      <c r="AF222" s="893"/>
      <c r="AG222" s="896"/>
      <c r="AH222" s="893"/>
      <c r="AI222" s="896"/>
      <c r="AJ222" s="893"/>
      <c r="AK222" s="896"/>
      <c r="AL222" s="893"/>
      <c r="AM222" s="953"/>
      <c r="AN222" s="255"/>
      <c r="AO222" s="264"/>
      <c r="AP222" s="109"/>
      <c r="AQ222" s="407"/>
      <c r="AR222" s="408"/>
      <c r="AS222" s="893"/>
      <c r="AT222" s="896"/>
      <c r="AU222" s="896"/>
      <c r="AV222" s="896"/>
      <c r="AW222" s="186" t="str">
        <f t="shared" si="60"/>
        <v/>
      </c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12"/>
      <c r="BI222" s="12"/>
      <c r="BY222" s="3"/>
      <c r="CA222" s="32"/>
      <c r="CB222" s="32"/>
      <c r="CC222" s="32" t="str">
        <f t="shared" si="54"/>
        <v/>
      </c>
      <c r="CD222" s="32" t="str">
        <f t="shared" si="55"/>
        <v/>
      </c>
      <c r="CE222" s="32" t="str">
        <f t="shared" si="56"/>
        <v/>
      </c>
      <c r="CF222" s="32" t="str">
        <f t="shared" si="57"/>
        <v/>
      </c>
      <c r="CG222" s="33"/>
      <c r="CH222" s="33"/>
      <c r="CI222" s="33">
        <f t="shared" si="63"/>
        <v>0</v>
      </c>
      <c r="CJ222" s="33">
        <f t="shared" si="64"/>
        <v>0</v>
      </c>
      <c r="CK222" s="33">
        <f t="shared" si="65"/>
        <v>0</v>
      </c>
      <c r="CL222" s="33">
        <f t="shared" ref="CL222:CL223" si="74">IF(AND(C222&lt;&gt;0,OR(AS222="",AT222="",AU222="",AV222="")),1,0)</f>
        <v>0</v>
      </c>
      <c r="CM222" s="33"/>
      <c r="CZ222" s="2"/>
    </row>
    <row r="223" spans="1:104" ht="16.350000000000001" customHeight="1" x14ac:dyDescent="0.2">
      <c r="A223" s="1392"/>
      <c r="B223" s="823" t="s">
        <v>218</v>
      </c>
      <c r="C223" s="328">
        <f t="shared" si="73"/>
        <v>0</v>
      </c>
      <c r="D223" s="329">
        <f t="shared" si="72"/>
        <v>0</v>
      </c>
      <c r="E223" s="330">
        <f t="shared" si="72"/>
        <v>0</v>
      </c>
      <c r="F223" s="106"/>
      <c r="G223" s="109"/>
      <c r="H223" s="106"/>
      <c r="I223" s="109"/>
      <c r="J223" s="106"/>
      <c r="K223" s="109"/>
      <c r="L223" s="106"/>
      <c r="M223" s="109"/>
      <c r="N223" s="106"/>
      <c r="O223" s="109"/>
      <c r="P223" s="106"/>
      <c r="Q223" s="109"/>
      <c r="R223" s="106"/>
      <c r="S223" s="109"/>
      <c r="T223" s="106"/>
      <c r="U223" s="109"/>
      <c r="V223" s="106"/>
      <c r="W223" s="109"/>
      <c r="X223" s="106"/>
      <c r="Y223" s="109"/>
      <c r="Z223" s="106"/>
      <c r="AA223" s="109"/>
      <c r="AB223" s="106"/>
      <c r="AC223" s="109"/>
      <c r="AD223" s="106"/>
      <c r="AE223" s="109"/>
      <c r="AF223" s="106"/>
      <c r="AG223" s="109"/>
      <c r="AH223" s="106"/>
      <c r="AI223" s="109"/>
      <c r="AJ223" s="106"/>
      <c r="AK223" s="109"/>
      <c r="AL223" s="106"/>
      <c r="AM223" s="254"/>
      <c r="AN223" s="255"/>
      <c r="AO223" s="264"/>
      <c r="AP223" s="109"/>
      <c r="AQ223" s="271"/>
      <c r="AR223" s="402"/>
      <c r="AS223" s="106"/>
      <c r="AT223" s="109"/>
      <c r="AU223" s="109"/>
      <c r="AV223" s="109"/>
      <c r="AW223" s="186" t="str">
        <f t="shared" si="60"/>
        <v/>
      </c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12"/>
      <c r="BI223" s="12"/>
      <c r="BY223" s="3"/>
      <c r="CA223" s="32"/>
      <c r="CB223" s="32"/>
      <c r="CC223" s="32" t="str">
        <f t="shared" si="54"/>
        <v/>
      </c>
      <c r="CD223" s="32" t="str">
        <f t="shared" si="55"/>
        <v/>
      </c>
      <c r="CE223" s="32" t="str">
        <f t="shared" si="56"/>
        <v/>
      </c>
      <c r="CF223" s="32" t="str">
        <f t="shared" si="57"/>
        <v/>
      </c>
      <c r="CG223" s="33"/>
      <c r="CH223" s="33"/>
      <c r="CI223" s="33">
        <f t="shared" si="63"/>
        <v>0</v>
      </c>
      <c r="CJ223" s="33">
        <f t="shared" si="64"/>
        <v>0</v>
      </c>
      <c r="CK223" s="33">
        <f t="shared" si="65"/>
        <v>0</v>
      </c>
      <c r="CL223" s="33">
        <f t="shared" si="74"/>
        <v>0</v>
      </c>
      <c r="CM223" s="33"/>
      <c r="CZ223" s="2"/>
    </row>
    <row r="224" spans="1:104" ht="16.350000000000001" customHeight="1" x14ac:dyDescent="0.2">
      <c r="A224" s="1376"/>
      <c r="B224" s="824" t="s">
        <v>219</v>
      </c>
      <c r="C224" s="315">
        <f t="shared" si="73"/>
        <v>0</v>
      </c>
      <c r="D224" s="316">
        <f t="shared" si="72"/>
        <v>0</v>
      </c>
      <c r="E224" s="317">
        <f t="shared" si="72"/>
        <v>0</v>
      </c>
      <c r="F224" s="92"/>
      <c r="G224" s="95"/>
      <c r="H224" s="92"/>
      <c r="I224" s="95"/>
      <c r="J224" s="92"/>
      <c r="K224" s="95"/>
      <c r="L224" s="92"/>
      <c r="M224" s="95"/>
      <c r="N224" s="92"/>
      <c r="O224" s="95"/>
      <c r="P224" s="92"/>
      <c r="Q224" s="95"/>
      <c r="R224" s="92"/>
      <c r="S224" s="95"/>
      <c r="T224" s="92"/>
      <c r="U224" s="95"/>
      <c r="V224" s="92"/>
      <c r="W224" s="95"/>
      <c r="X224" s="92"/>
      <c r="Y224" s="95"/>
      <c r="Z224" s="92"/>
      <c r="AA224" s="95"/>
      <c r="AB224" s="92"/>
      <c r="AC224" s="95"/>
      <c r="AD224" s="92"/>
      <c r="AE224" s="95"/>
      <c r="AF224" s="92"/>
      <c r="AG224" s="95"/>
      <c r="AH224" s="92"/>
      <c r="AI224" s="95"/>
      <c r="AJ224" s="92"/>
      <c r="AK224" s="95"/>
      <c r="AL224" s="92"/>
      <c r="AM224" s="318"/>
      <c r="AN224" s="375"/>
      <c r="AO224" s="376"/>
      <c r="AP224" s="95"/>
      <c r="AQ224" s="274"/>
      <c r="AR224" s="404"/>
      <c r="AS224" s="92"/>
      <c r="AT224" s="95"/>
      <c r="AU224" s="95"/>
      <c r="AV224" s="95"/>
      <c r="AW224" s="186" t="str">
        <f t="shared" si="60"/>
        <v/>
      </c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12"/>
      <c r="BI224" s="12"/>
      <c r="BY224" s="3"/>
      <c r="CA224" s="32"/>
      <c r="CB224" s="32"/>
      <c r="CC224" s="32" t="str">
        <f t="shared" si="54"/>
        <v/>
      </c>
      <c r="CD224" s="32" t="str">
        <f t="shared" si="55"/>
        <v/>
      </c>
      <c r="CE224" s="32" t="str">
        <f t="shared" si="56"/>
        <v/>
      </c>
      <c r="CF224" s="32" t="str">
        <f t="shared" si="57"/>
        <v/>
      </c>
      <c r="CG224" s="33"/>
      <c r="CH224" s="33"/>
      <c r="CI224" s="33">
        <f t="shared" si="63"/>
        <v>0</v>
      </c>
      <c r="CJ224" s="33">
        <f t="shared" si="64"/>
        <v>0</v>
      </c>
      <c r="CK224" s="33">
        <f t="shared" si="65"/>
        <v>0</v>
      </c>
      <c r="CL224" s="33">
        <f>IF(AND(C224&lt;&gt;0,OR(AS224="",AT224="",AU224="",AV224="")),1,0)</f>
        <v>0</v>
      </c>
      <c r="CM224" s="33"/>
      <c r="CZ224" s="2"/>
    </row>
    <row r="225" spans="1:104" ht="16.350000000000001" customHeight="1" x14ac:dyDescent="0.2">
      <c r="A225" s="1600" t="s">
        <v>220</v>
      </c>
      <c r="B225" s="1601"/>
      <c r="C225" s="328">
        <f t="shared" si="73"/>
        <v>0</v>
      </c>
      <c r="D225" s="329">
        <f t="shared" si="72"/>
        <v>0</v>
      </c>
      <c r="E225" s="330">
        <f t="shared" si="72"/>
        <v>0</v>
      </c>
      <c r="F225" s="106"/>
      <c r="G225" s="109"/>
      <c r="H225" s="106"/>
      <c r="I225" s="109"/>
      <c r="J225" s="106"/>
      <c r="K225" s="109"/>
      <c r="L225" s="106"/>
      <c r="M225" s="109"/>
      <c r="N225" s="106"/>
      <c r="O225" s="109"/>
      <c r="P225" s="106"/>
      <c r="Q225" s="109"/>
      <c r="R225" s="106"/>
      <c r="S225" s="109"/>
      <c r="T225" s="106"/>
      <c r="U225" s="109"/>
      <c r="V225" s="106"/>
      <c r="W225" s="109"/>
      <c r="X225" s="106"/>
      <c r="Y225" s="109"/>
      <c r="Z225" s="106"/>
      <c r="AA225" s="109"/>
      <c r="AB225" s="106"/>
      <c r="AC225" s="109"/>
      <c r="AD225" s="106"/>
      <c r="AE225" s="109"/>
      <c r="AF225" s="106"/>
      <c r="AG225" s="109"/>
      <c r="AH225" s="106"/>
      <c r="AI225" s="109"/>
      <c r="AJ225" s="106"/>
      <c r="AK225" s="109"/>
      <c r="AL225" s="106"/>
      <c r="AM225" s="254"/>
      <c r="AN225" s="255"/>
      <c r="AO225" s="264"/>
      <c r="AP225" s="109"/>
      <c r="AQ225" s="109"/>
      <c r="AR225" s="57"/>
      <c r="AS225" s="106"/>
      <c r="AT225" s="109"/>
      <c r="AU225" s="109"/>
      <c r="AV225" s="109"/>
      <c r="AW225" s="186" t="str">
        <f t="shared" si="60"/>
        <v/>
      </c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12"/>
      <c r="BI225" s="12"/>
      <c r="BY225" s="3"/>
      <c r="CA225" s="32" t="str">
        <f t="shared" si="52"/>
        <v/>
      </c>
      <c r="CB225" s="32" t="str">
        <f t="shared" si="53"/>
        <v/>
      </c>
      <c r="CC225" s="32" t="str">
        <f t="shared" si="54"/>
        <v/>
      </c>
      <c r="CD225" s="32" t="str">
        <f t="shared" si="55"/>
        <v/>
      </c>
      <c r="CE225" s="32" t="str">
        <f t="shared" si="56"/>
        <v/>
      </c>
      <c r="CF225" s="32" t="str">
        <f t="shared" si="57"/>
        <v/>
      </c>
      <c r="CG225" s="33">
        <f t="shared" si="61"/>
        <v>0</v>
      </c>
      <c r="CH225" s="33">
        <f t="shared" si="62"/>
        <v>0</v>
      </c>
      <c r="CI225" s="33">
        <f t="shared" si="63"/>
        <v>0</v>
      </c>
      <c r="CJ225" s="33">
        <f t="shared" si="64"/>
        <v>0</v>
      </c>
      <c r="CK225" s="33">
        <f t="shared" si="65"/>
        <v>0</v>
      </c>
      <c r="CL225" s="33">
        <f t="shared" si="66"/>
        <v>0</v>
      </c>
      <c r="CM225" s="33"/>
      <c r="CZ225" s="2"/>
    </row>
    <row r="226" spans="1:104" ht="16.350000000000001" customHeight="1" x14ac:dyDescent="0.2">
      <c r="A226" s="1472" t="s">
        <v>221</v>
      </c>
      <c r="B226" s="1473"/>
      <c r="C226" s="333">
        <f t="shared" si="73"/>
        <v>0</v>
      </c>
      <c r="D226" s="334">
        <f t="shared" si="72"/>
        <v>0</v>
      </c>
      <c r="E226" s="812">
        <f t="shared" si="72"/>
        <v>0</v>
      </c>
      <c r="F226" s="35"/>
      <c r="G226" s="39"/>
      <c r="H226" s="35"/>
      <c r="I226" s="39"/>
      <c r="J226" s="35"/>
      <c r="K226" s="39"/>
      <c r="L226" s="35"/>
      <c r="M226" s="39"/>
      <c r="N226" s="35"/>
      <c r="O226" s="39"/>
      <c r="P226" s="35"/>
      <c r="Q226" s="39"/>
      <c r="R226" s="35"/>
      <c r="S226" s="39"/>
      <c r="T226" s="35"/>
      <c r="U226" s="39"/>
      <c r="V226" s="35"/>
      <c r="W226" s="39"/>
      <c r="X226" s="35"/>
      <c r="Y226" s="39"/>
      <c r="Z226" s="35"/>
      <c r="AA226" s="39"/>
      <c r="AB226" s="35"/>
      <c r="AC226" s="39"/>
      <c r="AD226" s="35"/>
      <c r="AE226" s="39"/>
      <c r="AF226" s="35"/>
      <c r="AG226" s="39"/>
      <c r="AH226" s="35"/>
      <c r="AI226" s="39"/>
      <c r="AJ226" s="35"/>
      <c r="AK226" s="39"/>
      <c r="AL226" s="35"/>
      <c r="AM226" s="239"/>
      <c r="AN226" s="255"/>
      <c r="AO226" s="264"/>
      <c r="AP226" s="109"/>
      <c r="AQ226" s="39"/>
      <c r="AR226" s="58"/>
      <c r="AS226" s="35"/>
      <c r="AT226" s="39"/>
      <c r="AU226" s="39"/>
      <c r="AV226" s="39"/>
      <c r="AW226" s="186" t="str">
        <f t="shared" si="60"/>
        <v/>
      </c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12"/>
      <c r="BI226" s="12"/>
      <c r="BY226" s="3"/>
      <c r="CA226" s="32" t="str">
        <f t="shared" si="52"/>
        <v/>
      </c>
      <c r="CB226" s="32" t="str">
        <f t="shared" si="53"/>
        <v/>
      </c>
      <c r="CC226" s="32" t="str">
        <f t="shared" si="54"/>
        <v/>
      </c>
      <c r="CD226" s="32" t="str">
        <f t="shared" si="55"/>
        <v/>
      </c>
      <c r="CE226" s="32" t="str">
        <f t="shared" si="56"/>
        <v/>
      </c>
      <c r="CF226" s="32" t="str">
        <f t="shared" si="57"/>
        <v/>
      </c>
      <c r="CG226" s="33">
        <f t="shared" si="61"/>
        <v>0</v>
      </c>
      <c r="CH226" s="33">
        <f t="shared" si="62"/>
        <v>0</v>
      </c>
      <c r="CI226" s="33">
        <f t="shared" si="63"/>
        <v>0</v>
      </c>
      <c r="CJ226" s="33">
        <f t="shared" si="64"/>
        <v>0</v>
      </c>
      <c r="CK226" s="33">
        <f t="shared" si="65"/>
        <v>0</v>
      </c>
      <c r="CL226" s="33">
        <f t="shared" si="66"/>
        <v>0</v>
      </c>
      <c r="CM226" s="33"/>
      <c r="CZ226" s="2"/>
    </row>
    <row r="227" spans="1:104" ht="16.350000000000001" customHeight="1" x14ac:dyDescent="0.2">
      <c r="A227" s="1472" t="s">
        <v>222</v>
      </c>
      <c r="B227" s="1473"/>
      <c r="C227" s="333">
        <f t="shared" si="73"/>
        <v>0</v>
      </c>
      <c r="D227" s="334">
        <f t="shared" si="72"/>
        <v>0</v>
      </c>
      <c r="E227" s="812">
        <f t="shared" si="72"/>
        <v>0</v>
      </c>
      <c r="F227" s="35"/>
      <c r="G227" s="39"/>
      <c r="H227" s="35"/>
      <c r="I227" s="39"/>
      <c r="J227" s="35"/>
      <c r="K227" s="39"/>
      <c r="L227" s="35"/>
      <c r="M227" s="39"/>
      <c r="N227" s="35"/>
      <c r="O227" s="39"/>
      <c r="P227" s="35"/>
      <c r="Q227" s="39"/>
      <c r="R227" s="35"/>
      <c r="S227" s="39"/>
      <c r="T227" s="35"/>
      <c r="U227" s="39"/>
      <c r="V227" s="35"/>
      <c r="W227" s="39"/>
      <c r="X227" s="35"/>
      <c r="Y227" s="39"/>
      <c r="Z227" s="35"/>
      <c r="AA227" s="39"/>
      <c r="AB227" s="35"/>
      <c r="AC227" s="39"/>
      <c r="AD227" s="35"/>
      <c r="AE227" s="39"/>
      <c r="AF227" s="35"/>
      <c r="AG227" s="39"/>
      <c r="AH227" s="35"/>
      <c r="AI227" s="39"/>
      <c r="AJ227" s="35"/>
      <c r="AK227" s="39"/>
      <c r="AL227" s="35"/>
      <c r="AM227" s="239"/>
      <c r="AN227" s="255"/>
      <c r="AO227" s="264"/>
      <c r="AP227" s="109"/>
      <c r="AQ227" s="39"/>
      <c r="AR227" s="58"/>
      <c r="AS227" s="35"/>
      <c r="AT227" s="39"/>
      <c r="AU227" s="39"/>
      <c r="AV227" s="39"/>
      <c r="AW227" s="186" t="str">
        <f t="shared" si="60"/>
        <v/>
      </c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12"/>
      <c r="BI227" s="12"/>
      <c r="BY227" s="3"/>
      <c r="CA227" s="32" t="str">
        <f t="shared" si="52"/>
        <v/>
      </c>
      <c r="CB227" s="32" t="str">
        <f t="shared" si="53"/>
        <v/>
      </c>
      <c r="CC227" s="32" t="str">
        <f t="shared" si="54"/>
        <v/>
      </c>
      <c r="CD227" s="32" t="str">
        <f t="shared" si="55"/>
        <v/>
      </c>
      <c r="CE227" s="32" t="str">
        <f t="shared" si="56"/>
        <v/>
      </c>
      <c r="CF227" s="32" t="str">
        <f t="shared" si="57"/>
        <v/>
      </c>
      <c r="CG227" s="33">
        <f t="shared" si="61"/>
        <v>0</v>
      </c>
      <c r="CH227" s="33">
        <f t="shared" si="62"/>
        <v>0</v>
      </c>
      <c r="CI227" s="33">
        <f t="shared" si="63"/>
        <v>0</v>
      </c>
      <c r="CJ227" s="33">
        <f t="shared" si="64"/>
        <v>0</v>
      </c>
      <c r="CK227" s="33">
        <f t="shared" si="65"/>
        <v>0</v>
      </c>
      <c r="CL227" s="33">
        <f t="shared" si="66"/>
        <v>0</v>
      </c>
      <c r="CM227" s="33"/>
      <c r="CZ227" s="2"/>
    </row>
    <row r="228" spans="1:104" ht="16.350000000000001" customHeight="1" x14ac:dyDescent="0.2">
      <c r="A228" s="1472" t="s">
        <v>223</v>
      </c>
      <c r="B228" s="1473"/>
      <c r="C228" s="333">
        <f t="shared" si="73"/>
        <v>0</v>
      </c>
      <c r="D228" s="334">
        <f t="shared" si="72"/>
        <v>0</v>
      </c>
      <c r="E228" s="812">
        <f t="shared" si="72"/>
        <v>0</v>
      </c>
      <c r="F228" s="35"/>
      <c r="G228" s="39"/>
      <c r="H228" s="35"/>
      <c r="I228" s="39"/>
      <c r="J228" s="35"/>
      <c r="K228" s="39"/>
      <c r="L228" s="35"/>
      <c r="M228" s="39"/>
      <c r="N228" s="35"/>
      <c r="O228" s="39"/>
      <c r="P228" s="35"/>
      <c r="Q228" s="39"/>
      <c r="R228" s="35"/>
      <c r="S228" s="39"/>
      <c r="T228" s="35"/>
      <c r="U228" s="39"/>
      <c r="V228" s="35"/>
      <c r="W228" s="39"/>
      <c r="X228" s="35"/>
      <c r="Y228" s="39"/>
      <c r="Z228" s="35"/>
      <c r="AA228" s="39"/>
      <c r="AB228" s="35"/>
      <c r="AC228" s="39"/>
      <c r="AD228" s="35"/>
      <c r="AE228" s="39"/>
      <c r="AF228" s="35"/>
      <c r="AG228" s="39"/>
      <c r="AH228" s="35"/>
      <c r="AI228" s="39"/>
      <c r="AJ228" s="35"/>
      <c r="AK228" s="39"/>
      <c r="AL228" s="35"/>
      <c r="AM228" s="239"/>
      <c r="AN228" s="255"/>
      <c r="AO228" s="264"/>
      <c r="AP228" s="109"/>
      <c r="AQ228" s="39"/>
      <c r="AR228" s="58"/>
      <c r="AS228" s="35"/>
      <c r="AT228" s="39"/>
      <c r="AU228" s="39"/>
      <c r="AV228" s="39"/>
      <c r="AW228" s="186" t="str">
        <f t="shared" si="60"/>
        <v/>
      </c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12"/>
      <c r="BI228" s="12"/>
      <c r="BY228" s="3"/>
      <c r="CA228" s="32" t="str">
        <f t="shared" si="52"/>
        <v/>
      </c>
      <c r="CB228" s="32" t="str">
        <f t="shared" si="53"/>
        <v/>
      </c>
      <c r="CC228" s="32" t="str">
        <f t="shared" si="54"/>
        <v/>
      </c>
      <c r="CD228" s="32" t="str">
        <f t="shared" si="55"/>
        <v/>
      </c>
      <c r="CE228" s="32" t="str">
        <f t="shared" si="56"/>
        <v/>
      </c>
      <c r="CF228" s="32" t="str">
        <f t="shared" si="57"/>
        <v/>
      </c>
      <c r="CG228" s="33">
        <f t="shared" si="61"/>
        <v>0</v>
      </c>
      <c r="CH228" s="33">
        <f t="shared" si="62"/>
        <v>0</v>
      </c>
      <c r="CI228" s="33">
        <f t="shared" si="63"/>
        <v>0</v>
      </c>
      <c r="CJ228" s="33">
        <f t="shared" si="64"/>
        <v>0</v>
      </c>
      <c r="CK228" s="33">
        <f t="shared" si="65"/>
        <v>0</v>
      </c>
      <c r="CL228" s="33">
        <f t="shared" si="66"/>
        <v>0</v>
      </c>
      <c r="CM228" s="33"/>
      <c r="CZ228" s="2"/>
    </row>
    <row r="229" spans="1:104" ht="19.5" customHeight="1" x14ac:dyDescent="0.2">
      <c r="A229" s="1472" t="s">
        <v>224</v>
      </c>
      <c r="B229" s="1473"/>
      <c r="C229" s="333">
        <f t="shared" si="73"/>
        <v>0</v>
      </c>
      <c r="D229" s="334">
        <f t="shared" si="72"/>
        <v>0</v>
      </c>
      <c r="E229" s="812">
        <f t="shared" si="72"/>
        <v>0</v>
      </c>
      <c r="F229" s="42"/>
      <c r="G229" s="46"/>
      <c r="H229" s="42"/>
      <c r="I229" s="46"/>
      <c r="J229" s="42"/>
      <c r="K229" s="46"/>
      <c r="L229" s="42"/>
      <c r="M229" s="46"/>
      <c r="N229" s="42"/>
      <c r="O229" s="46"/>
      <c r="P229" s="42"/>
      <c r="Q229" s="46"/>
      <c r="R229" s="42"/>
      <c r="S229" s="46"/>
      <c r="T229" s="42"/>
      <c r="U229" s="46"/>
      <c r="V229" s="42"/>
      <c r="W229" s="46"/>
      <c r="X229" s="42"/>
      <c r="Y229" s="46"/>
      <c r="Z229" s="42"/>
      <c r="AA229" s="46"/>
      <c r="AB229" s="42"/>
      <c r="AC229" s="46"/>
      <c r="AD229" s="42"/>
      <c r="AE229" s="46"/>
      <c r="AF229" s="42"/>
      <c r="AG229" s="46"/>
      <c r="AH229" s="42"/>
      <c r="AI229" s="46"/>
      <c r="AJ229" s="42"/>
      <c r="AK229" s="46"/>
      <c r="AL229" s="42"/>
      <c r="AM229" s="244"/>
      <c r="AN229" s="255"/>
      <c r="AO229" s="264"/>
      <c r="AP229" s="109"/>
      <c r="AQ229" s="46"/>
      <c r="AR229" s="202"/>
      <c r="AS229" s="42"/>
      <c r="AT229" s="46"/>
      <c r="AU229" s="46"/>
      <c r="AV229" s="46"/>
      <c r="AW229" s="186" t="str">
        <f t="shared" si="60"/>
        <v/>
      </c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CA229" s="32" t="str">
        <f t="shared" si="52"/>
        <v/>
      </c>
      <c r="CB229" s="32" t="str">
        <f t="shared" si="53"/>
        <v/>
      </c>
      <c r="CC229" s="32" t="str">
        <f t="shared" si="54"/>
        <v/>
      </c>
      <c r="CD229" s="32" t="str">
        <f t="shared" si="55"/>
        <v/>
      </c>
      <c r="CE229" s="32" t="str">
        <f t="shared" si="56"/>
        <v/>
      </c>
      <c r="CF229" s="32" t="str">
        <f t="shared" si="57"/>
        <v/>
      </c>
      <c r="CG229" s="33">
        <f t="shared" si="61"/>
        <v>0</v>
      </c>
      <c r="CH229" s="33">
        <f t="shared" si="62"/>
        <v>0</v>
      </c>
      <c r="CI229" s="33">
        <f t="shared" si="63"/>
        <v>0</v>
      </c>
      <c r="CJ229" s="33">
        <f t="shared" si="64"/>
        <v>0</v>
      </c>
      <c r="CK229" s="33">
        <f t="shared" si="65"/>
        <v>0</v>
      </c>
      <c r="CL229" s="33">
        <f t="shared" si="66"/>
        <v>0</v>
      </c>
      <c r="CM229" s="33"/>
      <c r="CZ229" s="2"/>
    </row>
    <row r="230" spans="1:104" ht="16.350000000000001" customHeight="1" x14ac:dyDescent="0.2">
      <c r="A230" s="1472" t="s">
        <v>225</v>
      </c>
      <c r="B230" s="1473"/>
      <c r="C230" s="344">
        <f t="shared" si="73"/>
        <v>0</v>
      </c>
      <c r="D230" s="337">
        <f t="shared" si="72"/>
        <v>0</v>
      </c>
      <c r="E230" s="820">
        <f t="shared" si="72"/>
        <v>0</v>
      </c>
      <c r="F230" s="42"/>
      <c r="G230" s="46"/>
      <c r="H230" s="42"/>
      <c r="I230" s="46"/>
      <c r="J230" s="42"/>
      <c r="K230" s="46"/>
      <c r="L230" s="42"/>
      <c r="M230" s="46"/>
      <c r="N230" s="42"/>
      <c r="O230" s="46"/>
      <c r="P230" s="42"/>
      <c r="Q230" s="46"/>
      <c r="R230" s="42"/>
      <c r="S230" s="46"/>
      <c r="T230" s="42"/>
      <c r="U230" s="46"/>
      <c r="V230" s="42"/>
      <c r="W230" s="46"/>
      <c r="X230" s="42"/>
      <c r="Y230" s="46"/>
      <c r="Z230" s="42"/>
      <c r="AA230" s="46"/>
      <c r="AB230" s="42"/>
      <c r="AC230" s="46"/>
      <c r="AD230" s="42"/>
      <c r="AE230" s="46"/>
      <c r="AF230" s="42"/>
      <c r="AG230" s="46"/>
      <c r="AH230" s="42"/>
      <c r="AI230" s="46"/>
      <c r="AJ230" s="42"/>
      <c r="AK230" s="46"/>
      <c r="AL230" s="42"/>
      <c r="AM230" s="244"/>
      <c r="AN230" s="240"/>
      <c r="AO230" s="143"/>
      <c r="AP230" s="39"/>
      <c r="AQ230" s="46"/>
      <c r="AR230" s="202"/>
      <c r="AS230" s="42"/>
      <c r="AT230" s="46"/>
      <c r="AU230" s="46"/>
      <c r="AV230" s="46"/>
      <c r="AW230" s="186" t="str">
        <f t="shared" si="60"/>
        <v/>
      </c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Y230" s="3"/>
      <c r="CA230" s="32" t="str">
        <f t="shared" si="52"/>
        <v/>
      </c>
      <c r="CB230" s="32" t="str">
        <f t="shared" si="53"/>
        <v/>
      </c>
      <c r="CC230" s="32" t="str">
        <f t="shared" si="54"/>
        <v/>
      </c>
      <c r="CD230" s="32" t="str">
        <f t="shared" si="55"/>
        <v/>
      </c>
      <c r="CE230" s="32" t="str">
        <f t="shared" si="56"/>
        <v/>
      </c>
      <c r="CF230" s="32" t="str">
        <f t="shared" si="57"/>
        <v/>
      </c>
      <c r="CG230" s="33">
        <f t="shared" si="61"/>
        <v>0</v>
      </c>
      <c r="CH230" s="33">
        <f t="shared" si="62"/>
        <v>0</v>
      </c>
      <c r="CI230" s="33">
        <f t="shared" si="63"/>
        <v>0</v>
      </c>
      <c r="CJ230" s="33">
        <f t="shared" si="64"/>
        <v>0</v>
      </c>
      <c r="CK230" s="33">
        <f t="shared" si="65"/>
        <v>0</v>
      </c>
      <c r="CL230" s="33">
        <f t="shared" si="66"/>
        <v>0</v>
      </c>
      <c r="CM230" s="33"/>
      <c r="CZ230" s="2"/>
    </row>
    <row r="231" spans="1:104" ht="19.5" customHeight="1" x14ac:dyDescent="0.2">
      <c r="A231" s="1474" t="s">
        <v>226</v>
      </c>
      <c r="B231" s="1475"/>
      <c r="C231" s="348">
        <f t="shared" si="73"/>
        <v>0</v>
      </c>
      <c r="D231" s="349">
        <f t="shared" si="72"/>
        <v>0</v>
      </c>
      <c r="E231" s="350">
        <f t="shared" si="72"/>
        <v>0</v>
      </c>
      <c r="F231" s="82"/>
      <c r="G231" s="85"/>
      <c r="H231" s="82"/>
      <c r="I231" s="85"/>
      <c r="J231" s="82"/>
      <c r="K231" s="85"/>
      <c r="L231" s="82"/>
      <c r="M231" s="85"/>
      <c r="N231" s="82"/>
      <c r="O231" s="85"/>
      <c r="P231" s="82"/>
      <c r="Q231" s="85"/>
      <c r="R231" s="82"/>
      <c r="S231" s="85"/>
      <c r="T231" s="82"/>
      <c r="U231" s="85"/>
      <c r="V231" s="82"/>
      <c r="W231" s="85"/>
      <c r="X231" s="82"/>
      <c r="Y231" s="85"/>
      <c r="Z231" s="82"/>
      <c r="AA231" s="85"/>
      <c r="AB231" s="82"/>
      <c r="AC231" s="85"/>
      <c r="AD231" s="82"/>
      <c r="AE231" s="85"/>
      <c r="AF231" s="82"/>
      <c r="AG231" s="85"/>
      <c r="AH231" s="82"/>
      <c r="AI231" s="85"/>
      <c r="AJ231" s="82"/>
      <c r="AK231" s="85"/>
      <c r="AL231" s="82"/>
      <c r="AM231" s="351"/>
      <c r="AN231" s="375"/>
      <c r="AO231" s="376"/>
      <c r="AP231" s="95"/>
      <c r="AQ231" s="411"/>
      <c r="AR231" s="369"/>
      <c r="AS231" s="82"/>
      <c r="AT231" s="85"/>
      <c r="AU231" s="85"/>
      <c r="AV231" s="85"/>
      <c r="AW231" s="186" t="str">
        <f t="shared" si="60"/>
        <v/>
      </c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Y231" s="3"/>
      <c r="CA231" s="32" t="str">
        <f t="shared" si="52"/>
        <v/>
      </c>
      <c r="CB231" s="32" t="str">
        <f t="shared" si="53"/>
        <v/>
      </c>
      <c r="CC231" s="32" t="str">
        <f t="shared" si="54"/>
        <v/>
      </c>
      <c r="CD231" s="32" t="str">
        <f t="shared" si="55"/>
        <v/>
      </c>
      <c r="CE231" s="32" t="str">
        <f t="shared" si="56"/>
        <v/>
      </c>
      <c r="CF231" s="32" t="str">
        <f t="shared" si="57"/>
        <v/>
      </c>
      <c r="CG231" s="33">
        <f t="shared" si="61"/>
        <v>0</v>
      </c>
      <c r="CH231" s="33">
        <f t="shared" si="62"/>
        <v>0</v>
      </c>
      <c r="CI231" s="33">
        <f t="shared" si="63"/>
        <v>0</v>
      </c>
      <c r="CJ231" s="33">
        <f t="shared" si="64"/>
        <v>0</v>
      </c>
      <c r="CK231" s="33">
        <f t="shared" si="65"/>
        <v>0</v>
      </c>
      <c r="CL231" s="33">
        <f t="shared" si="66"/>
        <v>0</v>
      </c>
      <c r="CM231" s="33"/>
      <c r="CZ231" s="2"/>
    </row>
    <row r="232" spans="1:104" ht="23.25" customHeight="1" x14ac:dyDescent="0.2">
      <c r="A232" s="155" t="s">
        <v>235</v>
      </c>
      <c r="B232" s="122"/>
      <c r="AL232" s="11"/>
      <c r="AM232" s="11"/>
      <c r="AN232" s="11"/>
      <c r="AO232" s="412"/>
      <c r="AP232" s="11"/>
      <c r="AQ232" s="11"/>
      <c r="AR232" s="11"/>
      <c r="AS232" s="11"/>
      <c r="AT232" s="11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CG232" s="14"/>
      <c r="CH232" s="14"/>
      <c r="CI232" s="14"/>
      <c r="CJ232" s="14"/>
      <c r="CK232" s="14"/>
      <c r="CL232" s="14"/>
      <c r="CM232" s="14"/>
      <c r="CN232" s="14"/>
    </row>
    <row r="233" spans="1:104" ht="16.350000000000001" customHeight="1" x14ac:dyDescent="0.2">
      <c r="A233" s="1366" t="s">
        <v>62</v>
      </c>
      <c r="B233" s="1367"/>
      <c r="C233" s="1585" t="s">
        <v>63</v>
      </c>
      <c r="D233" s="1585"/>
      <c r="E233" s="1585"/>
      <c r="F233" s="1377" t="s">
        <v>236</v>
      </c>
      <c r="G233" s="1380"/>
      <c r="H233" s="1377" t="s">
        <v>237</v>
      </c>
      <c r="I233" s="1380"/>
      <c r="J233" s="1377" t="s">
        <v>238</v>
      </c>
      <c r="K233" s="1380"/>
      <c r="L233" s="1377" t="s">
        <v>239</v>
      </c>
      <c r="M233" s="1380"/>
      <c r="N233" s="1377" t="s">
        <v>240</v>
      </c>
      <c r="O233" s="1380"/>
      <c r="P233" s="1377" t="s">
        <v>241</v>
      </c>
      <c r="Q233" s="1380"/>
      <c r="R233" s="1377" t="s">
        <v>242</v>
      </c>
      <c r="S233" s="1380"/>
      <c r="T233" s="1377" t="s">
        <v>243</v>
      </c>
      <c r="U233" s="1380"/>
      <c r="V233" s="1377" t="s">
        <v>244</v>
      </c>
      <c r="W233" s="1380"/>
      <c r="X233" s="1377" t="s">
        <v>245</v>
      </c>
      <c r="Y233" s="1380"/>
      <c r="Z233" s="1377" t="s">
        <v>246</v>
      </c>
      <c r="AA233" s="1380"/>
      <c r="AB233" s="1377" t="s">
        <v>247</v>
      </c>
      <c r="AC233" s="1380"/>
      <c r="AD233" s="1377" t="s">
        <v>248</v>
      </c>
      <c r="AE233" s="1380"/>
      <c r="AF233" s="1377" t="s">
        <v>249</v>
      </c>
      <c r="AG233" s="1380"/>
      <c r="AH233" s="1377" t="s">
        <v>250</v>
      </c>
      <c r="AI233" s="1380"/>
      <c r="AJ233" s="1377" t="s">
        <v>251</v>
      </c>
      <c r="AK233" s="1380"/>
      <c r="AL233" s="11"/>
      <c r="AM233" s="11"/>
      <c r="AN233" s="11"/>
      <c r="AO233" s="412"/>
      <c r="AP233" s="11"/>
      <c r="AQ233" s="11"/>
      <c r="AR233" s="11"/>
      <c r="AS233" s="11"/>
      <c r="AT233" s="11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CG233" s="14"/>
      <c r="CH233" s="14"/>
      <c r="CI233" s="14"/>
      <c r="CJ233" s="14"/>
      <c r="CK233" s="14"/>
      <c r="CL233" s="14"/>
      <c r="CM233" s="14"/>
      <c r="CN233" s="14"/>
    </row>
    <row r="234" spans="1:104" ht="16.350000000000001" customHeight="1" x14ac:dyDescent="0.2">
      <c r="A234" s="1368"/>
      <c r="B234" s="1369"/>
      <c r="C234" s="881" t="s">
        <v>88</v>
      </c>
      <c r="D234" s="906" t="s">
        <v>54</v>
      </c>
      <c r="E234" s="815" t="s">
        <v>89</v>
      </c>
      <c r="F234" s="967" t="s">
        <v>54</v>
      </c>
      <c r="G234" s="811" t="s">
        <v>89</v>
      </c>
      <c r="H234" s="967" t="s">
        <v>54</v>
      </c>
      <c r="I234" s="811" t="s">
        <v>89</v>
      </c>
      <c r="J234" s="967" t="s">
        <v>54</v>
      </c>
      <c r="K234" s="811" t="s">
        <v>89</v>
      </c>
      <c r="L234" s="967" t="s">
        <v>54</v>
      </c>
      <c r="M234" s="811" t="s">
        <v>89</v>
      </c>
      <c r="N234" s="967" t="s">
        <v>54</v>
      </c>
      <c r="O234" s="811" t="s">
        <v>89</v>
      </c>
      <c r="P234" s="967" t="s">
        <v>54</v>
      </c>
      <c r="Q234" s="811" t="s">
        <v>89</v>
      </c>
      <c r="R234" s="967" t="s">
        <v>54</v>
      </c>
      <c r="S234" s="811" t="s">
        <v>89</v>
      </c>
      <c r="T234" s="967" t="s">
        <v>54</v>
      </c>
      <c r="U234" s="811" t="s">
        <v>89</v>
      </c>
      <c r="V234" s="967" t="s">
        <v>54</v>
      </c>
      <c r="W234" s="811" t="s">
        <v>89</v>
      </c>
      <c r="X234" s="967" t="s">
        <v>54</v>
      </c>
      <c r="Y234" s="811" t="s">
        <v>89</v>
      </c>
      <c r="Z234" s="967" t="s">
        <v>54</v>
      </c>
      <c r="AA234" s="811" t="s">
        <v>89</v>
      </c>
      <c r="AB234" s="967" t="s">
        <v>54</v>
      </c>
      <c r="AC234" s="811" t="s">
        <v>89</v>
      </c>
      <c r="AD234" s="967" t="s">
        <v>54</v>
      </c>
      <c r="AE234" s="811" t="s">
        <v>89</v>
      </c>
      <c r="AF234" s="967" t="s">
        <v>54</v>
      </c>
      <c r="AG234" s="811" t="s">
        <v>89</v>
      </c>
      <c r="AH234" s="967" t="s">
        <v>54</v>
      </c>
      <c r="AI234" s="811" t="s">
        <v>89</v>
      </c>
      <c r="AJ234" s="967" t="s">
        <v>54</v>
      </c>
      <c r="AK234" s="811" t="s">
        <v>89</v>
      </c>
      <c r="AL234" s="11"/>
      <c r="AM234" s="11"/>
      <c r="AN234" s="11"/>
      <c r="AO234" s="412"/>
      <c r="AP234" s="11"/>
      <c r="AQ234" s="11"/>
      <c r="AR234" s="11"/>
      <c r="AS234" s="11"/>
      <c r="AT234" s="11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CG234" s="14"/>
      <c r="CH234" s="14"/>
      <c r="CI234" s="14"/>
      <c r="CJ234" s="14"/>
      <c r="CK234" s="14"/>
      <c r="CL234" s="14"/>
      <c r="CM234" s="14"/>
      <c r="CN234" s="14"/>
    </row>
    <row r="235" spans="1:104" ht="16.350000000000001" customHeight="1" x14ac:dyDescent="0.2">
      <c r="A235" s="1485" t="s">
        <v>252</v>
      </c>
      <c r="B235" s="892" t="s">
        <v>162</v>
      </c>
      <c r="C235" s="907">
        <f>SUM(D235+E235)</f>
        <v>0</v>
      </c>
      <c r="D235" s="908">
        <f t="shared" ref="D235:E238" si="75">SUM(F235+H235+J235+L235+N235+P235+R235+T235+V235+X235+Z235+AB235+AD235+AF235+AH235+AJ235)</f>
        <v>0</v>
      </c>
      <c r="E235" s="909">
        <f t="shared" si="75"/>
        <v>0</v>
      </c>
      <c r="F235" s="893"/>
      <c r="G235" s="896"/>
      <c r="H235" s="893"/>
      <c r="I235" s="896"/>
      <c r="J235" s="893"/>
      <c r="K235" s="896"/>
      <c r="L235" s="893"/>
      <c r="M235" s="896"/>
      <c r="N235" s="893"/>
      <c r="O235" s="896"/>
      <c r="P235" s="893"/>
      <c r="Q235" s="896"/>
      <c r="R235" s="893"/>
      <c r="S235" s="896"/>
      <c r="T235" s="893"/>
      <c r="U235" s="896"/>
      <c r="V235" s="893"/>
      <c r="W235" s="896"/>
      <c r="X235" s="893"/>
      <c r="Y235" s="896"/>
      <c r="Z235" s="893"/>
      <c r="AA235" s="896"/>
      <c r="AB235" s="893"/>
      <c r="AC235" s="896"/>
      <c r="AD235" s="893"/>
      <c r="AE235" s="896"/>
      <c r="AF235" s="893"/>
      <c r="AG235" s="896"/>
      <c r="AH235" s="893"/>
      <c r="AI235" s="896"/>
      <c r="AJ235" s="893"/>
      <c r="AK235" s="896"/>
      <c r="AL235" s="173"/>
      <c r="AM235" s="11"/>
      <c r="AN235" s="11"/>
      <c r="AO235" s="412"/>
      <c r="AP235" s="11"/>
      <c r="AQ235" s="11"/>
      <c r="AR235" s="11"/>
      <c r="AS235" s="11"/>
      <c r="AT235" s="11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CG235" s="14">
        <v>0</v>
      </c>
      <c r="CH235" s="14">
        <v>0</v>
      </c>
      <c r="CI235" s="14"/>
      <c r="CJ235" s="14"/>
      <c r="CK235" s="14"/>
      <c r="CL235" s="14"/>
      <c r="CM235" s="14"/>
      <c r="CN235" s="14"/>
    </row>
    <row r="236" spans="1:104" ht="16.5" customHeight="1" x14ac:dyDescent="0.2">
      <c r="A236" s="1486"/>
      <c r="B236" s="81" t="s">
        <v>76</v>
      </c>
      <c r="C236" s="182">
        <f>SUM(D236+E236)</f>
        <v>0</v>
      </c>
      <c r="D236" s="183">
        <f t="shared" si="75"/>
        <v>0</v>
      </c>
      <c r="E236" s="184">
        <f t="shared" si="75"/>
        <v>0</v>
      </c>
      <c r="F236" s="82"/>
      <c r="G236" s="85"/>
      <c r="H236" s="82"/>
      <c r="I236" s="85"/>
      <c r="J236" s="82"/>
      <c r="K236" s="85"/>
      <c r="L236" s="82"/>
      <c r="M236" s="85"/>
      <c r="N236" s="82"/>
      <c r="O236" s="85"/>
      <c r="P236" s="82"/>
      <c r="Q236" s="85"/>
      <c r="R236" s="82"/>
      <c r="S236" s="85"/>
      <c r="T236" s="82"/>
      <c r="U236" s="85"/>
      <c r="V236" s="82"/>
      <c r="W236" s="85"/>
      <c r="X236" s="82"/>
      <c r="Y236" s="85"/>
      <c r="Z236" s="82"/>
      <c r="AA236" s="85"/>
      <c r="AB236" s="82"/>
      <c r="AC236" s="85"/>
      <c r="AD236" s="82"/>
      <c r="AE236" s="85"/>
      <c r="AF236" s="82"/>
      <c r="AG236" s="85"/>
      <c r="AH236" s="82"/>
      <c r="AI236" s="85"/>
      <c r="AJ236" s="82"/>
      <c r="AK236" s="85"/>
      <c r="AL236" s="29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Z236" s="2"/>
      <c r="CG236" s="14">
        <v>0</v>
      </c>
      <c r="CH236" s="14">
        <v>0</v>
      </c>
      <c r="CI236" s="14"/>
      <c r="CJ236" s="14"/>
      <c r="CK236" s="14"/>
      <c r="CL236" s="14"/>
      <c r="CM236" s="14"/>
      <c r="CN236" s="14"/>
    </row>
    <row r="237" spans="1:104" ht="16.350000000000001" customHeight="1" x14ac:dyDescent="0.2">
      <c r="A237" s="1485" t="s">
        <v>253</v>
      </c>
      <c r="B237" s="892" t="s">
        <v>162</v>
      </c>
      <c r="C237" s="907">
        <f>SUM(D237+E237)</f>
        <v>0</v>
      </c>
      <c r="D237" s="908">
        <f t="shared" si="75"/>
        <v>0</v>
      </c>
      <c r="E237" s="909">
        <f t="shared" si="75"/>
        <v>0</v>
      </c>
      <c r="F237" s="893"/>
      <c r="G237" s="896"/>
      <c r="H237" s="893"/>
      <c r="I237" s="896"/>
      <c r="J237" s="893"/>
      <c r="K237" s="896"/>
      <c r="L237" s="893"/>
      <c r="M237" s="896"/>
      <c r="N237" s="893"/>
      <c r="O237" s="896"/>
      <c r="P237" s="893"/>
      <c r="Q237" s="896"/>
      <c r="R237" s="893"/>
      <c r="S237" s="896"/>
      <c r="T237" s="893"/>
      <c r="U237" s="896"/>
      <c r="V237" s="893"/>
      <c r="W237" s="896"/>
      <c r="X237" s="893"/>
      <c r="Y237" s="896"/>
      <c r="Z237" s="893"/>
      <c r="AA237" s="896"/>
      <c r="AB237" s="893"/>
      <c r="AC237" s="896"/>
      <c r="AD237" s="893"/>
      <c r="AE237" s="896"/>
      <c r="AF237" s="893"/>
      <c r="AG237" s="896"/>
      <c r="AH237" s="893"/>
      <c r="AI237" s="896"/>
      <c r="AJ237" s="893"/>
      <c r="AK237" s="896"/>
      <c r="AL237" s="3"/>
      <c r="AM237" s="15"/>
      <c r="AN237" s="15"/>
      <c r="AO237" s="15"/>
      <c r="AP237" s="15"/>
      <c r="AQ237" s="15"/>
      <c r="AR237" s="15"/>
      <c r="AS237" s="15"/>
      <c r="AT237" s="15"/>
      <c r="AU237" s="12"/>
      <c r="AV237" s="12"/>
      <c r="AW237" s="12"/>
      <c r="AX237" s="12"/>
      <c r="AY237" s="12"/>
      <c r="AZ237" s="12"/>
      <c r="BA237" s="12"/>
      <c r="CG237" s="14">
        <v>0</v>
      </c>
      <c r="CH237" s="14">
        <v>0</v>
      </c>
      <c r="CI237" s="14"/>
      <c r="CJ237" s="14"/>
      <c r="CK237" s="14"/>
      <c r="CL237" s="14"/>
      <c r="CM237" s="14"/>
      <c r="CN237" s="14"/>
    </row>
    <row r="238" spans="1:104" ht="16.350000000000001" customHeight="1" x14ac:dyDescent="0.2">
      <c r="A238" s="1486"/>
      <c r="B238" s="81" t="s">
        <v>76</v>
      </c>
      <c r="C238" s="145">
        <f>SUM(D238+E238)</f>
        <v>0</v>
      </c>
      <c r="D238" s="146">
        <f t="shared" si="75"/>
        <v>0</v>
      </c>
      <c r="E238" s="147">
        <f t="shared" si="75"/>
        <v>0</v>
      </c>
      <c r="F238" s="92"/>
      <c r="G238" s="95"/>
      <c r="H238" s="92"/>
      <c r="I238" s="95"/>
      <c r="J238" s="92"/>
      <c r="K238" s="95"/>
      <c r="L238" s="92"/>
      <c r="M238" s="95"/>
      <c r="N238" s="92"/>
      <c r="O238" s="95"/>
      <c r="P238" s="92"/>
      <c r="Q238" s="95"/>
      <c r="R238" s="92"/>
      <c r="S238" s="95"/>
      <c r="T238" s="92"/>
      <c r="U238" s="95"/>
      <c r="V238" s="92"/>
      <c r="W238" s="95"/>
      <c r="X238" s="92"/>
      <c r="Y238" s="95"/>
      <c r="Z238" s="92"/>
      <c r="AA238" s="95"/>
      <c r="AB238" s="92"/>
      <c r="AC238" s="95"/>
      <c r="AD238" s="92"/>
      <c r="AE238" s="95"/>
      <c r="AF238" s="92"/>
      <c r="AG238" s="95"/>
      <c r="AH238" s="92"/>
      <c r="AI238" s="95"/>
      <c r="AJ238" s="92"/>
      <c r="AK238" s="95"/>
      <c r="AL238" s="3"/>
      <c r="AM238" s="15"/>
      <c r="AN238" s="15"/>
      <c r="AO238" s="15"/>
      <c r="AP238" s="15"/>
      <c r="AQ238" s="15"/>
      <c r="AR238" s="15"/>
      <c r="AS238" s="15"/>
      <c r="AT238" s="15"/>
      <c r="AU238" s="12"/>
      <c r="AV238" s="12"/>
      <c r="AW238" s="12"/>
      <c r="AX238" s="12"/>
      <c r="AY238" s="12"/>
      <c r="AZ238" s="12"/>
      <c r="BA238" s="12"/>
      <c r="CG238" s="14"/>
      <c r="CH238" s="14"/>
      <c r="CI238" s="14"/>
      <c r="CJ238" s="14"/>
      <c r="CK238" s="14"/>
      <c r="CL238" s="14"/>
      <c r="CM238" s="14"/>
      <c r="CN238" s="14"/>
    </row>
    <row r="239" spans="1:104" ht="22.5" customHeight="1" x14ac:dyDescent="0.2">
      <c r="A239" s="155" t="s">
        <v>254</v>
      </c>
      <c r="B239" s="7"/>
      <c r="AM239" s="15"/>
      <c r="AN239" s="15"/>
      <c r="AO239" s="15"/>
      <c r="AP239" s="15"/>
      <c r="AQ239" s="15"/>
      <c r="AR239" s="15"/>
      <c r="AS239" s="15"/>
      <c r="AT239" s="15"/>
      <c r="AU239" s="12"/>
      <c r="AV239" s="12"/>
      <c r="AW239" s="12"/>
      <c r="AX239" s="12"/>
      <c r="AY239" s="12"/>
      <c r="AZ239" s="12"/>
      <c r="BA239" s="12"/>
      <c r="CG239" s="14"/>
      <c r="CH239" s="14"/>
      <c r="CI239" s="14"/>
      <c r="CJ239" s="14"/>
      <c r="CK239" s="14"/>
      <c r="CL239" s="14"/>
      <c r="CM239" s="14"/>
      <c r="CN239" s="14"/>
    </row>
    <row r="240" spans="1:104" ht="16.350000000000001" customHeight="1" x14ac:dyDescent="0.2">
      <c r="A240" s="1487" t="s">
        <v>255</v>
      </c>
      <c r="B240" s="1490" t="s">
        <v>256</v>
      </c>
      <c r="C240" s="1366" t="s">
        <v>4</v>
      </c>
      <c r="D240" s="1401"/>
      <c r="E240" s="1367"/>
      <c r="F240" s="1493" t="s">
        <v>257</v>
      </c>
      <c r="G240" s="1494"/>
      <c r="H240" s="1494"/>
      <c r="I240" s="1494"/>
      <c r="J240" s="1494"/>
      <c r="K240" s="1494"/>
      <c r="L240" s="1494"/>
      <c r="M240" s="1494"/>
      <c r="N240" s="1494"/>
      <c r="O240" s="1494"/>
      <c r="P240" s="1494"/>
      <c r="Q240" s="1494"/>
      <c r="R240" s="1494"/>
      <c r="S240" s="1494"/>
      <c r="T240" s="1494"/>
      <c r="U240" s="1494"/>
      <c r="V240" s="1494"/>
      <c r="W240" s="1494"/>
      <c r="X240" s="1494"/>
      <c r="Y240" s="1494"/>
      <c r="Z240" s="1494"/>
      <c r="AA240" s="1494"/>
      <c r="AB240" s="1494"/>
      <c r="AC240" s="1494"/>
      <c r="AD240" s="1494"/>
      <c r="AE240" s="1494"/>
      <c r="AF240" s="1494"/>
      <c r="AG240" s="1494"/>
      <c r="AH240" s="1494"/>
      <c r="AI240" s="1494"/>
      <c r="AJ240" s="1494"/>
      <c r="AK240" s="1495"/>
      <c r="AL240" s="1375" t="s">
        <v>258</v>
      </c>
      <c r="AM240" s="30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12"/>
      <c r="AZ240" s="12"/>
      <c r="BA240" s="12"/>
      <c r="CG240" s="14"/>
      <c r="CH240" s="14"/>
      <c r="CI240" s="14"/>
      <c r="CJ240" s="14"/>
      <c r="CK240" s="14"/>
      <c r="CL240" s="14"/>
      <c r="CM240" s="14"/>
      <c r="CN240" s="14"/>
    </row>
    <row r="241" spans="1:92" ht="16.350000000000001" customHeight="1" x14ac:dyDescent="0.2">
      <c r="A241" s="1488"/>
      <c r="B241" s="1491"/>
      <c r="C241" s="1368"/>
      <c r="D241" s="1402"/>
      <c r="E241" s="1369"/>
      <c r="F241" s="1493" t="s">
        <v>174</v>
      </c>
      <c r="G241" s="1495"/>
      <c r="H241" s="1493" t="s">
        <v>175</v>
      </c>
      <c r="I241" s="1495"/>
      <c r="J241" s="1493" t="s">
        <v>110</v>
      </c>
      <c r="K241" s="1495"/>
      <c r="L241" s="1493" t="s">
        <v>11</v>
      </c>
      <c r="M241" s="1495"/>
      <c r="N241" s="1377" t="s">
        <v>12</v>
      </c>
      <c r="O241" s="1380"/>
      <c r="P241" s="1377" t="s">
        <v>13</v>
      </c>
      <c r="Q241" s="1380"/>
      <c r="R241" s="1377" t="s">
        <v>14</v>
      </c>
      <c r="S241" s="1380"/>
      <c r="T241" s="1377" t="s">
        <v>15</v>
      </c>
      <c r="U241" s="1380"/>
      <c r="V241" s="1377" t="s">
        <v>16</v>
      </c>
      <c r="W241" s="1380"/>
      <c r="X241" s="1377" t="s">
        <v>17</v>
      </c>
      <c r="Y241" s="1380"/>
      <c r="Z241" s="1377" t="s">
        <v>259</v>
      </c>
      <c r="AA241" s="1380"/>
      <c r="AB241" s="1377" t="s">
        <v>260</v>
      </c>
      <c r="AC241" s="1380"/>
      <c r="AD241" s="1377" t="s">
        <v>261</v>
      </c>
      <c r="AE241" s="1380"/>
      <c r="AF241" s="1377" t="s">
        <v>262</v>
      </c>
      <c r="AG241" s="1380"/>
      <c r="AH241" s="1377" t="s">
        <v>263</v>
      </c>
      <c r="AI241" s="1380"/>
      <c r="AJ241" s="1406" t="s">
        <v>264</v>
      </c>
      <c r="AK241" s="1407"/>
      <c r="AL241" s="1392"/>
      <c r="AM241" s="30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12"/>
      <c r="AZ241" s="12"/>
      <c r="BA241" s="12"/>
      <c r="CG241" s="14"/>
      <c r="CH241" s="14"/>
      <c r="CI241" s="14"/>
      <c r="CJ241" s="14"/>
      <c r="CK241" s="14"/>
      <c r="CL241" s="14"/>
      <c r="CM241" s="14"/>
      <c r="CN241" s="14"/>
    </row>
    <row r="242" spans="1:92" ht="16.350000000000001" customHeight="1" x14ac:dyDescent="0.2">
      <c r="A242" s="1489"/>
      <c r="B242" s="1492"/>
      <c r="C242" s="414" t="s">
        <v>88</v>
      </c>
      <c r="D242" s="415" t="s">
        <v>54</v>
      </c>
      <c r="E242" s="813" t="s">
        <v>89</v>
      </c>
      <c r="F242" s="417" t="s">
        <v>54</v>
      </c>
      <c r="G242" s="418" t="s">
        <v>89</v>
      </c>
      <c r="H242" s="417" t="s">
        <v>54</v>
      </c>
      <c r="I242" s="418" t="s">
        <v>89</v>
      </c>
      <c r="J242" s="417" t="s">
        <v>54</v>
      </c>
      <c r="K242" s="418" t="s">
        <v>89</v>
      </c>
      <c r="L242" s="417" t="s">
        <v>54</v>
      </c>
      <c r="M242" s="418" t="s">
        <v>89</v>
      </c>
      <c r="N242" s="417" t="s">
        <v>54</v>
      </c>
      <c r="O242" s="418" t="s">
        <v>89</v>
      </c>
      <c r="P242" s="417" t="s">
        <v>54</v>
      </c>
      <c r="Q242" s="418" t="s">
        <v>89</v>
      </c>
      <c r="R242" s="417" t="s">
        <v>54</v>
      </c>
      <c r="S242" s="418" t="s">
        <v>89</v>
      </c>
      <c r="T242" s="826" t="s">
        <v>54</v>
      </c>
      <c r="U242" s="826" t="s">
        <v>89</v>
      </c>
      <c r="V242" s="987" t="s">
        <v>54</v>
      </c>
      <c r="W242" s="418" t="s">
        <v>89</v>
      </c>
      <c r="X242" s="417" t="s">
        <v>54</v>
      </c>
      <c r="Y242" s="418" t="s">
        <v>89</v>
      </c>
      <c r="Z242" s="417" t="s">
        <v>54</v>
      </c>
      <c r="AA242" s="418" t="s">
        <v>89</v>
      </c>
      <c r="AB242" s="417" t="s">
        <v>54</v>
      </c>
      <c r="AC242" s="418" t="s">
        <v>89</v>
      </c>
      <c r="AD242" s="417" t="s">
        <v>54</v>
      </c>
      <c r="AE242" s="418" t="s">
        <v>89</v>
      </c>
      <c r="AF242" s="417" t="s">
        <v>54</v>
      </c>
      <c r="AG242" s="418" t="s">
        <v>89</v>
      </c>
      <c r="AH242" s="417" t="s">
        <v>54</v>
      </c>
      <c r="AI242" s="418" t="s">
        <v>89</v>
      </c>
      <c r="AJ242" s="417" t="s">
        <v>54</v>
      </c>
      <c r="AK242" s="418" t="s">
        <v>89</v>
      </c>
      <c r="AL242" s="1376"/>
      <c r="AM242" s="30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12"/>
      <c r="AZ242" s="12"/>
      <c r="BA242" s="12"/>
      <c r="CG242" s="14"/>
      <c r="CH242" s="14"/>
      <c r="CI242" s="14"/>
      <c r="CJ242" s="14"/>
      <c r="CK242" s="14"/>
      <c r="CL242" s="14"/>
      <c r="CM242" s="14"/>
      <c r="CN242" s="14"/>
    </row>
    <row r="243" spans="1:92" ht="16.350000000000001" customHeight="1" x14ac:dyDescent="0.2">
      <c r="A243" s="1496" t="s">
        <v>265</v>
      </c>
      <c r="B243" s="421" t="s">
        <v>64</v>
      </c>
      <c r="C243" s="422">
        <f>SUM(D243+E243)</f>
        <v>0</v>
      </c>
      <c r="D243" s="423">
        <f t="shared" ref="D243:E246" si="76">SUM(F243+H243+J243+L243+N243+P243+R243+T243+V243+X243+Z243+AB243+AD243+AF243+AH243+AJ243)</f>
        <v>0</v>
      </c>
      <c r="E243" s="952">
        <f t="shared" si="76"/>
        <v>0</v>
      </c>
      <c r="F243" s="893"/>
      <c r="G243" s="896"/>
      <c r="H243" s="893"/>
      <c r="I243" s="896"/>
      <c r="J243" s="893"/>
      <c r="K243" s="896"/>
      <c r="L243" s="893"/>
      <c r="M243" s="896"/>
      <c r="N243" s="893"/>
      <c r="O243" s="896"/>
      <c r="P243" s="893"/>
      <c r="Q243" s="896"/>
      <c r="R243" s="893"/>
      <c r="S243" s="896"/>
      <c r="T243" s="893"/>
      <c r="U243" s="896"/>
      <c r="V243" s="893"/>
      <c r="W243" s="896"/>
      <c r="X243" s="893"/>
      <c r="Y243" s="896"/>
      <c r="Z243" s="893"/>
      <c r="AA243" s="896"/>
      <c r="AB243" s="893"/>
      <c r="AC243" s="896"/>
      <c r="AD243" s="893"/>
      <c r="AE243" s="896"/>
      <c r="AF243" s="893"/>
      <c r="AG243" s="896"/>
      <c r="AH243" s="893"/>
      <c r="AI243" s="896"/>
      <c r="AJ243" s="893"/>
      <c r="AK243" s="896"/>
      <c r="AL243" s="913"/>
      <c r="AM243" s="30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12"/>
      <c r="AZ243" s="12"/>
      <c r="BA243" s="12"/>
      <c r="CG243" s="14">
        <v>0</v>
      </c>
      <c r="CH243" s="14">
        <v>0</v>
      </c>
      <c r="CI243" s="14"/>
      <c r="CJ243" s="14"/>
      <c r="CK243" s="14"/>
      <c r="CL243" s="14"/>
      <c r="CM243" s="14"/>
      <c r="CN243" s="14"/>
    </row>
    <row r="244" spans="1:92" ht="16.5" customHeight="1" x14ac:dyDescent="0.2">
      <c r="A244" s="1497"/>
      <c r="B244" s="424" t="s">
        <v>76</v>
      </c>
      <c r="C244" s="425">
        <f>SUM(D244+E244)</f>
        <v>0</v>
      </c>
      <c r="D244" s="426">
        <f t="shared" si="76"/>
        <v>0</v>
      </c>
      <c r="E244" s="292">
        <f t="shared" si="76"/>
        <v>0</v>
      </c>
      <c r="F244" s="82"/>
      <c r="G244" s="85"/>
      <c r="H244" s="82"/>
      <c r="I244" s="85"/>
      <c r="J244" s="82"/>
      <c r="K244" s="85"/>
      <c r="L244" s="82"/>
      <c r="M244" s="85"/>
      <c r="N244" s="82"/>
      <c r="O244" s="85"/>
      <c r="P244" s="82"/>
      <c r="Q244" s="85"/>
      <c r="R244" s="82"/>
      <c r="S244" s="85"/>
      <c r="T244" s="82"/>
      <c r="U244" s="85"/>
      <c r="V244" s="82"/>
      <c r="W244" s="85"/>
      <c r="X244" s="82"/>
      <c r="Y244" s="85"/>
      <c r="Z244" s="82"/>
      <c r="AA244" s="85"/>
      <c r="AB244" s="82"/>
      <c r="AC244" s="85"/>
      <c r="AD244" s="82"/>
      <c r="AE244" s="85"/>
      <c r="AF244" s="82"/>
      <c r="AG244" s="85"/>
      <c r="AH244" s="82"/>
      <c r="AI244" s="85"/>
      <c r="AJ244" s="82"/>
      <c r="AK244" s="85"/>
      <c r="AL244" s="59"/>
      <c r="AM244" s="30"/>
      <c r="AN244" s="13"/>
      <c r="AO244" s="13"/>
      <c r="AP244" s="13"/>
      <c r="AQ244" s="13"/>
      <c r="AR244" s="13"/>
      <c r="AS244" s="13"/>
      <c r="AT244" s="13"/>
      <c r="AU244" s="13"/>
      <c r="AV244" s="13"/>
      <c r="AW244" s="12"/>
      <c r="AX244" s="12"/>
      <c r="AY244" s="12"/>
      <c r="AZ244" s="12"/>
      <c r="BA244" s="12"/>
      <c r="BZ244" s="2"/>
      <c r="CG244" s="14">
        <v>0</v>
      </c>
      <c r="CH244" s="14">
        <v>0</v>
      </c>
      <c r="CI244" s="14"/>
      <c r="CJ244" s="14"/>
      <c r="CK244" s="14"/>
      <c r="CL244" s="14"/>
      <c r="CM244" s="14"/>
      <c r="CN244" s="14"/>
    </row>
    <row r="245" spans="1:92" ht="22.5" customHeight="1" x14ac:dyDescent="0.2">
      <c r="A245" s="1498" t="s">
        <v>266</v>
      </c>
      <c r="B245" s="427" t="s">
        <v>64</v>
      </c>
      <c r="C245" s="428">
        <f>SUM(D245+E245)</f>
        <v>0</v>
      </c>
      <c r="D245" s="429">
        <f t="shared" si="76"/>
        <v>0</v>
      </c>
      <c r="E245" s="253">
        <f t="shared" si="76"/>
        <v>0</v>
      </c>
      <c r="F245" s="106"/>
      <c r="G245" s="109"/>
      <c r="H245" s="106"/>
      <c r="I245" s="109"/>
      <c r="J245" s="106"/>
      <c r="K245" s="109"/>
      <c r="L245" s="106"/>
      <c r="M245" s="109"/>
      <c r="N245" s="106"/>
      <c r="O245" s="109"/>
      <c r="P245" s="106"/>
      <c r="Q245" s="109"/>
      <c r="R245" s="106"/>
      <c r="S245" s="109"/>
      <c r="T245" s="106"/>
      <c r="U245" s="109"/>
      <c r="V245" s="106"/>
      <c r="W245" s="109"/>
      <c r="X245" s="106"/>
      <c r="Y245" s="109"/>
      <c r="Z245" s="106"/>
      <c r="AA245" s="109"/>
      <c r="AB245" s="106"/>
      <c r="AC245" s="109"/>
      <c r="AD245" s="106"/>
      <c r="AE245" s="109"/>
      <c r="AF245" s="106"/>
      <c r="AG245" s="109"/>
      <c r="AH245" s="106"/>
      <c r="AI245" s="109"/>
      <c r="AJ245" s="106"/>
      <c r="AK245" s="109"/>
      <c r="AL245" s="57"/>
      <c r="AM245" s="30"/>
      <c r="AV245" s="936"/>
      <c r="AW245" s="1071"/>
      <c r="CG245" s="14">
        <v>0</v>
      </c>
      <c r="CH245" s="14">
        <v>0</v>
      </c>
      <c r="CI245" s="14"/>
      <c r="CJ245" s="14"/>
      <c r="CK245" s="14"/>
      <c r="CL245" s="14"/>
      <c r="CM245" s="14"/>
      <c r="CN245" s="14"/>
    </row>
    <row r="246" spans="1:92" ht="22.5" customHeight="1" x14ac:dyDescent="0.2">
      <c r="A246" s="1497"/>
      <c r="B246" s="424" t="s">
        <v>76</v>
      </c>
      <c r="C246" s="425">
        <f>SUM(D246+E246)</f>
        <v>0</v>
      </c>
      <c r="D246" s="426">
        <f t="shared" si="76"/>
        <v>0</v>
      </c>
      <c r="E246" s="292">
        <f t="shared" si="76"/>
        <v>0</v>
      </c>
      <c r="F246" s="82"/>
      <c r="G246" s="85"/>
      <c r="H246" s="82"/>
      <c r="I246" s="85"/>
      <c r="J246" s="82"/>
      <c r="K246" s="85"/>
      <c r="L246" s="82"/>
      <c r="M246" s="85"/>
      <c r="N246" s="82"/>
      <c r="O246" s="85"/>
      <c r="P246" s="82"/>
      <c r="Q246" s="85"/>
      <c r="R246" s="82"/>
      <c r="S246" s="85"/>
      <c r="T246" s="82"/>
      <c r="U246" s="85"/>
      <c r="V246" s="82"/>
      <c r="W246" s="85"/>
      <c r="X246" s="82"/>
      <c r="Y246" s="85"/>
      <c r="Z246" s="82"/>
      <c r="AA246" s="85"/>
      <c r="AB246" s="82"/>
      <c r="AC246" s="85"/>
      <c r="AD246" s="82"/>
      <c r="AE246" s="85"/>
      <c r="AF246" s="82"/>
      <c r="AG246" s="85"/>
      <c r="AH246" s="82"/>
      <c r="AI246" s="85"/>
      <c r="AJ246" s="82"/>
      <c r="AK246" s="85"/>
      <c r="AL246" s="59"/>
      <c r="AM246" s="30"/>
      <c r="AV246" s="940"/>
      <c r="AW246" s="1084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CG246" s="14">
        <v>0</v>
      </c>
      <c r="CH246" s="14">
        <v>0</v>
      </c>
      <c r="CI246" s="14"/>
      <c r="CJ246" s="14"/>
      <c r="CK246" s="14"/>
      <c r="CL246" s="14"/>
      <c r="CM246" s="14"/>
      <c r="CN246" s="14"/>
    </row>
    <row r="247" spans="1:92" ht="21.75" customHeight="1" x14ac:dyDescent="0.2">
      <c r="A247" s="155" t="s">
        <v>267</v>
      </c>
      <c r="B247" s="112"/>
      <c r="AV247" s="940"/>
      <c r="AW247" s="1084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CG247" s="14"/>
      <c r="CH247" s="14"/>
      <c r="CI247" s="14"/>
      <c r="CJ247" s="14"/>
      <c r="CK247" s="14"/>
      <c r="CL247" s="14"/>
      <c r="CM247" s="14"/>
      <c r="CN247" s="14"/>
    </row>
    <row r="248" spans="1:92" ht="16.350000000000001" customHeight="1" x14ac:dyDescent="0.2">
      <c r="A248" s="1366" t="s">
        <v>268</v>
      </c>
      <c r="B248" s="1367"/>
      <c r="C248" s="1579" t="s">
        <v>269</v>
      </c>
      <c r="D248" s="1579"/>
      <c r="E248" s="1579"/>
      <c r="F248" s="1377" t="s">
        <v>270</v>
      </c>
      <c r="G248" s="1378"/>
      <c r="H248" s="1378"/>
      <c r="I248" s="1378"/>
      <c r="J248" s="1378"/>
      <c r="K248" s="1378"/>
      <c r="L248" s="1378"/>
      <c r="M248" s="1378"/>
      <c r="N248" s="1378"/>
      <c r="O248" s="1378"/>
      <c r="P248" s="1378"/>
      <c r="Q248" s="1378"/>
      <c r="R248" s="1378"/>
      <c r="S248" s="1378"/>
      <c r="T248" s="1378"/>
      <c r="U248" s="1378"/>
      <c r="V248" s="1378"/>
      <c r="W248" s="1378"/>
      <c r="X248" s="1378"/>
      <c r="Y248" s="1378"/>
      <c r="Z248" s="1378"/>
      <c r="AA248" s="1378"/>
      <c r="AB248" s="1378"/>
      <c r="AC248" s="1378"/>
      <c r="AD248" s="1378"/>
      <c r="AE248" s="1378"/>
      <c r="AF248" s="1378"/>
      <c r="AG248" s="1378"/>
      <c r="AH248" s="1378"/>
      <c r="AI248" s="1378"/>
      <c r="AJ248" s="1378"/>
      <c r="AK248" s="1378"/>
      <c r="AL248" s="1378"/>
      <c r="AM248" s="1379"/>
      <c r="AN248" s="1408" t="s">
        <v>76</v>
      </c>
      <c r="AO248" s="1408"/>
      <c r="AP248" s="1407"/>
      <c r="AQ248" s="1499" t="s">
        <v>271</v>
      </c>
      <c r="AR248" s="1500"/>
      <c r="AS248" s="1375" t="s">
        <v>7</v>
      </c>
      <c r="AT248" s="1375" t="s">
        <v>8</v>
      </c>
      <c r="AU248" s="1367" t="s">
        <v>230</v>
      </c>
      <c r="AV248" s="940"/>
      <c r="AW248" s="1084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CG248" s="14"/>
      <c r="CH248" s="14"/>
      <c r="CI248" s="14"/>
      <c r="CJ248" s="14"/>
      <c r="CK248" s="14"/>
      <c r="CL248" s="14"/>
      <c r="CM248" s="14"/>
      <c r="CN248" s="14"/>
    </row>
    <row r="249" spans="1:92" ht="16.350000000000001" customHeight="1" x14ac:dyDescent="0.2">
      <c r="A249" s="1399"/>
      <c r="B249" s="1400"/>
      <c r="C249" s="1579"/>
      <c r="D249" s="1579"/>
      <c r="E249" s="1579"/>
      <c r="F249" s="1406" t="s">
        <v>272</v>
      </c>
      <c r="G249" s="1408"/>
      <c r="H249" s="1406" t="s">
        <v>174</v>
      </c>
      <c r="I249" s="1408"/>
      <c r="J249" s="1406" t="s">
        <v>175</v>
      </c>
      <c r="K249" s="1408"/>
      <c r="L249" s="1406" t="s">
        <v>110</v>
      </c>
      <c r="M249" s="1408"/>
      <c r="N249" s="1406" t="s">
        <v>11</v>
      </c>
      <c r="O249" s="1408"/>
      <c r="P249" s="1406" t="s">
        <v>112</v>
      </c>
      <c r="Q249" s="1407"/>
      <c r="R249" s="1406" t="s">
        <v>113</v>
      </c>
      <c r="S249" s="1407"/>
      <c r="T249" s="1406" t="s">
        <v>114</v>
      </c>
      <c r="U249" s="1407"/>
      <c r="V249" s="1406" t="s">
        <v>115</v>
      </c>
      <c r="W249" s="1407"/>
      <c r="X249" s="1406" t="s">
        <v>116</v>
      </c>
      <c r="Y249" s="1407"/>
      <c r="Z249" s="1406" t="s">
        <v>117</v>
      </c>
      <c r="AA249" s="1407"/>
      <c r="AB249" s="1406" t="s">
        <v>118</v>
      </c>
      <c r="AC249" s="1407"/>
      <c r="AD249" s="1406" t="s">
        <v>119</v>
      </c>
      <c r="AE249" s="1407"/>
      <c r="AF249" s="1406" t="s">
        <v>120</v>
      </c>
      <c r="AG249" s="1407"/>
      <c r="AH249" s="1406" t="s">
        <v>121</v>
      </c>
      <c r="AI249" s="1407"/>
      <c r="AJ249" s="1406" t="s">
        <v>122</v>
      </c>
      <c r="AK249" s="1407"/>
      <c r="AL249" s="1406" t="s">
        <v>123</v>
      </c>
      <c r="AM249" s="1435"/>
      <c r="AN249" s="1503" t="s">
        <v>273</v>
      </c>
      <c r="AO249" s="1503" t="s">
        <v>274</v>
      </c>
      <c r="AP249" s="1367" t="s">
        <v>275</v>
      </c>
      <c r="AQ249" s="1501"/>
      <c r="AR249" s="1502"/>
      <c r="AS249" s="1392"/>
      <c r="AT249" s="1392"/>
      <c r="AU249" s="1400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12"/>
      <c r="BH249" s="12"/>
      <c r="BI249" s="12"/>
      <c r="CJ249" s="14"/>
      <c r="CK249" s="14"/>
      <c r="CL249" s="14"/>
      <c r="CM249" s="14"/>
      <c r="CN249" s="14"/>
    </row>
    <row r="250" spans="1:92" ht="30" customHeight="1" x14ac:dyDescent="0.2">
      <c r="A250" s="1368"/>
      <c r="B250" s="1369"/>
      <c r="C250" s="881" t="s">
        <v>88</v>
      </c>
      <c r="D250" s="906" t="s">
        <v>54</v>
      </c>
      <c r="E250" s="811" t="s">
        <v>89</v>
      </c>
      <c r="F250" s="881" t="s">
        <v>276</v>
      </c>
      <c r="G250" s="902" t="s">
        <v>89</v>
      </c>
      <c r="H250" s="881" t="s">
        <v>276</v>
      </c>
      <c r="I250" s="902" t="s">
        <v>89</v>
      </c>
      <c r="J250" s="881" t="s">
        <v>276</v>
      </c>
      <c r="K250" s="902" t="s">
        <v>89</v>
      </c>
      <c r="L250" s="881" t="s">
        <v>276</v>
      </c>
      <c r="M250" s="902" t="s">
        <v>89</v>
      </c>
      <c r="N250" s="881" t="s">
        <v>276</v>
      </c>
      <c r="O250" s="902" t="s">
        <v>89</v>
      </c>
      <c r="P250" s="881" t="s">
        <v>276</v>
      </c>
      <c r="Q250" s="902" t="s">
        <v>89</v>
      </c>
      <c r="R250" s="881" t="s">
        <v>276</v>
      </c>
      <c r="S250" s="902" t="s">
        <v>89</v>
      </c>
      <c r="T250" s="881" t="s">
        <v>276</v>
      </c>
      <c r="U250" s="902" t="s">
        <v>89</v>
      </c>
      <c r="V250" s="881" t="s">
        <v>276</v>
      </c>
      <c r="W250" s="902" t="s">
        <v>89</v>
      </c>
      <c r="X250" s="881" t="s">
        <v>276</v>
      </c>
      <c r="Y250" s="902" t="s">
        <v>89</v>
      </c>
      <c r="Z250" s="881" t="s">
        <v>276</v>
      </c>
      <c r="AA250" s="902" t="s">
        <v>89</v>
      </c>
      <c r="AB250" s="881" t="s">
        <v>276</v>
      </c>
      <c r="AC250" s="902" t="s">
        <v>89</v>
      </c>
      <c r="AD250" s="881" t="s">
        <v>276</v>
      </c>
      <c r="AE250" s="902" t="s">
        <v>89</v>
      </c>
      <c r="AF250" s="881" t="s">
        <v>276</v>
      </c>
      <c r="AG250" s="902" t="s">
        <v>89</v>
      </c>
      <c r="AH250" s="881" t="s">
        <v>276</v>
      </c>
      <c r="AI250" s="902" t="s">
        <v>89</v>
      </c>
      <c r="AJ250" s="881" t="s">
        <v>276</v>
      </c>
      <c r="AK250" s="902" t="s">
        <v>89</v>
      </c>
      <c r="AL250" s="881" t="s">
        <v>276</v>
      </c>
      <c r="AM250" s="988" t="s">
        <v>89</v>
      </c>
      <c r="AN250" s="1504"/>
      <c r="AO250" s="1504"/>
      <c r="AP250" s="1369"/>
      <c r="AQ250" s="881" t="s">
        <v>277</v>
      </c>
      <c r="AR250" s="807" t="s">
        <v>278</v>
      </c>
      <c r="AS250" s="1376"/>
      <c r="AT250" s="1376"/>
      <c r="AU250" s="136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12"/>
      <c r="BH250" s="12"/>
      <c r="BI250" s="12"/>
      <c r="CJ250" s="14"/>
      <c r="CK250" s="14"/>
      <c r="CL250" s="14"/>
      <c r="CM250" s="14"/>
      <c r="CN250" s="14"/>
    </row>
    <row r="251" spans="1:92" ht="23.25" customHeight="1" x14ac:dyDescent="0.2">
      <c r="A251" s="1505" t="s">
        <v>279</v>
      </c>
      <c r="B251" s="1506"/>
      <c r="C251" s="968">
        <f t="shared" ref="C251:C269" si="77">SUM(D251+E251)</f>
        <v>2</v>
      </c>
      <c r="D251" s="969">
        <f>SUM(F251+H251+J251+L251+N251+P251+R251+T251+V251+X251+Z251+AB251+AD251+AF251+AH251+AJ251+AL251)</f>
        <v>0</v>
      </c>
      <c r="E251" s="320">
        <f>SUM(G251+I251+K251+M251+O251+Q251+S251+U251+W251+Y251+AA251+AC251+AE251+AG251+AI251+AK251+AM251)</f>
        <v>2</v>
      </c>
      <c r="F251" s="968">
        <f>SUM(F261:F269)</f>
        <v>0</v>
      </c>
      <c r="G251" s="989">
        <f>SUM(G261:G269)</f>
        <v>1</v>
      </c>
      <c r="H251" s="968">
        <f>SUM(H261:H269)</f>
        <v>0</v>
      </c>
      <c r="I251" s="989">
        <f>SUM(I261:I269)</f>
        <v>0</v>
      </c>
      <c r="J251" s="968">
        <f>SUM(J261:J269)</f>
        <v>0</v>
      </c>
      <c r="K251" s="989">
        <f>SUM(K252:K269)</f>
        <v>0</v>
      </c>
      <c r="L251" s="968">
        <f>SUM(L261:L269)</f>
        <v>0</v>
      </c>
      <c r="M251" s="989">
        <f>SUM(M252:M269)</f>
        <v>0</v>
      </c>
      <c r="N251" s="968">
        <f>SUM(N261:N269)</f>
        <v>0</v>
      </c>
      <c r="O251" s="989">
        <f>SUM(O252:O269)</f>
        <v>1</v>
      </c>
      <c r="P251" s="968">
        <f>SUM(P261:P269)</f>
        <v>0</v>
      </c>
      <c r="Q251" s="989">
        <f>SUM(Q252:Q269)</f>
        <v>0</v>
      </c>
      <c r="R251" s="968">
        <f>SUM(R261:R269)</f>
        <v>0</v>
      </c>
      <c r="S251" s="989">
        <f>SUM(S252:S269)</f>
        <v>0</v>
      </c>
      <c r="T251" s="968">
        <f>SUM(T261:T269)</f>
        <v>0</v>
      </c>
      <c r="U251" s="989">
        <f>SUM(U252:U269)</f>
        <v>0</v>
      </c>
      <c r="V251" s="968">
        <f>SUM(V261:V269)</f>
        <v>0</v>
      </c>
      <c r="W251" s="989">
        <f>SUM(W252:W269)</f>
        <v>0</v>
      </c>
      <c r="X251" s="968">
        <f>SUM(X261:X269)</f>
        <v>0</v>
      </c>
      <c r="Y251" s="989">
        <f>SUM(Y252:Y269)</f>
        <v>0</v>
      </c>
      <c r="Z251" s="968">
        <f>SUM(Z261:Z269)</f>
        <v>0</v>
      </c>
      <c r="AA251" s="989">
        <f>SUM(AA252:AA269)</f>
        <v>0</v>
      </c>
      <c r="AB251" s="968">
        <f t="shared" ref="AB251:AM251" si="78">SUM(AB261:AB269)</f>
        <v>0</v>
      </c>
      <c r="AC251" s="989">
        <f t="shared" si="78"/>
        <v>0</v>
      </c>
      <c r="AD251" s="968">
        <f t="shared" si="78"/>
        <v>0</v>
      </c>
      <c r="AE251" s="989">
        <f t="shared" si="78"/>
        <v>0</v>
      </c>
      <c r="AF251" s="968">
        <f t="shared" si="78"/>
        <v>0</v>
      </c>
      <c r="AG251" s="989">
        <f t="shared" si="78"/>
        <v>0</v>
      </c>
      <c r="AH251" s="968">
        <f t="shared" si="78"/>
        <v>0</v>
      </c>
      <c r="AI251" s="989">
        <f t="shared" si="78"/>
        <v>0</v>
      </c>
      <c r="AJ251" s="968">
        <f t="shared" si="78"/>
        <v>0</v>
      </c>
      <c r="AK251" s="989">
        <f t="shared" si="78"/>
        <v>0</v>
      </c>
      <c r="AL251" s="968">
        <f t="shared" si="78"/>
        <v>0</v>
      </c>
      <c r="AM251" s="990">
        <f t="shared" si="78"/>
        <v>0</v>
      </c>
      <c r="AN251" s="385">
        <f t="shared" ref="AN251:AU251" si="79">SUM(AN252:AN269)</f>
        <v>2</v>
      </c>
      <c r="AO251" s="385">
        <f t="shared" si="79"/>
        <v>2</v>
      </c>
      <c r="AP251" s="433">
        <f t="shared" si="79"/>
        <v>0</v>
      </c>
      <c r="AQ251" s="968">
        <f t="shared" si="79"/>
        <v>0</v>
      </c>
      <c r="AR251" s="433">
        <f t="shared" si="79"/>
        <v>0</v>
      </c>
      <c r="AS251" s="991">
        <f t="shared" si="79"/>
        <v>0</v>
      </c>
      <c r="AT251" s="991">
        <f t="shared" si="79"/>
        <v>0</v>
      </c>
      <c r="AU251" s="320">
        <f t="shared" si="79"/>
        <v>0</v>
      </c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12"/>
      <c r="BH251" s="12"/>
      <c r="BI251" s="12"/>
      <c r="CJ251" s="14"/>
      <c r="CK251" s="14"/>
      <c r="CL251" s="14"/>
      <c r="CM251" s="14"/>
      <c r="CN251" s="14"/>
    </row>
    <row r="252" spans="1:92" ht="16.350000000000001" customHeight="1" x14ac:dyDescent="0.2">
      <c r="A252" s="1507" t="s">
        <v>176</v>
      </c>
      <c r="B252" s="435" t="s">
        <v>33</v>
      </c>
      <c r="C252" s="139">
        <f t="shared" si="77"/>
        <v>0</v>
      </c>
      <c r="D252" s="992"/>
      <c r="E252" s="974">
        <f>SUM(K252+M252+O252+Q252+S252+U252+W252+Y252+AA252+AC252)</f>
        <v>0</v>
      </c>
      <c r="F252" s="977"/>
      <c r="G252" s="407"/>
      <c r="H252" s="977"/>
      <c r="I252" s="407"/>
      <c r="J252" s="977"/>
      <c r="K252" s="109"/>
      <c r="L252" s="977"/>
      <c r="M252" s="109"/>
      <c r="N252" s="977"/>
      <c r="O252" s="109"/>
      <c r="P252" s="977"/>
      <c r="Q252" s="109"/>
      <c r="R252" s="977"/>
      <c r="S252" s="109"/>
      <c r="T252" s="977"/>
      <c r="U252" s="109"/>
      <c r="V252" s="977"/>
      <c r="W252" s="109"/>
      <c r="X252" s="977"/>
      <c r="Y252" s="109"/>
      <c r="Z252" s="977"/>
      <c r="AA252" s="109"/>
      <c r="AB252" s="977"/>
      <c r="AC252" s="109"/>
      <c r="AD252" s="977"/>
      <c r="AE252" s="407"/>
      <c r="AF252" s="977"/>
      <c r="AG252" s="407"/>
      <c r="AH252" s="977"/>
      <c r="AI252" s="407"/>
      <c r="AJ252" s="977"/>
      <c r="AK252" s="407"/>
      <c r="AL252" s="977"/>
      <c r="AM252" s="437"/>
      <c r="AN252" s="911"/>
      <c r="AO252" s="264"/>
      <c r="AP252" s="109"/>
      <c r="AQ252" s="106"/>
      <c r="AR252" s="109"/>
      <c r="AS252" s="57"/>
      <c r="AT252" s="57"/>
      <c r="AU252" s="109"/>
      <c r="AV252" s="30" t="str">
        <f t="shared" ref="AV252:AV269" si="80">CA252&amp;CB252&amp;CC252</f>
        <v/>
      </c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12"/>
      <c r="BH252" s="12"/>
      <c r="BI252" s="12"/>
      <c r="CA252" s="32" t="str">
        <f t="shared" ref="CA252:CA269" si="81">IF(CG252=0,"","* Egresos por Alta + Abandono NO DEBE ser mayor que Total Egresos. ")</f>
        <v/>
      </c>
      <c r="CB252" s="32" t="str">
        <f t="shared" ref="CB252:CB269" si="82">IF(CH252=0,"","* No olvide digitar los campos Trans y/o Pueblo Originario y/o Migrantes y/o Niños, Niñas, Adolescentes y Jóvenes Población SENAME (Digite CERO si no tiene).")</f>
        <v/>
      </c>
      <c r="CC252" s="438" t="str">
        <f t="shared" ref="CC252:CC269" si="83">IF(CI252=0,"","* Trans y/o Pueblo Originario y/o Migrantes y/o Niños, Niñas, Adolescentesy Jóvenes Población SENAME NO DEBEN ser Mayor al Total. ")</f>
        <v/>
      </c>
      <c r="CD252" s="32"/>
      <c r="CE252" s="32"/>
      <c r="CF252" s="32"/>
      <c r="CG252" s="33">
        <f t="shared" ref="CG252:CG269" si="84">IF(AN252&lt;SUM(AO252+AP252),1,0)</f>
        <v>0</v>
      </c>
      <c r="CH252" s="33">
        <f t="shared" ref="CH252:CH269" si="85">IF(AND(C252&lt;&gt;0,OR(AQ252="",AR252="",AS252="",AT252="",AU252="")),1,0)</f>
        <v>0</v>
      </c>
      <c r="CI252" s="33">
        <f t="shared" ref="CI252:CI269" si="86">IF(OR(C252&lt;SUM(AQ252,AR252),C252&lt;AS252,C252&lt;AT252,C252&lt;AU252),1,0)</f>
        <v>0</v>
      </c>
      <c r="CJ252" s="33"/>
      <c r="CK252" s="33"/>
      <c r="CL252" s="33"/>
      <c r="CM252" s="14"/>
      <c r="CN252" s="14"/>
    </row>
    <row r="253" spans="1:92" ht="16.350000000000001" customHeight="1" x14ac:dyDescent="0.2">
      <c r="A253" s="1507"/>
      <c r="B253" s="439" t="s">
        <v>280</v>
      </c>
      <c r="C253" s="139">
        <f t="shared" si="77"/>
        <v>0</v>
      </c>
      <c r="D253" s="440"/>
      <c r="E253" s="330">
        <f t="shared" ref="E253:E260" si="87">SUM(G253+I253+K253+M253+O253+Q253+S253+U253+W253+Y253+AA253+AC253)</f>
        <v>0</v>
      </c>
      <c r="F253" s="441"/>
      <c r="G253" s="442"/>
      <c r="H253" s="441"/>
      <c r="I253" s="442"/>
      <c r="J253" s="441"/>
      <c r="K253" s="109"/>
      <c r="L253" s="441"/>
      <c r="M253" s="109"/>
      <c r="N253" s="441"/>
      <c r="O253" s="109"/>
      <c r="P253" s="441"/>
      <c r="Q253" s="109"/>
      <c r="R253" s="441"/>
      <c r="S253" s="109"/>
      <c r="T253" s="441"/>
      <c r="U253" s="109"/>
      <c r="V253" s="441"/>
      <c r="W253" s="109"/>
      <c r="X253" s="441"/>
      <c r="Y253" s="109"/>
      <c r="Z253" s="441"/>
      <c r="AA253" s="109"/>
      <c r="AB253" s="441"/>
      <c r="AC253" s="109"/>
      <c r="AD253" s="441"/>
      <c r="AE253" s="407"/>
      <c r="AF253" s="441"/>
      <c r="AG253" s="407"/>
      <c r="AH253" s="441"/>
      <c r="AI253" s="407"/>
      <c r="AJ253" s="441"/>
      <c r="AK253" s="407"/>
      <c r="AL253" s="441"/>
      <c r="AM253" s="437"/>
      <c r="AN253" s="264"/>
      <c r="AO253" s="264"/>
      <c r="AP253" s="109"/>
      <c r="AQ253" s="106"/>
      <c r="AR253" s="109"/>
      <c r="AS253" s="57"/>
      <c r="AT253" s="57"/>
      <c r="AU253" s="109"/>
      <c r="AV253" s="30" t="str">
        <f t="shared" si="80"/>
        <v/>
      </c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12"/>
      <c r="BH253" s="12"/>
      <c r="BI253" s="12"/>
      <c r="CA253" s="32" t="str">
        <f t="shared" si="81"/>
        <v/>
      </c>
      <c r="CB253" s="32" t="str">
        <f t="shared" si="82"/>
        <v/>
      </c>
      <c r="CC253" s="438" t="str">
        <f t="shared" si="83"/>
        <v/>
      </c>
      <c r="CD253" s="32"/>
      <c r="CE253" s="32"/>
      <c r="CF253" s="32"/>
      <c r="CG253" s="33">
        <f t="shared" si="84"/>
        <v>0</v>
      </c>
      <c r="CH253" s="33">
        <f t="shared" si="85"/>
        <v>0</v>
      </c>
      <c r="CI253" s="33">
        <f t="shared" si="86"/>
        <v>0</v>
      </c>
      <c r="CJ253" s="33"/>
      <c r="CK253" s="33"/>
      <c r="CL253" s="33"/>
      <c r="CM253" s="14"/>
      <c r="CN253" s="14"/>
    </row>
    <row r="254" spans="1:92" ht="16.350000000000001" customHeight="1" x14ac:dyDescent="0.2">
      <c r="A254" s="1507"/>
      <c r="B254" s="443" t="s">
        <v>281</v>
      </c>
      <c r="C254" s="139">
        <f t="shared" si="77"/>
        <v>0</v>
      </c>
      <c r="D254" s="440"/>
      <c r="E254" s="812">
        <f t="shared" si="87"/>
        <v>0</v>
      </c>
      <c r="F254" s="441"/>
      <c r="G254" s="442"/>
      <c r="H254" s="441"/>
      <c r="I254" s="442"/>
      <c r="J254" s="441"/>
      <c r="K254" s="39"/>
      <c r="L254" s="441"/>
      <c r="M254" s="39"/>
      <c r="N254" s="441"/>
      <c r="O254" s="39"/>
      <c r="P254" s="441"/>
      <c r="Q254" s="39"/>
      <c r="R254" s="441"/>
      <c r="S254" s="39"/>
      <c r="T254" s="441"/>
      <c r="U254" s="39"/>
      <c r="V254" s="441"/>
      <c r="W254" s="39"/>
      <c r="X254" s="441"/>
      <c r="Y254" s="39"/>
      <c r="Z254" s="441"/>
      <c r="AA254" s="39"/>
      <c r="AB254" s="441"/>
      <c r="AC254" s="39"/>
      <c r="AD254" s="441"/>
      <c r="AE254" s="407"/>
      <c r="AF254" s="441"/>
      <c r="AG254" s="407"/>
      <c r="AH254" s="441"/>
      <c r="AI254" s="407"/>
      <c r="AJ254" s="441"/>
      <c r="AK254" s="407"/>
      <c r="AL254" s="441"/>
      <c r="AM254" s="437"/>
      <c r="AN254" s="143"/>
      <c r="AO254" s="143"/>
      <c r="AP254" s="39"/>
      <c r="AQ254" s="35"/>
      <c r="AR254" s="39"/>
      <c r="AS254" s="58"/>
      <c r="AT254" s="58"/>
      <c r="AU254" s="39"/>
      <c r="AV254" s="30" t="str">
        <f t="shared" si="80"/>
        <v/>
      </c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12"/>
      <c r="BH254" s="12"/>
      <c r="BI254" s="12"/>
      <c r="CA254" s="32" t="str">
        <f t="shared" si="81"/>
        <v/>
      </c>
      <c r="CB254" s="32" t="str">
        <f t="shared" si="82"/>
        <v/>
      </c>
      <c r="CC254" s="438" t="str">
        <f t="shared" si="83"/>
        <v/>
      </c>
      <c r="CD254" s="32"/>
      <c r="CE254" s="32"/>
      <c r="CF254" s="32"/>
      <c r="CG254" s="33">
        <f t="shared" si="84"/>
        <v>0</v>
      </c>
      <c r="CH254" s="33">
        <f t="shared" si="85"/>
        <v>0</v>
      </c>
      <c r="CI254" s="33">
        <f t="shared" si="86"/>
        <v>0</v>
      </c>
      <c r="CJ254" s="33"/>
      <c r="CK254" s="33"/>
      <c r="CL254" s="33"/>
      <c r="CM254" s="14"/>
      <c r="CN254" s="14"/>
    </row>
    <row r="255" spans="1:92" ht="16.350000000000001" customHeight="1" x14ac:dyDescent="0.2">
      <c r="A255" s="1507"/>
      <c r="B255" s="443" t="s">
        <v>282</v>
      </c>
      <c r="C255" s="139">
        <f t="shared" si="77"/>
        <v>0</v>
      </c>
      <c r="D255" s="440"/>
      <c r="E255" s="812">
        <f t="shared" si="87"/>
        <v>0</v>
      </c>
      <c r="F255" s="441"/>
      <c r="G255" s="442"/>
      <c r="H255" s="441"/>
      <c r="I255" s="442"/>
      <c r="J255" s="441"/>
      <c r="K255" s="39"/>
      <c r="L255" s="441"/>
      <c r="M255" s="39"/>
      <c r="N255" s="441"/>
      <c r="O255" s="39"/>
      <c r="P255" s="441"/>
      <c r="Q255" s="39"/>
      <c r="R255" s="441"/>
      <c r="S255" s="39"/>
      <c r="T255" s="441"/>
      <c r="U255" s="39"/>
      <c r="V255" s="441"/>
      <c r="W255" s="39"/>
      <c r="X255" s="441"/>
      <c r="Y255" s="39"/>
      <c r="Z255" s="441"/>
      <c r="AA255" s="39"/>
      <c r="AB255" s="441"/>
      <c r="AC255" s="39"/>
      <c r="AD255" s="441"/>
      <c r="AE255" s="407"/>
      <c r="AF255" s="441"/>
      <c r="AG255" s="407"/>
      <c r="AH255" s="441"/>
      <c r="AI255" s="407"/>
      <c r="AJ255" s="441"/>
      <c r="AK255" s="407"/>
      <c r="AL255" s="441"/>
      <c r="AM255" s="437"/>
      <c r="AN255" s="143"/>
      <c r="AO255" s="143"/>
      <c r="AP255" s="39"/>
      <c r="AQ255" s="35"/>
      <c r="AR255" s="39"/>
      <c r="AS255" s="58"/>
      <c r="AT255" s="58"/>
      <c r="AU255" s="39"/>
      <c r="AV255" s="30" t="str">
        <f t="shared" si="80"/>
        <v/>
      </c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12"/>
      <c r="BH255" s="12"/>
      <c r="BI255" s="12"/>
      <c r="CA255" s="32" t="str">
        <f t="shared" si="81"/>
        <v/>
      </c>
      <c r="CB255" s="32" t="str">
        <f t="shared" si="82"/>
        <v/>
      </c>
      <c r="CC255" s="438" t="str">
        <f t="shared" si="83"/>
        <v/>
      </c>
      <c r="CD255" s="32"/>
      <c r="CE255" s="32"/>
      <c r="CF255" s="32"/>
      <c r="CG255" s="33">
        <f t="shared" si="84"/>
        <v>0</v>
      </c>
      <c r="CH255" s="33">
        <f t="shared" si="85"/>
        <v>0</v>
      </c>
      <c r="CI255" s="33">
        <f t="shared" si="86"/>
        <v>0</v>
      </c>
      <c r="CJ255" s="33"/>
      <c r="CK255" s="33"/>
      <c r="CL255" s="33"/>
      <c r="CM255" s="14"/>
      <c r="CN255" s="14"/>
    </row>
    <row r="256" spans="1:92" ht="16.350000000000001" customHeight="1" x14ac:dyDescent="0.2">
      <c r="A256" s="1507"/>
      <c r="B256" s="443" t="s">
        <v>283</v>
      </c>
      <c r="C256" s="139">
        <f t="shared" si="77"/>
        <v>0</v>
      </c>
      <c r="D256" s="440"/>
      <c r="E256" s="812">
        <f t="shared" si="87"/>
        <v>0</v>
      </c>
      <c r="F256" s="441"/>
      <c r="G256" s="442"/>
      <c r="H256" s="441"/>
      <c r="I256" s="442"/>
      <c r="J256" s="441"/>
      <c r="K256" s="39"/>
      <c r="L256" s="441"/>
      <c r="M256" s="39"/>
      <c r="N256" s="441"/>
      <c r="O256" s="39"/>
      <c r="P256" s="441"/>
      <c r="Q256" s="39"/>
      <c r="R256" s="441"/>
      <c r="S256" s="39"/>
      <c r="T256" s="441"/>
      <c r="U256" s="39"/>
      <c r="V256" s="441"/>
      <c r="W256" s="39"/>
      <c r="X256" s="441"/>
      <c r="Y256" s="39"/>
      <c r="Z256" s="441"/>
      <c r="AA256" s="39"/>
      <c r="AB256" s="441"/>
      <c r="AC256" s="39"/>
      <c r="AD256" s="441"/>
      <c r="AE256" s="407"/>
      <c r="AF256" s="441"/>
      <c r="AG256" s="407"/>
      <c r="AH256" s="441"/>
      <c r="AI256" s="407"/>
      <c r="AJ256" s="441"/>
      <c r="AK256" s="407"/>
      <c r="AL256" s="441"/>
      <c r="AM256" s="437"/>
      <c r="AN256" s="143"/>
      <c r="AO256" s="143"/>
      <c r="AP256" s="39"/>
      <c r="AQ256" s="35"/>
      <c r="AR256" s="39"/>
      <c r="AS256" s="58"/>
      <c r="AT256" s="58"/>
      <c r="AU256" s="39"/>
      <c r="AV256" s="30" t="str">
        <f t="shared" si="80"/>
        <v/>
      </c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12"/>
      <c r="BH256" s="12"/>
      <c r="BI256" s="12"/>
      <c r="CA256" s="32" t="str">
        <f t="shared" si="81"/>
        <v/>
      </c>
      <c r="CB256" s="32" t="str">
        <f t="shared" si="82"/>
        <v/>
      </c>
      <c r="CC256" s="438" t="str">
        <f t="shared" si="83"/>
        <v/>
      </c>
      <c r="CD256" s="32"/>
      <c r="CE256" s="32"/>
      <c r="CF256" s="32"/>
      <c r="CG256" s="33">
        <f t="shared" si="84"/>
        <v>0</v>
      </c>
      <c r="CH256" s="33">
        <f t="shared" si="85"/>
        <v>0</v>
      </c>
      <c r="CI256" s="33">
        <f t="shared" si="86"/>
        <v>0</v>
      </c>
      <c r="CJ256" s="33"/>
      <c r="CK256" s="33"/>
      <c r="CL256" s="33"/>
      <c r="CM256" s="14"/>
      <c r="CN256" s="14"/>
    </row>
    <row r="257" spans="1:104" ht="16.350000000000001" customHeight="1" x14ac:dyDescent="0.2">
      <c r="A257" s="1507"/>
      <c r="B257" s="443" t="s">
        <v>284</v>
      </c>
      <c r="C257" s="139">
        <f t="shared" si="77"/>
        <v>0</v>
      </c>
      <c r="D257" s="440"/>
      <c r="E257" s="812">
        <f t="shared" si="87"/>
        <v>0</v>
      </c>
      <c r="F257" s="441"/>
      <c r="G257" s="442"/>
      <c r="H257" s="441"/>
      <c r="I257" s="442"/>
      <c r="J257" s="441"/>
      <c r="K257" s="39"/>
      <c r="L257" s="441"/>
      <c r="M257" s="39"/>
      <c r="N257" s="441"/>
      <c r="O257" s="39"/>
      <c r="P257" s="441"/>
      <c r="Q257" s="39"/>
      <c r="R257" s="441"/>
      <c r="S257" s="39"/>
      <c r="T257" s="441"/>
      <c r="U257" s="39"/>
      <c r="V257" s="441"/>
      <c r="W257" s="39"/>
      <c r="X257" s="441"/>
      <c r="Y257" s="39"/>
      <c r="Z257" s="441"/>
      <c r="AA257" s="39"/>
      <c r="AB257" s="441"/>
      <c r="AC257" s="39"/>
      <c r="AD257" s="441"/>
      <c r="AE257" s="407"/>
      <c r="AF257" s="441"/>
      <c r="AG257" s="407"/>
      <c r="AH257" s="441"/>
      <c r="AI257" s="407"/>
      <c r="AJ257" s="441"/>
      <c r="AK257" s="407"/>
      <c r="AL257" s="441"/>
      <c r="AM257" s="437"/>
      <c r="AN257" s="143"/>
      <c r="AO257" s="143"/>
      <c r="AP257" s="39"/>
      <c r="AQ257" s="35"/>
      <c r="AR257" s="39"/>
      <c r="AS257" s="58"/>
      <c r="AT257" s="58"/>
      <c r="AU257" s="39"/>
      <c r="AV257" s="30" t="str">
        <f t="shared" si="80"/>
        <v/>
      </c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12"/>
      <c r="BH257" s="12"/>
      <c r="BI257" s="12"/>
      <c r="CA257" s="32" t="str">
        <f t="shared" si="81"/>
        <v/>
      </c>
      <c r="CB257" s="32" t="str">
        <f t="shared" si="82"/>
        <v/>
      </c>
      <c r="CC257" s="438" t="str">
        <f t="shared" si="83"/>
        <v/>
      </c>
      <c r="CD257" s="32"/>
      <c r="CE257" s="32"/>
      <c r="CF257" s="32"/>
      <c r="CG257" s="33">
        <f t="shared" si="84"/>
        <v>0</v>
      </c>
      <c r="CH257" s="33">
        <f t="shared" si="85"/>
        <v>0</v>
      </c>
      <c r="CI257" s="33">
        <f t="shared" si="86"/>
        <v>0</v>
      </c>
      <c r="CJ257" s="33"/>
      <c r="CK257" s="33"/>
      <c r="CL257" s="33"/>
      <c r="CM257" s="14"/>
      <c r="CN257" s="14"/>
    </row>
    <row r="258" spans="1:104" ht="16.350000000000001" customHeight="1" x14ac:dyDescent="0.2">
      <c r="A258" s="1507"/>
      <c r="B258" s="443" t="s">
        <v>285</v>
      </c>
      <c r="C258" s="139">
        <f t="shared" si="77"/>
        <v>0</v>
      </c>
      <c r="D258" s="440"/>
      <c r="E258" s="812">
        <f t="shared" si="87"/>
        <v>0</v>
      </c>
      <c r="F258" s="441"/>
      <c r="G258" s="442"/>
      <c r="H258" s="441"/>
      <c r="I258" s="442"/>
      <c r="J258" s="441"/>
      <c r="K258" s="39"/>
      <c r="L258" s="441"/>
      <c r="M258" s="39"/>
      <c r="N258" s="441"/>
      <c r="O258" s="39"/>
      <c r="P258" s="441"/>
      <c r="Q258" s="39"/>
      <c r="R258" s="441"/>
      <c r="S258" s="39"/>
      <c r="T258" s="441"/>
      <c r="U258" s="39"/>
      <c r="V258" s="441"/>
      <c r="W258" s="39"/>
      <c r="X258" s="441"/>
      <c r="Y258" s="39"/>
      <c r="Z258" s="441"/>
      <c r="AA258" s="39"/>
      <c r="AB258" s="441"/>
      <c r="AC258" s="39"/>
      <c r="AD258" s="441"/>
      <c r="AE258" s="407"/>
      <c r="AF258" s="441"/>
      <c r="AG258" s="407"/>
      <c r="AH258" s="441"/>
      <c r="AI258" s="407"/>
      <c r="AJ258" s="441"/>
      <c r="AK258" s="407"/>
      <c r="AL258" s="441"/>
      <c r="AM258" s="437"/>
      <c r="AN258" s="143"/>
      <c r="AO258" s="143"/>
      <c r="AP258" s="39"/>
      <c r="AQ258" s="35"/>
      <c r="AR258" s="39"/>
      <c r="AS258" s="58"/>
      <c r="AT258" s="58"/>
      <c r="AU258" s="39"/>
      <c r="AV258" s="30" t="str">
        <f t="shared" si="80"/>
        <v/>
      </c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12"/>
      <c r="BH258" s="12"/>
      <c r="BI258" s="12"/>
      <c r="CA258" s="32" t="str">
        <f t="shared" si="81"/>
        <v/>
      </c>
      <c r="CB258" s="32" t="str">
        <f t="shared" si="82"/>
        <v/>
      </c>
      <c r="CC258" s="438" t="str">
        <f t="shared" si="83"/>
        <v/>
      </c>
      <c r="CD258" s="32"/>
      <c r="CE258" s="32"/>
      <c r="CF258" s="32"/>
      <c r="CG258" s="33">
        <f t="shared" si="84"/>
        <v>0</v>
      </c>
      <c r="CH258" s="33">
        <f t="shared" si="85"/>
        <v>0</v>
      </c>
      <c r="CI258" s="33">
        <f t="shared" si="86"/>
        <v>0</v>
      </c>
      <c r="CJ258" s="33"/>
      <c r="CK258" s="33"/>
      <c r="CL258" s="33"/>
      <c r="CM258" s="14"/>
      <c r="CN258" s="14"/>
    </row>
    <row r="259" spans="1:104" ht="16.350000000000001" customHeight="1" x14ac:dyDescent="0.2">
      <c r="A259" s="1507"/>
      <c r="B259" s="443" t="s">
        <v>286</v>
      </c>
      <c r="C259" s="139">
        <f t="shared" si="77"/>
        <v>0</v>
      </c>
      <c r="D259" s="440"/>
      <c r="E259" s="812">
        <f t="shared" si="87"/>
        <v>0</v>
      </c>
      <c r="F259" s="441"/>
      <c r="G259" s="442"/>
      <c r="H259" s="441"/>
      <c r="I259" s="442"/>
      <c r="J259" s="441"/>
      <c r="K259" s="39"/>
      <c r="L259" s="441"/>
      <c r="M259" s="39"/>
      <c r="N259" s="441"/>
      <c r="O259" s="39"/>
      <c r="P259" s="441"/>
      <c r="Q259" s="39"/>
      <c r="R259" s="441"/>
      <c r="S259" s="39"/>
      <c r="T259" s="441"/>
      <c r="U259" s="39"/>
      <c r="V259" s="441"/>
      <c r="W259" s="39"/>
      <c r="X259" s="441"/>
      <c r="Y259" s="39"/>
      <c r="Z259" s="441"/>
      <c r="AA259" s="39"/>
      <c r="AB259" s="441"/>
      <c r="AC259" s="39"/>
      <c r="AD259" s="441"/>
      <c r="AE259" s="407"/>
      <c r="AF259" s="441"/>
      <c r="AG259" s="407"/>
      <c r="AH259" s="441"/>
      <c r="AI259" s="407"/>
      <c r="AJ259" s="441"/>
      <c r="AK259" s="407"/>
      <c r="AL259" s="441"/>
      <c r="AM259" s="437"/>
      <c r="AN259" s="143"/>
      <c r="AO259" s="143"/>
      <c r="AP259" s="39"/>
      <c r="AQ259" s="35"/>
      <c r="AR259" s="39"/>
      <c r="AS259" s="58"/>
      <c r="AT259" s="58"/>
      <c r="AU259" s="39"/>
      <c r="AV259" s="30" t="str">
        <f t="shared" si="80"/>
        <v/>
      </c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12"/>
      <c r="BH259" s="12"/>
      <c r="BI259" s="12"/>
      <c r="CA259" s="32" t="str">
        <f t="shared" si="81"/>
        <v/>
      </c>
      <c r="CB259" s="32" t="str">
        <f t="shared" si="82"/>
        <v/>
      </c>
      <c r="CC259" s="438" t="str">
        <f t="shared" si="83"/>
        <v/>
      </c>
      <c r="CD259" s="32"/>
      <c r="CE259" s="32"/>
      <c r="CF259" s="32"/>
      <c r="CG259" s="33">
        <f t="shared" si="84"/>
        <v>0</v>
      </c>
      <c r="CH259" s="33">
        <f t="shared" si="85"/>
        <v>0</v>
      </c>
      <c r="CI259" s="33">
        <f t="shared" si="86"/>
        <v>0</v>
      </c>
      <c r="CJ259" s="33"/>
      <c r="CK259" s="33"/>
      <c r="CL259" s="33"/>
      <c r="CM259" s="14"/>
      <c r="CN259" s="14"/>
    </row>
    <row r="260" spans="1:104" ht="16.350000000000001" customHeight="1" x14ac:dyDescent="0.2">
      <c r="A260" s="1507"/>
      <c r="B260" s="444" t="s">
        <v>287</v>
      </c>
      <c r="C260" s="182">
        <f t="shared" si="77"/>
        <v>1</v>
      </c>
      <c r="D260" s="445"/>
      <c r="E260" s="350">
        <f t="shared" si="87"/>
        <v>1</v>
      </c>
      <c r="F260" s="273"/>
      <c r="G260" s="446"/>
      <c r="H260" s="273"/>
      <c r="I260" s="446"/>
      <c r="J260" s="273"/>
      <c r="K260" s="85"/>
      <c r="L260" s="273"/>
      <c r="M260" s="85"/>
      <c r="N260" s="273"/>
      <c r="O260" s="85">
        <v>1</v>
      </c>
      <c r="P260" s="273"/>
      <c r="Q260" s="85"/>
      <c r="R260" s="273"/>
      <c r="S260" s="85"/>
      <c r="T260" s="273"/>
      <c r="U260" s="85"/>
      <c r="V260" s="273"/>
      <c r="W260" s="85"/>
      <c r="X260" s="273"/>
      <c r="Y260" s="85"/>
      <c r="Z260" s="273"/>
      <c r="AA260" s="85"/>
      <c r="AB260" s="273"/>
      <c r="AC260" s="85"/>
      <c r="AD260" s="273"/>
      <c r="AE260" s="274"/>
      <c r="AF260" s="273"/>
      <c r="AG260" s="274"/>
      <c r="AH260" s="273"/>
      <c r="AI260" s="274"/>
      <c r="AJ260" s="273"/>
      <c r="AK260" s="274"/>
      <c r="AL260" s="273"/>
      <c r="AM260" s="447"/>
      <c r="AN260" s="149">
        <v>1</v>
      </c>
      <c r="AO260" s="149">
        <v>1</v>
      </c>
      <c r="AP260" s="85"/>
      <c r="AQ260" s="82">
        <v>0</v>
      </c>
      <c r="AR260" s="85">
        <v>0</v>
      </c>
      <c r="AS260" s="59">
        <v>0</v>
      </c>
      <c r="AT260" s="59">
        <v>0</v>
      </c>
      <c r="AU260" s="85">
        <v>0</v>
      </c>
      <c r="AV260" s="30" t="str">
        <f t="shared" si="80"/>
        <v/>
      </c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12"/>
      <c r="BH260" s="12"/>
      <c r="BI260" s="12"/>
      <c r="CA260" s="32" t="str">
        <f t="shared" si="81"/>
        <v/>
      </c>
      <c r="CB260" s="32" t="str">
        <f t="shared" si="82"/>
        <v/>
      </c>
      <c r="CC260" s="438" t="str">
        <f t="shared" si="83"/>
        <v/>
      </c>
      <c r="CD260" s="32"/>
      <c r="CE260" s="32"/>
      <c r="CF260" s="32"/>
      <c r="CG260" s="33">
        <f t="shared" si="84"/>
        <v>0</v>
      </c>
      <c r="CH260" s="33">
        <f t="shared" si="85"/>
        <v>0</v>
      </c>
      <c r="CI260" s="33">
        <f t="shared" si="86"/>
        <v>0</v>
      </c>
      <c r="CJ260" s="33"/>
      <c r="CK260" s="33"/>
      <c r="CL260" s="33"/>
      <c r="CM260" s="14"/>
      <c r="CN260" s="14"/>
    </row>
    <row r="261" spans="1:104" ht="16.350000000000001" customHeight="1" x14ac:dyDescent="0.2">
      <c r="A261" s="1372" t="s">
        <v>288</v>
      </c>
      <c r="B261" s="435" t="s">
        <v>33</v>
      </c>
      <c r="C261" s="328">
        <f t="shared" si="77"/>
        <v>0</v>
      </c>
      <c r="D261" s="329">
        <f t="shared" ref="D261:D269" si="88">SUM(F261+H261+J261+L261+N261+P261+R261+T261+V261+X261+Z261+AB261+AD261+AF261+AH261+AJ261+AL261)</f>
        <v>0</v>
      </c>
      <c r="E261" s="330">
        <f t="shared" ref="E261:E269" si="89">SUM(G261+I261+K261+M261+O261+Q261+S261+U261+W261+Y261+AA261+AC261+AE261+AG261+AI261+AK261+AM261)</f>
        <v>0</v>
      </c>
      <c r="F261" s="448"/>
      <c r="G261" s="449"/>
      <c r="H261" s="450"/>
      <c r="I261" s="449"/>
      <c r="J261" s="450"/>
      <c r="K261" s="272"/>
      <c r="L261" s="451"/>
      <c r="M261" s="449"/>
      <c r="N261" s="450"/>
      <c r="O261" s="452"/>
      <c r="P261" s="448"/>
      <c r="Q261" s="449"/>
      <c r="R261" s="450"/>
      <c r="S261" s="452"/>
      <c r="T261" s="448"/>
      <c r="U261" s="449"/>
      <c r="V261" s="450"/>
      <c r="W261" s="452"/>
      <c r="X261" s="448"/>
      <c r="Y261" s="449"/>
      <c r="Z261" s="450"/>
      <c r="AA261" s="452"/>
      <c r="AB261" s="448"/>
      <c r="AC261" s="449"/>
      <c r="AD261" s="450"/>
      <c r="AE261" s="452"/>
      <c r="AF261" s="448"/>
      <c r="AG261" s="449"/>
      <c r="AH261" s="450"/>
      <c r="AI261" s="452"/>
      <c r="AJ261" s="448"/>
      <c r="AK261" s="449"/>
      <c r="AL261" s="450"/>
      <c r="AM261" s="453"/>
      <c r="AN261" s="911"/>
      <c r="AO261" s="264"/>
      <c r="AP261" s="109"/>
      <c r="AQ261" s="106"/>
      <c r="AR261" s="109"/>
      <c r="AS261" s="57"/>
      <c r="AT261" s="57"/>
      <c r="AU261" s="109"/>
      <c r="AV261" s="30" t="str">
        <f t="shared" si="80"/>
        <v/>
      </c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12"/>
      <c r="BH261" s="12"/>
      <c r="BI261" s="12"/>
      <c r="CA261" s="32" t="str">
        <f t="shared" si="81"/>
        <v/>
      </c>
      <c r="CB261" s="32" t="str">
        <f t="shared" si="82"/>
        <v/>
      </c>
      <c r="CC261" s="438" t="str">
        <f t="shared" si="83"/>
        <v/>
      </c>
      <c r="CD261" s="32"/>
      <c r="CE261" s="32"/>
      <c r="CF261" s="32"/>
      <c r="CG261" s="33">
        <f t="shared" si="84"/>
        <v>0</v>
      </c>
      <c r="CH261" s="33">
        <f t="shared" si="85"/>
        <v>0</v>
      </c>
      <c r="CI261" s="33">
        <f t="shared" si="86"/>
        <v>0</v>
      </c>
      <c r="CJ261" s="33"/>
      <c r="CK261" s="33"/>
      <c r="CL261" s="33"/>
      <c r="CM261" s="14"/>
      <c r="CN261" s="14"/>
    </row>
    <row r="262" spans="1:104" ht="16.350000000000001" customHeight="1" x14ac:dyDescent="0.2">
      <c r="A262" s="1433"/>
      <c r="B262" s="439" t="s">
        <v>280</v>
      </c>
      <c r="C262" s="213">
        <f t="shared" si="77"/>
        <v>0</v>
      </c>
      <c r="D262" s="214">
        <f t="shared" si="88"/>
        <v>0</v>
      </c>
      <c r="E262" s="330">
        <f t="shared" si="89"/>
        <v>0</v>
      </c>
      <c r="F262" s="106"/>
      <c r="G262" s="272"/>
      <c r="H262" s="106"/>
      <c r="I262" s="272"/>
      <c r="J262" s="106"/>
      <c r="K262" s="272"/>
      <c r="L262" s="106"/>
      <c r="M262" s="272"/>
      <c r="N262" s="264"/>
      <c r="O262" s="454"/>
      <c r="P262" s="106"/>
      <c r="Q262" s="272"/>
      <c r="R262" s="264"/>
      <c r="S262" s="454"/>
      <c r="T262" s="106"/>
      <c r="U262" s="272"/>
      <c r="V262" s="264"/>
      <c r="W262" s="454"/>
      <c r="X262" s="106"/>
      <c r="Y262" s="272"/>
      <c r="Z262" s="264"/>
      <c r="AA262" s="454"/>
      <c r="AB262" s="106"/>
      <c r="AC262" s="272"/>
      <c r="AD262" s="264"/>
      <c r="AE262" s="454"/>
      <c r="AF262" s="106"/>
      <c r="AG262" s="272"/>
      <c r="AH262" s="264"/>
      <c r="AI262" s="454"/>
      <c r="AJ262" s="106"/>
      <c r="AK262" s="272"/>
      <c r="AL262" s="264"/>
      <c r="AM262" s="108"/>
      <c r="AN262" s="264"/>
      <c r="AO262" s="264"/>
      <c r="AP262" s="109"/>
      <c r="AQ262" s="106"/>
      <c r="AR262" s="109"/>
      <c r="AS262" s="57"/>
      <c r="AT262" s="57"/>
      <c r="AU262" s="109"/>
      <c r="AV262" s="30" t="str">
        <f t="shared" si="80"/>
        <v/>
      </c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12"/>
      <c r="BH262" s="12"/>
      <c r="BI262" s="12"/>
      <c r="CA262" s="32" t="str">
        <f t="shared" si="81"/>
        <v/>
      </c>
      <c r="CB262" s="32" t="str">
        <f t="shared" si="82"/>
        <v/>
      </c>
      <c r="CC262" s="438" t="str">
        <f t="shared" si="83"/>
        <v/>
      </c>
      <c r="CD262" s="32"/>
      <c r="CE262" s="32"/>
      <c r="CF262" s="32"/>
      <c r="CG262" s="33">
        <f t="shared" si="84"/>
        <v>0</v>
      </c>
      <c r="CH262" s="33">
        <f t="shared" si="85"/>
        <v>0</v>
      </c>
      <c r="CI262" s="33">
        <f t="shared" si="86"/>
        <v>0</v>
      </c>
      <c r="CJ262" s="33"/>
      <c r="CK262" s="33"/>
      <c r="CL262" s="33"/>
      <c r="CM262" s="14"/>
      <c r="CN262" s="14"/>
    </row>
    <row r="263" spans="1:104" ht="16.350000000000001" customHeight="1" x14ac:dyDescent="0.2">
      <c r="A263" s="1433"/>
      <c r="B263" s="443" t="s">
        <v>281</v>
      </c>
      <c r="C263" s="139">
        <f t="shared" si="77"/>
        <v>0</v>
      </c>
      <c r="D263" s="140">
        <f t="shared" si="88"/>
        <v>0</v>
      </c>
      <c r="E263" s="812">
        <f t="shared" si="89"/>
        <v>0</v>
      </c>
      <c r="F263" s="35"/>
      <c r="G263" s="40"/>
      <c r="H263" s="35"/>
      <c r="I263" s="40"/>
      <c r="J263" s="35"/>
      <c r="K263" s="40"/>
      <c r="L263" s="35"/>
      <c r="M263" s="40"/>
      <c r="N263" s="35"/>
      <c r="O263" s="37"/>
      <c r="P263" s="35"/>
      <c r="Q263" s="40"/>
      <c r="R263" s="143"/>
      <c r="S263" s="37"/>
      <c r="T263" s="35"/>
      <c r="U263" s="40"/>
      <c r="V263" s="143"/>
      <c r="W263" s="37"/>
      <c r="X263" s="35"/>
      <c r="Y263" s="40"/>
      <c r="Z263" s="143"/>
      <c r="AA263" s="37"/>
      <c r="AB263" s="35"/>
      <c r="AC263" s="40"/>
      <c r="AD263" s="143"/>
      <c r="AE263" s="37"/>
      <c r="AF263" s="35"/>
      <c r="AG263" s="40"/>
      <c r="AH263" s="143"/>
      <c r="AI263" s="37"/>
      <c r="AJ263" s="35"/>
      <c r="AK263" s="40"/>
      <c r="AL263" s="143"/>
      <c r="AM263" s="38"/>
      <c r="AN263" s="143"/>
      <c r="AO263" s="143"/>
      <c r="AP263" s="39"/>
      <c r="AQ263" s="35"/>
      <c r="AR263" s="39"/>
      <c r="AS263" s="58"/>
      <c r="AT263" s="58"/>
      <c r="AU263" s="39"/>
      <c r="AV263" s="30" t="str">
        <f t="shared" si="80"/>
        <v/>
      </c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12"/>
      <c r="BH263" s="12"/>
      <c r="BI263" s="12"/>
      <c r="CA263" s="32" t="str">
        <f t="shared" si="81"/>
        <v/>
      </c>
      <c r="CB263" s="32" t="str">
        <f t="shared" si="82"/>
        <v/>
      </c>
      <c r="CC263" s="438" t="str">
        <f t="shared" si="83"/>
        <v/>
      </c>
      <c r="CD263" s="32"/>
      <c r="CE263" s="32"/>
      <c r="CF263" s="32"/>
      <c r="CG263" s="33">
        <f t="shared" si="84"/>
        <v>0</v>
      </c>
      <c r="CH263" s="33">
        <f t="shared" si="85"/>
        <v>0</v>
      </c>
      <c r="CI263" s="33">
        <f t="shared" si="86"/>
        <v>0</v>
      </c>
      <c r="CJ263" s="33"/>
      <c r="CK263" s="33"/>
      <c r="CL263" s="33"/>
      <c r="CM263" s="14"/>
      <c r="CN263" s="14"/>
    </row>
    <row r="264" spans="1:104" ht="16.350000000000001" customHeight="1" x14ac:dyDescent="0.2">
      <c r="A264" s="1433"/>
      <c r="B264" s="443" t="s">
        <v>282</v>
      </c>
      <c r="C264" s="139">
        <f t="shared" si="77"/>
        <v>0</v>
      </c>
      <c r="D264" s="140">
        <f t="shared" si="88"/>
        <v>0</v>
      </c>
      <c r="E264" s="812">
        <f t="shared" si="89"/>
        <v>0</v>
      </c>
      <c r="F264" s="35"/>
      <c r="G264" s="40"/>
      <c r="H264" s="35"/>
      <c r="I264" s="40"/>
      <c r="J264" s="35"/>
      <c r="K264" s="40"/>
      <c r="L264" s="35"/>
      <c r="M264" s="40"/>
      <c r="N264" s="35"/>
      <c r="O264" s="37"/>
      <c r="P264" s="35"/>
      <c r="Q264" s="40"/>
      <c r="R264" s="143"/>
      <c r="S264" s="37"/>
      <c r="T264" s="35"/>
      <c r="U264" s="40"/>
      <c r="V264" s="143"/>
      <c r="W264" s="37"/>
      <c r="X264" s="35"/>
      <c r="Y264" s="40"/>
      <c r="Z264" s="143"/>
      <c r="AA264" s="37"/>
      <c r="AB264" s="35"/>
      <c r="AC264" s="40"/>
      <c r="AD264" s="143"/>
      <c r="AE264" s="37"/>
      <c r="AF264" s="35"/>
      <c r="AG264" s="40"/>
      <c r="AH264" s="143"/>
      <c r="AI264" s="37"/>
      <c r="AJ264" s="35"/>
      <c r="AK264" s="40"/>
      <c r="AL264" s="143"/>
      <c r="AM264" s="38"/>
      <c r="AN264" s="143"/>
      <c r="AO264" s="143"/>
      <c r="AP264" s="39"/>
      <c r="AQ264" s="35"/>
      <c r="AR264" s="39"/>
      <c r="AS264" s="58"/>
      <c r="AT264" s="58"/>
      <c r="AU264" s="39"/>
      <c r="AV264" s="30" t="str">
        <f t="shared" si="80"/>
        <v/>
      </c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12"/>
      <c r="BH264" s="12"/>
      <c r="BI264" s="12"/>
      <c r="CA264" s="32" t="str">
        <f t="shared" si="81"/>
        <v/>
      </c>
      <c r="CB264" s="32" t="str">
        <f t="shared" si="82"/>
        <v/>
      </c>
      <c r="CC264" s="438" t="str">
        <f t="shared" si="83"/>
        <v/>
      </c>
      <c r="CD264" s="32"/>
      <c r="CE264" s="32"/>
      <c r="CF264" s="32"/>
      <c r="CG264" s="33">
        <f t="shared" si="84"/>
        <v>0</v>
      </c>
      <c r="CH264" s="33">
        <f t="shared" si="85"/>
        <v>0</v>
      </c>
      <c r="CI264" s="33">
        <f t="shared" si="86"/>
        <v>0</v>
      </c>
      <c r="CJ264" s="33"/>
      <c r="CK264" s="33"/>
      <c r="CL264" s="33"/>
      <c r="CM264" s="14"/>
      <c r="CN264" s="14"/>
    </row>
    <row r="265" spans="1:104" ht="16.350000000000001" customHeight="1" x14ac:dyDescent="0.2">
      <c r="A265" s="1433"/>
      <c r="B265" s="443" t="s">
        <v>283</v>
      </c>
      <c r="C265" s="139">
        <f t="shared" si="77"/>
        <v>0</v>
      </c>
      <c r="D265" s="140">
        <f t="shared" si="88"/>
        <v>0</v>
      </c>
      <c r="E265" s="812">
        <f t="shared" si="89"/>
        <v>0</v>
      </c>
      <c r="F265" s="35"/>
      <c r="G265" s="40"/>
      <c r="H265" s="35"/>
      <c r="I265" s="40"/>
      <c r="J265" s="35"/>
      <c r="K265" s="40"/>
      <c r="L265" s="35"/>
      <c r="M265" s="40"/>
      <c r="N265" s="35"/>
      <c r="O265" s="37"/>
      <c r="P265" s="35"/>
      <c r="Q265" s="40"/>
      <c r="R265" s="143"/>
      <c r="S265" s="37"/>
      <c r="T265" s="35"/>
      <c r="U265" s="40"/>
      <c r="V265" s="143"/>
      <c r="W265" s="37"/>
      <c r="X265" s="35"/>
      <c r="Y265" s="40"/>
      <c r="Z265" s="143"/>
      <c r="AA265" s="37"/>
      <c r="AB265" s="35"/>
      <c r="AC265" s="40"/>
      <c r="AD265" s="143"/>
      <c r="AE265" s="37"/>
      <c r="AF265" s="35"/>
      <c r="AG265" s="40"/>
      <c r="AH265" s="143"/>
      <c r="AI265" s="37"/>
      <c r="AJ265" s="35"/>
      <c r="AK265" s="40"/>
      <c r="AL265" s="143"/>
      <c r="AM265" s="38"/>
      <c r="AN265" s="143"/>
      <c r="AO265" s="143"/>
      <c r="AP265" s="39"/>
      <c r="AQ265" s="35"/>
      <c r="AR265" s="39"/>
      <c r="AS265" s="58"/>
      <c r="AT265" s="58"/>
      <c r="AU265" s="39"/>
      <c r="AV265" s="30" t="str">
        <f t="shared" si="80"/>
        <v/>
      </c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12"/>
      <c r="BH265" s="12"/>
      <c r="BI265" s="12"/>
      <c r="CA265" s="32" t="str">
        <f t="shared" si="81"/>
        <v/>
      </c>
      <c r="CB265" s="32" t="str">
        <f t="shared" si="82"/>
        <v/>
      </c>
      <c r="CC265" s="438" t="str">
        <f t="shared" si="83"/>
        <v/>
      </c>
      <c r="CD265" s="32"/>
      <c r="CE265" s="32"/>
      <c r="CF265" s="32"/>
      <c r="CG265" s="33">
        <f t="shared" si="84"/>
        <v>0</v>
      </c>
      <c r="CH265" s="33">
        <f t="shared" si="85"/>
        <v>0</v>
      </c>
      <c r="CI265" s="33">
        <f t="shared" si="86"/>
        <v>0</v>
      </c>
      <c r="CJ265" s="33"/>
      <c r="CK265" s="33"/>
      <c r="CL265" s="33"/>
      <c r="CM265" s="14"/>
      <c r="CN265" s="14"/>
    </row>
    <row r="266" spans="1:104" ht="16.350000000000001" customHeight="1" x14ac:dyDescent="0.2">
      <c r="A266" s="1433"/>
      <c r="B266" s="443" t="s">
        <v>284</v>
      </c>
      <c r="C266" s="139">
        <f t="shared" si="77"/>
        <v>0</v>
      </c>
      <c r="D266" s="140">
        <f t="shared" si="88"/>
        <v>0</v>
      </c>
      <c r="E266" s="812">
        <f t="shared" si="89"/>
        <v>0</v>
      </c>
      <c r="F266" s="35"/>
      <c r="G266" s="40"/>
      <c r="H266" s="35"/>
      <c r="I266" s="40"/>
      <c r="J266" s="35"/>
      <c r="K266" s="40"/>
      <c r="L266" s="35"/>
      <c r="M266" s="40"/>
      <c r="N266" s="35"/>
      <c r="O266" s="37"/>
      <c r="P266" s="35"/>
      <c r="Q266" s="40"/>
      <c r="R266" s="143"/>
      <c r="S266" s="37"/>
      <c r="T266" s="35"/>
      <c r="U266" s="40"/>
      <c r="V266" s="143"/>
      <c r="W266" s="37"/>
      <c r="X266" s="35"/>
      <c r="Y266" s="40"/>
      <c r="Z266" s="143"/>
      <c r="AA266" s="37"/>
      <c r="AB266" s="35"/>
      <c r="AC266" s="40"/>
      <c r="AD266" s="143"/>
      <c r="AE266" s="37"/>
      <c r="AF266" s="35"/>
      <c r="AG266" s="40"/>
      <c r="AH266" s="143"/>
      <c r="AI266" s="37"/>
      <c r="AJ266" s="35"/>
      <c r="AK266" s="40"/>
      <c r="AL266" s="143"/>
      <c r="AM266" s="38"/>
      <c r="AN266" s="143"/>
      <c r="AO266" s="143"/>
      <c r="AP266" s="39"/>
      <c r="AQ266" s="35"/>
      <c r="AR266" s="39"/>
      <c r="AS266" s="58"/>
      <c r="AT266" s="58"/>
      <c r="AU266" s="39"/>
      <c r="AV266" s="30" t="str">
        <f t="shared" si="80"/>
        <v/>
      </c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12"/>
      <c r="BH266" s="12"/>
      <c r="BI266" s="12"/>
      <c r="CA266" s="32" t="str">
        <f t="shared" si="81"/>
        <v/>
      </c>
      <c r="CB266" s="32" t="str">
        <f t="shared" si="82"/>
        <v/>
      </c>
      <c r="CC266" s="438" t="str">
        <f t="shared" si="83"/>
        <v/>
      </c>
      <c r="CD266" s="32"/>
      <c r="CE266" s="32"/>
      <c r="CF266" s="32"/>
      <c r="CG266" s="33">
        <f t="shared" si="84"/>
        <v>0</v>
      </c>
      <c r="CH266" s="33">
        <f t="shared" si="85"/>
        <v>0</v>
      </c>
      <c r="CI266" s="33">
        <f t="shared" si="86"/>
        <v>0</v>
      </c>
      <c r="CJ266" s="33"/>
      <c r="CK266" s="33"/>
      <c r="CL266" s="33"/>
      <c r="CM266" s="14"/>
      <c r="CN266" s="14"/>
    </row>
    <row r="267" spans="1:104" ht="15.75" customHeight="1" x14ac:dyDescent="0.2">
      <c r="A267" s="1433"/>
      <c r="B267" s="443" t="s">
        <v>285</v>
      </c>
      <c r="C267" s="139">
        <f t="shared" si="77"/>
        <v>0</v>
      </c>
      <c r="D267" s="140">
        <f t="shared" si="88"/>
        <v>0</v>
      </c>
      <c r="E267" s="812">
        <f t="shared" si="89"/>
        <v>0</v>
      </c>
      <c r="F267" s="35"/>
      <c r="G267" s="40"/>
      <c r="H267" s="35"/>
      <c r="I267" s="40"/>
      <c r="J267" s="35"/>
      <c r="K267" s="40"/>
      <c r="L267" s="35"/>
      <c r="M267" s="40"/>
      <c r="N267" s="35"/>
      <c r="O267" s="37"/>
      <c r="P267" s="35"/>
      <c r="Q267" s="40"/>
      <c r="R267" s="143"/>
      <c r="S267" s="37"/>
      <c r="T267" s="35"/>
      <c r="U267" s="40"/>
      <c r="V267" s="143"/>
      <c r="W267" s="37"/>
      <c r="X267" s="35"/>
      <c r="Y267" s="40"/>
      <c r="Z267" s="143"/>
      <c r="AA267" s="37"/>
      <c r="AB267" s="35"/>
      <c r="AC267" s="40"/>
      <c r="AD267" s="143"/>
      <c r="AE267" s="37"/>
      <c r="AF267" s="35"/>
      <c r="AG267" s="40"/>
      <c r="AH267" s="143"/>
      <c r="AI267" s="37"/>
      <c r="AJ267" s="35"/>
      <c r="AK267" s="40"/>
      <c r="AL267" s="143"/>
      <c r="AM267" s="38"/>
      <c r="AN267" s="143"/>
      <c r="AO267" s="143"/>
      <c r="AP267" s="39"/>
      <c r="AQ267" s="35"/>
      <c r="AR267" s="39"/>
      <c r="AS267" s="58"/>
      <c r="AT267" s="58"/>
      <c r="AU267" s="39"/>
      <c r="AV267" s="30" t="str">
        <f t="shared" si="80"/>
        <v/>
      </c>
      <c r="AW267" s="13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Z267" s="2"/>
      <c r="CA267" s="32" t="str">
        <f t="shared" si="81"/>
        <v/>
      </c>
      <c r="CB267" s="32" t="str">
        <f t="shared" si="82"/>
        <v/>
      </c>
      <c r="CC267" s="438" t="str">
        <f t="shared" si="83"/>
        <v/>
      </c>
      <c r="CD267" s="32"/>
      <c r="CE267" s="32"/>
      <c r="CF267" s="32"/>
      <c r="CG267" s="33">
        <f t="shared" si="84"/>
        <v>0</v>
      </c>
      <c r="CH267" s="33">
        <f t="shared" si="85"/>
        <v>0</v>
      </c>
      <c r="CI267" s="33">
        <f t="shared" si="86"/>
        <v>0</v>
      </c>
      <c r="CJ267" s="33"/>
      <c r="CK267" s="33"/>
      <c r="CL267" s="33"/>
      <c r="CM267" s="14"/>
      <c r="CN267" s="14"/>
    </row>
    <row r="268" spans="1:104" ht="16.350000000000001" customHeight="1" x14ac:dyDescent="0.2">
      <c r="A268" s="1433"/>
      <c r="B268" s="443" t="s">
        <v>286</v>
      </c>
      <c r="C268" s="139">
        <f t="shared" si="77"/>
        <v>0</v>
      </c>
      <c r="D268" s="140">
        <f t="shared" si="88"/>
        <v>0</v>
      </c>
      <c r="E268" s="812">
        <f t="shared" si="89"/>
        <v>0</v>
      </c>
      <c r="F268" s="35"/>
      <c r="G268" s="40"/>
      <c r="H268" s="35"/>
      <c r="I268" s="40"/>
      <c r="J268" s="35"/>
      <c r="K268" s="40"/>
      <c r="L268" s="35"/>
      <c r="M268" s="40"/>
      <c r="N268" s="35"/>
      <c r="O268" s="37"/>
      <c r="P268" s="35"/>
      <c r="Q268" s="40"/>
      <c r="R268" s="143"/>
      <c r="S268" s="37"/>
      <c r="T268" s="35"/>
      <c r="U268" s="40"/>
      <c r="V268" s="143"/>
      <c r="W268" s="37"/>
      <c r="X268" s="35"/>
      <c r="Y268" s="40"/>
      <c r="Z268" s="143"/>
      <c r="AA268" s="37"/>
      <c r="AB268" s="35"/>
      <c r="AC268" s="40"/>
      <c r="AD268" s="143"/>
      <c r="AE268" s="37"/>
      <c r="AF268" s="35"/>
      <c r="AG268" s="40"/>
      <c r="AH268" s="143"/>
      <c r="AI268" s="37"/>
      <c r="AJ268" s="35"/>
      <c r="AK268" s="40"/>
      <c r="AL268" s="143"/>
      <c r="AM268" s="38"/>
      <c r="AN268" s="143"/>
      <c r="AO268" s="143"/>
      <c r="AP268" s="39"/>
      <c r="AQ268" s="35"/>
      <c r="AR268" s="39"/>
      <c r="AS268" s="58"/>
      <c r="AT268" s="58"/>
      <c r="AU268" s="39"/>
      <c r="AV268" s="30" t="str">
        <f t="shared" si="80"/>
        <v/>
      </c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Y268" s="3"/>
      <c r="BZ268" s="4"/>
      <c r="CA268" s="32" t="str">
        <f t="shared" si="81"/>
        <v/>
      </c>
      <c r="CB268" s="32" t="str">
        <f t="shared" si="82"/>
        <v/>
      </c>
      <c r="CC268" s="438" t="str">
        <f t="shared" si="83"/>
        <v/>
      </c>
      <c r="CD268" s="32"/>
      <c r="CE268" s="32"/>
      <c r="CF268" s="33"/>
      <c r="CG268" s="33">
        <f t="shared" si="84"/>
        <v>0</v>
      </c>
      <c r="CH268" s="33">
        <f t="shared" si="85"/>
        <v>0</v>
      </c>
      <c r="CI268" s="33">
        <f t="shared" si="86"/>
        <v>0</v>
      </c>
      <c r="CJ268" s="33"/>
      <c r="CK268" s="33"/>
      <c r="CL268" s="33"/>
      <c r="CM268" s="14"/>
      <c r="CZ268" s="3"/>
    </row>
    <row r="269" spans="1:104" ht="16.350000000000001" customHeight="1" x14ac:dyDescent="0.2">
      <c r="A269" s="1374"/>
      <c r="B269" s="444" t="s">
        <v>287</v>
      </c>
      <c r="C269" s="182">
        <f t="shared" si="77"/>
        <v>1</v>
      </c>
      <c r="D269" s="183">
        <f t="shared" si="88"/>
        <v>0</v>
      </c>
      <c r="E269" s="350">
        <f t="shared" si="89"/>
        <v>1</v>
      </c>
      <c r="F269" s="82"/>
      <c r="G269" s="185">
        <v>1</v>
      </c>
      <c r="H269" s="82"/>
      <c r="I269" s="185"/>
      <c r="J269" s="82"/>
      <c r="K269" s="185"/>
      <c r="L269" s="82"/>
      <c r="M269" s="185"/>
      <c r="N269" s="82"/>
      <c r="O269" s="455"/>
      <c r="P269" s="82"/>
      <c r="Q269" s="185"/>
      <c r="R269" s="149"/>
      <c r="S269" s="455"/>
      <c r="T269" s="82"/>
      <c r="U269" s="185"/>
      <c r="V269" s="149"/>
      <c r="W269" s="455"/>
      <c r="X269" s="82"/>
      <c r="Y269" s="185"/>
      <c r="Z269" s="149"/>
      <c r="AA269" s="455"/>
      <c r="AB269" s="82"/>
      <c r="AC269" s="185"/>
      <c r="AD269" s="149"/>
      <c r="AE269" s="455"/>
      <c r="AF269" s="82"/>
      <c r="AG269" s="185"/>
      <c r="AH269" s="149"/>
      <c r="AI269" s="455"/>
      <c r="AJ269" s="82"/>
      <c r="AK269" s="185"/>
      <c r="AL269" s="149"/>
      <c r="AM269" s="84"/>
      <c r="AN269" s="149">
        <v>1</v>
      </c>
      <c r="AO269" s="149">
        <v>1</v>
      </c>
      <c r="AP269" s="85"/>
      <c r="AQ269" s="82">
        <v>0</v>
      </c>
      <c r="AR269" s="85">
        <v>0</v>
      </c>
      <c r="AS269" s="59">
        <v>0</v>
      </c>
      <c r="AT269" s="85">
        <v>0</v>
      </c>
      <c r="AU269" s="85">
        <v>0</v>
      </c>
      <c r="AV269" s="30" t="str">
        <f t="shared" si="80"/>
        <v/>
      </c>
      <c r="AW269" s="162"/>
      <c r="AX269" s="940"/>
      <c r="AY269" s="1084"/>
      <c r="AZ269" s="1084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Z269" s="4"/>
      <c r="CA269" s="32" t="str">
        <f t="shared" si="81"/>
        <v/>
      </c>
      <c r="CB269" s="32" t="str">
        <f t="shared" si="82"/>
        <v/>
      </c>
      <c r="CC269" s="438" t="str">
        <f t="shared" si="83"/>
        <v/>
      </c>
      <c r="CD269" s="32"/>
      <c r="CE269" s="32"/>
      <c r="CF269" s="33"/>
      <c r="CG269" s="33">
        <f t="shared" si="84"/>
        <v>0</v>
      </c>
      <c r="CH269" s="33">
        <f t="shared" si="85"/>
        <v>0</v>
      </c>
      <c r="CI269" s="33">
        <f t="shared" si="86"/>
        <v>0</v>
      </c>
      <c r="CJ269" s="33"/>
      <c r="CK269" s="33"/>
      <c r="CL269" s="33"/>
      <c r="CM269" s="14"/>
      <c r="CZ269" s="3"/>
    </row>
    <row r="270" spans="1:104" ht="21" customHeight="1" x14ac:dyDescent="0.2">
      <c r="A270" s="155" t="s">
        <v>289</v>
      </c>
      <c r="B270" s="122"/>
      <c r="AW270" s="118"/>
      <c r="AX270" s="940"/>
      <c r="AY270" s="1084"/>
      <c r="AZ270" s="1084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Z270" s="4"/>
      <c r="CA270" s="32"/>
      <c r="CB270" s="32"/>
      <c r="CC270" s="32"/>
      <c r="CD270" s="32"/>
      <c r="CE270" s="32"/>
      <c r="CF270" s="33"/>
      <c r="CG270" s="33"/>
      <c r="CH270" s="33"/>
      <c r="CI270" s="33"/>
      <c r="CJ270" s="33"/>
      <c r="CK270" s="33"/>
      <c r="CL270" s="33"/>
      <c r="CM270" s="14"/>
      <c r="CZ270" s="3"/>
    </row>
    <row r="271" spans="1:104" ht="16.350000000000001" customHeight="1" x14ac:dyDescent="0.2">
      <c r="A271" s="1366" t="s">
        <v>62</v>
      </c>
      <c r="B271" s="1367"/>
      <c r="C271" s="1371" t="s">
        <v>269</v>
      </c>
      <c r="D271" s="1512"/>
      <c r="E271" s="1372"/>
      <c r="F271" s="1377" t="s">
        <v>290</v>
      </c>
      <c r="G271" s="1378"/>
      <c r="H271" s="1378"/>
      <c r="I271" s="1378"/>
      <c r="J271" s="1378"/>
      <c r="K271" s="1378"/>
      <c r="L271" s="1378"/>
      <c r="M271" s="1378"/>
      <c r="N271" s="1378"/>
      <c r="O271" s="1378"/>
      <c r="P271" s="1378"/>
      <c r="Q271" s="1378"/>
      <c r="R271" s="1378"/>
      <c r="S271" s="1378"/>
      <c r="T271" s="1378"/>
      <c r="U271" s="1378"/>
      <c r="V271" s="1378"/>
      <c r="W271" s="1378"/>
      <c r="X271" s="1378"/>
      <c r="Y271" s="1378"/>
      <c r="Z271" s="1378"/>
      <c r="AA271" s="1378"/>
      <c r="AB271" s="1378"/>
      <c r="AC271" s="1378"/>
      <c r="AD271" s="1378"/>
      <c r="AE271" s="1378"/>
      <c r="AF271" s="1378"/>
      <c r="AG271" s="1378"/>
      <c r="AH271" s="1378"/>
      <c r="AI271" s="1378"/>
      <c r="AJ271" s="1378"/>
      <c r="AK271" s="1378"/>
      <c r="AL271" s="1378"/>
      <c r="AM271" s="1378"/>
      <c r="AN271" s="1378"/>
      <c r="AO271" s="1378"/>
      <c r="AP271" s="1378"/>
      <c r="AQ271" s="1378"/>
      <c r="AR271" s="1378"/>
      <c r="AS271" s="1380"/>
      <c r="AT271" s="1403" t="s">
        <v>271</v>
      </c>
      <c r="AU271" s="1405"/>
      <c r="AV271" s="1375" t="s">
        <v>7</v>
      </c>
      <c r="AW271" s="1367" t="s">
        <v>8</v>
      </c>
      <c r="AX271" s="1367" t="s">
        <v>230</v>
      </c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12"/>
      <c r="BK271" s="12"/>
      <c r="BL271" s="1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3"/>
      <c r="CM271" s="14"/>
      <c r="CZ271" s="3"/>
    </row>
    <row r="272" spans="1:104" ht="16.350000000000001" customHeight="1" x14ac:dyDescent="0.2">
      <c r="A272" s="1399"/>
      <c r="B272" s="1400"/>
      <c r="C272" s="1373"/>
      <c r="D272" s="1513"/>
      <c r="E272" s="1374"/>
      <c r="F272" s="1406" t="s">
        <v>291</v>
      </c>
      <c r="G272" s="1408"/>
      <c r="H272" s="1406" t="s">
        <v>292</v>
      </c>
      <c r="I272" s="1408"/>
      <c r="J272" s="1406" t="s">
        <v>293</v>
      </c>
      <c r="K272" s="1408"/>
      <c r="L272" s="1406" t="s">
        <v>294</v>
      </c>
      <c r="M272" s="1408"/>
      <c r="N272" s="1406" t="s">
        <v>295</v>
      </c>
      <c r="O272" s="1408"/>
      <c r="P272" s="1406" t="s">
        <v>175</v>
      </c>
      <c r="Q272" s="1408"/>
      <c r="R272" s="1406" t="s">
        <v>110</v>
      </c>
      <c r="S272" s="1408"/>
      <c r="T272" s="1406" t="s">
        <v>11</v>
      </c>
      <c r="U272" s="1408"/>
      <c r="V272" s="1406" t="s">
        <v>112</v>
      </c>
      <c r="W272" s="1407"/>
      <c r="X272" s="1406" t="s">
        <v>113</v>
      </c>
      <c r="Y272" s="1407"/>
      <c r="Z272" s="1406" t="s">
        <v>114</v>
      </c>
      <c r="AA272" s="1407"/>
      <c r="AB272" s="1406" t="s">
        <v>115</v>
      </c>
      <c r="AC272" s="1407"/>
      <c r="AD272" s="1406" t="s">
        <v>116</v>
      </c>
      <c r="AE272" s="1407"/>
      <c r="AF272" s="1406" t="s">
        <v>117</v>
      </c>
      <c r="AG272" s="1407"/>
      <c r="AH272" s="1406" t="s">
        <v>118</v>
      </c>
      <c r="AI272" s="1407"/>
      <c r="AJ272" s="1406" t="s">
        <v>119</v>
      </c>
      <c r="AK272" s="1407"/>
      <c r="AL272" s="1406" t="s">
        <v>120</v>
      </c>
      <c r="AM272" s="1407"/>
      <c r="AN272" s="1406" t="s">
        <v>121</v>
      </c>
      <c r="AO272" s="1407"/>
      <c r="AP272" s="1406" t="s">
        <v>122</v>
      </c>
      <c r="AQ272" s="1407"/>
      <c r="AR272" s="1406" t="s">
        <v>123</v>
      </c>
      <c r="AS272" s="1407"/>
      <c r="AT272" s="1399" t="s">
        <v>277</v>
      </c>
      <c r="AU272" s="1400" t="s">
        <v>278</v>
      </c>
      <c r="AV272" s="1392"/>
      <c r="AW272" s="1400"/>
      <c r="AX272" s="1400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12"/>
      <c r="BK272" s="12"/>
      <c r="BL272" s="12"/>
      <c r="CA272" s="32"/>
      <c r="CB272" s="32"/>
      <c r="CC272" s="32"/>
      <c r="CD272" s="32"/>
      <c r="CE272" s="32"/>
      <c r="CF272" s="32"/>
      <c r="CG272" s="32"/>
      <c r="CH272" s="32"/>
      <c r="CI272" s="32"/>
      <c r="CJ272" s="32"/>
      <c r="CK272" s="32"/>
      <c r="CL272" s="33"/>
      <c r="CM272" s="14"/>
      <c r="CZ272" s="3"/>
    </row>
    <row r="273" spans="1:104" ht="32.25" customHeight="1" x14ac:dyDescent="0.2">
      <c r="A273" s="1368"/>
      <c r="B273" s="1369"/>
      <c r="C273" s="881" t="s">
        <v>88</v>
      </c>
      <c r="D273" s="831" t="s">
        <v>54</v>
      </c>
      <c r="E273" s="809" t="s">
        <v>89</v>
      </c>
      <c r="F273" s="881" t="s">
        <v>276</v>
      </c>
      <c r="G273" s="902" t="s">
        <v>89</v>
      </c>
      <c r="H273" s="881" t="s">
        <v>276</v>
      </c>
      <c r="I273" s="902" t="s">
        <v>89</v>
      </c>
      <c r="J273" s="881" t="s">
        <v>276</v>
      </c>
      <c r="K273" s="902" t="s">
        <v>89</v>
      </c>
      <c r="L273" s="881" t="s">
        <v>276</v>
      </c>
      <c r="M273" s="902" t="s">
        <v>89</v>
      </c>
      <c r="N273" s="881" t="s">
        <v>276</v>
      </c>
      <c r="O273" s="902" t="s">
        <v>89</v>
      </c>
      <c r="P273" s="881" t="s">
        <v>276</v>
      </c>
      <c r="Q273" s="902" t="s">
        <v>89</v>
      </c>
      <c r="R273" s="881" t="s">
        <v>276</v>
      </c>
      <c r="S273" s="902" t="s">
        <v>89</v>
      </c>
      <c r="T273" s="881" t="s">
        <v>276</v>
      </c>
      <c r="U273" s="902" t="s">
        <v>89</v>
      </c>
      <c r="V273" s="881" t="s">
        <v>276</v>
      </c>
      <c r="W273" s="902" t="s">
        <v>89</v>
      </c>
      <c r="X273" s="881" t="s">
        <v>276</v>
      </c>
      <c r="Y273" s="902" t="s">
        <v>89</v>
      </c>
      <c r="Z273" s="881" t="s">
        <v>276</v>
      </c>
      <c r="AA273" s="902" t="s">
        <v>89</v>
      </c>
      <c r="AB273" s="881" t="s">
        <v>276</v>
      </c>
      <c r="AC273" s="902" t="s">
        <v>89</v>
      </c>
      <c r="AD273" s="881" t="s">
        <v>276</v>
      </c>
      <c r="AE273" s="902" t="s">
        <v>89</v>
      </c>
      <c r="AF273" s="881" t="s">
        <v>276</v>
      </c>
      <c r="AG273" s="902" t="s">
        <v>89</v>
      </c>
      <c r="AH273" s="881" t="s">
        <v>276</v>
      </c>
      <c r="AI273" s="902" t="s">
        <v>89</v>
      </c>
      <c r="AJ273" s="881" t="s">
        <v>276</v>
      </c>
      <c r="AK273" s="902" t="s">
        <v>89</v>
      </c>
      <c r="AL273" s="881" t="s">
        <v>276</v>
      </c>
      <c r="AM273" s="902" t="s">
        <v>89</v>
      </c>
      <c r="AN273" s="881" t="s">
        <v>276</v>
      </c>
      <c r="AO273" s="902" t="s">
        <v>89</v>
      </c>
      <c r="AP273" s="881" t="s">
        <v>276</v>
      </c>
      <c r="AQ273" s="902" t="s">
        <v>89</v>
      </c>
      <c r="AR273" s="881" t="s">
        <v>276</v>
      </c>
      <c r="AS273" s="902" t="s">
        <v>89</v>
      </c>
      <c r="AT273" s="1368"/>
      <c r="AU273" s="1369"/>
      <c r="AV273" s="1376"/>
      <c r="AW273" s="1369"/>
      <c r="AX273" s="1369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12"/>
      <c r="BK273" s="12"/>
      <c r="BL273" s="1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3"/>
      <c r="CM273" s="14"/>
      <c r="CZ273" s="3"/>
    </row>
    <row r="274" spans="1:104" ht="16.350000000000001" customHeight="1" x14ac:dyDescent="0.2">
      <c r="A274" s="1485" t="s">
        <v>181</v>
      </c>
      <c r="B274" s="909" t="s">
        <v>176</v>
      </c>
      <c r="C274" s="213">
        <f t="shared" ref="C274:C281" si="90">SUM(D274+E274)</f>
        <v>0</v>
      </c>
      <c r="D274" s="993"/>
      <c r="E274" s="909">
        <f>+Q274+S274+U274+W274+Y274+AA274+AC274+AE274+AG274</f>
        <v>0</v>
      </c>
      <c r="F274" s="994"/>
      <c r="G274" s="994"/>
      <c r="H274" s="995"/>
      <c r="I274" s="994"/>
      <c r="J274" s="995"/>
      <c r="K274" s="996"/>
      <c r="L274" s="995"/>
      <c r="M274" s="997"/>
      <c r="N274" s="995"/>
      <c r="O274" s="996"/>
      <c r="P274" s="995"/>
      <c r="Q274" s="911"/>
      <c r="R274" s="995"/>
      <c r="S274" s="911"/>
      <c r="T274" s="995"/>
      <c r="U274" s="911"/>
      <c r="V274" s="995"/>
      <c r="W274" s="911"/>
      <c r="X274" s="995"/>
      <c r="Y274" s="911"/>
      <c r="Z274" s="995"/>
      <c r="AA274" s="911"/>
      <c r="AB274" s="995"/>
      <c r="AC274" s="911"/>
      <c r="AD274" s="995"/>
      <c r="AE274" s="911"/>
      <c r="AF274" s="995"/>
      <c r="AG274" s="911"/>
      <c r="AH274" s="995"/>
      <c r="AI274" s="994"/>
      <c r="AJ274" s="995"/>
      <c r="AK274" s="994"/>
      <c r="AL274" s="995"/>
      <c r="AM274" s="994"/>
      <c r="AN274" s="995"/>
      <c r="AO274" s="994"/>
      <c r="AP274" s="995"/>
      <c r="AQ274" s="994"/>
      <c r="AR274" s="995"/>
      <c r="AS274" s="996"/>
      <c r="AT274" s="893">
        <v>0</v>
      </c>
      <c r="AU274" s="896">
        <v>0</v>
      </c>
      <c r="AV274" s="913">
        <v>0</v>
      </c>
      <c r="AW274" s="896">
        <v>0</v>
      </c>
      <c r="AX274" s="896">
        <v>0</v>
      </c>
      <c r="AY274" s="30" t="str">
        <f>CA274&amp;CB274&amp;CC274&amp;CD274&amp;CE274&amp;CF274</f>
        <v/>
      </c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12"/>
      <c r="BK274" s="12"/>
      <c r="BL274" s="12"/>
      <c r="BZ274" s="4"/>
      <c r="CA274" s="32" t="str">
        <f>IF(CG274=0,"","* La suma de Ingresos de pacientes TRANS NO DEBE superar el total de mujeres ingresadas. ")</f>
        <v/>
      </c>
      <c r="CB274" s="32" t="str">
        <f>IF(CH274=0,"","* El Total de Pueblo Originario Ingresado NO DEBE superar el total de mujeres ingresadas. ")</f>
        <v/>
      </c>
      <c r="CC274" s="32" t="str">
        <f>IF(CI274=0,"","* El total de Migrantes Ingresado NO DEBE superar el total de mujeres ingresadas. ")</f>
        <v/>
      </c>
      <c r="CD274" s="32" t="str">
        <f>IF(CJ274=0,"","* El total de Población SENAME Ingresado NO DEBE superar el total de mujeres ingresadas. ")</f>
        <v/>
      </c>
      <c r="CE274" s="32" t="str">
        <f>IF(CK274=0,"","* No olvide digitar los campos Trans y/o Pueblo Originario y/o Migrantes y/o Población SENAME (Digite CERO si no tiene). ")</f>
        <v/>
      </c>
      <c r="CF274" s="33"/>
      <c r="CG274" s="33">
        <f>IF(SUM(AT274,AU274)&gt;E274,1,0)</f>
        <v>0</v>
      </c>
      <c r="CH274" s="33">
        <f>IF(E274&lt;AV274,1,0)</f>
        <v>0</v>
      </c>
      <c r="CI274" s="33">
        <f>IF(E274&lt;AW274,1,0)</f>
        <v>0</v>
      </c>
      <c r="CJ274" s="33">
        <f>IF(C274&lt;AX274,1,0)</f>
        <v>0</v>
      </c>
      <c r="CK274" s="33">
        <f>IF(AND(E274&lt;&gt;0,OR(AT274="",AU274="",AV274="",AW274="",AX274="")),1,0)</f>
        <v>0</v>
      </c>
      <c r="CL274" s="33"/>
      <c r="CM274" s="14"/>
      <c r="CZ274" s="3"/>
    </row>
    <row r="275" spans="1:104" ht="16.350000000000001" customHeight="1" x14ac:dyDescent="0.2">
      <c r="A275" s="1486"/>
      <c r="B275" s="821" t="s">
        <v>288</v>
      </c>
      <c r="C275" s="280">
        <f t="shared" si="90"/>
        <v>9</v>
      </c>
      <c r="D275" s="281">
        <f t="shared" ref="D275:E277" si="91">SUM(F275+H275+J275+L275+N275+P275+R275+T275+V275+X275+Z275+AB275+AD275+AF275+AH275+AJ275+AL275+AN275+AP275+AR275)</f>
        <v>8</v>
      </c>
      <c r="E275" s="282">
        <f t="shared" si="91"/>
        <v>1</v>
      </c>
      <c r="F275" s="389"/>
      <c r="G275" s="389"/>
      <c r="H275" s="324"/>
      <c r="I275" s="389"/>
      <c r="J275" s="324"/>
      <c r="K275" s="305"/>
      <c r="L275" s="324"/>
      <c r="M275" s="285"/>
      <c r="N275" s="324"/>
      <c r="O275" s="305"/>
      <c r="P275" s="324"/>
      <c r="Q275" s="389"/>
      <c r="R275" s="324"/>
      <c r="S275" s="389"/>
      <c r="T275" s="324">
        <v>1</v>
      </c>
      <c r="U275" s="389"/>
      <c r="V275" s="324">
        <v>1</v>
      </c>
      <c r="W275" s="389"/>
      <c r="X275" s="324">
        <v>2</v>
      </c>
      <c r="Y275" s="389">
        <v>1</v>
      </c>
      <c r="Z275" s="324">
        <v>2</v>
      </c>
      <c r="AA275" s="389"/>
      <c r="AB275" s="324">
        <v>2</v>
      </c>
      <c r="AC275" s="389"/>
      <c r="AD275" s="324"/>
      <c r="AE275" s="389"/>
      <c r="AF275" s="324"/>
      <c r="AG275" s="389"/>
      <c r="AH275" s="324"/>
      <c r="AI275" s="389"/>
      <c r="AJ275" s="324"/>
      <c r="AK275" s="389"/>
      <c r="AL275" s="324"/>
      <c r="AM275" s="389"/>
      <c r="AN275" s="324"/>
      <c r="AO275" s="389"/>
      <c r="AP275" s="324"/>
      <c r="AQ275" s="389"/>
      <c r="AR275" s="324"/>
      <c r="AS275" s="305"/>
      <c r="AT275" s="324">
        <v>0</v>
      </c>
      <c r="AU275" s="305">
        <v>0</v>
      </c>
      <c r="AV275" s="306">
        <v>0</v>
      </c>
      <c r="AW275" s="305">
        <v>0</v>
      </c>
      <c r="AX275" s="305">
        <v>0</v>
      </c>
      <c r="AY275" s="30" t="str">
        <f t="shared" ref="AY275:AY281" si="92">CA275&amp;CB275&amp;CC275&amp;CD275&amp;CE275&amp;CF275</f>
        <v/>
      </c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12"/>
      <c r="BK275" s="12"/>
      <c r="BL275" s="12"/>
      <c r="BZ275" s="4"/>
      <c r="CA275" s="32" t="str">
        <f>IF(CG275=0,"","* La suma de Ingresos de pacientes Trans NO DEBE superar el total de pacientes ingresados. ")</f>
        <v/>
      </c>
      <c r="CB275" s="32" t="str">
        <f>IF(CH275=0,"","* El Total de Pueblo Originario Ingresado NO DEBE superar el total de pacientes ingresados. ")</f>
        <v/>
      </c>
      <c r="CC275" s="32" t="str">
        <f>IF(CI275=0,"","* El total de Migrantes Ingresado NO DEBE superar el total de pacientes ingresados. ")</f>
        <v/>
      </c>
      <c r="CD275" s="32" t="str">
        <f>IF(CJ275=0,"","* El total de Población SENAME Ingresado NO DEBE superar el total de pacientes ingresados. ")</f>
        <v/>
      </c>
      <c r="CE275" s="32" t="str">
        <f>IF(CK275=0,"","* No olvide digitar los campos Trans y/o Pueblo Originario y/o Migrantes y/o Población SENAME (Digite CERO si no tiene). ")</f>
        <v/>
      </c>
      <c r="CF275" s="33"/>
      <c r="CG275" s="33">
        <f t="shared" ref="CG275:CG281" si="93">IF(SUM(AT275,AU275)&gt;C275,1,0)</f>
        <v>0</v>
      </c>
      <c r="CH275" s="33">
        <f t="shared" ref="CH275:CH281" si="94">IF(C275&lt;AV275,1,0)</f>
        <v>0</v>
      </c>
      <c r="CI275" s="33">
        <f t="shared" ref="CI275:CI281" si="95">IF(C275&lt;AW275,1,0)</f>
        <v>0</v>
      </c>
      <c r="CJ275" s="33">
        <f t="shared" ref="CJ275:CJ281" si="96">IF(C275&lt;AX275,1,0)</f>
        <v>0</v>
      </c>
      <c r="CK275" s="33">
        <f>IF(AND(C275&lt;&gt;0,OR(AT275="",AU275="",AV275="",AW275="",AX275="")),1,0)</f>
        <v>0</v>
      </c>
      <c r="CL275" s="33"/>
      <c r="CM275" s="14"/>
      <c r="CZ275" s="3"/>
    </row>
    <row r="276" spans="1:104" ht="20.25" customHeight="1" thickBot="1" x14ac:dyDescent="0.25">
      <c r="A276" s="1508" t="s">
        <v>296</v>
      </c>
      <c r="B276" s="1509"/>
      <c r="C276" s="998">
        <f t="shared" si="90"/>
        <v>2</v>
      </c>
      <c r="D276" s="999">
        <f t="shared" si="91"/>
        <v>2</v>
      </c>
      <c r="E276" s="1000">
        <f t="shared" si="91"/>
        <v>0</v>
      </c>
      <c r="F276" s="468"/>
      <c r="G276" s="468"/>
      <c r="H276" s="397"/>
      <c r="I276" s="468"/>
      <c r="J276" s="397"/>
      <c r="K276" s="347"/>
      <c r="L276" s="397"/>
      <c r="M276" s="469"/>
      <c r="N276" s="397"/>
      <c r="O276" s="347"/>
      <c r="P276" s="397"/>
      <c r="Q276" s="468"/>
      <c r="R276" s="397"/>
      <c r="S276" s="468"/>
      <c r="T276" s="397"/>
      <c r="U276" s="468"/>
      <c r="V276" s="397"/>
      <c r="W276" s="468"/>
      <c r="X276" s="397"/>
      <c r="Y276" s="468"/>
      <c r="Z276" s="397">
        <v>1</v>
      </c>
      <c r="AA276" s="468"/>
      <c r="AB276" s="397">
        <v>1</v>
      </c>
      <c r="AC276" s="468"/>
      <c r="AD276" s="397"/>
      <c r="AE276" s="468"/>
      <c r="AF276" s="397"/>
      <c r="AG276" s="468"/>
      <c r="AH276" s="397"/>
      <c r="AI276" s="468"/>
      <c r="AJ276" s="397"/>
      <c r="AK276" s="468"/>
      <c r="AL276" s="397"/>
      <c r="AM276" s="468"/>
      <c r="AN276" s="397"/>
      <c r="AO276" s="468"/>
      <c r="AP276" s="397"/>
      <c r="AQ276" s="468"/>
      <c r="AR276" s="397"/>
      <c r="AS276" s="347"/>
      <c r="AT276" s="397">
        <v>0</v>
      </c>
      <c r="AU276" s="347">
        <v>0</v>
      </c>
      <c r="AV276" s="470">
        <v>0</v>
      </c>
      <c r="AW276" s="347">
        <v>0</v>
      </c>
      <c r="AX276" s="347">
        <v>0</v>
      </c>
      <c r="AY276" s="30" t="str">
        <f t="shared" si="92"/>
        <v/>
      </c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12"/>
      <c r="BK276" s="12"/>
      <c r="BL276" s="12"/>
      <c r="BZ276" s="4"/>
      <c r="CA276" s="32" t="str">
        <f t="shared" ref="CA276:CA281" si="97">IF(CG276=0,"","* La suma de Egresos de pacientes Trans NO DEBE superar el total de pacientes egresados. ")</f>
        <v/>
      </c>
      <c r="CB276" s="32" t="str">
        <f>IF(CH276=0,"","* El Total de Pueblo Originario Egresado NO DEBE superar el total de pacientes egresados. ")</f>
        <v/>
      </c>
      <c r="CC276" s="32" t="str">
        <f>IF(CI276=0,"","* El total de Migrantes Egresado NO DEBE superar el total de pacientes egresados. ")</f>
        <v/>
      </c>
      <c r="CD276" s="32" t="str">
        <f t="shared" ref="CD276:CD281" si="98">IF(CJ276=0,"","* El total de Población SENAME Ingresado NO DEBE superar el total de pacientes ingresados. ")</f>
        <v/>
      </c>
      <c r="CE276" s="32" t="str">
        <f t="shared" ref="CE276:CE281" si="99">IF(CK276=0,"","* No olvide digitar los campos Trans y/o Pueblo Originario y/o Migrantes y/o Población SENAME (Digite CERO si no tiene). ")</f>
        <v/>
      </c>
      <c r="CF276" s="33"/>
      <c r="CG276" s="33">
        <f t="shared" si="93"/>
        <v>0</v>
      </c>
      <c r="CH276" s="33">
        <f t="shared" si="94"/>
        <v>0</v>
      </c>
      <c r="CI276" s="33">
        <f t="shared" si="95"/>
        <v>0</v>
      </c>
      <c r="CJ276" s="33">
        <f t="shared" si="96"/>
        <v>0</v>
      </c>
      <c r="CK276" s="33">
        <f t="shared" ref="CK276:CK281" si="100">IF(AND(C276&lt;&gt;0,OR(AT276="",AU276="",AV276="",AW276="",AX276="")),1,0)</f>
        <v>0</v>
      </c>
      <c r="CL276" s="33"/>
      <c r="CM276" s="14"/>
      <c r="CZ276" s="3"/>
    </row>
    <row r="277" spans="1:104" ht="21" customHeight="1" thickTop="1" x14ac:dyDescent="0.2">
      <c r="A277" s="1510" t="s">
        <v>297</v>
      </c>
      <c r="B277" s="1511"/>
      <c r="C277" s="471">
        <f t="shared" si="90"/>
        <v>2</v>
      </c>
      <c r="D277" s="472">
        <f t="shared" si="91"/>
        <v>2</v>
      </c>
      <c r="E277" s="473">
        <f t="shared" si="91"/>
        <v>0</v>
      </c>
      <c r="F277" s="474"/>
      <c r="G277" s="474"/>
      <c r="H277" s="286"/>
      <c r="I277" s="474"/>
      <c r="J277" s="286"/>
      <c r="K277" s="475"/>
      <c r="L277" s="286"/>
      <c r="M277" s="476"/>
      <c r="N277" s="286"/>
      <c r="O277" s="475"/>
      <c r="P277" s="286"/>
      <c r="Q277" s="474"/>
      <c r="R277" s="286"/>
      <c r="S277" s="474"/>
      <c r="T277" s="286"/>
      <c r="U277" s="474"/>
      <c r="V277" s="286"/>
      <c r="W277" s="474"/>
      <c r="X277" s="286"/>
      <c r="Y277" s="474"/>
      <c r="Z277" s="286">
        <v>1</v>
      </c>
      <c r="AA277" s="474"/>
      <c r="AB277" s="286">
        <v>1</v>
      </c>
      <c r="AC277" s="474"/>
      <c r="AD277" s="286"/>
      <c r="AE277" s="474"/>
      <c r="AF277" s="286"/>
      <c r="AG277" s="474"/>
      <c r="AH277" s="286"/>
      <c r="AI277" s="474"/>
      <c r="AJ277" s="286"/>
      <c r="AK277" s="474"/>
      <c r="AL277" s="286"/>
      <c r="AM277" s="474"/>
      <c r="AN277" s="286"/>
      <c r="AO277" s="474"/>
      <c r="AP277" s="286"/>
      <c r="AQ277" s="474"/>
      <c r="AR277" s="286"/>
      <c r="AS277" s="475"/>
      <c r="AT277" s="286">
        <v>0</v>
      </c>
      <c r="AU277" s="475">
        <v>0</v>
      </c>
      <c r="AV277" s="477">
        <v>0</v>
      </c>
      <c r="AW277" s="475">
        <v>0</v>
      </c>
      <c r="AX277" s="475">
        <v>0</v>
      </c>
      <c r="AY277" s="30" t="str">
        <f t="shared" si="92"/>
        <v/>
      </c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12"/>
      <c r="BK277" s="12"/>
      <c r="BL277" s="12"/>
      <c r="BZ277" s="4"/>
      <c r="CA277" s="32" t="str">
        <f t="shared" si="97"/>
        <v/>
      </c>
      <c r="CB277" s="32" t="str">
        <f>IF(CH277=0,"","* El Total de Pueblo Originario Egresado NO DEBE superar el total de pacientes egresados. ")</f>
        <v/>
      </c>
      <c r="CC277" s="32" t="str">
        <f>IF(CI277=0,"","* El total de Migrantes Egresado NO DEBE superar el total de pacientes egresados. ")</f>
        <v/>
      </c>
      <c r="CD277" s="32" t="str">
        <f t="shared" si="98"/>
        <v/>
      </c>
      <c r="CE277" s="32" t="str">
        <f t="shared" si="99"/>
        <v/>
      </c>
      <c r="CF277" s="32" t="str">
        <f>IF(CL277=0,"","* El Total de egresos por fallecimiento NO DEBE superar el total de Egresos. ")</f>
        <v/>
      </c>
      <c r="CG277" s="33">
        <f t="shared" si="93"/>
        <v>0</v>
      </c>
      <c r="CH277" s="33">
        <f t="shared" si="94"/>
        <v>0</v>
      </c>
      <c r="CI277" s="33">
        <f t="shared" si="95"/>
        <v>0</v>
      </c>
      <c r="CJ277" s="33">
        <f t="shared" si="96"/>
        <v>0</v>
      </c>
      <c r="CK277" s="33">
        <f t="shared" si="100"/>
        <v>0</v>
      </c>
      <c r="CL277" s="33">
        <f>IF(C277&gt;C276,1,0)</f>
        <v>0</v>
      </c>
      <c r="CM277" s="14"/>
      <c r="CZ277" s="3"/>
    </row>
    <row r="278" spans="1:104" ht="21.75" customHeight="1" thickBot="1" x14ac:dyDescent="0.25">
      <c r="A278" s="1514" t="s">
        <v>298</v>
      </c>
      <c r="B278" s="1515"/>
      <c r="C278" s="275">
        <f t="shared" si="90"/>
        <v>1</v>
      </c>
      <c r="D278" s="276">
        <f>SUM(F278+H278+J278+L278)</f>
        <v>1</v>
      </c>
      <c r="E278" s="277">
        <f>SUM(G278+I278+K278+M278)</f>
        <v>0</v>
      </c>
      <c r="F278" s="478">
        <v>1</v>
      </c>
      <c r="G278" s="478"/>
      <c r="H278" s="100"/>
      <c r="I278" s="478"/>
      <c r="J278" s="100"/>
      <c r="K278" s="103"/>
      <c r="L278" s="100"/>
      <c r="M278" s="479"/>
      <c r="N278" s="480"/>
      <c r="O278" s="481"/>
      <c r="P278" s="480"/>
      <c r="Q278" s="481"/>
      <c r="R278" s="480"/>
      <c r="S278" s="481"/>
      <c r="T278" s="480"/>
      <c r="U278" s="481"/>
      <c r="V278" s="480"/>
      <c r="W278" s="481"/>
      <c r="X278" s="480"/>
      <c r="Y278" s="481"/>
      <c r="Z278" s="480"/>
      <c r="AA278" s="481"/>
      <c r="AB278" s="480"/>
      <c r="AC278" s="481"/>
      <c r="AD278" s="480"/>
      <c r="AE278" s="481"/>
      <c r="AF278" s="480"/>
      <c r="AG278" s="481"/>
      <c r="AH278" s="480"/>
      <c r="AI278" s="481"/>
      <c r="AJ278" s="480"/>
      <c r="AK278" s="481"/>
      <c r="AL278" s="480"/>
      <c r="AM278" s="481"/>
      <c r="AN278" s="480"/>
      <c r="AO278" s="481"/>
      <c r="AP278" s="480"/>
      <c r="AQ278" s="481"/>
      <c r="AR278" s="480"/>
      <c r="AS278" s="481"/>
      <c r="AT278" s="480"/>
      <c r="AU278" s="481"/>
      <c r="AV278" s="482">
        <v>0</v>
      </c>
      <c r="AW278" s="103">
        <v>0</v>
      </c>
      <c r="AX278" s="103">
        <v>0</v>
      </c>
      <c r="AY278" s="30" t="str">
        <f t="shared" si="92"/>
        <v/>
      </c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12"/>
      <c r="BK278" s="12"/>
      <c r="BL278" s="12"/>
      <c r="BZ278" s="4"/>
      <c r="CA278" s="32" t="str">
        <f t="shared" si="97"/>
        <v/>
      </c>
      <c r="CB278" s="32" t="str">
        <f>IF(CH278=0,"","* El Total de Pueblo Originario Egresado NO DEBE superar el total de pacientes egresados. ")</f>
        <v/>
      </c>
      <c r="CC278" s="32" t="str">
        <f>IF(CI278=0,"","* El total de Migrantes Egresado NO DEBE superar el total de pacientes egresados. ")</f>
        <v/>
      </c>
      <c r="CD278" s="32" t="str">
        <f t="shared" si="98"/>
        <v/>
      </c>
      <c r="CE278" s="32" t="str">
        <f>IF(CK278=0,"","* No olvide digitar los campos Pueblo Originario y/o Migrantes y/o Población SENAME (Digite CERO si no tiene). ")</f>
        <v/>
      </c>
      <c r="CF278" s="32" t="str">
        <f>IF(CL278=0,"","* El total de Egresos por Alta Hijo VIH NO DEBE superar el Total de Egresos. ")</f>
        <v/>
      </c>
      <c r="CG278" s="33">
        <f t="shared" si="93"/>
        <v>0</v>
      </c>
      <c r="CH278" s="33">
        <f t="shared" si="94"/>
        <v>0</v>
      </c>
      <c r="CI278" s="33">
        <f t="shared" si="95"/>
        <v>0</v>
      </c>
      <c r="CJ278" s="33">
        <f t="shared" si="96"/>
        <v>0</v>
      </c>
      <c r="CK278" s="33">
        <f>IF(AND(C278&lt;&gt;0,OR(AV278="",AW278="",AX278="")),1,0)</f>
        <v>0</v>
      </c>
      <c r="CL278" s="33">
        <f>IF(C278&gt;C276,1,0)</f>
        <v>0</v>
      </c>
      <c r="CM278" s="14"/>
      <c r="CZ278" s="3"/>
    </row>
    <row r="279" spans="1:104" ht="18" customHeight="1" thickTop="1" x14ac:dyDescent="0.2">
      <c r="A279" s="1516" t="s">
        <v>299</v>
      </c>
      <c r="B279" s="439" t="s">
        <v>300</v>
      </c>
      <c r="C279" s="471">
        <f t="shared" si="90"/>
        <v>0</v>
      </c>
      <c r="D279" s="472">
        <f t="shared" ref="D279:E281" si="101">SUM(F279+H279+J279+L279+N279+P279+R279+T279+V279+X279+Z279+AB279+AD279+AF279+AH279+AJ279+AL279+AN279+AP279+AR279)</f>
        <v>0</v>
      </c>
      <c r="E279" s="473">
        <f t="shared" si="101"/>
        <v>0</v>
      </c>
      <c r="F279" s="474"/>
      <c r="G279" s="474"/>
      <c r="H279" s="286"/>
      <c r="I279" s="474"/>
      <c r="J279" s="286"/>
      <c r="K279" s="475"/>
      <c r="L279" s="286"/>
      <c r="M279" s="476"/>
      <c r="N279" s="286"/>
      <c r="O279" s="475"/>
      <c r="P279" s="286"/>
      <c r="Q279" s="474"/>
      <c r="R279" s="286"/>
      <c r="S279" s="474"/>
      <c r="T279" s="286"/>
      <c r="U279" s="474"/>
      <c r="V279" s="286"/>
      <c r="W279" s="474"/>
      <c r="X279" s="286"/>
      <c r="Y279" s="474"/>
      <c r="Z279" s="286"/>
      <c r="AA279" s="474"/>
      <c r="AB279" s="286"/>
      <c r="AC279" s="474"/>
      <c r="AD279" s="286"/>
      <c r="AE279" s="474"/>
      <c r="AF279" s="286"/>
      <c r="AG279" s="474"/>
      <c r="AH279" s="286"/>
      <c r="AI279" s="474"/>
      <c r="AJ279" s="286"/>
      <c r="AK279" s="474"/>
      <c r="AL279" s="286"/>
      <c r="AM279" s="474"/>
      <c r="AN279" s="286"/>
      <c r="AO279" s="474"/>
      <c r="AP279" s="286"/>
      <c r="AQ279" s="474"/>
      <c r="AR279" s="286"/>
      <c r="AS279" s="475"/>
      <c r="AT279" s="286"/>
      <c r="AU279" s="475"/>
      <c r="AV279" s="477"/>
      <c r="AW279" s="475"/>
      <c r="AX279" s="475"/>
      <c r="AY279" s="30" t="str">
        <f t="shared" si="92"/>
        <v/>
      </c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Z279" s="4"/>
      <c r="CA279" s="32" t="str">
        <f t="shared" si="97"/>
        <v/>
      </c>
      <c r="CB279" s="32" t="str">
        <f>IF(CH279=0,"","* El Total de Pueblo Originario Egresado NO DEBE superar el total de pacientes egresados. ")</f>
        <v/>
      </c>
      <c r="CC279" s="32" t="str">
        <f>IF(CI279=0,"","* El total de Migrantes Egresado NO DEBE superar el total de pacientes egresados. ")</f>
        <v/>
      </c>
      <c r="CD279" s="32" t="str">
        <f t="shared" si="98"/>
        <v/>
      </c>
      <c r="CE279" s="32" t="str">
        <f t="shared" si="99"/>
        <v/>
      </c>
      <c r="CF279" s="33"/>
      <c r="CG279" s="33">
        <f t="shared" si="93"/>
        <v>0</v>
      </c>
      <c r="CH279" s="33">
        <f t="shared" si="94"/>
        <v>0</v>
      </c>
      <c r="CI279" s="33">
        <f t="shared" si="95"/>
        <v>0</v>
      </c>
      <c r="CJ279" s="33">
        <f t="shared" si="96"/>
        <v>0</v>
      </c>
      <c r="CK279" s="33">
        <f t="shared" si="100"/>
        <v>0</v>
      </c>
      <c r="CL279" s="33"/>
      <c r="CM279" s="14"/>
      <c r="CN279" s="14"/>
    </row>
    <row r="280" spans="1:104" ht="16.350000000000001" customHeight="1" x14ac:dyDescent="0.2">
      <c r="A280" s="1516"/>
      <c r="B280" s="443" t="s">
        <v>301</v>
      </c>
      <c r="C280" s="139">
        <f t="shared" si="90"/>
        <v>0</v>
      </c>
      <c r="D280" s="140">
        <f t="shared" si="101"/>
        <v>0</v>
      </c>
      <c r="E280" s="141">
        <f t="shared" si="101"/>
        <v>0</v>
      </c>
      <c r="F280" s="143"/>
      <c r="G280" s="143"/>
      <c r="H280" s="35"/>
      <c r="I280" s="143"/>
      <c r="J280" s="35"/>
      <c r="K280" s="39"/>
      <c r="L280" s="35"/>
      <c r="M280" s="239"/>
      <c r="N280" s="35"/>
      <c r="O280" s="39"/>
      <c r="P280" s="35"/>
      <c r="Q280" s="143"/>
      <c r="R280" s="35"/>
      <c r="S280" s="143"/>
      <c r="T280" s="35"/>
      <c r="U280" s="143"/>
      <c r="V280" s="35"/>
      <c r="W280" s="143"/>
      <c r="X280" s="35"/>
      <c r="Y280" s="143"/>
      <c r="Z280" s="35"/>
      <c r="AA280" s="143"/>
      <c r="AB280" s="35"/>
      <c r="AC280" s="143"/>
      <c r="AD280" s="35"/>
      <c r="AE280" s="143"/>
      <c r="AF280" s="35"/>
      <c r="AG280" s="143"/>
      <c r="AH280" s="35"/>
      <c r="AI280" s="143"/>
      <c r="AJ280" s="35"/>
      <c r="AK280" s="143"/>
      <c r="AL280" s="35"/>
      <c r="AM280" s="143"/>
      <c r="AN280" s="35"/>
      <c r="AO280" s="143"/>
      <c r="AP280" s="35"/>
      <c r="AQ280" s="143"/>
      <c r="AR280" s="35"/>
      <c r="AS280" s="39"/>
      <c r="AT280" s="35"/>
      <c r="AU280" s="39"/>
      <c r="AV280" s="58"/>
      <c r="AW280" s="39"/>
      <c r="AX280" s="39"/>
      <c r="AY280" s="30" t="str">
        <f t="shared" si="92"/>
        <v/>
      </c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Z280" s="4"/>
      <c r="CA280" s="32" t="str">
        <f t="shared" si="97"/>
        <v/>
      </c>
      <c r="CB280" s="32"/>
      <c r="CC280" s="32"/>
      <c r="CD280" s="32" t="str">
        <f t="shared" si="98"/>
        <v/>
      </c>
      <c r="CE280" s="32" t="str">
        <f t="shared" si="99"/>
        <v/>
      </c>
      <c r="CF280" s="33"/>
      <c r="CG280" s="33">
        <f t="shared" si="93"/>
        <v>0</v>
      </c>
      <c r="CH280" s="33">
        <f t="shared" si="94"/>
        <v>0</v>
      </c>
      <c r="CI280" s="33">
        <f t="shared" si="95"/>
        <v>0</v>
      </c>
      <c r="CJ280" s="33">
        <f t="shared" si="96"/>
        <v>0</v>
      </c>
      <c r="CK280" s="33">
        <f t="shared" si="100"/>
        <v>0</v>
      </c>
      <c r="CL280" s="33"/>
      <c r="CM280" s="14"/>
      <c r="CN280" s="14"/>
    </row>
    <row r="281" spans="1:104" ht="16.350000000000001" customHeight="1" x14ac:dyDescent="0.2">
      <c r="A281" s="1486"/>
      <c r="B281" s="444" t="s">
        <v>302</v>
      </c>
      <c r="C281" s="145">
        <f t="shared" si="90"/>
        <v>0</v>
      </c>
      <c r="D281" s="146">
        <f t="shared" si="101"/>
        <v>0</v>
      </c>
      <c r="E281" s="147">
        <f t="shared" si="101"/>
        <v>0</v>
      </c>
      <c r="F281" s="376"/>
      <c r="G281" s="376"/>
      <c r="H281" s="92"/>
      <c r="I281" s="376"/>
      <c r="J281" s="92"/>
      <c r="K281" s="95"/>
      <c r="L281" s="92"/>
      <c r="M281" s="318"/>
      <c r="N281" s="92"/>
      <c r="O281" s="95"/>
      <c r="P281" s="92"/>
      <c r="Q281" s="376"/>
      <c r="R281" s="92"/>
      <c r="S281" s="376"/>
      <c r="T281" s="92"/>
      <c r="U281" s="376"/>
      <c r="V281" s="92"/>
      <c r="W281" s="376"/>
      <c r="X281" s="92"/>
      <c r="Y281" s="376"/>
      <c r="Z281" s="92"/>
      <c r="AA281" s="376"/>
      <c r="AB281" s="92"/>
      <c r="AC281" s="376"/>
      <c r="AD281" s="92"/>
      <c r="AE281" s="376"/>
      <c r="AF281" s="92"/>
      <c r="AG281" s="376"/>
      <c r="AH281" s="92"/>
      <c r="AI281" s="376"/>
      <c r="AJ281" s="92"/>
      <c r="AK281" s="376"/>
      <c r="AL281" s="92"/>
      <c r="AM281" s="376"/>
      <c r="AN281" s="92"/>
      <c r="AO281" s="376"/>
      <c r="AP281" s="92"/>
      <c r="AQ281" s="376"/>
      <c r="AR281" s="92"/>
      <c r="AS281" s="95"/>
      <c r="AT281" s="92"/>
      <c r="AU281" s="95"/>
      <c r="AV281" s="206"/>
      <c r="AW281" s="95"/>
      <c r="AX281" s="95"/>
      <c r="AY281" s="30" t="str">
        <f t="shared" si="92"/>
        <v/>
      </c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Z281" s="4"/>
      <c r="CA281" s="32" t="str">
        <f t="shared" si="97"/>
        <v/>
      </c>
      <c r="CB281" s="32"/>
      <c r="CC281" s="32"/>
      <c r="CD281" s="32" t="str">
        <f t="shared" si="98"/>
        <v/>
      </c>
      <c r="CE281" s="32" t="str">
        <f t="shared" si="99"/>
        <v/>
      </c>
      <c r="CF281" s="33"/>
      <c r="CG281" s="33">
        <f t="shared" si="93"/>
        <v>0</v>
      </c>
      <c r="CH281" s="33">
        <f t="shared" si="94"/>
        <v>0</v>
      </c>
      <c r="CI281" s="33">
        <f t="shared" si="95"/>
        <v>0</v>
      </c>
      <c r="CJ281" s="33">
        <f t="shared" si="96"/>
        <v>0</v>
      </c>
      <c r="CK281" s="33">
        <f t="shared" si="100"/>
        <v>0</v>
      </c>
      <c r="CL281" s="33"/>
      <c r="CM281" s="14"/>
      <c r="CN281" s="14"/>
    </row>
    <row r="282" spans="1:104" ht="19.5" customHeight="1" x14ac:dyDescent="0.2">
      <c r="A282" s="155" t="s">
        <v>303</v>
      </c>
      <c r="B282" s="122"/>
      <c r="AL282" s="15"/>
      <c r="AM282" s="1084"/>
      <c r="AN282" s="1084"/>
      <c r="AO282" s="1084"/>
      <c r="AP282" s="1084"/>
      <c r="AQ282" s="1084"/>
      <c r="AR282" s="1084"/>
      <c r="AS282" s="1084"/>
      <c r="AT282" s="1084"/>
      <c r="AU282" s="1084"/>
      <c r="AV282" s="940"/>
      <c r="AW282" s="940"/>
      <c r="AX282" s="940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CG282" s="14"/>
      <c r="CH282" s="14"/>
      <c r="CI282" s="14"/>
      <c r="CJ282" s="14"/>
      <c r="CK282" s="14"/>
      <c r="CL282" s="14"/>
      <c r="CM282" s="14"/>
      <c r="CN282" s="14"/>
    </row>
    <row r="283" spans="1:104" ht="16.350000000000001" customHeight="1" x14ac:dyDescent="0.2">
      <c r="A283" s="1366" t="s">
        <v>62</v>
      </c>
      <c r="B283" s="1367"/>
      <c r="C283" s="1613" t="s">
        <v>269</v>
      </c>
      <c r="D283" s="1613"/>
      <c r="E283" s="1613"/>
      <c r="F283" s="1377" t="s">
        <v>257</v>
      </c>
      <c r="G283" s="1378"/>
      <c r="H283" s="1378"/>
      <c r="I283" s="1378"/>
      <c r="J283" s="1378"/>
      <c r="K283" s="1378"/>
      <c r="L283" s="1378"/>
      <c r="M283" s="1378"/>
      <c r="N283" s="1378"/>
      <c r="O283" s="1378"/>
      <c r="P283" s="1378"/>
      <c r="Q283" s="1378"/>
      <c r="R283" s="1378"/>
      <c r="S283" s="1378"/>
      <c r="T283" s="1378"/>
      <c r="U283" s="1378"/>
      <c r="V283" s="1378"/>
      <c r="W283" s="1378"/>
      <c r="X283" s="1378"/>
      <c r="Y283" s="1378"/>
      <c r="Z283" s="1378"/>
      <c r="AA283" s="1378"/>
      <c r="AB283" s="1378"/>
      <c r="AC283" s="1378"/>
      <c r="AD283" s="1378"/>
      <c r="AE283" s="1378"/>
      <c r="AF283" s="1378"/>
      <c r="AG283" s="1379"/>
      <c r="AH283" s="1518" t="s">
        <v>271</v>
      </c>
      <c r="AI283" s="1500"/>
      <c r="AJ283" s="1520" t="s">
        <v>7</v>
      </c>
      <c r="AK283" s="1367" t="s">
        <v>8</v>
      </c>
      <c r="AL283" s="30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CB283" s="56"/>
      <c r="CC283" s="56"/>
      <c r="CG283" s="14"/>
      <c r="CH283" s="14"/>
      <c r="CI283" s="14"/>
      <c r="CJ283" s="14"/>
      <c r="CK283" s="14"/>
      <c r="CL283" s="14"/>
      <c r="CM283" s="14"/>
      <c r="CN283" s="14"/>
    </row>
    <row r="284" spans="1:104" ht="16.350000000000001" customHeight="1" x14ac:dyDescent="0.2">
      <c r="A284" s="1399"/>
      <c r="B284" s="1400"/>
      <c r="C284" s="1613"/>
      <c r="D284" s="1613"/>
      <c r="E284" s="1613"/>
      <c r="F284" s="1406" t="s">
        <v>110</v>
      </c>
      <c r="G284" s="1408"/>
      <c r="H284" s="1406" t="s">
        <v>11</v>
      </c>
      <c r="I284" s="1408"/>
      <c r="J284" s="1406" t="s">
        <v>112</v>
      </c>
      <c r="K284" s="1407"/>
      <c r="L284" s="1406" t="s">
        <v>113</v>
      </c>
      <c r="M284" s="1407"/>
      <c r="N284" s="1406" t="s">
        <v>114</v>
      </c>
      <c r="O284" s="1407"/>
      <c r="P284" s="1406" t="s">
        <v>115</v>
      </c>
      <c r="Q284" s="1407"/>
      <c r="R284" s="1406" t="s">
        <v>116</v>
      </c>
      <c r="S284" s="1407"/>
      <c r="T284" s="1406" t="s">
        <v>117</v>
      </c>
      <c r="U284" s="1407"/>
      <c r="V284" s="1406" t="s">
        <v>118</v>
      </c>
      <c r="W284" s="1407"/>
      <c r="X284" s="1406" t="s">
        <v>119</v>
      </c>
      <c r="Y284" s="1407"/>
      <c r="Z284" s="1406" t="s">
        <v>120</v>
      </c>
      <c r="AA284" s="1407"/>
      <c r="AB284" s="1406" t="s">
        <v>121</v>
      </c>
      <c r="AC284" s="1407"/>
      <c r="AD284" s="1406" t="s">
        <v>122</v>
      </c>
      <c r="AE284" s="1407"/>
      <c r="AF284" s="1406" t="s">
        <v>123</v>
      </c>
      <c r="AG284" s="1435"/>
      <c r="AH284" s="1519"/>
      <c r="AI284" s="1502"/>
      <c r="AJ284" s="1521"/>
      <c r="AK284" s="1400"/>
      <c r="AL284" s="30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CB284" s="56"/>
      <c r="CC284" s="56"/>
      <c r="CG284" s="14"/>
      <c r="CH284" s="14"/>
      <c r="CI284" s="14"/>
      <c r="CJ284" s="14"/>
      <c r="CK284" s="14"/>
      <c r="CL284" s="14"/>
      <c r="CM284" s="14"/>
      <c r="CN284" s="14"/>
    </row>
    <row r="285" spans="1:104" ht="16.350000000000001" customHeight="1" x14ac:dyDescent="0.2">
      <c r="A285" s="1368"/>
      <c r="B285" s="1369"/>
      <c r="C285" s="1093" t="s">
        <v>88</v>
      </c>
      <c r="D285" s="1094" t="s">
        <v>54</v>
      </c>
      <c r="E285" s="811" t="s">
        <v>89</v>
      </c>
      <c r="F285" s="1093" t="s">
        <v>276</v>
      </c>
      <c r="G285" s="1095" t="s">
        <v>89</v>
      </c>
      <c r="H285" s="1093" t="s">
        <v>276</v>
      </c>
      <c r="I285" s="1095" t="s">
        <v>89</v>
      </c>
      <c r="J285" s="1093" t="s">
        <v>276</v>
      </c>
      <c r="K285" s="1095" t="s">
        <v>89</v>
      </c>
      <c r="L285" s="1093" t="s">
        <v>276</v>
      </c>
      <c r="M285" s="1095" t="s">
        <v>89</v>
      </c>
      <c r="N285" s="1093" t="s">
        <v>276</v>
      </c>
      <c r="O285" s="1095" t="s">
        <v>89</v>
      </c>
      <c r="P285" s="1093" t="s">
        <v>276</v>
      </c>
      <c r="Q285" s="1095" t="s">
        <v>89</v>
      </c>
      <c r="R285" s="1093" t="s">
        <v>276</v>
      </c>
      <c r="S285" s="1095" t="s">
        <v>89</v>
      </c>
      <c r="T285" s="1093" t="s">
        <v>276</v>
      </c>
      <c r="U285" s="1095" t="s">
        <v>89</v>
      </c>
      <c r="V285" s="1093" t="s">
        <v>276</v>
      </c>
      <c r="W285" s="1095" t="s">
        <v>89</v>
      </c>
      <c r="X285" s="1093" t="s">
        <v>276</v>
      </c>
      <c r="Y285" s="1095" t="s">
        <v>89</v>
      </c>
      <c r="Z285" s="1093" t="s">
        <v>276</v>
      </c>
      <c r="AA285" s="1095" t="s">
        <v>89</v>
      </c>
      <c r="AB285" s="1093" t="s">
        <v>276</v>
      </c>
      <c r="AC285" s="1095" t="s">
        <v>89</v>
      </c>
      <c r="AD285" s="1093" t="s">
        <v>276</v>
      </c>
      <c r="AE285" s="1095" t="s">
        <v>89</v>
      </c>
      <c r="AF285" s="1093" t="s">
        <v>276</v>
      </c>
      <c r="AG285" s="1096" t="s">
        <v>89</v>
      </c>
      <c r="AH285" s="262" t="s">
        <v>277</v>
      </c>
      <c r="AI285" s="807" t="s">
        <v>278</v>
      </c>
      <c r="AJ285" s="1522"/>
      <c r="AK285" s="1369"/>
      <c r="AL285" s="30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CB285" s="56"/>
      <c r="CC285" s="56"/>
      <c r="CG285" s="14"/>
      <c r="CH285" s="14"/>
      <c r="CI285" s="14"/>
      <c r="CJ285" s="14"/>
      <c r="CK285" s="14"/>
      <c r="CL285" s="14"/>
      <c r="CM285" s="14"/>
      <c r="CN285" s="14"/>
    </row>
    <row r="286" spans="1:104" ht="20.25" customHeight="1" thickBot="1" x14ac:dyDescent="0.25">
      <c r="A286" s="1526" t="s">
        <v>181</v>
      </c>
      <c r="B286" s="1526"/>
      <c r="C286" s="488">
        <f>SUM(D286+E286)</f>
        <v>0</v>
      </c>
      <c r="D286" s="489">
        <f t="shared" ref="D286:E288" si="102">SUM(F286+H286+J286+L286+N286+P286+R286+T286+V286+X286+Z286+AB286+AD286+AF286)</f>
        <v>0</v>
      </c>
      <c r="E286" s="490">
        <f t="shared" si="102"/>
        <v>0</v>
      </c>
      <c r="F286" s="397"/>
      <c r="G286" s="468"/>
      <c r="H286" s="397"/>
      <c r="I286" s="468"/>
      <c r="J286" s="397"/>
      <c r="K286" s="468"/>
      <c r="L286" s="397"/>
      <c r="M286" s="468"/>
      <c r="N286" s="397"/>
      <c r="O286" s="468"/>
      <c r="P286" s="397"/>
      <c r="Q286" s="468"/>
      <c r="R286" s="397"/>
      <c r="S286" s="468"/>
      <c r="T286" s="397"/>
      <c r="U286" s="468"/>
      <c r="V286" s="397"/>
      <c r="W286" s="468"/>
      <c r="X286" s="397"/>
      <c r="Y286" s="468"/>
      <c r="Z286" s="397"/>
      <c r="AA286" s="468"/>
      <c r="AB286" s="397"/>
      <c r="AC286" s="468"/>
      <c r="AD286" s="397"/>
      <c r="AE286" s="468"/>
      <c r="AF286" s="397"/>
      <c r="AG286" s="491"/>
      <c r="AH286" s="468"/>
      <c r="AI286" s="492"/>
      <c r="AJ286" s="397"/>
      <c r="AK286" s="347"/>
      <c r="AL286" s="30"/>
      <c r="AM286" s="13"/>
      <c r="AN286" s="13"/>
      <c r="AO286" s="13"/>
      <c r="AP286" s="13"/>
      <c r="AQ286" s="13"/>
      <c r="AR286" s="1097"/>
      <c r="AS286" s="1097"/>
      <c r="AT286" s="1097"/>
      <c r="AU286" s="1097"/>
      <c r="AV286" s="1097"/>
      <c r="AW286" s="1097"/>
      <c r="AX286" s="1097"/>
      <c r="BZ286" s="2"/>
      <c r="CJ286" s="4">
        <v>0</v>
      </c>
    </row>
    <row r="287" spans="1:104" ht="22.5" customHeight="1" thickTop="1" thickBot="1" x14ac:dyDescent="0.25">
      <c r="A287" s="1527" t="s">
        <v>296</v>
      </c>
      <c r="B287" s="1527"/>
      <c r="C287" s="494">
        <f>SUM(D287+E287)</f>
        <v>0</v>
      </c>
      <c r="D287" s="495">
        <f t="shared" si="102"/>
        <v>0</v>
      </c>
      <c r="E287" s="496">
        <f t="shared" si="102"/>
        <v>0</v>
      </c>
      <c r="F287" s="497"/>
      <c r="G287" s="498"/>
      <c r="H287" s="497"/>
      <c r="I287" s="498"/>
      <c r="J287" s="497"/>
      <c r="K287" s="498"/>
      <c r="L287" s="497"/>
      <c r="M287" s="498"/>
      <c r="N287" s="497"/>
      <c r="O287" s="498"/>
      <c r="P287" s="497"/>
      <c r="Q287" s="498"/>
      <c r="R287" s="497"/>
      <c r="S287" s="498"/>
      <c r="T287" s="497"/>
      <c r="U287" s="498"/>
      <c r="V287" s="497"/>
      <c r="W287" s="498"/>
      <c r="X287" s="497"/>
      <c r="Y287" s="498"/>
      <c r="Z287" s="497"/>
      <c r="AA287" s="498"/>
      <c r="AB287" s="497"/>
      <c r="AC287" s="498"/>
      <c r="AD287" s="497"/>
      <c r="AE287" s="498"/>
      <c r="AF287" s="497"/>
      <c r="AG287" s="499"/>
      <c r="AH287" s="498"/>
      <c r="AI287" s="500"/>
      <c r="AJ287" s="497"/>
      <c r="AK287" s="500"/>
      <c r="AL287" s="30"/>
      <c r="AM287" s="13"/>
      <c r="AN287" s="13"/>
      <c r="AO287" s="13"/>
      <c r="AP287" s="13"/>
      <c r="AQ287" s="13"/>
      <c r="AR287" s="1097"/>
      <c r="AS287" s="1097"/>
      <c r="AT287" s="1097"/>
      <c r="AU287" s="1097"/>
      <c r="AV287" s="1097"/>
      <c r="AW287" s="1097"/>
      <c r="AX287" s="1097"/>
    </row>
    <row r="288" spans="1:104" ht="18.75" customHeight="1" thickTop="1" x14ac:dyDescent="0.2">
      <c r="A288" s="1528" t="s">
        <v>304</v>
      </c>
      <c r="B288" s="1528"/>
      <c r="C288" s="145">
        <f>SUM(D288+E288)</f>
        <v>0</v>
      </c>
      <c r="D288" s="146">
        <f t="shared" si="102"/>
        <v>0</v>
      </c>
      <c r="E288" s="317">
        <f t="shared" si="102"/>
        <v>0</v>
      </c>
      <c r="F288" s="501"/>
      <c r="G288" s="502"/>
      <c r="H288" s="501"/>
      <c r="I288" s="502"/>
      <c r="J288" s="501"/>
      <c r="K288" s="502"/>
      <c r="L288" s="501"/>
      <c r="M288" s="502"/>
      <c r="N288" s="501"/>
      <c r="O288" s="502"/>
      <c r="P288" s="501"/>
      <c r="Q288" s="502"/>
      <c r="R288" s="501"/>
      <c r="S288" s="502"/>
      <c r="T288" s="501"/>
      <c r="U288" s="502"/>
      <c r="V288" s="501"/>
      <c r="W288" s="502"/>
      <c r="X288" s="501"/>
      <c r="Y288" s="502"/>
      <c r="Z288" s="501"/>
      <c r="AA288" s="502"/>
      <c r="AB288" s="501"/>
      <c r="AC288" s="502"/>
      <c r="AD288" s="501"/>
      <c r="AE288" s="502"/>
      <c r="AF288" s="501"/>
      <c r="AG288" s="503"/>
      <c r="AH288" s="502"/>
      <c r="AI288" s="504"/>
      <c r="AJ288" s="501"/>
      <c r="AK288" s="504"/>
      <c r="AL288" s="30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</row>
    <row r="289" spans="1:104" ht="30" customHeight="1" x14ac:dyDescent="0.2">
      <c r="A289" s="1098" t="s">
        <v>305</v>
      </c>
      <c r="B289" s="1099"/>
      <c r="C289" s="1100"/>
      <c r="D289" s="1100"/>
      <c r="E289" s="1100"/>
      <c r="F289" s="1100"/>
      <c r="G289" s="1100"/>
      <c r="H289" s="1100"/>
      <c r="I289" s="1100"/>
      <c r="J289" s="1100"/>
      <c r="K289" s="1100"/>
      <c r="L289" s="1100"/>
      <c r="M289" s="1100"/>
      <c r="N289" s="1100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7"/>
      <c r="AI289" s="11"/>
      <c r="AJ289" s="11"/>
      <c r="AK289" s="11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</row>
    <row r="290" spans="1:104" ht="16.350000000000001" customHeight="1" x14ac:dyDescent="0.2">
      <c r="A290" s="1516" t="s">
        <v>306</v>
      </c>
      <c r="B290" s="1523" t="s">
        <v>307</v>
      </c>
      <c r="C290" s="1524"/>
      <c r="D290" s="1525"/>
      <c r="E290" s="1368" t="s">
        <v>308</v>
      </c>
      <c r="F290" s="1402"/>
      <c r="G290" s="1402"/>
      <c r="H290" s="1402"/>
      <c r="I290" s="1402"/>
      <c r="J290" s="1402"/>
      <c r="K290" s="1402"/>
      <c r="L290" s="1402"/>
      <c r="M290" s="1402"/>
      <c r="N290" s="508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7"/>
      <c r="AM290" s="120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</row>
    <row r="291" spans="1:104" ht="16.350000000000001" customHeight="1" x14ac:dyDescent="0.2">
      <c r="A291" s="1516"/>
      <c r="B291" s="1368"/>
      <c r="C291" s="1402"/>
      <c r="D291" s="1369"/>
      <c r="E291" s="1406" t="s">
        <v>173</v>
      </c>
      <c r="F291" s="1407"/>
      <c r="G291" s="1406" t="s">
        <v>174</v>
      </c>
      <c r="H291" s="1407"/>
      <c r="I291" s="1406" t="s">
        <v>175</v>
      </c>
      <c r="J291" s="1407"/>
      <c r="K291" s="1406" t="s">
        <v>110</v>
      </c>
      <c r="L291" s="1407"/>
      <c r="M291" s="1406" t="s">
        <v>11</v>
      </c>
      <c r="N291" s="1407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</row>
    <row r="292" spans="1:104" ht="19.5" customHeight="1" x14ac:dyDescent="0.2">
      <c r="A292" s="1486"/>
      <c r="B292" s="828" t="s">
        <v>88</v>
      </c>
      <c r="C292" s="510" t="s">
        <v>54</v>
      </c>
      <c r="D292" s="807" t="s">
        <v>89</v>
      </c>
      <c r="E292" s="1093" t="s">
        <v>54</v>
      </c>
      <c r="F292" s="815" t="s">
        <v>89</v>
      </c>
      <c r="G292" s="1093" t="s">
        <v>54</v>
      </c>
      <c r="H292" s="815" t="s">
        <v>89</v>
      </c>
      <c r="I292" s="1093" t="s">
        <v>54</v>
      </c>
      <c r="J292" s="815" t="s">
        <v>89</v>
      </c>
      <c r="K292" s="1093" t="s">
        <v>54</v>
      </c>
      <c r="L292" s="815" t="s">
        <v>89</v>
      </c>
      <c r="M292" s="1093" t="s">
        <v>54</v>
      </c>
      <c r="N292" s="815" t="s">
        <v>89</v>
      </c>
    </row>
    <row r="293" spans="1:104" ht="20.25" customHeight="1" x14ac:dyDescent="0.2">
      <c r="A293" s="1101" t="s">
        <v>64</v>
      </c>
      <c r="B293" s="1102">
        <f>SUM(C293+D293)</f>
        <v>0</v>
      </c>
      <c r="C293" s="1103">
        <f>SUM(E293+G293+I293+K293+M293)</f>
        <v>0</v>
      </c>
      <c r="D293" s="1104">
        <f>SUM(F293+H293+J293+L293+N293)</f>
        <v>0</v>
      </c>
      <c r="E293" s="1105"/>
      <c r="F293" s="1106"/>
      <c r="G293" s="1105"/>
      <c r="H293" s="1106"/>
      <c r="I293" s="1105"/>
      <c r="J293" s="1107"/>
      <c r="K293" s="1105"/>
      <c r="L293" s="1107"/>
      <c r="M293" s="1108"/>
      <c r="N293" s="1107"/>
      <c r="O293" s="3"/>
    </row>
    <row r="294" spans="1:104" ht="21.75" customHeight="1" x14ac:dyDescent="0.2">
      <c r="A294" s="830" t="s">
        <v>76</v>
      </c>
      <c r="B294" s="520">
        <f>SUM(C294+D294)</f>
        <v>0</v>
      </c>
      <c r="C294" s="521">
        <f>SUM(E294+G294+I294+K294+M294)</f>
        <v>0</v>
      </c>
      <c r="D294" s="258">
        <f>SUM(F294+H294+J294+L294+N294)</f>
        <v>0</v>
      </c>
      <c r="E294" s="92"/>
      <c r="F294" s="95"/>
      <c r="G294" s="92"/>
      <c r="H294" s="522"/>
      <c r="I294" s="92"/>
      <c r="J294" s="95"/>
      <c r="K294" s="92"/>
      <c r="L294" s="95"/>
      <c r="M294" s="318"/>
      <c r="N294" s="522"/>
      <c r="O294" s="3"/>
    </row>
    <row r="295" spans="1:104" ht="22.5" customHeight="1" x14ac:dyDescent="0.2">
      <c r="A295" s="523" t="s">
        <v>309</v>
      </c>
      <c r="B295" s="524"/>
      <c r="C295" s="162"/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162"/>
    </row>
    <row r="296" spans="1:104" ht="14.25" customHeight="1" x14ac:dyDescent="0.2">
      <c r="A296" s="1613" t="s">
        <v>306</v>
      </c>
      <c r="B296" s="1613" t="s">
        <v>95</v>
      </c>
      <c r="C296" s="1611" t="s">
        <v>307</v>
      </c>
      <c r="D296" s="1611"/>
      <c r="E296" s="1611"/>
      <c r="F296" s="1406" t="s">
        <v>308</v>
      </c>
      <c r="G296" s="1408"/>
      <c r="H296" s="1408"/>
      <c r="I296" s="1408"/>
      <c r="J296" s="1408"/>
      <c r="K296" s="1408"/>
      <c r="L296" s="1408"/>
      <c r="M296" s="1408"/>
      <c r="N296" s="1408"/>
      <c r="O296" s="1408"/>
      <c r="P296" s="1408"/>
      <c r="Q296" s="1408"/>
      <c r="R296" s="1408"/>
      <c r="S296" s="1408"/>
      <c r="T296" s="1408"/>
      <c r="U296" s="1408"/>
      <c r="V296" s="1408"/>
      <c r="W296" s="1408"/>
      <c r="X296" s="1408"/>
      <c r="Y296" s="1408"/>
      <c r="Z296" s="1408"/>
      <c r="AA296" s="1408"/>
      <c r="AB296" s="1408"/>
      <c r="AC296" s="1408"/>
      <c r="AD296" s="1408"/>
      <c r="AE296" s="1408"/>
      <c r="AF296" s="1408"/>
      <c r="AG296" s="1407"/>
      <c r="AH296" s="1520" t="s">
        <v>258</v>
      </c>
      <c r="AI296" s="1535" t="s">
        <v>8</v>
      </c>
      <c r="AJ296" s="1367" t="s">
        <v>7</v>
      </c>
      <c r="BT296" s="3"/>
      <c r="BU296" s="4"/>
      <c r="BV296" s="4"/>
      <c r="BW296" s="4"/>
      <c r="BX296" s="4"/>
      <c r="BY296" s="4"/>
      <c r="BZ296" s="4"/>
      <c r="CU296" s="2"/>
      <c r="CV296" s="2"/>
      <c r="CW296" s="2"/>
      <c r="CX296" s="2"/>
      <c r="CY296" s="2"/>
      <c r="CZ296" s="2"/>
    </row>
    <row r="297" spans="1:104" x14ac:dyDescent="0.2">
      <c r="A297" s="1613"/>
      <c r="B297" s="1613"/>
      <c r="C297" s="1611"/>
      <c r="D297" s="1611"/>
      <c r="E297" s="1611"/>
      <c r="F297" s="1406" t="s">
        <v>110</v>
      </c>
      <c r="G297" s="1407"/>
      <c r="H297" s="1406" t="s">
        <v>11</v>
      </c>
      <c r="I297" s="1407"/>
      <c r="J297" s="1406" t="s">
        <v>112</v>
      </c>
      <c r="K297" s="1407"/>
      <c r="L297" s="1406" t="s">
        <v>113</v>
      </c>
      <c r="M297" s="1407"/>
      <c r="N297" s="1406" t="s">
        <v>114</v>
      </c>
      <c r="O297" s="1407"/>
      <c r="P297" s="1406" t="s">
        <v>115</v>
      </c>
      <c r="Q297" s="1407"/>
      <c r="R297" s="1406" t="s">
        <v>116</v>
      </c>
      <c r="S297" s="1407"/>
      <c r="T297" s="1406" t="s">
        <v>117</v>
      </c>
      <c r="U297" s="1407"/>
      <c r="V297" s="1406" t="s">
        <v>118</v>
      </c>
      <c r="W297" s="1407"/>
      <c r="X297" s="1406" t="s">
        <v>119</v>
      </c>
      <c r="Y297" s="1407"/>
      <c r="Z297" s="1406" t="s">
        <v>120</v>
      </c>
      <c r="AA297" s="1407"/>
      <c r="AB297" s="1406" t="s">
        <v>121</v>
      </c>
      <c r="AC297" s="1407"/>
      <c r="AD297" s="1406" t="s">
        <v>122</v>
      </c>
      <c r="AE297" s="1407"/>
      <c r="AF297" s="1406" t="s">
        <v>123</v>
      </c>
      <c r="AG297" s="1407"/>
      <c r="AH297" s="1521"/>
      <c r="AI297" s="1536"/>
      <c r="AJ297" s="1400"/>
      <c r="BT297" s="3"/>
      <c r="BU297" s="4"/>
      <c r="BV297" s="4"/>
      <c r="BW297" s="4"/>
      <c r="BX297" s="4"/>
      <c r="BY297" s="4"/>
      <c r="BZ297" s="4"/>
      <c r="CU297" s="2"/>
      <c r="CV297" s="2"/>
      <c r="CW297" s="2"/>
      <c r="CX297" s="2"/>
      <c r="CY297" s="2"/>
      <c r="CZ297" s="2"/>
    </row>
    <row r="298" spans="1:104" x14ac:dyDescent="0.2">
      <c r="A298" s="1613"/>
      <c r="B298" s="1613"/>
      <c r="C298" s="1109" t="s">
        <v>88</v>
      </c>
      <c r="D298" s="1110" t="s">
        <v>54</v>
      </c>
      <c r="E298" s="815" t="s">
        <v>89</v>
      </c>
      <c r="F298" s="1093" t="s">
        <v>54</v>
      </c>
      <c r="G298" s="815" t="s">
        <v>89</v>
      </c>
      <c r="H298" s="1093" t="s">
        <v>54</v>
      </c>
      <c r="I298" s="815" t="s">
        <v>89</v>
      </c>
      <c r="J298" s="1093" t="s">
        <v>276</v>
      </c>
      <c r="K298" s="815" t="s">
        <v>89</v>
      </c>
      <c r="L298" s="1093" t="s">
        <v>276</v>
      </c>
      <c r="M298" s="815" t="s">
        <v>89</v>
      </c>
      <c r="N298" s="1093" t="s">
        <v>276</v>
      </c>
      <c r="O298" s="815" t="s">
        <v>89</v>
      </c>
      <c r="P298" s="1093" t="s">
        <v>276</v>
      </c>
      <c r="Q298" s="815" t="s">
        <v>89</v>
      </c>
      <c r="R298" s="1093" t="s">
        <v>276</v>
      </c>
      <c r="S298" s="815" t="s">
        <v>89</v>
      </c>
      <c r="T298" s="1093" t="s">
        <v>276</v>
      </c>
      <c r="U298" s="815" t="s">
        <v>89</v>
      </c>
      <c r="V298" s="1093" t="s">
        <v>276</v>
      </c>
      <c r="W298" s="815" t="s">
        <v>89</v>
      </c>
      <c r="X298" s="1093" t="s">
        <v>276</v>
      </c>
      <c r="Y298" s="815" t="s">
        <v>89</v>
      </c>
      <c r="Z298" s="1093" t="s">
        <v>276</v>
      </c>
      <c r="AA298" s="815" t="s">
        <v>89</v>
      </c>
      <c r="AB298" s="1093" t="s">
        <v>276</v>
      </c>
      <c r="AC298" s="815" t="s">
        <v>89</v>
      </c>
      <c r="AD298" s="1093" t="s">
        <v>276</v>
      </c>
      <c r="AE298" s="815" t="s">
        <v>89</v>
      </c>
      <c r="AF298" s="1093" t="s">
        <v>276</v>
      </c>
      <c r="AG298" s="815" t="s">
        <v>89</v>
      </c>
      <c r="AH298" s="1522"/>
      <c r="AI298" s="1537"/>
      <c r="AJ298" s="1369"/>
      <c r="BT298" s="3"/>
      <c r="BU298" s="4"/>
      <c r="BV298" s="4"/>
      <c r="BW298" s="4"/>
      <c r="BX298" s="4"/>
      <c r="BY298" s="4"/>
      <c r="BZ298" s="4"/>
      <c r="CU298" s="2"/>
      <c r="CV298" s="2"/>
      <c r="CW298" s="2"/>
      <c r="CX298" s="2"/>
      <c r="CY298" s="2"/>
      <c r="CZ298" s="2"/>
    </row>
    <row r="299" spans="1:104" x14ac:dyDescent="0.2">
      <c r="A299" s="1529" t="s">
        <v>64</v>
      </c>
      <c r="B299" s="1111" t="s">
        <v>310</v>
      </c>
      <c r="C299" s="1102">
        <f t="shared" ref="C299:C304" si="103">SUM(D299+E299)</f>
        <v>0</v>
      </c>
      <c r="D299" s="1112">
        <f>SUM(F299+H299+J299+L299+N299+P299+R299+T299+V299+X299+Z299+AB299+AD299+AF299)</f>
        <v>0</v>
      </c>
      <c r="E299" s="1113">
        <f t="shared" ref="D299:E304" si="104">SUM(G299+I299+K299+M299+O299+Q299+S299+U299+W299+Y299+AA299+AC299+AE299+AG299)</f>
        <v>0</v>
      </c>
      <c r="F299" s="1105"/>
      <c r="G299" s="1106"/>
      <c r="H299" s="1105"/>
      <c r="I299" s="1106"/>
      <c r="J299" s="1105"/>
      <c r="K299" s="1106"/>
      <c r="L299" s="1105"/>
      <c r="M299" s="1106"/>
      <c r="N299" s="1105"/>
      <c r="O299" s="1106"/>
      <c r="P299" s="1105"/>
      <c r="Q299" s="1106"/>
      <c r="R299" s="1105"/>
      <c r="S299" s="1106"/>
      <c r="T299" s="1105"/>
      <c r="U299" s="1106"/>
      <c r="V299" s="1105"/>
      <c r="W299" s="1106"/>
      <c r="X299" s="1105"/>
      <c r="Y299" s="1106"/>
      <c r="Z299" s="1105"/>
      <c r="AA299" s="1106"/>
      <c r="AB299" s="1105"/>
      <c r="AC299" s="1106"/>
      <c r="AD299" s="1105"/>
      <c r="AE299" s="1106"/>
      <c r="AF299" s="1105"/>
      <c r="AG299" s="1106"/>
      <c r="AH299" s="1105"/>
      <c r="AI299" s="1114"/>
      <c r="AJ299" s="1107"/>
      <c r="AK299" s="30"/>
      <c r="BT299" s="3"/>
      <c r="BU299" s="4"/>
      <c r="BV299" s="4"/>
      <c r="BW299" s="4"/>
      <c r="BX299" s="4"/>
      <c r="BY299" s="4"/>
      <c r="BZ299" s="4"/>
      <c r="CJ299" s="4">
        <v>0</v>
      </c>
      <c r="CU299" s="2"/>
      <c r="CV299" s="2"/>
      <c r="CW299" s="2"/>
      <c r="CX299" s="2"/>
      <c r="CY299" s="2"/>
      <c r="CZ299" s="2"/>
    </row>
    <row r="300" spans="1:104" x14ac:dyDescent="0.2">
      <c r="A300" s="1530"/>
      <c r="B300" s="105" t="s">
        <v>311</v>
      </c>
      <c r="C300" s="532">
        <f t="shared" si="103"/>
        <v>0</v>
      </c>
      <c r="D300" s="533">
        <f t="shared" si="104"/>
        <v>0</v>
      </c>
      <c r="E300" s="534">
        <f t="shared" si="104"/>
        <v>0</v>
      </c>
      <c r="F300" s="35"/>
      <c r="G300" s="39"/>
      <c r="H300" s="35"/>
      <c r="I300" s="39"/>
      <c r="J300" s="35"/>
      <c r="K300" s="39"/>
      <c r="L300" s="35"/>
      <c r="M300" s="39"/>
      <c r="N300" s="35"/>
      <c r="O300" s="39"/>
      <c r="P300" s="35"/>
      <c r="Q300" s="39"/>
      <c r="R300" s="35"/>
      <c r="S300" s="39"/>
      <c r="T300" s="35"/>
      <c r="U300" s="39"/>
      <c r="V300" s="35"/>
      <c r="W300" s="39"/>
      <c r="X300" s="35"/>
      <c r="Y300" s="39"/>
      <c r="Z300" s="35"/>
      <c r="AA300" s="39"/>
      <c r="AB300" s="35"/>
      <c r="AC300" s="39"/>
      <c r="AD300" s="35"/>
      <c r="AE300" s="39"/>
      <c r="AF300" s="35"/>
      <c r="AG300" s="39"/>
      <c r="AH300" s="35"/>
      <c r="AI300" s="36"/>
      <c r="AJ300" s="40"/>
      <c r="AK300" s="30"/>
      <c r="BT300" s="3"/>
      <c r="BU300" s="4"/>
      <c r="BV300" s="4"/>
      <c r="BW300" s="4"/>
      <c r="BX300" s="4"/>
      <c r="BY300" s="4"/>
      <c r="BZ300" s="4"/>
      <c r="CJ300" s="4">
        <v>0</v>
      </c>
      <c r="CU300" s="2"/>
      <c r="CV300" s="2"/>
      <c r="CW300" s="2"/>
      <c r="CX300" s="2"/>
      <c r="CY300" s="2"/>
      <c r="CZ300" s="2"/>
    </row>
    <row r="301" spans="1:104" x14ac:dyDescent="0.2">
      <c r="A301" s="1531"/>
      <c r="B301" s="91" t="s">
        <v>312</v>
      </c>
      <c r="C301" s="536">
        <f t="shared" si="103"/>
        <v>0</v>
      </c>
      <c r="D301" s="537">
        <f t="shared" si="104"/>
        <v>0</v>
      </c>
      <c r="E301" s="538">
        <f t="shared" si="104"/>
        <v>0</v>
      </c>
      <c r="F301" s="82"/>
      <c r="G301" s="85"/>
      <c r="H301" s="82"/>
      <c r="I301" s="85"/>
      <c r="J301" s="82"/>
      <c r="K301" s="85"/>
      <c r="L301" s="82"/>
      <c r="M301" s="85"/>
      <c r="N301" s="82"/>
      <c r="O301" s="85"/>
      <c r="P301" s="82"/>
      <c r="Q301" s="85"/>
      <c r="R301" s="82"/>
      <c r="S301" s="85"/>
      <c r="T301" s="82"/>
      <c r="U301" s="85"/>
      <c r="V301" s="82"/>
      <c r="W301" s="85"/>
      <c r="X301" s="82"/>
      <c r="Y301" s="85"/>
      <c r="Z301" s="82"/>
      <c r="AA301" s="85"/>
      <c r="AB301" s="82"/>
      <c r="AC301" s="85"/>
      <c r="AD301" s="82"/>
      <c r="AE301" s="85"/>
      <c r="AF301" s="82"/>
      <c r="AG301" s="85"/>
      <c r="AH301" s="82"/>
      <c r="AI301" s="83"/>
      <c r="AJ301" s="185"/>
      <c r="AK301" s="30"/>
      <c r="BT301" s="3"/>
      <c r="BU301" s="4"/>
      <c r="BV301" s="4"/>
      <c r="BW301" s="4"/>
      <c r="BX301" s="4"/>
      <c r="BY301" s="4"/>
      <c r="BZ301" s="4"/>
      <c r="CJ301" s="4">
        <v>0</v>
      </c>
      <c r="CU301" s="2"/>
      <c r="CV301" s="2"/>
      <c r="CW301" s="2"/>
      <c r="CX301" s="2"/>
      <c r="CY301" s="2"/>
      <c r="CZ301" s="2"/>
    </row>
    <row r="302" spans="1:104" x14ac:dyDescent="0.2">
      <c r="A302" s="1532" t="s">
        <v>313</v>
      </c>
      <c r="B302" s="1111" t="s">
        <v>310</v>
      </c>
      <c r="C302" s="1102">
        <f t="shared" si="103"/>
        <v>0</v>
      </c>
      <c r="D302" s="1112">
        <f t="shared" si="104"/>
        <v>0</v>
      </c>
      <c r="E302" s="539">
        <f t="shared" si="104"/>
        <v>0</v>
      </c>
      <c r="F302" s="106"/>
      <c r="G302" s="109"/>
      <c r="H302" s="106"/>
      <c r="I302" s="109"/>
      <c r="J302" s="106"/>
      <c r="K302" s="109"/>
      <c r="L302" s="106"/>
      <c r="M302" s="109"/>
      <c r="N302" s="106"/>
      <c r="O302" s="109"/>
      <c r="P302" s="106"/>
      <c r="Q302" s="109"/>
      <c r="R302" s="106"/>
      <c r="S302" s="109"/>
      <c r="T302" s="106"/>
      <c r="U302" s="109"/>
      <c r="V302" s="106"/>
      <c r="W302" s="109"/>
      <c r="X302" s="106"/>
      <c r="Y302" s="109"/>
      <c r="Z302" s="106"/>
      <c r="AA302" s="109"/>
      <c r="AB302" s="106"/>
      <c r="AC302" s="109"/>
      <c r="AD302" s="106"/>
      <c r="AE302" s="109"/>
      <c r="AF302" s="106"/>
      <c r="AG302" s="109"/>
      <c r="AH302" s="106"/>
      <c r="AI302" s="107"/>
      <c r="AJ302" s="272"/>
      <c r="AK302" s="30"/>
      <c r="BT302" s="3"/>
      <c r="BU302" s="4"/>
      <c r="BV302" s="4"/>
      <c r="BW302" s="4"/>
      <c r="BX302" s="4"/>
      <c r="BY302" s="4"/>
      <c r="BZ302" s="4"/>
      <c r="CJ302" s="4">
        <v>0</v>
      </c>
      <c r="CU302" s="2"/>
      <c r="CV302" s="2"/>
      <c r="CW302" s="2"/>
      <c r="CX302" s="2"/>
      <c r="CY302" s="2"/>
      <c r="CZ302" s="2"/>
    </row>
    <row r="303" spans="1:104" x14ac:dyDescent="0.2">
      <c r="A303" s="1533"/>
      <c r="B303" s="89" t="s">
        <v>311</v>
      </c>
      <c r="C303" s="532">
        <f t="shared" si="103"/>
        <v>0</v>
      </c>
      <c r="D303" s="533">
        <f t="shared" si="104"/>
        <v>0</v>
      </c>
      <c r="E303" s="534">
        <f>SUM(G303+I303+K303+M303+O303+Q303+S303+U303+W303+Y303+AA303+AC303+AE303+AG303)</f>
        <v>0</v>
      </c>
      <c r="F303" s="35"/>
      <c r="G303" s="39"/>
      <c r="H303" s="35"/>
      <c r="I303" s="39"/>
      <c r="J303" s="35"/>
      <c r="K303" s="39"/>
      <c r="L303" s="35"/>
      <c r="M303" s="39"/>
      <c r="N303" s="35"/>
      <c r="O303" s="39"/>
      <c r="P303" s="35"/>
      <c r="Q303" s="39"/>
      <c r="R303" s="35"/>
      <c r="S303" s="39"/>
      <c r="T303" s="35"/>
      <c r="U303" s="39"/>
      <c r="V303" s="35"/>
      <c r="W303" s="39"/>
      <c r="X303" s="35"/>
      <c r="Y303" s="39"/>
      <c r="Z303" s="35"/>
      <c r="AA303" s="39"/>
      <c r="AB303" s="35"/>
      <c r="AC303" s="39"/>
      <c r="AD303" s="35"/>
      <c r="AE303" s="39"/>
      <c r="AF303" s="35"/>
      <c r="AG303" s="39"/>
      <c r="AH303" s="35"/>
      <c r="AI303" s="36"/>
      <c r="AJ303" s="40"/>
      <c r="AK303" s="30"/>
      <c r="BT303" s="3"/>
      <c r="BU303" s="4"/>
      <c r="BV303" s="4"/>
      <c r="BW303" s="4"/>
      <c r="BX303" s="4"/>
      <c r="BY303" s="4"/>
      <c r="BZ303" s="4"/>
      <c r="CJ303" s="4">
        <v>0</v>
      </c>
      <c r="CU303" s="2"/>
      <c r="CV303" s="2"/>
      <c r="CW303" s="2"/>
      <c r="CX303" s="2"/>
      <c r="CY303" s="2"/>
      <c r="CZ303" s="2"/>
    </row>
    <row r="304" spans="1:104" x14ac:dyDescent="0.2">
      <c r="A304" s="1534"/>
      <c r="B304" s="91" t="s">
        <v>312</v>
      </c>
      <c r="C304" s="536">
        <f t="shared" si="103"/>
        <v>0</v>
      </c>
      <c r="D304" s="425">
        <f t="shared" si="104"/>
        <v>0</v>
      </c>
      <c r="E304" s="538">
        <f t="shared" si="104"/>
        <v>0</v>
      </c>
      <c r="F304" s="92"/>
      <c r="G304" s="95"/>
      <c r="H304" s="92"/>
      <c r="I304" s="95"/>
      <c r="J304" s="92"/>
      <c r="K304" s="95"/>
      <c r="L304" s="92"/>
      <c r="M304" s="95"/>
      <c r="N304" s="92"/>
      <c r="O304" s="95"/>
      <c r="P304" s="92"/>
      <c r="Q304" s="95"/>
      <c r="R304" s="92"/>
      <c r="S304" s="95"/>
      <c r="T304" s="92"/>
      <c r="U304" s="95"/>
      <c r="V304" s="92"/>
      <c r="W304" s="95"/>
      <c r="X304" s="92"/>
      <c r="Y304" s="95"/>
      <c r="Z304" s="92"/>
      <c r="AA304" s="95"/>
      <c r="AB304" s="92"/>
      <c r="AC304" s="95"/>
      <c r="AD304" s="92"/>
      <c r="AE304" s="95"/>
      <c r="AF304" s="92"/>
      <c r="AG304" s="95"/>
      <c r="AH304" s="82"/>
      <c r="AI304" s="83"/>
      <c r="AJ304" s="185"/>
      <c r="AK304" s="30"/>
      <c r="BT304" s="3"/>
      <c r="BU304" s="4"/>
      <c r="BV304" s="4"/>
      <c r="BW304" s="4"/>
      <c r="BX304" s="4"/>
      <c r="BY304" s="4"/>
      <c r="BZ304" s="4"/>
      <c r="CJ304" s="4">
        <v>0</v>
      </c>
      <c r="CU304" s="2"/>
      <c r="CV304" s="2"/>
      <c r="CW304" s="2"/>
      <c r="CX304" s="2"/>
      <c r="CY304" s="2"/>
      <c r="CZ304" s="2"/>
    </row>
    <row r="311" spans="1:104" ht="15.75" customHeight="1" x14ac:dyDescent="0.2"/>
    <row r="312" spans="1:104" s="540" customFormat="1" ht="18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3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</row>
    <row r="313" spans="1:104" ht="18.75" customHeight="1" x14ac:dyDescent="0.2"/>
    <row r="314" spans="1:104" ht="18" hidden="1" customHeight="1" x14ac:dyDescent="0.2"/>
    <row r="315" spans="1:104" hidden="1" x14ac:dyDescent="0.2">
      <c r="A315" s="540">
        <f>SUM(C11:C15,C19:C29,C33:C52,B55,C58,C63:C66,C71:C74,C79,C84:C89,C94:C99,C104:C108,C115,C120,C121,C128,C133,C134,C141,C142:C145,C151,C153:C189,C193,C195:C231,C235:C238,C243:C246,C251:C269,C274:C281,C286:C288,B293:B294,C299:C304)</f>
        <v>204</v>
      </c>
      <c r="B315" s="540">
        <f>SUM(CF8:CN304)</f>
        <v>0</v>
      </c>
    </row>
    <row r="316" spans="1:104" hidden="1" x14ac:dyDescent="0.2"/>
    <row r="317" spans="1:104" hidden="1" x14ac:dyDescent="0.2"/>
  </sheetData>
  <mergeCells count="441">
    <mergeCell ref="AF297:AG297"/>
    <mergeCell ref="A299:A301"/>
    <mergeCell ref="A302:A304"/>
    <mergeCell ref="AJ296:AJ298"/>
    <mergeCell ref="F297:G297"/>
    <mergeCell ref="H297:I297"/>
    <mergeCell ref="J297:K297"/>
    <mergeCell ref="L297:M297"/>
    <mergeCell ref="N297:O297"/>
    <mergeCell ref="P297:Q297"/>
    <mergeCell ref="R297:S297"/>
    <mergeCell ref="T297:U297"/>
    <mergeCell ref="V297:W297"/>
    <mergeCell ref="A296:A298"/>
    <mergeCell ref="B296:B298"/>
    <mergeCell ref="C296:E297"/>
    <mergeCell ref="F296:AG296"/>
    <mergeCell ref="AH296:AH298"/>
    <mergeCell ref="AI296:AI298"/>
    <mergeCell ref="X297:Y297"/>
    <mergeCell ref="Z297:AA297"/>
    <mergeCell ref="AB297:AC297"/>
    <mergeCell ref="AD297:AE297"/>
    <mergeCell ref="A290:A292"/>
    <mergeCell ref="B290:D291"/>
    <mergeCell ref="E290:M290"/>
    <mergeCell ref="E291:F291"/>
    <mergeCell ref="G291:H291"/>
    <mergeCell ref="I291:J291"/>
    <mergeCell ref="K291:L291"/>
    <mergeCell ref="M291:N291"/>
    <mergeCell ref="AB284:AC284"/>
    <mergeCell ref="A286:B286"/>
    <mergeCell ref="A287:B287"/>
    <mergeCell ref="A288:B288"/>
    <mergeCell ref="AH283:AI284"/>
    <mergeCell ref="AJ283:AJ285"/>
    <mergeCell ref="AK283:AK285"/>
    <mergeCell ref="F284:G284"/>
    <mergeCell ref="H284:I284"/>
    <mergeCell ref="J284:K284"/>
    <mergeCell ref="L284:M284"/>
    <mergeCell ref="N284:O284"/>
    <mergeCell ref="P284:Q284"/>
    <mergeCell ref="R284:S284"/>
    <mergeCell ref="A278:B278"/>
    <mergeCell ref="A279:A281"/>
    <mergeCell ref="A283:B285"/>
    <mergeCell ref="C283:E284"/>
    <mergeCell ref="F283:AG283"/>
    <mergeCell ref="T284:U284"/>
    <mergeCell ref="V284:W284"/>
    <mergeCell ref="X284:Y284"/>
    <mergeCell ref="Z284:AA284"/>
    <mergeCell ref="AD284:AE284"/>
    <mergeCell ref="AF284:AG284"/>
    <mergeCell ref="A274:A275"/>
    <mergeCell ref="A276:B276"/>
    <mergeCell ref="AD272:AE272"/>
    <mergeCell ref="AF272:AG272"/>
    <mergeCell ref="AH272:AI272"/>
    <mergeCell ref="AJ272:AK272"/>
    <mergeCell ref="AL272:AM272"/>
    <mergeCell ref="AN272:AO272"/>
    <mergeCell ref="A277:B277"/>
    <mergeCell ref="A271:B273"/>
    <mergeCell ref="C271:E272"/>
    <mergeCell ref="AW271:AW273"/>
    <mergeCell ref="AX271:AX273"/>
    <mergeCell ref="F272:G272"/>
    <mergeCell ref="H272:I272"/>
    <mergeCell ref="J272:K272"/>
    <mergeCell ref="L272:M272"/>
    <mergeCell ref="N272:O272"/>
    <mergeCell ref="P272:Q272"/>
    <mergeCell ref="R272:S272"/>
    <mergeCell ref="T272:U272"/>
    <mergeCell ref="AP272:AQ272"/>
    <mergeCell ref="AR272:AS272"/>
    <mergeCell ref="AT272:AT273"/>
    <mergeCell ref="AU272:AU273"/>
    <mergeCell ref="F271:AS271"/>
    <mergeCell ref="AT271:AU271"/>
    <mergeCell ref="AV271:AV273"/>
    <mergeCell ref="V272:W272"/>
    <mergeCell ref="X272:Y272"/>
    <mergeCell ref="Z272:AA272"/>
    <mergeCell ref="AB272:AC272"/>
    <mergeCell ref="A251:B251"/>
    <mergeCell ref="A252:A260"/>
    <mergeCell ref="Z249:AA249"/>
    <mergeCell ref="AB249:AC249"/>
    <mergeCell ref="AD249:AE249"/>
    <mergeCell ref="AF249:AG249"/>
    <mergeCell ref="AH249:AI249"/>
    <mergeCell ref="AJ249:AK249"/>
    <mergeCell ref="A261:A269"/>
    <mergeCell ref="AQ248:AR249"/>
    <mergeCell ref="AS248:AS250"/>
    <mergeCell ref="AT248:AT250"/>
    <mergeCell ref="AU248:AU250"/>
    <mergeCell ref="F249:G249"/>
    <mergeCell ref="H249:I249"/>
    <mergeCell ref="J249:K249"/>
    <mergeCell ref="L249:M249"/>
    <mergeCell ref="N249:O249"/>
    <mergeCell ref="P249:Q249"/>
    <mergeCell ref="AL249:AM249"/>
    <mergeCell ref="AN249:AN250"/>
    <mergeCell ref="AO249:AO250"/>
    <mergeCell ref="AP249:AP250"/>
    <mergeCell ref="A243:A244"/>
    <mergeCell ref="A245:A246"/>
    <mergeCell ref="A248:B250"/>
    <mergeCell ref="C248:E249"/>
    <mergeCell ref="F248:AM248"/>
    <mergeCell ref="AN248:AP248"/>
    <mergeCell ref="R249:S249"/>
    <mergeCell ref="T249:U249"/>
    <mergeCell ref="V249:W249"/>
    <mergeCell ref="X249:Y249"/>
    <mergeCell ref="A237:A238"/>
    <mergeCell ref="A240:A242"/>
    <mergeCell ref="B240:B242"/>
    <mergeCell ref="C240:E241"/>
    <mergeCell ref="F240:AK240"/>
    <mergeCell ref="AL240:AL242"/>
    <mergeCell ref="F241:G241"/>
    <mergeCell ref="H241:I241"/>
    <mergeCell ref="J241:K241"/>
    <mergeCell ref="L241:M241"/>
    <mergeCell ref="Z241:AA241"/>
    <mergeCell ref="AB241:AC241"/>
    <mergeCell ref="AD241:AE241"/>
    <mergeCell ref="AF241:AG241"/>
    <mergeCell ref="AH241:AI241"/>
    <mergeCell ref="AJ241:AK241"/>
    <mergeCell ref="N241:O241"/>
    <mergeCell ref="P241:Q241"/>
    <mergeCell ref="R241:S241"/>
    <mergeCell ref="T241:U241"/>
    <mergeCell ref="V241:W241"/>
    <mergeCell ref="X241:Y241"/>
    <mergeCell ref="AB233:AC233"/>
    <mergeCell ref="AD233:AE233"/>
    <mergeCell ref="AF233:AG233"/>
    <mergeCell ref="AH233:AI233"/>
    <mergeCell ref="AJ233:AK233"/>
    <mergeCell ref="A235:A236"/>
    <mergeCell ref="P233:Q233"/>
    <mergeCell ref="R233:S233"/>
    <mergeCell ref="T233:U233"/>
    <mergeCell ref="V233:W233"/>
    <mergeCell ref="X233:Y233"/>
    <mergeCell ref="Z233:AA233"/>
    <mergeCell ref="C233:E233"/>
    <mergeCell ref="F233:G233"/>
    <mergeCell ref="H233:I233"/>
    <mergeCell ref="J233:K233"/>
    <mergeCell ref="L233:M233"/>
    <mergeCell ref="N233:O233"/>
    <mergeCell ref="A227:B227"/>
    <mergeCell ref="A228:B228"/>
    <mergeCell ref="A229:B229"/>
    <mergeCell ref="A230:B230"/>
    <mergeCell ref="A231:B231"/>
    <mergeCell ref="A233:B234"/>
    <mergeCell ref="A209:A211"/>
    <mergeCell ref="A212:A215"/>
    <mergeCell ref="A216:A221"/>
    <mergeCell ref="A222:A224"/>
    <mergeCell ref="A225:B225"/>
    <mergeCell ref="A226:B226"/>
    <mergeCell ref="A193:B193"/>
    <mergeCell ref="A194:B194"/>
    <mergeCell ref="A195:A196"/>
    <mergeCell ref="A197:B197"/>
    <mergeCell ref="A198:A199"/>
    <mergeCell ref="A201:A208"/>
    <mergeCell ref="AN191:AP191"/>
    <mergeCell ref="AQ191:AQ192"/>
    <mergeCell ref="AR191:AR192"/>
    <mergeCell ref="P191:Q191"/>
    <mergeCell ref="R191:S191"/>
    <mergeCell ref="T191:U191"/>
    <mergeCell ref="V191:W191"/>
    <mergeCell ref="X191:Y191"/>
    <mergeCell ref="Z191:AA191"/>
    <mergeCell ref="C191:E191"/>
    <mergeCell ref="F191:G191"/>
    <mergeCell ref="H191:I191"/>
    <mergeCell ref="J191:K191"/>
    <mergeCell ref="L191:M191"/>
    <mergeCell ref="N191:O191"/>
    <mergeCell ref="AS191:AT191"/>
    <mergeCell ref="AU191:AU192"/>
    <mergeCell ref="AV191:AV192"/>
    <mergeCell ref="AB191:AC191"/>
    <mergeCell ref="AD191:AE191"/>
    <mergeCell ref="AF191:AG191"/>
    <mergeCell ref="AH191:AI191"/>
    <mergeCell ref="AJ191:AK191"/>
    <mergeCell ref="AL191:AM191"/>
    <mergeCell ref="A185:B185"/>
    <mergeCell ref="A186:B186"/>
    <mergeCell ref="A187:B187"/>
    <mergeCell ref="A188:B188"/>
    <mergeCell ref="A189:B189"/>
    <mergeCell ref="A191:B192"/>
    <mergeCell ref="A167:A169"/>
    <mergeCell ref="A170:A173"/>
    <mergeCell ref="A174:A179"/>
    <mergeCell ref="A180:A182"/>
    <mergeCell ref="A183:B183"/>
    <mergeCell ref="A184:B184"/>
    <mergeCell ref="A153:A154"/>
    <mergeCell ref="A155:B155"/>
    <mergeCell ref="A156:A157"/>
    <mergeCell ref="A159:A166"/>
    <mergeCell ref="AL149:AM149"/>
    <mergeCell ref="AN149:AN150"/>
    <mergeCell ref="AO149:AO150"/>
    <mergeCell ref="N149:O149"/>
    <mergeCell ref="P149:Q149"/>
    <mergeCell ref="R149:S149"/>
    <mergeCell ref="T149:U149"/>
    <mergeCell ref="V149:W149"/>
    <mergeCell ref="X149:Y149"/>
    <mergeCell ref="AS149:AS150"/>
    <mergeCell ref="Z149:AA149"/>
    <mergeCell ref="AB149:AC149"/>
    <mergeCell ref="AD149:AE149"/>
    <mergeCell ref="AF149:AG149"/>
    <mergeCell ref="AH149:AI149"/>
    <mergeCell ref="AJ149:AK149"/>
    <mergeCell ref="A151:B151"/>
    <mergeCell ref="A152:B152"/>
    <mergeCell ref="A142:A145"/>
    <mergeCell ref="A149:B150"/>
    <mergeCell ref="C149:E149"/>
    <mergeCell ref="F149:G149"/>
    <mergeCell ref="H149:I149"/>
    <mergeCell ref="J149:K149"/>
    <mergeCell ref="L149:M149"/>
    <mergeCell ref="AP149:AQ149"/>
    <mergeCell ref="AR149:AR150"/>
    <mergeCell ref="L123:M123"/>
    <mergeCell ref="N123:P123"/>
    <mergeCell ref="A125:A127"/>
    <mergeCell ref="A128:B128"/>
    <mergeCell ref="A129:A132"/>
    <mergeCell ref="A133:B133"/>
    <mergeCell ref="L136:M136"/>
    <mergeCell ref="N136:O136"/>
    <mergeCell ref="A138:A141"/>
    <mergeCell ref="A121:B121"/>
    <mergeCell ref="A123:B124"/>
    <mergeCell ref="C123:E123"/>
    <mergeCell ref="F123:G123"/>
    <mergeCell ref="H123:I123"/>
    <mergeCell ref="J123:K123"/>
    <mergeCell ref="A134:B134"/>
    <mergeCell ref="A136:B137"/>
    <mergeCell ref="C136:E136"/>
    <mergeCell ref="F136:G136"/>
    <mergeCell ref="H136:I136"/>
    <mergeCell ref="J136:K136"/>
    <mergeCell ref="A120:B120"/>
    <mergeCell ref="Q120:R120"/>
    <mergeCell ref="AJ102:AJ103"/>
    <mergeCell ref="A104:B104"/>
    <mergeCell ref="A105:B105"/>
    <mergeCell ref="A106:A107"/>
    <mergeCell ref="A108:B108"/>
    <mergeCell ref="A110:B111"/>
    <mergeCell ref="C110:E110"/>
    <mergeCell ref="F110:G110"/>
    <mergeCell ref="H110:I110"/>
    <mergeCell ref="J110:K110"/>
    <mergeCell ref="Z102:AA102"/>
    <mergeCell ref="AB102:AC102"/>
    <mergeCell ref="AD102:AE102"/>
    <mergeCell ref="AF102:AG102"/>
    <mergeCell ref="AH102:AH103"/>
    <mergeCell ref="AI102:AI103"/>
    <mergeCell ref="N102:O102"/>
    <mergeCell ref="P102:Q102"/>
    <mergeCell ref="S120:T120"/>
    <mergeCell ref="U120:V120"/>
    <mergeCell ref="W120:X120"/>
    <mergeCell ref="Y120:Z120"/>
    <mergeCell ref="A94:B94"/>
    <mergeCell ref="A95:A99"/>
    <mergeCell ref="A101:B103"/>
    <mergeCell ref="C101:E102"/>
    <mergeCell ref="F101:AG101"/>
    <mergeCell ref="L110:M110"/>
    <mergeCell ref="A112:A114"/>
    <mergeCell ref="A115:B115"/>
    <mergeCell ref="A116:A119"/>
    <mergeCell ref="AH101:AJ101"/>
    <mergeCell ref="F102:G102"/>
    <mergeCell ref="H102:I102"/>
    <mergeCell ref="J102:K102"/>
    <mergeCell ref="L102:M102"/>
    <mergeCell ref="AD92:AE92"/>
    <mergeCell ref="AF92:AG92"/>
    <mergeCell ref="AH92:AH93"/>
    <mergeCell ref="AI92:AI93"/>
    <mergeCell ref="AJ92:AJ93"/>
    <mergeCell ref="R102:S102"/>
    <mergeCell ref="T102:U102"/>
    <mergeCell ref="V102:W102"/>
    <mergeCell ref="X102:Y102"/>
    <mergeCell ref="AK92:AK93"/>
    <mergeCell ref="AH91:AK91"/>
    <mergeCell ref="F92:G92"/>
    <mergeCell ref="H92:I92"/>
    <mergeCell ref="J92:K92"/>
    <mergeCell ref="L92:M92"/>
    <mergeCell ref="N92:O92"/>
    <mergeCell ref="P92:Q92"/>
    <mergeCell ref="R92:S92"/>
    <mergeCell ref="T92:U92"/>
    <mergeCell ref="V92:W92"/>
    <mergeCell ref="A84:B84"/>
    <mergeCell ref="A85:A89"/>
    <mergeCell ref="A91:B93"/>
    <mergeCell ref="C91:E92"/>
    <mergeCell ref="F91:AG91"/>
    <mergeCell ref="X92:Y92"/>
    <mergeCell ref="Z92:AA92"/>
    <mergeCell ref="AB92:AC92"/>
    <mergeCell ref="R82:S82"/>
    <mergeCell ref="T82:U82"/>
    <mergeCell ref="V82:W82"/>
    <mergeCell ref="X82:Y82"/>
    <mergeCell ref="Z82:AA82"/>
    <mergeCell ref="AB82:AC82"/>
    <mergeCell ref="A79:B79"/>
    <mergeCell ref="A81:B83"/>
    <mergeCell ref="C81:E82"/>
    <mergeCell ref="F81:AG81"/>
    <mergeCell ref="F82:G82"/>
    <mergeCell ref="H82:I82"/>
    <mergeCell ref="J82:K82"/>
    <mergeCell ref="L82:M82"/>
    <mergeCell ref="N82:O82"/>
    <mergeCell ref="P82:Q82"/>
    <mergeCell ref="AD82:AE82"/>
    <mergeCell ref="AF82:AG82"/>
    <mergeCell ref="A76:B78"/>
    <mergeCell ref="C76:E77"/>
    <mergeCell ref="F76:O76"/>
    <mergeCell ref="F77:G77"/>
    <mergeCell ref="H77:I77"/>
    <mergeCell ref="J77:K77"/>
    <mergeCell ref="L77:M77"/>
    <mergeCell ref="N77:O77"/>
    <mergeCell ref="T69:T70"/>
    <mergeCell ref="A71:B71"/>
    <mergeCell ref="A72:B72"/>
    <mergeCell ref="A73:B73"/>
    <mergeCell ref="A74:B74"/>
    <mergeCell ref="H69:I69"/>
    <mergeCell ref="J69:K69"/>
    <mergeCell ref="L69:M69"/>
    <mergeCell ref="N69:O69"/>
    <mergeCell ref="P69:Q69"/>
    <mergeCell ref="A63:B63"/>
    <mergeCell ref="A64:B64"/>
    <mergeCell ref="A65:B65"/>
    <mergeCell ref="A66:B66"/>
    <mergeCell ref="A68:B70"/>
    <mergeCell ref="C68:E69"/>
    <mergeCell ref="F68:Q68"/>
    <mergeCell ref="R68:V68"/>
    <mergeCell ref="F69:G69"/>
    <mergeCell ref="U69:V69"/>
    <mergeCell ref="R69:S69"/>
    <mergeCell ref="V60:W60"/>
    <mergeCell ref="X60:X62"/>
    <mergeCell ref="Y60:Z61"/>
    <mergeCell ref="F61:G61"/>
    <mergeCell ref="H61:I61"/>
    <mergeCell ref="J61:K61"/>
    <mergeCell ref="L61:M61"/>
    <mergeCell ref="N61:O61"/>
    <mergeCell ref="P61:Q61"/>
    <mergeCell ref="R61:S61"/>
    <mergeCell ref="V61:W61"/>
    <mergeCell ref="A58:B58"/>
    <mergeCell ref="A60:B62"/>
    <mergeCell ref="C60:E61"/>
    <mergeCell ref="F60:Q60"/>
    <mergeCell ref="R60:S60"/>
    <mergeCell ref="T60:U60"/>
    <mergeCell ref="T61:U61"/>
    <mergeCell ref="A46:B46"/>
    <mergeCell ref="A47:B47"/>
    <mergeCell ref="A48:A49"/>
    <mergeCell ref="A50:A51"/>
    <mergeCell ref="A52:B52"/>
    <mergeCell ref="A57:B57"/>
    <mergeCell ref="A33:B33"/>
    <mergeCell ref="A34:B34"/>
    <mergeCell ref="A35:B35"/>
    <mergeCell ref="A36:A41"/>
    <mergeCell ref="A42:A43"/>
    <mergeCell ref="A44:A45"/>
    <mergeCell ref="A27:B27"/>
    <mergeCell ref="A28:B28"/>
    <mergeCell ref="A29:B29"/>
    <mergeCell ref="A31:B32"/>
    <mergeCell ref="C31:C32"/>
    <mergeCell ref="D31:N31"/>
    <mergeCell ref="A21:B21"/>
    <mergeCell ref="A22:B22"/>
    <mergeCell ref="A23:B23"/>
    <mergeCell ref="A24:B24"/>
    <mergeCell ref="A25:B25"/>
    <mergeCell ref="A26:B26"/>
    <mergeCell ref="C17:C18"/>
    <mergeCell ref="D17:D18"/>
    <mergeCell ref="E17:E18"/>
    <mergeCell ref="F17:F18"/>
    <mergeCell ref="A19:B19"/>
    <mergeCell ref="A20:B20"/>
    <mergeCell ref="A11:B11"/>
    <mergeCell ref="A12:B12"/>
    <mergeCell ref="A13:B13"/>
    <mergeCell ref="A14:B14"/>
    <mergeCell ref="A15:B15"/>
    <mergeCell ref="A17:B18"/>
    <mergeCell ref="A6:P6"/>
    <mergeCell ref="A9:B10"/>
    <mergeCell ref="C9:C10"/>
    <mergeCell ref="D9:M9"/>
    <mergeCell ref="N9:N10"/>
    <mergeCell ref="O9:O10"/>
    <mergeCell ref="P9:P10"/>
  </mergeCells>
  <dataValidations count="1">
    <dataValidation type="whole" allowBlank="1" showInputMessage="1" showErrorMessage="1" sqref="A1:AX1048576 AY282:XFD1048576 AY1:XFD273 AZ274:BZ281 CG274:XFD281">
      <formula1>0</formula1>
      <formula2>1E+30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17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7.140625" style="2" customWidth="1"/>
    <col min="2" max="2" width="44.42578125" style="2" customWidth="1"/>
    <col min="3" max="3" width="11.85546875" style="2" customWidth="1"/>
    <col min="4" max="4" width="12.42578125" style="2" customWidth="1"/>
    <col min="5" max="11" width="11.42578125" style="2"/>
    <col min="12" max="12" width="13.140625" style="2" customWidth="1"/>
    <col min="13" max="15" width="11.42578125" style="2" customWidth="1"/>
    <col min="16" max="17" width="11.42578125" style="2"/>
    <col min="18" max="18" width="12.85546875" style="2" customWidth="1"/>
    <col min="19" max="19" width="11.42578125" style="2"/>
    <col min="20" max="20" width="12.42578125" style="2" customWidth="1"/>
    <col min="21" max="21" width="11.42578125" style="2"/>
    <col min="22" max="22" width="12.42578125" style="2" customWidth="1"/>
    <col min="23" max="23" width="11.42578125" style="2"/>
    <col min="24" max="24" width="11.85546875" style="2" customWidth="1"/>
    <col min="25" max="33" width="11.42578125" style="2"/>
    <col min="34" max="34" width="13" style="2" customWidth="1"/>
    <col min="35" max="35" width="11.7109375" style="2" customWidth="1"/>
    <col min="36" max="36" width="13" style="2" customWidth="1"/>
    <col min="37" max="41" width="11.42578125" style="2"/>
    <col min="42" max="42" width="12.140625" style="2" customWidth="1"/>
    <col min="43" max="49" width="11.42578125" style="2"/>
    <col min="50" max="50" width="11.7109375" style="2" customWidth="1"/>
    <col min="51" max="66" width="11.42578125" style="2"/>
    <col min="67" max="72" width="11.42578125" style="2" customWidth="1"/>
    <col min="73" max="77" width="11.7109375" style="2" customWidth="1"/>
    <col min="78" max="78" width="11.140625" style="3" hidden="1" customWidth="1"/>
    <col min="79" max="104" width="11.140625" style="4" hidden="1" customWidth="1"/>
    <col min="105" max="129" width="11.42578125" style="2" hidden="1" customWidth="1"/>
    <col min="130" max="16384" width="11.42578125" style="2"/>
  </cols>
  <sheetData>
    <row r="1" spans="1:92" ht="16.350000000000001" customHeight="1" x14ac:dyDescent="0.2">
      <c r="A1" s="1" t="s">
        <v>0</v>
      </c>
    </row>
    <row r="2" spans="1:92" ht="16.350000000000001" customHeight="1" x14ac:dyDescent="0.2">
      <c r="A2" s="1" t="str">
        <f>CONCATENATE("COMUNA: ",[8]NOMBRE!B2," - ","( ",[8]NOMBRE!C2,[8]NOMBRE!D2,[8]NOMBRE!E2,[8]NOMBRE!F2,[8]NOMBRE!G2," )")</f>
        <v>COMUNA: LINARES - ( 07401 )</v>
      </c>
    </row>
    <row r="3" spans="1:92" ht="16.350000000000001" customHeight="1" x14ac:dyDescent="0.2">
      <c r="A3" s="1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</row>
    <row r="4" spans="1:92" ht="16.350000000000001" customHeight="1" x14ac:dyDescent="0.2">
      <c r="A4" s="1" t="str">
        <f>CONCATENATE("MES: ",[8]NOMBRE!B6," - ","( ",[8]NOMBRE!C6,[8]NOMBRE!D6," )")</f>
        <v>MES: JULIO - ( 07 )</v>
      </c>
      <c r="AE4" s="1115"/>
      <c r="AF4" s="1115"/>
      <c r="AG4" s="1115"/>
      <c r="AH4" s="1115"/>
      <c r="AI4" s="1115"/>
      <c r="AJ4" s="1115"/>
      <c r="AK4" s="1115"/>
      <c r="AL4" s="1115"/>
      <c r="AM4" s="1115"/>
      <c r="AN4" s="1115"/>
      <c r="AO4" s="1115"/>
      <c r="AP4" s="1115"/>
      <c r="AQ4" s="1115"/>
      <c r="AR4" s="1115"/>
      <c r="AS4" s="1115"/>
      <c r="AT4" s="1115"/>
      <c r="AU4" s="1115"/>
      <c r="AV4" s="1115"/>
      <c r="AW4" s="1115"/>
    </row>
    <row r="5" spans="1:92" ht="16.350000000000001" customHeight="1" x14ac:dyDescent="0.2">
      <c r="A5" s="1" t="str">
        <f>CONCATENATE("AÑO: ",[8]NOMBRE!B7)</f>
        <v>AÑO: 2020</v>
      </c>
      <c r="AE5" s="1115"/>
      <c r="AF5" s="1115"/>
      <c r="AG5" s="1115"/>
      <c r="AH5" s="1115"/>
      <c r="AI5" s="1115"/>
      <c r="AJ5" s="1115"/>
      <c r="AK5" s="1115"/>
      <c r="AL5" s="1115"/>
      <c r="AM5" s="1115"/>
      <c r="AN5" s="1115"/>
      <c r="AO5" s="1115"/>
      <c r="AP5" s="1115"/>
      <c r="AQ5" s="1115"/>
      <c r="AR5" s="1115"/>
      <c r="AS5" s="1115"/>
      <c r="AT5" s="1115"/>
      <c r="AU5" s="1115"/>
      <c r="AV5" s="1115"/>
      <c r="AW5" s="1115"/>
    </row>
    <row r="6" spans="1:92" ht="15" x14ac:dyDescent="0.2">
      <c r="A6" s="1370" t="s">
        <v>1</v>
      </c>
      <c r="B6" s="1370"/>
      <c r="C6" s="1370"/>
      <c r="D6" s="1370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1370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1116"/>
      <c r="AF6" s="1116"/>
      <c r="AG6" s="1116"/>
      <c r="AH6" s="1116"/>
      <c r="AI6" s="1116"/>
      <c r="AJ6" s="1116"/>
      <c r="AK6" s="1116"/>
      <c r="AL6" s="1116"/>
      <c r="AM6" s="1116"/>
      <c r="AN6" s="1116"/>
      <c r="AO6" s="1116"/>
      <c r="AP6" s="1116"/>
      <c r="AQ6" s="1116"/>
      <c r="AR6" s="1116"/>
      <c r="AS6" s="1116"/>
      <c r="AT6" s="1116"/>
      <c r="AU6" s="1116"/>
      <c r="AV6" s="1116"/>
      <c r="AW6" s="1115"/>
    </row>
    <row r="7" spans="1:92" ht="15" x14ac:dyDescent="0.2">
      <c r="A7" s="808"/>
      <c r="B7" s="808"/>
      <c r="C7" s="808"/>
      <c r="D7" s="808"/>
      <c r="E7" s="808"/>
      <c r="F7" s="808"/>
      <c r="G7" s="808"/>
      <c r="H7" s="808"/>
      <c r="I7" s="808"/>
      <c r="J7" s="808"/>
      <c r="K7" s="808"/>
      <c r="L7" s="808"/>
      <c r="M7" s="808"/>
      <c r="N7" s="808"/>
      <c r="O7" s="808"/>
      <c r="P7" s="808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1116"/>
      <c r="AF7" s="1116"/>
      <c r="AG7" s="1116"/>
      <c r="AH7" s="1116"/>
      <c r="AI7" s="1116"/>
      <c r="AJ7" s="1116"/>
      <c r="AK7" s="1116"/>
      <c r="AL7" s="1116"/>
      <c r="AM7" s="1116"/>
      <c r="AN7" s="1116"/>
      <c r="AO7" s="1116"/>
      <c r="AP7" s="1116"/>
      <c r="AQ7" s="1116"/>
      <c r="AR7" s="1116"/>
      <c r="AS7" s="1116"/>
      <c r="AT7" s="1116"/>
      <c r="AU7" s="1116"/>
      <c r="AV7" s="1116"/>
      <c r="AW7" s="1115"/>
    </row>
    <row r="8" spans="1:92" ht="31.35" customHeight="1" x14ac:dyDescent="0.2">
      <c r="A8" s="10" t="s">
        <v>2</v>
      </c>
      <c r="B8" s="11"/>
      <c r="C8" s="11"/>
      <c r="D8" s="11"/>
      <c r="E8" s="11"/>
      <c r="F8" s="11"/>
      <c r="G8" s="11"/>
      <c r="H8" s="11"/>
      <c r="I8" s="11"/>
      <c r="Q8" s="12"/>
      <c r="R8" s="12"/>
      <c r="S8" s="12"/>
      <c r="T8" s="12"/>
      <c r="U8" s="12"/>
      <c r="V8" s="12"/>
      <c r="W8" s="12"/>
      <c r="X8" s="13"/>
      <c r="Y8" s="13"/>
      <c r="Z8" s="13"/>
      <c r="AA8" s="13"/>
      <c r="AB8" s="13"/>
      <c r="AC8" s="13"/>
      <c r="AD8" s="7"/>
      <c r="AE8" s="1116"/>
      <c r="AF8" s="1116"/>
      <c r="AG8" s="1116"/>
      <c r="AH8" s="1116"/>
      <c r="AI8" s="1116"/>
      <c r="AJ8" s="1116"/>
      <c r="AK8" s="1116"/>
      <c r="AL8" s="1116"/>
      <c r="AM8" s="1116"/>
      <c r="AN8" s="1116"/>
      <c r="AO8" s="1116"/>
      <c r="AP8" s="1116"/>
      <c r="AQ8" s="1116"/>
      <c r="AR8" s="1116"/>
      <c r="AS8" s="1116"/>
      <c r="AT8" s="1116"/>
      <c r="AU8" s="1116"/>
      <c r="AV8" s="1116"/>
      <c r="AW8" s="1115"/>
      <c r="BZ8" s="2"/>
      <c r="CG8" s="14"/>
      <c r="CH8" s="14"/>
      <c r="CI8" s="14"/>
      <c r="CJ8" s="14"/>
      <c r="CK8" s="14"/>
      <c r="CL8" s="14"/>
      <c r="CM8" s="14"/>
      <c r="CN8" s="14"/>
    </row>
    <row r="9" spans="1:92" ht="16.350000000000001" customHeight="1" x14ac:dyDescent="0.2">
      <c r="A9" s="1371" t="s">
        <v>3</v>
      </c>
      <c r="B9" s="1372"/>
      <c r="C9" s="1375" t="s">
        <v>4</v>
      </c>
      <c r="D9" s="1377" t="s">
        <v>5</v>
      </c>
      <c r="E9" s="1378"/>
      <c r="F9" s="1378"/>
      <c r="G9" s="1378"/>
      <c r="H9" s="1378"/>
      <c r="I9" s="1378"/>
      <c r="J9" s="1378"/>
      <c r="K9" s="1378"/>
      <c r="L9" s="1378"/>
      <c r="M9" s="1379"/>
      <c r="N9" s="1367" t="s">
        <v>6</v>
      </c>
      <c r="O9" s="1375" t="s">
        <v>7</v>
      </c>
      <c r="P9" s="1375" t="s">
        <v>8</v>
      </c>
      <c r="Q9" s="15"/>
      <c r="R9" s="15"/>
      <c r="S9" s="15"/>
      <c r="T9" s="15"/>
      <c r="U9" s="15"/>
      <c r="V9" s="15"/>
      <c r="W9" s="13"/>
      <c r="X9" s="13"/>
      <c r="Y9" s="13"/>
      <c r="Z9" s="13"/>
      <c r="AA9" s="13"/>
      <c r="AB9" s="13"/>
      <c r="AC9" s="13"/>
      <c r="AD9" s="7"/>
      <c r="AE9" s="7"/>
      <c r="AF9" s="1116"/>
      <c r="AG9" s="1116"/>
      <c r="AH9" s="1116"/>
      <c r="AI9" s="1116"/>
      <c r="AJ9" s="1116"/>
      <c r="AK9" s="1116"/>
      <c r="AL9" s="1116"/>
      <c r="AM9" s="1116"/>
      <c r="AN9" s="1116"/>
      <c r="AO9" s="1116"/>
      <c r="AP9" s="1117"/>
      <c r="AQ9" s="1117"/>
      <c r="AR9" s="1117"/>
      <c r="AS9" s="1117"/>
      <c r="AT9" s="1117"/>
      <c r="AU9" s="1117"/>
      <c r="AV9" s="1117"/>
      <c r="AW9" s="1117"/>
      <c r="AX9" s="1115"/>
      <c r="CG9" s="14"/>
      <c r="CH9" s="14"/>
      <c r="CI9" s="14"/>
      <c r="CJ9" s="14"/>
      <c r="CK9" s="14"/>
      <c r="CL9" s="14"/>
      <c r="CM9" s="14"/>
      <c r="CN9" s="14"/>
    </row>
    <row r="10" spans="1:92" ht="25.35" customHeight="1" x14ac:dyDescent="0.2">
      <c r="A10" s="1373"/>
      <c r="B10" s="1374"/>
      <c r="C10" s="1376"/>
      <c r="D10" s="1093" t="s">
        <v>9</v>
      </c>
      <c r="E10" s="1118" t="s">
        <v>10</v>
      </c>
      <c r="F10" s="1118" t="s">
        <v>11</v>
      </c>
      <c r="G10" s="1118" t="s">
        <v>12</v>
      </c>
      <c r="H10" s="1118" t="s">
        <v>13</v>
      </c>
      <c r="I10" s="1118" t="s">
        <v>14</v>
      </c>
      <c r="J10" s="1118" t="s">
        <v>15</v>
      </c>
      <c r="K10" s="1118" t="s">
        <v>16</v>
      </c>
      <c r="L10" s="1118" t="s">
        <v>17</v>
      </c>
      <c r="M10" s="1119" t="s">
        <v>18</v>
      </c>
      <c r="N10" s="1369"/>
      <c r="O10" s="1376"/>
      <c r="P10" s="1376"/>
      <c r="Q10" s="12"/>
      <c r="R10" s="20"/>
      <c r="S10" s="20"/>
      <c r="T10" s="20"/>
      <c r="U10" s="20"/>
      <c r="V10" s="15"/>
      <c r="W10" s="15"/>
      <c r="X10" s="15"/>
      <c r="Y10" s="15"/>
      <c r="Z10" s="15"/>
      <c r="AA10" s="15"/>
      <c r="AB10" s="15"/>
      <c r="AC10" s="15"/>
      <c r="AD10" s="11"/>
      <c r="AE10" s="11"/>
      <c r="AF10" s="1120"/>
      <c r="AG10" s="1120"/>
      <c r="AH10" s="1120"/>
      <c r="AI10" s="1120"/>
      <c r="AJ10" s="1120"/>
      <c r="AK10" s="1120"/>
      <c r="AL10" s="1120"/>
      <c r="AM10" s="1120"/>
      <c r="AN10" s="1120"/>
      <c r="AO10" s="1121"/>
      <c r="AP10" s="1121"/>
      <c r="AQ10" s="1121"/>
      <c r="AR10" s="1121"/>
      <c r="AS10" s="1121"/>
      <c r="AT10" s="1121"/>
      <c r="AU10" s="1121"/>
      <c r="AV10" s="1121"/>
      <c r="AW10" s="1121"/>
      <c r="AX10" s="1115"/>
      <c r="CG10" s="14"/>
      <c r="CH10" s="14"/>
      <c r="CI10" s="14"/>
      <c r="CJ10" s="14"/>
      <c r="CK10" s="14"/>
      <c r="CL10" s="14"/>
      <c r="CM10" s="14"/>
      <c r="CN10" s="14"/>
    </row>
    <row r="11" spans="1:92" ht="16.350000000000001" customHeight="1" x14ac:dyDescent="0.2">
      <c r="A11" s="1614" t="s">
        <v>19</v>
      </c>
      <c r="B11" s="1614"/>
      <c r="C11" s="1122">
        <f>SUM(D11:M11)</f>
        <v>0</v>
      </c>
      <c r="D11" s="1105"/>
      <c r="E11" s="1114"/>
      <c r="F11" s="1114"/>
      <c r="G11" s="1114"/>
      <c r="H11" s="1114"/>
      <c r="I11" s="1114"/>
      <c r="J11" s="1114"/>
      <c r="K11" s="1114"/>
      <c r="L11" s="1123"/>
      <c r="M11" s="1124"/>
      <c r="N11" s="1106"/>
      <c r="O11" s="1107"/>
      <c r="P11" s="1107"/>
      <c r="Q11" s="30" t="str">
        <f>CA11&amp;CB11&amp;CC11&amp;CD11</f>
        <v/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15"/>
      <c r="AD11" s="11"/>
      <c r="AE11" s="11"/>
      <c r="AF11" s="1120"/>
      <c r="AG11" s="1120"/>
      <c r="AH11" s="1120"/>
      <c r="AI11" s="1120"/>
      <c r="AJ11" s="1120"/>
      <c r="AK11" s="1121"/>
      <c r="AL11" s="1121"/>
      <c r="AM11" s="1121"/>
      <c r="AN11" s="1121"/>
      <c r="AO11" s="1121"/>
      <c r="AP11" s="1121"/>
      <c r="AQ11" s="1121"/>
      <c r="AR11" s="1121"/>
      <c r="AS11" s="1121"/>
      <c r="AT11" s="1121"/>
      <c r="AU11" s="1121"/>
      <c r="AV11" s="1121"/>
      <c r="AW11" s="1121"/>
      <c r="AX11" s="1115"/>
      <c r="CA11" s="32" t="str">
        <f>IF(CH11=1,"* El número de víctima de Violencia de Género NO DEBE ser diferente al Total. ","")</f>
        <v/>
      </c>
      <c r="CB11" s="32" t="str">
        <f>IF(AND(C11&lt;&gt;0,OR(O11="",P11="")),"* No olvide digitar los campos Pueblo Originario y/o Migrantes (Digite CEROS si no tiene). ","")</f>
        <v/>
      </c>
      <c r="CC11" s="32" t="str">
        <f>IF(CJ11=1,"* Pueblo Originario y/o Migrantes NO DEBEN ser Mayor al Total. ","")</f>
        <v/>
      </c>
      <c r="CD11" s="32" t="str">
        <f>IF(CK11=1,"* Total Gestantes Ingresadas a control prenatal debe ser Mayor o Igual que el Total de Evaluaciones a Gestantes de REM A03 Sección B2. ","")</f>
        <v/>
      </c>
      <c r="CG11" s="14"/>
      <c r="CH11" s="33">
        <f>IF(C11&lt;N11,1,0)</f>
        <v>0</v>
      </c>
      <c r="CI11" s="14"/>
      <c r="CJ11" s="33">
        <f>IF(OR(C11&lt;O11,C11&lt;P11),1,0)</f>
        <v>0</v>
      </c>
      <c r="CK11" s="33">
        <f>IF(C11&lt;[8]A03!C75,1,0)</f>
        <v>0</v>
      </c>
      <c r="CL11" s="14"/>
      <c r="CM11" s="14"/>
      <c r="CN11" s="14"/>
    </row>
    <row r="12" spans="1:92" ht="16.350000000000001" customHeight="1" x14ac:dyDescent="0.2">
      <c r="A12" s="1359" t="s">
        <v>20</v>
      </c>
      <c r="B12" s="1359"/>
      <c r="C12" s="34">
        <f>SUM(D12:M12)</f>
        <v>0</v>
      </c>
      <c r="D12" s="35"/>
      <c r="E12" s="36"/>
      <c r="F12" s="36"/>
      <c r="G12" s="36"/>
      <c r="H12" s="36"/>
      <c r="I12" s="36"/>
      <c r="J12" s="36"/>
      <c r="K12" s="36"/>
      <c r="L12" s="37"/>
      <c r="M12" s="38"/>
      <c r="N12" s="39"/>
      <c r="O12" s="40"/>
      <c r="P12" s="40"/>
      <c r="Q12" s="30" t="str">
        <f>CA12&amp;CB12&amp;CC12&amp;CD12</f>
        <v/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15"/>
      <c r="AD12" s="11"/>
      <c r="AE12" s="11"/>
      <c r="AF12" s="1120"/>
      <c r="AG12" s="1120"/>
      <c r="AH12" s="1120"/>
      <c r="AI12" s="1120"/>
      <c r="AJ12" s="1120"/>
      <c r="AK12" s="1121"/>
      <c r="AL12" s="1121"/>
      <c r="AM12" s="1121"/>
      <c r="AN12" s="1121"/>
      <c r="AO12" s="1120"/>
      <c r="AP12" s="1120"/>
      <c r="AQ12" s="1121"/>
      <c r="AR12" s="1121"/>
      <c r="AS12" s="1121"/>
      <c r="AT12" s="1121"/>
      <c r="AU12" s="1121"/>
      <c r="AV12" s="1121"/>
      <c r="AW12" s="1121"/>
      <c r="AX12" s="1115"/>
      <c r="CA12" s="32" t="str">
        <f>IF(CH12=1,"* El número de víctima de Violencia de Género NO DEBE ser diferente al Total. ","")</f>
        <v/>
      </c>
      <c r="CB12" s="32" t="str">
        <f>IF(AND(C12&lt;&gt;0,OR(O12="",P12="")),"* No olvide digitar los campos Pueblo Originario y/o Migrantes (Digite CEROS si no tiene). ","")</f>
        <v/>
      </c>
      <c r="CC12" s="32" t="str">
        <f>IF(CJ12=1,"* Pueblo Originario y/o Migrantes NO DEBEN ser Mayor al Total. ","")</f>
        <v/>
      </c>
      <c r="CD12" s="32" t="str">
        <f>IF(CK12=1,"* Total Gestantes debe ser Mayor o Igual a "&amp;A12&amp;".","")</f>
        <v/>
      </c>
      <c r="CG12" s="14"/>
      <c r="CH12" s="33">
        <f>IF(C12&lt;N12,1,0)</f>
        <v>0</v>
      </c>
      <c r="CI12" s="14"/>
      <c r="CJ12" s="33">
        <f>IF(OR(C12&lt;O12,C12&lt;P12),1,0)</f>
        <v>0</v>
      </c>
      <c r="CK12" s="33">
        <f>IF($C$11&lt;C12,1,0)</f>
        <v>0</v>
      </c>
      <c r="CL12" s="14"/>
      <c r="CM12" s="14"/>
      <c r="CN12" s="14"/>
    </row>
    <row r="13" spans="1:92" ht="16.350000000000001" customHeight="1" x14ac:dyDescent="0.2">
      <c r="A13" s="1360" t="s">
        <v>21</v>
      </c>
      <c r="B13" s="1361"/>
      <c r="C13" s="34">
        <f>SUM(D13:M13)</f>
        <v>0</v>
      </c>
      <c r="D13" s="35"/>
      <c r="E13" s="36"/>
      <c r="F13" s="36"/>
      <c r="G13" s="36"/>
      <c r="H13" s="36"/>
      <c r="I13" s="36"/>
      <c r="J13" s="36"/>
      <c r="K13" s="36"/>
      <c r="L13" s="37"/>
      <c r="M13" s="38"/>
      <c r="N13" s="39"/>
      <c r="O13" s="40"/>
      <c r="P13" s="40"/>
      <c r="Q13" s="30" t="str">
        <f>CA13&amp;CB13&amp;CC13&amp;CD13</f>
        <v/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15"/>
      <c r="AD13" s="11"/>
      <c r="AE13" s="11"/>
      <c r="AF13" s="1120"/>
      <c r="AG13" s="1120"/>
      <c r="AH13" s="1120"/>
      <c r="AI13" s="1120"/>
      <c r="AJ13" s="1120"/>
      <c r="AK13" s="1121"/>
      <c r="AL13" s="1121"/>
      <c r="AM13" s="1121"/>
      <c r="AN13" s="1121"/>
      <c r="AO13" s="1120"/>
      <c r="AP13" s="1120"/>
      <c r="AQ13" s="1120"/>
      <c r="AR13" s="1121"/>
      <c r="AS13" s="1121"/>
      <c r="AT13" s="1121"/>
      <c r="AU13" s="1121"/>
      <c r="AV13" s="1121"/>
      <c r="AW13" s="1121"/>
      <c r="AX13" s="1115"/>
      <c r="CA13" s="32" t="str">
        <f>IF(CH13=1,"* El número de víctima de Violencia de Género NO DEBE ser diferente al Total. ","")</f>
        <v/>
      </c>
      <c r="CB13" s="32" t="str">
        <f>IF(AND(C13&lt;&gt;0,OR(O13="",P13="")),"* No olvide digitar los campos Pueblo Originario y/o Migrantes (Digite CEROS si no tiene). ","")</f>
        <v/>
      </c>
      <c r="CC13" s="32" t="str">
        <f>IF(CJ13=1,"* Pueblo Originario y/o Migrantes NO DEBEN ser Mayor al Total. ","")</f>
        <v/>
      </c>
      <c r="CD13" s="32" t="str">
        <f>IF(CK13=1,"* Total Gestantes debe ser Mayor o Igual a "&amp;A13&amp;".","")</f>
        <v/>
      </c>
      <c r="CG13" s="14"/>
      <c r="CH13" s="33">
        <f>IF(C13&lt;N13,1,0)</f>
        <v>0</v>
      </c>
      <c r="CI13" s="14"/>
      <c r="CJ13" s="33">
        <f>IF(OR(C13&lt;O13,C13&lt;P13),1,0)</f>
        <v>0</v>
      </c>
      <c r="CK13" s="33">
        <f>IF($C$11&lt;C13,1,0)</f>
        <v>0</v>
      </c>
      <c r="CL13" s="14"/>
      <c r="CM13" s="14"/>
      <c r="CN13" s="14"/>
    </row>
    <row r="14" spans="1:92" ht="16.350000000000001" customHeight="1" x14ac:dyDescent="0.2">
      <c r="A14" s="1362" t="s">
        <v>22</v>
      </c>
      <c r="B14" s="1363"/>
      <c r="C14" s="41">
        <f>SUM(D14:M14)</f>
        <v>0</v>
      </c>
      <c r="D14" s="42"/>
      <c r="E14" s="43"/>
      <c r="F14" s="43"/>
      <c r="G14" s="43"/>
      <c r="H14" s="43"/>
      <c r="I14" s="43"/>
      <c r="J14" s="43"/>
      <c r="K14" s="43"/>
      <c r="L14" s="44"/>
      <c r="M14" s="45"/>
      <c r="N14" s="46"/>
      <c r="O14" s="47"/>
      <c r="P14" s="47"/>
      <c r="Q14" s="30" t="str">
        <f>CA14&amp;CB14&amp;CC14&amp;CD14</f>
        <v/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15"/>
      <c r="AD14" s="11"/>
      <c r="AE14" s="11"/>
      <c r="AF14" s="1120"/>
      <c r="AG14" s="1120"/>
      <c r="AH14" s="1120"/>
      <c r="AI14" s="1120"/>
      <c r="AJ14" s="1120"/>
      <c r="AK14" s="1120"/>
      <c r="AL14" s="1120"/>
      <c r="AM14" s="1120"/>
      <c r="AN14" s="1120"/>
      <c r="AO14" s="1121"/>
      <c r="AP14" s="1121"/>
      <c r="AQ14" s="1121"/>
      <c r="AR14" s="1121"/>
      <c r="AS14" s="1121"/>
      <c r="AT14" s="1121"/>
      <c r="AU14" s="1121"/>
      <c r="AV14" s="1121"/>
      <c r="AW14" s="1121"/>
      <c r="AX14" s="1115"/>
      <c r="CA14" s="32" t="str">
        <f>IF(CH14=1,"* El número de víctima de Violencia de Género NO DEBE ser diferente al Total. ","")</f>
        <v/>
      </c>
      <c r="CB14" s="32" t="str">
        <f>IF(AND(C14&lt;&gt;0,OR(O14="",P14="")),"* No olvide digitar los campos Pueblo Originario y/o Migrantes (Digite CEROS si no tiene). ","")</f>
        <v/>
      </c>
      <c r="CC14" s="32" t="str">
        <f>IF(CJ14=1,"* Pueblo Originario y/o Migrantes NO DEBEN ser Mayor al Total. ","")</f>
        <v/>
      </c>
      <c r="CD14" s="32" t="str">
        <f>IF(CK14=1,"* Total Gestantes debe ser Mayor o Igual a "&amp;A14&amp;".","")</f>
        <v/>
      </c>
      <c r="CG14" s="14"/>
      <c r="CH14" s="33">
        <f>IF(C14&lt;N14,1,0)</f>
        <v>0</v>
      </c>
      <c r="CI14" s="14"/>
      <c r="CJ14" s="33">
        <f>IF(OR(C14&lt;O14,C14&lt;P14),1,0)</f>
        <v>0</v>
      </c>
      <c r="CK14" s="33">
        <f>IF($C$11&lt;C14,1,0)</f>
        <v>0</v>
      </c>
      <c r="CL14" s="14"/>
      <c r="CM14" s="14"/>
      <c r="CN14" s="14"/>
    </row>
    <row r="15" spans="1:92" ht="16.350000000000001" customHeight="1" x14ac:dyDescent="0.2">
      <c r="A15" s="1364" t="s">
        <v>23</v>
      </c>
      <c r="B15" s="1365"/>
      <c r="C15" s="1125">
        <f>SUM(D15:M15)</f>
        <v>0</v>
      </c>
      <c r="D15" s="1126"/>
      <c r="E15" s="1127"/>
      <c r="F15" s="1127"/>
      <c r="G15" s="1127"/>
      <c r="H15" s="1127"/>
      <c r="I15" s="1127"/>
      <c r="J15" s="1127"/>
      <c r="K15" s="1127"/>
      <c r="L15" s="1128"/>
      <c r="M15" s="1129"/>
      <c r="N15" s="53"/>
      <c r="O15" s="1130"/>
      <c r="P15" s="1130"/>
      <c r="Q15" s="30" t="str">
        <f>CA15&amp;CB15&amp;CC15&amp;CD15</f>
        <v/>
      </c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15"/>
      <c r="AD15" s="11"/>
      <c r="AE15" s="11"/>
      <c r="AF15" s="1120"/>
      <c r="AG15" s="1120"/>
      <c r="AH15" s="1120"/>
      <c r="AI15" s="1120"/>
      <c r="AJ15" s="1120"/>
      <c r="AK15" s="1120"/>
      <c r="AL15" s="1120"/>
      <c r="AM15" s="1120"/>
      <c r="AN15" s="1120"/>
      <c r="AO15" s="1121"/>
      <c r="AP15" s="1121"/>
      <c r="AQ15" s="1121"/>
      <c r="AR15" s="1121"/>
      <c r="AS15" s="1121"/>
      <c r="AT15" s="1121"/>
      <c r="AU15" s="1121"/>
      <c r="AV15" s="1121"/>
      <c r="AW15" s="1121"/>
      <c r="AX15" s="1115"/>
      <c r="CA15" s="32" t="str">
        <f>IF(CH15=1,"* El número de víctima de Violencia de Género NO DEBE ser diferente al Total. ","")</f>
        <v/>
      </c>
      <c r="CB15" s="32" t="str">
        <f>IF(AND(C15&lt;&gt;0,OR(O15="",P15="")),"* No olvide digitar los campos Pueblo Originario y/o Migrantes (Digite CEROS si no tiene). ","")</f>
        <v/>
      </c>
      <c r="CC15" s="32" t="str">
        <f>IF(CJ15=1,"* Pueblo Originario y/o Migrantes NO DEBEN ser Mayor al Total. ","")</f>
        <v/>
      </c>
      <c r="CD15" s="32" t="str">
        <f>IF(CK15=1,"* Total Gestantes debe ser Mayor o Igual a "&amp;A15&amp;".","")</f>
        <v/>
      </c>
      <c r="CG15" s="14"/>
      <c r="CH15" s="33">
        <f>IF(C15&lt;N15,1,0)</f>
        <v>0</v>
      </c>
      <c r="CI15" s="14"/>
      <c r="CJ15" s="33">
        <f>IF(OR(C15&lt;O15,C15&lt;P15),1,0)</f>
        <v>0</v>
      </c>
      <c r="CK15" s="33">
        <f>IF($C$11&lt;C15,1,0)</f>
        <v>0</v>
      </c>
      <c r="CL15" s="14"/>
      <c r="CM15" s="14"/>
      <c r="CN15" s="14"/>
    </row>
    <row r="16" spans="1:92" ht="31.35" customHeight="1" x14ac:dyDescent="0.2">
      <c r="A16" s="10" t="s">
        <v>24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1"/>
      <c r="P16" s="11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1"/>
      <c r="AE16" s="1120"/>
      <c r="AF16" s="1120"/>
      <c r="AG16" s="1120"/>
      <c r="AH16" s="1120"/>
      <c r="AI16" s="1120"/>
      <c r="AJ16" s="1120"/>
      <c r="AK16" s="1120"/>
      <c r="AL16" s="1120"/>
      <c r="AM16" s="1120"/>
      <c r="AN16" s="1120"/>
      <c r="AO16" s="1120"/>
      <c r="AP16" s="1120"/>
      <c r="AQ16" s="1120"/>
      <c r="AR16" s="1120"/>
      <c r="AS16" s="1120"/>
      <c r="AT16" s="1120"/>
      <c r="AU16" s="1120"/>
      <c r="AV16" s="1120"/>
      <c r="AW16" s="1115"/>
      <c r="BZ16" s="2"/>
      <c r="CG16" s="14"/>
      <c r="CH16" s="14"/>
      <c r="CI16" s="14"/>
      <c r="CJ16" s="14"/>
      <c r="CK16" s="14"/>
      <c r="CL16" s="14"/>
      <c r="CM16" s="14"/>
      <c r="CN16" s="14"/>
    </row>
    <row r="17" spans="1:92" ht="16.350000000000001" customHeight="1" x14ac:dyDescent="0.2">
      <c r="A17" s="1366" t="s">
        <v>25</v>
      </c>
      <c r="B17" s="1367"/>
      <c r="C17" s="1375" t="s">
        <v>26</v>
      </c>
      <c r="D17" s="1375" t="s">
        <v>27</v>
      </c>
      <c r="E17" s="1375" t="s">
        <v>7</v>
      </c>
      <c r="F17" s="1375" t="s">
        <v>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1"/>
      <c r="AE17" s="1120"/>
      <c r="AF17" s="1121"/>
      <c r="AG17" s="1121"/>
      <c r="AH17" s="1121"/>
      <c r="AI17" s="1121"/>
      <c r="AJ17" s="1121"/>
      <c r="AK17" s="1121"/>
      <c r="AL17" s="1121"/>
      <c r="AM17" s="1121"/>
      <c r="AN17" s="1121"/>
      <c r="AO17" s="1121"/>
      <c r="AP17" s="1121"/>
      <c r="AQ17" s="1121"/>
      <c r="AR17" s="1121"/>
      <c r="AS17" s="1121"/>
      <c r="AT17" s="1121"/>
      <c r="AU17" s="1121"/>
      <c r="AV17" s="1121"/>
      <c r="AW17" s="1115"/>
      <c r="CG17" s="14"/>
      <c r="CH17" s="14"/>
      <c r="CI17" s="14"/>
      <c r="CJ17" s="14"/>
      <c r="CK17" s="14"/>
      <c r="CL17" s="14"/>
      <c r="CM17" s="14"/>
      <c r="CN17" s="14"/>
    </row>
    <row r="18" spans="1:92" ht="25.35" customHeight="1" x14ac:dyDescent="0.2">
      <c r="A18" s="1368"/>
      <c r="B18" s="1369"/>
      <c r="C18" s="1376"/>
      <c r="D18" s="1376"/>
      <c r="E18" s="1376"/>
      <c r="F18" s="1376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1"/>
      <c r="AE18" s="1120"/>
      <c r="AF18" s="1121"/>
      <c r="AG18" s="1121"/>
      <c r="AH18" s="1121"/>
      <c r="AI18" s="1121"/>
      <c r="AJ18" s="1121"/>
      <c r="AK18" s="1121"/>
      <c r="AL18" s="1121"/>
      <c r="AM18" s="1121"/>
      <c r="AN18" s="1121"/>
      <c r="AO18" s="1121"/>
      <c r="AP18" s="1121"/>
      <c r="AQ18" s="1121"/>
      <c r="AR18" s="1121"/>
      <c r="AS18" s="1121"/>
      <c r="AT18" s="1121"/>
      <c r="AU18" s="1121"/>
      <c r="AV18" s="1121"/>
      <c r="AW18" s="1115"/>
      <c r="CG18" s="14"/>
      <c r="CH18" s="14"/>
      <c r="CI18" s="14"/>
      <c r="CJ18" s="14"/>
      <c r="CK18" s="14"/>
      <c r="CL18" s="14"/>
      <c r="CM18" s="14"/>
      <c r="CN18" s="14"/>
    </row>
    <row r="19" spans="1:92" ht="16.350000000000001" customHeight="1" x14ac:dyDescent="0.2">
      <c r="A19" s="1383" t="s">
        <v>28</v>
      </c>
      <c r="B19" s="1384"/>
      <c r="C19" s="1131">
        <v>92</v>
      </c>
      <c r="D19" s="1131">
        <v>0</v>
      </c>
      <c r="E19" s="1131">
        <v>0</v>
      </c>
      <c r="F19" s="1131">
        <v>3</v>
      </c>
      <c r="G19" s="30" t="str">
        <f t="shared" ref="G19:G29" si="0">CA19&amp;CB19&amp;CC19&amp;CD19</f>
        <v/>
      </c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1"/>
      <c r="AE19" s="1070"/>
      <c r="AF19" s="1071"/>
      <c r="AG19" s="1071"/>
      <c r="AH19" s="1071"/>
      <c r="AI19" s="1071"/>
      <c r="AJ19" s="1071"/>
      <c r="AK19" s="1071"/>
      <c r="AL19" s="1071"/>
      <c r="AM19" s="1071"/>
      <c r="AN19" s="1071"/>
      <c r="AO19" s="1071"/>
      <c r="AP19" s="1071"/>
      <c r="AQ19" s="1071"/>
      <c r="AR19" s="1071"/>
      <c r="AS19" s="1071"/>
      <c r="AT19" s="1071"/>
      <c r="AU19" s="1071"/>
      <c r="AV19" s="1071"/>
      <c r="AW19" s="1065"/>
      <c r="CA19" s="56"/>
      <c r="CB19" s="56"/>
      <c r="CC19" s="56"/>
      <c r="CD19" s="32" t="str">
        <f>IF(AND(SUM(C20:C29)&lt;&gt;0,C19=0),"* No olvide registrar número de gestantes ingresadas. ","")</f>
        <v/>
      </c>
      <c r="CG19" s="14">
        <v>0</v>
      </c>
      <c r="CH19" s="14"/>
      <c r="CI19" s="14">
        <v>0</v>
      </c>
      <c r="CJ19" s="14"/>
      <c r="CK19" s="14"/>
      <c r="CL19" s="14"/>
      <c r="CM19" s="14"/>
      <c r="CN19" s="14"/>
    </row>
    <row r="20" spans="1:92" ht="16.350000000000001" customHeight="1" x14ac:dyDescent="0.2">
      <c r="A20" s="1577" t="s">
        <v>29</v>
      </c>
      <c r="B20" s="1578"/>
      <c r="C20" s="57"/>
      <c r="D20" s="57"/>
      <c r="E20" s="57"/>
      <c r="F20" s="57"/>
      <c r="G20" s="30" t="str">
        <f t="shared" si="0"/>
        <v/>
      </c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1"/>
      <c r="AE20" s="1070"/>
      <c r="AF20" s="1071"/>
      <c r="AG20" s="1071"/>
      <c r="AH20" s="1071"/>
      <c r="AI20" s="1071"/>
      <c r="AJ20" s="1071"/>
      <c r="AK20" s="1071"/>
      <c r="AL20" s="1071"/>
      <c r="AM20" s="1071"/>
      <c r="AN20" s="1071"/>
      <c r="AO20" s="1071"/>
      <c r="AP20" s="1071"/>
      <c r="AQ20" s="1071"/>
      <c r="AR20" s="1071"/>
      <c r="AS20" s="1071"/>
      <c r="AT20" s="1071"/>
      <c r="AU20" s="1071"/>
      <c r="AV20" s="1071"/>
      <c r="AW20" s="1065"/>
      <c r="CG20" s="14">
        <v>0</v>
      </c>
      <c r="CH20" s="14"/>
      <c r="CI20" s="14">
        <v>0</v>
      </c>
      <c r="CJ20" s="14"/>
      <c r="CK20" s="14"/>
      <c r="CL20" s="14"/>
      <c r="CM20" s="14"/>
      <c r="CN20" s="14"/>
    </row>
    <row r="21" spans="1:92" ht="16.350000000000001" customHeight="1" x14ac:dyDescent="0.2">
      <c r="A21" s="1360" t="s">
        <v>30</v>
      </c>
      <c r="B21" s="1361"/>
      <c r="C21" s="58">
        <v>8</v>
      </c>
      <c r="D21" s="58">
        <v>0</v>
      </c>
      <c r="E21" s="58">
        <v>0</v>
      </c>
      <c r="F21" s="58">
        <v>2</v>
      </c>
      <c r="G21" s="30" t="str">
        <f t="shared" si="0"/>
        <v/>
      </c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1"/>
      <c r="AE21" s="1070"/>
      <c r="AF21" s="1071"/>
      <c r="AG21" s="1071"/>
      <c r="AH21" s="1071"/>
      <c r="AI21" s="1071"/>
      <c r="AJ21" s="1071"/>
      <c r="AK21" s="1071"/>
      <c r="AL21" s="1071"/>
      <c r="AM21" s="1071"/>
      <c r="AN21" s="1071"/>
      <c r="AO21" s="1071"/>
      <c r="AP21" s="1071"/>
      <c r="AQ21" s="1071"/>
      <c r="AR21" s="1071"/>
      <c r="AS21" s="1071"/>
      <c r="AT21" s="1071"/>
      <c r="AU21" s="1071"/>
      <c r="AV21" s="1071"/>
      <c r="AW21" s="1065"/>
      <c r="CA21" s="56"/>
      <c r="CB21" s="56"/>
      <c r="CC21" s="56"/>
      <c r="CG21" s="14">
        <v>0</v>
      </c>
      <c r="CH21" s="14"/>
      <c r="CI21" s="14">
        <v>0</v>
      </c>
      <c r="CJ21" s="14"/>
      <c r="CK21" s="14"/>
      <c r="CL21" s="14"/>
      <c r="CM21" s="14"/>
      <c r="CN21" s="14"/>
    </row>
    <row r="22" spans="1:92" ht="16.350000000000001" customHeight="1" x14ac:dyDescent="0.2">
      <c r="A22" s="1360" t="s">
        <v>31</v>
      </c>
      <c r="B22" s="1361"/>
      <c r="C22" s="58">
        <v>12</v>
      </c>
      <c r="D22" s="58">
        <v>0</v>
      </c>
      <c r="E22" s="58">
        <v>0</v>
      </c>
      <c r="F22" s="58">
        <v>0</v>
      </c>
      <c r="G22" s="30" t="str">
        <f t="shared" si="0"/>
        <v/>
      </c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1"/>
      <c r="AE22" s="1070"/>
      <c r="AF22" s="1071"/>
      <c r="AG22" s="1071"/>
      <c r="AH22" s="1071"/>
      <c r="AI22" s="1071"/>
      <c r="AJ22" s="1071"/>
      <c r="AK22" s="1071"/>
      <c r="AL22" s="1071"/>
      <c r="AM22" s="1071"/>
      <c r="AN22" s="1071"/>
      <c r="AO22" s="1071"/>
      <c r="AP22" s="1071"/>
      <c r="AQ22" s="1071"/>
      <c r="AR22" s="1071"/>
      <c r="AS22" s="1071"/>
      <c r="AT22" s="1071"/>
      <c r="AU22" s="1071"/>
      <c r="AV22" s="1071"/>
      <c r="AW22" s="1065"/>
      <c r="CG22" s="14">
        <v>0</v>
      </c>
      <c r="CH22" s="14"/>
      <c r="CI22" s="14">
        <v>0</v>
      </c>
      <c r="CJ22" s="14"/>
      <c r="CK22" s="14"/>
      <c r="CL22" s="14"/>
      <c r="CM22" s="14"/>
      <c r="CN22" s="14"/>
    </row>
    <row r="23" spans="1:92" ht="16.350000000000001" customHeight="1" x14ac:dyDescent="0.2">
      <c r="A23" s="1381" t="s">
        <v>32</v>
      </c>
      <c r="B23" s="1382"/>
      <c r="C23" s="58">
        <v>3</v>
      </c>
      <c r="D23" s="58">
        <v>0</v>
      </c>
      <c r="E23" s="58">
        <v>0</v>
      </c>
      <c r="F23" s="58">
        <v>1</v>
      </c>
      <c r="G23" s="30" t="str">
        <f t="shared" si="0"/>
        <v/>
      </c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1"/>
      <c r="AE23" s="1070"/>
      <c r="AF23" s="1071"/>
      <c r="AG23" s="1071"/>
      <c r="AH23" s="1071"/>
      <c r="AI23" s="1071"/>
      <c r="AJ23" s="1071"/>
      <c r="AK23" s="1071"/>
      <c r="AL23" s="1071"/>
      <c r="AM23" s="1071"/>
      <c r="AN23" s="1071"/>
      <c r="AO23" s="1071"/>
      <c r="AP23" s="1071"/>
      <c r="AQ23" s="1071"/>
      <c r="AR23" s="1071"/>
      <c r="AS23" s="1071"/>
      <c r="AT23" s="1071"/>
      <c r="AU23" s="1071"/>
      <c r="AV23" s="1071"/>
      <c r="AW23" s="1065"/>
      <c r="CG23" s="14">
        <v>0</v>
      </c>
      <c r="CH23" s="14"/>
      <c r="CI23" s="14">
        <v>0</v>
      </c>
      <c r="CJ23" s="14"/>
      <c r="CK23" s="14"/>
      <c r="CL23" s="14"/>
      <c r="CM23" s="14"/>
      <c r="CN23" s="14"/>
    </row>
    <row r="24" spans="1:92" ht="16.350000000000001" customHeight="1" x14ac:dyDescent="0.2">
      <c r="A24" s="1381" t="s">
        <v>33</v>
      </c>
      <c r="B24" s="1382"/>
      <c r="C24" s="58">
        <v>1</v>
      </c>
      <c r="D24" s="58">
        <v>0</v>
      </c>
      <c r="E24" s="58">
        <v>0</v>
      </c>
      <c r="F24" s="58">
        <v>0</v>
      </c>
      <c r="G24" s="30" t="str">
        <f t="shared" si="0"/>
        <v/>
      </c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1"/>
      <c r="AE24" s="1070"/>
      <c r="AF24" s="1071"/>
      <c r="AG24" s="1071"/>
      <c r="AH24" s="1071"/>
      <c r="AI24" s="1071"/>
      <c r="AJ24" s="1071"/>
      <c r="AK24" s="1071"/>
      <c r="AL24" s="1071"/>
      <c r="AM24" s="1071"/>
      <c r="AN24" s="1071"/>
      <c r="AO24" s="1071"/>
      <c r="AP24" s="1071"/>
      <c r="AQ24" s="1071"/>
      <c r="AR24" s="1071"/>
      <c r="AS24" s="1071"/>
      <c r="AT24" s="1071"/>
      <c r="AU24" s="1071"/>
      <c r="AV24" s="1071"/>
      <c r="AW24" s="1065"/>
      <c r="CG24" s="14">
        <v>0</v>
      </c>
      <c r="CH24" s="14"/>
      <c r="CI24" s="14">
        <v>0</v>
      </c>
      <c r="CJ24" s="14"/>
      <c r="CK24" s="14"/>
      <c r="CL24" s="14"/>
      <c r="CM24" s="14"/>
      <c r="CN24" s="14"/>
    </row>
    <row r="25" spans="1:92" ht="16.350000000000001" customHeight="1" x14ac:dyDescent="0.2">
      <c r="A25" s="1381" t="s">
        <v>34</v>
      </c>
      <c r="B25" s="1382"/>
      <c r="C25" s="58"/>
      <c r="D25" s="58"/>
      <c r="E25" s="58"/>
      <c r="F25" s="58"/>
      <c r="G25" s="30" t="str">
        <f t="shared" si="0"/>
        <v/>
      </c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1"/>
      <c r="AE25" s="1070"/>
      <c r="AF25" s="1071"/>
      <c r="AG25" s="1071"/>
      <c r="AH25" s="1071"/>
      <c r="AI25" s="1071"/>
      <c r="AJ25" s="1071"/>
      <c r="AK25" s="1071"/>
      <c r="AL25" s="1071"/>
      <c r="AM25" s="1071"/>
      <c r="AN25" s="1071"/>
      <c r="AO25" s="1071"/>
      <c r="AP25" s="1071"/>
      <c r="AQ25" s="1071"/>
      <c r="AR25" s="1071"/>
      <c r="AS25" s="1071"/>
      <c r="AT25" s="1071"/>
      <c r="AU25" s="1071"/>
      <c r="AV25" s="1071"/>
      <c r="AW25" s="1065"/>
      <c r="CG25" s="14">
        <v>0</v>
      </c>
      <c r="CH25" s="14"/>
      <c r="CI25" s="14">
        <v>0</v>
      </c>
      <c r="CJ25" s="14"/>
      <c r="CK25" s="14"/>
      <c r="CL25" s="14"/>
      <c r="CM25" s="14"/>
      <c r="CN25" s="14"/>
    </row>
    <row r="26" spans="1:92" ht="16.350000000000001" customHeight="1" x14ac:dyDescent="0.2">
      <c r="A26" s="1381" t="s">
        <v>35</v>
      </c>
      <c r="B26" s="1382"/>
      <c r="C26" s="58">
        <v>17</v>
      </c>
      <c r="D26" s="58">
        <v>0</v>
      </c>
      <c r="E26" s="58">
        <v>0</v>
      </c>
      <c r="F26" s="58">
        <v>0</v>
      </c>
      <c r="G26" s="30" t="str">
        <f t="shared" si="0"/>
        <v/>
      </c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1"/>
      <c r="AE26" s="1070"/>
      <c r="AF26" s="1071"/>
      <c r="AG26" s="1071"/>
      <c r="AH26" s="1071"/>
      <c r="AI26" s="1071"/>
      <c r="AJ26" s="1071"/>
      <c r="AK26" s="1071"/>
      <c r="AL26" s="1071"/>
      <c r="AM26" s="1071"/>
      <c r="AN26" s="1071"/>
      <c r="AO26" s="1071"/>
      <c r="AP26" s="1071"/>
      <c r="AQ26" s="1071"/>
      <c r="AR26" s="1071"/>
      <c r="AS26" s="1071"/>
      <c r="AT26" s="1071"/>
      <c r="AU26" s="1071"/>
      <c r="AV26" s="1071"/>
      <c r="AW26" s="1065"/>
      <c r="CG26" s="14">
        <v>0</v>
      </c>
      <c r="CH26" s="14"/>
      <c r="CI26" s="14">
        <v>0</v>
      </c>
      <c r="CJ26" s="14"/>
      <c r="CK26" s="14"/>
      <c r="CL26" s="14"/>
      <c r="CM26" s="14"/>
      <c r="CN26" s="14"/>
    </row>
    <row r="27" spans="1:92" ht="16.350000000000001" customHeight="1" x14ac:dyDescent="0.2">
      <c r="A27" s="1381" t="s">
        <v>36</v>
      </c>
      <c r="B27" s="1382"/>
      <c r="C27" s="58">
        <v>21</v>
      </c>
      <c r="D27" s="58">
        <v>0</v>
      </c>
      <c r="E27" s="58">
        <v>0</v>
      </c>
      <c r="F27" s="58">
        <v>0</v>
      </c>
      <c r="G27" s="30" t="str">
        <f t="shared" si="0"/>
        <v/>
      </c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1"/>
      <c r="AE27" s="1070"/>
      <c r="AF27" s="1071"/>
      <c r="AG27" s="1071"/>
      <c r="AH27" s="1071"/>
      <c r="AI27" s="1071"/>
      <c r="AJ27" s="1071"/>
      <c r="AK27" s="1071"/>
      <c r="AL27" s="1071"/>
      <c r="AM27" s="1071"/>
      <c r="AN27" s="1071"/>
      <c r="AO27" s="1071"/>
      <c r="AP27" s="1071"/>
      <c r="AQ27" s="1071"/>
      <c r="AR27" s="1071"/>
      <c r="AS27" s="1071"/>
      <c r="AT27" s="1071"/>
      <c r="AU27" s="1071"/>
      <c r="AV27" s="1071"/>
      <c r="AW27" s="1065"/>
      <c r="CG27" s="14">
        <v>0</v>
      </c>
      <c r="CH27" s="14"/>
      <c r="CI27" s="14">
        <v>0</v>
      </c>
      <c r="CJ27" s="14"/>
      <c r="CK27" s="14"/>
      <c r="CL27" s="14"/>
      <c r="CM27" s="14"/>
      <c r="CN27" s="14"/>
    </row>
    <row r="28" spans="1:92" ht="16.350000000000001" customHeight="1" x14ac:dyDescent="0.2">
      <c r="A28" s="1381" t="s">
        <v>37</v>
      </c>
      <c r="B28" s="1382"/>
      <c r="C28" s="58">
        <v>1</v>
      </c>
      <c r="D28" s="58">
        <v>0</v>
      </c>
      <c r="E28" s="58">
        <v>0</v>
      </c>
      <c r="F28" s="58">
        <v>0</v>
      </c>
      <c r="G28" s="30" t="str">
        <f t="shared" si="0"/>
        <v/>
      </c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1"/>
      <c r="AE28" s="1070"/>
      <c r="AF28" s="1071"/>
      <c r="AG28" s="1071"/>
      <c r="AH28" s="1071"/>
      <c r="AI28" s="1071"/>
      <c r="AJ28" s="1071"/>
      <c r="AK28" s="1071"/>
      <c r="AL28" s="1071"/>
      <c r="AM28" s="1071"/>
      <c r="AN28" s="1071"/>
      <c r="AO28" s="1071"/>
      <c r="AP28" s="1071"/>
      <c r="AQ28" s="1071"/>
      <c r="AR28" s="1071"/>
      <c r="AS28" s="1071"/>
      <c r="AT28" s="1071"/>
      <c r="AU28" s="1071"/>
      <c r="AV28" s="1071"/>
      <c r="AW28" s="1065"/>
      <c r="CG28" s="14">
        <v>0</v>
      </c>
      <c r="CH28" s="14"/>
      <c r="CI28" s="14">
        <v>0</v>
      </c>
      <c r="CJ28" s="14"/>
      <c r="CK28" s="14"/>
      <c r="CL28" s="14"/>
      <c r="CM28" s="14"/>
      <c r="CN28" s="14"/>
    </row>
    <row r="29" spans="1:92" ht="16.350000000000001" customHeight="1" x14ac:dyDescent="0.2">
      <c r="A29" s="1395" t="s">
        <v>38</v>
      </c>
      <c r="B29" s="1396"/>
      <c r="C29" s="59">
        <v>29</v>
      </c>
      <c r="D29" s="59">
        <v>0</v>
      </c>
      <c r="E29" s="59">
        <v>0</v>
      </c>
      <c r="F29" s="59">
        <v>0</v>
      </c>
      <c r="G29" s="30" t="str">
        <f t="shared" si="0"/>
        <v/>
      </c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15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7"/>
      <c r="AE29" s="1066"/>
      <c r="AF29" s="1066"/>
      <c r="AG29" s="1066"/>
      <c r="AH29" s="877"/>
      <c r="AI29" s="1066"/>
      <c r="AJ29" s="1066"/>
      <c r="AK29" s="1066"/>
      <c r="AL29" s="1066"/>
      <c r="AM29" s="1066"/>
      <c r="AN29" s="1066"/>
      <c r="AO29" s="1066"/>
      <c r="AP29" s="1066"/>
      <c r="AQ29" s="1066"/>
      <c r="AR29" s="1066"/>
      <c r="AS29" s="1066"/>
      <c r="AT29" s="1066"/>
      <c r="AU29" s="1066"/>
      <c r="AV29" s="1066"/>
      <c r="AW29" s="879"/>
      <c r="CG29" s="14">
        <v>0</v>
      </c>
      <c r="CH29" s="14"/>
      <c r="CI29" s="14">
        <v>0</v>
      </c>
      <c r="CJ29" s="14"/>
      <c r="CK29" s="14"/>
      <c r="CL29" s="14"/>
      <c r="CM29" s="14"/>
      <c r="CN29" s="14"/>
    </row>
    <row r="30" spans="1:92" ht="31.35" customHeight="1" x14ac:dyDescent="0.2">
      <c r="A30" s="10" t="s">
        <v>39</v>
      </c>
      <c r="B30" s="62"/>
      <c r="C30" s="63"/>
      <c r="D30" s="11"/>
      <c r="E30" s="11"/>
      <c r="F30" s="1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7"/>
      <c r="AE30" s="1066"/>
      <c r="AF30" s="1066"/>
      <c r="AG30" s="1066"/>
      <c r="AH30" s="877"/>
      <c r="AI30" s="1066"/>
      <c r="AJ30" s="1066"/>
      <c r="AK30" s="1066"/>
      <c r="AL30" s="1066"/>
      <c r="AM30" s="1066"/>
      <c r="AN30" s="1066"/>
      <c r="AO30" s="1066"/>
      <c r="AP30" s="1066"/>
      <c r="AQ30" s="1066"/>
      <c r="AR30" s="1066"/>
      <c r="AS30" s="1066"/>
      <c r="AT30" s="1066"/>
      <c r="AU30" s="1066"/>
      <c r="AV30" s="1066"/>
      <c r="AW30" s="879"/>
      <c r="BZ30" s="2"/>
      <c r="CG30" s="14"/>
      <c r="CH30" s="14"/>
      <c r="CI30" s="14"/>
      <c r="CJ30" s="14"/>
      <c r="CK30" s="14"/>
      <c r="CL30" s="14"/>
      <c r="CM30" s="14"/>
      <c r="CN30" s="14"/>
    </row>
    <row r="31" spans="1:92" ht="16.350000000000001" customHeight="1" x14ac:dyDescent="0.2">
      <c r="A31" s="1371" t="s">
        <v>40</v>
      </c>
      <c r="B31" s="1372"/>
      <c r="C31" s="1375" t="s">
        <v>4</v>
      </c>
      <c r="D31" s="1377" t="s">
        <v>5</v>
      </c>
      <c r="E31" s="1378"/>
      <c r="F31" s="1378"/>
      <c r="G31" s="1378"/>
      <c r="H31" s="1378"/>
      <c r="I31" s="1378"/>
      <c r="J31" s="1378"/>
      <c r="K31" s="1378"/>
      <c r="L31" s="1378"/>
      <c r="M31" s="1378"/>
      <c r="N31" s="1380"/>
      <c r="O31" s="11"/>
      <c r="P31" s="11"/>
      <c r="Q31" s="11"/>
      <c r="R31" s="11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1066"/>
      <c r="AG31" s="1066"/>
      <c r="AH31" s="1066"/>
      <c r="AI31" s="877"/>
      <c r="AJ31" s="1066"/>
      <c r="AK31" s="1066"/>
      <c r="AL31" s="1067"/>
      <c r="AM31" s="1067"/>
      <c r="AN31" s="1067"/>
      <c r="AO31" s="1067"/>
      <c r="AP31" s="1067"/>
      <c r="AQ31" s="1067"/>
      <c r="AR31" s="1067"/>
      <c r="AS31" s="1067"/>
      <c r="AT31" s="1067"/>
      <c r="AU31" s="1067"/>
      <c r="AV31" s="1067"/>
      <c r="AW31" s="1067"/>
      <c r="AX31" s="879"/>
      <c r="BZ31" s="2"/>
      <c r="CG31" s="14"/>
      <c r="CH31" s="14"/>
      <c r="CI31" s="14"/>
      <c r="CJ31" s="14"/>
      <c r="CK31" s="14"/>
      <c r="CL31" s="14"/>
      <c r="CM31" s="14"/>
      <c r="CN31" s="14"/>
    </row>
    <row r="32" spans="1:92" ht="25.35" customHeight="1" x14ac:dyDescent="0.2">
      <c r="A32" s="1373"/>
      <c r="B32" s="1374"/>
      <c r="C32" s="1376"/>
      <c r="D32" s="881" t="s">
        <v>9</v>
      </c>
      <c r="E32" s="882" t="s">
        <v>10</v>
      </c>
      <c r="F32" s="882" t="s">
        <v>11</v>
      </c>
      <c r="G32" s="882" t="s">
        <v>12</v>
      </c>
      <c r="H32" s="882" t="s">
        <v>13</v>
      </c>
      <c r="I32" s="882" t="s">
        <v>14</v>
      </c>
      <c r="J32" s="882" t="s">
        <v>15</v>
      </c>
      <c r="K32" s="882" t="s">
        <v>16</v>
      </c>
      <c r="L32" s="882" t="s">
        <v>17</v>
      </c>
      <c r="M32" s="883" t="s">
        <v>18</v>
      </c>
      <c r="N32" s="815" t="s">
        <v>41</v>
      </c>
      <c r="O32" s="65"/>
      <c r="P32" s="66"/>
      <c r="Q32" s="67"/>
      <c r="R32" s="68"/>
      <c r="S32" s="68"/>
      <c r="T32" s="67"/>
      <c r="U32" s="69"/>
      <c r="V32" s="66"/>
      <c r="W32" s="11"/>
      <c r="X32" s="11"/>
      <c r="Y32" s="11"/>
      <c r="Z32" s="11"/>
      <c r="AA32" s="11"/>
      <c r="AB32" s="11"/>
      <c r="AC32" s="11"/>
      <c r="AD32" s="11"/>
      <c r="AE32" s="11"/>
      <c r="AF32" s="1070"/>
      <c r="AG32" s="1070"/>
      <c r="AH32" s="1070"/>
      <c r="AI32" s="884"/>
      <c r="AJ32" s="1070"/>
      <c r="AK32" s="1070"/>
      <c r="AL32" s="1070"/>
      <c r="AM32" s="1070"/>
      <c r="AN32" s="1070"/>
      <c r="AO32" s="1070"/>
      <c r="AP32" s="1070"/>
      <c r="AQ32" s="1071"/>
      <c r="AR32" s="1071"/>
      <c r="AS32" s="1071"/>
      <c r="AT32" s="1071"/>
      <c r="AU32" s="1071"/>
      <c r="AV32" s="1071"/>
      <c r="AW32" s="1071"/>
      <c r="AX32" s="879"/>
      <c r="BZ32" s="2"/>
      <c r="CG32" s="14"/>
      <c r="CH32" s="14"/>
      <c r="CI32" s="14"/>
      <c r="CJ32" s="14"/>
      <c r="CK32" s="14"/>
      <c r="CL32" s="14"/>
      <c r="CM32" s="14"/>
      <c r="CN32" s="14"/>
    </row>
    <row r="33" spans="1:92" ht="16.350000000000001" customHeight="1" x14ac:dyDescent="0.2">
      <c r="A33" s="1579" t="s">
        <v>42</v>
      </c>
      <c r="B33" s="1579"/>
      <c r="C33" s="885">
        <f t="shared" ref="C33:C52" si="1">SUM(D33:M33)</f>
        <v>0</v>
      </c>
      <c r="D33" s="886">
        <f t="shared" ref="D33:N33" si="2">SUM(D34:D45,D48:D49,D52)</f>
        <v>0</v>
      </c>
      <c r="E33" s="887">
        <f t="shared" si="2"/>
        <v>0</v>
      </c>
      <c r="F33" s="887">
        <f t="shared" si="2"/>
        <v>0</v>
      </c>
      <c r="G33" s="887">
        <f t="shared" si="2"/>
        <v>0</v>
      </c>
      <c r="H33" s="887">
        <f t="shared" si="2"/>
        <v>0</v>
      </c>
      <c r="I33" s="887">
        <f t="shared" si="2"/>
        <v>0</v>
      </c>
      <c r="J33" s="887">
        <f t="shared" si="2"/>
        <v>0</v>
      </c>
      <c r="K33" s="887">
        <f t="shared" si="2"/>
        <v>0</v>
      </c>
      <c r="L33" s="887">
        <f t="shared" si="2"/>
        <v>0</v>
      </c>
      <c r="M33" s="888">
        <f t="shared" si="2"/>
        <v>0</v>
      </c>
      <c r="N33" s="75">
        <f t="shared" si="2"/>
        <v>0</v>
      </c>
      <c r="O33" s="889"/>
      <c r="P33" s="890"/>
      <c r="Q33" s="891"/>
      <c r="R33" s="67"/>
      <c r="S33" s="67"/>
      <c r="T33" s="891"/>
      <c r="U33" s="891"/>
      <c r="V33" s="89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070"/>
      <c r="AK33" s="1070"/>
      <c r="AL33" s="1070"/>
      <c r="AM33" s="1070"/>
      <c r="AN33" s="1070"/>
      <c r="AO33" s="1070"/>
      <c r="AP33" s="1070"/>
      <c r="AQ33" s="1071"/>
      <c r="AR33" s="1071"/>
      <c r="AS33" s="1071"/>
      <c r="AT33" s="1071"/>
      <c r="AU33" s="1071"/>
      <c r="AV33" s="1071"/>
      <c r="AW33" s="1071"/>
      <c r="BZ33" s="2"/>
      <c r="CG33" s="14"/>
      <c r="CH33" s="14"/>
      <c r="CI33" s="14"/>
      <c r="CJ33" s="14"/>
      <c r="CK33" s="14"/>
      <c r="CL33" s="14"/>
      <c r="CM33" s="14"/>
      <c r="CN33" s="14"/>
    </row>
    <row r="34" spans="1:92" ht="16.350000000000001" customHeight="1" x14ac:dyDescent="0.2">
      <c r="A34" s="1580" t="s">
        <v>43</v>
      </c>
      <c r="B34" s="1581"/>
      <c r="C34" s="892">
        <f t="shared" si="1"/>
        <v>0</v>
      </c>
      <c r="D34" s="893"/>
      <c r="E34" s="894"/>
      <c r="F34" s="894"/>
      <c r="G34" s="894"/>
      <c r="H34" s="894"/>
      <c r="I34" s="894"/>
      <c r="J34" s="894"/>
      <c r="K34" s="894"/>
      <c r="L34" s="894"/>
      <c r="M34" s="895"/>
      <c r="N34" s="896"/>
      <c r="O34" s="30" t="str">
        <f t="shared" ref="O34:O52" si="3">CA34</f>
        <v/>
      </c>
      <c r="P34" s="80"/>
      <c r="Q34" s="80"/>
      <c r="R34" s="80"/>
      <c r="S34" s="80"/>
      <c r="T34" s="80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070"/>
      <c r="AK34" s="1071"/>
      <c r="AL34" s="1071"/>
      <c r="AM34" s="1071"/>
      <c r="AN34" s="1071"/>
      <c r="AO34" s="1071"/>
      <c r="AP34" s="1071"/>
      <c r="AQ34" s="1071"/>
      <c r="AR34" s="1071"/>
      <c r="AS34" s="1071"/>
      <c r="AT34" s="1071"/>
      <c r="AU34" s="1071"/>
      <c r="AV34" s="1071"/>
      <c r="AW34" s="1071"/>
      <c r="BZ34" s="2"/>
      <c r="CA34" s="4" t="str">
        <f t="shared" ref="CA34:CA52" si="4">IF(CG34=1,"* No olvide digitar la columna Espacios Amigables (Digite Cero si no tiene). ","")</f>
        <v/>
      </c>
      <c r="CG34" s="14">
        <f t="shared" ref="CG34:CG52" si="5">IF(AND(C34&lt;&gt;0,N34=""),1,0)</f>
        <v>0</v>
      </c>
      <c r="CH34" s="14"/>
      <c r="CI34" s="14"/>
      <c r="CJ34" s="14"/>
      <c r="CK34" s="14"/>
      <c r="CL34" s="14"/>
      <c r="CM34" s="14"/>
      <c r="CN34" s="14"/>
    </row>
    <row r="35" spans="1:92" ht="16.350000000000001" customHeight="1" x14ac:dyDescent="0.2">
      <c r="A35" s="1390" t="s">
        <v>44</v>
      </c>
      <c r="B35" s="1391"/>
      <c r="C35" s="81">
        <f t="shared" si="1"/>
        <v>0</v>
      </c>
      <c r="D35" s="82"/>
      <c r="E35" s="83"/>
      <c r="F35" s="83"/>
      <c r="G35" s="83"/>
      <c r="H35" s="83"/>
      <c r="I35" s="83"/>
      <c r="J35" s="83"/>
      <c r="K35" s="83"/>
      <c r="L35" s="83"/>
      <c r="M35" s="84"/>
      <c r="N35" s="85"/>
      <c r="O35" s="30" t="str">
        <f t="shared" si="3"/>
        <v/>
      </c>
      <c r="P35" s="86"/>
      <c r="Q35" s="86"/>
      <c r="R35" s="86"/>
      <c r="S35" s="86"/>
      <c r="T35" s="86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070"/>
      <c r="AK35" s="1071"/>
      <c r="AL35" s="1071"/>
      <c r="AM35" s="1071"/>
      <c r="AN35" s="1071"/>
      <c r="AO35" s="1071"/>
      <c r="AP35" s="1071"/>
      <c r="AQ35" s="1071"/>
      <c r="AR35" s="1071"/>
      <c r="AS35" s="1071"/>
      <c r="AT35" s="1071"/>
      <c r="AU35" s="1071"/>
      <c r="AV35" s="1071"/>
      <c r="AW35" s="1071"/>
      <c r="BZ35" s="2"/>
      <c r="CA35" s="4" t="str">
        <f t="shared" si="4"/>
        <v/>
      </c>
      <c r="CG35" s="14">
        <f t="shared" si="5"/>
        <v>0</v>
      </c>
      <c r="CH35" s="14"/>
      <c r="CI35" s="14"/>
      <c r="CJ35" s="14"/>
      <c r="CK35" s="14"/>
      <c r="CL35" s="14"/>
      <c r="CM35" s="14"/>
      <c r="CN35" s="14"/>
    </row>
    <row r="36" spans="1:92" ht="16.350000000000001" customHeight="1" x14ac:dyDescent="0.2">
      <c r="A36" s="1375" t="s">
        <v>45</v>
      </c>
      <c r="B36" s="897" t="s">
        <v>46</v>
      </c>
      <c r="C36" s="892">
        <f t="shared" si="1"/>
        <v>0</v>
      </c>
      <c r="D36" s="893"/>
      <c r="E36" s="894"/>
      <c r="F36" s="894"/>
      <c r="G36" s="894"/>
      <c r="H36" s="894"/>
      <c r="I36" s="894"/>
      <c r="J36" s="894"/>
      <c r="K36" s="894"/>
      <c r="L36" s="894"/>
      <c r="M36" s="895"/>
      <c r="N36" s="896"/>
      <c r="O36" s="30" t="str">
        <f t="shared" si="3"/>
        <v/>
      </c>
      <c r="P36" s="80"/>
      <c r="Q36" s="80"/>
      <c r="R36" s="80"/>
      <c r="S36" s="80"/>
      <c r="T36" s="80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070"/>
      <c r="AK36" s="1071"/>
      <c r="AL36" s="1071"/>
      <c r="AM36" s="1071"/>
      <c r="AN36" s="1071"/>
      <c r="AO36" s="1071"/>
      <c r="AP36" s="1071"/>
      <c r="AQ36" s="1071"/>
      <c r="AR36" s="1071"/>
      <c r="AS36" s="1071"/>
      <c r="AT36" s="1071"/>
      <c r="AU36" s="1071"/>
      <c r="AV36" s="1071"/>
      <c r="AW36" s="1071"/>
      <c r="BZ36" s="2"/>
      <c r="CA36" s="4" t="str">
        <f t="shared" si="4"/>
        <v/>
      </c>
      <c r="CG36" s="14">
        <f t="shared" si="5"/>
        <v>0</v>
      </c>
      <c r="CH36" s="14"/>
      <c r="CI36" s="14"/>
      <c r="CJ36" s="14"/>
      <c r="CK36" s="14"/>
      <c r="CL36" s="14"/>
      <c r="CM36" s="14"/>
      <c r="CN36" s="14"/>
    </row>
    <row r="37" spans="1:92" ht="16.350000000000001" customHeight="1" x14ac:dyDescent="0.2">
      <c r="A37" s="1392"/>
      <c r="B37" s="88" t="s">
        <v>47</v>
      </c>
      <c r="C37" s="89">
        <f t="shared" si="1"/>
        <v>0</v>
      </c>
      <c r="D37" s="35"/>
      <c r="E37" s="36"/>
      <c r="F37" s="36"/>
      <c r="G37" s="36"/>
      <c r="H37" s="36"/>
      <c r="I37" s="36"/>
      <c r="J37" s="36"/>
      <c r="K37" s="36"/>
      <c r="L37" s="36"/>
      <c r="M37" s="38"/>
      <c r="N37" s="39"/>
      <c r="O37" s="30" t="str">
        <f t="shared" si="3"/>
        <v/>
      </c>
      <c r="P37" s="80"/>
      <c r="Q37" s="80"/>
      <c r="R37" s="80"/>
      <c r="S37" s="80"/>
      <c r="T37" s="80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070"/>
      <c r="AK37" s="1071"/>
      <c r="AL37" s="1071"/>
      <c r="AM37" s="1071"/>
      <c r="AN37" s="1071"/>
      <c r="AO37" s="1071"/>
      <c r="AP37" s="1071"/>
      <c r="AQ37" s="1071"/>
      <c r="AR37" s="1071"/>
      <c r="AS37" s="1071"/>
      <c r="AT37" s="1071"/>
      <c r="AU37" s="1071"/>
      <c r="AV37" s="1071"/>
      <c r="AW37" s="1071"/>
      <c r="BZ37" s="2"/>
      <c r="CA37" s="4" t="str">
        <f t="shared" si="4"/>
        <v/>
      </c>
      <c r="CG37" s="14">
        <f t="shared" si="5"/>
        <v>0</v>
      </c>
      <c r="CH37" s="14"/>
      <c r="CI37" s="14"/>
      <c r="CJ37" s="14"/>
      <c r="CK37" s="14"/>
      <c r="CL37" s="14"/>
      <c r="CM37" s="14"/>
      <c r="CN37" s="14"/>
    </row>
    <row r="38" spans="1:92" ht="16.350000000000001" customHeight="1" x14ac:dyDescent="0.2">
      <c r="A38" s="1392"/>
      <c r="B38" s="88" t="s">
        <v>48</v>
      </c>
      <c r="C38" s="89">
        <f t="shared" si="1"/>
        <v>0</v>
      </c>
      <c r="D38" s="35"/>
      <c r="E38" s="36"/>
      <c r="F38" s="36"/>
      <c r="G38" s="36"/>
      <c r="H38" s="36"/>
      <c r="I38" s="36"/>
      <c r="J38" s="36"/>
      <c r="K38" s="36"/>
      <c r="L38" s="36"/>
      <c r="M38" s="38"/>
      <c r="N38" s="39"/>
      <c r="O38" s="30" t="str">
        <f t="shared" si="3"/>
        <v/>
      </c>
      <c r="P38" s="80"/>
      <c r="Q38" s="80"/>
      <c r="R38" s="80"/>
      <c r="S38" s="80"/>
      <c r="T38" s="80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070"/>
      <c r="AK38" s="1071"/>
      <c r="AL38" s="1071"/>
      <c r="AM38" s="1071"/>
      <c r="AN38" s="1071"/>
      <c r="AO38" s="1071"/>
      <c r="AP38" s="1071"/>
      <c r="AQ38" s="1071"/>
      <c r="AR38" s="1071"/>
      <c r="AS38" s="1071"/>
      <c r="AT38" s="1071"/>
      <c r="AU38" s="1071"/>
      <c r="AV38" s="1071"/>
      <c r="AW38" s="1071"/>
      <c r="BZ38" s="2"/>
      <c r="CA38" s="4" t="str">
        <f t="shared" si="4"/>
        <v/>
      </c>
      <c r="CG38" s="14">
        <f t="shared" si="5"/>
        <v>0</v>
      </c>
      <c r="CH38" s="14"/>
      <c r="CI38" s="14"/>
      <c r="CJ38" s="14"/>
      <c r="CK38" s="14"/>
      <c r="CL38" s="14"/>
      <c r="CM38" s="14"/>
      <c r="CN38" s="14"/>
    </row>
    <row r="39" spans="1:92" ht="16.350000000000001" customHeight="1" x14ac:dyDescent="0.2">
      <c r="A39" s="1392"/>
      <c r="B39" s="88" t="s">
        <v>49</v>
      </c>
      <c r="C39" s="89">
        <f t="shared" si="1"/>
        <v>0</v>
      </c>
      <c r="D39" s="35"/>
      <c r="E39" s="36"/>
      <c r="F39" s="36"/>
      <c r="G39" s="36"/>
      <c r="H39" s="36"/>
      <c r="I39" s="36"/>
      <c r="J39" s="36"/>
      <c r="K39" s="36"/>
      <c r="L39" s="36"/>
      <c r="M39" s="38"/>
      <c r="N39" s="39"/>
      <c r="O39" s="30" t="str">
        <f t="shared" si="3"/>
        <v/>
      </c>
      <c r="P39" s="80"/>
      <c r="Q39" s="80"/>
      <c r="R39" s="80"/>
      <c r="S39" s="80"/>
      <c r="T39" s="80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070"/>
      <c r="AK39" s="1071"/>
      <c r="AL39" s="1071"/>
      <c r="AM39" s="1071"/>
      <c r="AN39" s="1071"/>
      <c r="AO39" s="1071"/>
      <c r="AP39" s="1071"/>
      <c r="AQ39" s="1071"/>
      <c r="AR39" s="1071"/>
      <c r="AS39" s="1071"/>
      <c r="AT39" s="1071"/>
      <c r="AU39" s="1071"/>
      <c r="AV39" s="1071"/>
      <c r="AW39" s="1071"/>
      <c r="BZ39" s="2"/>
      <c r="CA39" s="4" t="str">
        <f t="shared" si="4"/>
        <v/>
      </c>
      <c r="CG39" s="14">
        <f t="shared" si="5"/>
        <v>0</v>
      </c>
      <c r="CH39" s="14"/>
      <c r="CI39" s="14"/>
      <c r="CJ39" s="14"/>
      <c r="CK39" s="14"/>
      <c r="CL39" s="14"/>
      <c r="CM39" s="14"/>
      <c r="CN39" s="14"/>
    </row>
    <row r="40" spans="1:92" ht="16.350000000000001" customHeight="1" x14ac:dyDescent="0.2">
      <c r="A40" s="1392"/>
      <c r="B40" s="88" t="s">
        <v>50</v>
      </c>
      <c r="C40" s="89">
        <f t="shared" si="1"/>
        <v>0</v>
      </c>
      <c r="D40" s="35"/>
      <c r="E40" s="36"/>
      <c r="F40" s="36"/>
      <c r="G40" s="36"/>
      <c r="H40" s="36"/>
      <c r="I40" s="36"/>
      <c r="J40" s="36"/>
      <c r="K40" s="36"/>
      <c r="L40" s="36"/>
      <c r="M40" s="38"/>
      <c r="N40" s="39"/>
      <c r="O40" s="30" t="str">
        <f t="shared" si="3"/>
        <v/>
      </c>
      <c r="P40" s="80"/>
      <c r="Q40" s="80"/>
      <c r="R40" s="80"/>
      <c r="S40" s="80"/>
      <c r="T40" s="80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070"/>
      <c r="AK40" s="1071"/>
      <c r="AL40" s="1071"/>
      <c r="AM40" s="1071"/>
      <c r="AN40" s="1071"/>
      <c r="AO40" s="1071"/>
      <c r="AP40" s="1071"/>
      <c r="AQ40" s="1071"/>
      <c r="AR40" s="1071"/>
      <c r="AS40" s="1071"/>
      <c r="AT40" s="1071"/>
      <c r="AU40" s="1071"/>
      <c r="AV40" s="1071"/>
      <c r="AW40" s="1071"/>
      <c r="BZ40" s="2"/>
      <c r="CA40" s="4" t="str">
        <f t="shared" si="4"/>
        <v/>
      </c>
      <c r="CG40" s="14">
        <f t="shared" si="5"/>
        <v>0</v>
      </c>
      <c r="CH40" s="14"/>
      <c r="CI40" s="14"/>
      <c r="CJ40" s="14"/>
      <c r="CK40" s="14"/>
      <c r="CL40" s="14"/>
      <c r="CM40" s="14"/>
      <c r="CN40" s="14"/>
    </row>
    <row r="41" spans="1:92" ht="16.350000000000001" customHeight="1" x14ac:dyDescent="0.2">
      <c r="A41" s="1376"/>
      <c r="B41" s="90" t="s">
        <v>51</v>
      </c>
      <c r="C41" s="91">
        <f t="shared" si="1"/>
        <v>0</v>
      </c>
      <c r="D41" s="92"/>
      <c r="E41" s="93"/>
      <c r="F41" s="93"/>
      <c r="G41" s="93"/>
      <c r="H41" s="93"/>
      <c r="I41" s="93"/>
      <c r="J41" s="93"/>
      <c r="K41" s="93"/>
      <c r="L41" s="93"/>
      <c r="M41" s="94"/>
      <c r="N41" s="95"/>
      <c r="O41" s="30" t="str">
        <f t="shared" si="3"/>
        <v/>
      </c>
      <c r="P41" s="80"/>
      <c r="Q41" s="80"/>
      <c r="R41" s="80"/>
      <c r="S41" s="80"/>
      <c r="T41" s="80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070"/>
      <c r="AK41" s="1071"/>
      <c r="AL41" s="1071"/>
      <c r="AM41" s="1071"/>
      <c r="AN41" s="1071"/>
      <c r="AO41" s="1071"/>
      <c r="AP41" s="1071"/>
      <c r="AQ41" s="1071"/>
      <c r="AR41" s="1071"/>
      <c r="AS41" s="1071"/>
      <c r="AT41" s="1071"/>
      <c r="AU41" s="1071"/>
      <c r="AV41" s="1071"/>
      <c r="AW41" s="1071"/>
      <c r="BZ41" s="2"/>
      <c r="CA41" s="4" t="str">
        <f t="shared" si="4"/>
        <v/>
      </c>
      <c r="CG41" s="14">
        <f t="shared" si="5"/>
        <v>0</v>
      </c>
      <c r="CH41" s="14"/>
      <c r="CI41" s="14"/>
      <c r="CJ41" s="14"/>
      <c r="CK41" s="14"/>
      <c r="CL41" s="14"/>
      <c r="CM41" s="14"/>
      <c r="CN41" s="14"/>
    </row>
    <row r="42" spans="1:92" ht="16.350000000000001" customHeight="1" x14ac:dyDescent="0.2">
      <c r="A42" s="1375" t="s">
        <v>52</v>
      </c>
      <c r="B42" s="898" t="s">
        <v>53</v>
      </c>
      <c r="C42" s="892">
        <f t="shared" si="1"/>
        <v>0</v>
      </c>
      <c r="D42" s="893"/>
      <c r="E42" s="894"/>
      <c r="F42" s="894"/>
      <c r="G42" s="894"/>
      <c r="H42" s="894"/>
      <c r="I42" s="894"/>
      <c r="J42" s="894"/>
      <c r="K42" s="894"/>
      <c r="L42" s="894"/>
      <c r="M42" s="895"/>
      <c r="N42" s="896"/>
      <c r="O42" s="30" t="str">
        <f t="shared" si="3"/>
        <v/>
      </c>
      <c r="P42" s="80"/>
      <c r="Q42" s="80"/>
      <c r="R42" s="80"/>
      <c r="S42" s="80"/>
      <c r="T42" s="80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070"/>
      <c r="AK42" s="1071"/>
      <c r="AL42" s="1071"/>
      <c r="AM42" s="1071"/>
      <c r="AN42" s="1071"/>
      <c r="AO42" s="1071"/>
      <c r="AP42" s="1071"/>
      <c r="AQ42" s="1071"/>
      <c r="AR42" s="1071"/>
      <c r="AS42" s="1071"/>
      <c r="AT42" s="1071"/>
      <c r="AU42" s="1071"/>
      <c r="AV42" s="1071"/>
      <c r="AW42" s="1071"/>
      <c r="BZ42" s="2"/>
      <c r="CA42" s="4" t="str">
        <f t="shared" si="4"/>
        <v/>
      </c>
      <c r="CG42" s="14">
        <f t="shared" si="5"/>
        <v>0</v>
      </c>
      <c r="CH42" s="14"/>
      <c r="CI42" s="14"/>
      <c r="CJ42" s="14"/>
      <c r="CK42" s="14"/>
      <c r="CL42" s="14"/>
      <c r="CM42" s="14"/>
      <c r="CN42" s="14"/>
    </row>
    <row r="43" spans="1:92" ht="16.350000000000001" customHeight="1" x14ac:dyDescent="0.2">
      <c r="A43" s="1376"/>
      <c r="B43" s="90" t="s">
        <v>54</v>
      </c>
      <c r="C43" s="81">
        <f t="shared" si="1"/>
        <v>0</v>
      </c>
      <c r="D43" s="82"/>
      <c r="E43" s="83"/>
      <c r="F43" s="83"/>
      <c r="G43" s="83"/>
      <c r="H43" s="83"/>
      <c r="I43" s="83"/>
      <c r="J43" s="83"/>
      <c r="K43" s="83"/>
      <c r="L43" s="83"/>
      <c r="M43" s="84"/>
      <c r="N43" s="85"/>
      <c r="O43" s="30" t="str">
        <f t="shared" si="3"/>
        <v/>
      </c>
      <c r="P43" s="80"/>
      <c r="Q43" s="80"/>
      <c r="R43" s="80"/>
      <c r="S43" s="80"/>
      <c r="T43" s="80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070"/>
      <c r="AK43" s="1071"/>
      <c r="AL43" s="1071"/>
      <c r="AM43" s="1071"/>
      <c r="AN43" s="1071"/>
      <c r="AO43" s="1071"/>
      <c r="AP43" s="1071"/>
      <c r="AQ43" s="1071"/>
      <c r="AR43" s="1071"/>
      <c r="AS43" s="1071"/>
      <c r="AT43" s="1071"/>
      <c r="AU43" s="1071"/>
      <c r="AV43" s="1071"/>
      <c r="AW43" s="1071"/>
      <c r="BZ43" s="2"/>
      <c r="CA43" s="4" t="str">
        <f t="shared" si="4"/>
        <v/>
      </c>
      <c r="CG43" s="14">
        <f t="shared" si="5"/>
        <v>0</v>
      </c>
      <c r="CH43" s="14"/>
      <c r="CI43" s="14"/>
      <c r="CJ43" s="14"/>
      <c r="CK43" s="14"/>
      <c r="CL43" s="14"/>
      <c r="CM43" s="14"/>
      <c r="CN43" s="14"/>
    </row>
    <row r="44" spans="1:92" ht="16.350000000000001" customHeight="1" x14ac:dyDescent="0.2">
      <c r="A44" s="1582" t="s">
        <v>55</v>
      </c>
      <c r="B44" s="97" t="s">
        <v>53</v>
      </c>
      <c r="C44" s="892">
        <f t="shared" si="1"/>
        <v>0</v>
      </c>
      <c r="D44" s="893"/>
      <c r="E44" s="894"/>
      <c r="F44" s="894"/>
      <c r="G44" s="894"/>
      <c r="H44" s="894"/>
      <c r="I44" s="894"/>
      <c r="J44" s="894"/>
      <c r="K44" s="894"/>
      <c r="L44" s="894"/>
      <c r="M44" s="895"/>
      <c r="N44" s="896"/>
      <c r="O44" s="30" t="str">
        <f t="shared" si="3"/>
        <v/>
      </c>
      <c r="P44" s="80"/>
      <c r="Q44" s="80"/>
      <c r="R44" s="80"/>
      <c r="S44" s="80"/>
      <c r="T44" s="80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070"/>
      <c r="AK44" s="1071"/>
      <c r="AL44" s="1071"/>
      <c r="AM44" s="1071"/>
      <c r="AN44" s="1071"/>
      <c r="AO44" s="1071"/>
      <c r="AP44" s="1071"/>
      <c r="AQ44" s="1071"/>
      <c r="AR44" s="1071"/>
      <c r="AS44" s="1071"/>
      <c r="AT44" s="1071"/>
      <c r="AU44" s="1071"/>
      <c r="AV44" s="1071"/>
      <c r="AW44" s="1071"/>
      <c r="BZ44" s="2"/>
      <c r="CA44" s="4" t="str">
        <f t="shared" si="4"/>
        <v/>
      </c>
      <c r="CG44" s="14">
        <f t="shared" si="5"/>
        <v>0</v>
      </c>
      <c r="CH44" s="14"/>
      <c r="CI44" s="14"/>
      <c r="CJ44" s="14"/>
      <c r="CK44" s="14"/>
      <c r="CL44" s="14"/>
      <c r="CM44" s="14"/>
      <c r="CN44" s="14"/>
    </row>
    <row r="45" spans="1:92" ht="16.350000000000001" customHeight="1" thickBot="1" x14ac:dyDescent="0.25">
      <c r="A45" s="1394"/>
      <c r="B45" s="98" t="s">
        <v>54</v>
      </c>
      <c r="C45" s="99">
        <f t="shared" si="1"/>
        <v>0</v>
      </c>
      <c r="D45" s="100"/>
      <c r="E45" s="101"/>
      <c r="F45" s="101"/>
      <c r="G45" s="101"/>
      <c r="H45" s="101"/>
      <c r="I45" s="101"/>
      <c r="J45" s="101"/>
      <c r="K45" s="101"/>
      <c r="L45" s="101"/>
      <c r="M45" s="102"/>
      <c r="N45" s="103"/>
      <c r="O45" s="30" t="str">
        <f t="shared" si="3"/>
        <v/>
      </c>
      <c r="P45" s="80"/>
      <c r="Q45" s="80"/>
      <c r="R45" s="80"/>
      <c r="S45" s="80"/>
      <c r="T45" s="80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070"/>
      <c r="AK45" s="1071"/>
      <c r="AL45" s="1071"/>
      <c r="AM45" s="1071"/>
      <c r="AN45" s="1071"/>
      <c r="AO45" s="1071"/>
      <c r="AP45" s="1071"/>
      <c r="AQ45" s="1071"/>
      <c r="AR45" s="1071"/>
      <c r="AS45" s="1071"/>
      <c r="AT45" s="1071"/>
      <c r="AU45" s="1071"/>
      <c r="AV45" s="1071"/>
      <c r="AW45" s="104"/>
      <c r="BZ45" s="2"/>
      <c r="CA45" s="4" t="str">
        <f t="shared" si="4"/>
        <v/>
      </c>
      <c r="CG45" s="14">
        <f t="shared" si="5"/>
        <v>0</v>
      </c>
      <c r="CH45" s="14"/>
      <c r="CI45" s="14"/>
      <c r="CJ45" s="14"/>
      <c r="CK45" s="14"/>
      <c r="CL45" s="14"/>
      <c r="CM45" s="14"/>
      <c r="CN45" s="14"/>
    </row>
    <row r="46" spans="1:92" ht="21" customHeight="1" thickTop="1" x14ac:dyDescent="0.2">
      <c r="A46" s="1409" t="s">
        <v>56</v>
      </c>
      <c r="B46" s="1410"/>
      <c r="C46" s="105">
        <f t="shared" si="1"/>
        <v>0</v>
      </c>
      <c r="D46" s="106"/>
      <c r="E46" s="107"/>
      <c r="F46" s="107"/>
      <c r="G46" s="107"/>
      <c r="H46" s="107"/>
      <c r="I46" s="107"/>
      <c r="J46" s="107"/>
      <c r="K46" s="107"/>
      <c r="L46" s="107"/>
      <c r="M46" s="108"/>
      <c r="N46" s="109"/>
      <c r="O46" s="30" t="str">
        <f t="shared" si="3"/>
        <v/>
      </c>
      <c r="P46" s="80"/>
      <c r="Q46" s="80"/>
      <c r="R46" s="80"/>
      <c r="S46" s="80"/>
      <c r="T46" s="80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070"/>
      <c r="AK46" s="1071"/>
      <c r="AL46" s="1071"/>
      <c r="AM46" s="1071"/>
      <c r="AN46" s="1071"/>
      <c r="AO46" s="1071"/>
      <c r="AP46" s="1071"/>
      <c r="AQ46" s="1071"/>
      <c r="AR46" s="1071"/>
      <c r="AS46" s="1071"/>
      <c r="AT46" s="1071"/>
      <c r="AU46" s="1071"/>
      <c r="AV46" s="1071"/>
      <c r="AW46" s="104"/>
      <c r="BZ46" s="2"/>
      <c r="CA46" s="4" t="str">
        <f t="shared" si="4"/>
        <v/>
      </c>
      <c r="CG46" s="14">
        <f t="shared" si="5"/>
        <v>0</v>
      </c>
      <c r="CH46" s="14"/>
      <c r="CI46" s="14"/>
      <c r="CJ46" s="14"/>
      <c r="CK46" s="14"/>
      <c r="CL46" s="14"/>
      <c r="CM46" s="14"/>
      <c r="CN46" s="14"/>
    </row>
    <row r="47" spans="1:92" ht="20.25" customHeight="1" x14ac:dyDescent="0.2">
      <c r="A47" s="1397" t="s">
        <v>57</v>
      </c>
      <c r="B47" s="1398"/>
      <c r="C47" s="91">
        <f t="shared" si="1"/>
        <v>0</v>
      </c>
      <c r="D47" s="92"/>
      <c r="E47" s="93"/>
      <c r="F47" s="93"/>
      <c r="G47" s="93"/>
      <c r="H47" s="93"/>
      <c r="I47" s="93"/>
      <c r="J47" s="93"/>
      <c r="K47" s="93"/>
      <c r="L47" s="93"/>
      <c r="M47" s="94"/>
      <c r="N47" s="95"/>
      <c r="O47" s="30" t="str">
        <f t="shared" si="3"/>
        <v/>
      </c>
      <c r="P47" s="80"/>
      <c r="Q47" s="80"/>
      <c r="R47" s="80"/>
      <c r="S47" s="80"/>
      <c r="T47" s="80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070"/>
      <c r="AK47" s="1071"/>
      <c r="AL47" s="1071"/>
      <c r="AM47" s="1071"/>
      <c r="AN47" s="1071"/>
      <c r="AO47" s="1071"/>
      <c r="AP47" s="1071"/>
      <c r="AQ47" s="1071"/>
      <c r="AR47" s="1071"/>
      <c r="AS47" s="1071"/>
      <c r="AT47" s="1071"/>
      <c r="AU47" s="1071"/>
      <c r="AV47" s="1071"/>
      <c r="AW47" s="104"/>
      <c r="BZ47" s="2"/>
      <c r="CA47" s="4" t="str">
        <f t="shared" si="4"/>
        <v/>
      </c>
      <c r="CG47" s="14">
        <f t="shared" si="5"/>
        <v>0</v>
      </c>
      <c r="CH47" s="14"/>
      <c r="CI47" s="14"/>
      <c r="CJ47" s="14"/>
      <c r="CK47" s="14"/>
      <c r="CL47" s="14"/>
      <c r="CM47" s="14"/>
      <c r="CN47" s="14"/>
    </row>
    <row r="48" spans="1:92" ht="16.350000000000001" customHeight="1" x14ac:dyDescent="0.2">
      <c r="A48" s="1411" t="s">
        <v>58</v>
      </c>
      <c r="B48" s="897" t="s">
        <v>53</v>
      </c>
      <c r="C48" s="892">
        <f t="shared" si="1"/>
        <v>0</v>
      </c>
      <c r="D48" s="893"/>
      <c r="E48" s="894"/>
      <c r="F48" s="894"/>
      <c r="G48" s="894"/>
      <c r="H48" s="894"/>
      <c r="I48" s="894"/>
      <c r="J48" s="894"/>
      <c r="K48" s="894"/>
      <c r="L48" s="894"/>
      <c r="M48" s="895"/>
      <c r="N48" s="896"/>
      <c r="O48" s="30" t="str">
        <f t="shared" si="3"/>
        <v/>
      </c>
      <c r="P48" s="80"/>
      <c r="Q48" s="80"/>
      <c r="R48" s="80"/>
      <c r="S48" s="80"/>
      <c r="T48" s="80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070"/>
      <c r="AK48" s="1071"/>
      <c r="AL48" s="1071"/>
      <c r="AM48" s="1071"/>
      <c r="AN48" s="1071"/>
      <c r="AO48" s="1071"/>
      <c r="AP48" s="1071"/>
      <c r="AQ48" s="1071"/>
      <c r="AR48" s="1071"/>
      <c r="AS48" s="1071"/>
      <c r="AT48" s="1071"/>
      <c r="AU48" s="1071"/>
      <c r="AV48" s="1071"/>
      <c r="AW48" s="104"/>
      <c r="BZ48" s="2"/>
      <c r="CA48" s="4" t="str">
        <f t="shared" si="4"/>
        <v/>
      </c>
      <c r="CG48" s="14">
        <f t="shared" si="5"/>
        <v>0</v>
      </c>
      <c r="CH48" s="14"/>
      <c r="CI48" s="14"/>
      <c r="CJ48" s="14"/>
      <c r="CK48" s="14"/>
      <c r="CL48" s="14"/>
      <c r="CM48" s="14"/>
      <c r="CN48" s="14"/>
    </row>
    <row r="49" spans="1:96" ht="16.350000000000001" customHeight="1" x14ac:dyDescent="0.2">
      <c r="A49" s="1412"/>
      <c r="B49" s="110" t="s">
        <v>54</v>
      </c>
      <c r="C49" s="91">
        <f t="shared" si="1"/>
        <v>0</v>
      </c>
      <c r="D49" s="92"/>
      <c r="E49" s="93"/>
      <c r="F49" s="93"/>
      <c r="G49" s="93"/>
      <c r="H49" s="93"/>
      <c r="I49" s="93"/>
      <c r="J49" s="93"/>
      <c r="K49" s="93"/>
      <c r="L49" s="93"/>
      <c r="M49" s="94"/>
      <c r="N49" s="95"/>
      <c r="O49" s="30" t="str">
        <f t="shared" si="3"/>
        <v/>
      </c>
      <c r="P49" s="80"/>
      <c r="Q49" s="80"/>
      <c r="R49" s="80"/>
      <c r="S49" s="80"/>
      <c r="T49" s="80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070"/>
      <c r="AK49" s="1071"/>
      <c r="AL49" s="1071"/>
      <c r="AM49" s="1071"/>
      <c r="AN49" s="1071"/>
      <c r="AO49" s="1071"/>
      <c r="AP49" s="1071"/>
      <c r="AQ49" s="1071"/>
      <c r="AR49" s="1071"/>
      <c r="AS49" s="1071"/>
      <c r="AT49" s="1071"/>
      <c r="AU49" s="1071"/>
      <c r="AV49" s="1071"/>
      <c r="AW49" s="104"/>
      <c r="BZ49" s="2"/>
      <c r="CA49" s="4" t="str">
        <f t="shared" si="4"/>
        <v/>
      </c>
      <c r="CG49" s="14">
        <f t="shared" si="5"/>
        <v>0</v>
      </c>
      <c r="CH49" s="14"/>
      <c r="CI49" s="14"/>
      <c r="CJ49" s="14"/>
      <c r="CK49" s="14"/>
      <c r="CL49" s="14"/>
      <c r="CM49" s="14"/>
      <c r="CN49" s="14"/>
    </row>
    <row r="50" spans="1:96" ht="21" customHeight="1" x14ac:dyDescent="0.2">
      <c r="A50" s="1411" t="s">
        <v>59</v>
      </c>
      <c r="B50" s="897" t="s">
        <v>53</v>
      </c>
      <c r="C50" s="892">
        <f t="shared" si="1"/>
        <v>0</v>
      </c>
      <c r="D50" s="893"/>
      <c r="E50" s="894"/>
      <c r="F50" s="894"/>
      <c r="G50" s="894"/>
      <c r="H50" s="894"/>
      <c r="I50" s="894"/>
      <c r="J50" s="894"/>
      <c r="K50" s="894"/>
      <c r="L50" s="894"/>
      <c r="M50" s="895"/>
      <c r="N50" s="896"/>
      <c r="O50" s="30" t="str">
        <f t="shared" si="3"/>
        <v/>
      </c>
      <c r="P50" s="80"/>
      <c r="Q50" s="80"/>
      <c r="R50" s="80"/>
      <c r="S50" s="80"/>
      <c r="T50" s="80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070"/>
      <c r="AK50" s="1071"/>
      <c r="AL50" s="1071"/>
      <c r="AM50" s="1071"/>
      <c r="AN50" s="1071"/>
      <c r="AO50" s="1071"/>
      <c r="AP50" s="1071"/>
      <c r="AQ50" s="1071"/>
      <c r="AR50" s="1071"/>
      <c r="AS50" s="1071"/>
      <c r="AT50" s="1071"/>
      <c r="AU50" s="1071"/>
      <c r="AV50" s="1071"/>
      <c r="AW50" s="104"/>
      <c r="BZ50" s="2"/>
      <c r="CA50" s="4" t="str">
        <f t="shared" si="4"/>
        <v/>
      </c>
      <c r="CG50" s="14">
        <f t="shared" si="5"/>
        <v>0</v>
      </c>
      <c r="CH50" s="14"/>
      <c r="CI50" s="14"/>
      <c r="CJ50" s="14"/>
      <c r="CK50" s="14"/>
      <c r="CL50" s="14"/>
      <c r="CM50" s="14"/>
      <c r="CN50" s="14"/>
    </row>
    <row r="51" spans="1:96" ht="18" customHeight="1" x14ac:dyDescent="0.2">
      <c r="A51" s="1412"/>
      <c r="B51" s="111" t="s">
        <v>54</v>
      </c>
      <c r="C51" s="91">
        <f t="shared" si="1"/>
        <v>0</v>
      </c>
      <c r="D51" s="92"/>
      <c r="E51" s="93"/>
      <c r="F51" s="93"/>
      <c r="G51" s="93"/>
      <c r="H51" s="93"/>
      <c r="I51" s="93"/>
      <c r="J51" s="93"/>
      <c r="K51" s="93"/>
      <c r="L51" s="93"/>
      <c r="M51" s="94"/>
      <c r="N51" s="95"/>
      <c r="O51" s="30" t="str">
        <f t="shared" si="3"/>
        <v/>
      </c>
      <c r="S51" s="11"/>
      <c r="T51" s="11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1066"/>
      <c r="AJ51" s="1066"/>
      <c r="AK51" s="1066"/>
      <c r="AL51" s="1066"/>
      <c r="AM51" s="1066"/>
      <c r="AN51" s="1066"/>
      <c r="AO51" s="1066"/>
      <c r="AP51" s="1066"/>
      <c r="AQ51" s="1066"/>
      <c r="AR51" s="1066"/>
      <c r="AS51" s="1066"/>
      <c r="AT51" s="1066"/>
      <c r="AU51" s="1066"/>
      <c r="AV51" s="1066"/>
      <c r="BZ51" s="2"/>
      <c r="CA51" s="4" t="str">
        <f t="shared" si="4"/>
        <v/>
      </c>
      <c r="CG51" s="14">
        <f t="shared" si="5"/>
        <v>0</v>
      </c>
      <c r="CH51" s="14"/>
      <c r="CI51" s="14"/>
      <c r="CJ51" s="14"/>
      <c r="CK51" s="14"/>
      <c r="CL51" s="14"/>
      <c r="CM51" s="14"/>
      <c r="CN51" s="14"/>
    </row>
    <row r="52" spans="1:96" ht="16.350000000000001" customHeight="1" x14ac:dyDescent="0.2">
      <c r="A52" s="1413" t="s">
        <v>60</v>
      </c>
      <c r="B52" s="1414"/>
      <c r="C52" s="91">
        <f t="shared" si="1"/>
        <v>0</v>
      </c>
      <c r="D52" s="92"/>
      <c r="E52" s="93"/>
      <c r="F52" s="93"/>
      <c r="G52" s="93"/>
      <c r="H52" s="93"/>
      <c r="I52" s="93"/>
      <c r="J52" s="93"/>
      <c r="K52" s="93"/>
      <c r="L52" s="93"/>
      <c r="M52" s="94"/>
      <c r="N52" s="95"/>
      <c r="O52" s="30" t="str">
        <f t="shared" si="3"/>
        <v/>
      </c>
      <c r="P52" s="11"/>
      <c r="Q52" s="11"/>
      <c r="R52" s="11"/>
      <c r="S52" s="11"/>
      <c r="T52" s="11"/>
      <c r="U52" s="11"/>
      <c r="V52" s="11"/>
      <c r="W52" s="11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1066"/>
      <c r="AJ52" s="1066"/>
      <c r="AK52" s="1066"/>
      <c r="AL52" s="1066"/>
      <c r="AM52" s="1066"/>
      <c r="AN52" s="1066"/>
      <c r="AO52" s="1066"/>
      <c r="AP52" s="1066"/>
      <c r="AQ52" s="1066"/>
      <c r="AR52" s="1066"/>
      <c r="AS52" s="1066"/>
      <c r="AT52" s="1066"/>
      <c r="AU52" s="1066"/>
      <c r="AV52" s="1066"/>
      <c r="CA52" s="4" t="str">
        <f t="shared" si="4"/>
        <v/>
      </c>
      <c r="CG52" s="14">
        <f t="shared" si="5"/>
        <v>0</v>
      </c>
      <c r="CH52" s="14"/>
      <c r="CI52" s="14"/>
      <c r="CJ52" s="14"/>
      <c r="CK52" s="14"/>
      <c r="CL52" s="14"/>
      <c r="CM52" s="14"/>
      <c r="CN52" s="14"/>
    </row>
    <row r="53" spans="1:96" ht="16.350000000000001" customHeight="1" x14ac:dyDescent="0.2">
      <c r="A53" s="112" t="s">
        <v>61</v>
      </c>
      <c r="C53" s="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1066"/>
      <c r="AJ53" s="1066"/>
      <c r="AK53" s="1066"/>
      <c r="AL53" s="1066"/>
      <c r="AM53" s="1066"/>
      <c r="AN53" s="1066"/>
      <c r="AO53" s="899"/>
      <c r="AP53" s="899"/>
      <c r="AQ53" s="899"/>
      <c r="AR53" s="899"/>
      <c r="AS53" s="899"/>
      <c r="AT53" s="899"/>
      <c r="AU53" s="899"/>
      <c r="AV53" s="899"/>
      <c r="CA53" s="4" t="str">
        <f>IF(AND(([8]A01!$C18+[8]A01!$C19+[8]A01!$C20+[8]A01!$C21+[8]A01!$F31+[8]A01!$F32+[8]A01!$F33)&lt;&gt;0,D53=0,E53=""),"* Observacion : En A01 existen contoles no ingresados, Revisar. ","")</f>
        <v/>
      </c>
      <c r="CG53" s="14"/>
      <c r="CH53" s="14"/>
      <c r="CI53" s="14"/>
      <c r="CJ53" s="14"/>
      <c r="CK53" s="14"/>
      <c r="CL53" s="14"/>
      <c r="CM53" s="14"/>
      <c r="CN53" s="14"/>
    </row>
    <row r="54" spans="1:96" ht="31.35" customHeight="1" x14ac:dyDescent="0.2">
      <c r="A54" s="814" t="s">
        <v>62</v>
      </c>
      <c r="B54" s="900" t="s">
        <v>63</v>
      </c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1066"/>
      <c r="AP54" s="1066"/>
      <c r="AQ54" s="1066"/>
      <c r="AR54" s="1066"/>
      <c r="AS54" s="1066"/>
      <c r="AT54" s="1066"/>
      <c r="AU54" s="1066"/>
      <c r="AV54" s="1066"/>
      <c r="AW54" s="1065"/>
      <c r="BZ54" s="2"/>
      <c r="CG54" s="14">
        <v>0</v>
      </c>
      <c r="CH54" s="14">
        <v>0</v>
      </c>
      <c r="CI54" s="14"/>
      <c r="CJ54" s="14"/>
      <c r="CK54" s="14"/>
      <c r="CL54" s="14"/>
      <c r="CM54" s="14"/>
      <c r="CN54" s="14"/>
    </row>
    <row r="55" spans="1:96" ht="16.350000000000001" customHeight="1" x14ac:dyDescent="0.2">
      <c r="A55" s="116" t="s">
        <v>64</v>
      </c>
      <c r="B55" s="901"/>
      <c r="C55" s="3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070"/>
      <c r="AP55" s="1070"/>
      <c r="AQ55" s="1070"/>
      <c r="AR55" s="1070"/>
      <c r="AS55" s="1070"/>
      <c r="AT55" s="1070"/>
      <c r="AU55" s="1070"/>
      <c r="AV55" s="1070"/>
      <c r="AW55" s="1065"/>
      <c r="CG55" s="14">
        <v>0</v>
      </c>
      <c r="CH55" s="14">
        <v>0</v>
      </c>
      <c r="CI55" s="14"/>
      <c r="CJ55" s="14"/>
      <c r="CK55" s="14"/>
      <c r="CL55" s="14"/>
      <c r="CM55" s="14"/>
      <c r="CN55" s="14"/>
    </row>
    <row r="56" spans="1:96" ht="21" customHeight="1" x14ac:dyDescent="0.2">
      <c r="A56" s="117" t="s">
        <v>65</v>
      </c>
      <c r="B56" s="66"/>
      <c r="E56" s="118"/>
      <c r="F56" s="119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15"/>
      <c r="S56" s="15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20"/>
      <c r="AM56" s="120"/>
      <c r="AN56" s="120"/>
      <c r="AO56" s="1071"/>
      <c r="AP56" s="1071"/>
      <c r="AQ56" s="1070"/>
      <c r="AR56" s="1070"/>
      <c r="AS56" s="1070"/>
      <c r="AT56" s="1070"/>
      <c r="AU56" s="1070"/>
      <c r="AV56" s="1070"/>
      <c r="AW56" s="1065"/>
      <c r="CG56" s="14">
        <v>0</v>
      </c>
      <c r="CH56" s="14">
        <v>0</v>
      </c>
      <c r="CI56" s="14"/>
      <c r="CJ56" s="14"/>
      <c r="CK56" s="14"/>
      <c r="CL56" s="14"/>
      <c r="CM56" s="14"/>
      <c r="CN56" s="14"/>
    </row>
    <row r="57" spans="1:96" ht="27.75" customHeight="1" x14ac:dyDescent="0.2">
      <c r="A57" s="1377" t="s">
        <v>66</v>
      </c>
      <c r="B57" s="1380"/>
      <c r="C57" s="900" t="s">
        <v>63</v>
      </c>
      <c r="D57" s="881" t="s">
        <v>67</v>
      </c>
      <c r="E57" s="902" t="s">
        <v>68</v>
      </c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082"/>
      <c r="AT57" s="1082"/>
      <c r="AU57" s="1082"/>
      <c r="AV57" s="1083"/>
      <c r="AW57" s="1083"/>
      <c r="AX57" s="1083"/>
      <c r="AY57" s="1083"/>
      <c r="AZ57" s="1083"/>
      <c r="BA57" s="1065"/>
      <c r="BZ57" s="2"/>
      <c r="CA57" s="3"/>
      <c r="CB57" s="3"/>
      <c r="CC57" s="3"/>
      <c r="CD57" s="3"/>
      <c r="CG57" s="4">
        <v>0</v>
      </c>
      <c r="CH57" s="4">
        <v>0</v>
      </c>
      <c r="CK57" s="14"/>
      <c r="CL57" s="14"/>
      <c r="CM57" s="14"/>
      <c r="CN57" s="14"/>
      <c r="CO57" s="14"/>
      <c r="CP57" s="14"/>
      <c r="CQ57" s="14"/>
      <c r="CR57" s="14"/>
    </row>
    <row r="58" spans="1:96" ht="25.35" customHeight="1" x14ac:dyDescent="0.2">
      <c r="A58" s="1397" t="s">
        <v>69</v>
      </c>
      <c r="B58" s="1398"/>
      <c r="C58" s="885">
        <f>SUM(D58:E58)</f>
        <v>0</v>
      </c>
      <c r="D58" s="905"/>
      <c r="E58" s="53"/>
      <c r="F58" s="30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082"/>
      <c r="AT58" s="1082"/>
      <c r="AU58" s="1082"/>
      <c r="AV58" s="1083"/>
      <c r="AW58" s="1083"/>
      <c r="AX58" s="1083"/>
      <c r="AY58" s="1083"/>
      <c r="AZ58" s="1083"/>
      <c r="BA58" s="1065"/>
      <c r="BZ58" s="2"/>
      <c r="CA58" s="3" t="str">
        <f>IF(AND(([8]A01!$C18+[8]A01!$C19+[8]A01!$C20+[8]A01!$C21+[8]A01!$F31+[8]A01!$F32+[8]A01!$F33)&lt;&gt;0,D58=0,E58=""),"* Observacion : En A01 existen controles no ingresados, Revisar. ","")</f>
        <v/>
      </c>
      <c r="CB58" s="3"/>
      <c r="CC58" s="3"/>
      <c r="CD58" s="3"/>
      <c r="CG58" s="4">
        <v>0</v>
      </c>
      <c r="CH58" s="4">
        <v>0</v>
      </c>
      <c r="CK58" s="14"/>
      <c r="CL58" s="14"/>
      <c r="CM58" s="14"/>
      <c r="CN58" s="14"/>
      <c r="CO58" s="14"/>
      <c r="CP58" s="14"/>
      <c r="CQ58" s="14"/>
      <c r="CR58" s="14"/>
    </row>
    <row r="59" spans="1:96" ht="30" customHeight="1" x14ac:dyDescent="0.2">
      <c r="A59" s="117" t="s">
        <v>70</v>
      </c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082"/>
      <c r="AT59" s="1082"/>
      <c r="AU59" s="1082"/>
      <c r="AV59" s="1083"/>
      <c r="AW59" s="1083"/>
      <c r="AX59" s="1083"/>
      <c r="AY59" s="1083"/>
      <c r="AZ59" s="1083"/>
      <c r="BA59" s="1065"/>
      <c r="BZ59" s="2"/>
      <c r="CA59" s="3" t="str">
        <f>IF(AND(([8]A01!$C18+[8]A01!$C19+[8]A01!$C20+[8]A01!$C21+[8]A01!$F31+[8]A01!$F32+[8]A01!$F33)&lt;&gt;0,D59=0,E59=""),"* Observacion : En A01 existen controles no ingresados, Revisar. ","")</f>
        <v/>
      </c>
      <c r="CB59" s="3"/>
      <c r="CC59" s="3"/>
      <c r="CD59" s="3"/>
      <c r="CK59" s="14"/>
      <c r="CL59" s="14"/>
      <c r="CM59" s="14"/>
      <c r="CN59" s="14"/>
      <c r="CO59" s="14"/>
      <c r="CP59" s="14"/>
      <c r="CQ59" s="14"/>
      <c r="CR59" s="14"/>
    </row>
    <row r="60" spans="1:96" ht="33" customHeight="1" x14ac:dyDescent="0.2">
      <c r="A60" s="1366" t="s">
        <v>71</v>
      </c>
      <c r="B60" s="1367"/>
      <c r="C60" s="1366" t="s">
        <v>72</v>
      </c>
      <c r="D60" s="1401"/>
      <c r="E60" s="1367"/>
      <c r="F60" s="1403" t="s">
        <v>73</v>
      </c>
      <c r="G60" s="1404"/>
      <c r="H60" s="1404"/>
      <c r="I60" s="1404"/>
      <c r="J60" s="1404"/>
      <c r="K60" s="1404"/>
      <c r="L60" s="1404"/>
      <c r="M60" s="1404"/>
      <c r="N60" s="1404"/>
      <c r="O60" s="1404"/>
      <c r="P60" s="1404"/>
      <c r="Q60" s="1405"/>
      <c r="R60" s="1406" t="s">
        <v>74</v>
      </c>
      <c r="S60" s="1407"/>
      <c r="T60" s="1406" t="s">
        <v>75</v>
      </c>
      <c r="U60" s="1408"/>
      <c r="V60" s="1610" t="s">
        <v>76</v>
      </c>
      <c r="W60" s="1610"/>
      <c r="X60" s="1611" t="s">
        <v>77</v>
      </c>
      <c r="Y60" s="1418" t="s">
        <v>78</v>
      </c>
      <c r="Z60" s="1419"/>
      <c r="AA60" s="127"/>
      <c r="AB60" s="122"/>
      <c r="AC60" s="122"/>
      <c r="AD60" s="122"/>
      <c r="AE60" s="122"/>
      <c r="AF60" s="122"/>
      <c r="AG60" s="122"/>
      <c r="AH60" s="11"/>
      <c r="AI60" s="11"/>
      <c r="AJ60" s="11"/>
      <c r="AK60" s="11"/>
      <c r="AL60" s="122"/>
      <c r="AM60" s="122"/>
      <c r="AN60" s="11"/>
      <c r="AO60" s="122"/>
      <c r="AP60" s="122"/>
      <c r="AQ60" s="122"/>
      <c r="AR60" s="122"/>
      <c r="AS60" s="1082"/>
      <c r="AT60" s="1082"/>
      <c r="AU60" s="1082"/>
      <c r="AV60" s="1083"/>
      <c r="AW60" s="1083"/>
      <c r="AX60" s="1083"/>
      <c r="AY60" s="1083"/>
      <c r="AZ60" s="1083"/>
      <c r="BA60" s="1065"/>
      <c r="BZ60" s="2"/>
      <c r="CA60" s="3"/>
      <c r="CB60" s="3"/>
      <c r="CC60" s="3"/>
      <c r="CD60" s="3"/>
      <c r="CK60" s="14"/>
      <c r="CL60" s="14"/>
      <c r="CM60" s="14"/>
      <c r="CN60" s="14"/>
      <c r="CO60" s="14"/>
      <c r="CP60" s="14"/>
      <c r="CQ60" s="14"/>
      <c r="CR60" s="14"/>
    </row>
    <row r="61" spans="1:96" ht="25.5" customHeight="1" x14ac:dyDescent="0.2">
      <c r="A61" s="1399"/>
      <c r="B61" s="1400"/>
      <c r="C61" s="1368"/>
      <c r="D61" s="1402"/>
      <c r="E61" s="1369"/>
      <c r="F61" s="1406" t="s">
        <v>79</v>
      </c>
      <c r="G61" s="1407"/>
      <c r="H61" s="1406" t="s">
        <v>80</v>
      </c>
      <c r="I61" s="1407"/>
      <c r="J61" s="1406" t="s">
        <v>81</v>
      </c>
      <c r="K61" s="1407"/>
      <c r="L61" s="1406" t="s">
        <v>82</v>
      </c>
      <c r="M61" s="1407"/>
      <c r="N61" s="1406" t="s">
        <v>83</v>
      </c>
      <c r="O61" s="1407"/>
      <c r="P61" s="1406" t="s">
        <v>84</v>
      </c>
      <c r="Q61" s="1407"/>
      <c r="R61" s="1406" t="s">
        <v>85</v>
      </c>
      <c r="S61" s="1407"/>
      <c r="T61" s="1406" t="s">
        <v>86</v>
      </c>
      <c r="U61" s="1408"/>
      <c r="V61" s="1611" t="s">
        <v>87</v>
      </c>
      <c r="W61" s="1611"/>
      <c r="X61" s="1611"/>
      <c r="Y61" s="1420"/>
      <c r="Z61" s="1421"/>
      <c r="AA61" s="127"/>
      <c r="AB61" s="122"/>
      <c r="AC61" s="122"/>
      <c r="AD61" s="122"/>
      <c r="AE61" s="122"/>
      <c r="AF61" s="122"/>
      <c r="AG61" s="122"/>
      <c r="AH61" s="11"/>
      <c r="AI61" s="11"/>
      <c r="AJ61" s="11"/>
      <c r="AK61" s="11"/>
      <c r="AL61" s="122"/>
      <c r="AM61" s="122"/>
      <c r="AN61" s="11"/>
      <c r="AO61" s="122"/>
      <c r="AP61" s="122"/>
      <c r="AQ61" s="122"/>
      <c r="AR61" s="122"/>
      <c r="AS61" s="1082"/>
      <c r="AT61" s="1082"/>
      <c r="AU61" s="1082"/>
      <c r="AV61" s="1083"/>
      <c r="AW61" s="1083"/>
      <c r="AX61" s="1083"/>
      <c r="AY61" s="1083"/>
      <c r="AZ61" s="1083"/>
      <c r="BA61" s="1065"/>
      <c r="BZ61" s="2"/>
      <c r="CA61" s="3"/>
      <c r="CB61" s="3"/>
      <c r="CC61" s="3"/>
      <c r="CD61" s="3"/>
      <c r="CK61" s="14"/>
      <c r="CL61" s="14"/>
      <c r="CM61" s="14"/>
      <c r="CN61" s="14"/>
      <c r="CO61" s="14"/>
      <c r="CP61" s="14"/>
      <c r="CQ61" s="14"/>
      <c r="CR61" s="14"/>
    </row>
    <row r="62" spans="1:96" ht="35.25" customHeight="1" x14ac:dyDescent="0.2">
      <c r="A62" s="1368"/>
      <c r="B62" s="1369"/>
      <c r="C62" s="881" t="s">
        <v>88</v>
      </c>
      <c r="D62" s="906" t="s">
        <v>54</v>
      </c>
      <c r="E62" s="807" t="s">
        <v>89</v>
      </c>
      <c r="F62" s="829" t="s">
        <v>54</v>
      </c>
      <c r="G62" s="815" t="s">
        <v>89</v>
      </c>
      <c r="H62" s="829" t="s">
        <v>54</v>
      </c>
      <c r="I62" s="815" t="s">
        <v>89</v>
      </c>
      <c r="J62" s="829" t="s">
        <v>54</v>
      </c>
      <c r="K62" s="815" t="s">
        <v>89</v>
      </c>
      <c r="L62" s="829" t="s">
        <v>54</v>
      </c>
      <c r="M62" s="815" t="s">
        <v>89</v>
      </c>
      <c r="N62" s="829" t="s">
        <v>54</v>
      </c>
      <c r="O62" s="815" t="s">
        <v>89</v>
      </c>
      <c r="P62" s="829" t="s">
        <v>54</v>
      </c>
      <c r="Q62" s="815" t="s">
        <v>89</v>
      </c>
      <c r="R62" s="829" t="s">
        <v>54</v>
      </c>
      <c r="S62" s="815" t="s">
        <v>89</v>
      </c>
      <c r="T62" s="829" t="s">
        <v>54</v>
      </c>
      <c r="U62" s="816" t="s">
        <v>89</v>
      </c>
      <c r="V62" s="900" t="s">
        <v>90</v>
      </c>
      <c r="W62" s="900" t="s">
        <v>91</v>
      </c>
      <c r="X62" s="1585"/>
      <c r="Y62" s="900" t="s">
        <v>92</v>
      </c>
      <c r="Z62" s="900" t="s">
        <v>93</v>
      </c>
      <c r="AA62" s="127"/>
      <c r="AB62" s="122"/>
      <c r="AC62" s="122"/>
      <c r="AD62" s="122"/>
      <c r="AE62" s="122"/>
      <c r="AF62" s="122"/>
      <c r="AG62" s="122"/>
      <c r="AH62" s="11"/>
      <c r="AI62" s="11"/>
      <c r="AJ62" s="11"/>
      <c r="AK62" s="11"/>
      <c r="AL62" s="122"/>
      <c r="AM62" s="122"/>
      <c r="AN62" s="11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065"/>
      <c r="BZ62" s="2"/>
      <c r="CA62" s="3"/>
      <c r="CB62" s="3"/>
      <c r="CC62" s="3"/>
      <c r="CD62" s="3"/>
      <c r="CK62" s="14"/>
      <c r="CL62" s="14"/>
      <c r="CM62" s="14"/>
      <c r="CN62" s="14"/>
      <c r="CO62" s="14"/>
      <c r="CP62" s="14"/>
      <c r="CQ62" s="14"/>
      <c r="CR62" s="14"/>
    </row>
    <row r="63" spans="1:96" ht="16.350000000000001" customHeight="1" x14ac:dyDescent="0.2">
      <c r="A63" s="1586" t="s">
        <v>94</v>
      </c>
      <c r="B63" s="1587"/>
      <c r="C63" s="907">
        <f>SUM(D63:E63)</f>
        <v>0</v>
      </c>
      <c r="D63" s="908">
        <f t="shared" ref="D63:E66" si="6">SUM(F63+H63+J63+L63+N63+P63)</f>
        <v>0</v>
      </c>
      <c r="E63" s="909">
        <f t="shared" si="6"/>
        <v>0</v>
      </c>
      <c r="F63" s="893"/>
      <c r="G63" s="896"/>
      <c r="H63" s="893"/>
      <c r="I63" s="896"/>
      <c r="J63" s="893"/>
      <c r="K63" s="896"/>
      <c r="L63" s="893"/>
      <c r="M63" s="896"/>
      <c r="N63" s="893"/>
      <c r="O63" s="896"/>
      <c r="P63" s="893"/>
      <c r="Q63" s="896"/>
      <c r="R63" s="893"/>
      <c r="S63" s="896"/>
      <c r="T63" s="893"/>
      <c r="U63" s="910"/>
      <c r="V63" s="911"/>
      <c r="W63" s="893"/>
      <c r="X63" s="912"/>
      <c r="Y63" s="912"/>
      <c r="Z63" s="913"/>
      <c r="AA63" s="30"/>
      <c r="AB63" s="122"/>
      <c r="AC63" s="122"/>
      <c r="AD63" s="122"/>
      <c r="AE63" s="122"/>
      <c r="AF63" s="122"/>
      <c r="AG63" s="122"/>
      <c r="AH63" s="11"/>
      <c r="AI63" s="11"/>
      <c r="AJ63" s="11"/>
      <c r="AK63" s="11"/>
      <c r="AL63" s="122"/>
      <c r="AM63" s="122"/>
      <c r="AN63" s="11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065"/>
      <c r="BZ63" s="2"/>
      <c r="CA63" s="3"/>
      <c r="CB63" s="3"/>
      <c r="CC63" s="3"/>
      <c r="CD63" s="3"/>
      <c r="CG63" s="4">
        <v>0</v>
      </c>
      <c r="CH63" s="4">
        <v>0</v>
      </c>
      <c r="CK63" s="14"/>
      <c r="CL63" s="14"/>
      <c r="CM63" s="14"/>
      <c r="CN63" s="14"/>
      <c r="CO63" s="14"/>
      <c r="CP63" s="14"/>
      <c r="CQ63" s="14"/>
      <c r="CR63" s="14"/>
    </row>
    <row r="64" spans="1:96" ht="16.350000000000001" customHeight="1" x14ac:dyDescent="0.2">
      <c r="A64" s="1424" t="s">
        <v>95</v>
      </c>
      <c r="B64" s="1425"/>
      <c r="C64" s="139">
        <f>SUM(D64:E64)</f>
        <v>0</v>
      </c>
      <c r="D64" s="140">
        <f t="shared" si="6"/>
        <v>0</v>
      </c>
      <c r="E64" s="141">
        <f t="shared" si="6"/>
        <v>0</v>
      </c>
      <c r="F64" s="35"/>
      <c r="G64" s="39"/>
      <c r="H64" s="35"/>
      <c r="I64" s="39"/>
      <c r="J64" s="35"/>
      <c r="K64" s="39"/>
      <c r="L64" s="35"/>
      <c r="M64" s="39"/>
      <c r="N64" s="35"/>
      <c r="O64" s="39"/>
      <c r="P64" s="35"/>
      <c r="Q64" s="39"/>
      <c r="R64" s="35"/>
      <c r="S64" s="39"/>
      <c r="T64" s="35"/>
      <c r="U64" s="142"/>
      <c r="V64" s="143"/>
      <c r="W64" s="35"/>
      <c r="X64" s="144"/>
      <c r="Y64" s="144"/>
      <c r="Z64" s="58"/>
      <c r="AA64" s="30"/>
      <c r="AB64" s="122"/>
      <c r="AC64" s="122"/>
      <c r="AD64" s="122"/>
      <c r="AE64" s="122"/>
      <c r="AF64" s="122"/>
      <c r="AG64" s="122"/>
      <c r="AH64" s="11"/>
      <c r="AI64" s="11"/>
      <c r="AJ64" s="11"/>
      <c r="AK64" s="11"/>
      <c r="AL64" s="122"/>
      <c r="AM64" s="122"/>
      <c r="AN64" s="11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065"/>
      <c r="BZ64" s="2"/>
      <c r="CA64" s="3"/>
      <c r="CB64" s="3"/>
      <c r="CC64" s="3"/>
      <c r="CD64" s="3"/>
      <c r="CG64" s="4">
        <v>0</v>
      </c>
      <c r="CH64" s="4">
        <v>0</v>
      </c>
      <c r="CK64" s="14"/>
      <c r="CL64" s="14"/>
      <c r="CM64" s="14"/>
      <c r="CN64" s="14"/>
      <c r="CO64" s="14"/>
      <c r="CP64" s="14"/>
      <c r="CQ64" s="14"/>
      <c r="CR64" s="14"/>
    </row>
    <row r="65" spans="1:96" ht="15.75" customHeight="1" x14ac:dyDescent="0.2">
      <c r="A65" s="1424" t="s">
        <v>96</v>
      </c>
      <c r="B65" s="1425"/>
      <c r="C65" s="139">
        <f>SUM(D65:E65)</f>
        <v>0</v>
      </c>
      <c r="D65" s="140">
        <f t="shared" si="6"/>
        <v>0</v>
      </c>
      <c r="E65" s="141">
        <f t="shared" si="6"/>
        <v>0</v>
      </c>
      <c r="F65" s="35"/>
      <c r="G65" s="39"/>
      <c r="H65" s="35"/>
      <c r="I65" s="39"/>
      <c r="J65" s="35"/>
      <c r="K65" s="39"/>
      <c r="L65" s="35"/>
      <c r="M65" s="39"/>
      <c r="N65" s="35"/>
      <c r="O65" s="39"/>
      <c r="P65" s="35"/>
      <c r="Q65" s="39"/>
      <c r="R65" s="35"/>
      <c r="S65" s="39"/>
      <c r="T65" s="35"/>
      <c r="U65" s="142"/>
      <c r="V65" s="143"/>
      <c r="W65" s="35"/>
      <c r="X65" s="144"/>
      <c r="Y65" s="144"/>
      <c r="Z65" s="58"/>
      <c r="AA65" s="30"/>
      <c r="AB65" s="122"/>
      <c r="AC65" s="122"/>
      <c r="AD65" s="122"/>
      <c r="AE65" s="122"/>
      <c r="AF65" s="122"/>
      <c r="AG65" s="122"/>
      <c r="AH65" s="11"/>
      <c r="AI65" s="11"/>
      <c r="AJ65" s="11"/>
      <c r="AK65" s="11"/>
      <c r="AL65" s="122"/>
      <c r="AM65" s="122"/>
      <c r="AN65" s="11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Z65" s="2"/>
      <c r="CA65" s="3"/>
      <c r="CB65" s="3"/>
      <c r="CC65" s="3"/>
      <c r="CD65" s="3"/>
      <c r="CK65" s="14"/>
      <c r="CL65" s="14"/>
      <c r="CM65" s="14"/>
      <c r="CN65" s="14"/>
      <c r="CO65" s="14"/>
      <c r="CP65" s="14"/>
      <c r="CQ65" s="14"/>
      <c r="CR65" s="14"/>
    </row>
    <row r="66" spans="1:96" ht="18" customHeight="1" x14ac:dyDescent="0.2">
      <c r="A66" s="1426" t="s">
        <v>97</v>
      </c>
      <c r="B66" s="1427"/>
      <c r="C66" s="145">
        <f>SUM(D66:E66)</f>
        <v>0</v>
      </c>
      <c r="D66" s="146">
        <f t="shared" si="6"/>
        <v>0</v>
      </c>
      <c r="E66" s="147">
        <f t="shared" si="6"/>
        <v>0</v>
      </c>
      <c r="F66" s="82"/>
      <c r="G66" s="85"/>
      <c r="H66" s="82"/>
      <c r="I66" s="85"/>
      <c r="J66" s="82"/>
      <c r="K66" s="85"/>
      <c r="L66" s="82"/>
      <c r="M66" s="85"/>
      <c r="N66" s="82"/>
      <c r="O66" s="85"/>
      <c r="P66" s="82"/>
      <c r="Q66" s="85"/>
      <c r="R66" s="82"/>
      <c r="S66" s="85"/>
      <c r="T66" s="82"/>
      <c r="U66" s="148"/>
      <c r="V66" s="149"/>
      <c r="W66" s="82"/>
      <c r="X66" s="150"/>
      <c r="Y66" s="151"/>
      <c r="Z66" s="151"/>
      <c r="AA66" s="30"/>
      <c r="AB66" s="122"/>
      <c r="AC66" s="122"/>
      <c r="AD66" s="11"/>
      <c r="AE66" s="11"/>
      <c r="AF66" s="11"/>
      <c r="AG66" s="11"/>
      <c r="AH66" s="122"/>
      <c r="AI66" s="122"/>
      <c r="AJ66" s="11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CG66" s="14">
        <v>0</v>
      </c>
      <c r="CH66" s="14">
        <v>0</v>
      </c>
      <c r="CI66" s="14"/>
      <c r="CJ66" s="14"/>
      <c r="CK66" s="14"/>
      <c r="CL66" s="14"/>
      <c r="CM66" s="14"/>
      <c r="CN66" s="14"/>
    </row>
    <row r="67" spans="1:96" ht="22.5" customHeight="1" x14ac:dyDescent="0.2">
      <c r="A67" s="117" t="s">
        <v>98</v>
      </c>
      <c r="W67" s="122"/>
      <c r="X67" s="122"/>
      <c r="Y67" s="122"/>
      <c r="Z67" s="122"/>
      <c r="AA67" s="11"/>
      <c r="AB67" s="122"/>
      <c r="AC67" s="122"/>
      <c r="AD67" s="11"/>
      <c r="AE67" s="11"/>
      <c r="AF67" s="11"/>
      <c r="AG67" s="11"/>
      <c r="AH67" s="122"/>
      <c r="AI67" s="122"/>
      <c r="AJ67" s="11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CG67" s="14"/>
      <c r="CH67" s="14"/>
      <c r="CI67" s="14"/>
      <c r="CJ67" s="14"/>
      <c r="CK67" s="14"/>
      <c r="CL67" s="14"/>
      <c r="CM67" s="14"/>
      <c r="CN67" s="14"/>
    </row>
    <row r="68" spans="1:96" ht="28.5" customHeight="1" x14ac:dyDescent="0.2">
      <c r="A68" s="1366" t="s">
        <v>71</v>
      </c>
      <c r="B68" s="1367"/>
      <c r="C68" s="1366" t="s">
        <v>72</v>
      </c>
      <c r="D68" s="1401"/>
      <c r="E68" s="1367"/>
      <c r="F68" s="1403" t="s">
        <v>99</v>
      </c>
      <c r="G68" s="1404"/>
      <c r="H68" s="1404"/>
      <c r="I68" s="1404"/>
      <c r="J68" s="1404"/>
      <c r="K68" s="1404"/>
      <c r="L68" s="1404"/>
      <c r="M68" s="1404"/>
      <c r="N68" s="1404"/>
      <c r="O68" s="1404"/>
      <c r="P68" s="1404"/>
      <c r="Q68" s="1428"/>
      <c r="R68" s="1588" t="s">
        <v>100</v>
      </c>
      <c r="S68" s="1430"/>
      <c r="T68" s="1430"/>
      <c r="U68" s="1430"/>
      <c r="V68" s="1431"/>
      <c r="W68" s="122"/>
      <c r="X68" s="122"/>
      <c r="Y68" s="122"/>
      <c r="Z68" s="122"/>
      <c r="AA68" s="122"/>
      <c r="AB68" s="122"/>
      <c r="AC68" s="122"/>
      <c r="AD68" s="11"/>
      <c r="AE68" s="11"/>
      <c r="AF68" s="11"/>
      <c r="AG68" s="11"/>
      <c r="AH68" s="122"/>
      <c r="AI68" s="122"/>
      <c r="AJ68" s="11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CG68" s="14"/>
      <c r="CH68" s="14"/>
      <c r="CI68" s="14"/>
      <c r="CJ68" s="14"/>
      <c r="CK68" s="14"/>
      <c r="CL68" s="14"/>
      <c r="CM68" s="14"/>
      <c r="CN68" s="14"/>
    </row>
    <row r="69" spans="1:96" ht="26.25" customHeight="1" x14ac:dyDescent="0.2">
      <c r="A69" s="1399"/>
      <c r="B69" s="1400"/>
      <c r="C69" s="1368"/>
      <c r="D69" s="1402"/>
      <c r="E69" s="1369"/>
      <c r="F69" s="1406" t="s">
        <v>79</v>
      </c>
      <c r="G69" s="1407"/>
      <c r="H69" s="1406" t="s">
        <v>80</v>
      </c>
      <c r="I69" s="1407"/>
      <c r="J69" s="1406" t="s">
        <v>81</v>
      </c>
      <c r="K69" s="1407"/>
      <c r="L69" s="1406" t="s">
        <v>82</v>
      </c>
      <c r="M69" s="1407"/>
      <c r="N69" s="1406" t="s">
        <v>83</v>
      </c>
      <c r="O69" s="1407"/>
      <c r="P69" s="1406" t="s">
        <v>84</v>
      </c>
      <c r="Q69" s="1435"/>
      <c r="R69" s="1408" t="s">
        <v>87</v>
      </c>
      <c r="S69" s="1407"/>
      <c r="T69" s="1375" t="s">
        <v>77</v>
      </c>
      <c r="U69" s="1406" t="s">
        <v>101</v>
      </c>
      <c r="V69" s="1407"/>
      <c r="W69" s="122"/>
      <c r="X69" s="122"/>
      <c r="Y69" s="122"/>
      <c r="Z69" s="122"/>
      <c r="AA69" s="122"/>
      <c r="AB69" s="122"/>
      <c r="AC69" s="122"/>
      <c r="AD69" s="11"/>
      <c r="AE69" s="11"/>
      <c r="AF69" s="11"/>
      <c r="AG69" s="11"/>
      <c r="AH69" s="122"/>
      <c r="AI69" s="122"/>
      <c r="AJ69" s="11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CG69" s="14"/>
      <c r="CH69" s="14"/>
      <c r="CI69" s="14"/>
      <c r="CJ69" s="14"/>
      <c r="CK69" s="14"/>
      <c r="CL69" s="14"/>
      <c r="CM69" s="14"/>
      <c r="CN69" s="14"/>
    </row>
    <row r="70" spans="1:96" ht="27" customHeight="1" x14ac:dyDescent="0.2">
      <c r="A70" s="1368"/>
      <c r="B70" s="1369"/>
      <c r="C70" s="881" t="s">
        <v>88</v>
      </c>
      <c r="D70" s="906" t="s">
        <v>54</v>
      </c>
      <c r="E70" s="807" t="s">
        <v>89</v>
      </c>
      <c r="F70" s="829" t="s">
        <v>54</v>
      </c>
      <c r="G70" s="815" t="s">
        <v>89</v>
      </c>
      <c r="H70" s="829" t="s">
        <v>54</v>
      </c>
      <c r="I70" s="815" t="s">
        <v>89</v>
      </c>
      <c r="J70" s="829" t="s">
        <v>54</v>
      </c>
      <c r="K70" s="815" t="s">
        <v>89</v>
      </c>
      <c r="L70" s="829" t="s">
        <v>54</v>
      </c>
      <c r="M70" s="815" t="s">
        <v>89</v>
      </c>
      <c r="N70" s="829" t="s">
        <v>54</v>
      </c>
      <c r="O70" s="815" t="s">
        <v>89</v>
      </c>
      <c r="P70" s="829" t="s">
        <v>54</v>
      </c>
      <c r="Q70" s="819" t="s">
        <v>89</v>
      </c>
      <c r="R70" s="815" t="s">
        <v>90</v>
      </c>
      <c r="S70" s="900" t="s">
        <v>91</v>
      </c>
      <c r="T70" s="1376"/>
      <c r="U70" s="814" t="s">
        <v>92</v>
      </c>
      <c r="V70" s="900" t="s">
        <v>93</v>
      </c>
      <c r="W70" s="122"/>
      <c r="X70" s="122"/>
      <c r="Y70" s="122"/>
      <c r="Z70" s="122"/>
      <c r="AA70" s="122"/>
      <c r="AB70" s="122"/>
      <c r="AC70" s="122"/>
      <c r="AD70" s="11"/>
      <c r="AE70" s="11"/>
      <c r="AF70" s="11"/>
      <c r="AG70" s="11"/>
      <c r="AH70" s="122"/>
      <c r="AI70" s="122"/>
      <c r="AJ70" s="11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CG70" s="14"/>
      <c r="CH70" s="14"/>
      <c r="CI70" s="14"/>
      <c r="CJ70" s="14"/>
      <c r="CK70" s="14"/>
      <c r="CL70" s="14"/>
      <c r="CM70" s="14"/>
      <c r="CN70" s="14"/>
    </row>
    <row r="71" spans="1:96" ht="16.350000000000001" customHeight="1" x14ac:dyDescent="0.2">
      <c r="A71" s="1586" t="s">
        <v>94</v>
      </c>
      <c r="B71" s="1587"/>
      <c r="C71" s="907">
        <f>SUM(D71:E71)</f>
        <v>0</v>
      </c>
      <c r="D71" s="908">
        <f t="shared" ref="D71:E74" si="7">SUM(F71+H71+J71+L71+N71+P71)</f>
        <v>0</v>
      </c>
      <c r="E71" s="909">
        <f t="shared" si="7"/>
        <v>0</v>
      </c>
      <c r="F71" s="893"/>
      <c r="G71" s="896"/>
      <c r="H71" s="893"/>
      <c r="I71" s="896"/>
      <c r="J71" s="893"/>
      <c r="K71" s="896"/>
      <c r="L71" s="893"/>
      <c r="M71" s="896"/>
      <c r="N71" s="893"/>
      <c r="O71" s="896"/>
      <c r="P71" s="893"/>
      <c r="Q71" s="910"/>
      <c r="R71" s="911"/>
      <c r="S71" s="893"/>
      <c r="T71" s="912"/>
      <c r="U71" s="912"/>
      <c r="V71" s="913"/>
      <c r="W71" s="127"/>
      <c r="X71" s="122"/>
      <c r="Y71" s="122"/>
      <c r="Z71" s="122"/>
      <c r="AA71" s="122"/>
      <c r="AB71" s="122"/>
      <c r="AC71" s="122"/>
      <c r="AD71" s="11"/>
      <c r="AE71" s="11"/>
      <c r="AF71" s="11"/>
      <c r="AG71" s="11"/>
      <c r="AH71" s="122"/>
      <c r="AI71" s="122"/>
      <c r="AJ71" s="11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CG71" s="14"/>
      <c r="CH71" s="14"/>
      <c r="CI71" s="14"/>
      <c r="CJ71" s="14"/>
      <c r="CK71" s="14"/>
      <c r="CL71" s="14"/>
      <c r="CM71" s="14"/>
      <c r="CN71" s="14"/>
    </row>
    <row r="72" spans="1:96" ht="17.25" customHeight="1" x14ac:dyDescent="0.2">
      <c r="A72" s="1424" t="s">
        <v>95</v>
      </c>
      <c r="B72" s="1425"/>
      <c r="C72" s="139">
        <f>SUM(D72:E72)</f>
        <v>0</v>
      </c>
      <c r="D72" s="140">
        <f t="shared" si="7"/>
        <v>0</v>
      </c>
      <c r="E72" s="141">
        <f t="shared" si="7"/>
        <v>0</v>
      </c>
      <c r="F72" s="35"/>
      <c r="G72" s="39"/>
      <c r="H72" s="35"/>
      <c r="I72" s="39"/>
      <c r="J72" s="35"/>
      <c r="K72" s="39"/>
      <c r="L72" s="35"/>
      <c r="M72" s="39"/>
      <c r="N72" s="35"/>
      <c r="O72" s="39"/>
      <c r="P72" s="35"/>
      <c r="Q72" s="142"/>
      <c r="R72" s="143"/>
      <c r="S72" s="35"/>
      <c r="T72" s="144"/>
      <c r="U72" s="144"/>
      <c r="V72" s="58"/>
      <c r="W72" s="914"/>
      <c r="X72" s="915"/>
      <c r="Y72" s="915"/>
      <c r="Z72" s="1065"/>
      <c r="AR72" s="122"/>
      <c r="AS72" s="122"/>
      <c r="AT72" s="122"/>
      <c r="AU72" s="122"/>
      <c r="AV72" s="122"/>
      <c r="AW72" s="122"/>
      <c r="AX72" s="122"/>
      <c r="AY72" s="122"/>
      <c r="AZ72" s="122"/>
      <c r="BZ72" s="2"/>
      <c r="CG72" s="14"/>
      <c r="CH72" s="14"/>
      <c r="CI72" s="14"/>
      <c r="CJ72" s="14"/>
      <c r="CK72" s="14"/>
      <c r="CL72" s="14"/>
      <c r="CM72" s="14"/>
      <c r="CN72" s="14"/>
    </row>
    <row r="73" spans="1:96" ht="16.350000000000001" customHeight="1" x14ac:dyDescent="0.2">
      <c r="A73" s="1424" t="s">
        <v>96</v>
      </c>
      <c r="B73" s="1425"/>
      <c r="C73" s="139">
        <f>SUM(D73:E73)</f>
        <v>0</v>
      </c>
      <c r="D73" s="140">
        <f t="shared" si="7"/>
        <v>0</v>
      </c>
      <c r="E73" s="141">
        <f t="shared" si="7"/>
        <v>0</v>
      </c>
      <c r="F73" s="35"/>
      <c r="G73" s="39"/>
      <c r="H73" s="35"/>
      <c r="I73" s="39"/>
      <c r="J73" s="35"/>
      <c r="K73" s="39"/>
      <c r="L73" s="35"/>
      <c r="M73" s="39"/>
      <c r="N73" s="35"/>
      <c r="O73" s="39"/>
      <c r="P73" s="35"/>
      <c r="Q73" s="142"/>
      <c r="R73" s="143"/>
      <c r="S73" s="35"/>
      <c r="T73" s="144"/>
      <c r="U73" s="144"/>
      <c r="V73" s="58"/>
      <c r="W73" s="914"/>
      <c r="X73" s="915"/>
      <c r="Y73" s="915"/>
      <c r="Z73" s="1065"/>
      <c r="AR73" s="122"/>
      <c r="AS73" s="122"/>
      <c r="AT73" s="122"/>
      <c r="AU73" s="122"/>
      <c r="AV73" s="122"/>
      <c r="AW73" s="122"/>
      <c r="AX73" s="122"/>
      <c r="AY73" s="122"/>
      <c r="AZ73" s="122"/>
      <c r="CG73" s="14"/>
      <c r="CH73" s="14"/>
      <c r="CI73" s="14"/>
      <c r="CJ73" s="14"/>
      <c r="CK73" s="14"/>
      <c r="CL73" s="14"/>
      <c r="CM73" s="14"/>
      <c r="CN73" s="14"/>
    </row>
    <row r="74" spans="1:96" ht="16.350000000000001" customHeight="1" x14ac:dyDescent="0.2">
      <c r="A74" s="1426" t="s">
        <v>97</v>
      </c>
      <c r="B74" s="1427"/>
      <c r="C74" s="145">
        <f>SUM(D74:E74)</f>
        <v>0</v>
      </c>
      <c r="D74" s="146">
        <f t="shared" si="7"/>
        <v>0</v>
      </c>
      <c r="E74" s="147">
        <f t="shared" si="7"/>
        <v>0</v>
      </c>
      <c r="F74" s="82"/>
      <c r="G74" s="85"/>
      <c r="H74" s="82"/>
      <c r="I74" s="85"/>
      <c r="J74" s="82"/>
      <c r="K74" s="85"/>
      <c r="L74" s="82"/>
      <c r="M74" s="85"/>
      <c r="N74" s="82"/>
      <c r="O74" s="85"/>
      <c r="P74" s="82"/>
      <c r="Q74" s="148"/>
      <c r="R74" s="149"/>
      <c r="S74" s="82"/>
      <c r="T74" s="150"/>
      <c r="U74" s="151"/>
      <c r="V74" s="151"/>
      <c r="W74" s="914"/>
      <c r="X74" s="915"/>
      <c r="Y74" s="915"/>
      <c r="Z74" s="1065"/>
      <c r="AR74" s="122"/>
      <c r="AS74" s="122"/>
      <c r="AT74" s="122"/>
      <c r="AU74" s="122"/>
      <c r="AV74" s="122"/>
      <c r="AW74" s="122"/>
      <c r="AX74" s="122"/>
      <c r="AY74" s="122"/>
      <c r="AZ74" s="122"/>
      <c r="CG74" s="14"/>
      <c r="CH74" s="14"/>
      <c r="CI74" s="14"/>
      <c r="CJ74" s="14"/>
      <c r="CK74" s="14"/>
      <c r="CL74" s="14"/>
      <c r="CM74" s="14"/>
      <c r="CN74" s="14"/>
    </row>
    <row r="75" spans="1:96" ht="16.350000000000001" customHeight="1" x14ac:dyDescent="0.2">
      <c r="A75" s="155" t="s">
        <v>102</v>
      </c>
      <c r="B75" s="122"/>
      <c r="P75" s="122"/>
      <c r="Q75" s="122"/>
      <c r="R75" s="916"/>
      <c r="S75" s="916"/>
      <c r="T75" s="916"/>
      <c r="U75" s="915"/>
      <c r="V75" s="915"/>
      <c r="W75" s="915"/>
      <c r="X75" s="915"/>
      <c r="Y75" s="915"/>
      <c r="Z75" s="1065"/>
      <c r="CG75" s="14"/>
      <c r="CH75" s="14"/>
      <c r="CI75" s="14"/>
      <c r="CJ75" s="14"/>
      <c r="CK75" s="14"/>
      <c r="CL75" s="14"/>
      <c r="CM75" s="14"/>
      <c r="CN75" s="14"/>
    </row>
    <row r="76" spans="1:96" ht="16.350000000000001" customHeight="1" x14ac:dyDescent="0.2">
      <c r="A76" s="1371" t="s">
        <v>103</v>
      </c>
      <c r="B76" s="1372"/>
      <c r="C76" s="1366" t="s">
        <v>63</v>
      </c>
      <c r="D76" s="1401"/>
      <c r="E76" s="1367"/>
      <c r="F76" s="1406" t="s">
        <v>104</v>
      </c>
      <c r="G76" s="1408"/>
      <c r="H76" s="1408"/>
      <c r="I76" s="1408"/>
      <c r="J76" s="1408"/>
      <c r="K76" s="1408"/>
      <c r="L76" s="1408"/>
      <c r="M76" s="1408"/>
      <c r="N76" s="1408"/>
      <c r="O76" s="1407"/>
      <c r="P76" s="122"/>
      <c r="Q76" s="122"/>
      <c r="R76" s="916"/>
      <c r="S76" s="916"/>
      <c r="T76" s="916"/>
      <c r="U76" s="915"/>
      <c r="V76" s="915"/>
      <c r="W76" s="915"/>
      <c r="X76" s="915"/>
      <c r="Y76" s="915"/>
      <c r="Z76" s="1065"/>
      <c r="CG76" s="14"/>
      <c r="CH76" s="14"/>
      <c r="CI76" s="14"/>
      <c r="CJ76" s="14"/>
      <c r="CK76" s="14"/>
      <c r="CL76" s="14"/>
      <c r="CM76" s="14"/>
      <c r="CN76" s="14"/>
    </row>
    <row r="77" spans="1:96" ht="31.35" customHeight="1" x14ac:dyDescent="0.2">
      <c r="A77" s="1432"/>
      <c r="B77" s="1433"/>
      <c r="C77" s="1399"/>
      <c r="D77" s="1434"/>
      <c r="E77" s="1400"/>
      <c r="F77" s="1406" t="s">
        <v>105</v>
      </c>
      <c r="G77" s="1407"/>
      <c r="H77" s="1406" t="s">
        <v>106</v>
      </c>
      <c r="I77" s="1407"/>
      <c r="J77" s="1406" t="s">
        <v>107</v>
      </c>
      <c r="K77" s="1407"/>
      <c r="L77" s="1406" t="s">
        <v>108</v>
      </c>
      <c r="M77" s="1407"/>
      <c r="N77" s="1377" t="s">
        <v>11</v>
      </c>
      <c r="O77" s="1380"/>
      <c r="P77" s="157"/>
      <c r="Q77" s="157"/>
      <c r="R77" s="157"/>
      <c r="S77" s="157"/>
      <c r="T77" s="122"/>
      <c r="U77" s="122"/>
      <c r="V77" s="122"/>
      <c r="W77" s="122"/>
      <c r="X77" s="11"/>
      <c r="Y77" s="11"/>
      <c r="Z77" s="11"/>
      <c r="AA77" s="11"/>
      <c r="AB77" s="122"/>
      <c r="AC77" s="122"/>
      <c r="AD77" s="11"/>
      <c r="AE77" s="122"/>
      <c r="AF77" s="122"/>
      <c r="AG77" s="122"/>
      <c r="AH77" s="122"/>
      <c r="AI77" s="122"/>
      <c r="AJ77" s="122"/>
      <c r="AK77" s="122"/>
      <c r="AL77" s="158"/>
      <c r="AM77" s="159"/>
      <c r="AN77" s="160"/>
      <c r="AO77" s="915"/>
      <c r="AP77" s="915"/>
      <c r="AQ77" s="915"/>
      <c r="AR77" s="915"/>
      <c r="AS77" s="915"/>
      <c r="AT77" s="915"/>
      <c r="AU77" s="915"/>
      <c r="AV77" s="915"/>
      <c r="AW77" s="1065"/>
      <c r="BZ77" s="2"/>
      <c r="CG77" s="14"/>
      <c r="CH77" s="14"/>
      <c r="CI77" s="14"/>
      <c r="CJ77" s="14"/>
      <c r="CK77" s="14"/>
      <c r="CL77" s="14"/>
      <c r="CM77" s="14"/>
      <c r="CN77" s="14"/>
    </row>
    <row r="78" spans="1:96" ht="16.350000000000001" customHeight="1" x14ac:dyDescent="0.2">
      <c r="A78" s="1373"/>
      <c r="B78" s="1374"/>
      <c r="C78" s="161" t="s">
        <v>88</v>
      </c>
      <c r="D78" s="906" t="s">
        <v>54</v>
      </c>
      <c r="E78" s="815" t="s">
        <v>89</v>
      </c>
      <c r="F78" s="881" t="s">
        <v>54</v>
      </c>
      <c r="G78" s="815" t="s">
        <v>89</v>
      </c>
      <c r="H78" s="881" t="s">
        <v>54</v>
      </c>
      <c r="I78" s="815" t="s">
        <v>89</v>
      </c>
      <c r="J78" s="881" t="s">
        <v>54</v>
      </c>
      <c r="K78" s="815" t="s">
        <v>89</v>
      </c>
      <c r="L78" s="881" t="s">
        <v>54</v>
      </c>
      <c r="M78" s="815" t="s">
        <v>89</v>
      </c>
      <c r="N78" s="881" t="s">
        <v>54</v>
      </c>
      <c r="O78" s="815" t="s">
        <v>89</v>
      </c>
      <c r="AG78" s="162"/>
      <c r="AH78" s="163"/>
      <c r="AI78" s="11"/>
      <c r="AJ78" s="11"/>
      <c r="AK78" s="11"/>
      <c r="AL78" s="1070"/>
      <c r="AM78" s="1070"/>
      <c r="AN78" s="1070"/>
      <c r="AO78" s="1070"/>
      <c r="AP78" s="1070"/>
      <c r="AQ78" s="1070"/>
      <c r="AR78" s="1070"/>
      <c r="AS78" s="1070"/>
      <c r="AT78" s="1070"/>
      <c r="AU78" s="879"/>
      <c r="CG78" s="14"/>
      <c r="CH78" s="14"/>
      <c r="CI78" s="14"/>
      <c r="CJ78" s="14"/>
      <c r="CK78" s="14"/>
      <c r="CL78" s="14"/>
      <c r="CM78" s="14"/>
      <c r="CN78" s="14"/>
    </row>
    <row r="79" spans="1:96" ht="20.25" customHeight="1" x14ac:dyDescent="0.2">
      <c r="A79" s="1406" t="s">
        <v>64</v>
      </c>
      <c r="B79" s="1407"/>
      <c r="C79" s="917">
        <f>SUM(D79:E79)</f>
        <v>0</v>
      </c>
      <c r="D79" s="918">
        <f>SUM(F79+H79+J79+L79+N79)</f>
        <v>0</v>
      </c>
      <c r="E79" s="166">
        <f>SUM(G79+I79+K79+M79+O79)</f>
        <v>0</v>
      </c>
      <c r="F79" s="905"/>
      <c r="G79" s="53"/>
      <c r="H79" s="905"/>
      <c r="I79" s="53"/>
      <c r="J79" s="905"/>
      <c r="K79" s="919"/>
      <c r="L79" s="905"/>
      <c r="M79" s="919"/>
      <c r="N79" s="905"/>
      <c r="O79" s="919"/>
      <c r="P79" s="3"/>
      <c r="AH79" s="11"/>
      <c r="AI79" s="11"/>
      <c r="AJ79" s="11"/>
      <c r="AK79" s="11"/>
      <c r="AL79" s="1070"/>
      <c r="AM79" s="1070"/>
      <c r="AN79" s="1070"/>
      <c r="AO79" s="1070"/>
      <c r="AP79" s="1070"/>
      <c r="AQ79" s="1070"/>
      <c r="AR79" s="1070"/>
      <c r="AS79" s="1070"/>
      <c r="AT79" s="1070"/>
      <c r="AU79" s="879"/>
      <c r="CG79" s="14"/>
      <c r="CH79" s="14"/>
      <c r="CI79" s="14"/>
      <c r="CJ79" s="14"/>
      <c r="CK79" s="14"/>
      <c r="CL79" s="14"/>
      <c r="CM79" s="14"/>
      <c r="CN79" s="14"/>
    </row>
    <row r="80" spans="1:96" ht="16.350000000000001" customHeight="1" x14ac:dyDescent="0.2">
      <c r="A80" s="112" t="s">
        <v>109</v>
      </c>
      <c r="B80" s="167"/>
      <c r="AH80" s="11"/>
      <c r="AI80" s="11"/>
      <c r="AJ80" s="11"/>
      <c r="AK80" s="15"/>
      <c r="AL80" s="1084"/>
      <c r="AM80" s="1084"/>
      <c r="AN80" s="1084"/>
      <c r="AO80" s="1084"/>
      <c r="AP80" s="1084"/>
      <c r="AQ80" s="1084"/>
      <c r="AR80" s="1084"/>
      <c r="AS80" s="1084"/>
      <c r="AT80" s="1084"/>
      <c r="AU80" s="921"/>
      <c r="AV80" s="12"/>
      <c r="AW80" s="12"/>
      <c r="AX80" s="12"/>
      <c r="AY80" s="12"/>
      <c r="CG80" s="14"/>
      <c r="CH80" s="14"/>
      <c r="CI80" s="14"/>
      <c r="CJ80" s="14"/>
      <c r="CK80" s="14"/>
      <c r="CL80" s="14"/>
      <c r="CM80" s="14"/>
      <c r="CN80" s="14"/>
    </row>
    <row r="81" spans="1:92" ht="16.350000000000001" customHeight="1" x14ac:dyDescent="0.2">
      <c r="A81" s="1366" t="s">
        <v>62</v>
      </c>
      <c r="B81" s="1367"/>
      <c r="C81" s="1366" t="s">
        <v>63</v>
      </c>
      <c r="D81" s="1401"/>
      <c r="E81" s="1367"/>
      <c r="F81" s="1406" t="s">
        <v>64</v>
      </c>
      <c r="G81" s="1408"/>
      <c r="H81" s="1408"/>
      <c r="I81" s="1408"/>
      <c r="J81" s="1408"/>
      <c r="K81" s="1408"/>
      <c r="L81" s="1408"/>
      <c r="M81" s="1408"/>
      <c r="N81" s="1408"/>
      <c r="O81" s="1408"/>
      <c r="P81" s="1408"/>
      <c r="Q81" s="1408"/>
      <c r="R81" s="1408"/>
      <c r="S81" s="1408"/>
      <c r="T81" s="1408"/>
      <c r="U81" s="1408"/>
      <c r="V81" s="1408"/>
      <c r="W81" s="1408"/>
      <c r="X81" s="1408"/>
      <c r="Y81" s="1408"/>
      <c r="Z81" s="1408"/>
      <c r="AA81" s="1408"/>
      <c r="AB81" s="1408"/>
      <c r="AC81" s="1408"/>
      <c r="AD81" s="1408"/>
      <c r="AE81" s="1408"/>
      <c r="AF81" s="1408"/>
      <c r="AG81" s="1407"/>
      <c r="AH81" s="11"/>
      <c r="AI81" s="11"/>
      <c r="AJ81" s="11"/>
      <c r="AK81" s="15"/>
      <c r="AL81" s="1084"/>
      <c r="AM81" s="1084"/>
      <c r="AN81" s="1084"/>
      <c r="AO81" s="1084"/>
      <c r="AP81" s="1084"/>
      <c r="AQ81" s="1084"/>
      <c r="AR81" s="1084"/>
      <c r="AS81" s="1084"/>
      <c r="AT81" s="1084"/>
      <c r="AU81" s="921"/>
      <c r="AV81" s="12"/>
      <c r="AW81" s="12"/>
      <c r="AX81" s="12"/>
      <c r="AY81" s="12"/>
      <c r="CG81" s="14"/>
      <c r="CH81" s="14"/>
      <c r="CI81" s="14"/>
      <c r="CJ81" s="14"/>
      <c r="CK81" s="14"/>
      <c r="CL81" s="14"/>
      <c r="CM81" s="14"/>
      <c r="CN81" s="14"/>
    </row>
    <row r="82" spans="1:92" ht="16.350000000000001" customHeight="1" x14ac:dyDescent="0.2">
      <c r="A82" s="1399"/>
      <c r="B82" s="1400"/>
      <c r="C82" s="1399"/>
      <c r="D82" s="1434"/>
      <c r="E82" s="1400"/>
      <c r="F82" s="1579" t="s">
        <v>110</v>
      </c>
      <c r="G82" s="1579"/>
      <c r="H82" s="1579" t="s">
        <v>111</v>
      </c>
      <c r="I82" s="1579"/>
      <c r="J82" s="1579" t="s">
        <v>112</v>
      </c>
      <c r="K82" s="1579"/>
      <c r="L82" s="1579" t="s">
        <v>113</v>
      </c>
      <c r="M82" s="1579"/>
      <c r="N82" s="1579" t="s">
        <v>114</v>
      </c>
      <c r="O82" s="1579"/>
      <c r="P82" s="1579" t="s">
        <v>115</v>
      </c>
      <c r="Q82" s="1579"/>
      <c r="R82" s="1579" t="s">
        <v>116</v>
      </c>
      <c r="S82" s="1579"/>
      <c r="T82" s="1579" t="s">
        <v>117</v>
      </c>
      <c r="U82" s="1579"/>
      <c r="V82" s="1579" t="s">
        <v>118</v>
      </c>
      <c r="W82" s="1579"/>
      <c r="X82" s="1579" t="s">
        <v>119</v>
      </c>
      <c r="Y82" s="1579"/>
      <c r="Z82" s="1406" t="s">
        <v>120</v>
      </c>
      <c r="AA82" s="1407"/>
      <c r="AB82" s="1406" t="s">
        <v>121</v>
      </c>
      <c r="AC82" s="1407"/>
      <c r="AD82" s="1406" t="s">
        <v>122</v>
      </c>
      <c r="AE82" s="1407"/>
      <c r="AF82" s="1406" t="s">
        <v>123</v>
      </c>
      <c r="AG82" s="1407"/>
      <c r="AH82" s="11"/>
      <c r="AI82" s="11"/>
      <c r="AJ82" s="120"/>
      <c r="AK82" s="922"/>
      <c r="AL82" s="1084"/>
      <c r="AM82" s="1084"/>
      <c r="AN82" s="1084"/>
      <c r="AO82" s="1084"/>
      <c r="AP82" s="1084"/>
      <c r="AQ82" s="1084"/>
      <c r="AR82" s="1084"/>
      <c r="AS82" s="1084"/>
      <c r="AT82" s="1084"/>
      <c r="AU82" s="921"/>
      <c r="AV82" s="12"/>
      <c r="AW82" s="12"/>
      <c r="AX82" s="12"/>
      <c r="AY82" s="12"/>
      <c r="CG82" s="14"/>
      <c r="CH82" s="14"/>
      <c r="CI82" s="14"/>
      <c r="CJ82" s="14"/>
      <c r="CK82" s="14"/>
      <c r="CL82" s="14"/>
      <c r="CM82" s="14"/>
      <c r="CN82" s="14"/>
    </row>
    <row r="83" spans="1:92" ht="16.350000000000001" customHeight="1" x14ac:dyDescent="0.2">
      <c r="A83" s="1399"/>
      <c r="B83" s="1400"/>
      <c r="C83" s="881" t="s">
        <v>88</v>
      </c>
      <c r="D83" s="906" t="s">
        <v>54</v>
      </c>
      <c r="E83" s="815" t="s">
        <v>89</v>
      </c>
      <c r="F83" s="829" t="s">
        <v>54</v>
      </c>
      <c r="G83" s="171" t="s">
        <v>89</v>
      </c>
      <c r="H83" s="829" t="s">
        <v>54</v>
      </c>
      <c r="I83" s="171" t="s">
        <v>89</v>
      </c>
      <c r="J83" s="829" t="s">
        <v>54</v>
      </c>
      <c r="K83" s="171" t="s">
        <v>89</v>
      </c>
      <c r="L83" s="829" t="s">
        <v>54</v>
      </c>
      <c r="M83" s="171" t="s">
        <v>89</v>
      </c>
      <c r="N83" s="829" t="s">
        <v>54</v>
      </c>
      <c r="O83" s="171" t="s">
        <v>89</v>
      </c>
      <c r="P83" s="829" t="s">
        <v>54</v>
      </c>
      <c r="Q83" s="171" t="s">
        <v>89</v>
      </c>
      <c r="R83" s="829" t="s">
        <v>54</v>
      </c>
      <c r="S83" s="171" t="s">
        <v>89</v>
      </c>
      <c r="T83" s="829" t="s">
        <v>54</v>
      </c>
      <c r="U83" s="171" t="s">
        <v>89</v>
      </c>
      <c r="V83" s="829" t="s">
        <v>54</v>
      </c>
      <c r="W83" s="171" t="s">
        <v>89</v>
      </c>
      <c r="X83" s="829" t="s">
        <v>54</v>
      </c>
      <c r="Y83" s="171" t="s">
        <v>89</v>
      </c>
      <c r="Z83" s="829" t="s">
        <v>54</v>
      </c>
      <c r="AA83" s="171" t="s">
        <v>89</v>
      </c>
      <c r="AB83" s="829" t="s">
        <v>54</v>
      </c>
      <c r="AC83" s="171" t="s">
        <v>89</v>
      </c>
      <c r="AD83" s="829" t="s">
        <v>54</v>
      </c>
      <c r="AE83" s="171" t="s">
        <v>89</v>
      </c>
      <c r="AF83" s="829" t="s">
        <v>54</v>
      </c>
      <c r="AG83" s="171" t="s">
        <v>89</v>
      </c>
      <c r="AH83" s="122"/>
      <c r="AI83" s="11"/>
      <c r="AJ83" s="923"/>
      <c r="AK83" s="1084"/>
      <c r="AL83" s="1084"/>
      <c r="AM83" s="1084"/>
      <c r="AN83" s="1084"/>
      <c r="AO83" s="1084"/>
      <c r="AP83" s="1084"/>
      <c r="AQ83" s="1084"/>
      <c r="AR83" s="1084"/>
      <c r="AS83" s="1084"/>
      <c r="AT83" s="1084"/>
      <c r="AU83" s="921"/>
      <c r="AV83" s="12"/>
      <c r="AW83" s="12"/>
      <c r="AX83" s="12"/>
      <c r="AY83" s="12"/>
      <c r="CG83" s="14"/>
      <c r="CH83" s="14"/>
      <c r="CI83" s="14"/>
      <c r="CJ83" s="14"/>
      <c r="CK83" s="14"/>
      <c r="CL83" s="14"/>
      <c r="CM83" s="14"/>
      <c r="CN83" s="14"/>
    </row>
    <row r="84" spans="1:92" ht="16.350000000000001" customHeight="1" x14ac:dyDescent="0.2">
      <c r="A84" s="1397" t="s">
        <v>124</v>
      </c>
      <c r="B84" s="1398"/>
      <c r="C84" s="886">
        <f t="shared" ref="C84:C89" si="8">SUM(D84:E84)</f>
        <v>4</v>
      </c>
      <c r="D84" s="887">
        <f t="shared" ref="D84:E89" si="9">SUM(F84+H84+J84+L84+N84+P84+R84+T84+V84+X84+Z84+AB84+AD84+AF84)</f>
        <v>1</v>
      </c>
      <c r="E84" s="75">
        <f t="shared" si="9"/>
        <v>3</v>
      </c>
      <c r="F84" s="893"/>
      <c r="G84" s="911"/>
      <c r="H84" s="893"/>
      <c r="I84" s="911"/>
      <c r="J84" s="893"/>
      <c r="K84" s="911"/>
      <c r="L84" s="893"/>
      <c r="M84" s="911"/>
      <c r="N84" s="893"/>
      <c r="O84" s="911"/>
      <c r="P84" s="893"/>
      <c r="Q84" s="911"/>
      <c r="R84" s="893"/>
      <c r="S84" s="911"/>
      <c r="T84" s="893"/>
      <c r="U84" s="911">
        <v>1</v>
      </c>
      <c r="V84" s="893"/>
      <c r="W84" s="911">
        <v>1</v>
      </c>
      <c r="X84" s="893">
        <v>1</v>
      </c>
      <c r="Y84" s="911"/>
      <c r="Z84" s="893"/>
      <c r="AA84" s="911">
        <v>1</v>
      </c>
      <c r="AB84" s="893"/>
      <c r="AC84" s="911"/>
      <c r="AD84" s="893"/>
      <c r="AE84" s="911"/>
      <c r="AF84" s="893"/>
      <c r="AG84" s="924"/>
      <c r="AH84" s="173"/>
      <c r="AI84" s="11"/>
      <c r="AJ84" s="925"/>
      <c r="AK84" s="15"/>
      <c r="AL84" s="1084"/>
      <c r="AM84" s="1084"/>
      <c r="AN84" s="1084"/>
      <c r="AO84" s="1084"/>
      <c r="AP84" s="1084"/>
      <c r="AQ84" s="1084"/>
      <c r="AR84" s="1084"/>
      <c r="AS84" s="1084"/>
      <c r="AT84" s="1084"/>
      <c r="AU84" s="921"/>
      <c r="AV84" s="12"/>
      <c r="AW84" s="12"/>
      <c r="AX84" s="12"/>
      <c r="AY84" s="12"/>
      <c r="CG84" s="14"/>
      <c r="CH84" s="14"/>
      <c r="CI84" s="14"/>
      <c r="CJ84" s="14"/>
      <c r="CK84" s="14"/>
      <c r="CL84" s="14"/>
      <c r="CM84" s="14"/>
      <c r="CN84" s="14"/>
    </row>
    <row r="85" spans="1:92" ht="25.35" customHeight="1" x14ac:dyDescent="0.2">
      <c r="A85" s="1401" t="s">
        <v>125</v>
      </c>
      <c r="B85" s="926" t="s">
        <v>126</v>
      </c>
      <c r="C85" s="907">
        <f t="shared" si="8"/>
        <v>0</v>
      </c>
      <c r="D85" s="908">
        <f t="shared" si="9"/>
        <v>0</v>
      </c>
      <c r="E85" s="909">
        <f t="shared" si="9"/>
        <v>0</v>
      </c>
      <c r="F85" s="893"/>
      <c r="G85" s="896"/>
      <c r="H85" s="893"/>
      <c r="I85" s="896"/>
      <c r="J85" s="893"/>
      <c r="K85" s="896"/>
      <c r="L85" s="893"/>
      <c r="M85" s="896"/>
      <c r="N85" s="893"/>
      <c r="O85" s="896"/>
      <c r="P85" s="893"/>
      <c r="Q85" s="896"/>
      <c r="R85" s="893"/>
      <c r="S85" s="896"/>
      <c r="T85" s="893"/>
      <c r="U85" s="896"/>
      <c r="V85" s="893"/>
      <c r="W85" s="896"/>
      <c r="X85" s="893"/>
      <c r="Y85" s="896"/>
      <c r="Z85" s="893"/>
      <c r="AA85" s="896"/>
      <c r="AB85" s="893"/>
      <c r="AC85" s="896"/>
      <c r="AD85" s="893"/>
      <c r="AE85" s="896"/>
      <c r="AF85" s="893"/>
      <c r="AG85" s="924"/>
      <c r="AH85" s="173"/>
      <c r="AI85" s="11"/>
      <c r="AJ85" s="927"/>
      <c r="AK85" s="922"/>
      <c r="AL85" s="1084"/>
      <c r="AM85" s="1084"/>
      <c r="AN85" s="1084"/>
      <c r="AO85" s="1084"/>
      <c r="AP85" s="1084"/>
      <c r="AQ85" s="1084"/>
      <c r="AR85" s="1084"/>
      <c r="AS85" s="1084"/>
      <c r="AT85" s="1084"/>
      <c r="AU85" s="921"/>
      <c r="AV85" s="12"/>
      <c r="AW85" s="12"/>
      <c r="AX85" s="12"/>
      <c r="AY85" s="12"/>
      <c r="CG85" s="14">
        <v>0</v>
      </c>
      <c r="CH85" s="14"/>
      <c r="CI85" s="14"/>
      <c r="CJ85" s="14"/>
      <c r="CK85" s="14"/>
      <c r="CL85" s="14"/>
      <c r="CM85" s="14"/>
      <c r="CN85" s="14"/>
    </row>
    <row r="86" spans="1:92" ht="16.350000000000001" customHeight="1" x14ac:dyDescent="0.2">
      <c r="A86" s="1434"/>
      <c r="B86" s="805" t="s">
        <v>127</v>
      </c>
      <c r="C86" s="139">
        <f t="shared" si="8"/>
        <v>4</v>
      </c>
      <c r="D86" s="140">
        <f t="shared" si="9"/>
        <v>1</v>
      </c>
      <c r="E86" s="141">
        <f t="shared" si="9"/>
        <v>3</v>
      </c>
      <c r="F86" s="35"/>
      <c r="G86" s="39"/>
      <c r="H86" s="35"/>
      <c r="I86" s="39"/>
      <c r="J86" s="35"/>
      <c r="K86" s="39"/>
      <c r="L86" s="35"/>
      <c r="M86" s="39"/>
      <c r="N86" s="35"/>
      <c r="O86" s="39"/>
      <c r="P86" s="35"/>
      <c r="Q86" s="39"/>
      <c r="R86" s="35"/>
      <c r="S86" s="39"/>
      <c r="T86" s="35"/>
      <c r="U86" s="39">
        <v>1</v>
      </c>
      <c r="V86" s="35"/>
      <c r="W86" s="39">
        <v>1</v>
      </c>
      <c r="X86" s="35">
        <v>1</v>
      </c>
      <c r="Y86" s="39"/>
      <c r="Z86" s="35"/>
      <c r="AA86" s="39">
        <v>1</v>
      </c>
      <c r="AB86" s="35"/>
      <c r="AC86" s="39"/>
      <c r="AD86" s="35"/>
      <c r="AE86" s="39"/>
      <c r="AF86" s="35"/>
      <c r="AG86" s="40"/>
      <c r="AH86" s="173"/>
      <c r="AI86" s="11"/>
      <c r="AJ86" s="925"/>
      <c r="AK86" s="928"/>
      <c r="AL86" s="1084"/>
      <c r="AM86" s="1084"/>
      <c r="AN86" s="1084"/>
      <c r="AO86" s="1084"/>
      <c r="AP86" s="1084"/>
      <c r="AQ86" s="1084"/>
      <c r="AR86" s="1084"/>
      <c r="AS86" s="1084"/>
      <c r="AT86" s="1084"/>
      <c r="AU86" s="921"/>
      <c r="AV86" s="12"/>
      <c r="AW86" s="12"/>
      <c r="AX86" s="12"/>
      <c r="AY86" s="12"/>
      <c r="CG86" s="14">
        <v>0</v>
      </c>
      <c r="CH86" s="14"/>
      <c r="CI86" s="14"/>
      <c r="CJ86" s="14"/>
      <c r="CK86" s="14"/>
      <c r="CL86" s="14"/>
      <c r="CM86" s="14"/>
      <c r="CN86" s="14"/>
    </row>
    <row r="87" spans="1:92" ht="15.75" customHeight="1" x14ac:dyDescent="0.2">
      <c r="A87" s="1434"/>
      <c r="B87" s="805" t="s">
        <v>128</v>
      </c>
      <c r="C87" s="139">
        <f t="shared" si="8"/>
        <v>0</v>
      </c>
      <c r="D87" s="140">
        <f t="shared" si="9"/>
        <v>0</v>
      </c>
      <c r="E87" s="141">
        <f t="shared" si="9"/>
        <v>0</v>
      </c>
      <c r="F87" s="35"/>
      <c r="G87" s="39"/>
      <c r="H87" s="35"/>
      <c r="I87" s="39"/>
      <c r="J87" s="35"/>
      <c r="K87" s="39"/>
      <c r="L87" s="35"/>
      <c r="M87" s="39"/>
      <c r="N87" s="35"/>
      <c r="O87" s="39"/>
      <c r="P87" s="35"/>
      <c r="Q87" s="39"/>
      <c r="R87" s="35"/>
      <c r="S87" s="39"/>
      <c r="T87" s="35"/>
      <c r="U87" s="39"/>
      <c r="V87" s="35"/>
      <c r="W87" s="39"/>
      <c r="X87" s="35"/>
      <c r="Y87" s="39"/>
      <c r="Z87" s="35"/>
      <c r="AA87" s="39"/>
      <c r="AB87" s="35"/>
      <c r="AC87" s="39"/>
      <c r="AD87" s="35"/>
      <c r="AE87" s="39"/>
      <c r="AF87" s="35"/>
      <c r="AG87" s="40"/>
      <c r="AH87" s="173"/>
      <c r="AI87" s="11"/>
      <c r="AJ87" s="7"/>
      <c r="AK87" s="13"/>
      <c r="AL87" s="13"/>
      <c r="AM87" s="13"/>
      <c r="AN87" s="1047"/>
      <c r="AO87" s="1047"/>
      <c r="AP87" s="1047"/>
      <c r="AQ87" s="1047"/>
      <c r="AR87" s="1047"/>
      <c r="AS87" s="1047"/>
      <c r="AT87" s="1047"/>
      <c r="AU87" s="1047"/>
      <c r="AV87" s="1047"/>
      <c r="AW87" s="921"/>
      <c r="AX87" s="12"/>
      <c r="AY87" s="12"/>
      <c r="BZ87" s="2"/>
      <c r="CG87" s="14">
        <v>0</v>
      </c>
      <c r="CH87" s="14"/>
      <c r="CI87" s="14"/>
      <c r="CJ87" s="14"/>
      <c r="CK87" s="14"/>
      <c r="CL87" s="14"/>
      <c r="CM87" s="14"/>
      <c r="CN87" s="14"/>
    </row>
    <row r="88" spans="1:92" ht="22.5" customHeight="1" x14ac:dyDescent="0.2">
      <c r="A88" s="1434"/>
      <c r="B88" s="180" t="s">
        <v>129</v>
      </c>
      <c r="C88" s="139">
        <f t="shared" si="8"/>
        <v>0</v>
      </c>
      <c r="D88" s="140">
        <f t="shared" si="9"/>
        <v>0</v>
      </c>
      <c r="E88" s="141">
        <f t="shared" si="9"/>
        <v>0</v>
      </c>
      <c r="F88" s="35"/>
      <c r="G88" s="39"/>
      <c r="H88" s="35"/>
      <c r="I88" s="39"/>
      <c r="J88" s="35"/>
      <c r="K88" s="39"/>
      <c r="L88" s="35"/>
      <c r="M88" s="39"/>
      <c r="N88" s="35"/>
      <c r="O88" s="39"/>
      <c r="P88" s="35"/>
      <c r="Q88" s="39"/>
      <c r="R88" s="35"/>
      <c r="S88" s="39"/>
      <c r="T88" s="35"/>
      <c r="U88" s="39"/>
      <c r="V88" s="35"/>
      <c r="W88" s="39"/>
      <c r="X88" s="35"/>
      <c r="Y88" s="39"/>
      <c r="Z88" s="35"/>
      <c r="AA88" s="39"/>
      <c r="AB88" s="35"/>
      <c r="AC88" s="39"/>
      <c r="AD88" s="35"/>
      <c r="AE88" s="39"/>
      <c r="AF88" s="35"/>
      <c r="AG88" s="40"/>
      <c r="AH88" s="3"/>
      <c r="AL88" s="1084"/>
      <c r="AM88" s="1084"/>
      <c r="AN88" s="1084"/>
      <c r="AO88" s="1084"/>
      <c r="AP88" s="1084"/>
      <c r="AQ88" s="1084"/>
      <c r="AR88" s="1084"/>
      <c r="AS88" s="1084"/>
      <c r="AT88" s="1084"/>
      <c r="AU88" s="921"/>
      <c r="AV88" s="12"/>
      <c r="AW88" s="12"/>
      <c r="AX88" s="12"/>
      <c r="AY88" s="12"/>
      <c r="CG88" s="14">
        <v>0</v>
      </c>
      <c r="CH88" s="14"/>
      <c r="CI88" s="14"/>
      <c r="CJ88" s="14"/>
      <c r="CK88" s="14"/>
      <c r="CL88" s="14"/>
      <c r="CM88" s="14"/>
      <c r="CN88" s="14"/>
    </row>
    <row r="89" spans="1:92" ht="16.350000000000001" customHeight="1" x14ac:dyDescent="0.2">
      <c r="A89" s="1402"/>
      <c r="B89" s="181" t="s">
        <v>130</v>
      </c>
      <c r="C89" s="182">
        <f t="shared" si="8"/>
        <v>0</v>
      </c>
      <c r="D89" s="183">
        <f t="shared" si="9"/>
        <v>0</v>
      </c>
      <c r="E89" s="184">
        <f t="shared" si="9"/>
        <v>0</v>
      </c>
      <c r="F89" s="82"/>
      <c r="G89" s="85"/>
      <c r="H89" s="82"/>
      <c r="I89" s="85"/>
      <c r="J89" s="82"/>
      <c r="K89" s="85"/>
      <c r="L89" s="82"/>
      <c r="M89" s="85"/>
      <c r="N89" s="82"/>
      <c r="O89" s="85"/>
      <c r="P89" s="82"/>
      <c r="Q89" s="85"/>
      <c r="R89" s="82"/>
      <c r="S89" s="85"/>
      <c r="T89" s="82"/>
      <c r="U89" s="85"/>
      <c r="V89" s="82"/>
      <c r="W89" s="85"/>
      <c r="X89" s="82"/>
      <c r="Y89" s="85"/>
      <c r="Z89" s="82"/>
      <c r="AA89" s="85"/>
      <c r="AB89" s="82"/>
      <c r="AC89" s="85"/>
      <c r="AD89" s="82"/>
      <c r="AE89" s="85"/>
      <c r="AF89" s="82"/>
      <c r="AG89" s="185"/>
      <c r="AH89" s="3"/>
      <c r="AL89" s="1084"/>
      <c r="AM89" s="1084"/>
      <c r="AN89" s="1084"/>
      <c r="AO89" s="1084"/>
      <c r="AP89" s="1084"/>
      <c r="AQ89" s="1084"/>
      <c r="AR89" s="1084"/>
      <c r="AS89" s="1084"/>
      <c r="AT89" s="1084"/>
      <c r="AU89" s="921"/>
      <c r="AV89" s="12"/>
      <c r="AW89" s="12"/>
      <c r="AX89" s="12"/>
      <c r="AY89" s="12"/>
      <c r="CG89" s="14">
        <v>0</v>
      </c>
      <c r="CH89" s="14"/>
      <c r="CI89" s="14"/>
      <c r="CJ89" s="14"/>
      <c r="CK89" s="14"/>
      <c r="CL89" s="14"/>
      <c r="CM89" s="14"/>
      <c r="CN89" s="14"/>
    </row>
    <row r="90" spans="1:92" ht="16.350000000000001" customHeight="1" x14ac:dyDescent="0.2">
      <c r="A90" s="112" t="s">
        <v>131</v>
      </c>
      <c r="B90" s="112"/>
      <c r="AL90" s="1084"/>
      <c r="AM90" s="1084"/>
      <c r="AN90" s="1084"/>
      <c r="AO90" s="1084"/>
      <c r="AP90" s="1084"/>
      <c r="AQ90" s="1084"/>
      <c r="AR90" s="1084"/>
      <c r="AS90" s="1084"/>
      <c r="AT90" s="1084"/>
      <c r="AU90" s="921"/>
      <c r="AV90" s="12"/>
      <c r="AW90" s="12"/>
      <c r="AX90" s="12"/>
      <c r="AY90" s="12"/>
      <c r="CG90" s="14">
        <v>0</v>
      </c>
      <c r="CH90" s="14"/>
      <c r="CI90" s="14"/>
      <c r="CJ90" s="14"/>
      <c r="CK90" s="14"/>
      <c r="CL90" s="14"/>
      <c r="CM90" s="14"/>
      <c r="CN90" s="14"/>
    </row>
    <row r="91" spans="1:92" ht="16.350000000000001" customHeight="1" x14ac:dyDescent="0.2">
      <c r="A91" s="1366" t="s">
        <v>62</v>
      </c>
      <c r="B91" s="1367"/>
      <c r="C91" s="1375" t="s">
        <v>63</v>
      </c>
      <c r="D91" s="1375"/>
      <c r="E91" s="1375"/>
      <c r="F91" s="1585" t="s">
        <v>76</v>
      </c>
      <c r="G91" s="1585"/>
      <c r="H91" s="1585"/>
      <c r="I91" s="1585"/>
      <c r="J91" s="1585"/>
      <c r="K91" s="1585"/>
      <c r="L91" s="1585"/>
      <c r="M91" s="1585"/>
      <c r="N91" s="1585"/>
      <c r="O91" s="1585"/>
      <c r="P91" s="1585"/>
      <c r="Q91" s="1585"/>
      <c r="R91" s="1585"/>
      <c r="S91" s="1585"/>
      <c r="T91" s="1585"/>
      <c r="U91" s="1585"/>
      <c r="V91" s="1585"/>
      <c r="W91" s="1585"/>
      <c r="X91" s="1585"/>
      <c r="Y91" s="1585"/>
      <c r="Z91" s="1585"/>
      <c r="AA91" s="1585"/>
      <c r="AB91" s="1585"/>
      <c r="AC91" s="1585"/>
      <c r="AD91" s="1585"/>
      <c r="AE91" s="1585"/>
      <c r="AF91" s="1585"/>
      <c r="AG91" s="1589"/>
      <c r="AH91" s="1590" t="s">
        <v>132</v>
      </c>
      <c r="AI91" s="1438"/>
      <c r="AJ91" s="1438"/>
      <c r="AK91" s="1439"/>
      <c r="AL91" s="186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12"/>
      <c r="AX91" s="12"/>
      <c r="AY91" s="12"/>
      <c r="CG91" s="14">
        <v>0</v>
      </c>
      <c r="CH91" s="14"/>
      <c r="CI91" s="14"/>
      <c r="CJ91" s="14"/>
      <c r="CK91" s="14"/>
      <c r="CL91" s="14"/>
      <c r="CM91" s="14"/>
      <c r="CN91" s="14"/>
    </row>
    <row r="92" spans="1:92" ht="16.350000000000001" customHeight="1" x14ac:dyDescent="0.2">
      <c r="A92" s="1399"/>
      <c r="B92" s="1400"/>
      <c r="C92" s="1392"/>
      <c r="D92" s="1392"/>
      <c r="E92" s="1392"/>
      <c r="F92" s="1579" t="s">
        <v>110</v>
      </c>
      <c r="G92" s="1579"/>
      <c r="H92" s="1579" t="s">
        <v>111</v>
      </c>
      <c r="I92" s="1579"/>
      <c r="J92" s="1585" t="s">
        <v>112</v>
      </c>
      <c r="K92" s="1585"/>
      <c r="L92" s="1585" t="s">
        <v>113</v>
      </c>
      <c r="M92" s="1585"/>
      <c r="N92" s="1585" t="s">
        <v>114</v>
      </c>
      <c r="O92" s="1585"/>
      <c r="P92" s="1585" t="s">
        <v>115</v>
      </c>
      <c r="Q92" s="1585"/>
      <c r="R92" s="1579" t="s">
        <v>116</v>
      </c>
      <c r="S92" s="1579"/>
      <c r="T92" s="1585" t="s">
        <v>117</v>
      </c>
      <c r="U92" s="1585"/>
      <c r="V92" s="1585" t="s">
        <v>118</v>
      </c>
      <c r="W92" s="1585"/>
      <c r="X92" s="1585" t="s">
        <v>119</v>
      </c>
      <c r="Y92" s="1585"/>
      <c r="Z92" s="1585" t="s">
        <v>120</v>
      </c>
      <c r="AA92" s="1585"/>
      <c r="AB92" s="1585" t="s">
        <v>121</v>
      </c>
      <c r="AC92" s="1585"/>
      <c r="AD92" s="1585" t="s">
        <v>122</v>
      </c>
      <c r="AE92" s="1585"/>
      <c r="AF92" s="1585" t="s">
        <v>123</v>
      </c>
      <c r="AG92" s="1589"/>
      <c r="AH92" s="1367" t="s">
        <v>133</v>
      </c>
      <c r="AI92" s="1375" t="s">
        <v>134</v>
      </c>
      <c r="AJ92" s="1375" t="s">
        <v>135</v>
      </c>
      <c r="AK92" s="1375" t="s">
        <v>136</v>
      </c>
      <c r="AL92" s="186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12"/>
      <c r="AX92" s="12"/>
      <c r="AY92" s="12"/>
      <c r="CG92" s="14">
        <v>0</v>
      </c>
      <c r="CH92" s="14"/>
      <c r="CI92" s="14"/>
      <c r="CJ92" s="14"/>
      <c r="CK92" s="14"/>
      <c r="CL92" s="14"/>
      <c r="CM92" s="14"/>
      <c r="CN92" s="14"/>
    </row>
    <row r="93" spans="1:92" ht="16.350000000000001" customHeight="1" x14ac:dyDescent="0.2">
      <c r="A93" s="1399"/>
      <c r="B93" s="1400"/>
      <c r="C93" s="881" t="s">
        <v>88</v>
      </c>
      <c r="D93" s="906" t="s">
        <v>54</v>
      </c>
      <c r="E93" s="815" t="s">
        <v>89</v>
      </c>
      <c r="F93" s="829" t="s">
        <v>54</v>
      </c>
      <c r="G93" s="806" t="s">
        <v>89</v>
      </c>
      <c r="H93" s="829" t="s">
        <v>54</v>
      </c>
      <c r="I93" s="806" t="s">
        <v>89</v>
      </c>
      <c r="J93" s="829" t="s">
        <v>54</v>
      </c>
      <c r="K93" s="806" t="s">
        <v>89</v>
      </c>
      <c r="L93" s="829" t="s">
        <v>54</v>
      </c>
      <c r="M93" s="806" t="s">
        <v>89</v>
      </c>
      <c r="N93" s="829" t="s">
        <v>54</v>
      </c>
      <c r="O93" s="806" t="s">
        <v>89</v>
      </c>
      <c r="P93" s="829" t="s">
        <v>54</v>
      </c>
      <c r="Q93" s="806" t="s">
        <v>89</v>
      </c>
      <c r="R93" s="829" t="s">
        <v>54</v>
      </c>
      <c r="S93" s="806" t="s">
        <v>89</v>
      </c>
      <c r="T93" s="829" t="s">
        <v>54</v>
      </c>
      <c r="U93" s="806" t="s">
        <v>89</v>
      </c>
      <c r="V93" s="829" t="s">
        <v>54</v>
      </c>
      <c r="W93" s="806" t="s">
        <v>89</v>
      </c>
      <c r="X93" s="829" t="s">
        <v>54</v>
      </c>
      <c r="Y93" s="806" t="s">
        <v>89</v>
      </c>
      <c r="Z93" s="829" t="s">
        <v>54</v>
      </c>
      <c r="AA93" s="806" t="s">
        <v>89</v>
      </c>
      <c r="AB93" s="829" t="s">
        <v>54</v>
      </c>
      <c r="AC93" s="806" t="s">
        <v>89</v>
      </c>
      <c r="AD93" s="829" t="s">
        <v>54</v>
      </c>
      <c r="AE93" s="806" t="s">
        <v>89</v>
      </c>
      <c r="AF93" s="829" t="s">
        <v>54</v>
      </c>
      <c r="AG93" s="188" t="s">
        <v>89</v>
      </c>
      <c r="AH93" s="1369"/>
      <c r="AI93" s="1376"/>
      <c r="AJ93" s="1376"/>
      <c r="AK93" s="1376"/>
      <c r="AL93" s="186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12"/>
      <c r="AX93" s="12"/>
      <c r="AY93" s="12"/>
      <c r="CG93" s="14">
        <v>0</v>
      </c>
      <c r="CH93" s="14"/>
      <c r="CI93" s="14"/>
      <c r="CJ93" s="14"/>
      <c r="CK93" s="14"/>
      <c r="CL93" s="14"/>
      <c r="CM93" s="14"/>
      <c r="CN93" s="14"/>
    </row>
    <row r="94" spans="1:92" ht="16.350000000000001" customHeight="1" x14ac:dyDescent="0.2">
      <c r="A94" s="1397" t="s">
        <v>137</v>
      </c>
      <c r="B94" s="1398"/>
      <c r="C94" s="886">
        <f t="shared" ref="C94:C99" si="10">SUM(D94:E94)</f>
        <v>1</v>
      </c>
      <c r="D94" s="887">
        <f t="shared" ref="D94:E99" si="11">SUM(F94+H94+J94+L94+N94+P94+R94+T94+V94+X94+Z94+AB94+AD94+AF94)</f>
        <v>0</v>
      </c>
      <c r="E94" s="75">
        <f t="shared" si="11"/>
        <v>1</v>
      </c>
      <c r="F94" s="893"/>
      <c r="G94" s="896"/>
      <c r="H94" s="893"/>
      <c r="I94" s="896"/>
      <c r="J94" s="893"/>
      <c r="K94" s="896"/>
      <c r="L94" s="893"/>
      <c r="M94" s="896"/>
      <c r="N94" s="893"/>
      <c r="O94" s="896"/>
      <c r="P94" s="893"/>
      <c r="Q94" s="896"/>
      <c r="R94" s="893"/>
      <c r="S94" s="896"/>
      <c r="T94" s="893"/>
      <c r="U94" s="896"/>
      <c r="V94" s="893"/>
      <c r="W94" s="896"/>
      <c r="X94" s="893"/>
      <c r="Y94" s="896"/>
      <c r="Z94" s="893"/>
      <c r="AA94" s="896"/>
      <c r="AB94" s="893"/>
      <c r="AC94" s="896"/>
      <c r="AD94" s="893"/>
      <c r="AE94" s="896">
        <v>1</v>
      </c>
      <c r="AF94" s="893"/>
      <c r="AG94" s="910"/>
      <c r="AH94" s="896"/>
      <c r="AI94" s="913">
        <v>1</v>
      </c>
      <c r="AJ94" s="913"/>
      <c r="AK94" s="913"/>
      <c r="AL94" s="186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12"/>
      <c r="AX94" s="12"/>
      <c r="AY94" s="12"/>
      <c r="CG94" s="14">
        <v>0</v>
      </c>
      <c r="CH94" s="14"/>
      <c r="CI94" s="14"/>
      <c r="CJ94" s="14"/>
      <c r="CK94" s="14"/>
      <c r="CL94" s="14"/>
      <c r="CM94" s="14"/>
      <c r="CN94" s="14"/>
    </row>
    <row r="95" spans="1:92" ht="25.35" customHeight="1" x14ac:dyDescent="0.2">
      <c r="A95" s="1401" t="s">
        <v>125</v>
      </c>
      <c r="B95" s="926" t="s">
        <v>126</v>
      </c>
      <c r="C95" s="907">
        <f t="shared" si="10"/>
        <v>0</v>
      </c>
      <c r="D95" s="908">
        <f t="shared" si="11"/>
        <v>0</v>
      </c>
      <c r="E95" s="909">
        <f t="shared" si="11"/>
        <v>0</v>
      </c>
      <c r="F95" s="893"/>
      <c r="G95" s="896"/>
      <c r="H95" s="893"/>
      <c r="I95" s="896"/>
      <c r="J95" s="893"/>
      <c r="K95" s="896"/>
      <c r="L95" s="893"/>
      <c r="M95" s="896"/>
      <c r="N95" s="893"/>
      <c r="O95" s="896"/>
      <c r="P95" s="893"/>
      <c r="Q95" s="896"/>
      <c r="R95" s="893"/>
      <c r="S95" s="896"/>
      <c r="T95" s="893"/>
      <c r="U95" s="896"/>
      <c r="V95" s="893"/>
      <c r="W95" s="896"/>
      <c r="X95" s="893"/>
      <c r="Y95" s="896"/>
      <c r="Z95" s="893"/>
      <c r="AA95" s="896"/>
      <c r="AB95" s="893"/>
      <c r="AC95" s="896"/>
      <c r="AD95" s="893"/>
      <c r="AE95" s="896"/>
      <c r="AF95" s="893"/>
      <c r="AG95" s="910"/>
      <c r="AH95" s="896"/>
      <c r="AI95" s="913"/>
      <c r="AJ95" s="913"/>
      <c r="AK95" s="913"/>
      <c r="AL95" s="186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12"/>
      <c r="AX95" s="12"/>
      <c r="AY95" s="12"/>
      <c r="CG95" s="14">
        <v>0</v>
      </c>
      <c r="CH95" s="14"/>
      <c r="CI95" s="14"/>
      <c r="CJ95" s="14"/>
      <c r="CK95" s="14"/>
      <c r="CL95" s="14"/>
      <c r="CM95" s="14"/>
      <c r="CN95" s="14"/>
    </row>
    <row r="96" spans="1:92" ht="16.350000000000001" customHeight="1" x14ac:dyDescent="0.2">
      <c r="A96" s="1434"/>
      <c r="B96" s="805" t="s">
        <v>127</v>
      </c>
      <c r="C96" s="139">
        <f t="shared" si="10"/>
        <v>1</v>
      </c>
      <c r="D96" s="140">
        <f t="shared" si="11"/>
        <v>0</v>
      </c>
      <c r="E96" s="141">
        <f t="shared" si="11"/>
        <v>1</v>
      </c>
      <c r="F96" s="35"/>
      <c r="G96" s="39"/>
      <c r="H96" s="35"/>
      <c r="I96" s="39"/>
      <c r="J96" s="35"/>
      <c r="K96" s="39"/>
      <c r="L96" s="35"/>
      <c r="M96" s="39"/>
      <c r="N96" s="35"/>
      <c r="O96" s="39"/>
      <c r="P96" s="35"/>
      <c r="Q96" s="39"/>
      <c r="R96" s="35"/>
      <c r="S96" s="39"/>
      <c r="T96" s="35"/>
      <c r="U96" s="39"/>
      <c r="V96" s="35"/>
      <c r="W96" s="39"/>
      <c r="X96" s="35"/>
      <c r="Y96" s="39"/>
      <c r="Z96" s="35"/>
      <c r="AA96" s="39"/>
      <c r="AB96" s="35"/>
      <c r="AC96" s="39"/>
      <c r="AD96" s="35"/>
      <c r="AE96" s="39">
        <v>1</v>
      </c>
      <c r="AF96" s="35"/>
      <c r="AG96" s="142"/>
      <c r="AH96" s="39"/>
      <c r="AI96" s="58">
        <v>1</v>
      </c>
      <c r="AJ96" s="58"/>
      <c r="AK96" s="58"/>
      <c r="AL96" s="186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12"/>
      <c r="AX96" s="12"/>
      <c r="AY96" s="12"/>
      <c r="CG96" s="14">
        <v>0</v>
      </c>
      <c r="CH96" s="14"/>
      <c r="CI96" s="14"/>
      <c r="CJ96" s="14"/>
      <c r="CK96" s="14"/>
      <c r="CL96" s="14"/>
      <c r="CM96" s="14"/>
      <c r="CN96" s="14"/>
    </row>
    <row r="97" spans="1:92" ht="18.75" customHeight="1" x14ac:dyDescent="0.2">
      <c r="A97" s="1434"/>
      <c r="B97" s="805" t="s">
        <v>128</v>
      </c>
      <c r="C97" s="139">
        <f t="shared" si="10"/>
        <v>0</v>
      </c>
      <c r="D97" s="140">
        <f t="shared" si="11"/>
        <v>0</v>
      </c>
      <c r="E97" s="141">
        <f t="shared" si="11"/>
        <v>0</v>
      </c>
      <c r="F97" s="35"/>
      <c r="G97" s="39"/>
      <c r="H97" s="35"/>
      <c r="I97" s="39"/>
      <c r="J97" s="35"/>
      <c r="K97" s="39"/>
      <c r="L97" s="35"/>
      <c r="M97" s="39"/>
      <c r="N97" s="35"/>
      <c r="O97" s="39"/>
      <c r="P97" s="35"/>
      <c r="Q97" s="39"/>
      <c r="R97" s="35"/>
      <c r="S97" s="39"/>
      <c r="T97" s="35"/>
      <c r="U97" s="39"/>
      <c r="V97" s="35"/>
      <c r="W97" s="39"/>
      <c r="X97" s="35"/>
      <c r="Y97" s="39"/>
      <c r="Z97" s="35"/>
      <c r="AA97" s="39"/>
      <c r="AB97" s="35"/>
      <c r="AC97" s="39"/>
      <c r="AD97" s="35"/>
      <c r="AE97" s="39"/>
      <c r="AF97" s="35"/>
      <c r="AG97" s="142"/>
      <c r="AH97" s="39"/>
      <c r="AI97" s="58"/>
      <c r="AJ97" s="58"/>
      <c r="AK97" s="58"/>
      <c r="AL97" s="189"/>
      <c r="AM97" s="13"/>
      <c r="AN97" s="1047"/>
      <c r="AO97" s="1047"/>
      <c r="AP97" s="1047"/>
      <c r="AQ97" s="1047"/>
      <c r="AR97" s="1047"/>
      <c r="AS97" s="1047"/>
      <c r="AT97" s="1047"/>
      <c r="AU97" s="930"/>
      <c r="AV97" s="930"/>
      <c r="AW97" s="12"/>
      <c r="AX97" s="12"/>
      <c r="AY97" s="12"/>
      <c r="BZ97" s="2"/>
      <c r="CG97" s="14"/>
      <c r="CH97" s="14"/>
      <c r="CI97" s="14"/>
      <c r="CJ97" s="14"/>
      <c r="CK97" s="14"/>
      <c r="CL97" s="14"/>
      <c r="CM97" s="14"/>
      <c r="CN97" s="14"/>
    </row>
    <row r="98" spans="1:92" ht="24.75" customHeight="1" x14ac:dyDescent="0.2">
      <c r="A98" s="1434"/>
      <c r="B98" s="180" t="s">
        <v>129</v>
      </c>
      <c r="C98" s="139">
        <f t="shared" si="10"/>
        <v>0</v>
      </c>
      <c r="D98" s="140">
        <f t="shared" si="11"/>
        <v>0</v>
      </c>
      <c r="E98" s="141">
        <f t="shared" si="11"/>
        <v>0</v>
      </c>
      <c r="F98" s="35"/>
      <c r="G98" s="39"/>
      <c r="H98" s="35"/>
      <c r="I98" s="39"/>
      <c r="J98" s="35"/>
      <c r="K98" s="39"/>
      <c r="L98" s="35"/>
      <c r="M98" s="39"/>
      <c r="N98" s="35"/>
      <c r="O98" s="39"/>
      <c r="P98" s="35"/>
      <c r="Q98" s="39"/>
      <c r="R98" s="35"/>
      <c r="S98" s="39"/>
      <c r="T98" s="35"/>
      <c r="U98" s="39"/>
      <c r="V98" s="35"/>
      <c r="W98" s="39"/>
      <c r="X98" s="35"/>
      <c r="Y98" s="39"/>
      <c r="Z98" s="35"/>
      <c r="AA98" s="39"/>
      <c r="AB98" s="35"/>
      <c r="AC98" s="39"/>
      <c r="AD98" s="35"/>
      <c r="AE98" s="39"/>
      <c r="AF98" s="35"/>
      <c r="AG98" s="142"/>
      <c r="AH98" s="39"/>
      <c r="AI98" s="58"/>
      <c r="AJ98" s="58"/>
      <c r="AK98" s="58"/>
      <c r="AL98" s="1085"/>
      <c r="AM98" s="1047"/>
      <c r="AN98" s="1047"/>
      <c r="AO98" s="1047"/>
      <c r="AP98" s="1047"/>
      <c r="AQ98" s="1047"/>
      <c r="AR98" s="932"/>
      <c r="AS98" s="1047"/>
      <c r="AT98" s="1047"/>
      <c r="AU98" s="1086"/>
      <c r="AV98" s="12"/>
      <c r="AW98" s="12"/>
      <c r="AX98" s="12"/>
      <c r="AY98" s="12"/>
      <c r="CG98" s="14"/>
      <c r="CH98" s="14"/>
      <c r="CI98" s="14"/>
      <c r="CJ98" s="14"/>
      <c r="CK98" s="14"/>
      <c r="CL98" s="14"/>
      <c r="CM98" s="14"/>
      <c r="CN98" s="14"/>
    </row>
    <row r="99" spans="1:92" ht="16.350000000000001" customHeight="1" x14ac:dyDescent="0.2">
      <c r="A99" s="1402"/>
      <c r="B99" s="181" t="s">
        <v>130</v>
      </c>
      <c r="C99" s="182">
        <f t="shared" si="10"/>
        <v>0</v>
      </c>
      <c r="D99" s="183">
        <f t="shared" si="11"/>
        <v>0</v>
      </c>
      <c r="E99" s="184">
        <f t="shared" si="11"/>
        <v>0</v>
      </c>
      <c r="F99" s="82"/>
      <c r="G99" s="85"/>
      <c r="H99" s="82"/>
      <c r="I99" s="85"/>
      <c r="J99" s="82"/>
      <c r="K99" s="85"/>
      <c r="L99" s="82"/>
      <c r="M99" s="85"/>
      <c r="N99" s="82"/>
      <c r="O99" s="85"/>
      <c r="P99" s="82"/>
      <c r="Q99" s="85"/>
      <c r="R99" s="82"/>
      <c r="S99" s="85"/>
      <c r="T99" s="82"/>
      <c r="U99" s="85"/>
      <c r="V99" s="82"/>
      <c r="W99" s="85"/>
      <c r="X99" s="82"/>
      <c r="Y99" s="85"/>
      <c r="Z99" s="82"/>
      <c r="AA99" s="85"/>
      <c r="AB99" s="82"/>
      <c r="AC99" s="85"/>
      <c r="AD99" s="82"/>
      <c r="AE99" s="85"/>
      <c r="AF99" s="82"/>
      <c r="AG99" s="148"/>
      <c r="AH99" s="85"/>
      <c r="AI99" s="59"/>
      <c r="AJ99" s="59"/>
      <c r="AK99" s="59"/>
      <c r="AL99" s="1087"/>
      <c r="AM99" s="1084"/>
      <c r="AN99" s="1084"/>
      <c r="AO99" s="1084"/>
      <c r="AP99" s="1084"/>
      <c r="AQ99" s="1084"/>
      <c r="AR99" s="935"/>
      <c r="AS99" s="1084"/>
      <c r="AT99" s="1084"/>
      <c r="AU99" s="1086"/>
      <c r="AV99" s="12"/>
      <c r="AW99" s="12"/>
      <c r="AX99" s="12"/>
      <c r="AY99" s="12"/>
      <c r="CA99" s="4" t="str">
        <f>IF(C99&gt;C98+C97,"* Los Ingresos de pacientes dependientes severos con escaras DEBEN estar incluidos en los Ingresos de pacientes dependientes severos Oncológicos o No Oncológicos. ","")</f>
        <v/>
      </c>
      <c r="CG99" s="14"/>
      <c r="CH99" s="14"/>
      <c r="CI99" s="14"/>
      <c r="CJ99" s="14"/>
      <c r="CK99" s="14"/>
      <c r="CL99" s="14"/>
      <c r="CM99" s="14"/>
      <c r="CN99" s="14"/>
    </row>
    <row r="100" spans="1:92" ht="27" customHeight="1" x14ac:dyDescent="0.2">
      <c r="A100" s="112" t="s">
        <v>138</v>
      </c>
      <c r="B100" s="112"/>
      <c r="AK100" s="15"/>
      <c r="AL100" s="15"/>
      <c r="AM100" s="15"/>
      <c r="AN100" s="15"/>
      <c r="AO100" s="15"/>
      <c r="AP100" s="15"/>
      <c r="AQ100" s="15"/>
      <c r="AR100" s="15"/>
      <c r="AS100" s="1084"/>
      <c r="AT100" s="1084"/>
      <c r="AU100" s="1086"/>
      <c r="AV100" s="12"/>
      <c r="AW100" s="12"/>
      <c r="AX100" s="12"/>
      <c r="AY100" s="12"/>
      <c r="CG100" s="14"/>
      <c r="CH100" s="14"/>
      <c r="CI100" s="14"/>
      <c r="CJ100" s="14"/>
      <c r="CK100" s="14"/>
      <c r="CL100" s="14"/>
      <c r="CM100" s="14"/>
      <c r="CN100" s="14"/>
    </row>
    <row r="101" spans="1:92" ht="16.350000000000001" customHeight="1" x14ac:dyDescent="0.25">
      <c r="A101" s="1401" t="s">
        <v>62</v>
      </c>
      <c r="B101" s="1401"/>
      <c r="C101" s="1366" t="s">
        <v>63</v>
      </c>
      <c r="D101" s="1401"/>
      <c r="E101" s="1367"/>
      <c r="F101" s="1406" t="s">
        <v>64</v>
      </c>
      <c r="G101" s="1408"/>
      <c r="H101" s="1408"/>
      <c r="I101" s="1408"/>
      <c r="J101" s="1408"/>
      <c r="K101" s="1408"/>
      <c r="L101" s="1408"/>
      <c r="M101" s="1408"/>
      <c r="N101" s="1408"/>
      <c r="O101" s="1408"/>
      <c r="P101" s="1408"/>
      <c r="Q101" s="1408"/>
      <c r="R101" s="1408"/>
      <c r="S101" s="1408"/>
      <c r="T101" s="1408"/>
      <c r="U101" s="1408"/>
      <c r="V101" s="1408"/>
      <c r="W101" s="1408"/>
      <c r="X101" s="1408"/>
      <c r="Y101" s="1408"/>
      <c r="Z101" s="1408"/>
      <c r="AA101" s="1408"/>
      <c r="AB101" s="1408"/>
      <c r="AC101" s="1408"/>
      <c r="AD101" s="1408"/>
      <c r="AE101" s="1408"/>
      <c r="AF101" s="1408"/>
      <c r="AG101" s="1435"/>
      <c r="AH101" s="1439" t="s">
        <v>132</v>
      </c>
      <c r="AI101" s="1591"/>
      <c r="AJ101" s="1591"/>
      <c r="AK101" s="196"/>
      <c r="AL101" s="15"/>
      <c r="AM101" s="15"/>
      <c r="AN101" s="15"/>
      <c r="AO101" s="15"/>
      <c r="AP101" s="15"/>
      <c r="AQ101" s="15"/>
      <c r="AR101" s="15"/>
      <c r="AS101" s="1084"/>
      <c r="AT101" s="1084"/>
      <c r="AU101" s="1086"/>
      <c r="AV101" s="12"/>
      <c r="AW101" s="12"/>
      <c r="AX101" s="12"/>
      <c r="AY101" s="12"/>
      <c r="CG101" s="14"/>
      <c r="CH101" s="14"/>
      <c r="CI101" s="14"/>
      <c r="CJ101" s="14"/>
      <c r="CK101" s="14"/>
      <c r="CL101" s="14"/>
      <c r="CM101" s="14"/>
      <c r="CN101" s="14"/>
    </row>
    <row r="102" spans="1:92" ht="16.350000000000001" customHeight="1" x14ac:dyDescent="0.2">
      <c r="A102" s="1434"/>
      <c r="B102" s="1434"/>
      <c r="C102" s="1399"/>
      <c r="D102" s="1434"/>
      <c r="E102" s="1400"/>
      <c r="F102" s="1377" t="s">
        <v>139</v>
      </c>
      <c r="G102" s="1380"/>
      <c r="H102" s="1377" t="s">
        <v>111</v>
      </c>
      <c r="I102" s="1380"/>
      <c r="J102" s="1377" t="s">
        <v>112</v>
      </c>
      <c r="K102" s="1380"/>
      <c r="L102" s="1377" t="s">
        <v>113</v>
      </c>
      <c r="M102" s="1380"/>
      <c r="N102" s="1377" t="s">
        <v>114</v>
      </c>
      <c r="O102" s="1380"/>
      <c r="P102" s="1377" t="s">
        <v>115</v>
      </c>
      <c r="Q102" s="1380"/>
      <c r="R102" s="1377" t="s">
        <v>116</v>
      </c>
      <c r="S102" s="1380"/>
      <c r="T102" s="1377" t="s">
        <v>117</v>
      </c>
      <c r="U102" s="1380"/>
      <c r="V102" s="1377" t="s">
        <v>118</v>
      </c>
      <c r="W102" s="1380"/>
      <c r="X102" s="1377" t="s">
        <v>119</v>
      </c>
      <c r="Y102" s="1380"/>
      <c r="Z102" s="1406" t="s">
        <v>120</v>
      </c>
      <c r="AA102" s="1407"/>
      <c r="AB102" s="1406" t="s">
        <v>121</v>
      </c>
      <c r="AC102" s="1407"/>
      <c r="AD102" s="1406" t="s">
        <v>122</v>
      </c>
      <c r="AE102" s="1407"/>
      <c r="AF102" s="1406" t="s">
        <v>123</v>
      </c>
      <c r="AG102" s="1435"/>
      <c r="AH102" s="1367" t="s">
        <v>140</v>
      </c>
      <c r="AI102" s="1375" t="s">
        <v>141</v>
      </c>
      <c r="AJ102" s="1375" t="s">
        <v>135</v>
      </c>
      <c r="AK102" s="197"/>
      <c r="AL102" s="15"/>
      <c r="AM102" s="15"/>
      <c r="AN102" s="15"/>
      <c r="AO102" s="15"/>
      <c r="AP102" s="15"/>
      <c r="AQ102" s="15"/>
      <c r="AR102" s="15"/>
      <c r="AS102" s="1084"/>
      <c r="AT102" s="1084"/>
      <c r="AU102" s="1086"/>
      <c r="AV102" s="12"/>
      <c r="AW102" s="12"/>
      <c r="AX102" s="12"/>
      <c r="AY102" s="12"/>
      <c r="CG102" s="14"/>
      <c r="CH102" s="14"/>
      <c r="CI102" s="14"/>
      <c r="CJ102" s="14"/>
      <c r="CK102" s="14"/>
      <c r="CL102" s="14"/>
      <c r="CM102" s="14"/>
      <c r="CN102" s="14"/>
    </row>
    <row r="103" spans="1:92" ht="16.350000000000001" customHeight="1" x14ac:dyDescent="0.2">
      <c r="A103" s="1402"/>
      <c r="B103" s="1402"/>
      <c r="C103" s="881" t="s">
        <v>88</v>
      </c>
      <c r="D103" s="906" t="s">
        <v>54</v>
      </c>
      <c r="E103" s="815" t="s">
        <v>89</v>
      </c>
      <c r="F103" s="829" t="s">
        <v>54</v>
      </c>
      <c r="G103" s="806" t="s">
        <v>89</v>
      </c>
      <c r="H103" s="829" t="s">
        <v>54</v>
      </c>
      <c r="I103" s="806" t="s">
        <v>89</v>
      </c>
      <c r="J103" s="829" t="s">
        <v>54</v>
      </c>
      <c r="K103" s="806" t="s">
        <v>89</v>
      </c>
      <c r="L103" s="829" t="s">
        <v>54</v>
      </c>
      <c r="M103" s="806" t="s">
        <v>89</v>
      </c>
      <c r="N103" s="829" t="s">
        <v>54</v>
      </c>
      <c r="O103" s="806" t="s">
        <v>89</v>
      </c>
      <c r="P103" s="829" t="s">
        <v>54</v>
      </c>
      <c r="Q103" s="806" t="s">
        <v>89</v>
      </c>
      <c r="R103" s="829" t="s">
        <v>54</v>
      </c>
      <c r="S103" s="806" t="s">
        <v>89</v>
      </c>
      <c r="T103" s="829" t="s">
        <v>54</v>
      </c>
      <c r="U103" s="806" t="s">
        <v>89</v>
      </c>
      <c r="V103" s="829" t="s">
        <v>54</v>
      </c>
      <c r="W103" s="806" t="s">
        <v>89</v>
      </c>
      <c r="X103" s="829" t="s">
        <v>54</v>
      </c>
      <c r="Y103" s="806" t="s">
        <v>89</v>
      </c>
      <c r="Z103" s="829" t="s">
        <v>54</v>
      </c>
      <c r="AA103" s="806" t="s">
        <v>89</v>
      </c>
      <c r="AB103" s="829" t="s">
        <v>54</v>
      </c>
      <c r="AC103" s="806" t="s">
        <v>89</v>
      </c>
      <c r="AD103" s="829" t="s">
        <v>54</v>
      </c>
      <c r="AE103" s="806" t="s">
        <v>89</v>
      </c>
      <c r="AF103" s="829" t="s">
        <v>54</v>
      </c>
      <c r="AG103" s="188" t="s">
        <v>89</v>
      </c>
      <c r="AH103" s="1369"/>
      <c r="AI103" s="1376"/>
      <c r="AJ103" s="1376"/>
      <c r="AK103" s="197"/>
      <c r="AL103" s="15"/>
      <c r="AM103" s="15"/>
      <c r="AN103" s="15"/>
      <c r="AO103" s="15"/>
      <c r="AP103" s="15"/>
      <c r="AQ103" s="15"/>
      <c r="AR103" s="15"/>
      <c r="AS103" s="1084"/>
      <c r="AT103" s="1084"/>
      <c r="AU103" s="1086"/>
      <c r="AV103" s="12"/>
      <c r="AW103" s="12"/>
      <c r="AX103" s="12"/>
      <c r="AY103" s="12"/>
      <c r="CG103" s="14"/>
      <c r="CH103" s="14"/>
      <c r="CI103" s="14"/>
      <c r="CJ103" s="14"/>
      <c r="CK103" s="14"/>
      <c r="CL103" s="14"/>
      <c r="CM103" s="14"/>
      <c r="CN103" s="14"/>
    </row>
    <row r="104" spans="1:92" ht="16.350000000000001" customHeight="1" x14ac:dyDescent="0.2">
      <c r="A104" s="1593" t="s">
        <v>142</v>
      </c>
      <c r="B104" s="1594"/>
      <c r="C104" s="907">
        <f>SUM(D104:E104)</f>
        <v>0</v>
      </c>
      <c r="D104" s="908">
        <f t="shared" ref="D104:E108" si="12">SUM(F104+H104+J104+L104+N104+P104+R104+T104+V104+X104+Z104+AB104+AD104+AF104)</f>
        <v>0</v>
      </c>
      <c r="E104" s="909">
        <f t="shared" si="12"/>
        <v>0</v>
      </c>
      <c r="F104" s="893"/>
      <c r="G104" s="896"/>
      <c r="H104" s="893"/>
      <c r="I104" s="896"/>
      <c r="J104" s="893"/>
      <c r="K104" s="896"/>
      <c r="L104" s="893"/>
      <c r="M104" s="896"/>
      <c r="N104" s="893"/>
      <c r="O104" s="896"/>
      <c r="P104" s="893"/>
      <c r="Q104" s="896"/>
      <c r="R104" s="893"/>
      <c r="S104" s="896"/>
      <c r="T104" s="893"/>
      <c r="U104" s="896"/>
      <c r="V104" s="893"/>
      <c r="W104" s="896"/>
      <c r="X104" s="893"/>
      <c r="Y104" s="896"/>
      <c r="Z104" s="893"/>
      <c r="AA104" s="896"/>
      <c r="AB104" s="893"/>
      <c r="AC104" s="896"/>
      <c r="AD104" s="893"/>
      <c r="AE104" s="896"/>
      <c r="AF104" s="893"/>
      <c r="AG104" s="910"/>
      <c r="AH104" s="896"/>
      <c r="AI104" s="913"/>
      <c r="AJ104" s="913"/>
      <c r="AK104" s="197"/>
      <c r="AL104" s="15"/>
      <c r="AM104" s="15"/>
      <c r="AN104" s="15"/>
      <c r="AO104" s="15"/>
      <c r="AP104" s="15"/>
      <c r="AQ104" s="15"/>
      <c r="AR104" s="15"/>
      <c r="AS104" s="922"/>
      <c r="AT104" s="922"/>
      <c r="AU104" s="1086"/>
      <c r="AV104" s="12"/>
      <c r="AW104" s="12"/>
      <c r="AX104" s="12"/>
      <c r="AY104" s="12"/>
      <c r="CG104" s="14"/>
      <c r="CH104" s="14"/>
      <c r="CI104" s="14"/>
      <c r="CJ104" s="14"/>
      <c r="CK104" s="14"/>
      <c r="CL104" s="14"/>
      <c r="CM104" s="14"/>
      <c r="CN104" s="14"/>
    </row>
    <row r="105" spans="1:92" ht="16.350000000000001" customHeight="1" x14ac:dyDescent="0.2">
      <c r="A105" s="1449" t="s">
        <v>143</v>
      </c>
      <c r="B105" s="1450"/>
      <c r="C105" s="198">
        <f>SUM(D105:E105)</f>
        <v>0</v>
      </c>
      <c r="D105" s="199">
        <f t="shared" si="12"/>
        <v>0</v>
      </c>
      <c r="E105" s="200">
        <f t="shared" si="12"/>
        <v>0</v>
      </c>
      <c r="F105" s="42"/>
      <c r="G105" s="46"/>
      <c r="H105" s="42"/>
      <c r="I105" s="46"/>
      <c r="J105" s="42"/>
      <c r="K105" s="46"/>
      <c r="L105" s="42"/>
      <c r="M105" s="46"/>
      <c r="N105" s="42"/>
      <c r="O105" s="46"/>
      <c r="P105" s="42"/>
      <c r="Q105" s="46"/>
      <c r="R105" s="42"/>
      <c r="S105" s="46"/>
      <c r="T105" s="42"/>
      <c r="U105" s="46"/>
      <c r="V105" s="42"/>
      <c r="W105" s="46"/>
      <c r="X105" s="42"/>
      <c r="Y105" s="46"/>
      <c r="Z105" s="42"/>
      <c r="AA105" s="46"/>
      <c r="AB105" s="42"/>
      <c r="AC105" s="46"/>
      <c r="AD105" s="42"/>
      <c r="AE105" s="46"/>
      <c r="AF105" s="42"/>
      <c r="AG105" s="201"/>
      <c r="AH105" s="46"/>
      <c r="AI105" s="202"/>
      <c r="AJ105" s="202"/>
      <c r="AK105" s="30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12"/>
      <c r="AX105" s="12"/>
      <c r="AY105" s="12"/>
      <c r="CA105" s="4" t="str">
        <f>IF(C108&gt;C107+C106,"* Los Ingresos de pacientes dependientes severos con escaras DEBEN estar incluidos en los Ingresos de pacientes dependientes severos Oncológicos o No Oncológicos. ","")</f>
        <v/>
      </c>
      <c r="CG105" s="14"/>
      <c r="CH105" s="14"/>
      <c r="CI105" s="14"/>
      <c r="CJ105" s="14"/>
      <c r="CK105" s="14"/>
      <c r="CL105" s="14"/>
      <c r="CM105" s="14"/>
      <c r="CN105" s="14"/>
    </row>
    <row r="106" spans="1:92" ht="17.25" customHeight="1" x14ac:dyDescent="0.2">
      <c r="A106" s="1451" t="s">
        <v>144</v>
      </c>
      <c r="B106" s="926" t="s">
        <v>145</v>
      </c>
      <c r="C106" s="907">
        <f>SUM(D106:E106)</f>
        <v>0</v>
      </c>
      <c r="D106" s="908">
        <f t="shared" si="12"/>
        <v>0</v>
      </c>
      <c r="E106" s="909">
        <f t="shared" si="12"/>
        <v>0</v>
      </c>
      <c r="F106" s="893"/>
      <c r="G106" s="896"/>
      <c r="H106" s="893"/>
      <c r="I106" s="896"/>
      <c r="J106" s="893"/>
      <c r="K106" s="896"/>
      <c r="L106" s="893"/>
      <c r="M106" s="896"/>
      <c r="N106" s="893"/>
      <c r="O106" s="896"/>
      <c r="P106" s="893"/>
      <c r="Q106" s="896"/>
      <c r="R106" s="893"/>
      <c r="S106" s="896"/>
      <c r="T106" s="893"/>
      <c r="U106" s="896"/>
      <c r="V106" s="893"/>
      <c r="W106" s="896"/>
      <c r="X106" s="893"/>
      <c r="Y106" s="896"/>
      <c r="Z106" s="893"/>
      <c r="AA106" s="896"/>
      <c r="AB106" s="893"/>
      <c r="AC106" s="896"/>
      <c r="AD106" s="893"/>
      <c r="AE106" s="896"/>
      <c r="AF106" s="893"/>
      <c r="AG106" s="910"/>
      <c r="AH106" s="896"/>
      <c r="AI106" s="913"/>
      <c r="AJ106" s="913"/>
      <c r="AK106" s="189"/>
      <c r="AL106" s="203"/>
      <c r="AM106" s="13"/>
      <c r="AN106" s="1047"/>
      <c r="AO106" s="1047"/>
      <c r="AP106" s="1047"/>
      <c r="AQ106" s="1047"/>
      <c r="AR106" s="1047"/>
      <c r="AS106" s="1047"/>
      <c r="AT106" s="1047"/>
      <c r="AU106" s="1047"/>
      <c r="AV106" s="1047"/>
      <c r="AW106" s="921"/>
      <c r="AX106" s="12"/>
      <c r="AY106" s="12"/>
      <c r="BZ106" s="2"/>
      <c r="CG106" s="14"/>
      <c r="CH106" s="14"/>
      <c r="CI106" s="14"/>
      <c r="CJ106" s="14"/>
      <c r="CK106" s="14"/>
      <c r="CL106" s="14"/>
      <c r="CM106" s="14"/>
      <c r="CN106" s="14"/>
    </row>
    <row r="107" spans="1:92" ht="16.350000000000001" customHeight="1" x14ac:dyDescent="0.2">
      <c r="A107" s="1452"/>
      <c r="B107" s="181" t="s">
        <v>146</v>
      </c>
      <c r="C107" s="182">
        <f>SUM(D107:E107)</f>
        <v>0</v>
      </c>
      <c r="D107" s="183">
        <f t="shared" si="12"/>
        <v>0</v>
      </c>
      <c r="E107" s="184">
        <f t="shared" si="12"/>
        <v>0</v>
      </c>
      <c r="F107" s="82"/>
      <c r="G107" s="85"/>
      <c r="H107" s="82"/>
      <c r="I107" s="85"/>
      <c r="J107" s="82"/>
      <c r="K107" s="85"/>
      <c r="L107" s="82"/>
      <c r="M107" s="85"/>
      <c r="N107" s="82"/>
      <c r="O107" s="85"/>
      <c r="P107" s="82"/>
      <c r="Q107" s="85"/>
      <c r="R107" s="82"/>
      <c r="S107" s="85"/>
      <c r="T107" s="82"/>
      <c r="U107" s="85"/>
      <c r="V107" s="82"/>
      <c r="W107" s="85"/>
      <c r="X107" s="82"/>
      <c r="Y107" s="85"/>
      <c r="Z107" s="82"/>
      <c r="AA107" s="85"/>
      <c r="AB107" s="82"/>
      <c r="AC107" s="85"/>
      <c r="AD107" s="82"/>
      <c r="AE107" s="85"/>
      <c r="AF107" s="82"/>
      <c r="AG107" s="148"/>
      <c r="AH107" s="85"/>
      <c r="AI107" s="59"/>
      <c r="AJ107" s="59"/>
      <c r="AK107" s="204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CG107" s="14"/>
      <c r="CH107" s="14"/>
      <c r="CI107" s="14"/>
      <c r="CJ107" s="14"/>
      <c r="CK107" s="14"/>
      <c r="CL107" s="14"/>
      <c r="CM107" s="14"/>
      <c r="CN107" s="14"/>
    </row>
    <row r="108" spans="1:92" ht="16.350000000000001" customHeight="1" x14ac:dyDescent="0.2">
      <c r="A108" s="1453" t="s">
        <v>147</v>
      </c>
      <c r="B108" s="1454"/>
      <c r="C108" s="145">
        <f>SUM(D108:E108)</f>
        <v>0</v>
      </c>
      <c r="D108" s="146">
        <f t="shared" si="12"/>
        <v>0</v>
      </c>
      <c r="E108" s="147">
        <f t="shared" si="12"/>
        <v>0</v>
      </c>
      <c r="F108" s="92"/>
      <c r="G108" s="95"/>
      <c r="H108" s="92"/>
      <c r="I108" s="95"/>
      <c r="J108" s="92"/>
      <c r="K108" s="95"/>
      <c r="L108" s="92"/>
      <c r="M108" s="95"/>
      <c r="N108" s="92"/>
      <c r="O108" s="95"/>
      <c r="P108" s="92"/>
      <c r="Q108" s="95"/>
      <c r="R108" s="92"/>
      <c r="S108" s="95"/>
      <c r="T108" s="92"/>
      <c r="U108" s="95"/>
      <c r="V108" s="92"/>
      <c r="W108" s="95"/>
      <c r="X108" s="92"/>
      <c r="Y108" s="95"/>
      <c r="Z108" s="92"/>
      <c r="AA108" s="95"/>
      <c r="AB108" s="92"/>
      <c r="AC108" s="95"/>
      <c r="AD108" s="92"/>
      <c r="AE108" s="95"/>
      <c r="AF108" s="92"/>
      <c r="AG108" s="205"/>
      <c r="AH108" s="95"/>
      <c r="AI108" s="206"/>
      <c r="AJ108" s="206"/>
      <c r="AK108" s="204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CG108" s="14"/>
      <c r="CH108" s="14"/>
      <c r="CI108" s="14"/>
      <c r="CJ108" s="14"/>
      <c r="CK108" s="14"/>
      <c r="CL108" s="14"/>
      <c r="CM108" s="14"/>
      <c r="CN108" s="14"/>
    </row>
    <row r="109" spans="1:92" ht="24" customHeight="1" x14ac:dyDescent="0.2">
      <c r="A109" s="117" t="s">
        <v>148</v>
      </c>
      <c r="B109" s="117"/>
      <c r="M109" s="207"/>
      <c r="N109" s="936"/>
      <c r="O109" s="1071"/>
      <c r="P109" s="1071"/>
      <c r="Q109" s="1071"/>
      <c r="R109" s="1071"/>
      <c r="S109" s="1071"/>
      <c r="T109" s="1071"/>
      <c r="U109" s="1071"/>
      <c r="V109" s="936"/>
      <c r="W109" s="1071"/>
      <c r="X109" s="1071"/>
      <c r="Y109" s="1071"/>
      <c r="Z109" s="1067"/>
      <c r="AA109" s="1067"/>
      <c r="AB109" s="1065"/>
      <c r="AC109" s="1065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CG109" s="14"/>
      <c r="CH109" s="14"/>
      <c r="CI109" s="14"/>
      <c r="CJ109" s="14"/>
      <c r="CK109" s="14"/>
      <c r="CL109" s="14"/>
      <c r="CM109" s="14"/>
      <c r="CN109" s="14"/>
    </row>
    <row r="110" spans="1:92" ht="16.350000000000001" customHeight="1" x14ac:dyDescent="0.2">
      <c r="A110" s="1366" t="s">
        <v>3</v>
      </c>
      <c r="B110" s="1367"/>
      <c r="C110" s="1406" t="s">
        <v>63</v>
      </c>
      <c r="D110" s="1408"/>
      <c r="E110" s="1407"/>
      <c r="F110" s="1406" t="s">
        <v>120</v>
      </c>
      <c r="G110" s="1407"/>
      <c r="H110" s="1406" t="s">
        <v>121</v>
      </c>
      <c r="I110" s="1407"/>
      <c r="J110" s="1406" t="s">
        <v>122</v>
      </c>
      <c r="K110" s="1407"/>
      <c r="L110" s="1406" t="s">
        <v>123</v>
      </c>
      <c r="M110" s="1407"/>
      <c r="N110" s="937"/>
      <c r="O110" s="1071"/>
      <c r="P110" s="1071"/>
      <c r="Q110" s="1071"/>
      <c r="R110" s="1071"/>
      <c r="S110" s="1071"/>
      <c r="T110" s="1071"/>
      <c r="U110" s="1071"/>
      <c r="V110" s="936"/>
      <c r="W110" s="1071"/>
      <c r="X110" s="1071"/>
      <c r="Y110" s="1071"/>
      <c r="Z110" s="1067"/>
      <c r="AA110" s="1067"/>
      <c r="AB110" s="1065"/>
      <c r="AC110" s="1065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CG110" s="14"/>
      <c r="CH110" s="14"/>
      <c r="CI110" s="14"/>
      <c r="CJ110" s="14"/>
      <c r="CK110" s="14"/>
      <c r="CL110" s="14"/>
      <c r="CM110" s="14"/>
      <c r="CN110" s="14"/>
    </row>
    <row r="111" spans="1:92" ht="16.350000000000001" customHeight="1" x14ac:dyDescent="0.2">
      <c r="A111" s="1368"/>
      <c r="B111" s="1369"/>
      <c r="C111" s="881" t="s">
        <v>88</v>
      </c>
      <c r="D111" s="906" t="s">
        <v>54</v>
      </c>
      <c r="E111" s="815" t="s">
        <v>89</v>
      </c>
      <c r="F111" s="881" t="s">
        <v>54</v>
      </c>
      <c r="G111" s="815" t="s">
        <v>89</v>
      </c>
      <c r="H111" s="881" t="s">
        <v>54</v>
      </c>
      <c r="I111" s="815" t="s">
        <v>89</v>
      </c>
      <c r="J111" s="881" t="s">
        <v>54</v>
      </c>
      <c r="K111" s="815" t="s">
        <v>89</v>
      </c>
      <c r="L111" s="881" t="s">
        <v>54</v>
      </c>
      <c r="M111" s="815" t="s">
        <v>89</v>
      </c>
      <c r="N111" s="937"/>
      <c r="O111" s="1071"/>
      <c r="P111" s="1071"/>
      <c r="Q111" s="1071"/>
      <c r="R111" s="1071"/>
      <c r="S111" s="1071"/>
      <c r="T111" s="1071"/>
      <c r="U111" s="1071"/>
      <c r="V111" s="936"/>
      <c r="W111" s="1071"/>
      <c r="X111" s="1071"/>
      <c r="Y111" s="1071"/>
      <c r="Z111" s="1067"/>
      <c r="AA111" s="1067"/>
      <c r="AB111" s="1065"/>
      <c r="AC111" s="1065"/>
      <c r="CG111" s="14"/>
      <c r="CH111" s="14"/>
      <c r="CI111" s="14"/>
      <c r="CJ111" s="14"/>
      <c r="CK111" s="14"/>
      <c r="CL111" s="14"/>
      <c r="CM111" s="14"/>
      <c r="CN111" s="14"/>
    </row>
    <row r="112" spans="1:92" ht="16.350000000000001" customHeight="1" x14ac:dyDescent="0.2">
      <c r="A112" s="1441" t="s">
        <v>149</v>
      </c>
      <c r="B112" s="892" t="s">
        <v>150</v>
      </c>
      <c r="C112" s="907">
        <f>SUM(D112:E112)</f>
        <v>0</v>
      </c>
      <c r="D112" s="908">
        <f t="shared" ref="D112:E114" si="13">SUM(F112+H112+J112+L112)</f>
        <v>0</v>
      </c>
      <c r="E112" s="909">
        <f t="shared" si="13"/>
        <v>0</v>
      </c>
      <c r="F112" s="106"/>
      <c r="G112" s="109"/>
      <c r="H112" s="106"/>
      <c r="I112" s="109"/>
      <c r="J112" s="106"/>
      <c r="K112" s="109"/>
      <c r="L112" s="106"/>
      <c r="M112" s="109"/>
      <c r="N112" s="938"/>
      <c r="O112" s="1071"/>
      <c r="P112" s="1071"/>
      <c r="Q112" s="1071"/>
      <c r="R112" s="1071"/>
      <c r="S112" s="1071"/>
      <c r="T112" s="1071"/>
      <c r="U112" s="1071"/>
      <c r="V112" s="936"/>
      <c r="W112" s="1071"/>
      <c r="X112" s="1071"/>
      <c r="Y112" s="1071"/>
      <c r="Z112" s="1067"/>
      <c r="AA112" s="1067"/>
      <c r="AB112" s="1065"/>
      <c r="AC112" s="1065"/>
      <c r="CG112" s="14"/>
      <c r="CH112" s="14"/>
      <c r="CI112" s="14"/>
      <c r="CJ112" s="14"/>
      <c r="CK112" s="14"/>
      <c r="CL112" s="14"/>
      <c r="CM112" s="14"/>
      <c r="CN112" s="14"/>
    </row>
    <row r="113" spans="1:92" ht="16.350000000000001" customHeight="1" x14ac:dyDescent="0.2">
      <c r="A113" s="1442"/>
      <c r="B113" s="89" t="s">
        <v>151</v>
      </c>
      <c r="C113" s="139">
        <f>SUM(D113:E113)</f>
        <v>0</v>
      </c>
      <c r="D113" s="140">
        <f t="shared" si="13"/>
        <v>0</v>
      </c>
      <c r="E113" s="141">
        <f t="shared" si="13"/>
        <v>0</v>
      </c>
      <c r="F113" s="106"/>
      <c r="G113" s="109"/>
      <c r="H113" s="106"/>
      <c r="I113" s="109"/>
      <c r="J113" s="106"/>
      <c r="K113" s="109"/>
      <c r="L113" s="106"/>
      <c r="M113" s="109"/>
      <c r="N113" s="938"/>
      <c r="O113" s="1071"/>
      <c r="P113" s="1071"/>
      <c r="Q113" s="1071"/>
      <c r="R113" s="1071"/>
      <c r="S113" s="1071"/>
      <c r="T113" s="1071"/>
      <c r="U113" s="1071"/>
      <c r="V113" s="936"/>
      <c r="W113" s="1071"/>
      <c r="X113" s="1067"/>
      <c r="Y113" s="1067"/>
      <c r="Z113" s="1067"/>
      <c r="AA113" s="1067"/>
      <c r="AB113" s="1065"/>
      <c r="AC113" s="1065"/>
      <c r="CG113" s="14"/>
      <c r="CH113" s="14"/>
      <c r="CI113" s="14"/>
      <c r="CJ113" s="14"/>
      <c r="CK113" s="14"/>
      <c r="CL113" s="14"/>
      <c r="CM113" s="14"/>
      <c r="CN113" s="14"/>
    </row>
    <row r="114" spans="1:92" ht="16.350000000000001" customHeight="1" x14ac:dyDescent="0.2">
      <c r="A114" s="1443"/>
      <c r="B114" s="211" t="s">
        <v>152</v>
      </c>
      <c r="C114" s="198">
        <f>SUM(D114:E114)</f>
        <v>0</v>
      </c>
      <c r="D114" s="199">
        <f t="shared" si="13"/>
        <v>0</v>
      </c>
      <c r="E114" s="200">
        <f t="shared" si="13"/>
        <v>0</v>
      </c>
      <c r="F114" s="106"/>
      <c r="G114" s="109"/>
      <c r="H114" s="106"/>
      <c r="I114" s="109"/>
      <c r="J114" s="106"/>
      <c r="K114" s="109"/>
      <c r="L114" s="106"/>
      <c r="M114" s="109"/>
      <c r="N114" s="212"/>
      <c r="O114" s="11"/>
      <c r="P114" s="11"/>
      <c r="Q114" s="11"/>
      <c r="R114" s="11"/>
      <c r="S114" s="11"/>
      <c r="T114" s="11"/>
      <c r="U114" s="936"/>
      <c r="V114" s="1071"/>
      <c r="W114" s="1071"/>
      <c r="X114" s="1071"/>
      <c r="Y114" s="1071"/>
      <c r="Z114" s="1071"/>
      <c r="AA114" s="1071"/>
      <c r="AB114" s="1071"/>
      <c r="AC114" s="1071"/>
      <c r="AD114" s="1071"/>
      <c r="AE114" s="1071"/>
      <c r="AF114" s="1071"/>
      <c r="AG114" s="1071"/>
      <c r="AH114" s="936"/>
      <c r="AI114" s="1071"/>
      <c r="AJ114" s="1067"/>
      <c r="AK114" s="1067"/>
      <c r="AL114" s="1067"/>
      <c r="AM114" s="1067"/>
      <c r="AN114" s="1065"/>
      <c r="AO114" s="1065"/>
      <c r="CG114" s="14"/>
      <c r="CH114" s="14"/>
      <c r="CI114" s="14"/>
      <c r="CJ114" s="14"/>
      <c r="CK114" s="14"/>
      <c r="CL114" s="14"/>
      <c r="CM114" s="14"/>
      <c r="CN114" s="14"/>
    </row>
    <row r="115" spans="1:92" ht="16.350000000000001" customHeight="1" x14ac:dyDescent="0.2">
      <c r="A115" s="1592" t="s">
        <v>153</v>
      </c>
      <c r="B115" s="1592"/>
      <c r="C115" s="886">
        <f t="shared" ref="C115:M115" si="14">SUM(C112:C114)</f>
        <v>0</v>
      </c>
      <c r="D115" s="887">
        <f t="shared" si="14"/>
        <v>0</v>
      </c>
      <c r="E115" s="75">
        <f t="shared" si="14"/>
        <v>0</v>
      </c>
      <c r="F115" s="886">
        <f t="shared" si="14"/>
        <v>0</v>
      </c>
      <c r="G115" s="75">
        <f t="shared" si="14"/>
        <v>0</v>
      </c>
      <c r="H115" s="886">
        <f t="shared" si="14"/>
        <v>0</v>
      </c>
      <c r="I115" s="75">
        <f t="shared" si="14"/>
        <v>0</v>
      </c>
      <c r="J115" s="886">
        <f t="shared" si="14"/>
        <v>0</v>
      </c>
      <c r="K115" s="75">
        <f t="shared" si="14"/>
        <v>0</v>
      </c>
      <c r="L115" s="886">
        <f t="shared" si="14"/>
        <v>0</v>
      </c>
      <c r="M115" s="75">
        <f t="shared" si="14"/>
        <v>0</v>
      </c>
      <c r="N115" s="212"/>
      <c r="O115" s="11"/>
      <c r="P115" s="11"/>
      <c r="Q115" s="11"/>
      <c r="R115" s="11"/>
      <c r="S115" s="11"/>
      <c r="T115" s="11"/>
      <c r="U115" s="936"/>
      <c r="V115" s="1071"/>
      <c r="W115" s="1071"/>
      <c r="X115" s="1071"/>
      <c r="Y115" s="1071"/>
      <c r="Z115" s="1071"/>
      <c r="AA115" s="1071"/>
      <c r="AB115" s="1071"/>
      <c r="AC115" s="1071"/>
      <c r="AD115" s="1071"/>
      <c r="AE115" s="1071"/>
      <c r="AF115" s="1071"/>
      <c r="AG115" s="1071"/>
      <c r="AH115" s="936"/>
      <c r="AI115" s="1071"/>
      <c r="AJ115" s="1067"/>
      <c r="AK115" s="1067"/>
      <c r="AL115" s="1067"/>
      <c r="AM115" s="1067"/>
      <c r="AN115" s="1065"/>
      <c r="AO115" s="1065"/>
      <c r="CG115" s="14"/>
      <c r="CH115" s="14"/>
      <c r="CI115" s="14"/>
      <c r="CJ115" s="14"/>
      <c r="CK115" s="14"/>
      <c r="CL115" s="14"/>
      <c r="CM115" s="14"/>
      <c r="CN115" s="14"/>
    </row>
    <row r="116" spans="1:92" ht="16.350000000000001" customHeight="1" x14ac:dyDescent="0.2">
      <c r="A116" s="1441" t="s">
        <v>154</v>
      </c>
      <c r="B116" s="105" t="s">
        <v>155</v>
      </c>
      <c r="C116" s="213">
        <f>SUM(D116:E116)</f>
        <v>0</v>
      </c>
      <c r="D116" s="214">
        <f t="shared" ref="D116:E119" si="15">SUM(F116+H116+J116+L116)</f>
        <v>0</v>
      </c>
      <c r="E116" s="215">
        <f t="shared" si="15"/>
        <v>0</v>
      </c>
      <c r="F116" s="106"/>
      <c r="G116" s="109"/>
      <c r="H116" s="106"/>
      <c r="I116" s="109"/>
      <c r="J116" s="106"/>
      <c r="K116" s="109"/>
      <c r="L116" s="106"/>
      <c r="M116" s="109"/>
      <c r="N116" s="212"/>
      <c r="O116" s="11"/>
      <c r="P116" s="11"/>
      <c r="Q116" s="11"/>
      <c r="R116" s="11"/>
      <c r="S116" s="11"/>
      <c r="T116" s="11"/>
      <c r="U116" s="120"/>
      <c r="V116" s="1071"/>
      <c r="W116" s="1071"/>
      <c r="X116" s="1071"/>
      <c r="Y116" s="1071"/>
      <c r="Z116" s="1071"/>
      <c r="AA116" s="1071"/>
      <c r="AB116" s="1071"/>
      <c r="AC116" s="1071"/>
      <c r="AD116" s="1071"/>
      <c r="AE116" s="1071"/>
      <c r="AF116" s="1071"/>
      <c r="AG116" s="1071"/>
      <c r="AH116" s="936"/>
      <c r="AI116" s="1071"/>
      <c r="AJ116" s="1067"/>
      <c r="AK116" s="1067"/>
      <c r="AL116" s="1067"/>
      <c r="AM116" s="1067"/>
      <c r="AN116" s="1065"/>
      <c r="AO116" s="1065"/>
      <c r="CG116" s="14"/>
      <c r="CH116" s="14"/>
      <c r="CI116" s="14"/>
      <c r="CJ116" s="14"/>
      <c r="CK116" s="14"/>
      <c r="CL116" s="14"/>
      <c r="CM116" s="14"/>
      <c r="CN116" s="14"/>
    </row>
    <row r="117" spans="1:92" ht="16.350000000000001" customHeight="1" x14ac:dyDescent="0.2">
      <c r="A117" s="1442"/>
      <c r="B117" s="89" t="s">
        <v>156</v>
      </c>
      <c r="C117" s="139">
        <f>SUM(D117:E117)</f>
        <v>0</v>
      </c>
      <c r="D117" s="140">
        <f t="shared" si="15"/>
        <v>0</v>
      </c>
      <c r="E117" s="141">
        <f t="shared" si="15"/>
        <v>0</v>
      </c>
      <c r="F117" s="35"/>
      <c r="G117" s="39"/>
      <c r="H117" s="35"/>
      <c r="I117" s="39"/>
      <c r="J117" s="35"/>
      <c r="K117" s="39"/>
      <c r="L117" s="35"/>
      <c r="M117" s="39"/>
      <c r="N117" s="212"/>
      <c r="O117" s="11"/>
      <c r="P117" s="11"/>
      <c r="Q117" s="11"/>
      <c r="R117" s="11"/>
      <c r="S117" s="11"/>
      <c r="T117" s="11"/>
      <c r="U117" s="925"/>
      <c r="V117" s="1071"/>
      <c r="W117" s="1071"/>
      <c r="X117" s="1071"/>
      <c r="Y117" s="1071"/>
      <c r="Z117" s="1071"/>
      <c r="AA117" s="1071"/>
      <c r="AB117" s="1071"/>
      <c r="AC117" s="1071"/>
      <c r="AD117" s="1071"/>
      <c r="AE117" s="1071"/>
      <c r="AF117" s="1071"/>
      <c r="AG117" s="1071"/>
      <c r="AH117" s="936"/>
      <c r="AI117" s="1071"/>
      <c r="AJ117" s="1067"/>
      <c r="AK117" s="1067"/>
      <c r="AL117" s="1067"/>
      <c r="AM117" s="1067"/>
      <c r="AN117" s="1065"/>
      <c r="AO117" s="1065"/>
      <c r="CG117" s="14"/>
      <c r="CH117" s="14"/>
      <c r="CI117" s="14"/>
      <c r="CJ117" s="14"/>
      <c r="CK117" s="14"/>
      <c r="CL117" s="14"/>
      <c r="CM117" s="14"/>
      <c r="CN117" s="14"/>
    </row>
    <row r="118" spans="1:92" ht="16.350000000000001" customHeight="1" x14ac:dyDescent="0.2">
      <c r="A118" s="1442"/>
      <c r="B118" s="89" t="s">
        <v>157</v>
      </c>
      <c r="C118" s="139">
        <f>SUM(D118:E118)</f>
        <v>0</v>
      </c>
      <c r="D118" s="140">
        <f t="shared" si="15"/>
        <v>0</v>
      </c>
      <c r="E118" s="141">
        <f t="shared" si="15"/>
        <v>0</v>
      </c>
      <c r="F118" s="35"/>
      <c r="G118" s="39"/>
      <c r="H118" s="35"/>
      <c r="I118" s="39"/>
      <c r="J118" s="35"/>
      <c r="K118" s="39"/>
      <c r="L118" s="35"/>
      <c r="M118" s="39"/>
      <c r="N118" s="3"/>
      <c r="O118" s="11"/>
      <c r="P118" s="11"/>
      <c r="Q118" s="11"/>
      <c r="R118" s="11"/>
      <c r="S118" s="11"/>
      <c r="T118" s="11"/>
      <c r="U118" s="925"/>
      <c r="V118" s="1071"/>
      <c r="W118" s="1071"/>
      <c r="X118" s="1071"/>
      <c r="Y118" s="1071"/>
      <c r="Z118" s="1071"/>
      <c r="AA118" s="1071"/>
      <c r="AB118" s="1071"/>
      <c r="AC118" s="1071"/>
      <c r="AD118" s="1071"/>
      <c r="AE118" s="1071"/>
      <c r="AF118" s="1071"/>
      <c r="AG118" s="1071"/>
      <c r="AH118" s="936"/>
      <c r="AI118" s="1071"/>
      <c r="AJ118" s="1067"/>
      <c r="AK118" s="1067"/>
      <c r="AL118" s="1067"/>
      <c r="AM118" s="1067"/>
      <c r="AN118" s="1065"/>
      <c r="AO118" s="1065"/>
      <c r="CG118" s="14"/>
      <c r="CH118" s="14"/>
      <c r="CI118" s="14"/>
      <c r="CJ118" s="14"/>
      <c r="CK118" s="14"/>
      <c r="CL118" s="14"/>
      <c r="CM118" s="14"/>
      <c r="CN118" s="14"/>
    </row>
    <row r="119" spans="1:92" ht="18.75" customHeight="1" x14ac:dyDescent="0.2">
      <c r="A119" s="1443"/>
      <c r="B119" s="216" t="s">
        <v>158</v>
      </c>
      <c r="C119" s="198">
        <f>SUM(D119:E119)</f>
        <v>0</v>
      </c>
      <c r="D119" s="199">
        <f t="shared" si="15"/>
        <v>0</v>
      </c>
      <c r="E119" s="200">
        <f t="shared" si="15"/>
        <v>0</v>
      </c>
      <c r="F119" s="42"/>
      <c r="G119" s="46"/>
      <c r="H119" s="42"/>
      <c r="I119" s="46"/>
      <c r="J119" s="42"/>
      <c r="K119" s="46"/>
      <c r="L119" s="42"/>
      <c r="M119" s="46"/>
      <c r="N119" s="217"/>
      <c r="O119" s="157"/>
      <c r="P119" s="157"/>
      <c r="Q119" s="218"/>
      <c r="R119" s="218"/>
      <c r="S119" s="13"/>
      <c r="T119" s="219"/>
      <c r="U119" s="13"/>
      <c r="V119" s="13"/>
      <c r="W119" s="13"/>
      <c r="X119" s="1047"/>
      <c r="Y119" s="1047"/>
      <c r="Z119" s="1047"/>
      <c r="AA119" s="1047"/>
      <c r="AB119" s="1047"/>
      <c r="AC119" s="1047"/>
      <c r="AD119" s="1047"/>
      <c r="AE119" s="1047"/>
      <c r="AF119" s="1066"/>
      <c r="AG119" s="1067"/>
      <c r="AH119" s="1067"/>
      <c r="AI119" s="1067"/>
      <c r="AJ119" s="939"/>
      <c r="AK119" s="1067"/>
      <c r="AL119" s="1067"/>
      <c r="AM119" s="1067"/>
      <c r="AN119" s="1067"/>
      <c r="AO119" s="1067"/>
      <c r="AP119" s="1067"/>
      <c r="AQ119" s="1067"/>
      <c r="BZ119" s="2"/>
      <c r="CG119" s="14">
        <v>0</v>
      </c>
      <c r="CH119" s="14"/>
      <c r="CI119" s="14"/>
      <c r="CJ119" s="14"/>
      <c r="CK119" s="14"/>
      <c r="CL119" s="14"/>
      <c r="CM119" s="14"/>
      <c r="CN119" s="14"/>
    </row>
    <row r="120" spans="1:92" ht="16.350000000000001" customHeight="1" x14ac:dyDescent="0.2">
      <c r="A120" s="1592" t="s">
        <v>153</v>
      </c>
      <c r="B120" s="1592"/>
      <c r="C120" s="886">
        <f t="shared" ref="C120:M120" si="16">SUM(C116:C119)</f>
        <v>0</v>
      </c>
      <c r="D120" s="887">
        <f t="shared" si="16"/>
        <v>0</v>
      </c>
      <c r="E120" s="75">
        <f t="shared" si="16"/>
        <v>0</v>
      </c>
      <c r="F120" s="886">
        <f t="shared" si="16"/>
        <v>0</v>
      </c>
      <c r="G120" s="75">
        <f t="shared" si="16"/>
        <v>0</v>
      </c>
      <c r="H120" s="886">
        <f t="shared" si="16"/>
        <v>0</v>
      </c>
      <c r="I120" s="75">
        <f t="shared" si="16"/>
        <v>0</v>
      </c>
      <c r="J120" s="886">
        <f t="shared" si="16"/>
        <v>0</v>
      </c>
      <c r="K120" s="75">
        <f t="shared" si="16"/>
        <v>0</v>
      </c>
      <c r="L120" s="886">
        <f t="shared" si="16"/>
        <v>0</v>
      </c>
      <c r="M120" s="75">
        <f t="shared" si="16"/>
        <v>0</v>
      </c>
      <c r="N120" s="3"/>
      <c r="P120" s="162"/>
      <c r="Q120" s="1445"/>
      <c r="R120" s="1446"/>
      <c r="S120" s="1612"/>
      <c r="T120" s="1612"/>
      <c r="U120" s="1612"/>
      <c r="V120" s="1612"/>
      <c r="W120" s="1612"/>
      <c r="X120" s="1612"/>
      <c r="Y120" s="1612"/>
      <c r="Z120" s="1612"/>
      <c r="AA120" s="940"/>
      <c r="AB120" s="1084"/>
      <c r="AC120" s="1084"/>
      <c r="AD120" s="1084"/>
      <c r="AE120" s="1047"/>
      <c r="AF120" s="1067"/>
      <c r="AG120" s="1067"/>
      <c r="AH120" s="1067"/>
      <c r="AI120" s="1070"/>
      <c r="AJ120" s="1070"/>
      <c r="AK120" s="1070"/>
      <c r="AL120" s="1070"/>
      <c r="AM120" s="941"/>
      <c r="AN120" s="1071"/>
      <c r="AO120" s="1071"/>
      <c r="AP120" s="1071"/>
      <c r="AQ120" s="1071"/>
      <c r="AR120" s="1071"/>
      <c r="AS120" s="1071"/>
      <c r="AT120" s="1071"/>
      <c r="CG120" s="14"/>
      <c r="CH120" s="14"/>
      <c r="CI120" s="14"/>
      <c r="CJ120" s="14"/>
      <c r="CK120" s="14"/>
      <c r="CL120" s="14"/>
      <c r="CM120" s="14"/>
      <c r="CN120" s="14"/>
    </row>
    <row r="121" spans="1:92" ht="16.350000000000001" customHeight="1" x14ac:dyDescent="0.2">
      <c r="A121" s="1456" t="s">
        <v>159</v>
      </c>
      <c r="B121" s="1456"/>
      <c r="C121" s="145">
        <f t="shared" ref="C121:M121" si="17">SUM(C115+C120)</f>
        <v>0</v>
      </c>
      <c r="D121" s="146">
        <f t="shared" si="17"/>
        <v>0</v>
      </c>
      <c r="E121" s="147">
        <f t="shared" si="17"/>
        <v>0</v>
      </c>
      <c r="F121" s="145">
        <f t="shared" si="17"/>
        <v>0</v>
      </c>
      <c r="G121" s="147">
        <f t="shared" si="17"/>
        <v>0</v>
      </c>
      <c r="H121" s="145">
        <f t="shared" si="17"/>
        <v>0</v>
      </c>
      <c r="I121" s="147">
        <f t="shared" si="17"/>
        <v>0</v>
      </c>
      <c r="J121" s="145">
        <f t="shared" si="17"/>
        <v>0</v>
      </c>
      <c r="K121" s="147">
        <f t="shared" si="17"/>
        <v>0</v>
      </c>
      <c r="L121" s="145">
        <f t="shared" si="17"/>
        <v>0</v>
      </c>
      <c r="M121" s="147">
        <f t="shared" si="17"/>
        <v>0</v>
      </c>
      <c r="N121" s="3"/>
      <c r="Q121" s="942"/>
      <c r="R121" s="1088"/>
      <c r="S121" s="1088"/>
      <c r="T121" s="1088"/>
      <c r="U121" s="1088"/>
      <c r="V121" s="1088"/>
      <c r="W121" s="1088"/>
      <c r="X121" s="1088"/>
      <c r="Y121" s="1088"/>
      <c r="Z121" s="1088"/>
      <c r="AA121" s="940"/>
      <c r="AB121" s="1084"/>
      <c r="AC121" s="1084"/>
      <c r="AD121" s="1084"/>
      <c r="AE121" s="1047"/>
      <c r="AF121" s="1067"/>
      <c r="AG121" s="1067"/>
      <c r="AH121" s="1067"/>
      <c r="AI121" s="1070"/>
      <c r="AJ121" s="1070"/>
      <c r="AK121" s="1070"/>
      <c r="AL121" s="1070"/>
      <c r="AM121" s="941"/>
      <c r="AN121" s="1071"/>
      <c r="AO121" s="1071"/>
      <c r="AP121" s="1071"/>
      <c r="AQ121" s="1071"/>
      <c r="AR121" s="1071"/>
      <c r="AS121" s="1071"/>
      <c r="AT121" s="1071"/>
      <c r="CG121" s="14"/>
      <c r="CH121" s="14"/>
      <c r="CI121" s="14"/>
      <c r="CJ121" s="14"/>
      <c r="CK121" s="14"/>
      <c r="CL121" s="14"/>
      <c r="CM121" s="14"/>
      <c r="CN121" s="14"/>
    </row>
    <row r="122" spans="1:92" ht="24" customHeight="1" x14ac:dyDescent="0.2">
      <c r="A122" s="117" t="s">
        <v>160</v>
      </c>
      <c r="B122" s="117"/>
      <c r="Q122" s="940"/>
      <c r="R122" s="1084"/>
      <c r="S122" s="1084"/>
      <c r="T122" s="1084"/>
      <c r="U122" s="1084"/>
      <c r="V122" s="1084"/>
      <c r="W122" s="1084"/>
      <c r="X122" s="1084"/>
      <c r="Y122" s="1087"/>
      <c r="Z122" s="1087"/>
      <c r="AA122" s="940"/>
      <c r="AB122" s="1084"/>
      <c r="AC122" s="1084"/>
      <c r="AD122" s="1084"/>
      <c r="AE122" s="1047"/>
      <c r="AF122" s="1067"/>
      <c r="AG122" s="1067"/>
      <c r="AH122" s="1067"/>
      <c r="AI122" s="1070"/>
      <c r="AJ122" s="1070"/>
      <c r="AK122" s="1070"/>
      <c r="AL122" s="1070"/>
      <c r="AM122" s="1070"/>
      <c r="AN122" s="1071"/>
      <c r="AO122" s="1071"/>
      <c r="AP122" s="1071"/>
      <c r="AQ122" s="1071"/>
      <c r="AR122" s="1071"/>
      <c r="AS122" s="1071"/>
      <c r="AT122" s="1071"/>
      <c r="CG122" s="14"/>
      <c r="CH122" s="14"/>
      <c r="CI122" s="14"/>
      <c r="CJ122" s="14"/>
      <c r="CK122" s="14"/>
      <c r="CL122" s="14"/>
      <c r="CM122" s="14"/>
      <c r="CN122" s="14"/>
    </row>
    <row r="123" spans="1:92" ht="16.350000000000001" customHeight="1" x14ac:dyDescent="0.2">
      <c r="A123" s="1366" t="s">
        <v>3</v>
      </c>
      <c r="B123" s="1367"/>
      <c r="C123" s="1406" t="s">
        <v>63</v>
      </c>
      <c r="D123" s="1408"/>
      <c r="E123" s="1407"/>
      <c r="F123" s="1406" t="s">
        <v>120</v>
      </c>
      <c r="G123" s="1407"/>
      <c r="H123" s="1406" t="s">
        <v>121</v>
      </c>
      <c r="I123" s="1407"/>
      <c r="J123" s="1406" t="s">
        <v>122</v>
      </c>
      <c r="K123" s="1407"/>
      <c r="L123" s="1406" t="s">
        <v>123</v>
      </c>
      <c r="M123" s="1408"/>
      <c r="N123" s="1596" t="s">
        <v>132</v>
      </c>
      <c r="O123" s="1408"/>
      <c r="P123" s="1407"/>
      <c r="Q123" s="940"/>
      <c r="R123" s="1084"/>
      <c r="S123" s="1084"/>
      <c r="T123" s="1084"/>
      <c r="U123" s="1084"/>
      <c r="V123" s="1084"/>
      <c r="W123" s="1084"/>
      <c r="X123" s="1084"/>
      <c r="Y123" s="1087"/>
      <c r="Z123" s="944"/>
      <c r="AA123" s="928"/>
      <c r="AB123" s="922"/>
      <c r="AC123" s="922"/>
      <c r="AD123" s="922"/>
      <c r="AE123" s="930"/>
      <c r="AF123" s="945"/>
      <c r="AG123" s="945"/>
      <c r="AH123" s="945"/>
      <c r="AI123" s="946"/>
      <c r="AJ123" s="946"/>
      <c r="AK123" s="946"/>
      <c r="AL123" s="946"/>
      <c r="AM123" s="1070"/>
      <c r="AN123" s="1071"/>
      <c r="AO123" s="1071"/>
      <c r="AP123" s="1071"/>
      <c r="AQ123" s="1071"/>
      <c r="AR123" s="1071"/>
      <c r="AS123" s="1071"/>
      <c r="AT123" s="1071"/>
      <c r="CG123" s="14"/>
      <c r="CH123" s="14"/>
      <c r="CI123" s="14"/>
      <c r="CJ123" s="14"/>
      <c r="CK123" s="14"/>
      <c r="CL123" s="14"/>
      <c r="CM123" s="14"/>
      <c r="CN123" s="14"/>
    </row>
    <row r="124" spans="1:92" ht="16.350000000000001" customHeight="1" x14ac:dyDescent="0.2">
      <c r="A124" s="1368"/>
      <c r="B124" s="1369"/>
      <c r="C124" s="881" t="s">
        <v>88</v>
      </c>
      <c r="D124" s="906" t="s">
        <v>54</v>
      </c>
      <c r="E124" s="815" t="s">
        <v>89</v>
      </c>
      <c r="F124" s="881" t="s">
        <v>54</v>
      </c>
      <c r="G124" s="815" t="s">
        <v>89</v>
      </c>
      <c r="H124" s="881" t="s">
        <v>54</v>
      </c>
      <c r="I124" s="815" t="s">
        <v>89</v>
      </c>
      <c r="J124" s="881" t="s">
        <v>54</v>
      </c>
      <c r="K124" s="815" t="s">
        <v>89</v>
      </c>
      <c r="L124" s="881" t="s">
        <v>54</v>
      </c>
      <c r="M124" s="816" t="s">
        <v>89</v>
      </c>
      <c r="N124" s="947" t="s">
        <v>133</v>
      </c>
      <c r="O124" s="906" t="s">
        <v>134</v>
      </c>
      <c r="P124" s="815" t="s">
        <v>135</v>
      </c>
      <c r="Q124" s="948"/>
      <c r="R124" s="1084"/>
      <c r="S124" s="1084"/>
      <c r="T124" s="1084"/>
      <c r="U124" s="1084"/>
      <c r="V124" s="1084"/>
      <c r="W124" s="1084"/>
      <c r="X124" s="1084"/>
      <c r="Y124" s="949"/>
      <c r="Z124" s="1087"/>
      <c r="AA124" s="1084"/>
      <c r="AB124" s="1084"/>
      <c r="AC124" s="1084"/>
      <c r="AD124" s="1084"/>
      <c r="AE124" s="1047"/>
      <c r="AF124" s="1067"/>
      <c r="AG124" s="1067"/>
      <c r="AH124" s="1067"/>
      <c r="AI124" s="1070"/>
      <c r="AJ124" s="1070"/>
      <c r="AK124" s="1070"/>
      <c r="AL124" s="1070"/>
      <c r="AM124" s="1070"/>
      <c r="AN124" s="1071"/>
      <c r="AO124" s="1071"/>
      <c r="AP124" s="1071"/>
      <c r="AQ124" s="1071"/>
      <c r="AR124" s="1071"/>
      <c r="AS124" s="1071"/>
      <c r="AT124" s="1071"/>
      <c r="CG124" s="14">
        <v>0</v>
      </c>
      <c r="CH124" s="14"/>
      <c r="CI124" s="14"/>
      <c r="CJ124" s="14"/>
      <c r="CK124" s="14"/>
      <c r="CL124" s="14"/>
      <c r="CM124" s="14"/>
      <c r="CN124" s="14"/>
    </row>
    <row r="125" spans="1:92" ht="16.350000000000001" customHeight="1" x14ac:dyDescent="0.2">
      <c r="A125" s="1441" t="s">
        <v>149</v>
      </c>
      <c r="B125" s="892" t="s">
        <v>150</v>
      </c>
      <c r="C125" s="950">
        <f>SUM(D125:E125)</f>
        <v>0</v>
      </c>
      <c r="D125" s="951">
        <f t="shared" ref="D125:E127" si="18">SUM(F125+H125+J125+L125)</f>
        <v>0</v>
      </c>
      <c r="E125" s="952">
        <f t="shared" si="18"/>
        <v>0</v>
      </c>
      <c r="F125" s="893"/>
      <c r="G125" s="896"/>
      <c r="H125" s="893"/>
      <c r="I125" s="896"/>
      <c r="J125" s="893"/>
      <c r="K125" s="896"/>
      <c r="L125" s="893"/>
      <c r="M125" s="953"/>
      <c r="N125" s="954"/>
      <c r="O125" s="894"/>
      <c r="P125" s="896"/>
      <c r="Q125" s="30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1084"/>
      <c r="AD125" s="1084"/>
      <c r="AE125" s="1047"/>
      <c r="AF125" s="1067"/>
      <c r="AG125" s="1067"/>
      <c r="AH125" s="1067"/>
      <c r="AI125" s="1070"/>
      <c r="AJ125" s="1070"/>
      <c r="AK125" s="1070"/>
      <c r="AL125" s="1070"/>
      <c r="AM125" s="1070"/>
      <c r="AN125" s="1071"/>
      <c r="AO125" s="1071"/>
      <c r="AP125" s="1071"/>
      <c r="AQ125" s="1071"/>
      <c r="AR125" s="1071"/>
      <c r="AS125" s="1071"/>
      <c r="AT125" s="1071"/>
      <c r="CG125" s="14">
        <v>0</v>
      </c>
      <c r="CH125" s="14"/>
      <c r="CI125" s="14"/>
      <c r="CJ125" s="14"/>
      <c r="CK125" s="14"/>
      <c r="CL125" s="14"/>
      <c r="CM125" s="14"/>
      <c r="CN125" s="14"/>
    </row>
    <row r="126" spans="1:92" ht="16.350000000000001" customHeight="1" x14ac:dyDescent="0.2">
      <c r="A126" s="1442"/>
      <c r="B126" s="89" t="s">
        <v>151</v>
      </c>
      <c r="C126" s="236">
        <f>SUM(D126:E126)</f>
        <v>0</v>
      </c>
      <c r="D126" s="237">
        <f t="shared" si="18"/>
        <v>0</v>
      </c>
      <c r="E126" s="238">
        <f t="shared" si="18"/>
        <v>0</v>
      </c>
      <c r="F126" s="35"/>
      <c r="G126" s="39"/>
      <c r="H126" s="35"/>
      <c r="I126" s="39"/>
      <c r="J126" s="35"/>
      <c r="K126" s="39"/>
      <c r="L126" s="35"/>
      <c r="M126" s="239"/>
      <c r="N126" s="240"/>
      <c r="O126" s="36"/>
      <c r="P126" s="39"/>
      <c r="Q126" s="948"/>
      <c r="R126" s="1084"/>
      <c r="S126" s="1084"/>
      <c r="T126" s="1084"/>
      <c r="U126" s="1084"/>
      <c r="V126" s="1084"/>
      <c r="W126" s="1084"/>
      <c r="X126" s="1084"/>
      <c r="Y126" s="935"/>
      <c r="Z126" s="1084"/>
      <c r="AA126" s="1084"/>
      <c r="AB126" s="1084"/>
      <c r="AC126" s="1084"/>
      <c r="AD126" s="1084"/>
      <c r="AE126" s="1084"/>
      <c r="AF126" s="1071"/>
      <c r="AG126" s="1071"/>
      <c r="AH126" s="1071"/>
      <c r="AI126" s="1071"/>
      <c r="AJ126" s="1071"/>
      <c r="AK126" s="1071"/>
      <c r="AL126" s="1071"/>
      <c r="AM126" s="1071"/>
      <c r="AN126" s="1071"/>
      <c r="AO126" s="1067"/>
      <c r="AP126" s="1067"/>
      <c r="AQ126" s="1067"/>
      <c r="AR126" s="1067"/>
      <c r="AS126" s="1070"/>
      <c r="AT126" s="1070"/>
      <c r="CG126" s="14"/>
      <c r="CH126" s="14"/>
      <c r="CI126" s="14"/>
      <c r="CJ126" s="14"/>
      <c r="CK126" s="14"/>
      <c r="CL126" s="14"/>
      <c r="CM126" s="14"/>
      <c r="CN126" s="14"/>
    </row>
    <row r="127" spans="1:92" ht="16.350000000000001" customHeight="1" x14ac:dyDescent="0.2">
      <c r="A127" s="1443"/>
      <c r="B127" s="211" t="s">
        <v>152</v>
      </c>
      <c r="C127" s="241">
        <f>SUM(D127:E127)</f>
        <v>0</v>
      </c>
      <c r="D127" s="242">
        <f t="shared" si="18"/>
        <v>0</v>
      </c>
      <c r="E127" s="243">
        <f t="shared" si="18"/>
        <v>0</v>
      </c>
      <c r="F127" s="42"/>
      <c r="G127" s="46"/>
      <c r="H127" s="42"/>
      <c r="I127" s="46"/>
      <c r="J127" s="42"/>
      <c r="K127" s="46"/>
      <c r="L127" s="42"/>
      <c r="M127" s="244"/>
      <c r="N127" s="245"/>
      <c r="O127" s="43"/>
      <c r="P127" s="46"/>
      <c r="Q127" s="197"/>
      <c r="R127" s="15"/>
      <c r="S127" s="15"/>
      <c r="T127" s="15"/>
      <c r="U127" s="15"/>
      <c r="V127" s="15"/>
      <c r="W127" s="15"/>
      <c r="X127" s="15"/>
      <c r="Y127" s="15"/>
      <c r="Z127" s="1084"/>
      <c r="AA127" s="1084"/>
      <c r="AB127" s="1084"/>
      <c r="AC127" s="1084"/>
      <c r="AD127" s="1084"/>
      <c r="AE127" s="1084"/>
      <c r="AF127" s="1071"/>
      <c r="AG127" s="1071"/>
      <c r="AH127" s="1071"/>
      <c r="AI127" s="1071"/>
      <c r="AJ127" s="1071"/>
      <c r="AK127" s="1071"/>
      <c r="AL127" s="1071"/>
      <c r="AM127" s="1071"/>
      <c r="AN127" s="1071"/>
      <c r="AO127" s="1067"/>
      <c r="AP127" s="1067"/>
      <c r="AQ127" s="1067"/>
      <c r="AR127" s="1067"/>
      <c r="AS127" s="1070"/>
      <c r="AT127" s="1070"/>
      <c r="CG127" s="14"/>
      <c r="CH127" s="14"/>
      <c r="CI127" s="14"/>
      <c r="CJ127" s="14"/>
      <c r="CK127" s="14"/>
      <c r="CL127" s="14"/>
      <c r="CM127" s="14"/>
      <c r="CN127" s="14"/>
    </row>
    <row r="128" spans="1:92" ht="16.350000000000001" customHeight="1" x14ac:dyDescent="0.2">
      <c r="A128" s="1592" t="s">
        <v>153</v>
      </c>
      <c r="B128" s="1592"/>
      <c r="C128" s="955">
        <f t="shared" ref="C128:P128" si="19">SUM(C125:C127)</f>
        <v>0</v>
      </c>
      <c r="D128" s="956">
        <f t="shared" si="19"/>
        <v>0</v>
      </c>
      <c r="E128" s="248">
        <f t="shared" si="19"/>
        <v>0</v>
      </c>
      <c r="F128" s="955">
        <f t="shared" si="19"/>
        <v>0</v>
      </c>
      <c r="G128" s="248">
        <f t="shared" si="19"/>
        <v>0</v>
      </c>
      <c r="H128" s="955">
        <f t="shared" si="19"/>
        <v>0</v>
      </c>
      <c r="I128" s="248">
        <f t="shared" si="19"/>
        <v>0</v>
      </c>
      <c r="J128" s="955">
        <f t="shared" si="19"/>
        <v>0</v>
      </c>
      <c r="K128" s="248">
        <f t="shared" si="19"/>
        <v>0</v>
      </c>
      <c r="L128" s="955">
        <f t="shared" si="19"/>
        <v>0</v>
      </c>
      <c r="M128" s="249">
        <f t="shared" si="19"/>
        <v>0</v>
      </c>
      <c r="N128" s="957">
        <f t="shared" si="19"/>
        <v>0</v>
      </c>
      <c r="O128" s="956">
        <f t="shared" si="19"/>
        <v>0</v>
      </c>
      <c r="P128" s="248">
        <f t="shared" si="19"/>
        <v>0</v>
      </c>
      <c r="Q128" s="197"/>
      <c r="R128" s="15"/>
      <c r="S128" s="15"/>
      <c r="T128" s="15"/>
      <c r="U128" s="15"/>
      <c r="V128" s="15"/>
      <c r="W128" s="15"/>
      <c r="X128" s="15"/>
      <c r="Y128" s="15"/>
      <c r="Z128" s="1084"/>
      <c r="AA128" s="1084"/>
      <c r="AB128" s="1084"/>
      <c r="AC128" s="1084"/>
      <c r="AD128" s="1084"/>
      <c r="AE128" s="1084"/>
      <c r="AF128" s="1071"/>
      <c r="AG128" s="1071"/>
      <c r="AH128" s="1071"/>
      <c r="AI128" s="1071"/>
      <c r="AJ128" s="1071"/>
      <c r="AK128" s="1071"/>
      <c r="AL128" s="1071"/>
      <c r="AM128" s="1071"/>
      <c r="AN128" s="1071"/>
      <c r="AO128" s="1067"/>
      <c r="AP128" s="1067"/>
      <c r="AQ128" s="1067"/>
      <c r="AR128" s="1067"/>
      <c r="AS128" s="1070"/>
      <c r="AT128" s="1070"/>
      <c r="CG128" s="14"/>
      <c r="CH128" s="14"/>
      <c r="CI128" s="14"/>
      <c r="CJ128" s="14"/>
      <c r="CK128" s="14"/>
      <c r="CL128" s="14"/>
      <c r="CM128" s="14"/>
      <c r="CN128" s="14"/>
    </row>
    <row r="129" spans="1:104" ht="16.350000000000001" customHeight="1" x14ac:dyDescent="0.2">
      <c r="A129" s="1441" t="s">
        <v>154</v>
      </c>
      <c r="B129" s="105" t="s">
        <v>155</v>
      </c>
      <c r="C129" s="251">
        <f>SUM(D129:E129)</f>
        <v>0</v>
      </c>
      <c r="D129" s="252">
        <f t="shared" ref="D129:E132" si="20">SUM(F129+H129+J129+L129)</f>
        <v>0</v>
      </c>
      <c r="E129" s="253">
        <f t="shared" si="20"/>
        <v>0</v>
      </c>
      <c r="F129" s="106"/>
      <c r="G129" s="109"/>
      <c r="H129" s="106"/>
      <c r="I129" s="109"/>
      <c r="J129" s="106"/>
      <c r="K129" s="109"/>
      <c r="L129" s="106"/>
      <c r="M129" s="254"/>
      <c r="N129" s="255"/>
      <c r="O129" s="107"/>
      <c r="P129" s="109"/>
      <c r="Q129" s="197"/>
      <c r="R129" s="15"/>
      <c r="S129" s="15"/>
      <c r="T129" s="15"/>
      <c r="U129" s="15"/>
      <c r="V129" s="15"/>
      <c r="W129" s="15"/>
      <c r="X129" s="15"/>
      <c r="Y129" s="15"/>
      <c r="Z129" s="1084"/>
      <c r="AA129" s="1084"/>
      <c r="AB129" s="1084"/>
      <c r="AC129" s="1084"/>
      <c r="AD129" s="1084"/>
      <c r="AE129" s="1084"/>
      <c r="AF129" s="1071"/>
      <c r="AG129" s="1071"/>
      <c r="AH129" s="1071"/>
      <c r="AI129" s="1071"/>
      <c r="AJ129" s="1071"/>
      <c r="AK129" s="1071"/>
      <c r="AL129" s="1071"/>
      <c r="AM129" s="1071"/>
      <c r="AN129" s="1071"/>
      <c r="AO129" s="1067"/>
      <c r="AP129" s="1067"/>
      <c r="AQ129" s="1067"/>
      <c r="AR129" s="1067"/>
      <c r="AS129" s="1070"/>
      <c r="AT129" s="1070"/>
      <c r="CG129" s="14"/>
      <c r="CH129" s="14"/>
      <c r="CI129" s="14"/>
      <c r="CJ129" s="14"/>
      <c r="CK129" s="14"/>
      <c r="CL129" s="14"/>
      <c r="CM129" s="14"/>
      <c r="CN129" s="14"/>
    </row>
    <row r="130" spans="1:104" ht="16.350000000000001" customHeight="1" x14ac:dyDescent="0.2">
      <c r="A130" s="1442"/>
      <c r="B130" s="89" t="s">
        <v>156</v>
      </c>
      <c r="C130" s="236">
        <f>SUM(D130:E130)</f>
        <v>0</v>
      </c>
      <c r="D130" s="237">
        <f t="shared" si="20"/>
        <v>0</v>
      </c>
      <c r="E130" s="238">
        <f t="shared" si="20"/>
        <v>0</v>
      </c>
      <c r="F130" s="35"/>
      <c r="G130" s="39"/>
      <c r="H130" s="35"/>
      <c r="I130" s="39"/>
      <c r="J130" s="35"/>
      <c r="K130" s="39"/>
      <c r="L130" s="35"/>
      <c r="M130" s="239"/>
      <c r="N130" s="240"/>
      <c r="O130" s="36"/>
      <c r="P130" s="39"/>
      <c r="Q130" s="30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1084"/>
      <c r="AD130" s="1084"/>
      <c r="AE130" s="1084"/>
      <c r="AF130" s="1071"/>
      <c r="AG130" s="1071"/>
      <c r="AH130" s="1071"/>
      <c r="AI130" s="1071"/>
      <c r="AJ130" s="1071"/>
      <c r="AK130" s="1071"/>
      <c r="AL130" s="1071"/>
      <c r="AM130" s="1071"/>
      <c r="AN130" s="1071"/>
      <c r="AO130" s="1067"/>
      <c r="AP130" s="1067"/>
      <c r="AQ130" s="1067"/>
      <c r="AR130" s="1067"/>
      <c r="AS130" s="1070"/>
      <c r="AT130" s="1070"/>
      <c r="CG130" s="14">
        <v>0</v>
      </c>
      <c r="CH130" s="14"/>
      <c r="CI130" s="14"/>
      <c r="CJ130" s="14"/>
      <c r="CK130" s="14"/>
      <c r="CL130" s="14"/>
      <c r="CM130" s="14"/>
      <c r="CN130" s="14"/>
    </row>
    <row r="131" spans="1:104" ht="16.350000000000001" customHeight="1" x14ac:dyDescent="0.2">
      <c r="A131" s="1442"/>
      <c r="B131" s="89" t="s">
        <v>157</v>
      </c>
      <c r="C131" s="236">
        <f>SUM(D131:E131)</f>
        <v>0</v>
      </c>
      <c r="D131" s="237">
        <f t="shared" si="20"/>
        <v>0</v>
      </c>
      <c r="E131" s="238">
        <f t="shared" si="20"/>
        <v>0</v>
      </c>
      <c r="F131" s="35"/>
      <c r="G131" s="39"/>
      <c r="H131" s="35"/>
      <c r="I131" s="39"/>
      <c r="J131" s="35"/>
      <c r="K131" s="39"/>
      <c r="L131" s="35"/>
      <c r="M131" s="239"/>
      <c r="N131" s="240"/>
      <c r="O131" s="36"/>
      <c r="P131" s="39"/>
      <c r="Q131" s="197"/>
      <c r="R131" s="15"/>
      <c r="S131" s="15"/>
      <c r="T131" s="15"/>
      <c r="U131" s="15"/>
      <c r="V131" s="15"/>
      <c r="W131" s="15"/>
      <c r="X131" s="15"/>
      <c r="Y131" s="15"/>
      <c r="Z131" s="1084"/>
      <c r="AA131" s="1084"/>
      <c r="AB131" s="1084"/>
      <c r="AC131" s="1084"/>
      <c r="AD131" s="1084"/>
      <c r="AE131" s="1084"/>
      <c r="AF131" s="1071"/>
      <c r="AG131" s="1071"/>
      <c r="AH131" s="1071"/>
      <c r="AI131" s="1071"/>
      <c r="AJ131" s="1071"/>
      <c r="AK131" s="1071"/>
      <c r="AL131" s="1071"/>
      <c r="AM131" s="1071"/>
      <c r="AN131" s="1071"/>
      <c r="AO131" s="1071"/>
      <c r="AP131" s="1071"/>
      <c r="AQ131" s="1071"/>
      <c r="AR131" s="1071"/>
      <c r="AS131" s="1071"/>
      <c r="AT131" s="1071"/>
      <c r="CG131" s="14"/>
      <c r="CH131" s="14"/>
      <c r="CI131" s="14"/>
      <c r="CJ131" s="14"/>
      <c r="CK131" s="14"/>
      <c r="CL131" s="14"/>
      <c r="CM131" s="14"/>
      <c r="CN131" s="14"/>
    </row>
    <row r="132" spans="1:104" ht="15.75" customHeight="1" x14ac:dyDescent="0.2">
      <c r="A132" s="1443"/>
      <c r="B132" s="216" t="s">
        <v>158</v>
      </c>
      <c r="C132" s="241">
        <f>SUM(D132:E132)</f>
        <v>0</v>
      </c>
      <c r="D132" s="242">
        <f t="shared" si="20"/>
        <v>0</v>
      </c>
      <c r="E132" s="243">
        <f t="shared" si="20"/>
        <v>0</v>
      </c>
      <c r="F132" s="42"/>
      <c r="G132" s="46"/>
      <c r="H132" s="42"/>
      <c r="I132" s="46"/>
      <c r="J132" s="42"/>
      <c r="K132" s="46"/>
      <c r="L132" s="42"/>
      <c r="M132" s="244"/>
      <c r="N132" s="245"/>
      <c r="O132" s="43"/>
      <c r="P132" s="46"/>
      <c r="Q132" s="197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084"/>
      <c r="AC132" s="1084"/>
      <c r="AD132" s="1084"/>
      <c r="AE132" s="1084"/>
      <c r="AF132" s="1071"/>
      <c r="AG132" s="1071"/>
      <c r="AH132" s="1071"/>
      <c r="AI132" s="1071"/>
      <c r="AJ132" s="1071"/>
      <c r="AK132" s="1071"/>
      <c r="AL132" s="1071"/>
      <c r="AM132" s="1071"/>
      <c r="AN132" s="1071"/>
      <c r="AO132" s="1071"/>
      <c r="AP132" s="1071"/>
      <c r="AQ132" s="1071"/>
      <c r="AR132" s="1071"/>
      <c r="AS132" s="1071"/>
      <c r="AT132" s="1071"/>
      <c r="AU132" s="1071"/>
      <c r="AV132" s="1071"/>
      <c r="BZ132" s="2"/>
      <c r="CG132" s="14"/>
      <c r="CH132" s="14"/>
      <c r="CI132" s="14"/>
      <c r="CJ132" s="14"/>
      <c r="CK132" s="14"/>
      <c r="CL132" s="14"/>
      <c r="CM132" s="14"/>
      <c r="CN132" s="14"/>
    </row>
    <row r="133" spans="1:104" ht="16.350000000000001" customHeight="1" x14ac:dyDescent="0.2">
      <c r="A133" s="1592" t="s">
        <v>153</v>
      </c>
      <c r="B133" s="1592"/>
      <c r="C133" s="955">
        <f t="shared" ref="C133:P133" si="21">SUM(C129:C132)</f>
        <v>0</v>
      </c>
      <c r="D133" s="956">
        <f t="shared" si="21"/>
        <v>0</v>
      </c>
      <c r="E133" s="248">
        <f t="shared" si="21"/>
        <v>0</v>
      </c>
      <c r="F133" s="955">
        <f t="shared" si="21"/>
        <v>0</v>
      </c>
      <c r="G133" s="248">
        <f t="shared" si="21"/>
        <v>0</v>
      </c>
      <c r="H133" s="955">
        <f t="shared" si="21"/>
        <v>0</v>
      </c>
      <c r="I133" s="248">
        <f t="shared" si="21"/>
        <v>0</v>
      </c>
      <c r="J133" s="955">
        <f t="shared" si="21"/>
        <v>0</v>
      </c>
      <c r="K133" s="248">
        <f t="shared" si="21"/>
        <v>0</v>
      </c>
      <c r="L133" s="955">
        <f t="shared" si="21"/>
        <v>0</v>
      </c>
      <c r="M133" s="249">
        <f t="shared" si="21"/>
        <v>0</v>
      </c>
      <c r="N133" s="957">
        <f t="shared" si="21"/>
        <v>0</v>
      </c>
      <c r="O133" s="956">
        <f t="shared" si="21"/>
        <v>0</v>
      </c>
      <c r="P133" s="248">
        <f t="shared" si="21"/>
        <v>0</v>
      </c>
      <c r="Q133" s="197"/>
      <c r="R133" s="15"/>
      <c r="S133" s="15"/>
      <c r="T133" s="15"/>
      <c r="U133" s="15"/>
      <c r="V133" s="15"/>
      <c r="W133" s="1084"/>
      <c r="X133" s="1084"/>
      <c r="Y133" s="1084"/>
      <c r="Z133" s="1084"/>
      <c r="AA133" s="1084"/>
      <c r="AB133" s="1084"/>
      <c r="AC133" s="1084"/>
      <c r="AD133" s="1084"/>
      <c r="AE133" s="1084"/>
      <c r="AF133" s="1071"/>
      <c r="AG133" s="1071"/>
      <c r="AH133" s="1071"/>
      <c r="AI133" s="1071"/>
      <c r="AJ133" s="1071"/>
      <c r="AK133" s="1071"/>
      <c r="AL133" s="1071"/>
      <c r="AM133" s="1071"/>
      <c r="AN133" s="1071"/>
      <c r="AO133" s="1071"/>
      <c r="AP133" s="1071"/>
      <c r="AQ133" s="1071"/>
      <c r="CG133" s="14"/>
      <c r="CH133" s="14"/>
      <c r="CI133" s="14"/>
      <c r="CJ133" s="14"/>
      <c r="CK133" s="14"/>
      <c r="CL133" s="14"/>
      <c r="CM133" s="14"/>
      <c r="CN133" s="14"/>
    </row>
    <row r="134" spans="1:104" ht="16.350000000000001" customHeight="1" x14ac:dyDescent="0.2">
      <c r="A134" s="1456" t="s">
        <v>159</v>
      </c>
      <c r="B134" s="1456"/>
      <c r="C134" s="256">
        <f t="shared" ref="C134:P134" si="22">SUM(C128+C133)</f>
        <v>0</v>
      </c>
      <c r="D134" s="257">
        <f t="shared" si="22"/>
        <v>0</v>
      </c>
      <c r="E134" s="258">
        <f t="shared" si="22"/>
        <v>0</v>
      </c>
      <c r="F134" s="256">
        <f t="shared" si="22"/>
        <v>0</v>
      </c>
      <c r="G134" s="258">
        <f t="shared" si="22"/>
        <v>0</v>
      </c>
      <c r="H134" s="256">
        <f t="shared" si="22"/>
        <v>0</v>
      </c>
      <c r="I134" s="258">
        <f t="shared" si="22"/>
        <v>0</v>
      </c>
      <c r="J134" s="256">
        <f t="shared" si="22"/>
        <v>0</v>
      </c>
      <c r="K134" s="258">
        <f t="shared" si="22"/>
        <v>0</v>
      </c>
      <c r="L134" s="256">
        <f t="shared" si="22"/>
        <v>0</v>
      </c>
      <c r="M134" s="259">
        <f t="shared" si="22"/>
        <v>0</v>
      </c>
      <c r="N134" s="260">
        <f t="shared" si="22"/>
        <v>0</v>
      </c>
      <c r="O134" s="257">
        <f t="shared" si="22"/>
        <v>0</v>
      </c>
      <c r="P134" s="258">
        <f t="shared" si="22"/>
        <v>0</v>
      </c>
      <c r="Q134" s="197"/>
      <c r="R134" s="15"/>
      <c r="S134" s="15"/>
      <c r="T134" s="15"/>
      <c r="U134" s="15"/>
      <c r="V134" s="15"/>
      <c r="W134" s="1084"/>
      <c r="X134" s="1084"/>
      <c r="Y134" s="1084"/>
      <c r="Z134" s="1084"/>
      <c r="AA134" s="1084"/>
      <c r="AB134" s="1084"/>
      <c r="AC134" s="1084"/>
      <c r="AD134" s="1084"/>
      <c r="AE134" s="1084"/>
      <c r="AF134" s="1071"/>
      <c r="AG134" s="1071"/>
      <c r="AH134" s="1071"/>
      <c r="AI134" s="1071"/>
      <c r="AJ134" s="1071"/>
      <c r="AK134" s="1071"/>
      <c r="AL134" s="1071"/>
      <c r="AM134" s="1071"/>
      <c r="AN134" s="1071"/>
      <c r="AO134" s="1071"/>
      <c r="AP134" s="1071"/>
      <c r="AQ134" s="1071"/>
      <c r="CG134" s="14"/>
      <c r="CH134" s="14"/>
      <c r="CI134" s="14"/>
      <c r="CJ134" s="14"/>
      <c r="CK134" s="14"/>
      <c r="CL134" s="14"/>
      <c r="CM134" s="14"/>
      <c r="CN134" s="14"/>
    </row>
    <row r="135" spans="1:104" ht="21" customHeight="1" x14ac:dyDescent="0.2">
      <c r="A135" s="117" t="s">
        <v>161</v>
      </c>
      <c r="B135" s="117"/>
      <c r="P135" s="15"/>
      <c r="Q135" s="15"/>
      <c r="R135" s="15"/>
      <c r="S135" s="15"/>
      <c r="T135" s="15"/>
      <c r="U135" s="15"/>
      <c r="V135" s="15"/>
      <c r="W135" s="1084"/>
      <c r="X135" s="1084"/>
      <c r="Y135" s="1084"/>
      <c r="Z135" s="1084"/>
      <c r="AA135" s="1084"/>
      <c r="AB135" s="1084"/>
      <c r="AC135" s="1084"/>
      <c r="AD135" s="1084"/>
      <c r="AE135" s="1084"/>
      <c r="AF135" s="1071"/>
      <c r="AG135" s="1071"/>
      <c r="AH135" s="1071"/>
      <c r="AI135" s="1071"/>
      <c r="AJ135" s="1071"/>
      <c r="AK135" s="1071"/>
      <c r="AL135" s="1071"/>
      <c r="AM135" s="1071"/>
      <c r="AN135" s="1071"/>
      <c r="AO135" s="1071"/>
      <c r="AP135" s="1071"/>
      <c r="AQ135" s="1071"/>
      <c r="CG135" s="14">
        <v>0</v>
      </c>
      <c r="CH135" s="14"/>
      <c r="CI135" s="14"/>
      <c r="CJ135" s="14"/>
      <c r="CK135" s="14"/>
      <c r="CL135" s="14"/>
      <c r="CM135" s="14"/>
      <c r="CN135" s="14"/>
    </row>
    <row r="136" spans="1:104" ht="16.350000000000001" customHeight="1" x14ac:dyDescent="0.2">
      <c r="A136" s="1366" t="s">
        <v>3</v>
      </c>
      <c r="B136" s="1367"/>
      <c r="C136" s="1408" t="s">
        <v>63</v>
      </c>
      <c r="D136" s="1408"/>
      <c r="E136" s="1407"/>
      <c r="F136" s="1406" t="s">
        <v>119</v>
      </c>
      <c r="G136" s="1407"/>
      <c r="H136" s="1406" t="s">
        <v>120</v>
      </c>
      <c r="I136" s="1407"/>
      <c r="J136" s="1406" t="s">
        <v>121</v>
      </c>
      <c r="K136" s="1407"/>
      <c r="L136" s="1406" t="s">
        <v>122</v>
      </c>
      <c r="M136" s="1407"/>
      <c r="N136" s="1406" t="s">
        <v>123</v>
      </c>
      <c r="O136" s="1407"/>
      <c r="P136" s="15"/>
      <c r="Q136" s="15"/>
      <c r="R136" s="15"/>
      <c r="S136" s="15"/>
      <c r="T136" s="15"/>
      <c r="U136" s="15"/>
      <c r="V136" s="15"/>
      <c r="W136" s="1084"/>
      <c r="X136" s="1084"/>
      <c r="Y136" s="1084"/>
      <c r="Z136" s="1084"/>
      <c r="AA136" s="1084"/>
      <c r="AB136" s="1084"/>
      <c r="AC136" s="1084"/>
      <c r="AD136" s="1084"/>
      <c r="AE136" s="1084"/>
      <c r="AF136" s="1071"/>
      <c r="AG136" s="1071"/>
      <c r="AH136" s="1071"/>
      <c r="AI136" s="1071"/>
      <c r="AJ136" s="1071"/>
      <c r="AK136" s="1071"/>
      <c r="AL136" s="1071"/>
      <c r="AM136" s="1071"/>
      <c r="AN136" s="1071"/>
      <c r="AO136" s="1071"/>
      <c r="AP136" s="1071"/>
      <c r="AQ136" s="958"/>
      <c r="AR136" s="1065"/>
      <c r="AS136" s="1065"/>
      <c r="AT136" s="1065"/>
      <c r="AU136" s="1065"/>
      <c r="AV136" s="1065"/>
      <c r="AW136" s="1065"/>
      <c r="AX136" s="1065"/>
      <c r="AY136" s="1065"/>
      <c r="AZ136" s="1065"/>
      <c r="BA136" s="1065"/>
      <c r="BB136" s="1065"/>
      <c r="BC136" s="1065"/>
      <c r="CG136" s="14"/>
      <c r="CH136" s="14"/>
      <c r="CI136" s="14"/>
      <c r="CJ136" s="14"/>
      <c r="CK136" s="14"/>
      <c r="CL136" s="14"/>
      <c r="CM136" s="14"/>
      <c r="CN136" s="14"/>
    </row>
    <row r="137" spans="1:104" ht="16.350000000000001" customHeight="1" x14ac:dyDescent="0.2">
      <c r="A137" s="1368"/>
      <c r="B137" s="1369"/>
      <c r="C137" s="881" t="s">
        <v>88</v>
      </c>
      <c r="D137" s="906" t="s">
        <v>54</v>
      </c>
      <c r="E137" s="815" t="s">
        <v>89</v>
      </c>
      <c r="F137" s="881" t="s">
        <v>54</v>
      </c>
      <c r="G137" s="815" t="s">
        <v>89</v>
      </c>
      <c r="H137" s="881" t="s">
        <v>54</v>
      </c>
      <c r="I137" s="815" t="s">
        <v>89</v>
      </c>
      <c r="J137" s="881" t="s">
        <v>54</v>
      </c>
      <c r="K137" s="815" t="s">
        <v>89</v>
      </c>
      <c r="L137" s="881" t="s">
        <v>54</v>
      </c>
      <c r="M137" s="815" t="s">
        <v>89</v>
      </c>
      <c r="N137" s="262" t="s">
        <v>54</v>
      </c>
      <c r="O137" s="902" t="s">
        <v>89</v>
      </c>
      <c r="P137" s="15"/>
      <c r="Q137" s="15"/>
      <c r="R137" s="15"/>
      <c r="S137" s="15"/>
      <c r="T137" s="15"/>
      <c r="U137" s="15"/>
      <c r="V137" s="15"/>
      <c r="W137" s="1084"/>
      <c r="X137" s="1084"/>
      <c r="Y137" s="1084"/>
      <c r="Z137" s="1084"/>
      <c r="AA137" s="1084"/>
      <c r="AB137" s="1084"/>
      <c r="AC137" s="1084"/>
      <c r="AD137" s="1084"/>
      <c r="AE137" s="1084"/>
      <c r="AF137" s="1071"/>
      <c r="AG137" s="1071"/>
      <c r="AH137" s="1071"/>
      <c r="AI137" s="1071"/>
      <c r="AJ137" s="1071"/>
      <c r="AK137" s="1071"/>
      <c r="AL137" s="1071"/>
      <c r="AM137" s="1071"/>
      <c r="AN137" s="1071"/>
      <c r="AO137" s="1071"/>
      <c r="AP137" s="1071"/>
      <c r="AQ137" s="923"/>
      <c r="AR137" s="1065"/>
      <c r="AS137" s="1065"/>
      <c r="AT137" s="1065"/>
      <c r="AU137" s="1065"/>
      <c r="AV137" s="1065"/>
      <c r="AW137" s="1065"/>
      <c r="AX137" s="1065"/>
      <c r="AY137" s="1065"/>
      <c r="AZ137" s="1065"/>
      <c r="BA137" s="1065"/>
      <c r="BB137" s="1065"/>
      <c r="BC137" s="1065"/>
      <c r="CG137" s="14"/>
      <c r="CH137" s="14"/>
      <c r="CI137" s="14"/>
      <c r="CJ137" s="14"/>
      <c r="CK137" s="14"/>
      <c r="CL137" s="14"/>
      <c r="CM137" s="14"/>
      <c r="CN137" s="14"/>
    </row>
    <row r="138" spans="1:104" s="66" customFormat="1" ht="16.350000000000001" customHeight="1" x14ac:dyDescent="0.2">
      <c r="A138" s="1372" t="s">
        <v>162</v>
      </c>
      <c r="B138" s="263" t="s">
        <v>150</v>
      </c>
      <c r="C138" s="213">
        <f>SUM(D138+E138)</f>
        <v>0</v>
      </c>
      <c r="D138" s="214">
        <f>SUM(F138+H138+J138+L138+N138)</f>
        <v>0</v>
      </c>
      <c r="E138" s="215">
        <f>SUM(G138+I138+K138+M138+O138)</f>
        <v>0</v>
      </c>
      <c r="F138" s="893"/>
      <c r="G138" s="896"/>
      <c r="H138" s="893"/>
      <c r="I138" s="109"/>
      <c r="J138" s="106"/>
      <c r="K138" s="109"/>
      <c r="L138" s="106"/>
      <c r="M138" s="109"/>
      <c r="N138" s="264"/>
      <c r="O138" s="924"/>
      <c r="P138" s="949"/>
      <c r="Q138" s="1084"/>
      <c r="R138" s="1084"/>
      <c r="S138" s="1084"/>
      <c r="T138" s="1084"/>
      <c r="U138" s="1084"/>
      <c r="V138" s="1084"/>
      <c r="W138" s="1084"/>
      <c r="X138" s="1084"/>
      <c r="Y138" s="1084"/>
      <c r="Z138" s="1084"/>
      <c r="AA138" s="1084"/>
      <c r="AB138" s="1084"/>
      <c r="AC138" s="1084"/>
      <c r="AD138" s="1071"/>
      <c r="AE138" s="1071"/>
      <c r="AF138" s="1071"/>
      <c r="AG138" s="1071"/>
      <c r="AH138" s="1071"/>
      <c r="AI138" s="936"/>
      <c r="AJ138" s="1089"/>
      <c r="AK138" s="1089"/>
      <c r="AL138" s="1089"/>
      <c r="AM138" s="1089"/>
      <c r="AN138" s="1089"/>
      <c r="AO138" s="1089"/>
      <c r="AP138" s="1089"/>
      <c r="AQ138" s="1089"/>
      <c r="AR138" s="1089"/>
      <c r="AS138" s="1089"/>
      <c r="AT138" s="1089"/>
      <c r="AU138" s="1089"/>
      <c r="AV138" s="1089"/>
      <c r="AW138" s="1089"/>
      <c r="AX138" s="1089"/>
      <c r="AY138" s="1089"/>
      <c r="AZ138" s="1089"/>
      <c r="BA138" s="1089"/>
      <c r="BB138" s="1089"/>
      <c r="BC138" s="1089"/>
      <c r="BD138" s="1089"/>
      <c r="BE138" s="1089"/>
      <c r="BF138" s="1089"/>
      <c r="BG138" s="1089"/>
      <c r="BH138" s="1089"/>
      <c r="BI138" s="1089"/>
      <c r="BJ138" s="1089"/>
      <c r="BK138" s="1089"/>
      <c r="BL138" s="1089"/>
      <c r="BM138" s="1089"/>
      <c r="BN138" s="1089"/>
      <c r="BO138" s="1089"/>
      <c r="BP138" s="1089"/>
      <c r="BQ138" s="1089"/>
      <c r="BR138" s="1089"/>
      <c r="BS138" s="1089"/>
      <c r="BT138" s="1089"/>
      <c r="BU138" s="1089"/>
      <c r="BV138" s="1089"/>
      <c r="BW138" s="1089"/>
      <c r="BX138" s="1089"/>
      <c r="BY138" s="1089"/>
      <c r="BZ138" s="1090"/>
      <c r="CA138" s="1091"/>
      <c r="CB138" s="1091"/>
      <c r="CC138" s="1091"/>
      <c r="CD138" s="1091"/>
      <c r="CE138" s="1091"/>
      <c r="CF138" s="1091"/>
      <c r="CG138" s="1092"/>
      <c r="CH138" s="1092"/>
      <c r="CI138" s="1092"/>
      <c r="CJ138" s="1092"/>
      <c r="CK138" s="1092"/>
      <c r="CL138" s="1092"/>
      <c r="CM138" s="1092"/>
      <c r="CN138" s="1092"/>
      <c r="CO138" s="1091"/>
      <c r="CP138" s="1091"/>
      <c r="CQ138" s="1091"/>
      <c r="CR138" s="1091"/>
      <c r="CS138" s="1091"/>
      <c r="CT138" s="1091"/>
      <c r="CU138" s="1091"/>
      <c r="CV138" s="1091"/>
      <c r="CW138" s="1091"/>
      <c r="CX138" s="1091"/>
      <c r="CY138" s="1091"/>
      <c r="CZ138" s="1091"/>
    </row>
    <row r="139" spans="1:104" s="66" customFormat="1" ht="16.350000000000001" customHeight="1" x14ac:dyDescent="0.2">
      <c r="A139" s="1433"/>
      <c r="B139" s="269" t="s">
        <v>151</v>
      </c>
      <c r="C139" s="139">
        <f>SUM(D139+E139)</f>
        <v>0</v>
      </c>
      <c r="D139" s="140">
        <f>SUM(H139+J139+L139+N139)</f>
        <v>0</v>
      </c>
      <c r="E139" s="141">
        <f>SUM(I139+K139+M139+O139)</f>
        <v>0</v>
      </c>
      <c r="F139" s="270"/>
      <c r="G139" s="271"/>
      <c r="H139" s="106"/>
      <c r="I139" s="109"/>
      <c r="J139" s="106"/>
      <c r="K139" s="109"/>
      <c r="L139" s="106"/>
      <c r="M139" s="109"/>
      <c r="N139" s="264"/>
      <c r="O139" s="272"/>
      <c r="P139" s="197"/>
      <c r="Q139" s="1084"/>
      <c r="R139" s="1084"/>
      <c r="S139" s="1084"/>
      <c r="T139" s="1084"/>
      <c r="U139" s="1084"/>
      <c r="V139" s="1084"/>
      <c r="W139" s="1084"/>
      <c r="X139" s="1084"/>
      <c r="Y139" s="1084"/>
      <c r="Z139" s="1084"/>
      <c r="AA139" s="1084"/>
      <c r="AB139" s="1084"/>
      <c r="AC139" s="1084"/>
      <c r="AD139" s="1071"/>
      <c r="AE139" s="1071"/>
      <c r="AF139" s="1071"/>
      <c r="AG139" s="1071"/>
      <c r="AH139" s="1071"/>
      <c r="AI139" s="936"/>
      <c r="AJ139" s="1089"/>
      <c r="AK139" s="1089"/>
      <c r="AL139" s="1089"/>
      <c r="AM139" s="1089"/>
      <c r="AN139" s="1089"/>
      <c r="AO139" s="1089"/>
      <c r="AP139" s="1089"/>
      <c r="AQ139" s="1089"/>
      <c r="AR139" s="1089"/>
      <c r="AS139" s="1089"/>
      <c r="AT139" s="1089"/>
      <c r="AU139" s="1089"/>
      <c r="AV139" s="1089"/>
      <c r="AW139" s="1089"/>
      <c r="AX139" s="1089"/>
      <c r="AY139" s="1089"/>
      <c r="AZ139" s="1089"/>
      <c r="BA139" s="1089"/>
      <c r="BB139" s="1089"/>
      <c r="BC139" s="1089"/>
      <c r="BD139" s="1089"/>
      <c r="BE139" s="1089"/>
      <c r="BF139" s="1089"/>
      <c r="BG139" s="1089"/>
      <c r="BH139" s="1089"/>
      <c r="BI139" s="1089"/>
      <c r="BJ139" s="1089"/>
      <c r="BK139" s="1089"/>
      <c r="BL139" s="1089"/>
      <c r="BM139" s="1089"/>
      <c r="BN139" s="1089"/>
      <c r="BO139" s="1089"/>
      <c r="BP139" s="1089"/>
      <c r="BQ139" s="1089"/>
      <c r="BR139" s="1089"/>
      <c r="BS139" s="1089"/>
      <c r="BT139" s="1089"/>
      <c r="BU139" s="1089"/>
      <c r="BV139" s="1089"/>
      <c r="BW139" s="1089"/>
      <c r="BX139" s="1089"/>
      <c r="BY139" s="1089"/>
      <c r="BZ139" s="1090"/>
      <c r="CA139" s="1091"/>
      <c r="CB139" s="1091"/>
      <c r="CC139" s="1091"/>
      <c r="CD139" s="1091"/>
      <c r="CE139" s="1091"/>
      <c r="CF139" s="1091"/>
      <c r="CG139" s="1092"/>
      <c r="CH139" s="1092"/>
      <c r="CI139" s="1092"/>
      <c r="CJ139" s="1092"/>
      <c r="CK139" s="1092"/>
      <c r="CL139" s="1092"/>
      <c r="CM139" s="1092"/>
      <c r="CN139" s="1092"/>
      <c r="CO139" s="1091"/>
      <c r="CP139" s="1091"/>
      <c r="CQ139" s="1091"/>
      <c r="CR139" s="1091"/>
      <c r="CS139" s="1091"/>
      <c r="CT139" s="1091"/>
      <c r="CU139" s="1091"/>
      <c r="CV139" s="1091"/>
      <c r="CW139" s="1091"/>
      <c r="CX139" s="1091"/>
      <c r="CY139" s="1091"/>
      <c r="CZ139" s="1091"/>
    </row>
    <row r="140" spans="1:104" ht="16.350000000000001" customHeight="1" x14ac:dyDescent="0.2">
      <c r="A140" s="1433"/>
      <c r="B140" s="91" t="s">
        <v>152</v>
      </c>
      <c r="C140" s="182">
        <f>SUM(D140+E140)</f>
        <v>0</v>
      </c>
      <c r="D140" s="183">
        <f>SUM(H140+J140+L140+N140)</f>
        <v>0</v>
      </c>
      <c r="E140" s="184">
        <f>SUM(I140+K140+M140+O140)</f>
        <v>0</v>
      </c>
      <c r="F140" s="273"/>
      <c r="G140" s="274"/>
      <c r="H140" s="82"/>
      <c r="I140" s="85"/>
      <c r="J140" s="82"/>
      <c r="K140" s="85"/>
      <c r="L140" s="82"/>
      <c r="M140" s="85"/>
      <c r="N140" s="149"/>
      <c r="O140" s="185"/>
      <c r="P140" s="197"/>
      <c r="Q140" s="1084"/>
      <c r="R140" s="1084"/>
      <c r="S140" s="1084"/>
      <c r="T140" s="1084"/>
      <c r="U140" s="1084"/>
      <c r="V140" s="1084"/>
      <c r="W140" s="1084"/>
      <c r="X140" s="1084"/>
      <c r="Y140" s="1084"/>
      <c r="Z140" s="1084"/>
      <c r="AA140" s="1084"/>
      <c r="AB140" s="1084"/>
      <c r="AC140" s="1084"/>
      <c r="AD140" s="1071"/>
      <c r="AE140" s="1071"/>
      <c r="AF140" s="1071"/>
      <c r="AG140" s="1071"/>
      <c r="AH140" s="1071"/>
      <c r="AI140" s="936"/>
      <c r="AJ140" s="1065"/>
      <c r="AK140" s="1065"/>
      <c r="AL140" s="1065"/>
      <c r="AM140" s="1065"/>
      <c r="AN140" s="1065"/>
      <c r="AO140" s="1065"/>
      <c r="AP140" s="1065"/>
      <c r="AQ140" s="1065"/>
      <c r="AR140" s="1065"/>
      <c r="AS140" s="1065"/>
      <c r="AT140" s="1065"/>
      <c r="AU140" s="1065"/>
      <c r="CG140" s="14"/>
      <c r="CH140" s="14"/>
      <c r="CI140" s="14"/>
      <c r="CJ140" s="14"/>
      <c r="CK140" s="14"/>
      <c r="CL140" s="14"/>
      <c r="CM140" s="14"/>
      <c r="CN140" s="14"/>
    </row>
    <row r="141" spans="1:104" ht="16.350000000000001" customHeight="1" thickBot="1" x14ac:dyDescent="0.25">
      <c r="A141" s="1458"/>
      <c r="B141" s="99" t="s">
        <v>163</v>
      </c>
      <c r="C141" s="275">
        <f t="shared" ref="C141:O141" si="23">SUM(C138:C140)</f>
        <v>0</v>
      </c>
      <c r="D141" s="276">
        <f t="shared" si="23"/>
        <v>0</v>
      </c>
      <c r="E141" s="277">
        <f t="shared" si="23"/>
        <v>0</v>
      </c>
      <c r="F141" s="275">
        <f t="shared" si="23"/>
        <v>0</v>
      </c>
      <c r="G141" s="277">
        <f t="shared" si="23"/>
        <v>0</v>
      </c>
      <c r="H141" s="275">
        <f t="shared" si="23"/>
        <v>0</v>
      </c>
      <c r="I141" s="277">
        <f t="shared" si="23"/>
        <v>0</v>
      </c>
      <c r="J141" s="275">
        <f t="shared" si="23"/>
        <v>0</v>
      </c>
      <c r="K141" s="277">
        <f t="shared" si="23"/>
        <v>0</v>
      </c>
      <c r="L141" s="275">
        <f t="shared" si="23"/>
        <v>0</v>
      </c>
      <c r="M141" s="277">
        <f t="shared" si="23"/>
        <v>0</v>
      </c>
      <c r="N141" s="278">
        <f t="shared" si="23"/>
        <v>0</v>
      </c>
      <c r="O141" s="279">
        <f t="shared" si="23"/>
        <v>0</v>
      </c>
      <c r="P141" s="197"/>
      <c r="Q141" s="15"/>
      <c r="R141" s="15"/>
      <c r="S141" s="15"/>
      <c r="T141" s="15"/>
      <c r="U141" s="15"/>
      <c r="V141" s="15"/>
      <c r="W141" s="15"/>
      <c r="X141" s="15"/>
      <c r="Y141" s="1084"/>
      <c r="Z141" s="1084"/>
      <c r="AA141" s="1084"/>
      <c r="AB141" s="1084"/>
      <c r="AC141" s="1084"/>
      <c r="AD141" s="1071"/>
      <c r="AE141" s="1071"/>
      <c r="AF141" s="1071"/>
      <c r="AG141" s="1071"/>
      <c r="AH141" s="1071"/>
      <c r="AI141" s="1071"/>
      <c r="AJ141" s="1071"/>
      <c r="AK141" s="1071"/>
      <c r="AL141" s="1071"/>
      <c r="AM141" s="1071"/>
      <c r="AN141" s="1071"/>
      <c r="AO141" s="958"/>
      <c r="AP141" s="1071"/>
      <c r="AQ141" s="1071"/>
      <c r="AR141" s="879"/>
      <c r="AS141" s="1065"/>
      <c r="AT141" s="1086"/>
      <c r="AU141" s="1086"/>
      <c r="AV141" s="1086"/>
      <c r="AW141" s="1086"/>
      <c r="AX141" s="1086"/>
      <c r="AY141" s="1086"/>
      <c r="AZ141" s="1086"/>
      <c r="BA141" s="1086"/>
      <c r="BB141" s="1086"/>
      <c r="BC141" s="1086"/>
      <c r="BD141" s="12"/>
      <c r="BE141" s="12"/>
      <c r="CG141" s="14"/>
      <c r="CH141" s="14"/>
      <c r="CI141" s="14"/>
      <c r="CJ141" s="14"/>
      <c r="CK141" s="14"/>
      <c r="CL141" s="14"/>
      <c r="CM141" s="14"/>
      <c r="CN141" s="14"/>
    </row>
    <row r="142" spans="1:104" ht="16.350000000000001" customHeight="1" thickTop="1" x14ac:dyDescent="0.2">
      <c r="A142" s="1459" t="s">
        <v>164</v>
      </c>
      <c r="B142" s="269" t="s">
        <v>165</v>
      </c>
      <c r="C142" s="280">
        <f>SUM(D142+E142)</f>
        <v>0</v>
      </c>
      <c r="D142" s="281">
        <f t="shared" ref="D142:E145" si="24">SUM(F142+H142+J142+L142+N142)</f>
        <v>0</v>
      </c>
      <c r="E142" s="282">
        <f t="shared" si="24"/>
        <v>0</v>
      </c>
      <c r="F142" s="283"/>
      <c r="G142" s="284"/>
      <c r="H142" s="285"/>
      <c r="I142" s="284"/>
      <c r="J142" s="286"/>
      <c r="K142" s="109"/>
      <c r="L142" s="286"/>
      <c r="M142" s="109"/>
      <c r="N142" s="285"/>
      <c r="O142" s="284"/>
      <c r="P142" s="197"/>
      <c r="Q142" s="15"/>
      <c r="R142" s="15"/>
      <c r="S142" s="15"/>
      <c r="T142" s="15"/>
      <c r="U142" s="15"/>
      <c r="V142" s="15"/>
      <c r="W142" s="15"/>
      <c r="X142" s="15"/>
      <c r="Y142" s="928"/>
      <c r="Z142" s="922"/>
      <c r="AA142" s="15"/>
      <c r="AB142" s="963"/>
      <c r="AC142" s="922"/>
      <c r="AD142" s="120"/>
      <c r="AE142" s="964"/>
      <c r="AF142" s="964"/>
      <c r="AG142" s="964"/>
      <c r="AH142" s="1071"/>
      <c r="AI142" s="120"/>
      <c r="AJ142" s="958"/>
      <c r="AK142" s="958"/>
      <c r="AL142" s="958"/>
      <c r="AM142" s="1071"/>
      <c r="AN142" s="120"/>
      <c r="AO142" s="958"/>
      <c r="AP142" s="1071"/>
      <c r="AQ142" s="1071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CG142" s="14"/>
      <c r="CH142" s="14"/>
      <c r="CI142" s="14"/>
      <c r="CJ142" s="14"/>
      <c r="CK142" s="14"/>
      <c r="CL142" s="14"/>
      <c r="CM142" s="14"/>
      <c r="CN142" s="14"/>
    </row>
    <row r="143" spans="1:104" x14ac:dyDescent="0.2">
      <c r="A143" s="1433"/>
      <c r="B143" s="105" t="s">
        <v>166</v>
      </c>
      <c r="C143" s="289">
        <f>SUM(D143+E143)</f>
        <v>0</v>
      </c>
      <c r="D143" s="252">
        <f t="shared" si="24"/>
        <v>0</v>
      </c>
      <c r="E143" s="253">
        <f t="shared" si="24"/>
        <v>0</v>
      </c>
      <c r="F143" s="106"/>
      <c r="G143" s="109"/>
      <c r="H143" s="35"/>
      <c r="I143" s="109"/>
      <c r="J143" s="35"/>
      <c r="K143" s="109"/>
      <c r="L143" s="106"/>
      <c r="M143" s="109"/>
      <c r="N143" s="35"/>
      <c r="O143" s="272"/>
      <c r="P143" s="3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CG143" s="14"/>
      <c r="CH143" s="14"/>
      <c r="CI143" s="14"/>
      <c r="CJ143" s="14"/>
      <c r="CK143" s="14"/>
      <c r="CL143" s="14"/>
      <c r="CM143" s="14"/>
      <c r="CN143" s="14"/>
    </row>
    <row r="144" spans="1:104" x14ac:dyDescent="0.2">
      <c r="A144" s="1433"/>
      <c r="B144" s="89" t="s">
        <v>167</v>
      </c>
      <c r="C144" s="236">
        <f>SUM(D144+E144)</f>
        <v>0</v>
      </c>
      <c r="D144" s="237">
        <f t="shared" si="24"/>
        <v>0</v>
      </c>
      <c r="E144" s="238">
        <f t="shared" si="24"/>
        <v>0</v>
      </c>
      <c r="F144" s="35"/>
      <c r="G144" s="39"/>
      <c r="H144" s="35"/>
      <c r="I144" s="39"/>
      <c r="J144" s="35"/>
      <c r="K144" s="39"/>
      <c r="L144" s="35"/>
      <c r="M144" s="39"/>
      <c r="N144" s="143"/>
      <c r="O144" s="40"/>
      <c r="P144" s="3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CG144" s="14"/>
      <c r="CH144" s="14"/>
      <c r="CI144" s="14"/>
      <c r="CJ144" s="14"/>
      <c r="CK144" s="14"/>
      <c r="CL144" s="14"/>
      <c r="CM144" s="14"/>
      <c r="CN144" s="14"/>
    </row>
    <row r="145" spans="1:104" ht="15" customHeight="1" x14ac:dyDescent="0.2">
      <c r="A145" s="1374"/>
      <c r="B145" s="81" t="s">
        <v>168</v>
      </c>
      <c r="C145" s="290">
        <f>SUM(D145+E145)</f>
        <v>0</v>
      </c>
      <c r="D145" s="291">
        <f t="shared" si="24"/>
        <v>0</v>
      </c>
      <c r="E145" s="292">
        <f t="shared" si="24"/>
        <v>0</v>
      </c>
      <c r="F145" s="82"/>
      <c r="G145" s="85"/>
      <c r="H145" s="82"/>
      <c r="I145" s="85"/>
      <c r="J145" s="82"/>
      <c r="K145" s="85"/>
      <c r="L145" s="82"/>
      <c r="M145" s="85"/>
      <c r="N145" s="149"/>
      <c r="O145" s="185"/>
      <c r="P145" s="293"/>
      <c r="Q145" s="11"/>
      <c r="R145" s="11"/>
      <c r="S145" s="11"/>
      <c r="T145" s="11"/>
      <c r="U145" s="11"/>
      <c r="V145" s="80"/>
      <c r="W145" s="11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965"/>
      <c r="AM145" s="966"/>
      <c r="AN145" s="966"/>
      <c r="AO145" s="296"/>
      <c r="AP145" s="966"/>
      <c r="AQ145" s="296"/>
      <c r="AR145" s="297"/>
      <c r="AS145" s="298"/>
      <c r="AT145" s="1047"/>
      <c r="AU145" s="1084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Z145" s="2"/>
      <c r="CG145" s="14"/>
      <c r="CH145" s="14"/>
      <c r="CI145" s="14"/>
      <c r="CJ145" s="14"/>
      <c r="CK145" s="14"/>
      <c r="CL145" s="14"/>
      <c r="CM145" s="14"/>
      <c r="CN145" s="14"/>
    </row>
    <row r="146" spans="1:104" ht="15.75" customHeight="1" x14ac:dyDescent="0.2">
      <c r="A146" s="11" t="s">
        <v>169</v>
      </c>
      <c r="B146" s="11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Y146" s="3"/>
      <c r="BZ146" s="4"/>
      <c r="CF146" s="14"/>
      <c r="CG146" s="14"/>
      <c r="CH146" s="14"/>
      <c r="CI146" s="14"/>
      <c r="CJ146" s="14"/>
      <c r="CK146" s="14"/>
      <c r="CL146" s="14"/>
      <c r="CM146" s="14"/>
      <c r="CZ146" s="2"/>
    </row>
    <row r="147" spans="1:104" ht="13.5" customHeight="1" x14ac:dyDescent="0.2">
      <c r="A147" s="11" t="s">
        <v>170</v>
      </c>
      <c r="B147" s="11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Y147" s="3"/>
      <c r="BZ147" s="4"/>
      <c r="CF147" s="14"/>
      <c r="CG147" s="14"/>
      <c r="CH147" s="14"/>
      <c r="CI147" s="14"/>
      <c r="CJ147" s="14"/>
      <c r="CK147" s="14"/>
      <c r="CL147" s="14"/>
      <c r="CM147" s="14"/>
      <c r="CZ147" s="2"/>
    </row>
    <row r="148" spans="1:104" ht="16.350000000000001" customHeight="1" x14ac:dyDescent="0.2">
      <c r="A148" s="117" t="s">
        <v>171</v>
      </c>
      <c r="B148" s="117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12"/>
      <c r="BF148" s="12"/>
      <c r="BY148" s="3"/>
      <c r="CZ148" s="2"/>
    </row>
    <row r="149" spans="1:104" ht="22.5" customHeight="1" x14ac:dyDescent="0.2">
      <c r="A149" s="1371" t="s">
        <v>172</v>
      </c>
      <c r="B149" s="1372"/>
      <c r="C149" s="1579" t="s">
        <v>63</v>
      </c>
      <c r="D149" s="1579"/>
      <c r="E149" s="1579"/>
      <c r="F149" s="1579" t="s">
        <v>173</v>
      </c>
      <c r="G149" s="1579"/>
      <c r="H149" s="1579" t="s">
        <v>174</v>
      </c>
      <c r="I149" s="1579"/>
      <c r="J149" s="1579" t="s">
        <v>175</v>
      </c>
      <c r="K149" s="1579"/>
      <c r="L149" s="1579" t="s">
        <v>110</v>
      </c>
      <c r="M149" s="1579"/>
      <c r="N149" s="1377" t="s">
        <v>11</v>
      </c>
      <c r="O149" s="1380"/>
      <c r="P149" s="1585" t="s">
        <v>112</v>
      </c>
      <c r="Q149" s="1585"/>
      <c r="R149" s="1585" t="s">
        <v>113</v>
      </c>
      <c r="S149" s="1585"/>
      <c r="T149" s="1585" t="s">
        <v>114</v>
      </c>
      <c r="U149" s="1585"/>
      <c r="V149" s="1585" t="s">
        <v>115</v>
      </c>
      <c r="W149" s="1585"/>
      <c r="X149" s="1585" t="s">
        <v>116</v>
      </c>
      <c r="Y149" s="1585"/>
      <c r="Z149" s="1585" t="s">
        <v>117</v>
      </c>
      <c r="AA149" s="1585"/>
      <c r="AB149" s="1585" t="s">
        <v>118</v>
      </c>
      <c r="AC149" s="1585"/>
      <c r="AD149" s="1585" t="s">
        <v>119</v>
      </c>
      <c r="AE149" s="1585"/>
      <c r="AF149" s="1585" t="s">
        <v>120</v>
      </c>
      <c r="AG149" s="1585"/>
      <c r="AH149" s="1585" t="s">
        <v>121</v>
      </c>
      <c r="AI149" s="1585"/>
      <c r="AJ149" s="1585" t="s">
        <v>122</v>
      </c>
      <c r="AK149" s="1585"/>
      <c r="AL149" s="1585" t="s">
        <v>123</v>
      </c>
      <c r="AM149" s="1406"/>
      <c r="AN149" s="1598" t="s">
        <v>176</v>
      </c>
      <c r="AO149" s="1599" t="s">
        <v>177</v>
      </c>
      <c r="AP149" s="1406" t="s">
        <v>178</v>
      </c>
      <c r="AQ149" s="1407"/>
      <c r="AR149" s="1375" t="s">
        <v>179</v>
      </c>
      <c r="AS149" s="1375" t="s">
        <v>180</v>
      </c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Y149" s="3"/>
      <c r="CZ149" s="2"/>
    </row>
    <row r="150" spans="1:104" ht="37.5" customHeight="1" x14ac:dyDescent="0.2">
      <c r="A150" s="1373"/>
      <c r="B150" s="1374"/>
      <c r="C150" s="967" t="s">
        <v>88</v>
      </c>
      <c r="D150" s="882" t="s">
        <v>54</v>
      </c>
      <c r="E150" s="810" t="s">
        <v>89</v>
      </c>
      <c r="F150" s="967" t="s">
        <v>54</v>
      </c>
      <c r="G150" s="810" t="s">
        <v>89</v>
      </c>
      <c r="H150" s="967" t="s">
        <v>54</v>
      </c>
      <c r="I150" s="810" t="s">
        <v>89</v>
      </c>
      <c r="J150" s="967" t="s">
        <v>54</v>
      </c>
      <c r="K150" s="810" t="s">
        <v>89</v>
      </c>
      <c r="L150" s="967" t="s">
        <v>54</v>
      </c>
      <c r="M150" s="810" t="s">
        <v>89</v>
      </c>
      <c r="N150" s="967" t="s">
        <v>54</v>
      </c>
      <c r="O150" s="810" t="s">
        <v>89</v>
      </c>
      <c r="P150" s="967" t="s">
        <v>54</v>
      </c>
      <c r="Q150" s="810" t="s">
        <v>89</v>
      </c>
      <c r="R150" s="967" t="s">
        <v>54</v>
      </c>
      <c r="S150" s="810" t="s">
        <v>89</v>
      </c>
      <c r="T150" s="967" t="s">
        <v>54</v>
      </c>
      <c r="U150" s="810" t="s">
        <v>89</v>
      </c>
      <c r="V150" s="967" t="s">
        <v>54</v>
      </c>
      <c r="W150" s="810" t="s">
        <v>89</v>
      </c>
      <c r="X150" s="967" t="s">
        <v>54</v>
      </c>
      <c r="Y150" s="810" t="s">
        <v>89</v>
      </c>
      <c r="Z150" s="967" t="s">
        <v>54</v>
      </c>
      <c r="AA150" s="810" t="s">
        <v>89</v>
      </c>
      <c r="AB150" s="967" t="s">
        <v>54</v>
      </c>
      <c r="AC150" s="810" t="s">
        <v>89</v>
      </c>
      <c r="AD150" s="967" t="s">
        <v>54</v>
      </c>
      <c r="AE150" s="810" t="s">
        <v>89</v>
      </c>
      <c r="AF150" s="967" t="s">
        <v>54</v>
      </c>
      <c r="AG150" s="810" t="s">
        <v>89</v>
      </c>
      <c r="AH150" s="967" t="s">
        <v>54</v>
      </c>
      <c r="AI150" s="810" t="s">
        <v>89</v>
      </c>
      <c r="AJ150" s="967" t="s">
        <v>54</v>
      </c>
      <c r="AK150" s="810" t="s">
        <v>89</v>
      </c>
      <c r="AL150" s="967" t="s">
        <v>54</v>
      </c>
      <c r="AM150" s="827" t="s">
        <v>89</v>
      </c>
      <c r="AN150" s="1469"/>
      <c r="AO150" s="1471"/>
      <c r="AP150" s="967" t="s">
        <v>54</v>
      </c>
      <c r="AQ150" s="810" t="s">
        <v>89</v>
      </c>
      <c r="AR150" s="1376"/>
      <c r="AS150" s="1376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12"/>
      <c r="BF150" s="12"/>
      <c r="BY150" s="3"/>
      <c r="CZ150" s="2"/>
    </row>
    <row r="151" spans="1:104" ht="20.25" customHeight="1" x14ac:dyDescent="0.2">
      <c r="A151" s="1460" t="s">
        <v>181</v>
      </c>
      <c r="B151" s="1461"/>
      <c r="C151" s="968">
        <f>SUM(D151+E151)</f>
        <v>8</v>
      </c>
      <c r="D151" s="969">
        <f>SUM(F151+H151+J151+L151+N151+P151+R151+T151+V151+X151+Z151+AB151+AD151+AF151+AH151+AJ151+AL151)</f>
        <v>5</v>
      </c>
      <c r="E151" s="304">
        <f>SUM(G151+I151+K151+M151+O151+Q151+S151+U151+W151+Y151+AA151+AC151+AE151+AG151+AI151+AK151+AM151)</f>
        <v>3</v>
      </c>
      <c r="F151" s="905"/>
      <c r="G151" s="305"/>
      <c r="H151" s="905">
        <v>1</v>
      </c>
      <c r="I151" s="305"/>
      <c r="J151" s="905"/>
      <c r="K151" s="305"/>
      <c r="L151" s="905">
        <v>1</v>
      </c>
      <c r="M151" s="305">
        <v>1</v>
      </c>
      <c r="N151" s="905">
        <v>1</v>
      </c>
      <c r="O151" s="305"/>
      <c r="P151" s="905"/>
      <c r="Q151" s="305"/>
      <c r="R151" s="905"/>
      <c r="S151" s="305"/>
      <c r="T151" s="905"/>
      <c r="U151" s="305"/>
      <c r="V151" s="905"/>
      <c r="W151" s="305">
        <v>2</v>
      </c>
      <c r="X151" s="905"/>
      <c r="Y151" s="305"/>
      <c r="Z151" s="905">
        <v>1</v>
      </c>
      <c r="AA151" s="305"/>
      <c r="AB151" s="905"/>
      <c r="AC151" s="305"/>
      <c r="AD151" s="92"/>
      <c r="AE151" s="305"/>
      <c r="AF151" s="92"/>
      <c r="AG151" s="305"/>
      <c r="AH151" s="92"/>
      <c r="AI151" s="305"/>
      <c r="AJ151" s="92"/>
      <c r="AK151" s="305"/>
      <c r="AL151" s="92">
        <v>1</v>
      </c>
      <c r="AM151" s="285"/>
      <c r="AN151" s="970">
        <v>0</v>
      </c>
      <c r="AO151" s="306">
        <v>0</v>
      </c>
      <c r="AP151" s="92">
        <v>0</v>
      </c>
      <c r="AQ151" s="305">
        <v>0</v>
      </c>
      <c r="AR151" s="53">
        <v>0</v>
      </c>
      <c r="AS151" s="53">
        <v>0</v>
      </c>
      <c r="AT151" s="186" t="str">
        <f>CA151&amp;CB151&amp;CC151&amp;CD151&amp;CE151&amp;CF151&amp;CN151</f>
        <v/>
      </c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12"/>
      <c r="BF151" s="12"/>
      <c r="BY151" s="3"/>
      <c r="CA151" s="32" t="str">
        <f>IF(CG151=0,"","* Las gestantes ingresadas al Programa NO debe ser mayor al Total de Mujeres ingresadas. ")</f>
        <v/>
      </c>
      <c r="CB151" s="32" t="str">
        <f>IF(CH151=0,"","* Las madres de hijos menor de 5 años NO DEBE ser mayor al Total de Mujeres ingresadas al Programa. ")</f>
        <v/>
      </c>
      <c r="CC151" s="32" t="str">
        <f>IF(CI151=0,"","* Los ingresos de Pueblos Originarios NO DEBE ser mayor al Total de ingresos del Programa.")</f>
        <v/>
      </c>
      <c r="CD151" s="32" t="str">
        <f>IF(CJ151=0,"","* Los Niños, Niñas, Adolescentes y Jóvenes de Programas SENAME NO DEBE ser mayor al Total de ingresos del Programa. ")</f>
        <v/>
      </c>
      <c r="CE151" s="32" t="str">
        <f>IF(CK151=0,"","* Los Migrantes NO DEBEN ser mayor al Total de ingresos del Programa. ")</f>
        <v/>
      </c>
      <c r="CF151" s="32" t="str">
        <f>IF(CL151=0,"","* No olvide escribir los campos Gestante y/o Madre de Hijo menor de 5 años y/o Pueblos Originarios y/o Niños, Niñas, Adolescentes y Jóvenes de Programas SENAME y/o Migrante (Digite CERO si no tiene). ")</f>
        <v/>
      </c>
      <c r="CG151" s="33">
        <f>IF(E151&lt;AN151,1,0)</f>
        <v>0</v>
      </c>
      <c r="CH151" s="33">
        <f>IF(C151&lt;AO151,1,0)</f>
        <v>0</v>
      </c>
      <c r="CI151" s="33">
        <f>IF(C151&lt;SUM(AP151,AQ151),1,0)</f>
        <v>0</v>
      </c>
      <c r="CJ151" s="33">
        <f>IF(C151&lt;AR151,1,0)</f>
        <v>0</v>
      </c>
      <c r="CK151" s="33">
        <f>IF(C151&lt;AS151,1,0)</f>
        <v>0</v>
      </c>
      <c r="CL151" s="33">
        <f>IF(AND(C151&lt;&gt;0,OR(AN151="",AO151="",AP151="",AQ151="",AR151="",AS151="")),1,0)</f>
        <v>0</v>
      </c>
      <c r="CM151" s="33">
        <f>IF(AND(C151=0,OR(C153&gt;0,C154&gt;0,C155&gt;0,C156&gt;0,C157&gt;0)),1,0)</f>
        <v>0</v>
      </c>
      <c r="CN151" s="32" t="str">
        <f>IF(AND(C151=0,OR(C153&gt;0,C154&gt;0,C155&gt;0,C156&gt;0,C157&gt;0)),"* No olvide registrar al menos un ingreso y una persona con diagnóstico. ","")</f>
        <v/>
      </c>
      <c r="CZ151" s="2"/>
    </row>
    <row r="152" spans="1:104" ht="26.25" customHeight="1" x14ac:dyDescent="0.2">
      <c r="A152" s="1462" t="s">
        <v>182</v>
      </c>
      <c r="B152" s="1463"/>
      <c r="C152" s="307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/>
      <c r="Q152" s="308"/>
      <c r="R152" s="308"/>
      <c r="S152" s="308"/>
      <c r="T152" s="308"/>
      <c r="U152" s="308"/>
      <c r="V152" s="308"/>
      <c r="W152" s="308"/>
      <c r="X152" s="308"/>
      <c r="Y152" s="308"/>
      <c r="Z152" s="308"/>
      <c r="AA152" s="308"/>
      <c r="AB152" s="308"/>
      <c r="AC152" s="308"/>
      <c r="AD152" s="308"/>
      <c r="AE152" s="308"/>
      <c r="AF152" s="308"/>
      <c r="AG152" s="308"/>
      <c r="AH152" s="308"/>
      <c r="AI152" s="308"/>
      <c r="AJ152" s="308"/>
      <c r="AK152" s="308"/>
      <c r="AL152" s="308"/>
      <c r="AM152" s="308"/>
      <c r="AN152" s="308"/>
      <c r="AO152" s="308"/>
      <c r="AP152" s="308"/>
      <c r="AQ152" s="308"/>
      <c r="AR152" s="308"/>
      <c r="AS152" s="309"/>
      <c r="AT152" s="186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12"/>
      <c r="BF152" s="12"/>
      <c r="BY152" s="3"/>
      <c r="CA152" s="32"/>
      <c r="CB152" s="32"/>
      <c r="CC152" s="32"/>
      <c r="CD152" s="32"/>
      <c r="CE152" s="32"/>
      <c r="CF152" s="32"/>
      <c r="CG152" s="33"/>
      <c r="CH152" s="33"/>
      <c r="CI152" s="33"/>
      <c r="CJ152" s="33"/>
      <c r="CK152" s="33"/>
      <c r="CL152" s="33"/>
      <c r="CM152" s="33"/>
      <c r="CN152" s="33"/>
      <c r="CZ152" s="2"/>
    </row>
    <row r="153" spans="1:104" ht="16.350000000000001" customHeight="1" x14ac:dyDescent="0.2">
      <c r="A153" s="1597" t="s">
        <v>183</v>
      </c>
      <c r="B153" s="971" t="s">
        <v>184</v>
      </c>
      <c r="C153" s="972">
        <f>SUM(D153+E153)</f>
        <v>0</v>
      </c>
      <c r="D153" s="973">
        <f t="shared" ref="D153:D161" si="25">SUM(F153+H153+J153+L153+N153+P153+R153+T153+V153+X153+Z153+AB153+AD153+AF153+AH153+AJ153+AL153)</f>
        <v>0</v>
      </c>
      <c r="E153" s="974">
        <f t="shared" ref="E153:E161" si="26">SUM(G153+I153+K153+M153+O153+Q153+S153+U153+W153+Y153+AA153+AC153+AE153+AG153+AI153+AK153+AM153)</f>
        <v>0</v>
      </c>
      <c r="F153" s="893"/>
      <c r="G153" s="896"/>
      <c r="H153" s="893"/>
      <c r="I153" s="896"/>
      <c r="J153" s="893"/>
      <c r="K153" s="896"/>
      <c r="L153" s="893"/>
      <c r="M153" s="896"/>
      <c r="N153" s="893"/>
      <c r="O153" s="896"/>
      <c r="P153" s="893"/>
      <c r="Q153" s="896"/>
      <c r="R153" s="893"/>
      <c r="S153" s="896"/>
      <c r="T153" s="893"/>
      <c r="U153" s="896"/>
      <c r="V153" s="893"/>
      <c r="W153" s="896"/>
      <c r="X153" s="893"/>
      <c r="Y153" s="896"/>
      <c r="Z153" s="893"/>
      <c r="AA153" s="896"/>
      <c r="AB153" s="893"/>
      <c r="AC153" s="896"/>
      <c r="AD153" s="893"/>
      <c r="AE153" s="896"/>
      <c r="AF153" s="893"/>
      <c r="AG153" s="896"/>
      <c r="AH153" s="893"/>
      <c r="AI153" s="896"/>
      <c r="AJ153" s="893"/>
      <c r="AK153" s="896"/>
      <c r="AL153" s="893"/>
      <c r="AM153" s="953"/>
      <c r="AN153" s="975"/>
      <c r="AO153" s="913"/>
      <c r="AP153" s="893"/>
      <c r="AQ153" s="896"/>
      <c r="AR153" s="896"/>
      <c r="AS153" s="896"/>
      <c r="AT153" s="186" t="str">
        <f>CA153&amp;CB153&amp;CC153&amp;CD153&amp;CE153&amp;CF153</f>
        <v/>
      </c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12"/>
      <c r="BF153" s="12"/>
      <c r="BY153" s="3"/>
      <c r="CA153" s="32" t="str">
        <f t="shared" ref="CA153:CA179" si="27">IF(CG153=0,"","* Las gestantes ingresadas al Programa NO debe ser mayor al Total de Mujeres ingresadas. ")</f>
        <v/>
      </c>
      <c r="CB153" s="32" t="str">
        <f t="shared" ref="CB153:CB169" si="28">IF(CH153=0,"","* Las madres de hijos menor de 5 años NO DEBE ser mayor al Total de Mujeres ingresadas al Programa. ")</f>
        <v/>
      </c>
      <c r="CC153" s="32" t="str">
        <f t="shared" ref="CC153:CC189" si="29">IF(CI153=0,"","* Los ingresos de Pueblos Originarios NO DEBE ser mayor al Total de ingresos del Programa.")</f>
        <v/>
      </c>
      <c r="CD153" s="32" t="str">
        <f t="shared" ref="CD153:CD189" si="30">IF(CJ153=0,"","* Los Niños, Niñas, Adolescentes y Jóvenes de Programas SENAME NO DEBE ser mayor al Total de ingresos del Programa. ")</f>
        <v/>
      </c>
      <c r="CE153" s="32" t="str">
        <f t="shared" ref="CE153:CE189" si="31">IF(CK153=0,"","* Los Migrantes NO DEBEN ser mayor al Total de ingresos del Programa. ")</f>
        <v/>
      </c>
      <c r="CF153" s="32" t="str">
        <f t="shared" ref="CF153:CF189" si="32">IF(CL153=0,"","* No olvide escribir los campos Gestante y/o Madre de Hijo menor de 5 años y/o Pueblos Originarios y/o Niños, Niñas, Adolescentes y Jóvenes de Programas SENAME y/o Migrante (Digite CERO si no tiene). ")</f>
        <v/>
      </c>
      <c r="CG153" s="33">
        <f t="shared" ref="CG153:CG179" si="33">IF(E153&lt;AN153,1,0)</f>
        <v>0</v>
      </c>
      <c r="CH153" s="33">
        <f t="shared" ref="CH153:CH169" si="34">IF(C153&lt;AO153,1,0)</f>
        <v>0</v>
      </c>
      <c r="CI153" s="33">
        <f t="shared" ref="CI153:CI189" si="35">IF(C153&lt;SUM(AP153,AQ153),1,0)</f>
        <v>0</v>
      </c>
      <c r="CJ153" s="33">
        <f t="shared" ref="CJ153:CJ189" si="36">IF(C153&lt;AR153,1,0)</f>
        <v>0</v>
      </c>
      <c r="CK153" s="33">
        <f t="shared" ref="CK153:CK189" si="37">IF(C153&lt;AS153,1,0)</f>
        <v>0</v>
      </c>
      <c r="CL153" s="33">
        <f t="shared" ref="CL153:CL189" si="38">IF(AND(C153&lt;&gt;0,OR(AN153="",AO153="",AP153="",AQ153="",AR153="",AS153="")),1,0)</f>
        <v>0</v>
      </c>
      <c r="CM153" s="33"/>
      <c r="CN153" s="33"/>
      <c r="CZ153" s="2"/>
    </row>
    <row r="154" spans="1:104" ht="16.350000000000001" customHeight="1" x14ac:dyDescent="0.2">
      <c r="A154" s="1465"/>
      <c r="B154" s="818" t="s">
        <v>185</v>
      </c>
      <c r="C154" s="315">
        <f>SUM(D154+E154)</f>
        <v>0</v>
      </c>
      <c r="D154" s="316">
        <f t="shared" si="25"/>
        <v>0</v>
      </c>
      <c r="E154" s="317">
        <f t="shared" si="26"/>
        <v>0</v>
      </c>
      <c r="F154" s="92"/>
      <c r="G154" s="95"/>
      <c r="H154" s="92"/>
      <c r="I154" s="95"/>
      <c r="J154" s="92"/>
      <c r="K154" s="95"/>
      <c r="L154" s="92"/>
      <c r="M154" s="95"/>
      <c r="N154" s="92"/>
      <c r="O154" s="95"/>
      <c r="P154" s="92"/>
      <c r="Q154" s="95"/>
      <c r="R154" s="92"/>
      <c r="S154" s="95"/>
      <c r="T154" s="92"/>
      <c r="U154" s="95"/>
      <c r="V154" s="92"/>
      <c r="W154" s="95"/>
      <c r="X154" s="92"/>
      <c r="Y154" s="95"/>
      <c r="Z154" s="92"/>
      <c r="AA154" s="95"/>
      <c r="AB154" s="92"/>
      <c r="AC154" s="95"/>
      <c r="AD154" s="92"/>
      <c r="AE154" s="95"/>
      <c r="AF154" s="92"/>
      <c r="AG154" s="95"/>
      <c r="AH154" s="92"/>
      <c r="AI154" s="95"/>
      <c r="AJ154" s="92"/>
      <c r="AK154" s="95"/>
      <c r="AL154" s="92"/>
      <c r="AM154" s="318"/>
      <c r="AN154" s="319"/>
      <c r="AO154" s="206"/>
      <c r="AP154" s="92"/>
      <c r="AQ154" s="95"/>
      <c r="AR154" s="95"/>
      <c r="AS154" s="95"/>
      <c r="AT154" s="186" t="str">
        <f>CA154&amp;CB154&amp;CC154&amp;CD154&amp;CE154&amp;CF154</f>
        <v/>
      </c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12"/>
      <c r="BF154" s="12"/>
      <c r="BY154" s="3"/>
      <c r="CA154" s="32" t="str">
        <f t="shared" si="27"/>
        <v/>
      </c>
      <c r="CB154" s="32" t="str">
        <f t="shared" si="28"/>
        <v/>
      </c>
      <c r="CC154" s="32" t="str">
        <f t="shared" si="29"/>
        <v/>
      </c>
      <c r="CD154" s="32" t="str">
        <f t="shared" si="30"/>
        <v/>
      </c>
      <c r="CE154" s="32" t="str">
        <f t="shared" si="31"/>
        <v/>
      </c>
      <c r="CF154" s="32" t="str">
        <f t="shared" si="32"/>
        <v/>
      </c>
      <c r="CG154" s="33">
        <f t="shared" si="33"/>
        <v>0</v>
      </c>
      <c r="CH154" s="33">
        <f t="shared" si="34"/>
        <v>0</v>
      </c>
      <c r="CI154" s="33">
        <f t="shared" si="35"/>
        <v>0</v>
      </c>
      <c r="CJ154" s="33">
        <f t="shared" si="36"/>
        <v>0</v>
      </c>
      <c r="CK154" s="33">
        <f t="shared" si="37"/>
        <v>0</v>
      </c>
      <c r="CL154" s="33">
        <f t="shared" si="38"/>
        <v>0</v>
      </c>
      <c r="CM154" s="33"/>
      <c r="CN154" s="33"/>
      <c r="CZ154" s="2"/>
    </row>
    <row r="155" spans="1:104" ht="18" customHeight="1" x14ac:dyDescent="0.2">
      <c r="A155" s="1466" t="s">
        <v>186</v>
      </c>
      <c r="B155" s="1467"/>
      <c r="C155" s="968">
        <f>SUM(D155+E155)</f>
        <v>0</v>
      </c>
      <c r="D155" s="969">
        <f t="shared" si="25"/>
        <v>0</v>
      </c>
      <c r="E155" s="320">
        <f t="shared" si="26"/>
        <v>0</v>
      </c>
      <c r="F155" s="905"/>
      <c r="G155" s="53"/>
      <c r="H155" s="905"/>
      <c r="I155" s="53"/>
      <c r="J155" s="905"/>
      <c r="K155" s="53"/>
      <c r="L155" s="905"/>
      <c r="M155" s="53"/>
      <c r="N155" s="905"/>
      <c r="O155" s="53"/>
      <c r="P155" s="905"/>
      <c r="Q155" s="53"/>
      <c r="R155" s="905"/>
      <c r="S155" s="53"/>
      <c r="T155" s="905"/>
      <c r="U155" s="53"/>
      <c r="V155" s="905"/>
      <c r="W155" s="53"/>
      <c r="X155" s="905"/>
      <c r="Y155" s="53"/>
      <c r="Z155" s="905"/>
      <c r="AA155" s="53"/>
      <c r="AB155" s="905"/>
      <c r="AC155" s="53"/>
      <c r="AD155" s="905"/>
      <c r="AE155" s="53"/>
      <c r="AF155" s="905"/>
      <c r="AG155" s="53"/>
      <c r="AH155" s="905"/>
      <c r="AI155" s="53"/>
      <c r="AJ155" s="905"/>
      <c r="AK155" s="53"/>
      <c r="AL155" s="905"/>
      <c r="AM155" s="321"/>
      <c r="AN155" s="970"/>
      <c r="AO155" s="901"/>
      <c r="AP155" s="905"/>
      <c r="AQ155" s="53"/>
      <c r="AR155" s="53"/>
      <c r="AS155" s="53"/>
      <c r="AT155" s="186" t="str">
        <f>CA155&amp;CB155&amp;CC155&amp;CD155&amp;CE155&amp;CF155</f>
        <v/>
      </c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12"/>
      <c r="BF155" s="12"/>
      <c r="BY155" s="3"/>
      <c r="CA155" s="32" t="str">
        <f t="shared" si="27"/>
        <v/>
      </c>
      <c r="CB155" s="32" t="str">
        <f t="shared" si="28"/>
        <v/>
      </c>
      <c r="CC155" s="32" t="str">
        <f t="shared" si="29"/>
        <v/>
      </c>
      <c r="CD155" s="32" t="str">
        <f t="shared" si="30"/>
        <v/>
      </c>
      <c r="CE155" s="32" t="str">
        <f t="shared" si="31"/>
        <v/>
      </c>
      <c r="CF155" s="32" t="str">
        <f t="shared" si="32"/>
        <v/>
      </c>
      <c r="CG155" s="33">
        <f t="shared" si="33"/>
        <v>0</v>
      </c>
      <c r="CH155" s="33">
        <f t="shared" si="34"/>
        <v>0</v>
      </c>
      <c r="CI155" s="33">
        <f t="shared" si="35"/>
        <v>0</v>
      </c>
      <c r="CJ155" s="33">
        <f t="shared" si="36"/>
        <v>0</v>
      </c>
      <c r="CK155" s="33">
        <f t="shared" si="37"/>
        <v>0</v>
      </c>
      <c r="CL155" s="33">
        <f t="shared" si="38"/>
        <v>0</v>
      </c>
      <c r="CM155" s="33"/>
      <c r="CN155" s="33"/>
      <c r="CZ155" s="2"/>
    </row>
    <row r="156" spans="1:104" ht="16.350000000000001" customHeight="1" x14ac:dyDescent="0.2">
      <c r="A156" s="1597" t="s">
        <v>187</v>
      </c>
      <c r="B156" s="971" t="s">
        <v>188</v>
      </c>
      <c r="C156" s="972">
        <f>+D156+E156</f>
        <v>0</v>
      </c>
      <c r="D156" s="973">
        <f t="shared" si="25"/>
        <v>0</v>
      </c>
      <c r="E156" s="974">
        <f t="shared" si="26"/>
        <v>0</v>
      </c>
      <c r="F156" s="893"/>
      <c r="G156" s="896"/>
      <c r="H156" s="893"/>
      <c r="I156" s="896"/>
      <c r="J156" s="893"/>
      <c r="K156" s="896"/>
      <c r="L156" s="893"/>
      <c r="M156" s="896"/>
      <c r="N156" s="893"/>
      <c r="O156" s="896"/>
      <c r="P156" s="893"/>
      <c r="Q156" s="896"/>
      <c r="R156" s="893"/>
      <c r="S156" s="896"/>
      <c r="T156" s="893"/>
      <c r="U156" s="896"/>
      <c r="V156" s="893"/>
      <c r="W156" s="896"/>
      <c r="X156" s="893"/>
      <c r="Y156" s="896"/>
      <c r="Z156" s="893"/>
      <c r="AA156" s="896"/>
      <c r="AB156" s="893"/>
      <c r="AC156" s="896"/>
      <c r="AD156" s="893"/>
      <c r="AE156" s="896"/>
      <c r="AF156" s="893"/>
      <c r="AG156" s="896"/>
      <c r="AH156" s="893"/>
      <c r="AI156" s="896"/>
      <c r="AJ156" s="893"/>
      <c r="AK156" s="896"/>
      <c r="AL156" s="893"/>
      <c r="AM156" s="953"/>
      <c r="AN156" s="975"/>
      <c r="AO156" s="913"/>
      <c r="AP156" s="893"/>
      <c r="AQ156" s="896"/>
      <c r="AR156" s="896"/>
      <c r="AS156" s="896"/>
      <c r="AT156" s="186" t="str">
        <f>CA156&amp;CB156&amp;CC156&amp;CD156&amp;CE156&amp;CF156</f>
        <v/>
      </c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12"/>
      <c r="BF156" s="12"/>
      <c r="BY156" s="3"/>
      <c r="CA156" s="32" t="str">
        <f t="shared" si="27"/>
        <v/>
      </c>
      <c r="CB156" s="32" t="str">
        <f t="shared" si="28"/>
        <v/>
      </c>
      <c r="CC156" s="32" t="str">
        <f t="shared" si="29"/>
        <v/>
      </c>
      <c r="CD156" s="32" t="str">
        <f t="shared" si="30"/>
        <v/>
      </c>
      <c r="CE156" s="32" t="str">
        <f t="shared" si="31"/>
        <v/>
      </c>
      <c r="CF156" s="32" t="str">
        <f t="shared" si="32"/>
        <v/>
      </c>
      <c r="CG156" s="33">
        <f t="shared" si="33"/>
        <v>0</v>
      </c>
      <c r="CH156" s="33">
        <f t="shared" si="34"/>
        <v>0</v>
      </c>
      <c r="CI156" s="33">
        <f t="shared" si="35"/>
        <v>0</v>
      </c>
      <c r="CJ156" s="33">
        <f t="shared" si="36"/>
        <v>0</v>
      </c>
      <c r="CK156" s="33">
        <f t="shared" si="37"/>
        <v>0</v>
      </c>
      <c r="CL156" s="33">
        <f t="shared" si="38"/>
        <v>0</v>
      </c>
      <c r="CM156" s="33"/>
      <c r="CN156" s="33"/>
      <c r="CZ156" s="2"/>
    </row>
    <row r="157" spans="1:104" ht="16.350000000000001" customHeight="1" x14ac:dyDescent="0.2">
      <c r="A157" s="1465"/>
      <c r="B157" s="818" t="s">
        <v>189</v>
      </c>
      <c r="C157" s="322">
        <f>+D157+E157</f>
        <v>0</v>
      </c>
      <c r="D157" s="323">
        <f t="shared" si="25"/>
        <v>0</v>
      </c>
      <c r="E157" s="304">
        <f t="shared" si="26"/>
        <v>0</v>
      </c>
      <c r="F157" s="324"/>
      <c r="G157" s="305"/>
      <c r="H157" s="324"/>
      <c r="I157" s="305"/>
      <c r="J157" s="324"/>
      <c r="K157" s="305"/>
      <c r="L157" s="92"/>
      <c r="M157" s="95"/>
      <c r="N157" s="324"/>
      <c r="O157" s="305"/>
      <c r="P157" s="324"/>
      <c r="Q157" s="305"/>
      <c r="R157" s="324"/>
      <c r="S157" s="305"/>
      <c r="T157" s="324"/>
      <c r="U157" s="305"/>
      <c r="V157" s="324"/>
      <c r="W157" s="305"/>
      <c r="X157" s="324"/>
      <c r="Y157" s="305"/>
      <c r="Z157" s="324"/>
      <c r="AA157" s="305"/>
      <c r="AB157" s="324"/>
      <c r="AC157" s="305"/>
      <c r="AD157" s="324"/>
      <c r="AE157" s="305"/>
      <c r="AF157" s="324"/>
      <c r="AG157" s="305"/>
      <c r="AH157" s="324"/>
      <c r="AI157" s="305"/>
      <c r="AJ157" s="324"/>
      <c r="AK157" s="305"/>
      <c r="AL157" s="324"/>
      <c r="AM157" s="285"/>
      <c r="AN157" s="319"/>
      <c r="AO157" s="206"/>
      <c r="AP157" s="92"/>
      <c r="AQ157" s="95"/>
      <c r="AR157" s="95"/>
      <c r="AS157" s="95"/>
      <c r="AT157" s="186" t="str">
        <f>CA157&amp;CB157&amp;CC157&amp;CD157&amp;CE157&amp;CF157</f>
        <v/>
      </c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12"/>
      <c r="BF157" s="12"/>
      <c r="BY157" s="3"/>
      <c r="CA157" s="32" t="str">
        <f t="shared" si="27"/>
        <v/>
      </c>
      <c r="CB157" s="32" t="str">
        <f t="shared" si="28"/>
        <v/>
      </c>
      <c r="CC157" s="32" t="str">
        <f t="shared" si="29"/>
        <v/>
      </c>
      <c r="CD157" s="32" t="str">
        <f t="shared" si="30"/>
        <v/>
      </c>
      <c r="CE157" s="32" t="str">
        <f t="shared" si="31"/>
        <v/>
      </c>
      <c r="CF157" s="32" t="str">
        <f t="shared" si="32"/>
        <v/>
      </c>
      <c r="CG157" s="33">
        <f t="shared" si="33"/>
        <v>0</v>
      </c>
      <c r="CH157" s="33">
        <f t="shared" si="34"/>
        <v>0</v>
      </c>
      <c r="CI157" s="33">
        <f t="shared" si="35"/>
        <v>0</v>
      </c>
      <c r="CJ157" s="33">
        <f t="shared" si="36"/>
        <v>0</v>
      </c>
      <c r="CK157" s="33">
        <f t="shared" si="37"/>
        <v>0</v>
      </c>
      <c r="CL157" s="33">
        <f t="shared" si="38"/>
        <v>0</v>
      </c>
      <c r="CM157" s="33"/>
      <c r="CN157" s="33"/>
      <c r="CZ157" s="2"/>
    </row>
    <row r="158" spans="1:104" ht="21.75" customHeight="1" x14ac:dyDescent="0.2">
      <c r="A158" s="825" t="s">
        <v>190</v>
      </c>
      <c r="B158" s="822"/>
      <c r="C158" s="886">
        <f t="shared" ref="C158:C189" si="39">SUM(D158+E158)</f>
        <v>8</v>
      </c>
      <c r="D158" s="887">
        <f t="shared" si="25"/>
        <v>5</v>
      </c>
      <c r="E158" s="75">
        <f t="shared" si="26"/>
        <v>3</v>
      </c>
      <c r="F158" s="905"/>
      <c r="G158" s="53"/>
      <c r="H158" s="905">
        <v>1</v>
      </c>
      <c r="I158" s="53"/>
      <c r="J158" s="905"/>
      <c r="K158" s="53"/>
      <c r="L158" s="905">
        <v>1</v>
      </c>
      <c r="M158" s="53">
        <v>1</v>
      </c>
      <c r="N158" s="905">
        <v>1</v>
      </c>
      <c r="O158" s="53"/>
      <c r="P158" s="905"/>
      <c r="Q158" s="53"/>
      <c r="R158" s="905"/>
      <c r="S158" s="53"/>
      <c r="T158" s="905"/>
      <c r="U158" s="53"/>
      <c r="V158" s="905"/>
      <c r="W158" s="53">
        <v>2</v>
      </c>
      <c r="X158" s="905"/>
      <c r="Y158" s="53"/>
      <c r="Z158" s="905">
        <v>1</v>
      </c>
      <c r="AA158" s="53"/>
      <c r="AB158" s="905"/>
      <c r="AC158" s="53"/>
      <c r="AD158" s="905"/>
      <c r="AE158" s="53"/>
      <c r="AF158" s="905"/>
      <c r="AG158" s="53"/>
      <c r="AH158" s="905"/>
      <c r="AI158" s="53"/>
      <c r="AJ158" s="905"/>
      <c r="AK158" s="53"/>
      <c r="AL158" s="905">
        <v>1</v>
      </c>
      <c r="AM158" s="321"/>
      <c r="AN158" s="970">
        <v>0</v>
      </c>
      <c r="AO158" s="901">
        <v>0</v>
      </c>
      <c r="AP158" s="92">
        <v>0</v>
      </c>
      <c r="AQ158" s="53">
        <v>0</v>
      </c>
      <c r="AR158" s="53">
        <v>0</v>
      </c>
      <c r="AS158" s="53">
        <v>0</v>
      </c>
      <c r="AT158" s="186" t="str">
        <f>CA158&amp;CB158&amp;CC158&amp;CD158&amp;CE158&amp;CF158&amp;CO158</f>
        <v/>
      </c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12"/>
      <c r="BF158" s="12"/>
      <c r="BY158" s="3"/>
      <c r="CA158" s="32" t="str">
        <f t="shared" si="27"/>
        <v/>
      </c>
      <c r="CB158" s="32" t="str">
        <f t="shared" si="28"/>
        <v/>
      </c>
      <c r="CC158" s="32" t="str">
        <f t="shared" si="29"/>
        <v/>
      </c>
      <c r="CD158" s="32" t="str">
        <f t="shared" si="30"/>
        <v/>
      </c>
      <c r="CE158" s="32" t="str">
        <f t="shared" si="31"/>
        <v/>
      </c>
      <c r="CF158" s="32" t="str">
        <f t="shared" si="32"/>
        <v/>
      </c>
      <c r="CG158" s="33">
        <f t="shared" si="33"/>
        <v>0</v>
      </c>
      <c r="CH158" s="33">
        <f t="shared" si="34"/>
        <v>0</v>
      </c>
      <c r="CI158" s="33">
        <f t="shared" si="35"/>
        <v>0</v>
      </c>
      <c r="CJ158" s="33">
        <f t="shared" si="36"/>
        <v>0</v>
      </c>
      <c r="CK158" s="33">
        <f t="shared" si="37"/>
        <v>0</v>
      </c>
      <c r="CL158" s="33">
        <f t="shared" si="38"/>
        <v>0</v>
      </c>
      <c r="CM158" s="14">
        <v>0</v>
      </c>
      <c r="CN158" s="14"/>
      <c r="CZ158" s="2"/>
    </row>
    <row r="159" spans="1:104" ht="16.350000000000001" customHeight="1" x14ac:dyDescent="0.2">
      <c r="A159" s="1375" t="s">
        <v>191</v>
      </c>
      <c r="B159" s="327" t="s">
        <v>192</v>
      </c>
      <c r="C159" s="328">
        <f t="shared" si="39"/>
        <v>0</v>
      </c>
      <c r="D159" s="329">
        <f t="shared" si="25"/>
        <v>0</v>
      </c>
      <c r="E159" s="330">
        <f t="shared" si="26"/>
        <v>0</v>
      </c>
      <c r="F159" s="106"/>
      <c r="G159" s="109"/>
      <c r="H159" s="106"/>
      <c r="I159" s="109"/>
      <c r="J159" s="106"/>
      <c r="K159" s="109"/>
      <c r="L159" s="106"/>
      <c r="M159" s="109"/>
      <c r="N159" s="106"/>
      <c r="O159" s="109"/>
      <c r="P159" s="106"/>
      <c r="Q159" s="109"/>
      <c r="R159" s="106"/>
      <c r="S159" s="109"/>
      <c r="T159" s="106"/>
      <c r="U159" s="109"/>
      <c r="V159" s="106"/>
      <c r="W159" s="109"/>
      <c r="X159" s="106"/>
      <c r="Y159" s="109"/>
      <c r="Z159" s="106"/>
      <c r="AA159" s="109"/>
      <c r="AB159" s="106"/>
      <c r="AC159" s="109"/>
      <c r="AD159" s="106"/>
      <c r="AE159" s="109"/>
      <c r="AF159" s="106"/>
      <c r="AG159" s="109"/>
      <c r="AH159" s="106"/>
      <c r="AI159" s="109"/>
      <c r="AJ159" s="106"/>
      <c r="AK159" s="109"/>
      <c r="AL159" s="106"/>
      <c r="AM159" s="254"/>
      <c r="AN159" s="331"/>
      <c r="AO159" s="57"/>
      <c r="AP159" s="106"/>
      <c r="AQ159" s="305"/>
      <c r="AR159" s="305"/>
      <c r="AS159" s="305"/>
      <c r="AT159" s="186" t="str">
        <f t="shared" ref="AT159:AT189" si="40">CA159&amp;CB159&amp;CC159&amp;CD159&amp;CE159&amp;CF159</f>
        <v/>
      </c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12"/>
      <c r="BF159" s="12"/>
      <c r="BY159" s="3"/>
      <c r="CA159" s="32" t="str">
        <f t="shared" si="27"/>
        <v/>
      </c>
      <c r="CB159" s="32" t="str">
        <f t="shared" si="28"/>
        <v/>
      </c>
      <c r="CC159" s="32" t="str">
        <f t="shared" si="29"/>
        <v/>
      </c>
      <c r="CD159" s="32" t="str">
        <f t="shared" si="30"/>
        <v/>
      </c>
      <c r="CE159" s="32" t="str">
        <f t="shared" si="31"/>
        <v/>
      </c>
      <c r="CF159" s="32" t="str">
        <f t="shared" si="32"/>
        <v/>
      </c>
      <c r="CG159" s="33">
        <f t="shared" si="33"/>
        <v>0</v>
      </c>
      <c r="CH159" s="33">
        <f t="shared" si="34"/>
        <v>0</v>
      </c>
      <c r="CI159" s="33">
        <f t="shared" si="35"/>
        <v>0</v>
      </c>
      <c r="CJ159" s="33">
        <f t="shared" si="36"/>
        <v>0</v>
      </c>
      <c r="CK159" s="33">
        <f t="shared" si="37"/>
        <v>0</v>
      </c>
      <c r="CL159" s="33">
        <f t="shared" si="38"/>
        <v>0</v>
      </c>
      <c r="CM159" s="33"/>
      <c r="CN159" s="33"/>
      <c r="CZ159" s="2"/>
    </row>
    <row r="160" spans="1:104" ht="16.350000000000001" customHeight="1" x14ac:dyDescent="0.2">
      <c r="A160" s="1392"/>
      <c r="B160" s="817" t="s">
        <v>193</v>
      </c>
      <c r="C160" s="333">
        <f t="shared" si="39"/>
        <v>0</v>
      </c>
      <c r="D160" s="334">
        <f t="shared" si="25"/>
        <v>0</v>
      </c>
      <c r="E160" s="812">
        <f t="shared" si="26"/>
        <v>0</v>
      </c>
      <c r="F160" s="35"/>
      <c r="G160" s="39"/>
      <c r="H160" s="35"/>
      <c r="I160" s="39"/>
      <c r="J160" s="35"/>
      <c r="K160" s="39"/>
      <c r="L160" s="35"/>
      <c r="M160" s="39"/>
      <c r="N160" s="35"/>
      <c r="O160" s="39"/>
      <c r="P160" s="35"/>
      <c r="Q160" s="39"/>
      <c r="R160" s="35"/>
      <c r="S160" s="39"/>
      <c r="T160" s="35"/>
      <c r="U160" s="39"/>
      <c r="V160" s="35"/>
      <c r="W160" s="39"/>
      <c r="X160" s="35"/>
      <c r="Y160" s="39"/>
      <c r="Z160" s="35"/>
      <c r="AA160" s="39"/>
      <c r="AB160" s="35"/>
      <c r="AC160" s="39"/>
      <c r="AD160" s="35"/>
      <c r="AE160" s="39"/>
      <c r="AF160" s="35"/>
      <c r="AG160" s="39"/>
      <c r="AH160" s="35"/>
      <c r="AI160" s="39"/>
      <c r="AJ160" s="35"/>
      <c r="AK160" s="39"/>
      <c r="AL160" s="35"/>
      <c r="AM160" s="239"/>
      <c r="AN160" s="336"/>
      <c r="AO160" s="58"/>
      <c r="AP160" s="35"/>
      <c r="AQ160" s="46"/>
      <c r="AR160" s="46"/>
      <c r="AS160" s="46"/>
      <c r="AT160" s="186" t="str">
        <f t="shared" si="40"/>
        <v/>
      </c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12"/>
      <c r="BF160" s="12"/>
      <c r="BY160" s="3"/>
      <c r="CA160" s="32" t="str">
        <f t="shared" si="27"/>
        <v/>
      </c>
      <c r="CB160" s="32" t="str">
        <f t="shared" si="28"/>
        <v/>
      </c>
      <c r="CC160" s="32" t="str">
        <f t="shared" si="29"/>
        <v/>
      </c>
      <c r="CD160" s="32" t="str">
        <f t="shared" si="30"/>
        <v/>
      </c>
      <c r="CE160" s="32" t="str">
        <f t="shared" si="31"/>
        <v/>
      </c>
      <c r="CF160" s="32" t="str">
        <f t="shared" si="32"/>
        <v/>
      </c>
      <c r="CG160" s="33">
        <f t="shared" si="33"/>
        <v>0</v>
      </c>
      <c r="CH160" s="33">
        <f t="shared" si="34"/>
        <v>0</v>
      </c>
      <c r="CI160" s="33">
        <f t="shared" si="35"/>
        <v>0</v>
      </c>
      <c r="CJ160" s="33">
        <f t="shared" si="36"/>
        <v>0</v>
      </c>
      <c r="CK160" s="33">
        <f t="shared" si="37"/>
        <v>0</v>
      </c>
      <c r="CL160" s="33">
        <f t="shared" si="38"/>
        <v>0</v>
      </c>
      <c r="CM160" s="33"/>
      <c r="CN160" s="33"/>
      <c r="CZ160" s="2"/>
    </row>
    <row r="161" spans="1:104" ht="16.350000000000001" customHeight="1" x14ac:dyDescent="0.2">
      <c r="A161" s="1392"/>
      <c r="B161" s="817" t="s">
        <v>194</v>
      </c>
      <c r="C161" s="333">
        <f t="shared" si="39"/>
        <v>1</v>
      </c>
      <c r="D161" s="337">
        <f t="shared" si="25"/>
        <v>1</v>
      </c>
      <c r="E161" s="812">
        <f t="shared" si="26"/>
        <v>0</v>
      </c>
      <c r="F161" s="42"/>
      <c r="G161" s="46"/>
      <c r="H161" s="42"/>
      <c r="I161" s="46"/>
      <c r="J161" s="42"/>
      <c r="K161" s="46"/>
      <c r="L161" s="42">
        <v>1</v>
      </c>
      <c r="M161" s="46"/>
      <c r="N161" s="42"/>
      <c r="O161" s="46"/>
      <c r="P161" s="42"/>
      <c r="Q161" s="46"/>
      <c r="R161" s="42"/>
      <c r="S161" s="46"/>
      <c r="T161" s="42"/>
      <c r="U161" s="46"/>
      <c r="V161" s="42"/>
      <c r="W161" s="46"/>
      <c r="X161" s="42"/>
      <c r="Y161" s="46"/>
      <c r="Z161" s="42"/>
      <c r="AA161" s="46"/>
      <c r="AB161" s="42"/>
      <c r="AC161" s="46"/>
      <c r="AD161" s="42"/>
      <c r="AE161" s="46"/>
      <c r="AF161" s="42"/>
      <c r="AG161" s="46"/>
      <c r="AH161" s="42"/>
      <c r="AI161" s="46"/>
      <c r="AJ161" s="42"/>
      <c r="AK161" s="46"/>
      <c r="AL161" s="42"/>
      <c r="AM161" s="244"/>
      <c r="AN161" s="338">
        <v>0</v>
      </c>
      <c r="AO161" s="202">
        <v>0</v>
      </c>
      <c r="AP161" s="42">
        <v>0</v>
      </c>
      <c r="AQ161" s="46">
        <v>0</v>
      </c>
      <c r="AR161" s="46">
        <v>0</v>
      </c>
      <c r="AS161" s="46">
        <v>0</v>
      </c>
      <c r="AT161" s="186" t="str">
        <f t="shared" si="40"/>
        <v/>
      </c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12"/>
      <c r="BF161" s="12"/>
      <c r="BY161" s="3"/>
      <c r="CA161" s="32" t="str">
        <f t="shared" si="27"/>
        <v/>
      </c>
      <c r="CB161" s="32" t="str">
        <f t="shared" si="28"/>
        <v/>
      </c>
      <c r="CC161" s="32" t="str">
        <f t="shared" si="29"/>
        <v/>
      </c>
      <c r="CD161" s="32" t="str">
        <f t="shared" si="30"/>
        <v/>
      </c>
      <c r="CE161" s="32" t="str">
        <f t="shared" si="31"/>
        <v/>
      </c>
      <c r="CF161" s="32" t="str">
        <f t="shared" si="32"/>
        <v/>
      </c>
      <c r="CG161" s="33">
        <f t="shared" si="33"/>
        <v>0</v>
      </c>
      <c r="CH161" s="33">
        <f t="shared" si="34"/>
        <v>0</v>
      </c>
      <c r="CI161" s="33">
        <f t="shared" si="35"/>
        <v>0</v>
      </c>
      <c r="CJ161" s="33">
        <f t="shared" si="36"/>
        <v>0</v>
      </c>
      <c r="CK161" s="33">
        <f t="shared" si="37"/>
        <v>0</v>
      </c>
      <c r="CL161" s="33">
        <f t="shared" si="38"/>
        <v>0</v>
      </c>
      <c r="CM161" s="33"/>
      <c r="CN161" s="33"/>
      <c r="CZ161" s="2"/>
    </row>
    <row r="162" spans="1:104" ht="16.350000000000001" customHeight="1" x14ac:dyDescent="0.2">
      <c r="A162" s="1392"/>
      <c r="B162" s="339" t="s">
        <v>195</v>
      </c>
      <c r="C162" s="333">
        <f t="shared" si="39"/>
        <v>0</v>
      </c>
      <c r="D162" s="340"/>
      <c r="E162" s="812">
        <f>SUM(K162+M162+O162+Q162+S162+U162+W162+Y162+AA162+AC162+AE162+AG162+AI162+AK162+AM162)</f>
        <v>0</v>
      </c>
      <c r="F162" s="270"/>
      <c r="G162" s="271"/>
      <c r="H162" s="270"/>
      <c r="I162" s="271"/>
      <c r="J162" s="270"/>
      <c r="K162" s="39"/>
      <c r="L162" s="270"/>
      <c r="M162" s="39"/>
      <c r="N162" s="270"/>
      <c r="O162" s="39"/>
      <c r="P162" s="270"/>
      <c r="Q162" s="39"/>
      <c r="R162" s="270"/>
      <c r="S162" s="39"/>
      <c r="T162" s="270"/>
      <c r="U162" s="39"/>
      <c r="V162" s="270"/>
      <c r="W162" s="39"/>
      <c r="X162" s="270"/>
      <c r="Y162" s="39"/>
      <c r="Z162" s="270"/>
      <c r="AA162" s="39"/>
      <c r="AB162" s="270"/>
      <c r="AC162" s="39"/>
      <c r="AD162" s="270"/>
      <c r="AE162" s="39"/>
      <c r="AF162" s="270"/>
      <c r="AG162" s="39"/>
      <c r="AH162" s="270"/>
      <c r="AI162" s="39"/>
      <c r="AJ162" s="270"/>
      <c r="AK162" s="39"/>
      <c r="AL162" s="270"/>
      <c r="AM162" s="239"/>
      <c r="AN162" s="336"/>
      <c r="AO162" s="58"/>
      <c r="AP162" s="270"/>
      <c r="AQ162" s="39"/>
      <c r="AR162" s="39"/>
      <c r="AS162" s="39"/>
      <c r="AT162" s="186" t="str">
        <f t="shared" si="40"/>
        <v/>
      </c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12"/>
      <c r="BF162" s="12"/>
      <c r="BY162" s="3"/>
      <c r="CA162" s="32" t="str">
        <f t="shared" si="27"/>
        <v/>
      </c>
      <c r="CB162" s="32" t="str">
        <f t="shared" si="28"/>
        <v/>
      </c>
      <c r="CC162" s="32" t="str">
        <f t="shared" si="29"/>
        <v/>
      </c>
      <c r="CD162" s="32" t="str">
        <f t="shared" si="30"/>
        <v/>
      </c>
      <c r="CE162" s="32" t="str">
        <f t="shared" si="31"/>
        <v/>
      </c>
      <c r="CF162" s="32" t="str">
        <f t="shared" si="32"/>
        <v/>
      </c>
      <c r="CG162" s="33">
        <f t="shared" si="33"/>
        <v>0</v>
      </c>
      <c r="CH162" s="33">
        <f t="shared" si="34"/>
        <v>0</v>
      </c>
      <c r="CI162" s="33">
        <f t="shared" si="35"/>
        <v>0</v>
      </c>
      <c r="CJ162" s="33">
        <f t="shared" si="36"/>
        <v>0</v>
      </c>
      <c r="CK162" s="33">
        <f t="shared" si="37"/>
        <v>0</v>
      </c>
      <c r="CL162" s="33">
        <f>IF(AND(C162&lt;&gt;0,OR(AN162="",AO162="",AQ162="",AR162="",AS162="")),1,0)</f>
        <v>0</v>
      </c>
      <c r="CM162" s="33"/>
      <c r="CN162" s="33"/>
      <c r="CZ162" s="2"/>
    </row>
    <row r="163" spans="1:104" ht="16.350000000000001" customHeight="1" x14ac:dyDescent="0.2">
      <c r="A163" s="1392"/>
      <c r="B163" s="817" t="s">
        <v>196</v>
      </c>
      <c r="C163" s="333">
        <f t="shared" si="39"/>
        <v>0</v>
      </c>
      <c r="D163" s="329">
        <f t="shared" ref="D163:E169" si="41">SUM(F163+H163+J163+L163+N163+P163+R163+T163+V163+X163+Z163+AB163+AD163+AF163+AH163+AJ163+AL163)</f>
        <v>0</v>
      </c>
      <c r="E163" s="812">
        <f t="shared" si="41"/>
        <v>0</v>
      </c>
      <c r="F163" s="106"/>
      <c r="G163" s="109"/>
      <c r="H163" s="106"/>
      <c r="I163" s="109"/>
      <c r="J163" s="106"/>
      <c r="K163" s="109"/>
      <c r="L163" s="106"/>
      <c r="M163" s="109"/>
      <c r="N163" s="106"/>
      <c r="O163" s="109"/>
      <c r="P163" s="106"/>
      <c r="Q163" s="109"/>
      <c r="R163" s="106"/>
      <c r="S163" s="109"/>
      <c r="T163" s="106"/>
      <c r="U163" s="109"/>
      <c r="V163" s="106"/>
      <c r="W163" s="109"/>
      <c r="X163" s="106"/>
      <c r="Y163" s="109"/>
      <c r="Z163" s="106"/>
      <c r="AA163" s="109"/>
      <c r="AB163" s="106"/>
      <c r="AC163" s="109"/>
      <c r="AD163" s="106"/>
      <c r="AE163" s="109"/>
      <c r="AF163" s="106"/>
      <c r="AG163" s="109"/>
      <c r="AH163" s="106"/>
      <c r="AI163" s="109"/>
      <c r="AJ163" s="106"/>
      <c r="AK163" s="109"/>
      <c r="AL163" s="106"/>
      <c r="AM163" s="254"/>
      <c r="AN163" s="331"/>
      <c r="AO163" s="57"/>
      <c r="AP163" s="106"/>
      <c r="AQ163" s="109"/>
      <c r="AR163" s="109"/>
      <c r="AS163" s="109"/>
      <c r="AT163" s="186" t="str">
        <f t="shared" si="40"/>
        <v/>
      </c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12"/>
      <c r="BF163" s="12"/>
      <c r="BY163" s="3"/>
      <c r="CA163" s="32" t="str">
        <f t="shared" si="27"/>
        <v/>
      </c>
      <c r="CB163" s="32" t="str">
        <f t="shared" si="28"/>
        <v/>
      </c>
      <c r="CC163" s="32" t="str">
        <f t="shared" si="29"/>
        <v/>
      </c>
      <c r="CD163" s="32" t="str">
        <f t="shared" si="30"/>
        <v/>
      </c>
      <c r="CE163" s="32" t="str">
        <f t="shared" si="31"/>
        <v/>
      </c>
      <c r="CF163" s="32" t="str">
        <f t="shared" si="32"/>
        <v/>
      </c>
      <c r="CG163" s="33">
        <f t="shared" si="33"/>
        <v>0</v>
      </c>
      <c r="CH163" s="33">
        <f t="shared" si="34"/>
        <v>0</v>
      </c>
      <c r="CI163" s="33">
        <f t="shared" si="35"/>
        <v>0</v>
      </c>
      <c r="CJ163" s="33">
        <f t="shared" si="36"/>
        <v>0</v>
      </c>
      <c r="CK163" s="33">
        <f t="shared" si="37"/>
        <v>0</v>
      </c>
      <c r="CL163" s="33">
        <f t="shared" si="38"/>
        <v>0</v>
      </c>
      <c r="CM163" s="33"/>
      <c r="CN163" s="33"/>
      <c r="CZ163" s="2"/>
    </row>
    <row r="164" spans="1:104" ht="16.350000000000001" customHeight="1" x14ac:dyDescent="0.2">
      <c r="A164" s="1392"/>
      <c r="B164" s="341" t="s">
        <v>197</v>
      </c>
      <c r="C164" s="333">
        <f t="shared" si="39"/>
        <v>1</v>
      </c>
      <c r="D164" s="334">
        <f t="shared" si="41"/>
        <v>0</v>
      </c>
      <c r="E164" s="812">
        <f t="shared" si="41"/>
        <v>1</v>
      </c>
      <c r="F164" s="35"/>
      <c r="G164" s="39"/>
      <c r="H164" s="35"/>
      <c r="I164" s="39"/>
      <c r="J164" s="35"/>
      <c r="K164" s="39"/>
      <c r="L164" s="35"/>
      <c r="M164" s="39">
        <v>1</v>
      </c>
      <c r="N164" s="35"/>
      <c r="O164" s="39"/>
      <c r="P164" s="35"/>
      <c r="Q164" s="39"/>
      <c r="R164" s="35"/>
      <c r="S164" s="39"/>
      <c r="T164" s="35"/>
      <c r="U164" s="39"/>
      <c r="V164" s="35"/>
      <c r="W164" s="39"/>
      <c r="X164" s="35"/>
      <c r="Y164" s="39"/>
      <c r="Z164" s="35"/>
      <c r="AA164" s="39"/>
      <c r="AB164" s="35"/>
      <c r="AC164" s="39"/>
      <c r="AD164" s="35"/>
      <c r="AE164" s="39"/>
      <c r="AF164" s="35"/>
      <c r="AG164" s="39"/>
      <c r="AH164" s="35"/>
      <c r="AI164" s="39"/>
      <c r="AJ164" s="35"/>
      <c r="AK164" s="39"/>
      <c r="AL164" s="35"/>
      <c r="AM164" s="239"/>
      <c r="AN164" s="336">
        <v>0</v>
      </c>
      <c r="AO164" s="58">
        <v>0</v>
      </c>
      <c r="AP164" s="35">
        <v>0</v>
      </c>
      <c r="AQ164" s="305">
        <v>0</v>
      </c>
      <c r="AR164" s="305">
        <v>0</v>
      </c>
      <c r="AS164" s="305">
        <v>0</v>
      </c>
      <c r="AT164" s="186" t="str">
        <f t="shared" si="40"/>
        <v/>
      </c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12"/>
      <c r="BF164" s="12"/>
      <c r="BY164" s="3"/>
      <c r="CA164" s="32" t="str">
        <f t="shared" si="27"/>
        <v/>
      </c>
      <c r="CB164" s="32" t="str">
        <f t="shared" si="28"/>
        <v/>
      </c>
      <c r="CC164" s="32" t="str">
        <f t="shared" si="29"/>
        <v/>
      </c>
      <c r="CD164" s="32" t="str">
        <f t="shared" si="30"/>
        <v/>
      </c>
      <c r="CE164" s="32" t="str">
        <f t="shared" si="31"/>
        <v/>
      </c>
      <c r="CF164" s="32" t="str">
        <f t="shared" si="32"/>
        <v/>
      </c>
      <c r="CG164" s="33">
        <f t="shared" si="33"/>
        <v>0</v>
      </c>
      <c r="CH164" s="33">
        <f t="shared" si="34"/>
        <v>0</v>
      </c>
      <c r="CI164" s="33">
        <f t="shared" si="35"/>
        <v>0</v>
      </c>
      <c r="CJ164" s="33">
        <f t="shared" si="36"/>
        <v>0</v>
      </c>
      <c r="CK164" s="33">
        <f t="shared" si="37"/>
        <v>0</v>
      </c>
      <c r="CL164" s="33">
        <f t="shared" si="38"/>
        <v>0</v>
      </c>
      <c r="CM164" s="33"/>
      <c r="CN164" s="33"/>
      <c r="CZ164" s="2"/>
    </row>
    <row r="165" spans="1:104" ht="23.25" customHeight="1" x14ac:dyDescent="0.2">
      <c r="A165" s="1392"/>
      <c r="B165" s="342" t="s">
        <v>198</v>
      </c>
      <c r="C165" s="333">
        <f t="shared" si="39"/>
        <v>2</v>
      </c>
      <c r="D165" s="334">
        <f t="shared" si="41"/>
        <v>1</v>
      </c>
      <c r="E165" s="812">
        <f t="shared" si="41"/>
        <v>1</v>
      </c>
      <c r="F165" s="35"/>
      <c r="G165" s="39"/>
      <c r="H165" s="35"/>
      <c r="I165" s="39"/>
      <c r="J165" s="35"/>
      <c r="K165" s="39"/>
      <c r="L165" s="35"/>
      <c r="M165" s="39"/>
      <c r="N165" s="35"/>
      <c r="O165" s="39"/>
      <c r="P165" s="35"/>
      <c r="Q165" s="39"/>
      <c r="R165" s="35"/>
      <c r="S165" s="39"/>
      <c r="T165" s="35"/>
      <c r="U165" s="39"/>
      <c r="V165" s="35"/>
      <c r="W165" s="39">
        <v>1</v>
      </c>
      <c r="X165" s="35"/>
      <c r="Y165" s="39"/>
      <c r="Z165" s="35"/>
      <c r="AA165" s="39"/>
      <c r="AB165" s="35"/>
      <c r="AC165" s="39"/>
      <c r="AD165" s="35"/>
      <c r="AE165" s="39"/>
      <c r="AF165" s="35"/>
      <c r="AG165" s="39"/>
      <c r="AH165" s="35"/>
      <c r="AI165" s="39"/>
      <c r="AJ165" s="35"/>
      <c r="AK165" s="39"/>
      <c r="AL165" s="35">
        <v>1</v>
      </c>
      <c r="AM165" s="239"/>
      <c r="AN165" s="336">
        <v>0</v>
      </c>
      <c r="AO165" s="58">
        <v>0</v>
      </c>
      <c r="AP165" s="35">
        <v>0</v>
      </c>
      <c r="AQ165" s="46">
        <v>0</v>
      </c>
      <c r="AR165" s="46">
        <v>0</v>
      </c>
      <c r="AS165" s="46">
        <v>0</v>
      </c>
      <c r="AT165" s="186" t="str">
        <f t="shared" si="40"/>
        <v/>
      </c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12"/>
      <c r="BF165" s="12"/>
      <c r="BY165" s="3"/>
      <c r="CA165" s="32" t="str">
        <f t="shared" si="27"/>
        <v/>
      </c>
      <c r="CB165" s="32" t="str">
        <f t="shared" si="28"/>
        <v/>
      </c>
      <c r="CC165" s="32" t="str">
        <f t="shared" si="29"/>
        <v/>
      </c>
      <c r="CD165" s="32" t="str">
        <f t="shared" si="30"/>
        <v/>
      </c>
      <c r="CE165" s="32" t="str">
        <f t="shared" si="31"/>
        <v/>
      </c>
      <c r="CF165" s="32" t="str">
        <f t="shared" si="32"/>
        <v/>
      </c>
      <c r="CG165" s="33">
        <f t="shared" si="33"/>
        <v>0</v>
      </c>
      <c r="CH165" s="33">
        <f t="shared" si="34"/>
        <v>0</v>
      </c>
      <c r="CI165" s="33">
        <f t="shared" si="35"/>
        <v>0</v>
      </c>
      <c r="CJ165" s="33">
        <f t="shared" si="36"/>
        <v>0</v>
      </c>
      <c r="CK165" s="33">
        <f t="shared" si="37"/>
        <v>0</v>
      </c>
      <c r="CL165" s="33">
        <f t="shared" si="38"/>
        <v>0</v>
      </c>
      <c r="CM165" s="33"/>
      <c r="CN165" s="33"/>
      <c r="CZ165" s="2"/>
    </row>
    <row r="166" spans="1:104" ht="16.350000000000001" customHeight="1" x14ac:dyDescent="0.2">
      <c r="A166" s="1376"/>
      <c r="B166" s="343" t="s">
        <v>199</v>
      </c>
      <c r="C166" s="344">
        <f t="shared" si="39"/>
        <v>1</v>
      </c>
      <c r="D166" s="337">
        <f t="shared" si="41"/>
        <v>1</v>
      </c>
      <c r="E166" s="820">
        <f t="shared" si="41"/>
        <v>0</v>
      </c>
      <c r="F166" s="42"/>
      <c r="G166" s="46"/>
      <c r="H166" s="42"/>
      <c r="I166" s="46"/>
      <c r="J166" s="42"/>
      <c r="K166" s="46"/>
      <c r="L166" s="42"/>
      <c r="M166" s="46"/>
      <c r="N166" s="42"/>
      <c r="O166" s="46"/>
      <c r="P166" s="42"/>
      <c r="Q166" s="46"/>
      <c r="R166" s="42"/>
      <c r="S166" s="46"/>
      <c r="T166" s="42"/>
      <c r="U166" s="46"/>
      <c r="V166" s="42"/>
      <c r="W166" s="46"/>
      <c r="X166" s="42"/>
      <c r="Y166" s="46"/>
      <c r="Z166" s="42">
        <v>1</v>
      </c>
      <c r="AA166" s="46"/>
      <c r="AB166" s="42"/>
      <c r="AC166" s="46"/>
      <c r="AD166" s="42"/>
      <c r="AE166" s="46"/>
      <c r="AF166" s="42"/>
      <c r="AG166" s="46"/>
      <c r="AH166" s="42"/>
      <c r="AI166" s="46"/>
      <c r="AJ166" s="42"/>
      <c r="AK166" s="46"/>
      <c r="AL166" s="42"/>
      <c r="AM166" s="244"/>
      <c r="AN166" s="338">
        <v>0</v>
      </c>
      <c r="AO166" s="202">
        <v>0</v>
      </c>
      <c r="AP166" s="42">
        <v>0</v>
      </c>
      <c r="AQ166" s="85">
        <v>0</v>
      </c>
      <c r="AR166" s="85">
        <v>0</v>
      </c>
      <c r="AS166" s="85">
        <v>0</v>
      </c>
      <c r="AT166" s="186" t="str">
        <f t="shared" si="40"/>
        <v/>
      </c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12"/>
      <c r="BF166" s="12"/>
      <c r="BY166" s="3"/>
      <c r="CA166" s="32" t="str">
        <f t="shared" si="27"/>
        <v/>
      </c>
      <c r="CB166" s="32" t="str">
        <f t="shared" si="28"/>
        <v/>
      </c>
      <c r="CC166" s="32" t="str">
        <f t="shared" si="29"/>
        <v/>
      </c>
      <c r="CD166" s="32" t="str">
        <f t="shared" si="30"/>
        <v/>
      </c>
      <c r="CE166" s="32" t="str">
        <f t="shared" si="31"/>
        <v/>
      </c>
      <c r="CF166" s="32" t="str">
        <f t="shared" si="32"/>
        <v/>
      </c>
      <c r="CG166" s="33">
        <f t="shared" si="33"/>
        <v>0</v>
      </c>
      <c r="CH166" s="33">
        <f t="shared" si="34"/>
        <v>0</v>
      </c>
      <c r="CI166" s="33">
        <f t="shared" si="35"/>
        <v>0</v>
      </c>
      <c r="CJ166" s="33">
        <f t="shared" si="36"/>
        <v>0</v>
      </c>
      <c r="CK166" s="33">
        <f t="shared" si="37"/>
        <v>0</v>
      </c>
      <c r="CL166" s="33">
        <f t="shared" si="38"/>
        <v>0</v>
      </c>
      <c r="CM166" s="33"/>
      <c r="CN166" s="33"/>
      <c r="CZ166" s="2"/>
    </row>
    <row r="167" spans="1:104" ht="25.5" customHeight="1" x14ac:dyDescent="0.2">
      <c r="A167" s="1375" t="s">
        <v>200</v>
      </c>
      <c r="B167" s="976" t="s">
        <v>201</v>
      </c>
      <c r="C167" s="972">
        <f t="shared" si="39"/>
        <v>0</v>
      </c>
      <c r="D167" s="973">
        <f t="shared" si="41"/>
        <v>0</v>
      </c>
      <c r="E167" s="974">
        <f t="shared" si="41"/>
        <v>0</v>
      </c>
      <c r="F167" s="893"/>
      <c r="G167" s="896"/>
      <c r="H167" s="893"/>
      <c r="I167" s="896"/>
      <c r="J167" s="893"/>
      <c r="K167" s="896"/>
      <c r="L167" s="893"/>
      <c r="M167" s="896"/>
      <c r="N167" s="893"/>
      <c r="O167" s="896"/>
      <c r="P167" s="893"/>
      <c r="Q167" s="896"/>
      <c r="R167" s="893"/>
      <c r="S167" s="896"/>
      <c r="T167" s="893"/>
      <c r="U167" s="896"/>
      <c r="V167" s="893"/>
      <c r="W167" s="896"/>
      <c r="X167" s="893"/>
      <c r="Y167" s="896"/>
      <c r="Z167" s="893"/>
      <c r="AA167" s="896"/>
      <c r="AB167" s="893"/>
      <c r="AC167" s="896"/>
      <c r="AD167" s="893"/>
      <c r="AE167" s="896"/>
      <c r="AF167" s="893"/>
      <c r="AG167" s="896"/>
      <c r="AH167" s="893"/>
      <c r="AI167" s="896"/>
      <c r="AJ167" s="893"/>
      <c r="AK167" s="896"/>
      <c r="AL167" s="893"/>
      <c r="AM167" s="953"/>
      <c r="AN167" s="975"/>
      <c r="AO167" s="913"/>
      <c r="AP167" s="893"/>
      <c r="AQ167" s="347"/>
      <c r="AR167" s="347"/>
      <c r="AS167" s="347"/>
      <c r="AT167" s="186" t="str">
        <f t="shared" si="40"/>
        <v/>
      </c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12"/>
      <c r="BF167" s="12"/>
      <c r="BY167" s="3"/>
      <c r="CA167" s="32" t="str">
        <f t="shared" si="27"/>
        <v/>
      </c>
      <c r="CB167" s="32" t="str">
        <f t="shared" si="28"/>
        <v/>
      </c>
      <c r="CC167" s="32" t="str">
        <f t="shared" si="29"/>
        <v/>
      </c>
      <c r="CD167" s="32" t="str">
        <f t="shared" si="30"/>
        <v/>
      </c>
      <c r="CE167" s="32" t="str">
        <f t="shared" si="31"/>
        <v/>
      </c>
      <c r="CF167" s="32" t="str">
        <f t="shared" si="32"/>
        <v/>
      </c>
      <c r="CG167" s="33">
        <f t="shared" si="33"/>
        <v>0</v>
      </c>
      <c r="CH167" s="33">
        <f t="shared" si="34"/>
        <v>0</v>
      </c>
      <c r="CI167" s="33">
        <f t="shared" si="35"/>
        <v>0</v>
      </c>
      <c r="CJ167" s="33">
        <f t="shared" si="36"/>
        <v>0</v>
      </c>
      <c r="CK167" s="33">
        <f t="shared" si="37"/>
        <v>0</v>
      </c>
      <c r="CL167" s="33">
        <f t="shared" si="38"/>
        <v>0</v>
      </c>
      <c r="CM167" s="33"/>
      <c r="CN167" s="33"/>
      <c r="CZ167" s="2"/>
    </row>
    <row r="168" spans="1:104" ht="22.5" customHeight="1" x14ac:dyDescent="0.2">
      <c r="A168" s="1392"/>
      <c r="B168" s="817" t="s">
        <v>202</v>
      </c>
      <c r="C168" s="333">
        <f t="shared" si="39"/>
        <v>0</v>
      </c>
      <c r="D168" s="334">
        <f t="shared" si="41"/>
        <v>0</v>
      </c>
      <c r="E168" s="812">
        <f t="shared" si="41"/>
        <v>0</v>
      </c>
      <c r="F168" s="35"/>
      <c r="G168" s="39"/>
      <c r="H168" s="35"/>
      <c r="I168" s="39"/>
      <c r="J168" s="35"/>
      <c r="K168" s="39"/>
      <c r="L168" s="35"/>
      <c r="M168" s="39"/>
      <c r="N168" s="35"/>
      <c r="O168" s="39"/>
      <c r="P168" s="35"/>
      <c r="Q168" s="39"/>
      <c r="R168" s="35"/>
      <c r="S168" s="39"/>
      <c r="T168" s="35"/>
      <c r="U168" s="39"/>
      <c r="V168" s="35"/>
      <c r="W168" s="39"/>
      <c r="X168" s="35"/>
      <c r="Y168" s="39"/>
      <c r="Z168" s="35"/>
      <c r="AA168" s="39"/>
      <c r="AB168" s="35"/>
      <c r="AC168" s="39"/>
      <c r="AD168" s="35"/>
      <c r="AE168" s="39"/>
      <c r="AF168" s="35"/>
      <c r="AG168" s="39"/>
      <c r="AH168" s="35"/>
      <c r="AI168" s="39"/>
      <c r="AJ168" s="35"/>
      <c r="AK168" s="39"/>
      <c r="AL168" s="35"/>
      <c r="AM168" s="239"/>
      <c r="AN168" s="336"/>
      <c r="AO168" s="58"/>
      <c r="AP168" s="35"/>
      <c r="AQ168" s="46"/>
      <c r="AR168" s="46"/>
      <c r="AS168" s="46"/>
      <c r="AT168" s="186" t="str">
        <f t="shared" si="40"/>
        <v/>
      </c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12"/>
      <c r="BF168" s="12"/>
      <c r="BY168" s="3"/>
      <c r="CA168" s="32" t="str">
        <f t="shared" si="27"/>
        <v/>
      </c>
      <c r="CB168" s="32" t="str">
        <f t="shared" si="28"/>
        <v/>
      </c>
      <c r="CC168" s="32" t="str">
        <f t="shared" si="29"/>
        <v/>
      </c>
      <c r="CD168" s="32" t="str">
        <f t="shared" si="30"/>
        <v/>
      </c>
      <c r="CE168" s="32" t="str">
        <f t="shared" si="31"/>
        <v/>
      </c>
      <c r="CF168" s="32" t="str">
        <f t="shared" si="32"/>
        <v/>
      </c>
      <c r="CG168" s="33">
        <f t="shared" si="33"/>
        <v>0</v>
      </c>
      <c r="CH168" s="33">
        <f t="shared" si="34"/>
        <v>0</v>
      </c>
      <c r="CI168" s="33">
        <f t="shared" si="35"/>
        <v>0</v>
      </c>
      <c r="CJ168" s="33">
        <f t="shared" si="36"/>
        <v>0</v>
      </c>
      <c r="CK168" s="33">
        <f t="shared" si="37"/>
        <v>0</v>
      </c>
      <c r="CL168" s="33">
        <f t="shared" si="38"/>
        <v>0</v>
      </c>
      <c r="CM168" s="33"/>
      <c r="CN168" s="33"/>
      <c r="CZ168" s="2"/>
    </row>
    <row r="169" spans="1:104" ht="23.25" customHeight="1" x14ac:dyDescent="0.2">
      <c r="A169" s="1376"/>
      <c r="B169" s="818" t="s">
        <v>203</v>
      </c>
      <c r="C169" s="348">
        <f t="shared" si="39"/>
        <v>0</v>
      </c>
      <c r="D169" s="349">
        <f t="shared" si="41"/>
        <v>0</v>
      </c>
      <c r="E169" s="350">
        <f t="shared" si="41"/>
        <v>0</v>
      </c>
      <c r="F169" s="82"/>
      <c r="G169" s="85"/>
      <c r="H169" s="82"/>
      <c r="I169" s="85"/>
      <c r="J169" s="82"/>
      <c r="K169" s="85"/>
      <c r="L169" s="82"/>
      <c r="M169" s="85"/>
      <c r="N169" s="82"/>
      <c r="O169" s="85"/>
      <c r="P169" s="82"/>
      <c r="Q169" s="85"/>
      <c r="R169" s="82"/>
      <c r="S169" s="85"/>
      <c r="T169" s="82"/>
      <c r="U169" s="85"/>
      <c r="V169" s="82"/>
      <c r="W169" s="85"/>
      <c r="X169" s="82"/>
      <c r="Y169" s="85"/>
      <c r="Z169" s="82"/>
      <c r="AA169" s="85"/>
      <c r="AB169" s="82"/>
      <c r="AC169" s="85"/>
      <c r="AD169" s="82"/>
      <c r="AE169" s="85"/>
      <c r="AF169" s="82"/>
      <c r="AG169" s="85"/>
      <c r="AH169" s="82"/>
      <c r="AI169" s="85"/>
      <c r="AJ169" s="82"/>
      <c r="AK169" s="85"/>
      <c r="AL169" s="82"/>
      <c r="AM169" s="351"/>
      <c r="AN169" s="352"/>
      <c r="AO169" s="59"/>
      <c r="AP169" s="82"/>
      <c r="AQ169" s="85"/>
      <c r="AR169" s="85"/>
      <c r="AS169" s="85"/>
      <c r="AT169" s="186" t="str">
        <f t="shared" si="40"/>
        <v/>
      </c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12"/>
      <c r="BF169" s="12"/>
      <c r="BY169" s="3"/>
      <c r="CA169" s="32" t="str">
        <f t="shared" si="27"/>
        <v/>
      </c>
      <c r="CB169" s="32" t="str">
        <f t="shared" si="28"/>
        <v/>
      </c>
      <c r="CC169" s="32" t="str">
        <f t="shared" si="29"/>
        <v/>
      </c>
      <c r="CD169" s="32" t="str">
        <f t="shared" si="30"/>
        <v/>
      </c>
      <c r="CE169" s="32" t="str">
        <f t="shared" si="31"/>
        <v/>
      </c>
      <c r="CF169" s="32" t="str">
        <f t="shared" si="32"/>
        <v/>
      </c>
      <c r="CG169" s="33">
        <f t="shared" si="33"/>
        <v>0</v>
      </c>
      <c r="CH169" s="33">
        <f t="shared" si="34"/>
        <v>0</v>
      </c>
      <c r="CI169" s="33">
        <f t="shared" si="35"/>
        <v>0</v>
      </c>
      <c r="CJ169" s="33">
        <f t="shared" si="36"/>
        <v>0</v>
      </c>
      <c r="CK169" s="33">
        <f t="shared" si="37"/>
        <v>0</v>
      </c>
      <c r="CL169" s="33">
        <f t="shared" si="38"/>
        <v>0</v>
      </c>
      <c r="CM169" s="33"/>
      <c r="CN169" s="33"/>
      <c r="CZ169" s="2"/>
    </row>
    <row r="170" spans="1:104" ht="22.35" customHeight="1" x14ac:dyDescent="0.2">
      <c r="A170" s="1375" t="s">
        <v>204</v>
      </c>
      <c r="B170" s="971" t="s">
        <v>205</v>
      </c>
      <c r="C170" s="972">
        <f t="shared" si="39"/>
        <v>0</v>
      </c>
      <c r="D170" s="973">
        <f t="shared" ref="D170:E173" si="42">SUM(F170+H170+J170+L170+N170)</f>
        <v>0</v>
      </c>
      <c r="E170" s="974">
        <f t="shared" si="42"/>
        <v>0</v>
      </c>
      <c r="F170" s="893"/>
      <c r="G170" s="896"/>
      <c r="H170" s="893"/>
      <c r="I170" s="896"/>
      <c r="J170" s="893"/>
      <c r="K170" s="896"/>
      <c r="L170" s="893"/>
      <c r="M170" s="896"/>
      <c r="N170" s="893"/>
      <c r="O170" s="896"/>
      <c r="P170" s="977"/>
      <c r="Q170" s="978"/>
      <c r="R170" s="977"/>
      <c r="S170" s="978"/>
      <c r="T170" s="977"/>
      <c r="U170" s="978"/>
      <c r="V170" s="977"/>
      <c r="W170" s="978"/>
      <c r="X170" s="977"/>
      <c r="Y170" s="978"/>
      <c r="Z170" s="977"/>
      <c r="AA170" s="978"/>
      <c r="AB170" s="977"/>
      <c r="AC170" s="978"/>
      <c r="AD170" s="977"/>
      <c r="AE170" s="978"/>
      <c r="AF170" s="977"/>
      <c r="AG170" s="978"/>
      <c r="AH170" s="977"/>
      <c r="AI170" s="978"/>
      <c r="AJ170" s="977"/>
      <c r="AK170" s="978"/>
      <c r="AL170" s="977"/>
      <c r="AM170" s="979"/>
      <c r="AN170" s="975"/>
      <c r="AO170" s="980"/>
      <c r="AP170" s="893"/>
      <c r="AQ170" s="347"/>
      <c r="AR170" s="347"/>
      <c r="AS170" s="347"/>
      <c r="AT170" s="186" t="str">
        <f t="shared" si="40"/>
        <v/>
      </c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12"/>
      <c r="BF170" s="12"/>
      <c r="BY170" s="3"/>
      <c r="CA170" s="32" t="str">
        <f t="shared" si="27"/>
        <v/>
      </c>
      <c r="CB170" s="32"/>
      <c r="CC170" s="32" t="str">
        <f t="shared" si="29"/>
        <v/>
      </c>
      <c r="CD170" s="32" t="str">
        <f t="shared" si="30"/>
        <v/>
      </c>
      <c r="CE170" s="32" t="str">
        <f t="shared" si="31"/>
        <v/>
      </c>
      <c r="CF170" s="32" t="str">
        <f t="shared" si="32"/>
        <v/>
      </c>
      <c r="CG170" s="33">
        <f t="shared" si="33"/>
        <v>0</v>
      </c>
      <c r="CH170" s="33"/>
      <c r="CI170" s="33">
        <f t="shared" si="35"/>
        <v>0</v>
      </c>
      <c r="CJ170" s="33">
        <f t="shared" si="36"/>
        <v>0</v>
      </c>
      <c r="CK170" s="33">
        <f t="shared" si="37"/>
        <v>0</v>
      </c>
      <c r="CL170" s="33">
        <f>IF(AND(C170&lt;&gt;0,OR(AN170="",AP170="",AQ170="",AR170="",AS170="")),1,0)</f>
        <v>0</v>
      </c>
      <c r="CM170" s="33"/>
      <c r="CN170" s="33"/>
      <c r="CZ170" s="2"/>
    </row>
    <row r="171" spans="1:104" ht="27" customHeight="1" x14ac:dyDescent="0.2">
      <c r="A171" s="1392"/>
      <c r="B171" s="817" t="s">
        <v>206</v>
      </c>
      <c r="C171" s="333">
        <f t="shared" si="39"/>
        <v>0</v>
      </c>
      <c r="D171" s="334">
        <f t="shared" si="42"/>
        <v>0</v>
      </c>
      <c r="E171" s="812">
        <f t="shared" si="42"/>
        <v>0</v>
      </c>
      <c r="F171" s="35"/>
      <c r="G171" s="39"/>
      <c r="H171" s="35"/>
      <c r="I171" s="39"/>
      <c r="J171" s="35"/>
      <c r="K171" s="39"/>
      <c r="L171" s="35"/>
      <c r="M171" s="39"/>
      <c r="N171" s="35"/>
      <c r="O171" s="39"/>
      <c r="P171" s="270"/>
      <c r="Q171" s="271"/>
      <c r="R171" s="270"/>
      <c r="S171" s="271"/>
      <c r="T171" s="270"/>
      <c r="U171" s="271"/>
      <c r="V171" s="270"/>
      <c r="W171" s="271"/>
      <c r="X171" s="270"/>
      <c r="Y171" s="271"/>
      <c r="Z171" s="270"/>
      <c r="AA171" s="271"/>
      <c r="AB171" s="270"/>
      <c r="AC171" s="271"/>
      <c r="AD171" s="270"/>
      <c r="AE171" s="271"/>
      <c r="AF171" s="270"/>
      <c r="AG171" s="271"/>
      <c r="AH171" s="270"/>
      <c r="AI171" s="271"/>
      <c r="AJ171" s="270"/>
      <c r="AK171" s="271"/>
      <c r="AL171" s="270"/>
      <c r="AM171" s="357"/>
      <c r="AN171" s="336"/>
      <c r="AO171" s="358"/>
      <c r="AP171" s="35"/>
      <c r="AQ171" s="46"/>
      <c r="AR171" s="46"/>
      <c r="AS171" s="46"/>
      <c r="AT171" s="186" t="str">
        <f t="shared" si="40"/>
        <v/>
      </c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12"/>
      <c r="BF171" s="12"/>
      <c r="BY171" s="3"/>
      <c r="CA171" s="32" t="str">
        <f t="shared" si="27"/>
        <v/>
      </c>
      <c r="CB171" s="32"/>
      <c r="CC171" s="32" t="str">
        <f t="shared" si="29"/>
        <v/>
      </c>
      <c r="CD171" s="32" t="str">
        <f t="shared" si="30"/>
        <v/>
      </c>
      <c r="CE171" s="32" t="str">
        <f t="shared" si="31"/>
        <v/>
      </c>
      <c r="CF171" s="32" t="str">
        <f t="shared" si="32"/>
        <v/>
      </c>
      <c r="CG171" s="33">
        <f t="shared" si="33"/>
        <v>0</v>
      </c>
      <c r="CH171" s="33"/>
      <c r="CI171" s="33">
        <f t="shared" si="35"/>
        <v>0</v>
      </c>
      <c r="CJ171" s="33">
        <f t="shared" si="36"/>
        <v>0</v>
      </c>
      <c r="CK171" s="33">
        <f t="shared" si="37"/>
        <v>0</v>
      </c>
      <c r="CL171" s="33">
        <f t="shared" ref="CL171:CL173" si="43">IF(AND(C171&lt;&gt;0,OR(AN171="",AP171="",AQ171="",AR171="",AS171="")),1,0)</f>
        <v>0</v>
      </c>
      <c r="CM171" s="33"/>
      <c r="CN171" s="33"/>
      <c r="CZ171" s="2"/>
    </row>
    <row r="172" spans="1:104" ht="25.5" customHeight="1" x14ac:dyDescent="0.2">
      <c r="A172" s="1392"/>
      <c r="B172" s="817" t="s">
        <v>207</v>
      </c>
      <c r="C172" s="333">
        <f t="shared" si="39"/>
        <v>0</v>
      </c>
      <c r="D172" s="334">
        <f t="shared" si="42"/>
        <v>0</v>
      </c>
      <c r="E172" s="812">
        <f t="shared" si="42"/>
        <v>0</v>
      </c>
      <c r="F172" s="35"/>
      <c r="G172" s="39"/>
      <c r="H172" s="35"/>
      <c r="I172" s="39"/>
      <c r="J172" s="35"/>
      <c r="K172" s="39"/>
      <c r="L172" s="35"/>
      <c r="M172" s="39"/>
      <c r="N172" s="35"/>
      <c r="O172" s="39"/>
      <c r="P172" s="270"/>
      <c r="Q172" s="271"/>
      <c r="R172" s="270"/>
      <c r="S172" s="271"/>
      <c r="T172" s="270"/>
      <c r="U172" s="271"/>
      <c r="V172" s="270"/>
      <c r="W172" s="271"/>
      <c r="X172" s="270"/>
      <c r="Y172" s="271"/>
      <c r="Z172" s="270"/>
      <c r="AA172" s="271"/>
      <c r="AB172" s="270"/>
      <c r="AC172" s="271"/>
      <c r="AD172" s="270"/>
      <c r="AE172" s="271"/>
      <c r="AF172" s="270"/>
      <c r="AG172" s="271"/>
      <c r="AH172" s="270"/>
      <c r="AI172" s="271"/>
      <c r="AJ172" s="270"/>
      <c r="AK172" s="271"/>
      <c r="AL172" s="270"/>
      <c r="AM172" s="357"/>
      <c r="AN172" s="336"/>
      <c r="AO172" s="359"/>
      <c r="AP172" s="35"/>
      <c r="AQ172" s="46"/>
      <c r="AR172" s="46"/>
      <c r="AS172" s="46"/>
      <c r="AT172" s="186" t="str">
        <f t="shared" si="40"/>
        <v/>
      </c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12"/>
      <c r="BF172" s="12"/>
      <c r="BY172" s="3"/>
      <c r="CA172" s="32" t="str">
        <f t="shared" si="27"/>
        <v/>
      </c>
      <c r="CB172" s="32"/>
      <c r="CC172" s="32" t="str">
        <f t="shared" si="29"/>
        <v/>
      </c>
      <c r="CD172" s="32" t="str">
        <f t="shared" si="30"/>
        <v/>
      </c>
      <c r="CE172" s="32" t="str">
        <f t="shared" si="31"/>
        <v/>
      </c>
      <c r="CF172" s="32" t="str">
        <f t="shared" si="32"/>
        <v/>
      </c>
      <c r="CG172" s="33">
        <f t="shared" si="33"/>
        <v>0</v>
      </c>
      <c r="CH172" s="33"/>
      <c r="CI172" s="33">
        <f t="shared" si="35"/>
        <v>0</v>
      </c>
      <c r="CJ172" s="33">
        <f t="shared" si="36"/>
        <v>0</v>
      </c>
      <c r="CK172" s="33">
        <f t="shared" si="37"/>
        <v>0</v>
      </c>
      <c r="CL172" s="33">
        <f t="shared" si="43"/>
        <v>0</v>
      </c>
      <c r="CM172" s="33"/>
      <c r="CN172" s="33"/>
      <c r="CZ172" s="2"/>
    </row>
    <row r="173" spans="1:104" ht="32.25" customHeight="1" x14ac:dyDescent="0.2">
      <c r="A173" s="1376"/>
      <c r="B173" s="818" t="s">
        <v>208</v>
      </c>
      <c r="C173" s="348">
        <f t="shared" si="39"/>
        <v>0</v>
      </c>
      <c r="D173" s="349">
        <f t="shared" si="42"/>
        <v>0</v>
      </c>
      <c r="E173" s="350">
        <f t="shared" si="42"/>
        <v>0</v>
      </c>
      <c r="F173" s="82"/>
      <c r="G173" s="85"/>
      <c r="H173" s="82"/>
      <c r="I173" s="85"/>
      <c r="J173" s="82"/>
      <c r="K173" s="85"/>
      <c r="L173" s="82"/>
      <c r="M173" s="85"/>
      <c r="N173" s="82"/>
      <c r="O173" s="85"/>
      <c r="P173" s="360"/>
      <c r="Q173" s="361"/>
      <c r="R173" s="360"/>
      <c r="S173" s="361"/>
      <c r="T173" s="360"/>
      <c r="U173" s="361"/>
      <c r="V173" s="360"/>
      <c r="W173" s="361"/>
      <c r="X173" s="360"/>
      <c r="Y173" s="361"/>
      <c r="Z173" s="360"/>
      <c r="AA173" s="361"/>
      <c r="AB173" s="360"/>
      <c r="AC173" s="361"/>
      <c r="AD173" s="360"/>
      <c r="AE173" s="361"/>
      <c r="AF173" s="360"/>
      <c r="AG173" s="361"/>
      <c r="AH173" s="360"/>
      <c r="AI173" s="361"/>
      <c r="AJ173" s="360"/>
      <c r="AK173" s="361"/>
      <c r="AL173" s="360"/>
      <c r="AM173" s="361"/>
      <c r="AN173" s="352"/>
      <c r="AO173" s="274"/>
      <c r="AP173" s="82"/>
      <c r="AQ173" s="85"/>
      <c r="AR173" s="85"/>
      <c r="AS173" s="85"/>
      <c r="AT173" s="186" t="str">
        <f t="shared" si="40"/>
        <v/>
      </c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12"/>
      <c r="BF173" s="12"/>
      <c r="BY173" s="3"/>
      <c r="CA173" s="32" t="str">
        <f t="shared" si="27"/>
        <v/>
      </c>
      <c r="CB173" s="32"/>
      <c r="CC173" s="32" t="str">
        <f t="shared" si="29"/>
        <v/>
      </c>
      <c r="CD173" s="32" t="str">
        <f t="shared" si="30"/>
        <v/>
      </c>
      <c r="CE173" s="32" t="str">
        <f t="shared" si="31"/>
        <v/>
      </c>
      <c r="CF173" s="32" t="str">
        <f t="shared" si="32"/>
        <v/>
      </c>
      <c r="CG173" s="33">
        <f t="shared" si="33"/>
        <v>0</v>
      </c>
      <c r="CH173" s="33"/>
      <c r="CI173" s="33">
        <f t="shared" si="35"/>
        <v>0</v>
      </c>
      <c r="CJ173" s="33">
        <f t="shared" si="36"/>
        <v>0</v>
      </c>
      <c r="CK173" s="33">
        <f t="shared" si="37"/>
        <v>0</v>
      </c>
      <c r="CL173" s="33">
        <f t="shared" si="43"/>
        <v>0</v>
      </c>
      <c r="CM173" s="33"/>
      <c r="CN173" s="33"/>
      <c r="CZ173" s="2"/>
    </row>
    <row r="174" spans="1:104" ht="16.350000000000001" customHeight="1" x14ac:dyDescent="0.2">
      <c r="A174" s="1375" t="s">
        <v>209</v>
      </c>
      <c r="B174" s="362" t="s">
        <v>210</v>
      </c>
      <c r="C174" s="328">
        <f t="shared" si="39"/>
        <v>0</v>
      </c>
      <c r="D174" s="329">
        <f t="shared" ref="D174:E189" si="44">SUM(F174+H174+J174+L174+N174+P174+R174+T174+V174+X174+Z174+AB174+AD174+AF174+AH174+AJ174+AL174)</f>
        <v>0</v>
      </c>
      <c r="E174" s="330">
        <f t="shared" si="44"/>
        <v>0</v>
      </c>
      <c r="F174" s="106"/>
      <c r="G174" s="109"/>
      <c r="H174" s="106"/>
      <c r="I174" s="109"/>
      <c r="J174" s="106"/>
      <c r="K174" s="109"/>
      <c r="L174" s="106"/>
      <c r="M174" s="109"/>
      <c r="N174" s="106"/>
      <c r="O174" s="109"/>
      <c r="P174" s="106"/>
      <c r="Q174" s="109"/>
      <c r="R174" s="106"/>
      <c r="S174" s="109"/>
      <c r="T174" s="106"/>
      <c r="U174" s="109"/>
      <c r="V174" s="106"/>
      <c r="W174" s="109"/>
      <c r="X174" s="106"/>
      <c r="Y174" s="109"/>
      <c r="Z174" s="106"/>
      <c r="AA174" s="109"/>
      <c r="AB174" s="106"/>
      <c r="AC174" s="109"/>
      <c r="AD174" s="106"/>
      <c r="AE174" s="109"/>
      <c r="AF174" s="106"/>
      <c r="AG174" s="109"/>
      <c r="AH174" s="106"/>
      <c r="AI174" s="109"/>
      <c r="AJ174" s="106"/>
      <c r="AK174" s="109"/>
      <c r="AL174" s="106"/>
      <c r="AM174" s="108"/>
      <c r="AN174" s="109"/>
      <c r="AO174" s="913"/>
      <c r="AP174" s="911"/>
      <c r="AQ174" s="109"/>
      <c r="AR174" s="109"/>
      <c r="AS174" s="57"/>
      <c r="AT174" s="186" t="str">
        <f t="shared" si="40"/>
        <v/>
      </c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12"/>
      <c r="BF174" s="12"/>
      <c r="BY174" s="3"/>
      <c r="CA174" s="32" t="str">
        <f t="shared" si="27"/>
        <v/>
      </c>
      <c r="CB174" s="32" t="str">
        <f t="shared" ref="CB174:CB179" si="45">IF(CH174=0,"","* Las madres de hijos menor de 5 años NO DEBE ser mayor al Total de Mujeres ingresadas al Programa. ")</f>
        <v/>
      </c>
      <c r="CC174" s="32" t="str">
        <f t="shared" si="29"/>
        <v/>
      </c>
      <c r="CD174" s="32" t="str">
        <f t="shared" si="30"/>
        <v/>
      </c>
      <c r="CE174" s="32" t="str">
        <f t="shared" si="31"/>
        <v/>
      </c>
      <c r="CF174" s="32" t="str">
        <f t="shared" si="32"/>
        <v/>
      </c>
      <c r="CG174" s="33">
        <f t="shared" si="33"/>
        <v>0</v>
      </c>
      <c r="CH174" s="33">
        <f t="shared" ref="CH174:CH179" si="46">IF(C174&lt;AO174,1,0)</f>
        <v>0</v>
      </c>
      <c r="CI174" s="33">
        <f t="shared" si="35"/>
        <v>0</v>
      </c>
      <c r="CJ174" s="33">
        <f t="shared" si="36"/>
        <v>0</v>
      </c>
      <c r="CK174" s="33">
        <f t="shared" si="37"/>
        <v>0</v>
      </c>
      <c r="CL174" s="33">
        <f t="shared" si="38"/>
        <v>0</v>
      </c>
      <c r="CM174" s="33"/>
      <c r="CN174" s="33"/>
      <c r="CZ174" s="2"/>
    </row>
    <row r="175" spans="1:104" ht="16.350000000000001" customHeight="1" x14ac:dyDescent="0.2">
      <c r="A175" s="1392"/>
      <c r="B175" s="363" t="s">
        <v>211</v>
      </c>
      <c r="C175" s="333">
        <f t="shared" si="39"/>
        <v>0</v>
      </c>
      <c r="D175" s="334">
        <f t="shared" si="44"/>
        <v>0</v>
      </c>
      <c r="E175" s="812">
        <f t="shared" si="44"/>
        <v>0</v>
      </c>
      <c r="F175" s="35"/>
      <c r="G175" s="39"/>
      <c r="H175" s="35"/>
      <c r="I175" s="39"/>
      <c r="J175" s="35"/>
      <c r="K175" s="39"/>
      <c r="L175" s="35"/>
      <c r="M175" s="39"/>
      <c r="N175" s="35"/>
      <c r="O175" s="39"/>
      <c r="P175" s="35"/>
      <c r="Q175" s="39"/>
      <c r="R175" s="35"/>
      <c r="S175" s="39"/>
      <c r="T175" s="35"/>
      <c r="U175" s="39"/>
      <c r="V175" s="35"/>
      <c r="W175" s="39"/>
      <c r="X175" s="35"/>
      <c r="Y175" s="39"/>
      <c r="Z175" s="35"/>
      <c r="AA175" s="39"/>
      <c r="AB175" s="35"/>
      <c r="AC175" s="39"/>
      <c r="AD175" s="35"/>
      <c r="AE175" s="39"/>
      <c r="AF175" s="35"/>
      <c r="AG175" s="39"/>
      <c r="AH175" s="35"/>
      <c r="AI175" s="39"/>
      <c r="AJ175" s="35"/>
      <c r="AK175" s="39"/>
      <c r="AL175" s="35"/>
      <c r="AM175" s="38"/>
      <c r="AN175" s="39"/>
      <c r="AO175" s="58"/>
      <c r="AP175" s="143"/>
      <c r="AQ175" s="39"/>
      <c r="AR175" s="39"/>
      <c r="AS175" s="58"/>
      <c r="AT175" s="186" t="str">
        <f t="shared" si="40"/>
        <v/>
      </c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12"/>
      <c r="BF175" s="12"/>
      <c r="BY175" s="3"/>
      <c r="CA175" s="32" t="str">
        <f t="shared" si="27"/>
        <v/>
      </c>
      <c r="CB175" s="32" t="str">
        <f t="shared" si="45"/>
        <v/>
      </c>
      <c r="CC175" s="32" t="str">
        <f t="shared" si="29"/>
        <v/>
      </c>
      <c r="CD175" s="32" t="str">
        <f t="shared" si="30"/>
        <v/>
      </c>
      <c r="CE175" s="32" t="str">
        <f t="shared" si="31"/>
        <v/>
      </c>
      <c r="CF175" s="32" t="str">
        <f t="shared" si="32"/>
        <v/>
      </c>
      <c r="CG175" s="33">
        <f t="shared" si="33"/>
        <v>0</v>
      </c>
      <c r="CH175" s="33">
        <f t="shared" si="46"/>
        <v>0</v>
      </c>
      <c r="CI175" s="33">
        <f t="shared" si="35"/>
        <v>0</v>
      </c>
      <c r="CJ175" s="33">
        <f t="shared" si="36"/>
        <v>0</v>
      </c>
      <c r="CK175" s="33">
        <f t="shared" si="37"/>
        <v>0</v>
      </c>
      <c r="CL175" s="33">
        <f t="shared" si="38"/>
        <v>0</v>
      </c>
      <c r="CM175" s="33"/>
      <c r="CN175" s="33"/>
      <c r="CZ175" s="2"/>
    </row>
    <row r="176" spans="1:104" ht="16.350000000000001" customHeight="1" x14ac:dyDescent="0.2">
      <c r="A176" s="1392"/>
      <c r="B176" s="339" t="s">
        <v>212</v>
      </c>
      <c r="C176" s="333">
        <f t="shared" si="39"/>
        <v>0</v>
      </c>
      <c r="D176" s="334">
        <f t="shared" si="44"/>
        <v>0</v>
      </c>
      <c r="E176" s="812">
        <f t="shared" si="44"/>
        <v>0</v>
      </c>
      <c r="F176" s="35"/>
      <c r="G176" s="39"/>
      <c r="H176" s="35"/>
      <c r="I176" s="39"/>
      <c r="J176" s="35"/>
      <c r="K176" s="39"/>
      <c r="L176" s="35"/>
      <c r="M176" s="39"/>
      <c r="N176" s="35"/>
      <c r="O176" s="39"/>
      <c r="P176" s="35"/>
      <c r="Q176" s="39"/>
      <c r="R176" s="35"/>
      <c r="S176" s="39"/>
      <c r="T176" s="35"/>
      <c r="U176" s="39"/>
      <c r="V176" s="35"/>
      <c r="W176" s="39"/>
      <c r="X176" s="35"/>
      <c r="Y176" s="39"/>
      <c r="Z176" s="35"/>
      <c r="AA176" s="39"/>
      <c r="AB176" s="35"/>
      <c r="AC176" s="39"/>
      <c r="AD176" s="35"/>
      <c r="AE176" s="39"/>
      <c r="AF176" s="35"/>
      <c r="AG176" s="39"/>
      <c r="AH176" s="35"/>
      <c r="AI176" s="39"/>
      <c r="AJ176" s="35"/>
      <c r="AK176" s="39"/>
      <c r="AL176" s="35"/>
      <c r="AM176" s="38"/>
      <c r="AN176" s="39"/>
      <c r="AO176" s="58"/>
      <c r="AP176" s="143"/>
      <c r="AQ176" s="39"/>
      <c r="AR176" s="39"/>
      <c r="AS176" s="58"/>
      <c r="AT176" s="186" t="str">
        <f t="shared" si="40"/>
        <v/>
      </c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12"/>
      <c r="BF176" s="12"/>
      <c r="BY176" s="3"/>
      <c r="CA176" s="32" t="str">
        <f t="shared" si="27"/>
        <v/>
      </c>
      <c r="CB176" s="32" t="str">
        <f t="shared" si="45"/>
        <v/>
      </c>
      <c r="CC176" s="32" t="str">
        <f t="shared" si="29"/>
        <v/>
      </c>
      <c r="CD176" s="32" t="str">
        <f t="shared" si="30"/>
        <v/>
      </c>
      <c r="CE176" s="32" t="str">
        <f t="shared" si="31"/>
        <v/>
      </c>
      <c r="CF176" s="32" t="str">
        <f t="shared" si="32"/>
        <v/>
      </c>
      <c r="CG176" s="33">
        <f t="shared" si="33"/>
        <v>0</v>
      </c>
      <c r="CH176" s="33">
        <f t="shared" si="46"/>
        <v>0</v>
      </c>
      <c r="CI176" s="33">
        <f t="shared" si="35"/>
        <v>0</v>
      </c>
      <c r="CJ176" s="33">
        <f t="shared" si="36"/>
        <v>0</v>
      </c>
      <c r="CK176" s="33">
        <f t="shared" si="37"/>
        <v>0</v>
      </c>
      <c r="CL176" s="33">
        <f t="shared" si="38"/>
        <v>0</v>
      </c>
      <c r="CM176" s="33"/>
      <c r="CN176" s="33"/>
      <c r="CZ176" s="2"/>
    </row>
    <row r="177" spans="1:104" ht="16.350000000000001" customHeight="1" x14ac:dyDescent="0.2">
      <c r="A177" s="1392"/>
      <c r="B177" s="339" t="s">
        <v>213</v>
      </c>
      <c r="C177" s="333">
        <f t="shared" si="39"/>
        <v>0</v>
      </c>
      <c r="D177" s="334">
        <f t="shared" si="44"/>
        <v>0</v>
      </c>
      <c r="E177" s="812">
        <f t="shared" si="44"/>
        <v>0</v>
      </c>
      <c r="F177" s="35"/>
      <c r="G177" s="39"/>
      <c r="H177" s="35"/>
      <c r="I177" s="39"/>
      <c r="J177" s="35"/>
      <c r="K177" s="39"/>
      <c r="L177" s="35"/>
      <c r="M177" s="39"/>
      <c r="N177" s="35"/>
      <c r="O177" s="39"/>
      <c r="P177" s="35"/>
      <c r="Q177" s="39"/>
      <c r="R177" s="35"/>
      <c r="S177" s="39"/>
      <c r="T177" s="35"/>
      <c r="U177" s="39"/>
      <c r="V177" s="35"/>
      <c r="W177" s="39"/>
      <c r="X177" s="35"/>
      <c r="Y177" s="39"/>
      <c r="Z177" s="35"/>
      <c r="AA177" s="39"/>
      <c r="AB177" s="35"/>
      <c r="AC177" s="39"/>
      <c r="AD177" s="35"/>
      <c r="AE177" s="39"/>
      <c r="AF177" s="35"/>
      <c r="AG177" s="39"/>
      <c r="AH177" s="35"/>
      <c r="AI177" s="39"/>
      <c r="AJ177" s="35"/>
      <c r="AK177" s="39"/>
      <c r="AL177" s="35"/>
      <c r="AM177" s="38"/>
      <c r="AN177" s="39"/>
      <c r="AO177" s="58"/>
      <c r="AP177" s="143"/>
      <c r="AQ177" s="39"/>
      <c r="AR177" s="39"/>
      <c r="AS177" s="58"/>
      <c r="AT177" s="186" t="str">
        <f t="shared" si="40"/>
        <v/>
      </c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12"/>
      <c r="BF177" s="12"/>
      <c r="BY177" s="3"/>
      <c r="CA177" s="32" t="str">
        <f t="shared" si="27"/>
        <v/>
      </c>
      <c r="CB177" s="32" t="str">
        <f t="shared" si="45"/>
        <v/>
      </c>
      <c r="CC177" s="32" t="str">
        <f t="shared" si="29"/>
        <v/>
      </c>
      <c r="CD177" s="32" t="str">
        <f t="shared" si="30"/>
        <v/>
      </c>
      <c r="CE177" s="32" t="str">
        <f t="shared" si="31"/>
        <v/>
      </c>
      <c r="CF177" s="32" t="str">
        <f t="shared" si="32"/>
        <v/>
      </c>
      <c r="CG177" s="33">
        <f t="shared" si="33"/>
        <v>0</v>
      </c>
      <c r="CH177" s="33">
        <f t="shared" si="46"/>
        <v>0</v>
      </c>
      <c r="CI177" s="33">
        <f t="shared" si="35"/>
        <v>0</v>
      </c>
      <c r="CJ177" s="33">
        <f t="shared" si="36"/>
        <v>0</v>
      </c>
      <c r="CK177" s="33">
        <f t="shared" si="37"/>
        <v>0</v>
      </c>
      <c r="CL177" s="33">
        <f t="shared" si="38"/>
        <v>0</v>
      </c>
      <c r="CM177" s="33"/>
      <c r="CN177" s="33"/>
      <c r="CZ177" s="2"/>
    </row>
    <row r="178" spans="1:104" ht="16.350000000000001" customHeight="1" x14ac:dyDescent="0.2">
      <c r="A178" s="1392"/>
      <c r="B178" s="339" t="s">
        <v>214</v>
      </c>
      <c r="C178" s="333">
        <f t="shared" si="39"/>
        <v>0</v>
      </c>
      <c r="D178" s="334">
        <f t="shared" si="44"/>
        <v>0</v>
      </c>
      <c r="E178" s="812">
        <f t="shared" si="44"/>
        <v>0</v>
      </c>
      <c r="F178" s="35"/>
      <c r="G178" s="39"/>
      <c r="H178" s="35"/>
      <c r="I178" s="39"/>
      <c r="J178" s="35"/>
      <c r="K178" s="39"/>
      <c r="L178" s="35"/>
      <c r="M178" s="39"/>
      <c r="N178" s="35"/>
      <c r="O178" s="39"/>
      <c r="P178" s="35"/>
      <c r="Q178" s="39"/>
      <c r="R178" s="35"/>
      <c r="S178" s="39"/>
      <c r="T178" s="35"/>
      <c r="U178" s="39"/>
      <c r="V178" s="35"/>
      <c r="W178" s="39"/>
      <c r="X178" s="35"/>
      <c r="Y178" s="39"/>
      <c r="Z178" s="35"/>
      <c r="AA178" s="39"/>
      <c r="AB178" s="35"/>
      <c r="AC178" s="39"/>
      <c r="AD178" s="35"/>
      <c r="AE178" s="39"/>
      <c r="AF178" s="35"/>
      <c r="AG178" s="39"/>
      <c r="AH178" s="35"/>
      <c r="AI178" s="39"/>
      <c r="AJ178" s="35"/>
      <c r="AK178" s="39"/>
      <c r="AL178" s="35"/>
      <c r="AM178" s="38"/>
      <c r="AN178" s="39"/>
      <c r="AO178" s="58"/>
      <c r="AP178" s="143"/>
      <c r="AQ178" s="39"/>
      <c r="AR178" s="39"/>
      <c r="AS178" s="58"/>
      <c r="AT178" s="186" t="str">
        <f t="shared" si="40"/>
        <v/>
      </c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12"/>
      <c r="BF178" s="12"/>
      <c r="BY178" s="3"/>
      <c r="CA178" s="32" t="str">
        <f t="shared" si="27"/>
        <v/>
      </c>
      <c r="CB178" s="32" t="str">
        <f t="shared" si="45"/>
        <v/>
      </c>
      <c r="CC178" s="32" t="str">
        <f t="shared" si="29"/>
        <v/>
      </c>
      <c r="CD178" s="32" t="str">
        <f t="shared" si="30"/>
        <v/>
      </c>
      <c r="CE178" s="32" t="str">
        <f t="shared" si="31"/>
        <v/>
      </c>
      <c r="CF178" s="32" t="str">
        <f t="shared" si="32"/>
        <v/>
      </c>
      <c r="CG178" s="33">
        <f t="shared" si="33"/>
        <v>0</v>
      </c>
      <c r="CH178" s="33">
        <f t="shared" si="46"/>
        <v>0</v>
      </c>
      <c r="CI178" s="33">
        <f t="shared" si="35"/>
        <v>0</v>
      </c>
      <c r="CJ178" s="33">
        <f t="shared" si="36"/>
        <v>0</v>
      </c>
      <c r="CK178" s="33">
        <f t="shared" si="37"/>
        <v>0</v>
      </c>
      <c r="CL178" s="33">
        <f t="shared" si="38"/>
        <v>0</v>
      </c>
      <c r="CM178" s="33"/>
      <c r="CN178" s="33"/>
      <c r="CZ178" s="2"/>
    </row>
    <row r="179" spans="1:104" ht="16.350000000000001" customHeight="1" x14ac:dyDescent="0.2">
      <c r="A179" s="1376"/>
      <c r="B179" s="364" t="s">
        <v>215</v>
      </c>
      <c r="C179" s="322">
        <f t="shared" si="39"/>
        <v>0</v>
      </c>
      <c r="D179" s="323">
        <f t="shared" si="44"/>
        <v>0</v>
      </c>
      <c r="E179" s="304">
        <f t="shared" si="44"/>
        <v>0</v>
      </c>
      <c r="F179" s="35"/>
      <c r="G179" s="39"/>
      <c r="H179" s="35"/>
      <c r="I179" s="39"/>
      <c r="J179" s="35"/>
      <c r="K179" s="39"/>
      <c r="L179" s="35"/>
      <c r="M179" s="39"/>
      <c r="N179" s="35"/>
      <c r="O179" s="39"/>
      <c r="P179" s="35"/>
      <c r="Q179" s="39"/>
      <c r="R179" s="35"/>
      <c r="S179" s="39"/>
      <c r="T179" s="35"/>
      <c r="U179" s="39"/>
      <c r="V179" s="35"/>
      <c r="W179" s="39"/>
      <c r="X179" s="35"/>
      <c r="Y179" s="39"/>
      <c r="Z179" s="35"/>
      <c r="AA179" s="39"/>
      <c r="AB179" s="35"/>
      <c r="AC179" s="39"/>
      <c r="AD179" s="35"/>
      <c r="AE179" s="39"/>
      <c r="AF179" s="35"/>
      <c r="AG179" s="39"/>
      <c r="AH179" s="35"/>
      <c r="AI179" s="39"/>
      <c r="AJ179" s="35"/>
      <c r="AK179" s="39"/>
      <c r="AL179" s="82"/>
      <c r="AM179" s="84"/>
      <c r="AN179" s="85"/>
      <c r="AO179" s="59"/>
      <c r="AP179" s="149"/>
      <c r="AQ179" s="85"/>
      <c r="AR179" s="85"/>
      <c r="AS179" s="59"/>
      <c r="AT179" s="186" t="str">
        <f t="shared" si="40"/>
        <v/>
      </c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12"/>
      <c r="BF179" s="12"/>
      <c r="BY179" s="3"/>
      <c r="CA179" s="32" t="str">
        <f t="shared" si="27"/>
        <v/>
      </c>
      <c r="CB179" s="32" t="str">
        <f t="shared" si="45"/>
        <v/>
      </c>
      <c r="CC179" s="32" t="str">
        <f t="shared" si="29"/>
        <v/>
      </c>
      <c r="CD179" s="32" t="str">
        <f t="shared" si="30"/>
        <v/>
      </c>
      <c r="CE179" s="32" t="str">
        <f t="shared" si="31"/>
        <v/>
      </c>
      <c r="CF179" s="32" t="str">
        <f t="shared" si="32"/>
        <v/>
      </c>
      <c r="CG179" s="33">
        <f t="shared" si="33"/>
        <v>0</v>
      </c>
      <c r="CH179" s="33">
        <f t="shared" si="46"/>
        <v>0</v>
      </c>
      <c r="CI179" s="33">
        <f t="shared" si="35"/>
        <v>0</v>
      </c>
      <c r="CJ179" s="33">
        <f t="shared" si="36"/>
        <v>0</v>
      </c>
      <c r="CK179" s="33">
        <f t="shared" si="37"/>
        <v>0</v>
      </c>
      <c r="CL179" s="33">
        <f t="shared" si="38"/>
        <v>0</v>
      </c>
      <c r="CM179" s="33"/>
      <c r="CN179" s="33"/>
      <c r="CZ179" s="2"/>
    </row>
    <row r="180" spans="1:104" ht="16.350000000000001" customHeight="1" x14ac:dyDescent="0.2">
      <c r="A180" s="1375" t="s">
        <v>216</v>
      </c>
      <c r="B180" s="976" t="s">
        <v>217</v>
      </c>
      <c r="C180" s="972">
        <f t="shared" si="39"/>
        <v>0</v>
      </c>
      <c r="D180" s="973">
        <f t="shared" si="44"/>
        <v>0</v>
      </c>
      <c r="E180" s="974">
        <f t="shared" si="44"/>
        <v>0</v>
      </c>
      <c r="F180" s="893"/>
      <c r="G180" s="896"/>
      <c r="H180" s="893"/>
      <c r="I180" s="896"/>
      <c r="J180" s="893"/>
      <c r="K180" s="896"/>
      <c r="L180" s="893"/>
      <c r="M180" s="896"/>
      <c r="N180" s="893"/>
      <c r="O180" s="896"/>
      <c r="P180" s="893"/>
      <c r="Q180" s="896"/>
      <c r="R180" s="893"/>
      <c r="S180" s="896"/>
      <c r="T180" s="893"/>
      <c r="U180" s="896"/>
      <c r="V180" s="893"/>
      <c r="W180" s="896"/>
      <c r="X180" s="893"/>
      <c r="Y180" s="896"/>
      <c r="Z180" s="893"/>
      <c r="AA180" s="896"/>
      <c r="AB180" s="893"/>
      <c r="AC180" s="896"/>
      <c r="AD180" s="893"/>
      <c r="AE180" s="896"/>
      <c r="AF180" s="893"/>
      <c r="AG180" s="896"/>
      <c r="AH180" s="893"/>
      <c r="AI180" s="896"/>
      <c r="AJ180" s="893"/>
      <c r="AK180" s="896"/>
      <c r="AL180" s="893"/>
      <c r="AM180" s="895"/>
      <c r="AN180" s="365"/>
      <c r="AO180" s="980"/>
      <c r="AP180" s="911"/>
      <c r="AQ180" s="347"/>
      <c r="AR180" s="347"/>
      <c r="AS180" s="347"/>
      <c r="AT180" s="186" t="str">
        <f t="shared" si="40"/>
        <v/>
      </c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12"/>
      <c r="BF180" s="12"/>
      <c r="BY180" s="3"/>
      <c r="CA180" s="32"/>
      <c r="CB180" s="32"/>
      <c r="CC180" s="32" t="str">
        <f t="shared" si="29"/>
        <v/>
      </c>
      <c r="CD180" s="32" t="str">
        <f t="shared" si="30"/>
        <v/>
      </c>
      <c r="CE180" s="32" t="str">
        <f t="shared" si="31"/>
        <v/>
      </c>
      <c r="CF180" s="32" t="str">
        <f t="shared" si="32"/>
        <v/>
      </c>
      <c r="CG180" s="33"/>
      <c r="CH180" s="33"/>
      <c r="CI180" s="33">
        <f t="shared" si="35"/>
        <v>0</v>
      </c>
      <c r="CJ180" s="33">
        <f t="shared" si="36"/>
        <v>0</v>
      </c>
      <c r="CK180" s="33">
        <f t="shared" si="37"/>
        <v>0</v>
      </c>
      <c r="CL180" s="33">
        <f t="shared" ref="CL180:CL181" si="47">IF(AND(C180&lt;&gt;0,OR(AP180="",AQ180="",AR180="",AS180="")),1,0)</f>
        <v>0</v>
      </c>
      <c r="CM180" s="33"/>
      <c r="CN180" s="33"/>
      <c r="CZ180" s="2"/>
    </row>
    <row r="181" spans="1:104" ht="16.350000000000001" customHeight="1" x14ac:dyDescent="0.2">
      <c r="A181" s="1392"/>
      <c r="B181" s="339" t="s">
        <v>218</v>
      </c>
      <c r="C181" s="333">
        <f t="shared" si="39"/>
        <v>0</v>
      </c>
      <c r="D181" s="334">
        <f t="shared" si="44"/>
        <v>0</v>
      </c>
      <c r="E181" s="812">
        <f t="shared" si="44"/>
        <v>0</v>
      </c>
      <c r="F181" s="35"/>
      <c r="G181" s="39"/>
      <c r="H181" s="35"/>
      <c r="I181" s="39"/>
      <c r="J181" s="35"/>
      <c r="K181" s="39"/>
      <c r="L181" s="35"/>
      <c r="M181" s="39"/>
      <c r="N181" s="35"/>
      <c r="O181" s="39"/>
      <c r="P181" s="35"/>
      <c r="Q181" s="39"/>
      <c r="R181" s="35"/>
      <c r="S181" s="39"/>
      <c r="T181" s="35"/>
      <c r="U181" s="39"/>
      <c r="V181" s="35"/>
      <c r="W181" s="39"/>
      <c r="X181" s="35"/>
      <c r="Y181" s="39"/>
      <c r="Z181" s="35"/>
      <c r="AA181" s="39"/>
      <c r="AB181" s="35"/>
      <c r="AC181" s="39"/>
      <c r="AD181" s="35"/>
      <c r="AE181" s="39"/>
      <c r="AF181" s="35"/>
      <c r="AG181" s="39"/>
      <c r="AH181" s="35"/>
      <c r="AI181" s="39"/>
      <c r="AJ181" s="35"/>
      <c r="AK181" s="39"/>
      <c r="AL181" s="35"/>
      <c r="AM181" s="38"/>
      <c r="AN181" s="359"/>
      <c r="AO181" s="366"/>
      <c r="AP181" s="35"/>
      <c r="AQ181" s="46"/>
      <c r="AR181" s="46"/>
      <c r="AS181" s="46"/>
      <c r="AT181" s="186" t="str">
        <f t="shared" si="40"/>
        <v/>
      </c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12"/>
      <c r="BF181" s="12"/>
      <c r="BY181" s="3"/>
      <c r="CA181" s="32"/>
      <c r="CB181" s="32"/>
      <c r="CC181" s="32" t="str">
        <f t="shared" si="29"/>
        <v/>
      </c>
      <c r="CD181" s="32" t="str">
        <f t="shared" si="30"/>
        <v/>
      </c>
      <c r="CE181" s="32" t="str">
        <f t="shared" si="31"/>
        <v/>
      </c>
      <c r="CF181" s="32" t="str">
        <f t="shared" si="32"/>
        <v/>
      </c>
      <c r="CG181" s="33"/>
      <c r="CH181" s="33"/>
      <c r="CI181" s="33">
        <f t="shared" si="35"/>
        <v>0</v>
      </c>
      <c r="CJ181" s="33">
        <f t="shared" si="36"/>
        <v>0</v>
      </c>
      <c r="CK181" s="33">
        <f t="shared" si="37"/>
        <v>0</v>
      </c>
      <c r="CL181" s="33">
        <f t="shared" si="47"/>
        <v>0</v>
      </c>
      <c r="CM181" s="33"/>
      <c r="CN181" s="33"/>
      <c r="CZ181" s="2"/>
    </row>
    <row r="182" spans="1:104" ht="16.350000000000001" customHeight="1" x14ac:dyDescent="0.2">
      <c r="A182" s="1376"/>
      <c r="B182" s="367" t="s">
        <v>219</v>
      </c>
      <c r="C182" s="348">
        <f t="shared" si="39"/>
        <v>0</v>
      </c>
      <c r="D182" s="349">
        <f t="shared" si="44"/>
        <v>0</v>
      </c>
      <c r="E182" s="350">
        <f t="shared" si="44"/>
        <v>0</v>
      </c>
      <c r="F182" s="82"/>
      <c r="G182" s="85"/>
      <c r="H182" s="82"/>
      <c r="I182" s="85"/>
      <c r="J182" s="82"/>
      <c r="K182" s="85"/>
      <c r="L182" s="82"/>
      <c r="M182" s="85"/>
      <c r="N182" s="82"/>
      <c r="O182" s="85"/>
      <c r="P182" s="82"/>
      <c r="Q182" s="85"/>
      <c r="R182" s="82"/>
      <c r="S182" s="85"/>
      <c r="T182" s="82"/>
      <c r="U182" s="85"/>
      <c r="V182" s="82"/>
      <c r="W182" s="85"/>
      <c r="X182" s="82"/>
      <c r="Y182" s="85"/>
      <c r="Z182" s="82"/>
      <c r="AA182" s="85"/>
      <c r="AB182" s="82"/>
      <c r="AC182" s="85"/>
      <c r="AD182" s="82"/>
      <c r="AE182" s="85"/>
      <c r="AF182" s="82"/>
      <c r="AG182" s="85"/>
      <c r="AH182" s="82"/>
      <c r="AI182" s="85"/>
      <c r="AJ182" s="82"/>
      <c r="AK182" s="85"/>
      <c r="AL182" s="82"/>
      <c r="AM182" s="84"/>
      <c r="AN182" s="274"/>
      <c r="AO182" s="274"/>
      <c r="AP182" s="82"/>
      <c r="AQ182" s="85"/>
      <c r="AR182" s="85"/>
      <c r="AS182" s="85"/>
      <c r="AT182" s="186" t="str">
        <f t="shared" si="40"/>
        <v/>
      </c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12"/>
      <c r="BF182" s="12"/>
      <c r="BY182" s="3"/>
      <c r="CA182" s="32"/>
      <c r="CB182" s="32"/>
      <c r="CC182" s="32" t="str">
        <f t="shared" si="29"/>
        <v/>
      </c>
      <c r="CD182" s="32" t="str">
        <f t="shared" si="30"/>
        <v/>
      </c>
      <c r="CE182" s="32" t="str">
        <f t="shared" si="31"/>
        <v/>
      </c>
      <c r="CF182" s="32" t="str">
        <f t="shared" si="32"/>
        <v/>
      </c>
      <c r="CG182" s="33"/>
      <c r="CH182" s="33"/>
      <c r="CI182" s="33">
        <f t="shared" si="35"/>
        <v>0</v>
      </c>
      <c r="CJ182" s="33">
        <f t="shared" si="36"/>
        <v>0</v>
      </c>
      <c r="CK182" s="33">
        <f t="shared" si="37"/>
        <v>0</v>
      </c>
      <c r="CL182" s="33">
        <f>IF(AND(C182&lt;&gt;0,OR(AP182="",AQ182="",AR182="",AS182="")),1,0)</f>
        <v>0</v>
      </c>
      <c r="CM182" s="33"/>
      <c r="CN182" s="33"/>
      <c r="CZ182" s="2"/>
    </row>
    <row r="183" spans="1:104" ht="16.350000000000001" customHeight="1" x14ac:dyDescent="0.2">
      <c r="A183" s="1600" t="s">
        <v>220</v>
      </c>
      <c r="B183" s="1601"/>
      <c r="C183" s="328">
        <f t="shared" si="39"/>
        <v>1</v>
      </c>
      <c r="D183" s="329">
        <f t="shared" si="44"/>
        <v>1</v>
      </c>
      <c r="E183" s="330">
        <f t="shared" si="44"/>
        <v>0</v>
      </c>
      <c r="F183" s="106"/>
      <c r="G183" s="109"/>
      <c r="H183" s="106"/>
      <c r="I183" s="109"/>
      <c r="J183" s="106"/>
      <c r="K183" s="109"/>
      <c r="L183" s="106"/>
      <c r="M183" s="109"/>
      <c r="N183" s="106">
        <v>1</v>
      </c>
      <c r="O183" s="109"/>
      <c r="P183" s="106"/>
      <c r="Q183" s="109"/>
      <c r="R183" s="106"/>
      <c r="S183" s="109"/>
      <c r="T183" s="106"/>
      <c r="U183" s="109"/>
      <c r="V183" s="106"/>
      <c r="W183" s="109"/>
      <c r="X183" s="106"/>
      <c r="Y183" s="109"/>
      <c r="Z183" s="106"/>
      <c r="AA183" s="109"/>
      <c r="AB183" s="106"/>
      <c r="AC183" s="109"/>
      <c r="AD183" s="106"/>
      <c r="AE183" s="109"/>
      <c r="AF183" s="106"/>
      <c r="AG183" s="109"/>
      <c r="AH183" s="106"/>
      <c r="AI183" s="109"/>
      <c r="AJ183" s="106"/>
      <c r="AK183" s="109"/>
      <c r="AL183" s="106"/>
      <c r="AM183" s="254"/>
      <c r="AN183" s="331">
        <v>0</v>
      </c>
      <c r="AO183" s="57">
        <v>0</v>
      </c>
      <c r="AP183" s="106">
        <v>0</v>
      </c>
      <c r="AQ183" s="109">
        <v>0</v>
      </c>
      <c r="AR183" s="109">
        <v>0</v>
      </c>
      <c r="AS183" s="109">
        <v>0</v>
      </c>
      <c r="AT183" s="186" t="str">
        <f t="shared" si="40"/>
        <v/>
      </c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12"/>
      <c r="BF183" s="12"/>
      <c r="BY183" s="3"/>
      <c r="CA183" s="32" t="str">
        <f t="shared" ref="CA183:CA189" si="48">IF(CG183=0,"","* Las gestantes ingresadas al Programa NO debe ser mayor al Total de Mujeres ingresadas. ")</f>
        <v/>
      </c>
      <c r="CB183" s="32" t="str">
        <f t="shared" ref="CB183:CB189" si="49">IF(CH183=0,"","* Las madres de hijos menor de 5 años NO DEBE ser mayor al Total de Mujeres ingresadas al Programa. ")</f>
        <v/>
      </c>
      <c r="CC183" s="32" t="str">
        <f t="shared" si="29"/>
        <v/>
      </c>
      <c r="CD183" s="32" t="str">
        <f t="shared" si="30"/>
        <v/>
      </c>
      <c r="CE183" s="32" t="str">
        <f t="shared" si="31"/>
        <v/>
      </c>
      <c r="CF183" s="32" t="str">
        <f t="shared" si="32"/>
        <v/>
      </c>
      <c r="CG183" s="33">
        <f t="shared" ref="CG183:CG189" si="50">IF(E183&lt;AN183,1,0)</f>
        <v>0</v>
      </c>
      <c r="CH183" s="33">
        <f t="shared" ref="CH183:CH189" si="51">IF(C183&lt;AO183,1,0)</f>
        <v>0</v>
      </c>
      <c r="CI183" s="33">
        <f t="shared" si="35"/>
        <v>0</v>
      </c>
      <c r="CJ183" s="33">
        <f t="shared" si="36"/>
        <v>0</v>
      </c>
      <c r="CK183" s="33">
        <f t="shared" si="37"/>
        <v>0</v>
      </c>
      <c r="CL183" s="33">
        <f t="shared" si="38"/>
        <v>0</v>
      </c>
      <c r="CM183" s="33"/>
      <c r="CN183" s="33"/>
      <c r="CZ183" s="2"/>
    </row>
    <row r="184" spans="1:104" ht="16.350000000000001" customHeight="1" x14ac:dyDescent="0.2">
      <c r="A184" s="1472" t="s">
        <v>221</v>
      </c>
      <c r="B184" s="1473"/>
      <c r="C184" s="333">
        <f t="shared" si="39"/>
        <v>0</v>
      </c>
      <c r="D184" s="334">
        <f t="shared" si="44"/>
        <v>0</v>
      </c>
      <c r="E184" s="812">
        <f t="shared" si="44"/>
        <v>0</v>
      </c>
      <c r="F184" s="35"/>
      <c r="G184" s="39"/>
      <c r="H184" s="35"/>
      <c r="I184" s="39"/>
      <c r="J184" s="35"/>
      <c r="K184" s="39"/>
      <c r="L184" s="35"/>
      <c r="M184" s="39"/>
      <c r="N184" s="35"/>
      <c r="O184" s="39"/>
      <c r="P184" s="35"/>
      <c r="Q184" s="39"/>
      <c r="R184" s="35"/>
      <c r="S184" s="39"/>
      <c r="T184" s="35"/>
      <c r="U184" s="39"/>
      <c r="V184" s="35"/>
      <c r="W184" s="39"/>
      <c r="X184" s="35"/>
      <c r="Y184" s="39"/>
      <c r="Z184" s="35"/>
      <c r="AA184" s="39"/>
      <c r="AB184" s="35"/>
      <c r="AC184" s="39"/>
      <c r="AD184" s="35"/>
      <c r="AE184" s="39"/>
      <c r="AF184" s="35"/>
      <c r="AG184" s="39"/>
      <c r="AH184" s="35"/>
      <c r="AI184" s="39"/>
      <c r="AJ184" s="35"/>
      <c r="AK184" s="39"/>
      <c r="AL184" s="35"/>
      <c r="AM184" s="239"/>
      <c r="AN184" s="336"/>
      <c r="AO184" s="58"/>
      <c r="AP184" s="35"/>
      <c r="AQ184" s="305"/>
      <c r="AR184" s="305"/>
      <c r="AS184" s="305"/>
      <c r="AT184" s="186" t="str">
        <f t="shared" si="40"/>
        <v/>
      </c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12"/>
      <c r="BF184" s="12"/>
      <c r="BG184" s="12"/>
      <c r="BH184" s="12"/>
      <c r="BI184" s="12"/>
      <c r="BY184" s="3"/>
      <c r="CA184" s="32" t="str">
        <f t="shared" si="48"/>
        <v/>
      </c>
      <c r="CB184" s="32" t="str">
        <f t="shared" si="49"/>
        <v/>
      </c>
      <c r="CC184" s="32" t="str">
        <f t="shared" si="29"/>
        <v/>
      </c>
      <c r="CD184" s="32" t="str">
        <f t="shared" si="30"/>
        <v/>
      </c>
      <c r="CE184" s="32" t="str">
        <f t="shared" si="31"/>
        <v/>
      </c>
      <c r="CF184" s="32" t="str">
        <f t="shared" si="32"/>
        <v/>
      </c>
      <c r="CG184" s="33">
        <f t="shared" si="50"/>
        <v>0</v>
      </c>
      <c r="CH184" s="33">
        <f t="shared" si="51"/>
        <v>0</v>
      </c>
      <c r="CI184" s="33">
        <f t="shared" si="35"/>
        <v>0</v>
      </c>
      <c r="CJ184" s="33">
        <f t="shared" si="36"/>
        <v>0</v>
      </c>
      <c r="CK184" s="33">
        <f t="shared" si="37"/>
        <v>0</v>
      </c>
      <c r="CL184" s="33">
        <f t="shared" si="38"/>
        <v>0</v>
      </c>
      <c r="CM184" s="33"/>
      <c r="CN184" s="33"/>
      <c r="CZ184" s="2"/>
    </row>
    <row r="185" spans="1:104" ht="16.350000000000001" customHeight="1" x14ac:dyDescent="0.2">
      <c r="A185" s="1472" t="s">
        <v>222</v>
      </c>
      <c r="B185" s="1473"/>
      <c r="C185" s="333">
        <f t="shared" si="39"/>
        <v>0</v>
      </c>
      <c r="D185" s="334">
        <f t="shared" si="44"/>
        <v>0</v>
      </c>
      <c r="E185" s="812">
        <f t="shared" si="44"/>
        <v>0</v>
      </c>
      <c r="F185" s="35"/>
      <c r="G185" s="39"/>
      <c r="H185" s="35"/>
      <c r="I185" s="39"/>
      <c r="J185" s="35"/>
      <c r="K185" s="39"/>
      <c r="L185" s="35"/>
      <c r="M185" s="39"/>
      <c r="N185" s="35"/>
      <c r="O185" s="39"/>
      <c r="P185" s="35"/>
      <c r="Q185" s="39"/>
      <c r="R185" s="35"/>
      <c r="S185" s="39"/>
      <c r="T185" s="35"/>
      <c r="U185" s="39"/>
      <c r="V185" s="35"/>
      <c r="W185" s="39"/>
      <c r="X185" s="35"/>
      <c r="Y185" s="39"/>
      <c r="Z185" s="35"/>
      <c r="AA185" s="39"/>
      <c r="AB185" s="35"/>
      <c r="AC185" s="39"/>
      <c r="AD185" s="35"/>
      <c r="AE185" s="39"/>
      <c r="AF185" s="35"/>
      <c r="AG185" s="39"/>
      <c r="AH185" s="35"/>
      <c r="AI185" s="39"/>
      <c r="AJ185" s="35"/>
      <c r="AK185" s="39"/>
      <c r="AL185" s="35"/>
      <c r="AM185" s="239"/>
      <c r="AN185" s="336"/>
      <c r="AO185" s="58"/>
      <c r="AP185" s="35"/>
      <c r="AQ185" s="46"/>
      <c r="AR185" s="46"/>
      <c r="AS185" s="46"/>
      <c r="AT185" s="186" t="str">
        <f t="shared" si="40"/>
        <v/>
      </c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12"/>
      <c r="BF185" s="12"/>
      <c r="BG185" s="12"/>
      <c r="BH185" s="12"/>
      <c r="BI185" s="12"/>
      <c r="BY185" s="3"/>
      <c r="CA185" s="32" t="str">
        <f t="shared" si="48"/>
        <v/>
      </c>
      <c r="CB185" s="32" t="str">
        <f t="shared" si="49"/>
        <v/>
      </c>
      <c r="CC185" s="32" t="str">
        <f t="shared" si="29"/>
        <v/>
      </c>
      <c r="CD185" s="32" t="str">
        <f t="shared" si="30"/>
        <v/>
      </c>
      <c r="CE185" s="32" t="str">
        <f t="shared" si="31"/>
        <v/>
      </c>
      <c r="CF185" s="32" t="str">
        <f t="shared" si="32"/>
        <v/>
      </c>
      <c r="CG185" s="33">
        <f t="shared" si="50"/>
        <v>0</v>
      </c>
      <c r="CH185" s="33">
        <f t="shared" si="51"/>
        <v>0</v>
      </c>
      <c r="CI185" s="33">
        <f t="shared" si="35"/>
        <v>0</v>
      </c>
      <c r="CJ185" s="33">
        <f t="shared" si="36"/>
        <v>0</v>
      </c>
      <c r="CK185" s="33">
        <f t="shared" si="37"/>
        <v>0</v>
      </c>
      <c r="CL185" s="33">
        <f t="shared" si="38"/>
        <v>0</v>
      </c>
      <c r="CM185" s="33"/>
      <c r="CN185" s="33"/>
      <c r="CZ185" s="2"/>
    </row>
    <row r="186" spans="1:104" ht="16.350000000000001" customHeight="1" x14ac:dyDescent="0.2">
      <c r="A186" s="1472" t="s">
        <v>223</v>
      </c>
      <c r="B186" s="1473"/>
      <c r="C186" s="333">
        <f t="shared" si="39"/>
        <v>0</v>
      </c>
      <c r="D186" s="334">
        <f t="shared" si="44"/>
        <v>0</v>
      </c>
      <c r="E186" s="812">
        <f t="shared" si="44"/>
        <v>0</v>
      </c>
      <c r="F186" s="35"/>
      <c r="G186" s="39"/>
      <c r="H186" s="35"/>
      <c r="I186" s="39"/>
      <c r="J186" s="35"/>
      <c r="K186" s="39"/>
      <c r="L186" s="35"/>
      <c r="M186" s="39"/>
      <c r="N186" s="35"/>
      <c r="O186" s="39"/>
      <c r="P186" s="35"/>
      <c r="Q186" s="39"/>
      <c r="R186" s="35"/>
      <c r="S186" s="39"/>
      <c r="T186" s="35"/>
      <c r="U186" s="39"/>
      <c r="V186" s="35"/>
      <c r="W186" s="39"/>
      <c r="X186" s="35"/>
      <c r="Y186" s="39"/>
      <c r="Z186" s="35"/>
      <c r="AA186" s="39"/>
      <c r="AB186" s="35"/>
      <c r="AC186" s="39"/>
      <c r="AD186" s="35"/>
      <c r="AE186" s="39"/>
      <c r="AF186" s="35"/>
      <c r="AG186" s="39"/>
      <c r="AH186" s="35"/>
      <c r="AI186" s="39"/>
      <c r="AJ186" s="35"/>
      <c r="AK186" s="39"/>
      <c r="AL186" s="35"/>
      <c r="AM186" s="239"/>
      <c r="AN186" s="336"/>
      <c r="AO186" s="58"/>
      <c r="AP186" s="35"/>
      <c r="AQ186" s="46"/>
      <c r="AR186" s="46"/>
      <c r="AS186" s="46"/>
      <c r="AT186" s="186" t="str">
        <f t="shared" si="40"/>
        <v/>
      </c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12"/>
      <c r="BF186" s="12"/>
      <c r="BG186" s="12"/>
      <c r="BH186" s="12"/>
      <c r="BI186" s="12"/>
      <c r="BY186" s="3"/>
      <c r="CA186" s="32" t="str">
        <f t="shared" si="48"/>
        <v/>
      </c>
      <c r="CB186" s="32" t="str">
        <f t="shared" si="49"/>
        <v/>
      </c>
      <c r="CC186" s="32" t="str">
        <f t="shared" si="29"/>
        <v/>
      </c>
      <c r="CD186" s="32" t="str">
        <f t="shared" si="30"/>
        <v/>
      </c>
      <c r="CE186" s="32" t="str">
        <f t="shared" si="31"/>
        <v/>
      </c>
      <c r="CF186" s="32" t="str">
        <f t="shared" si="32"/>
        <v/>
      </c>
      <c r="CG186" s="33">
        <f t="shared" si="50"/>
        <v>0</v>
      </c>
      <c r="CH186" s="33">
        <f t="shared" si="51"/>
        <v>0</v>
      </c>
      <c r="CI186" s="33">
        <f t="shared" si="35"/>
        <v>0</v>
      </c>
      <c r="CJ186" s="33">
        <f t="shared" si="36"/>
        <v>0</v>
      </c>
      <c r="CK186" s="33">
        <f t="shared" si="37"/>
        <v>0</v>
      </c>
      <c r="CL186" s="33">
        <f t="shared" si="38"/>
        <v>0</v>
      </c>
      <c r="CM186" s="33"/>
      <c r="CN186" s="33"/>
      <c r="CZ186" s="2"/>
    </row>
    <row r="187" spans="1:104" ht="18" customHeight="1" x14ac:dyDescent="0.2">
      <c r="A187" s="1472" t="s">
        <v>224</v>
      </c>
      <c r="B187" s="1473"/>
      <c r="C187" s="344">
        <f t="shared" si="39"/>
        <v>1</v>
      </c>
      <c r="D187" s="337">
        <f t="shared" si="44"/>
        <v>1</v>
      </c>
      <c r="E187" s="820">
        <f t="shared" si="44"/>
        <v>0</v>
      </c>
      <c r="F187" s="42"/>
      <c r="G187" s="46"/>
      <c r="H187" s="42">
        <v>1</v>
      </c>
      <c r="I187" s="46"/>
      <c r="J187" s="42"/>
      <c r="K187" s="46"/>
      <c r="L187" s="42"/>
      <c r="M187" s="46"/>
      <c r="N187" s="42"/>
      <c r="O187" s="46"/>
      <c r="P187" s="42"/>
      <c r="Q187" s="46"/>
      <c r="R187" s="42"/>
      <c r="S187" s="46"/>
      <c r="T187" s="42"/>
      <c r="U187" s="46"/>
      <c r="V187" s="42"/>
      <c r="W187" s="46"/>
      <c r="X187" s="42"/>
      <c r="Y187" s="46"/>
      <c r="Z187" s="42"/>
      <c r="AA187" s="46"/>
      <c r="AB187" s="42"/>
      <c r="AC187" s="46"/>
      <c r="AD187" s="42"/>
      <c r="AE187" s="46"/>
      <c r="AF187" s="42"/>
      <c r="AG187" s="46"/>
      <c r="AH187" s="42"/>
      <c r="AI187" s="46"/>
      <c r="AJ187" s="42"/>
      <c r="AK187" s="46"/>
      <c r="AL187" s="42"/>
      <c r="AM187" s="244"/>
      <c r="AN187" s="338">
        <v>0</v>
      </c>
      <c r="AO187" s="202">
        <v>0</v>
      </c>
      <c r="AP187" s="42">
        <v>0</v>
      </c>
      <c r="AQ187" s="46">
        <v>0</v>
      </c>
      <c r="AR187" s="46">
        <v>0</v>
      </c>
      <c r="AS187" s="46">
        <v>0</v>
      </c>
      <c r="AT187" s="186" t="str">
        <f t="shared" si="40"/>
        <v/>
      </c>
      <c r="AU187" s="13"/>
      <c r="AV187" s="13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CA187" s="32" t="str">
        <f t="shared" si="48"/>
        <v/>
      </c>
      <c r="CB187" s="32" t="str">
        <f t="shared" si="49"/>
        <v/>
      </c>
      <c r="CC187" s="32" t="str">
        <f t="shared" si="29"/>
        <v/>
      </c>
      <c r="CD187" s="32" t="str">
        <f t="shared" si="30"/>
        <v/>
      </c>
      <c r="CE187" s="32" t="str">
        <f t="shared" si="31"/>
        <v/>
      </c>
      <c r="CF187" s="32" t="str">
        <f t="shared" si="32"/>
        <v/>
      </c>
      <c r="CG187" s="33">
        <f t="shared" si="50"/>
        <v>0</v>
      </c>
      <c r="CH187" s="33">
        <f t="shared" si="51"/>
        <v>0</v>
      </c>
      <c r="CI187" s="33">
        <f t="shared" si="35"/>
        <v>0</v>
      </c>
      <c r="CJ187" s="33">
        <f t="shared" si="36"/>
        <v>0</v>
      </c>
      <c r="CK187" s="33">
        <f t="shared" si="37"/>
        <v>0</v>
      </c>
      <c r="CL187" s="33">
        <f t="shared" si="38"/>
        <v>0</v>
      </c>
      <c r="CM187" s="33"/>
      <c r="CN187" s="33"/>
    </row>
    <row r="188" spans="1:104" ht="18" customHeight="1" x14ac:dyDescent="0.2">
      <c r="A188" s="1472" t="s">
        <v>225</v>
      </c>
      <c r="B188" s="1473"/>
      <c r="C188" s="344">
        <f t="shared" si="39"/>
        <v>0</v>
      </c>
      <c r="D188" s="337">
        <f t="shared" si="44"/>
        <v>0</v>
      </c>
      <c r="E188" s="820">
        <f t="shared" si="44"/>
        <v>0</v>
      </c>
      <c r="F188" s="42"/>
      <c r="G188" s="46"/>
      <c r="H188" s="42"/>
      <c r="I188" s="46"/>
      <c r="J188" s="42"/>
      <c r="K188" s="46"/>
      <c r="L188" s="42"/>
      <c r="M188" s="46"/>
      <c r="N188" s="42"/>
      <c r="O188" s="46"/>
      <c r="P188" s="42"/>
      <c r="Q188" s="46"/>
      <c r="R188" s="42"/>
      <c r="S188" s="46"/>
      <c r="T188" s="42"/>
      <c r="U188" s="46"/>
      <c r="V188" s="42"/>
      <c r="W188" s="46"/>
      <c r="X188" s="42"/>
      <c r="Y188" s="46"/>
      <c r="Z188" s="42"/>
      <c r="AA188" s="46"/>
      <c r="AB188" s="42"/>
      <c r="AC188" s="46"/>
      <c r="AD188" s="42"/>
      <c r="AE188" s="46"/>
      <c r="AF188" s="42"/>
      <c r="AG188" s="46"/>
      <c r="AH188" s="42"/>
      <c r="AI188" s="46"/>
      <c r="AJ188" s="42"/>
      <c r="AK188" s="46"/>
      <c r="AL188" s="42"/>
      <c r="AM188" s="244"/>
      <c r="AN188" s="338"/>
      <c r="AO188" s="202"/>
      <c r="AP188" s="42"/>
      <c r="AQ188" s="46"/>
      <c r="AR188" s="46"/>
      <c r="AS188" s="46"/>
      <c r="AT188" s="186" t="str">
        <f t="shared" si="40"/>
        <v/>
      </c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CA188" s="32" t="str">
        <f t="shared" si="48"/>
        <v/>
      </c>
      <c r="CB188" s="32" t="str">
        <f t="shared" si="49"/>
        <v/>
      </c>
      <c r="CC188" s="32" t="str">
        <f t="shared" si="29"/>
        <v/>
      </c>
      <c r="CD188" s="32" t="str">
        <f t="shared" si="30"/>
        <v/>
      </c>
      <c r="CE188" s="32" t="str">
        <f t="shared" si="31"/>
        <v/>
      </c>
      <c r="CF188" s="32" t="str">
        <f t="shared" si="32"/>
        <v/>
      </c>
      <c r="CG188" s="33">
        <f t="shared" si="50"/>
        <v>0</v>
      </c>
      <c r="CH188" s="33">
        <f t="shared" si="51"/>
        <v>0</v>
      </c>
      <c r="CI188" s="33">
        <f t="shared" si="35"/>
        <v>0</v>
      </c>
      <c r="CJ188" s="33">
        <f t="shared" si="36"/>
        <v>0</v>
      </c>
      <c r="CK188" s="33">
        <f t="shared" si="37"/>
        <v>0</v>
      </c>
      <c r="CL188" s="33">
        <f t="shared" si="38"/>
        <v>0</v>
      </c>
      <c r="CM188" s="33"/>
      <c r="CN188" s="33"/>
    </row>
    <row r="189" spans="1:104" ht="18" customHeight="1" x14ac:dyDescent="0.2">
      <c r="A189" s="1474" t="s">
        <v>226</v>
      </c>
      <c r="B189" s="1475"/>
      <c r="C189" s="348">
        <f t="shared" si="39"/>
        <v>1</v>
      </c>
      <c r="D189" s="349">
        <f t="shared" si="44"/>
        <v>0</v>
      </c>
      <c r="E189" s="350">
        <f t="shared" si="44"/>
        <v>1</v>
      </c>
      <c r="F189" s="82"/>
      <c r="G189" s="85"/>
      <c r="H189" s="82"/>
      <c r="I189" s="85"/>
      <c r="J189" s="82"/>
      <c r="K189" s="85"/>
      <c r="L189" s="82"/>
      <c r="M189" s="85"/>
      <c r="N189" s="82"/>
      <c r="O189" s="85"/>
      <c r="P189" s="82"/>
      <c r="Q189" s="85"/>
      <c r="R189" s="82"/>
      <c r="S189" s="85"/>
      <c r="T189" s="82"/>
      <c r="U189" s="85"/>
      <c r="V189" s="82"/>
      <c r="W189" s="85">
        <v>1</v>
      </c>
      <c r="X189" s="82"/>
      <c r="Y189" s="85"/>
      <c r="Z189" s="82"/>
      <c r="AA189" s="85"/>
      <c r="AB189" s="82"/>
      <c r="AC189" s="85"/>
      <c r="AD189" s="82"/>
      <c r="AE189" s="85"/>
      <c r="AF189" s="82"/>
      <c r="AG189" s="85"/>
      <c r="AH189" s="82"/>
      <c r="AI189" s="85"/>
      <c r="AJ189" s="82"/>
      <c r="AK189" s="85"/>
      <c r="AL189" s="82"/>
      <c r="AM189" s="351"/>
      <c r="AN189" s="368">
        <v>0</v>
      </c>
      <c r="AO189" s="369">
        <v>0</v>
      </c>
      <c r="AP189" s="82">
        <v>0</v>
      </c>
      <c r="AQ189" s="85">
        <v>0</v>
      </c>
      <c r="AR189" s="85">
        <v>0</v>
      </c>
      <c r="AS189" s="85">
        <v>0</v>
      </c>
      <c r="AT189" s="186" t="str">
        <f t="shared" si="40"/>
        <v/>
      </c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CA189" s="32" t="str">
        <f t="shared" si="48"/>
        <v/>
      </c>
      <c r="CB189" s="32" t="str">
        <f t="shared" si="49"/>
        <v/>
      </c>
      <c r="CC189" s="32" t="str">
        <f t="shared" si="29"/>
        <v/>
      </c>
      <c r="CD189" s="32" t="str">
        <f t="shared" si="30"/>
        <v/>
      </c>
      <c r="CE189" s="32" t="str">
        <f t="shared" si="31"/>
        <v/>
      </c>
      <c r="CF189" s="32" t="str">
        <f t="shared" si="32"/>
        <v/>
      </c>
      <c r="CG189" s="33">
        <f t="shared" si="50"/>
        <v>0</v>
      </c>
      <c r="CH189" s="33">
        <f t="shared" si="51"/>
        <v>0</v>
      </c>
      <c r="CI189" s="33">
        <f t="shared" si="35"/>
        <v>0</v>
      </c>
      <c r="CJ189" s="33">
        <f t="shared" si="36"/>
        <v>0</v>
      </c>
      <c r="CK189" s="33">
        <f t="shared" si="37"/>
        <v>0</v>
      </c>
      <c r="CL189" s="33">
        <f t="shared" si="38"/>
        <v>0</v>
      </c>
      <c r="CM189" s="33"/>
      <c r="CN189" s="33"/>
    </row>
    <row r="190" spans="1:104" ht="27.75" customHeight="1" x14ac:dyDescent="0.2">
      <c r="A190" s="117" t="s">
        <v>227</v>
      </c>
      <c r="B190" s="117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12"/>
      <c r="BJ190" s="12"/>
      <c r="CG190" s="14"/>
      <c r="CH190" s="14"/>
      <c r="CI190" s="14"/>
      <c r="CJ190" s="14"/>
      <c r="CK190" s="14"/>
      <c r="CL190" s="14"/>
      <c r="CM190" s="14"/>
      <c r="CN190" s="14"/>
    </row>
    <row r="191" spans="1:104" ht="23.25" customHeight="1" x14ac:dyDescent="0.2">
      <c r="A191" s="1371" t="s">
        <v>228</v>
      </c>
      <c r="B191" s="1372"/>
      <c r="C191" s="1579" t="s">
        <v>63</v>
      </c>
      <c r="D191" s="1579"/>
      <c r="E191" s="1579"/>
      <c r="F191" s="1579" t="s">
        <v>173</v>
      </c>
      <c r="G191" s="1579"/>
      <c r="H191" s="1579" t="s">
        <v>174</v>
      </c>
      <c r="I191" s="1579"/>
      <c r="J191" s="1579" t="s">
        <v>175</v>
      </c>
      <c r="K191" s="1579"/>
      <c r="L191" s="1579" t="s">
        <v>110</v>
      </c>
      <c r="M191" s="1579"/>
      <c r="N191" s="1377" t="s">
        <v>11</v>
      </c>
      <c r="O191" s="1380"/>
      <c r="P191" s="1585" t="s">
        <v>112</v>
      </c>
      <c r="Q191" s="1585"/>
      <c r="R191" s="1585" t="s">
        <v>113</v>
      </c>
      <c r="S191" s="1585"/>
      <c r="T191" s="1585" t="s">
        <v>114</v>
      </c>
      <c r="U191" s="1585"/>
      <c r="V191" s="1585" t="s">
        <v>115</v>
      </c>
      <c r="W191" s="1585"/>
      <c r="X191" s="1585" t="s">
        <v>116</v>
      </c>
      <c r="Y191" s="1585"/>
      <c r="Z191" s="1585" t="s">
        <v>117</v>
      </c>
      <c r="AA191" s="1585"/>
      <c r="AB191" s="1585" t="s">
        <v>118</v>
      </c>
      <c r="AC191" s="1585"/>
      <c r="AD191" s="1585" t="s">
        <v>119</v>
      </c>
      <c r="AE191" s="1585"/>
      <c r="AF191" s="1585" t="s">
        <v>120</v>
      </c>
      <c r="AG191" s="1585"/>
      <c r="AH191" s="1585" t="s">
        <v>121</v>
      </c>
      <c r="AI191" s="1585"/>
      <c r="AJ191" s="1585" t="s">
        <v>122</v>
      </c>
      <c r="AK191" s="1585"/>
      <c r="AL191" s="1585" t="s">
        <v>123</v>
      </c>
      <c r="AM191" s="1406"/>
      <c r="AN191" s="1602" t="s">
        <v>76</v>
      </c>
      <c r="AO191" s="1480"/>
      <c r="AP191" s="1481"/>
      <c r="AQ191" s="1603" t="s">
        <v>176</v>
      </c>
      <c r="AR191" s="1599" t="s">
        <v>229</v>
      </c>
      <c r="AS191" s="1585" t="s">
        <v>178</v>
      </c>
      <c r="AT191" s="1585"/>
      <c r="AU191" s="1375" t="s">
        <v>230</v>
      </c>
      <c r="AV191" s="1375" t="s">
        <v>180</v>
      </c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Y191" s="3"/>
      <c r="CG191" s="14"/>
      <c r="CH191" s="14"/>
      <c r="CI191" s="14"/>
      <c r="CJ191" s="14"/>
      <c r="CK191" s="14"/>
      <c r="CL191" s="14"/>
      <c r="CM191" s="14"/>
      <c r="CN191" s="14"/>
      <c r="CZ191" s="2"/>
    </row>
    <row r="192" spans="1:104" ht="37.5" customHeight="1" x14ac:dyDescent="0.2">
      <c r="A192" s="1373"/>
      <c r="B192" s="1374"/>
      <c r="C192" s="881" t="s">
        <v>88</v>
      </c>
      <c r="D192" s="370" t="s">
        <v>54</v>
      </c>
      <c r="E192" s="810" t="s">
        <v>89</v>
      </c>
      <c r="F192" s="967" t="s">
        <v>54</v>
      </c>
      <c r="G192" s="810" t="s">
        <v>89</v>
      </c>
      <c r="H192" s="967" t="s">
        <v>54</v>
      </c>
      <c r="I192" s="810" t="s">
        <v>89</v>
      </c>
      <c r="J192" s="967" t="s">
        <v>54</v>
      </c>
      <c r="K192" s="810" t="s">
        <v>89</v>
      </c>
      <c r="L192" s="967" t="s">
        <v>54</v>
      </c>
      <c r="M192" s="810" t="s">
        <v>89</v>
      </c>
      <c r="N192" s="967" t="s">
        <v>54</v>
      </c>
      <c r="O192" s="810" t="s">
        <v>89</v>
      </c>
      <c r="P192" s="967" t="s">
        <v>54</v>
      </c>
      <c r="Q192" s="810" t="s">
        <v>89</v>
      </c>
      <c r="R192" s="967" t="s">
        <v>54</v>
      </c>
      <c r="S192" s="810" t="s">
        <v>89</v>
      </c>
      <c r="T192" s="967" t="s">
        <v>54</v>
      </c>
      <c r="U192" s="810" t="s">
        <v>89</v>
      </c>
      <c r="V192" s="967" t="s">
        <v>54</v>
      </c>
      <c r="W192" s="810" t="s">
        <v>89</v>
      </c>
      <c r="X192" s="967" t="s">
        <v>54</v>
      </c>
      <c r="Y192" s="810" t="s">
        <v>89</v>
      </c>
      <c r="Z192" s="967" t="s">
        <v>54</v>
      </c>
      <c r="AA192" s="810" t="s">
        <v>89</v>
      </c>
      <c r="AB192" s="967" t="s">
        <v>54</v>
      </c>
      <c r="AC192" s="810" t="s">
        <v>89</v>
      </c>
      <c r="AD192" s="967" t="s">
        <v>54</v>
      </c>
      <c r="AE192" s="810" t="s">
        <v>89</v>
      </c>
      <c r="AF192" s="967" t="s">
        <v>54</v>
      </c>
      <c r="AG192" s="810" t="s">
        <v>89</v>
      </c>
      <c r="AH192" s="967" t="s">
        <v>54</v>
      </c>
      <c r="AI192" s="810" t="s">
        <v>89</v>
      </c>
      <c r="AJ192" s="967" t="s">
        <v>54</v>
      </c>
      <c r="AK192" s="810" t="s">
        <v>89</v>
      </c>
      <c r="AL192" s="967" t="s">
        <v>54</v>
      </c>
      <c r="AM192" s="827" t="s">
        <v>89</v>
      </c>
      <c r="AN192" s="981" t="s">
        <v>133</v>
      </c>
      <c r="AO192" s="372" t="s">
        <v>135</v>
      </c>
      <c r="AP192" s="373" t="s">
        <v>134</v>
      </c>
      <c r="AQ192" s="1483"/>
      <c r="AR192" s="1471"/>
      <c r="AS192" s="967" t="s">
        <v>54</v>
      </c>
      <c r="AT192" s="810" t="s">
        <v>89</v>
      </c>
      <c r="AU192" s="1376"/>
      <c r="AV192" s="1376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12"/>
      <c r="BI192" s="12"/>
      <c r="BY192" s="3"/>
      <c r="CG192" s="14"/>
      <c r="CH192" s="14"/>
      <c r="CI192" s="14"/>
      <c r="CJ192" s="14"/>
      <c r="CK192" s="14"/>
      <c r="CL192" s="14"/>
      <c r="CM192" s="14"/>
      <c r="CZ192" s="2"/>
    </row>
    <row r="193" spans="1:104" ht="18.75" customHeight="1" x14ac:dyDescent="0.2">
      <c r="A193" s="1478" t="s">
        <v>231</v>
      </c>
      <c r="B193" s="1461"/>
      <c r="C193" s="968">
        <f>SUM(D193+E193)</f>
        <v>2</v>
      </c>
      <c r="D193" s="969">
        <f>SUM(F193+H193+J193+L193+N193+P193+R193+T193+V193+X193+Z193+AB193+AD193+AF193+AH193+AJ193+AL193)</f>
        <v>1</v>
      </c>
      <c r="E193" s="304">
        <f>SUM(G193+I193+K193+M193+O193+Q193+S193+U193+W193+Y193+AA193+AC193+AE193+AG193+AI193+AK193+AM193)</f>
        <v>1</v>
      </c>
      <c r="F193" s="905"/>
      <c r="G193" s="53"/>
      <c r="H193" s="905">
        <v>1</v>
      </c>
      <c r="I193" s="53">
        <v>1</v>
      </c>
      <c r="J193" s="905"/>
      <c r="K193" s="53"/>
      <c r="L193" s="905"/>
      <c r="M193" s="53"/>
      <c r="N193" s="905"/>
      <c r="O193" s="53"/>
      <c r="P193" s="905"/>
      <c r="Q193" s="53"/>
      <c r="R193" s="905"/>
      <c r="S193" s="53"/>
      <c r="T193" s="905"/>
      <c r="U193" s="53"/>
      <c r="V193" s="905"/>
      <c r="W193" s="53"/>
      <c r="X193" s="905"/>
      <c r="Y193" s="53"/>
      <c r="Z193" s="905"/>
      <c r="AA193" s="53"/>
      <c r="AB193" s="905"/>
      <c r="AC193" s="53"/>
      <c r="AD193" s="905"/>
      <c r="AE193" s="53"/>
      <c r="AF193" s="905"/>
      <c r="AG193" s="53"/>
      <c r="AH193" s="905"/>
      <c r="AI193" s="53"/>
      <c r="AJ193" s="905"/>
      <c r="AK193" s="53"/>
      <c r="AL193" s="905"/>
      <c r="AM193" s="321"/>
      <c r="AN193" s="375">
        <v>1</v>
      </c>
      <c r="AO193" s="376"/>
      <c r="AP193" s="85">
        <v>1</v>
      </c>
      <c r="AQ193" s="53">
        <v>0</v>
      </c>
      <c r="AR193" s="901">
        <v>0</v>
      </c>
      <c r="AS193" s="905">
        <v>0</v>
      </c>
      <c r="AT193" s="53">
        <v>0</v>
      </c>
      <c r="AU193" s="53">
        <v>0</v>
      </c>
      <c r="AV193" s="53">
        <v>0</v>
      </c>
      <c r="AW193" s="186" t="str">
        <f>CA193&amp;CB193&amp;CC193&amp;CD193&amp;CE193&amp;CF193&amp;CN193</f>
        <v/>
      </c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12"/>
      <c r="BI193" s="12"/>
      <c r="BY193" s="3"/>
      <c r="CA193" s="32" t="str">
        <f t="shared" ref="CA193:CA231" si="52">IF(CG193=0,"","* Las gestantes egresadas del Programa NO debe ser mayor al Total de Mujeres egresadas. ")</f>
        <v/>
      </c>
      <c r="CB193" s="32" t="str">
        <f t="shared" ref="CB193:CB231" si="53">IF(CH193=0,"","* Las madres de hijos menor de 5 años NO DEBE ser mayor al Total de Mujeres Egresadas al Programa. ")</f>
        <v/>
      </c>
      <c r="CC193" s="32" t="str">
        <f t="shared" ref="CC193:CC231" si="54">IF(CI193=0,"","* Los egresos de Pueblos Originarios NO DEBE ser mayor al Total de egresos del Programa.")</f>
        <v/>
      </c>
      <c r="CD193" s="32" t="str">
        <f t="shared" ref="CD193:CD231" si="55">IF(CJ193=0,"","* Los Niños, Niñas, Adolescentes y Jóvenes de Programas SENAME NO DEBE ser mayor al Total de egresos del Programa. ")</f>
        <v/>
      </c>
      <c r="CE193" s="32" t="str">
        <f t="shared" ref="CE193:CE231" si="56">IF(CK193=0,"","* Los Migrantes NO DEBEN ser mayor al Total de ingresos del Programa. ")</f>
        <v/>
      </c>
      <c r="CF193" s="32" t="str">
        <f t="shared" ref="CF193:CF231" si="57">IF(CL193=0,"","* No olvide escribir los campos Gestante y/o Madre de Hijo menor de 5 años y/o Pueblos Originarios y/o Niños, Niñas, Adolescentes y Jóvenes de Programas SENAME (Digite CERO si no tiene). ")</f>
        <v/>
      </c>
      <c r="CG193" s="33">
        <f>IF(E193&lt;AQ193,1,0)</f>
        <v>0</v>
      </c>
      <c r="CH193" s="33">
        <f>IF(E193&lt;AR193,1,0)</f>
        <v>0</v>
      </c>
      <c r="CI193" s="33">
        <f>IF(C193&lt;SUM(AS193,AT193),1,0)</f>
        <v>0</v>
      </c>
      <c r="CJ193" s="33">
        <f>IF(C193&lt;AU193,1,0)</f>
        <v>0</v>
      </c>
      <c r="CK193" s="33">
        <f>IF(C193&lt;AV193,1,0)</f>
        <v>0</v>
      </c>
      <c r="CL193" s="33">
        <f>IF(AND(C193&lt;&gt;0,OR(AQ193="",AR193="",AS193="",AT193="",AU193="",AV193="")),1,0)</f>
        <v>0</v>
      </c>
      <c r="CM193" s="33">
        <f>IF(AND(C193=0,OR(C195&gt;0,C196&gt;0,C197&gt;0,C198&gt;0,C199&gt;0)),1,0)</f>
        <v>0</v>
      </c>
      <c r="CN193" s="32" t="str">
        <f>IF(CM193=1,"* No olvide registrar al menos un ingreso y una persona con diagnóstico. ","")</f>
        <v/>
      </c>
      <c r="CO193" s="32"/>
      <c r="CZ193" s="2"/>
    </row>
    <row r="194" spans="1:104" ht="29.25" customHeight="1" x14ac:dyDescent="0.2">
      <c r="A194" s="1462" t="s">
        <v>182</v>
      </c>
      <c r="B194" s="1463"/>
      <c r="C194" s="377"/>
      <c r="D194" s="378"/>
      <c r="E194" s="378"/>
      <c r="F194" s="378"/>
      <c r="G194" s="378"/>
      <c r="H194" s="378"/>
      <c r="I194" s="378"/>
      <c r="J194" s="378"/>
      <c r="K194" s="378"/>
      <c r="L194" s="378"/>
      <c r="M194" s="378"/>
      <c r="N194" s="378"/>
      <c r="O194" s="378"/>
      <c r="P194" s="378"/>
      <c r="Q194" s="378"/>
      <c r="R194" s="378"/>
      <c r="S194" s="378"/>
      <c r="T194" s="378"/>
      <c r="U194" s="378"/>
      <c r="V194" s="378"/>
      <c r="W194" s="378"/>
      <c r="X194" s="378"/>
      <c r="Y194" s="378"/>
      <c r="Z194" s="378"/>
      <c r="AA194" s="378"/>
      <c r="AB194" s="378"/>
      <c r="AC194" s="378"/>
      <c r="AD194" s="378"/>
      <c r="AE194" s="378"/>
      <c r="AF194" s="378"/>
      <c r="AG194" s="378"/>
      <c r="AH194" s="378"/>
      <c r="AI194" s="378"/>
      <c r="AJ194" s="378"/>
      <c r="AK194" s="378"/>
      <c r="AL194" s="378"/>
      <c r="AM194" s="378"/>
      <c r="AN194" s="379"/>
      <c r="AO194" s="380"/>
      <c r="AP194" s="381"/>
      <c r="AQ194" s="378"/>
      <c r="AR194" s="378"/>
      <c r="AS194" s="378"/>
      <c r="AT194" s="381"/>
      <c r="AU194" s="381"/>
      <c r="AV194" s="381"/>
      <c r="AW194" s="186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12"/>
      <c r="BI194" s="12"/>
      <c r="BY194" s="3"/>
      <c r="CA194" s="32"/>
      <c r="CB194" s="32"/>
      <c r="CC194" s="32"/>
      <c r="CD194" s="32"/>
      <c r="CE194" s="32"/>
      <c r="CF194" s="32"/>
      <c r="CG194" s="33"/>
      <c r="CH194" s="33"/>
      <c r="CI194" s="33"/>
      <c r="CJ194" s="33"/>
      <c r="CK194" s="33"/>
      <c r="CL194" s="33"/>
      <c r="CM194" s="33"/>
      <c r="CN194" s="32"/>
      <c r="CO194" s="32"/>
      <c r="CZ194" s="2"/>
    </row>
    <row r="195" spans="1:104" ht="21" customHeight="1" x14ac:dyDescent="0.2">
      <c r="A195" s="1597" t="s">
        <v>232</v>
      </c>
      <c r="B195" s="982" t="s">
        <v>233</v>
      </c>
      <c r="C195" s="972">
        <f>SUM(D195+E195)</f>
        <v>0</v>
      </c>
      <c r="D195" s="973">
        <f t="shared" ref="D195:D203" si="58">SUM(F195+H195+J195+L195+N195+P195+R195+T195+V195+X195+Z195+AB195+AD195+AF195+AH195+AJ195+AL195)</f>
        <v>0</v>
      </c>
      <c r="E195" s="974">
        <f t="shared" ref="E195:E203" si="59">SUM(G195+I195+K195+M195+O195+Q195+S195+U195+W195+Y195+AA195+AC195+AE195+AG195+AI195+AK195+AM195)</f>
        <v>0</v>
      </c>
      <c r="F195" s="893"/>
      <c r="G195" s="896"/>
      <c r="H195" s="893"/>
      <c r="I195" s="896"/>
      <c r="J195" s="893"/>
      <c r="K195" s="896"/>
      <c r="L195" s="893"/>
      <c r="M195" s="896"/>
      <c r="N195" s="893"/>
      <c r="O195" s="896"/>
      <c r="P195" s="893"/>
      <c r="Q195" s="896"/>
      <c r="R195" s="893"/>
      <c r="S195" s="896"/>
      <c r="T195" s="893"/>
      <c r="U195" s="896"/>
      <c r="V195" s="893"/>
      <c r="W195" s="896"/>
      <c r="X195" s="893"/>
      <c r="Y195" s="896"/>
      <c r="Z195" s="893"/>
      <c r="AA195" s="896"/>
      <c r="AB195" s="893"/>
      <c r="AC195" s="896"/>
      <c r="AD195" s="893"/>
      <c r="AE195" s="896"/>
      <c r="AF195" s="893"/>
      <c r="AG195" s="896"/>
      <c r="AH195" s="893"/>
      <c r="AI195" s="896"/>
      <c r="AJ195" s="893"/>
      <c r="AK195" s="896"/>
      <c r="AL195" s="893"/>
      <c r="AM195" s="953"/>
      <c r="AN195" s="954"/>
      <c r="AO195" s="911"/>
      <c r="AP195" s="896"/>
      <c r="AQ195" s="896"/>
      <c r="AR195" s="913"/>
      <c r="AS195" s="893"/>
      <c r="AT195" s="896"/>
      <c r="AU195" s="896"/>
      <c r="AV195" s="896"/>
      <c r="AW195" s="186" t="str">
        <f t="shared" ref="AW195:AW231" si="60">CA195&amp;CB195&amp;CC195&amp;CD195&amp;CE195&amp;CF195</f>
        <v/>
      </c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12"/>
      <c r="BI195" s="12"/>
      <c r="BY195" s="3"/>
      <c r="CA195" s="32" t="str">
        <f t="shared" si="52"/>
        <v/>
      </c>
      <c r="CB195" s="32" t="str">
        <f t="shared" si="53"/>
        <v/>
      </c>
      <c r="CC195" s="32" t="str">
        <f t="shared" si="54"/>
        <v/>
      </c>
      <c r="CD195" s="32" t="str">
        <f t="shared" si="55"/>
        <v/>
      </c>
      <c r="CE195" s="32" t="str">
        <f t="shared" si="56"/>
        <v/>
      </c>
      <c r="CF195" s="32" t="str">
        <f t="shared" si="57"/>
        <v/>
      </c>
      <c r="CG195" s="33">
        <f t="shared" ref="CG195:CG231" si="61">IF(E195&lt;AQ195,1,0)</f>
        <v>0</v>
      </c>
      <c r="CH195" s="33">
        <f t="shared" ref="CH195:CH231" si="62">IF(E195&lt;AR195,1,0)</f>
        <v>0</v>
      </c>
      <c r="CI195" s="33">
        <f t="shared" ref="CI195:CI231" si="63">IF(C195&lt;SUM(AS195,AT195),1,0)</f>
        <v>0</v>
      </c>
      <c r="CJ195" s="33">
        <f t="shared" ref="CJ195:CJ231" si="64">IF(C195&lt;AU195,1,0)</f>
        <v>0</v>
      </c>
      <c r="CK195" s="33">
        <f t="shared" ref="CK195:CK231" si="65">IF(C195&lt;AV195,1,0)</f>
        <v>0</v>
      </c>
      <c r="CL195" s="33">
        <f t="shared" ref="CL195:CL231" si="66">IF(AND(C195&lt;&gt;0,OR(AQ195="",AR195="",AS195="",AT195="",AU195="",AV195="")),1,0)</f>
        <v>0</v>
      </c>
      <c r="CM195" s="33"/>
      <c r="CN195" s="32"/>
      <c r="CO195" s="32"/>
      <c r="CZ195" s="2"/>
    </row>
    <row r="196" spans="1:104" ht="21.75" customHeight="1" x14ac:dyDescent="0.2">
      <c r="A196" s="1465"/>
      <c r="B196" s="383" t="s">
        <v>185</v>
      </c>
      <c r="C196" s="348">
        <f>SUM(D196+E196)</f>
        <v>0</v>
      </c>
      <c r="D196" s="349">
        <f t="shared" si="58"/>
        <v>0</v>
      </c>
      <c r="E196" s="350">
        <f t="shared" si="59"/>
        <v>0</v>
      </c>
      <c r="F196" s="82"/>
      <c r="G196" s="85"/>
      <c r="H196" s="82"/>
      <c r="I196" s="85"/>
      <c r="J196" s="82"/>
      <c r="K196" s="85"/>
      <c r="L196" s="82"/>
      <c r="M196" s="85"/>
      <c r="N196" s="82"/>
      <c r="O196" s="85"/>
      <c r="P196" s="82"/>
      <c r="Q196" s="85"/>
      <c r="R196" s="82"/>
      <c r="S196" s="85"/>
      <c r="T196" s="82"/>
      <c r="U196" s="85"/>
      <c r="V196" s="82"/>
      <c r="W196" s="85"/>
      <c r="X196" s="82"/>
      <c r="Y196" s="85"/>
      <c r="Z196" s="82"/>
      <c r="AA196" s="85"/>
      <c r="AB196" s="82"/>
      <c r="AC196" s="85"/>
      <c r="AD196" s="82"/>
      <c r="AE196" s="85"/>
      <c r="AF196" s="82"/>
      <c r="AG196" s="85"/>
      <c r="AH196" s="82"/>
      <c r="AI196" s="85"/>
      <c r="AJ196" s="42"/>
      <c r="AK196" s="46"/>
      <c r="AL196" s="82"/>
      <c r="AM196" s="351"/>
      <c r="AN196" s="384"/>
      <c r="AO196" s="149"/>
      <c r="AP196" s="85"/>
      <c r="AQ196" s="85"/>
      <c r="AR196" s="59"/>
      <c r="AS196" s="82"/>
      <c r="AT196" s="85"/>
      <c r="AU196" s="85"/>
      <c r="AV196" s="85"/>
      <c r="AW196" s="186" t="str">
        <f t="shared" si="60"/>
        <v/>
      </c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12"/>
      <c r="BI196" s="12"/>
      <c r="BY196" s="3"/>
      <c r="CA196" s="32" t="str">
        <f t="shared" si="52"/>
        <v/>
      </c>
      <c r="CB196" s="32" t="str">
        <f t="shared" si="53"/>
        <v/>
      </c>
      <c r="CC196" s="32" t="str">
        <f t="shared" si="54"/>
        <v/>
      </c>
      <c r="CD196" s="32" t="str">
        <f t="shared" si="55"/>
        <v/>
      </c>
      <c r="CE196" s="32" t="str">
        <f t="shared" si="56"/>
        <v/>
      </c>
      <c r="CF196" s="32" t="str">
        <f t="shared" si="57"/>
        <v/>
      </c>
      <c r="CG196" s="33">
        <f t="shared" si="61"/>
        <v>0</v>
      </c>
      <c r="CH196" s="33">
        <f t="shared" si="62"/>
        <v>0</v>
      </c>
      <c r="CI196" s="33">
        <f t="shared" si="63"/>
        <v>0</v>
      </c>
      <c r="CJ196" s="33">
        <f t="shared" si="64"/>
        <v>0</v>
      </c>
      <c r="CK196" s="33">
        <f t="shared" si="65"/>
        <v>0</v>
      </c>
      <c r="CL196" s="33">
        <f t="shared" si="66"/>
        <v>0</v>
      </c>
      <c r="CM196" s="33"/>
      <c r="CN196" s="32"/>
      <c r="CO196" s="32"/>
      <c r="CZ196" s="2"/>
    </row>
    <row r="197" spans="1:104" ht="18.75" customHeight="1" x14ac:dyDescent="0.2">
      <c r="A197" s="1466" t="s">
        <v>186</v>
      </c>
      <c r="B197" s="1467"/>
      <c r="C197" s="385">
        <f>SUM(D197+E197)</f>
        <v>0</v>
      </c>
      <c r="D197" s="969">
        <f t="shared" si="58"/>
        <v>0</v>
      </c>
      <c r="E197" s="320">
        <f t="shared" si="59"/>
        <v>0</v>
      </c>
      <c r="F197" s="905"/>
      <c r="G197" s="53"/>
      <c r="H197" s="905"/>
      <c r="I197" s="53"/>
      <c r="J197" s="905"/>
      <c r="K197" s="53"/>
      <c r="L197" s="905"/>
      <c r="M197" s="53"/>
      <c r="N197" s="905"/>
      <c r="O197" s="53"/>
      <c r="P197" s="905"/>
      <c r="Q197" s="53"/>
      <c r="R197" s="905"/>
      <c r="S197" s="53"/>
      <c r="T197" s="905"/>
      <c r="U197" s="53"/>
      <c r="V197" s="905"/>
      <c r="W197" s="53"/>
      <c r="X197" s="905"/>
      <c r="Y197" s="53"/>
      <c r="Z197" s="905"/>
      <c r="AA197" s="53"/>
      <c r="AB197" s="905"/>
      <c r="AC197" s="53"/>
      <c r="AD197" s="905"/>
      <c r="AE197" s="53"/>
      <c r="AF197" s="905"/>
      <c r="AG197" s="53"/>
      <c r="AH197" s="905"/>
      <c r="AI197" s="53"/>
      <c r="AJ197" s="905"/>
      <c r="AK197" s="53"/>
      <c r="AL197" s="905"/>
      <c r="AM197" s="321"/>
      <c r="AN197" s="983">
        <v>1</v>
      </c>
      <c r="AO197" s="386"/>
      <c r="AP197" s="53">
        <v>1</v>
      </c>
      <c r="AQ197" s="53"/>
      <c r="AR197" s="901"/>
      <c r="AS197" s="905"/>
      <c r="AT197" s="53"/>
      <c r="AU197" s="53"/>
      <c r="AV197" s="53"/>
      <c r="AW197" s="186" t="str">
        <f t="shared" si="60"/>
        <v/>
      </c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12"/>
      <c r="BI197" s="12"/>
      <c r="BY197" s="3"/>
      <c r="CA197" s="32" t="str">
        <f t="shared" si="52"/>
        <v/>
      </c>
      <c r="CB197" s="32" t="str">
        <f t="shared" si="53"/>
        <v/>
      </c>
      <c r="CC197" s="32" t="str">
        <f t="shared" si="54"/>
        <v/>
      </c>
      <c r="CD197" s="32" t="str">
        <f t="shared" si="55"/>
        <v/>
      </c>
      <c r="CE197" s="32" t="str">
        <f t="shared" si="56"/>
        <v/>
      </c>
      <c r="CF197" s="32" t="str">
        <f t="shared" si="57"/>
        <v/>
      </c>
      <c r="CG197" s="33">
        <f t="shared" si="61"/>
        <v>0</v>
      </c>
      <c r="CH197" s="33">
        <f t="shared" si="62"/>
        <v>0</v>
      </c>
      <c r="CI197" s="33">
        <f t="shared" si="63"/>
        <v>0</v>
      </c>
      <c r="CJ197" s="33">
        <f t="shared" si="64"/>
        <v>0</v>
      </c>
      <c r="CK197" s="33">
        <f t="shared" si="65"/>
        <v>0</v>
      </c>
      <c r="CL197" s="33">
        <f t="shared" si="66"/>
        <v>0</v>
      </c>
      <c r="CM197" s="33"/>
      <c r="CN197" s="32"/>
      <c r="CO197" s="32"/>
      <c r="CZ197" s="2"/>
    </row>
    <row r="198" spans="1:104" ht="20.25" customHeight="1" x14ac:dyDescent="0.2">
      <c r="A198" s="1597" t="s">
        <v>187</v>
      </c>
      <c r="B198" s="971" t="s">
        <v>188</v>
      </c>
      <c r="C198" s="972">
        <f>+D198+E198</f>
        <v>0</v>
      </c>
      <c r="D198" s="973">
        <f t="shared" si="58"/>
        <v>0</v>
      </c>
      <c r="E198" s="974">
        <f t="shared" si="59"/>
        <v>0</v>
      </c>
      <c r="F198" s="893"/>
      <c r="G198" s="896"/>
      <c r="H198" s="893"/>
      <c r="I198" s="896"/>
      <c r="J198" s="893"/>
      <c r="K198" s="896"/>
      <c r="L198" s="893"/>
      <c r="M198" s="896"/>
      <c r="N198" s="893"/>
      <c r="O198" s="896"/>
      <c r="P198" s="893"/>
      <c r="Q198" s="896"/>
      <c r="R198" s="893"/>
      <c r="S198" s="896"/>
      <c r="T198" s="893"/>
      <c r="U198" s="896"/>
      <c r="V198" s="893"/>
      <c r="W198" s="896"/>
      <c r="X198" s="893"/>
      <c r="Y198" s="896"/>
      <c r="Z198" s="893"/>
      <c r="AA198" s="896"/>
      <c r="AB198" s="893"/>
      <c r="AC198" s="896"/>
      <c r="AD198" s="893"/>
      <c r="AE198" s="896"/>
      <c r="AF198" s="893"/>
      <c r="AG198" s="896"/>
      <c r="AH198" s="893"/>
      <c r="AI198" s="896"/>
      <c r="AJ198" s="893"/>
      <c r="AK198" s="896"/>
      <c r="AL198" s="893"/>
      <c r="AM198" s="953"/>
      <c r="AN198" s="954"/>
      <c r="AO198" s="911"/>
      <c r="AP198" s="896"/>
      <c r="AQ198" s="896"/>
      <c r="AR198" s="913"/>
      <c r="AS198" s="893"/>
      <c r="AT198" s="896"/>
      <c r="AU198" s="896"/>
      <c r="AV198" s="896"/>
      <c r="AW198" s="186" t="str">
        <f t="shared" si="60"/>
        <v/>
      </c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12"/>
      <c r="BI198" s="12"/>
      <c r="BY198" s="3"/>
      <c r="CA198" s="32" t="str">
        <f t="shared" si="52"/>
        <v/>
      </c>
      <c r="CB198" s="32" t="str">
        <f t="shared" si="53"/>
        <v/>
      </c>
      <c r="CC198" s="32" t="str">
        <f t="shared" si="54"/>
        <v/>
      </c>
      <c r="CD198" s="32" t="str">
        <f t="shared" si="55"/>
        <v/>
      </c>
      <c r="CE198" s="32" t="str">
        <f t="shared" si="56"/>
        <v/>
      </c>
      <c r="CF198" s="32" t="str">
        <f t="shared" si="57"/>
        <v/>
      </c>
      <c r="CG198" s="33">
        <f t="shared" si="61"/>
        <v>0</v>
      </c>
      <c r="CH198" s="33">
        <f t="shared" si="62"/>
        <v>0</v>
      </c>
      <c r="CI198" s="33">
        <f t="shared" si="63"/>
        <v>0</v>
      </c>
      <c r="CJ198" s="33">
        <f t="shared" si="64"/>
        <v>0</v>
      </c>
      <c r="CK198" s="33">
        <f t="shared" si="65"/>
        <v>0</v>
      </c>
      <c r="CL198" s="33">
        <f t="shared" si="66"/>
        <v>0</v>
      </c>
      <c r="CM198" s="33"/>
      <c r="CN198" s="32"/>
      <c r="CO198" s="32"/>
      <c r="CZ198" s="2"/>
    </row>
    <row r="199" spans="1:104" ht="15" customHeight="1" x14ac:dyDescent="0.2">
      <c r="A199" s="1465"/>
      <c r="B199" s="387" t="s">
        <v>189</v>
      </c>
      <c r="C199" s="322">
        <f>+D199+E199</f>
        <v>0</v>
      </c>
      <c r="D199" s="323">
        <f t="shared" si="58"/>
        <v>0</v>
      </c>
      <c r="E199" s="304">
        <f t="shared" si="59"/>
        <v>0</v>
      </c>
      <c r="F199" s="324"/>
      <c r="G199" s="305"/>
      <c r="H199" s="324"/>
      <c r="I199" s="305"/>
      <c r="J199" s="324"/>
      <c r="K199" s="305"/>
      <c r="L199" s="324"/>
      <c r="M199" s="305"/>
      <c r="N199" s="324"/>
      <c r="O199" s="305"/>
      <c r="P199" s="324"/>
      <c r="Q199" s="305"/>
      <c r="R199" s="324"/>
      <c r="S199" s="305"/>
      <c r="T199" s="324"/>
      <c r="U199" s="305"/>
      <c r="V199" s="324"/>
      <c r="W199" s="305"/>
      <c r="X199" s="324"/>
      <c r="Y199" s="305"/>
      <c r="Z199" s="324"/>
      <c r="AA199" s="305"/>
      <c r="AB199" s="324"/>
      <c r="AC199" s="305"/>
      <c r="AD199" s="324"/>
      <c r="AE199" s="305"/>
      <c r="AF199" s="324"/>
      <c r="AG199" s="305"/>
      <c r="AH199" s="324"/>
      <c r="AI199" s="305"/>
      <c r="AJ199" s="92"/>
      <c r="AK199" s="95"/>
      <c r="AL199" s="324"/>
      <c r="AM199" s="285"/>
      <c r="AN199" s="388"/>
      <c r="AO199" s="389"/>
      <c r="AP199" s="95"/>
      <c r="AQ199" s="305"/>
      <c r="AR199" s="306"/>
      <c r="AS199" s="324"/>
      <c r="AT199" s="305"/>
      <c r="AU199" s="305"/>
      <c r="AV199" s="305"/>
      <c r="AW199" s="186" t="str">
        <f t="shared" si="60"/>
        <v/>
      </c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12"/>
      <c r="BI199" s="12"/>
      <c r="BY199" s="3"/>
      <c r="CA199" s="32" t="str">
        <f t="shared" si="52"/>
        <v/>
      </c>
      <c r="CB199" s="32" t="str">
        <f t="shared" si="53"/>
        <v/>
      </c>
      <c r="CC199" s="32" t="str">
        <f t="shared" si="54"/>
        <v/>
      </c>
      <c r="CD199" s="32" t="str">
        <f t="shared" si="55"/>
        <v/>
      </c>
      <c r="CE199" s="32" t="str">
        <f t="shared" si="56"/>
        <v/>
      </c>
      <c r="CF199" s="32" t="str">
        <f t="shared" si="57"/>
        <v/>
      </c>
      <c r="CG199" s="33">
        <f t="shared" si="61"/>
        <v>0</v>
      </c>
      <c r="CH199" s="33">
        <f t="shared" si="62"/>
        <v>0</v>
      </c>
      <c r="CI199" s="33">
        <f t="shared" si="63"/>
        <v>0</v>
      </c>
      <c r="CJ199" s="33">
        <f t="shared" si="64"/>
        <v>0</v>
      </c>
      <c r="CK199" s="33">
        <f t="shared" si="65"/>
        <v>0</v>
      </c>
      <c r="CL199" s="33">
        <f t="shared" si="66"/>
        <v>0</v>
      </c>
      <c r="CM199" s="33"/>
      <c r="CN199" s="32"/>
      <c r="CO199" s="32"/>
      <c r="CZ199" s="2"/>
    </row>
    <row r="200" spans="1:104" ht="20.25" customHeight="1" x14ac:dyDescent="0.2">
      <c r="A200" s="825" t="s">
        <v>190</v>
      </c>
      <c r="B200" s="822"/>
      <c r="C200" s="886">
        <f t="shared" ref="C200:C215" si="67">SUM(D200+E200)</f>
        <v>2</v>
      </c>
      <c r="D200" s="887">
        <f t="shared" si="58"/>
        <v>1</v>
      </c>
      <c r="E200" s="75">
        <f t="shared" si="59"/>
        <v>1</v>
      </c>
      <c r="F200" s="905"/>
      <c r="G200" s="53"/>
      <c r="H200" s="905">
        <v>1</v>
      </c>
      <c r="I200" s="53">
        <v>1</v>
      </c>
      <c r="J200" s="905"/>
      <c r="K200" s="53"/>
      <c r="L200" s="905"/>
      <c r="M200" s="53"/>
      <c r="N200" s="905"/>
      <c r="O200" s="53"/>
      <c r="P200" s="905"/>
      <c r="Q200" s="53"/>
      <c r="R200" s="905"/>
      <c r="S200" s="53"/>
      <c r="T200" s="905"/>
      <c r="U200" s="53"/>
      <c r="V200" s="905"/>
      <c r="W200" s="53"/>
      <c r="X200" s="905"/>
      <c r="Y200" s="53"/>
      <c r="Z200" s="905"/>
      <c r="AA200" s="53"/>
      <c r="AB200" s="905"/>
      <c r="AC200" s="53"/>
      <c r="AD200" s="905"/>
      <c r="AE200" s="53"/>
      <c r="AF200" s="905"/>
      <c r="AG200" s="53"/>
      <c r="AH200" s="905"/>
      <c r="AI200" s="53"/>
      <c r="AJ200" s="905"/>
      <c r="AK200" s="53"/>
      <c r="AL200" s="905"/>
      <c r="AM200" s="321"/>
      <c r="AN200" s="983"/>
      <c r="AO200" s="386"/>
      <c r="AP200" s="53"/>
      <c r="AQ200" s="53">
        <v>0</v>
      </c>
      <c r="AR200" s="901">
        <v>0</v>
      </c>
      <c r="AS200" s="905">
        <v>0</v>
      </c>
      <c r="AT200" s="53">
        <v>0</v>
      </c>
      <c r="AU200" s="53">
        <v>0</v>
      </c>
      <c r="AV200" s="53">
        <v>0</v>
      </c>
      <c r="AW200" s="186" t="str">
        <f>CA200&amp;CB200&amp;CC200&amp;CD200&amp;CE200&amp;CF200&amp;CO200</f>
        <v/>
      </c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12"/>
      <c r="BI200" s="12"/>
      <c r="BY200" s="3"/>
      <c r="CA200" s="32" t="str">
        <f t="shared" si="52"/>
        <v/>
      </c>
      <c r="CB200" s="32" t="str">
        <f t="shared" si="53"/>
        <v/>
      </c>
      <c r="CC200" s="32" t="str">
        <f t="shared" si="54"/>
        <v/>
      </c>
      <c r="CD200" s="32" t="str">
        <f t="shared" si="55"/>
        <v/>
      </c>
      <c r="CE200" s="32" t="str">
        <f t="shared" si="56"/>
        <v/>
      </c>
      <c r="CF200" s="32" t="str">
        <f t="shared" si="57"/>
        <v/>
      </c>
      <c r="CG200" s="33">
        <f t="shared" si="61"/>
        <v>0</v>
      </c>
      <c r="CH200" s="33">
        <f t="shared" si="62"/>
        <v>0</v>
      </c>
      <c r="CI200" s="33">
        <f t="shared" si="63"/>
        <v>0</v>
      </c>
      <c r="CJ200" s="33">
        <f t="shared" si="64"/>
        <v>0</v>
      </c>
      <c r="CK200" s="33">
        <f t="shared" si="65"/>
        <v>0</v>
      </c>
      <c r="CL200" s="33">
        <f t="shared" si="66"/>
        <v>0</v>
      </c>
      <c r="CM200" s="14">
        <v>0</v>
      </c>
      <c r="CZ200" s="2"/>
    </row>
    <row r="201" spans="1:104" ht="16.350000000000001" customHeight="1" x14ac:dyDescent="0.2">
      <c r="A201" s="1375" t="s">
        <v>191</v>
      </c>
      <c r="B201" s="390" t="s">
        <v>192</v>
      </c>
      <c r="C201" s="328">
        <f t="shared" si="67"/>
        <v>0</v>
      </c>
      <c r="D201" s="329">
        <f t="shared" si="58"/>
        <v>0</v>
      </c>
      <c r="E201" s="330">
        <f t="shared" si="59"/>
        <v>0</v>
      </c>
      <c r="F201" s="106"/>
      <c r="G201" s="109"/>
      <c r="H201" s="106"/>
      <c r="I201" s="109"/>
      <c r="J201" s="106"/>
      <c r="K201" s="109"/>
      <c r="L201" s="106"/>
      <c r="M201" s="109"/>
      <c r="N201" s="106"/>
      <c r="O201" s="109"/>
      <c r="P201" s="106"/>
      <c r="Q201" s="109"/>
      <c r="R201" s="106"/>
      <c r="S201" s="109"/>
      <c r="T201" s="106"/>
      <c r="U201" s="109"/>
      <c r="V201" s="106"/>
      <c r="W201" s="109"/>
      <c r="X201" s="106"/>
      <c r="Y201" s="109"/>
      <c r="Z201" s="106"/>
      <c r="AA201" s="109"/>
      <c r="AB201" s="106"/>
      <c r="AC201" s="109"/>
      <c r="AD201" s="106"/>
      <c r="AE201" s="109"/>
      <c r="AF201" s="106"/>
      <c r="AG201" s="109"/>
      <c r="AH201" s="106"/>
      <c r="AI201" s="109"/>
      <c r="AJ201" s="106"/>
      <c r="AK201" s="109"/>
      <c r="AL201" s="106"/>
      <c r="AM201" s="254"/>
      <c r="AN201" s="255"/>
      <c r="AO201" s="264"/>
      <c r="AP201" s="109"/>
      <c r="AQ201" s="109"/>
      <c r="AR201" s="57"/>
      <c r="AS201" s="106"/>
      <c r="AT201" s="109"/>
      <c r="AU201" s="109"/>
      <c r="AV201" s="109"/>
      <c r="AW201" s="186" t="str">
        <f t="shared" si="60"/>
        <v/>
      </c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12"/>
      <c r="BI201" s="12"/>
      <c r="BY201" s="3"/>
      <c r="CA201" s="32" t="str">
        <f t="shared" si="52"/>
        <v/>
      </c>
      <c r="CB201" s="32" t="str">
        <f t="shared" si="53"/>
        <v/>
      </c>
      <c r="CC201" s="32" t="str">
        <f t="shared" si="54"/>
        <v/>
      </c>
      <c r="CD201" s="32" t="str">
        <f t="shared" si="55"/>
        <v/>
      </c>
      <c r="CE201" s="32" t="str">
        <f t="shared" si="56"/>
        <v/>
      </c>
      <c r="CF201" s="32" t="str">
        <f t="shared" si="57"/>
        <v/>
      </c>
      <c r="CG201" s="33">
        <f t="shared" si="61"/>
        <v>0</v>
      </c>
      <c r="CH201" s="33">
        <f t="shared" si="62"/>
        <v>0</v>
      </c>
      <c r="CI201" s="33">
        <f t="shared" si="63"/>
        <v>0</v>
      </c>
      <c r="CJ201" s="33">
        <f t="shared" si="64"/>
        <v>0</v>
      </c>
      <c r="CK201" s="33">
        <f t="shared" si="65"/>
        <v>0</v>
      </c>
      <c r="CL201" s="33">
        <f t="shared" si="66"/>
        <v>0</v>
      </c>
      <c r="CM201" s="33"/>
      <c r="CZ201" s="2"/>
    </row>
    <row r="202" spans="1:104" ht="16.350000000000001" customHeight="1" x14ac:dyDescent="0.2">
      <c r="A202" s="1392"/>
      <c r="B202" s="391" t="s">
        <v>193</v>
      </c>
      <c r="C202" s="333">
        <f t="shared" si="67"/>
        <v>1</v>
      </c>
      <c r="D202" s="334">
        <f t="shared" si="58"/>
        <v>0</v>
      </c>
      <c r="E202" s="812">
        <f t="shared" si="59"/>
        <v>1</v>
      </c>
      <c r="F202" s="35"/>
      <c r="G202" s="39"/>
      <c r="H202" s="35"/>
      <c r="I202" s="39">
        <v>1</v>
      </c>
      <c r="J202" s="35"/>
      <c r="K202" s="39"/>
      <c r="L202" s="35"/>
      <c r="M202" s="39"/>
      <c r="N202" s="35"/>
      <c r="O202" s="39"/>
      <c r="P202" s="35"/>
      <c r="Q202" s="39"/>
      <c r="R202" s="35"/>
      <c r="S202" s="39"/>
      <c r="T202" s="35"/>
      <c r="U202" s="39"/>
      <c r="V202" s="35"/>
      <c r="W202" s="39"/>
      <c r="X202" s="35"/>
      <c r="Y202" s="39"/>
      <c r="Z202" s="35"/>
      <c r="AA202" s="39"/>
      <c r="AB202" s="35"/>
      <c r="AC202" s="39"/>
      <c r="AD202" s="35"/>
      <c r="AE202" s="39"/>
      <c r="AF202" s="35"/>
      <c r="AG202" s="39"/>
      <c r="AH202" s="35"/>
      <c r="AI202" s="39"/>
      <c r="AJ202" s="35"/>
      <c r="AK202" s="39"/>
      <c r="AL202" s="35"/>
      <c r="AM202" s="239"/>
      <c r="AN202" s="255">
        <v>1</v>
      </c>
      <c r="AO202" s="264"/>
      <c r="AP202" s="109"/>
      <c r="AQ202" s="39">
        <v>0</v>
      </c>
      <c r="AR202" s="58">
        <v>0</v>
      </c>
      <c r="AS202" s="35">
        <v>0</v>
      </c>
      <c r="AT202" s="39">
        <v>0</v>
      </c>
      <c r="AU202" s="39">
        <v>0</v>
      </c>
      <c r="AV202" s="39">
        <v>0</v>
      </c>
      <c r="AW202" s="186" t="str">
        <f t="shared" si="60"/>
        <v/>
      </c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12"/>
      <c r="BI202" s="12"/>
      <c r="BY202" s="3"/>
      <c r="CA202" s="32" t="str">
        <f t="shared" si="52"/>
        <v/>
      </c>
      <c r="CB202" s="32" t="str">
        <f t="shared" si="53"/>
        <v/>
      </c>
      <c r="CC202" s="32" t="str">
        <f t="shared" si="54"/>
        <v/>
      </c>
      <c r="CD202" s="32" t="str">
        <f t="shared" si="55"/>
        <v/>
      </c>
      <c r="CE202" s="32" t="str">
        <f t="shared" si="56"/>
        <v/>
      </c>
      <c r="CF202" s="32" t="str">
        <f t="shared" si="57"/>
        <v/>
      </c>
      <c r="CG202" s="33">
        <f t="shared" si="61"/>
        <v>0</v>
      </c>
      <c r="CH202" s="33">
        <f t="shared" si="62"/>
        <v>0</v>
      </c>
      <c r="CI202" s="33">
        <f t="shared" si="63"/>
        <v>0</v>
      </c>
      <c r="CJ202" s="33">
        <f t="shared" si="64"/>
        <v>0</v>
      </c>
      <c r="CK202" s="33">
        <f t="shared" si="65"/>
        <v>0</v>
      </c>
      <c r="CL202" s="33">
        <f t="shared" si="66"/>
        <v>0</v>
      </c>
      <c r="CM202" s="33"/>
      <c r="CZ202" s="2"/>
    </row>
    <row r="203" spans="1:104" ht="16.350000000000001" customHeight="1" x14ac:dyDescent="0.2">
      <c r="A203" s="1392"/>
      <c r="B203" s="391" t="s">
        <v>194</v>
      </c>
      <c r="C203" s="333">
        <f t="shared" si="67"/>
        <v>0</v>
      </c>
      <c r="D203" s="334">
        <f t="shared" si="58"/>
        <v>0</v>
      </c>
      <c r="E203" s="812">
        <f t="shared" si="59"/>
        <v>0</v>
      </c>
      <c r="F203" s="35"/>
      <c r="G203" s="39"/>
      <c r="H203" s="35"/>
      <c r="I203" s="39"/>
      <c r="J203" s="35"/>
      <c r="K203" s="39"/>
      <c r="L203" s="35"/>
      <c r="M203" s="39"/>
      <c r="N203" s="35"/>
      <c r="O203" s="39"/>
      <c r="P203" s="35"/>
      <c r="Q203" s="39"/>
      <c r="R203" s="35"/>
      <c r="S203" s="39"/>
      <c r="T203" s="35"/>
      <c r="U203" s="39"/>
      <c r="V203" s="35"/>
      <c r="W203" s="39"/>
      <c r="X203" s="35"/>
      <c r="Y203" s="39"/>
      <c r="Z203" s="35"/>
      <c r="AA203" s="39"/>
      <c r="AB203" s="35"/>
      <c r="AC203" s="39"/>
      <c r="AD203" s="35"/>
      <c r="AE203" s="39"/>
      <c r="AF203" s="35"/>
      <c r="AG203" s="39"/>
      <c r="AH203" s="35"/>
      <c r="AI203" s="39"/>
      <c r="AJ203" s="35"/>
      <c r="AK203" s="39"/>
      <c r="AL203" s="35"/>
      <c r="AM203" s="239"/>
      <c r="AN203" s="255"/>
      <c r="AO203" s="264"/>
      <c r="AP203" s="109"/>
      <c r="AQ203" s="39"/>
      <c r="AR203" s="58"/>
      <c r="AS203" s="35"/>
      <c r="AT203" s="39"/>
      <c r="AU203" s="39"/>
      <c r="AV203" s="39"/>
      <c r="AW203" s="186" t="str">
        <f t="shared" si="60"/>
        <v/>
      </c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12"/>
      <c r="BI203" s="12"/>
      <c r="BY203" s="3"/>
      <c r="CA203" s="32" t="str">
        <f t="shared" si="52"/>
        <v/>
      </c>
      <c r="CB203" s="32" t="str">
        <f t="shared" si="53"/>
        <v/>
      </c>
      <c r="CC203" s="32" t="str">
        <f t="shared" si="54"/>
        <v/>
      </c>
      <c r="CD203" s="32" t="str">
        <f t="shared" si="55"/>
        <v/>
      </c>
      <c r="CE203" s="32" t="str">
        <f t="shared" si="56"/>
        <v/>
      </c>
      <c r="CF203" s="32" t="str">
        <f t="shared" si="57"/>
        <v/>
      </c>
      <c r="CG203" s="33">
        <f t="shared" si="61"/>
        <v>0</v>
      </c>
      <c r="CH203" s="33">
        <f t="shared" si="62"/>
        <v>0</v>
      </c>
      <c r="CI203" s="33">
        <f t="shared" si="63"/>
        <v>0</v>
      </c>
      <c r="CJ203" s="33">
        <f t="shared" si="64"/>
        <v>0</v>
      </c>
      <c r="CK203" s="33">
        <f t="shared" si="65"/>
        <v>0</v>
      </c>
      <c r="CL203" s="33">
        <f t="shared" si="66"/>
        <v>0</v>
      </c>
      <c r="CM203" s="33"/>
      <c r="CZ203" s="2"/>
    </row>
    <row r="204" spans="1:104" ht="16.350000000000001" customHeight="1" x14ac:dyDescent="0.2">
      <c r="A204" s="1392"/>
      <c r="B204" s="392" t="s">
        <v>195</v>
      </c>
      <c r="C204" s="333">
        <f t="shared" si="67"/>
        <v>0</v>
      </c>
      <c r="D204" s="393"/>
      <c r="E204" s="812">
        <f>SUM(K204+M204+O204+Q204+S204+U204+W204+Y204+AA204+AC204+AE204+AG204+AI204+AK204+AM204)</f>
        <v>0</v>
      </c>
      <c r="F204" s="270"/>
      <c r="G204" s="271"/>
      <c r="H204" s="270"/>
      <c r="I204" s="271"/>
      <c r="J204" s="270"/>
      <c r="K204" s="39"/>
      <c r="L204" s="270"/>
      <c r="M204" s="39"/>
      <c r="N204" s="270"/>
      <c r="O204" s="39"/>
      <c r="P204" s="270"/>
      <c r="Q204" s="39"/>
      <c r="R204" s="270"/>
      <c r="S204" s="39"/>
      <c r="T204" s="270"/>
      <c r="U204" s="39"/>
      <c r="V204" s="270"/>
      <c r="W204" s="39"/>
      <c r="X204" s="270"/>
      <c r="Y204" s="39"/>
      <c r="Z204" s="270"/>
      <c r="AA204" s="39"/>
      <c r="AB204" s="270"/>
      <c r="AC204" s="39"/>
      <c r="AD204" s="270"/>
      <c r="AE204" s="39"/>
      <c r="AF204" s="270"/>
      <c r="AG204" s="39"/>
      <c r="AH204" s="270"/>
      <c r="AI204" s="39"/>
      <c r="AJ204" s="270"/>
      <c r="AK204" s="39"/>
      <c r="AL204" s="270"/>
      <c r="AM204" s="239"/>
      <c r="AN204" s="255"/>
      <c r="AO204" s="264"/>
      <c r="AP204" s="109"/>
      <c r="AQ204" s="39"/>
      <c r="AR204" s="58"/>
      <c r="AS204" s="270"/>
      <c r="AT204" s="39"/>
      <c r="AU204" s="39"/>
      <c r="AV204" s="39"/>
      <c r="AW204" s="186" t="str">
        <f t="shared" si="60"/>
        <v/>
      </c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12"/>
      <c r="BI204" s="12"/>
      <c r="BY204" s="3"/>
      <c r="CA204" s="32" t="str">
        <f t="shared" si="52"/>
        <v/>
      </c>
      <c r="CB204" s="32" t="str">
        <f t="shared" si="53"/>
        <v/>
      </c>
      <c r="CC204" s="32" t="str">
        <f t="shared" si="54"/>
        <v/>
      </c>
      <c r="CD204" s="32" t="str">
        <f t="shared" si="55"/>
        <v/>
      </c>
      <c r="CE204" s="32" t="str">
        <f t="shared" si="56"/>
        <v/>
      </c>
      <c r="CF204" s="32" t="str">
        <f t="shared" si="57"/>
        <v/>
      </c>
      <c r="CG204" s="33">
        <f t="shared" si="61"/>
        <v>0</v>
      </c>
      <c r="CH204" s="33">
        <f t="shared" si="62"/>
        <v>0</v>
      </c>
      <c r="CI204" s="33">
        <f t="shared" si="63"/>
        <v>0</v>
      </c>
      <c r="CJ204" s="33">
        <f t="shared" si="64"/>
        <v>0</v>
      </c>
      <c r="CK204" s="33">
        <f t="shared" si="65"/>
        <v>0</v>
      </c>
      <c r="CL204" s="33">
        <f>IF(AND(C204&lt;&gt;0,OR(AQ204="",AR204="",AT204="",AU204="",AV204="")),1,0)</f>
        <v>0</v>
      </c>
      <c r="CM204" s="33"/>
      <c r="CZ204" s="2"/>
    </row>
    <row r="205" spans="1:104" ht="16.350000000000001" customHeight="1" x14ac:dyDescent="0.2">
      <c r="A205" s="1392"/>
      <c r="B205" s="391" t="s">
        <v>196</v>
      </c>
      <c r="C205" s="333">
        <f t="shared" si="67"/>
        <v>0</v>
      </c>
      <c r="D205" s="334">
        <f t="shared" ref="D205:E211" si="68">SUM(F205+H205+J205+L205+N205+P205+R205+T205+V205+X205+Z205+AB205+AD205+AF205+AH205+AJ205+AL205)</f>
        <v>0</v>
      </c>
      <c r="E205" s="812">
        <f t="shared" si="68"/>
        <v>0</v>
      </c>
      <c r="F205" s="35"/>
      <c r="G205" s="39"/>
      <c r="H205" s="35"/>
      <c r="I205" s="39"/>
      <c r="J205" s="35"/>
      <c r="K205" s="39"/>
      <c r="L205" s="35"/>
      <c r="M205" s="39"/>
      <c r="N205" s="35"/>
      <c r="O205" s="39"/>
      <c r="P205" s="35"/>
      <c r="Q205" s="39"/>
      <c r="R205" s="35"/>
      <c r="S205" s="39"/>
      <c r="T205" s="35"/>
      <c r="U205" s="39"/>
      <c r="V205" s="35"/>
      <c r="W205" s="39"/>
      <c r="X205" s="35"/>
      <c r="Y205" s="39"/>
      <c r="Z205" s="35"/>
      <c r="AA205" s="39"/>
      <c r="AB205" s="35"/>
      <c r="AC205" s="39"/>
      <c r="AD205" s="35"/>
      <c r="AE205" s="39"/>
      <c r="AF205" s="35"/>
      <c r="AG205" s="39"/>
      <c r="AH205" s="35"/>
      <c r="AI205" s="39"/>
      <c r="AJ205" s="35"/>
      <c r="AK205" s="39"/>
      <c r="AL205" s="35"/>
      <c r="AM205" s="239"/>
      <c r="AN205" s="255"/>
      <c r="AO205" s="264"/>
      <c r="AP205" s="109">
        <v>1</v>
      </c>
      <c r="AQ205" s="39"/>
      <c r="AR205" s="58"/>
      <c r="AS205" s="35"/>
      <c r="AT205" s="39"/>
      <c r="AU205" s="39"/>
      <c r="AV205" s="39"/>
      <c r="AW205" s="186" t="str">
        <f t="shared" si="60"/>
        <v/>
      </c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12"/>
      <c r="BI205" s="12"/>
      <c r="BY205" s="3"/>
      <c r="CA205" s="32" t="str">
        <f t="shared" si="52"/>
        <v/>
      </c>
      <c r="CB205" s="32" t="str">
        <f t="shared" si="53"/>
        <v/>
      </c>
      <c r="CC205" s="32" t="str">
        <f t="shared" si="54"/>
        <v/>
      </c>
      <c r="CD205" s="32" t="str">
        <f t="shared" si="55"/>
        <v/>
      </c>
      <c r="CE205" s="32" t="str">
        <f t="shared" si="56"/>
        <v/>
      </c>
      <c r="CF205" s="32" t="str">
        <f t="shared" si="57"/>
        <v/>
      </c>
      <c r="CG205" s="33">
        <f t="shared" si="61"/>
        <v>0</v>
      </c>
      <c r="CH205" s="33">
        <f t="shared" si="62"/>
        <v>0</v>
      </c>
      <c r="CI205" s="33">
        <f t="shared" si="63"/>
        <v>0</v>
      </c>
      <c r="CJ205" s="33">
        <f t="shared" si="64"/>
        <v>0</v>
      </c>
      <c r="CK205" s="33">
        <f t="shared" si="65"/>
        <v>0</v>
      </c>
      <c r="CL205" s="33">
        <f t="shared" si="66"/>
        <v>0</v>
      </c>
      <c r="CM205" s="33"/>
      <c r="CZ205" s="2"/>
    </row>
    <row r="206" spans="1:104" ht="16.350000000000001" customHeight="1" x14ac:dyDescent="0.2">
      <c r="A206" s="1392"/>
      <c r="B206" s="394" t="s">
        <v>197</v>
      </c>
      <c r="C206" s="333">
        <f t="shared" si="67"/>
        <v>0</v>
      </c>
      <c r="D206" s="334">
        <f t="shared" si="68"/>
        <v>0</v>
      </c>
      <c r="E206" s="812">
        <f t="shared" si="68"/>
        <v>0</v>
      </c>
      <c r="F206" s="35"/>
      <c r="G206" s="39"/>
      <c r="H206" s="35"/>
      <c r="I206" s="39"/>
      <c r="J206" s="35"/>
      <c r="K206" s="39"/>
      <c r="L206" s="35"/>
      <c r="M206" s="39"/>
      <c r="N206" s="35"/>
      <c r="O206" s="39"/>
      <c r="P206" s="35"/>
      <c r="Q206" s="39"/>
      <c r="R206" s="35"/>
      <c r="S206" s="39"/>
      <c r="T206" s="35"/>
      <c r="U206" s="39"/>
      <c r="V206" s="35"/>
      <c r="W206" s="39"/>
      <c r="X206" s="35"/>
      <c r="Y206" s="39"/>
      <c r="Z206" s="35"/>
      <c r="AA206" s="39"/>
      <c r="AB206" s="35"/>
      <c r="AC206" s="39"/>
      <c r="AD206" s="35"/>
      <c r="AE206" s="39"/>
      <c r="AF206" s="35"/>
      <c r="AG206" s="39"/>
      <c r="AH206" s="35"/>
      <c r="AI206" s="39"/>
      <c r="AJ206" s="35"/>
      <c r="AK206" s="39"/>
      <c r="AL206" s="35"/>
      <c r="AM206" s="239"/>
      <c r="AN206" s="255"/>
      <c r="AO206" s="264"/>
      <c r="AP206" s="109"/>
      <c r="AQ206" s="39"/>
      <c r="AR206" s="58"/>
      <c r="AS206" s="35"/>
      <c r="AT206" s="39"/>
      <c r="AU206" s="39"/>
      <c r="AV206" s="39"/>
      <c r="AW206" s="186" t="str">
        <f t="shared" si="60"/>
        <v/>
      </c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12"/>
      <c r="BI206" s="12"/>
      <c r="BY206" s="3"/>
      <c r="CA206" s="32" t="str">
        <f t="shared" si="52"/>
        <v/>
      </c>
      <c r="CB206" s="32" t="str">
        <f t="shared" si="53"/>
        <v/>
      </c>
      <c r="CC206" s="32" t="str">
        <f t="shared" si="54"/>
        <v/>
      </c>
      <c r="CD206" s="32" t="str">
        <f t="shared" si="55"/>
        <v/>
      </c>
      <c r="CE206" s="32" t="str">
        <f t="shared" si="56"/>
        <v/>
      </c>
      <c r="CF206" s="32" t="str">
        <f t="shared" si="57"/>
        <v/>
      </c>
      <c r="CG206" s="33">
        <f t="shared" si="61"/>
        <v>0</v>
      </c>
      <c r="CH206" s="33">
        <f t="shared" si="62"/>
        <v>0</v>
      </c>
      <c r="CI206" s="33">
        <f t="shared" si="63"/>
        <v>0</v>
      </c>
      <c r="CJ206" s="33">
        <f t="shared" si="64"/>
        <v>0</v>
      </c>
      <c r="CK206" s="33">
        <f t="shared" si="65"/>
        <v>0</v>
      </c>
      <c r="CL206" s="33">
        <f t="shared" si="66"/>
        <v>0</v>
      </c>
      <c r="CM206" s="33"/>
      <c r="CZ206" s="2"/>
    </row>
    <row r="207" spans="1:104" ht="25.35" customHeight="1" x14ac:dyDescent="0.2">
      <c r="A207" s="1392"/>
      <c r="B207" s="394" t="s">
        <v>198</v>
      </c>
      <c r="C207" s="333">
        <f t="shared" si="67"/>
        <v>0</v>
      </c>
      <c r="D207" s="334">
        <f t="shared" si="68"/>
        <v>0</v>
      </c>
      <c r="E207" s="812">
        <f t="shared" si="68"/>
        <v>0</v>
      </c>
      <c r="F207" s="35"/>
      <c r="G207" s="39"/>
      <c r="H207" s="35"/>
      <c r="I207" s="39"/>
      <c r="J207" s="35"/>
      <c r="K207" s="39"/>
      <c r="L207" s="35"/>
      <c r="M207" s="39"/>
      <c r="N207" s="35"/>
      <c r="O207" s="39"/>
      <c r="P207" s="35"/>
      <c r="Q207" s="39"/>
      <c r="R207" s="35"/>
      <c r="S207" s="39"/>
      <c r="T207" s="35"/>
      <c r="U207" s="39"/>
      <c r="V207" s="35"/>
      <c r="W207" s="39"/>
      <c r="X207" s="35"/>
      <c r="Y207" s="39"/>
      <c r="Z207" s="35"/>
      <c r="AA207" s="39"/>
      <c r="AB207" s="35"/>
      <c r="AC207" s="39"/>
      <c r="AD207" s="35"/>
      <c r="AE207" s="39"/>
      <c r="AF207" s="35"/>
      <c r="AG207" s="39"/>
      <c r="AH207" s="35"/>
      <c r="AI207" s="39"/>
      <c r="AJ207" s="35"/>
      <c r="AK207" s="39"/>
      <c r="AL207" s="35"/>
      <c r="AM207" s="239"/>
      <c r="AN207" s="255"/>
      <c r="AO207" s="264"/>
      <c r="AP207" s="109"/>
      <c r="AQ207" s="39"/>
      <c r="AR207" s="58"/>
      <c r="AS207" s="35"/>
      <c r="AT207" s="39"/>
      <c r="AU207" s="39"/>
      <c r="AV207" s="39"/>
      <c r="AW207" s="186" t="str">
        <f t="shared" si="60"/>
        <v/>
      </c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12"/>
      <c r="BI207" s="12"/>
      <c r="BY207" s="3"/>
      <c r="CA207" s="32" t="str">
        <f t="shared" si="52"/>
        <v/>
      </c>
      <c r="CB207" s="32" t="str">
        <f t="shared" si="53"/>
        <v/>
      </c>
      <c r="CC207" s="32" t="str">
        <f t="shared" si="54"/>
        <v/>
      </c>
      <c r="CD207" s="32" t="str">
        <f t="shared" si="55"/>
        <v/>
      </c>
      <c r="CE207" s="32" t="str">
        <f t="shared" si="56"/>
        <v/>
      </c>
      <c r="CF207" s="32" t="str">
        <f t="shared" si="57"/>
        <v/>
      </c>
      <c r="CG207" s="33">
        <f t="shared" si="61"/>
        <v>0</v>
      </c>
      <c r="CH207" s="33">
        <f t="shared" si="62"/>
        <v>0</v>
      </c>
      <c r="CI207" s="33">
        <f t="shared" si="63"/>
        <v>0</v>
      </c>
      <c r="CJ207" s="33">
        <f t="shared" si="64"/>
        <v>0</v>
      </c>
      <c r="CK207" s="33">
        <f t="shared" si="65"/>
        <v>0</v>
      </c>
      <c r="CL207" s="33">
        <f t="shared" si="66"/>
        <v>0</v>
      </c>
      <c r="CM207" s="33"/>
      <c r="CZ207" s="2"/>
    </row>
    <row r="208" spans="1:104" ht="16.350000000000001" customHeight="1" x14ac:dyDescent="0.2">
      <c r="A208" s="1376"/>
      <c r="B208" s="395" t="s">
        <v>199</v>
      </c>
      <c r="C208" s="344">
        <f t="shared" si="67"/>
        <v>0</v>
      </c>
      <c r="D208" s="337">
        <f t="shared" si="68"/>
        <v>0</v>
      </c>
      <c r="E208" s="820">
        <f t="shared" si="68"/>
        <v>0</v>
      </c>
      <c r="F208" s="42"/>
      <c r="G208" s="46"/>
      <c r="H208" s="42"/>
      <c r="I208" s="46"/>
      <c r="J208" s="42"/>
      <c r="K208" s="46"/>
      <c r="L208" s="42"/>
      <c r="M208" s="46"/>
      <c r="N208" s="42"/>
      <c r="O208" s="46"/>
      <c r="P208" s="42"/>
      <c r="Q208" s="46"/>
      <c r="R208" s="42"/>
      <c r="S208" s="46"/>
      <c r="T208" s="42"/>
      <c r="U208" s="46"/>
      <c r="V208" s="42"/>
      <c r="W208" s="46"/>
      <c r="X208" s="42"/>
      <c r="Y208" s="46"/>
      <c r="Z208" s="42"/>
      <c r="AA208" s="46"/>
      <c r="AB208" s="42"/>
      <c r="AC208" s="46"/>
      <c r="AD208" s="42"/>
      <c r="AE208" s="46"/>
      <c r="AF208" s="42"/>
      <c r="AG208" s="46"/>
      <c r="AH208" s="42"/>
      <c r="AI208" s="46"/>
      <c r="AJ208" s="42"/>
      <c r="AK208" s="46"/>
      <c r="AL208" s="42"/>
      <c r="AM208" s="244"/>
      <c r="AN208" s="384"/>
      <c r="AO208" s="149"/>
      <c r="AP208" s="85"/>
      <c r="AQ208" s="46"/>
      <c r="AR208" s="202"/>
      <c r="AS208" s="42"/>
      <c r="AT208" s="46"/>
      <c r="AU208" s="46"/>
      <c r="AV208" s="46"/>
      <c r="AW208" s="186" t="str">
        <f t="shared" si="60"/>
        <v/>
      </c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12"/>
      <c r="BI208" s="12"/>
      <c r="BY208" s="3"/>
      <c r="CA208" s="32" t="str">
        <f t="shared" si="52"/>
        <v/>
      </c>
      <c r="CB208" s="32" t="str">
        <f t="shared" si="53"/>
        <v/>
      </c>
      <c r="CC208" s="32" t="str">
        <f t="shared" si="54"/>
        <v/>
      </c>
      <c r="CD208" s="32" t="str">
        <f t="shared" si="55"/>
        <v/>
      </c>
      <c r="CE208" s="32" t="str">
        <f t="shared" si="56"/>
        <v/>
      </c>
      <c r="CF208" s="32" t="str">
        <f t="shared" si="57"/>
        <v/>
      </c>
      <c r="CG208" s="33">
        <f t="shared" si="61"/>
        <v>0</v>
      </c>
      <c r="CH208" s="33">
        <f t="shared" si="62"/>
        <v>0</v>
      </c>
      <c r="CI208" s="33">
        <f t="shared" si="63"/>
        <v>0</v>
      </c>
      <c r="CJ208" s="33">
        <f t="shared" si="64"/>
        <v>0</v>
      </c>
      <c r="CK208" s="33">
        <f t="shared" si="65"/>
        <v>0</v>
      </c>
      <c r="CL208" s="33">
        <f t="shared" si="66"/>
        <v>0</v>
      </c>
      <c r="CM208" s="33"/>
      <c r="CZ208" s="2"/>
    </row>
    <row r="209" spans="1:104" ht="28.5" customHeight="1" x14ac:dyDescent="0.2">
      <c r="A209" s="1599" t="s">
        <v>200</v>
      </c>
      <c r="B209" s="984" t="s">
        <v>201</v>
      </c>
      <c r="C209" s="972">
        <f t="shared" si="67"/>
        <v>0</v>
      </c>
      <c r="D209" s="973">
        <f t="shared" si="68"/>
        <v>0</v>
      </c>
      <c r="E209" s="974">
        <f t="shared" si="68"/>
        <v>0</v>
      </c>
      <c r="F209" s="893"/>
      <c r="G209" s="896"/>
      <c r="H209" s="893"/>
      <c r="I209" s="896"/>
      <c r="J209" s="893"/>
      <c r="K209" s="896"/>
      <c r="L209" s="893"/>
      <c r="M209" s="896"/>
      <c r="N209" s="893"/>
      <c r="O209" s="896"/>
      <c r="P209" s="893"/>
      <c r="Q209" s="896"/>
      <c r="R209" s="893"/>
      <c r="S209" s="896"/>
      <c r="T209" s="893"/>
      <c r="U209" s="896"/>
      <c r="V209" s="893"/>
      <c r="W209" s="896"/>
      <c r="X209" s="893"/>
      <c r="Y209" s="896"/>
      <c r="Z209" s="893"/>
      <c r="AA209" s="896"/>
      <c r="AB209" s="893"/>
      <c r="AC209" s="896"/>
      <c r="AD209" s="893"/>
      <c r="AE209" s="896"/>
      <c r="AF209" s="893"/>
      <c r="AG209" s="896"/>
      <c r="AH209" s="893"/>
      <c r="AI209" s="896"/>
      <c r="AJ209" s="397"/>
      <c r="AK209" s="347"/>
      <c r="AL209" s="893"/>
      <c r="AM209" s="953"/>
      <c r="AN209" s="255"/>
      <c r="AO209" s="264"/>
      <c r="AP209" s="109"/>
      <c r="AQ209" s="896"/>
      <c r="AR209" s="913"/>
      <c r="AS209" s="893"/>
      <c r="AT209" s="896"/>
      <c r="AU209" s="896"/>
      <c r="AV209" s="896"/>
      <c r="AW209" s="186" t="str">
        <f t="shared" si="60"/>
        <v/>
      </c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12"/>
      <c r="BI209" s="12"/>
      <c r="BY209" s="3"/>
      <c r="CA209" s="32" t="str">
        <f t="shared" si="52"/>
        <v/>
      </c>
      <c r="CB209" s="32" t="str">
        <f t="shared" si="53"/>
        <v/>
      </c>
      <c r="CC209" s="32" t="str">
        <f t="shared" si="54"/>
        <v/>
      </c>
      <c r="CD209" s="32" t="str">
        <f t="shared" si="55"/>
        <v/>
      </c>
      <c r="CE209" s="32" t="str">
        <f t="shared" si="56"/>
        <v/>
      </c>
      <c r="CF209" s="32" t="str">
        <f t="shared" si="57"/>
        <v/>
      </c>
      <c r="CG209" s="33">
        <f t="shared" si="61"/>
        <v>0</v>
      </c>
      <c r="CH209" s="33">
        <f t="shared" si="62"/>
        <v>0</v>
      </c>
      <c r="CI209" s="33">
        <f t="shared" si="63"/>
        <v>0</v>
      </c>
      <c r="CJ209" s="33">
        <f t="shared" si="64"/>
        <v>0</v>
      </c>
      <c r="CK209" s="33">
        <f t="shared" si="65"/>
        <v>0</v>
      </c>
      <c r="CL209" s="33">
        <f t="shared" si="66"/>
        <v>0</v>
      </c>
      <c r="CM209" s="33"/>
      <c r="CZ209" s="2"/>
    </row>
    <row r="210" spans="1:104" ht="27.75" customHeight="1" x14ac:dyDescent="0.2">
      <c r="A210" s="1484"/>
      <c r="B210" s="398" t="s">
        <v>202</v>
      </c>
      <c r="C210" s="333">
        <f t="shared" si="67"/>
        <v>0</v>
      </c>
      <c r="D210" s="334">
        <f t="shared" si="68"/>
        <v>0</v>
      </c>
      <c r="E210" s="812">
        <f t="shared" si="68"/>
        <v>0</v>
      </c>
      <c r="F210" s="35"/>
      <c r="G210" s="39"/>
      <c r="H210" s="35"/>
      <c r="I210" s="39"/>
      <c r="J210" s="35"/>
      <c r="K210" s="39"/>
      <c r="L210" s="35"/>
      <c r="M210" s="39"/>
      <c r="N210" s="35"/>
      <c r="O210" s="39"/>
      <c r="P210" s="35"/>
      <c r="Q210" s="39"/>
      <c r="R210" s="35"/>
      <c r="S210" s="39"/>
      <c r="T210" s="35"/>
      <c r="U210" s="39"/>
      <c r="V210" s="35"/>
      <c r="W210" s="39"/>
      <c r="X210" s="35"/>
      <c r="Y210" s="39"/>
      <c r="Z210" s="35"/>
      <c r="AA210" s="39"/>
      <c r="AB210" s="35"/>
      <c r="AC210" s="39"/>
      <c r="AD210" s="35"/>
      <c r="AE210" s="39"/>
      <c r="AF210" s="35"/>
      <c r="AG210" s="39"/>
      <c r="AH210" s="35"/>
      <c r="AI210" s="39"/>
      <c r="AJ210" s="42"/>
      <c r="AK210" s="46"/>
      <c r="AL210" s="35"/>
      <c r="AM210" s="239"/>
      <c r="AN210" s="255"/>
      <c r="AO210" s="264"/>
      <c r="AP210" s="109"/>
      <c r="AQ210" s="39"/>
      <c r="AR210" s="58"/>
      <c r="AS210" s="35"/>
      <c r="AT210" s="39"/>
      <c r="AU210" s="39"/>
      <c r="AV210" s="39"/>
      <c r="AW210" s="186" t="str">
        <f t="shared" si="60"/>
        <v/>
      </c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12"/>
      <c r="BI210" s="12"/>
      <c r="BY210" s="3"/>
      <c r="CA210" s="32" t="str">
        <f t="shared" si="52"/>
        <v/>
      </c>
      <c r="CB210" s="32" t="str">
        <f t="shared" si="53"/>
        <v/>
      </c>
      <c r="CC210" s="32" t="str">
        <f t="shared" si="54"/>
        <v/>
      </c>
      <c r="CD210" s="32" t="str">
        <f t="shared" si="55"/>
        <v/>
      </c>
      <c r="CE210" s="32" t="str">
        <f t="shared" si="56"/>
        <v/>
      </c>
      <c r="CF210" s="32" t="str">
        <f t="shared" si="57"/>
        <v/>
      </c>
      <c r="CG210" s="33">
        <f t="shared" si="61"/>
        <v>0</v>
      </c>
      <c r="CH210" s="33">
        <f t="shared" si="62"/>
        <v>0</v>
      </c>
      <c r="CI210" s="33">
        <f t="shared" si="63"/>
        <v>0</v>
      </c>
      <c r="CJ210" s="33">
        <f t="shared" si="64"/>
        <v>0</v>
      </c>
      <c r="CK210" s="33">
        <f t="shared" si="65"/>
        <v>0</v>
      </c>
      <c r="CL210" s="33">
        <f t="shared" si="66"/>
        <v>0</v>
      </c>
      <c r="CM210" s="33"/>
      <c r="CZ210" s="2"/>
    </row>
    <row r="211" spans="1:104" ht="27" customHeight="1" x14ac:dyDescent="0.2">
      <c r="A211" s="1471"/>
      <c r="B211" s="383" t="s">
        <v>203</v>
      </c>
      <c r="C211" s="348">
        <f t="shared" si="67"/>
        <v>0</v>
      </c>
      <c r="D211" s="349">
        <f t="shared" si="68"/>
        <v>0</v>
      </c>
      <c r="E211" s="350">
        <f t="shared" si="68"/>
        <v>0</v>
      </c>
      <c r="F211" s="82"/>
      <c r="G211" s="85"/>
      <c r="H211" s="82"/>
      <c r="I211" s="85"/>
      <c r="J211" s="82"/>
      <c r="K211" s="85"/>
      <c r="L211" s="82"/>
      <c r="M211" s="85"/>
      <c r="N211" s="82"/>
      <c r="O211" s="85"/>
      <c r="P211" s="82"/>
      <c r="Q211" s="85"/>
      <c r="R211" s="82"/>
      <c r="S211" s="85"/>
      <c r="T211" s="82"/>
      <c r="U211" s="85"/>
      <c r="V211" s="82"/>
      <c r="W211" s="85"/>
      <c r="X211" s="82"/>
      <c r="Y211" s="85"/>
      <c r="Z211" s="82"/>
      <c r="AA211" s="85"/>
      <c r="AB211" s="82"/>
      <c r="AC211" s="85"/>
      <c r="AD211" s="82"/>
      <c r="AE211" s="85"/>
      <c r="AF211" s="82"/>
      <c r="AG211" s="85"/>
      <c r="AH211" s="82"/>
      <c r="AI211" s="85"/>
      <c r="AJ211" s="82"/>
      <c r="AK211" s="85"/>
      <c r="AL211" s="82"/>
      <c r="AM211" s="351"/>
      <c r="AN211" s="384"/>
      <c r="AO211" s="149"/>
      <c r="AP211" s="85"/>
      <c r="AQ211" s="85"/>
      <c r="AR211" s="59"/>
      <c r="AS211" s="82"/>
      <c r="AT211" s="85"/>
      <c r="AU211" s="85"/>
      <c r="AV211" s="85"/>
      <c r="AW211" s="186" t="str">
        <f t="shared" si="60"/>
        <v/>
      </c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12"/>
      <c r="BI211" s="12"/>
      <c r="BY211" s="3"/>
      <c r="CA211" s="32" t="str">
        <f t="shared" si="52"/>
        <v/>
      </c>
      <c r="CB211" s="32" t="str">
        <f t="shared" si="53"/>
        <v/>
      </c>
      <c r="CC211" s="32" t="str">
        <f t="shared" si="54"/>
        <v/>
      </c>
      <c r="CD211" s="32" t="str">
        <f t="shared" si="55"/>
        <v/>
      </c>
      <c r="CE211" s="32" t="str">
        <f t="shared" si="56"/>
        <v/>
      </c>
      <c r="CF211" s="32" t="str">
        <f t="shared" si="57"/>
        <v/>
      </c>
      <c r="CG211" s="33">
        <f t="shared" si="61"/>
        <v>0</v>
      </c>
      <c r="CH211" s="33">
        <f t="shared" si="62"/>
        <v>0</v>
      </c>
      <c r="CI211" s="33">
        <f t="shared" si="63"/>
        <v>0</v>
      </c>
      <c r="CJ211" s="33">
        <f t="shared" si="64"/>
        <v>0</v>
      </c>
      <c r="CK211" s="33">
        <f t="shared" si="65"/>
        <v>0</v>
      </c>
      <c r="CL211" s="33">
        <f t="shared" si="66"/>
        <v>0</v>
      </c>
      <c r="CM211" s="33"/>
      <c r="CZ211" s="2"/>
    </row>
    <row r="212" spans="1:104" ht="25.5" customHeight="1" x14ac:dyDescent="0.2">
      <c r="A212" s="1599" t="s">
        <v>204</v>
      </c>
      <c r="B212" s="982" t="s">
        <v>205</v>
      </c>
      <c r="C212" s="972">
        <f t="shared" si="67"/>
        <v>0</v>
      </c>
      <c r="D212" s="973">
        <f t="shared" ref="D212:E215" si="69">SUM(F212+H212+J212+L212+N212)</f>
        <v>0</v>
      </c>
      <c r="E212" s="974">
        <f t="shared" si="69"/>
        <v>0</v>
      </c>
      <c r="F212" s="893"/>
      <c r="G212" s="896"/>
      <c r="H212" s="893"/>
      <c r="I212" s="896"/>
      <c r="J212" s="893"/>
      <c r="K212" s="896"/>
      <c r="L212" s="893"/>
      <c r="M212" s="896"/>
      <c r="N212" s="893"/>
      <c r="O212" s="896"/>
      <c r="P212" s="977"/>
      <c r="Q212" s="978"/>
      <c r="R212" s="977"/>
      <c r="S212" s="978"/>
      <c r="T212" s="977"/>
      <c r="U212" s="978"/>
      <c r="V212" s="977"/>
      <c r="W212" s="978"/>
      <c r="X212" s="977"/>
      <c r="Y212" s="978"/>
      <c r="Z212" s="977"/>
      <c r="AA212" s="978"/>
      <c r="AB212" s="977"/>
      <c r="AC212" s="978"/>
      <c r="AD212" s="977"/>
      <c r="AE212" s="978"/>
      <c r="AF212" s="977"/>
      <c r="AG212" s="978"/>
      <c r="AH212" s="977"/>
      <c r="AI212" s="978"/>
      <c r="AJ212" s="977"/>
      <c r="AK212" s="978"/>
      <c r="AL212" s="977"/>
      <c r="AM212" s="985"/>
      <c r="AN212" s="954"/>
      <c r="AO212" s="911"/>
      <c r="AP212" s="896"/>
      <c r="AQ212" s="896"/>
      <c r="AR212" s="980"/>
      <c r="AS212" s="893"/>
      <c r="AT212" s="896"/>
      <c r="AU212" s="896"/>
      <c r="AV212" s="896"/>
      <c r="AW212" s="186" t="str">
        <f t="shared" si="60"/>
        <v/>
      </c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12"/>
      <c r="BI212" s="12"/>
      <c r="BY212" s="3"/>
      <c r="CA212" s="32" t="str">
        <f t="shared" si="52"/>
        <v/>
      </c>
      <c r="CB212" s="32"/>
      <c r="CC212" s="32" t="str">
        <f t="shared" si="54"/>
        <v/>
      </c>
      <c r="CD212" s="32" t="str">
        <f t="shared" si="55"/>
        <v/>
      </c>
      <c r="CE212" s="32" t="str">
        <f t="shared" si="56"/>
        <v/>
      </c>
      <c r="CF212" s="32" t="str">
        <f t="shared" si="57"/>
        <v/>
      </c>
      <c r="CG212" s="33">
        <f t="shared" si="61"/>
        <v>0</v>
      </c>
      <c r="CH212" s="33"/>
      <c r="CI212" s="33">
        <f t="shared" si="63"/>
        <v>0</v>
      </c>
      <c r="CJ212" s="33">
        <f t="shared" si="64"/>
        <v>0</v>
      </c>
      <c r="CK212" s="33">
        <f t="shared" si="65"/>
        <v>0</v>
      </c>
      <c r="CL212" s="33">
        <f t="shared" ref="CL212:CL214" si="70">IF(AND(C212&lt;&gt;0,OR(AQ212="",AS212="",AT212="",AU212="",AV212="")),1,0)</f>
        <v>0</v>
      </c>
      <c r="CM212" s="33"/>
      <c r="CZ212" s="2"/>
    </row>
    <row r="213" spans="1:104" ht="26.25" customHeight="1" x14ac:dyDescent="0.2">
      <c r="A213" s="1484"/>
      <c r="B213" s="400" t="s">
        <v>206</v>
      </c>
      <c r="C213" s="333">
        <f t="shared" si="67"/>
        <v>0</v>
      </c>
      <c r="D213" s="334">
        <f t="shared" si="69"/>
        <v>0</v>
      </c>
      <c r="E213" s="812">
        <f t="shared" si="69"/>
        <v>0</v>
      </c>
      <c r="F213" s="35"/>
      <c r="G213" s="39"/>
      <c r="H213" s="35"/>
      <c r="I213" s="39"/>
      <c r="J213" s="35"/>
      <c r="K213" s="39"/>
      <c r="L213" s="35"/>
      <c r="M213" s="39"/>
      <c r="N213" s="35"/>
      <c r="O213" s="39"/>
      <c r="P213" s="270"/>
      <c r="Q213" s="271"/>
      <c r="R213" s="270"/>
      <c r="S213" s="271"/>
      <c r="T213" s="270"/>
      <c r="U213" s="271"/>
      <c r="V213" s="270"/>
      <c r="W213" s="271"/>
      <c r="X213" s="270"/>
      <c r="Y213" s="271"/>
      <c r="Z213" s="270"/>
      <c r="AA213" s="271"/>
      <c r="AB213" s="270"/>
      <c r="AC213" s="271"/>
      <c r="AD213" s="270"/>
      <c r="AE213" s="271"/>
      <c r="AF213" s="270"/>
      <c r="AG213" s="271"/>
      <c r="AH213" s="270"/>
      <c r="AI213" s="271"/>
      <c r="AJ213" s="270"/>
      <c r="AK213" s="271"/>
      <c r="AL213" s="270"/>
      <c r="AM213" s="401"/>
      <c r="AN213" s="255"/>
      <c r="AO213" s="264"/>
      <c r="AP213" s="109"/>
      <c r="AQ213" s="39"/>
      <c r="AR213" s="402"/>
      <c r="AS213" s="35"/>
      <c r="AT213" s="39"/>
      <c r="AU213" s="39"/>
      <c r="AV213" s="39"/>
      <c r="AW213" s="186" t="str">
        <f t="shared" si="60"/>
        <v/>
      </c>
      <c r="AX213" s="31"/>
      <c r="AY213" s="31"/>
      <c r="AZ213" s="31"/>
      <c r="BA213" s="31"/>
      <c r="BB213" s="31"/>
      <c r="BC213" s="31"/>
      <c r="BD213" s="31"/>
      <c r="BE213" s="12"/>
      <c r="BF213" s="12"/>
      <c r="BY213" s="3"/>
      <c r="CA213" s="32" t="str">
        <f t="shared" si="52"/>
        <v/>
      </c>
      <c r="CB213" s="32"/>
      <c r="CC213" s="32" t="str">
        <f t="shared" si="54"/>
        <v/>
      </c>
      <c r="CD213" s="32" t="str">
        <f t="shared" si="55"/>
        <v/>
      </c>
      <c r="CE213" s="32" t="str">
        <f t="shared" si="56"/>
        <v/>
      </c>
      <c r="CF213" s="32" t="str">
        <f t="shared" si="57"/>
        <v/>
      </c>
      <c r="CG213" s="33">
        <f t="shared" si="61"/>
        <v>0</v>
      </c>
      <c r="CH213" s="33"/>
      <c r="CI213" s="33">
        <f t="shared" si="63"/>
        <v>0</v>
      </c>
      <c r="CJ213" s="33">
        <f t="shared" si="64"/>
        <v>0</v>
      </c>
      <c r="CK213" s="33">
        <f t="shared" si="65"/>
        <v>0</v>
      </c>
      <c r="CL213" s="33">
        <f t="shared" si="70"/>
        <v>0</v>
      </c>
      <c r="CM213" s="33"/>
      <c r="CZ213" s="2"/>
    </row>
    <row r="214" spans="1:104" ht="28.5" customHeight="1" x14ac:dyDescent="0.2">
      <c r="A214" s="1484"/>
      <c r="B214" s="400" t="s">
        <v>207</v>
      </c>
      <c r="C214" s="333">
        <f t="shared" si="67"/>
        <v>0</v>
      </c>
      <c r="D214" s="334">
        <f t="shared" si="69"/>
        <v>0</v>
      </c>
      <c r="E214" s="812">
        <f t="shared" si="69"/>
        <v>0</v>
      </c>
      <c r="F214" s="35"/>
      <c r="G214" s="39"/>
      <c r="H214" s="35"/>
      <c r="I214" s="39"/>
      <c r="J214" s="35"/>
      <c r="K214" s="39"/>
      <c r="L214" s="35"/>
      <c r="M214" s="39"/>
      <c r="N214" s="35"/>
      <c r="O214" s="39"/>
      <c r="P214" s="270"/>
      <c r="Q214" s="271"/>
      <c r="R214" s="270"/>
      <c r="S214" s="271"/>
      <c r="T214" s="270"/>
      <c r="U214" s="271"/>
      <c r="V214" s="270"/>
      <c r="W214" s="271"/>
      <c r="X214" s="270"/>
      <c r="Y214" s="271"/>
      <c r="Z214" s="270"/>
      <c r="AA214" s="271"/>
      <c r="AB214" s="270"/>
      <c r="AC214" s="271"/>
      <c r="AD214" s="270"/>
      <c r="AE214" s="271"/>
      <c r="AF214" s="270"/>
      <c r="AG214" s="271"/>
      <c r="AH214" s="270"/>
      <c r="AI214" s="271"/>
      <c r="AJ214" s="270"/>
      <c r="AK214" s="271"/>
      <c r="AL214" s="270"/>
      <c r="AM214" s="401"/>
      <c r="AN214" s="255"/>
      <c r="AO214" s="264"/>
      <c r="AP214" s="109"/>
      <c r="AQ214" s="39"/>
      <c r="AR214" s="402"/>
      <c r="AS214" s="35"/>
      <c r="AT214" s="39"/>
      <c r="AU214" s="39"/>
      <c r="AV214" s="39"/>
      <c r="AW214" s="186" t="str">
        <f t="shared" si="60"/>
        <v/>
      </c>
      <c r="AX214" s="31"/>
      <c r="AY214" s="31"/>
      <c r="AZ214" s="31"/>
      <c r="BA214" s="31"/>
      <c r="BB214" s="31"/>
      <c r="BC214" s="31"/>
      <c r="BD214" s="31"/>
      <c r="BE214" s="12"/>
      <c r="BF214" s="12"/>
      <c r="BY214" s="3"/>
      <c r="CA214" s="32" t="str">
        <f t="shared" si="52"/>
        <v/>
      </c>
      <c r="CB214" s="32"/>
      <c r="CC214" s="32" t="str">
        <f t="shared" si="54"/>
        <v/>
      </c>
      <c r="CD214" s="32" t="str">
        <f t="shared" si="55"/>
        <v/>
      </c>
      <c r="CE214" s="32" t="str">
        <f t="shared" si="56"/>
        <v/>
      </c>
      <c r="CF214" s="32" t="str">
        <f t="shared" si="57"/>
        <v/>
      </c>
      <c r="CG214" s="33">
        <f t="shared" si="61"/>
        <v>0</v>
      </c>
      <c r="CH214" s="33"/>
      <c r="CI214" s="33">
        <f t="shared" si="63"/>
        <v>0</v>
      </c>
      <c r="CJ214" s="33">
        <f t="shared" si="64"/>
        <v>0</v>
      </c>
      <c r="CK214" s="33">
        <f t="shared" si="65"/>
        <v>0</v>
      </c>
      <c r="CL214" s="33">
        <f t="shared" si="70"/>
        <v>0</v>
      </c>
      <c r="CM214" s="33"/>
      <c r="CZ214" s="2"/>
    </row>
    <row r="215" spans="1:104" ht="36" customHeight="1" x14ac:dyDescent="0.2">
      <c r="A215" s="1471"/>
      <c r="B215" s="383" t="s">
        <v>208</v>
      </c>
      <c r="C215" s="348">
        <f t="shared" si="67"/>
        <v>1</v>
      </c>
      <c r="D215" s="349">
        <f t="shared" si="69"/>
        <v>1</v>
      </c>
      <c r="E215" s="350">
        <f t="shared" si="69"/>
        <v>0</v>
      </c>
      <c r="F215" s="82"/>
      <c r="G215" s="85"/>
      <c r="H215" s="82">
        <v>1</v>
      </c>
      <c r="I215" s="85"/>
      <c r="J215" s="82"/>
      <c r="K215" s="85"/>
      <c r="L215" s="82"/>
      <c r="M215" s="85"/>
      <c r="N215" s="82"/>
      <c r="O215" s="85"/>
      <c r="P215" s="273"/>
      <c r="Q215" s="274"/>
      <c r="R215" s="273"/>
      <c r="S215" s="274"/>
      <c r="T215" s="273"/>
      <c r="U215" s="274"/>
      <c r="V215" s="273"/>
      <c r="W215" s="274"/>
      <c r="X215" s="273"/>
      <c r="Y215" s="274"/>
      <c r="Z215" s="273"/>
      <c r="AA215" s="274"/>
      <c r="AB215" s="273"/>
      <c r="AC215" s="274"/>
      <c r="AD215" s="273"/>
      <c r="AE215" s="274"/>
      <c r="AF215" s="273"/>
      <c r="AG215" s="274"/>
      <c r="AH215" s="273"/>
      <c r="AI215" s="274"/>
      <c r="AJ215" s="273"/>
      <c r="AK215" s="274"/>
      <c r="AL215" s="273"/>
      <c r="AM215" s="403"/>
      <c r="AN215" s="255"/>
      <c r="AO215" s="264"/>
      <c r="AP215" s="185"/>
      <c r="AQ215" s="82">
        <v>0</v>
      </c>
      <c r="AR215" s="404"/>
      <c r="AS215" s="82">
        <v>0</v>
      </c>
      <c r="AT215" s="85">
        <v>0</v>
      </c>
      <c r="AU215" s="85">
        <v>0</v>
      </c>
      <c r="AV215" s="85">
        <v>0</v>
      </c>
      <c r="AW215" s="186" t="str">
        <f t="shared" si="60"/>
        <v/>
      </c>
      <c r="AX215" s="31"/>
      <c r="AY215" s="31"/>
      <c r="AZ215" s="31"/>
      <c r="BA215" s="31"/>
      <c r="BB215" s="31"/>
      <c r="BC215" s="31"/>
      <c r="BD215" s="31"/>
      <c r="BE215" s="12"/>
      <c r="BF215" s="12"/>
      <c r="BY215" s="3"/>
      <c r="CA215" s="32" t="str">
        <f t="shared" si="52"/>
        <v/>
      </c>
      <c r="CB215" s="32"/>
      <c r="CC215" s="32" t="str">
        <f t="shared" si="54"/>
        <v/>
      </c>
      <c r="CD215" s="32" t="str">
        <f t="shared" si="55"/>
        <v/>
      </c>
      <c r="CE215" s="32" t="str">
        <f t="shared" si="56"/>
        <v/>
      </c>
      <c r="CF215" s="32" t="str">
        <f t="shared" si="57"/>
        <v/>
      </c>
      <c r="CG215" s="33">
        <f t="shared" si="61"/>
        <v>0</v>
      </c>
      <c r="CH215" s="33"/>
      <c r="CI215" s="33">
        <f t="shared" si="63"/>
        <v>0</v>
      </c>
      <c r="CJ215" s="33">
        <f t="shared" si="64"/>
        <v>0</v>
      </c>
      <c r="CK215" s="33">
        <f t="shared" si="65"/>
        <v>0</v>
      </c>
      <c r="CL215" s="33">
        <f>IF(AND(C215&lt;&gt;0,OR(AQ215="",AS215="",AT215="",AU215="",AV215="")),1,0)</f>
        <v>0</v>
      </c>
      <c r="CM215" s="33"/>
      <c r="CZ215" s="2"/>
    </row>
    <row r="216" spans="1:104" ht="16.350000000000001" customHeight="1" x14ac:dyDescent="0.2">
      <c r="A216" s="1392" t="s">
        <v>209</v>
      </c>
      <c r="B216" s="986" t="s">
        <v>234</v>
      </c>
      <c r="C216" s="328">
        <f t="shared" ref="C216:C221" si="71">+D216+E216</f>
        <v>0</v>
      </c>
      <c r="D216" s="329">
        <f t="shared" ref="D216:E231" si="72">SUM(F216+H216+J216+L216+N216+P216+R216+T216+V216+X216+Z216+AB216+AD216+AF216+AH216+AJ216+AL216)</f>
        <v>0</v>
      </c>
      <c r="E216" s="330">
        <f t="shared" si="72"/>
        <v>0</v>
      </c>
      <c r="F216" s="106"/>
      <c r="G216" s="109"/>
      <c r="H216" s="106"/>
      <c r="I216" s="109"/>
      <c r="J216" s="106"/>
      <c r="K216" s="109"/>
      <c r="L216" s="106"/>
      <c r="M216" s="109"/>
      <c r="N216" s="106"/>
      <c r="O216" s="109"/>
      <c r="P216" s="106"/>
      <c r="Q216" s="109"/>
      <c r="R216" s="106"/>
      <c r="S216" s="109"/>
      <c r="T216" s="106"/>
      <c r="U216" s="109"/>
      <c r="V216" s="106"/>
      <c r="W216" s="109"/>
      <c r="X216" s="106"/>
      <c r="Y216" s="109"/>
      <c r="Z216" s="106"/>
      <c r="AA216" s="109"/>
      <c r="AB216" s="106"/>
      <c r="AC216" s="109"/>
      <c r="AD216" s="106"/>
      <c r="AE216" s="109"/>
      <c r="AF216" s="106"/>
      <c r="AG216" s="109"/>
      <c r="AH216" s="106"/>
      <c r="AI216" s="109"/>
      <c r="AJ216" s="106"/>
      <c r="AK216" s="109"/>
      <c r="AL216" s="106"/>
      <c r="AM216" s="895"/>
      <c r="AN216" s="911"/>
      <c r="AO216" s="894"/>
      <c r="AP216" s="924"/>
      <c r="AQ216" s="109"/>
      <c r="AR216" s="109"/>
      <c r="AS216" s="893"/>
      <c r="AT216" s="39"/>
      <c r="AU216" s="39"/>
      <c r="AV216" s="39"/>
      <c r="AW216" s="186" t="str">
        <f t="shared" si="60"/>
        <v/>
      </c>
      <c r="AX216" s="31"/>
      <c r="AY216" s="31"/>
      <c r="AZ216" s="31"/>
      <c r="BA216" s="31"/>
      <c r="BB216" s="31"/>
      <c r="BC216" s="31"/>
      <c r="BD216" s="31"/>
      <c r="BE216" s="12"/>
      <c r="BF216" s="12"/>
      <c r="BY216" s="3"/>
      <c r="CA216" s="32" t="str">
        <f t="shared" si="52"/>
        <v/>
      </c>
      <c r="CB216" s="32" t="str">
        <f t="shared" si="53"/>
        <v/>
      </c>
      <c r="CC216" s="32" t="str">
        <f t="shared" si="54"/>
        <v/>
      </c>
      <c r="CD216" s="32" t="str">
        <f t="shared" si="55"/>
        <v/>
      </c>
      <c r="CE216" s="32" t="str">
        <f t="shared" si="56"/>
        <v/>
      </c>
      <c r="CF216" s="32" t="str">
        <f t="shared" si="57"/>
        <v/>
      </c>
      <c r="CG216" s="33">
        <f t="shared" si="61"/>
        <v>0</v>
      </c>
      <c r="CH216" s="33">
        <f t="shared" si="62"/>
        <v>0</v>
      </c>
      <c r="CI216" s="33">
        <f t="shared" si="63"/>
        <v>0</v>
      </c>
      <c r="CJ216" s="33">
        <f t="shared" si="64"/>
        <v>0</v>
      </c>
      <c r="CK216" s="33">
        <f t="shared" si="65"/>
        <v>0</v>
      </c>
      <c r="CL216" s="33">
        <f t="shared" si="66"/>
        <v>0</v>
      </c>
      <c r="CM216" s="33"/>
      <c r="CZ216" s="2"/>
    </row>
    <row r="217" spans="1:104" ht="16.350000000000001" customHeight="1" x14ac:dyDescent="0.2">
      <c r="A217" s="1392"/>
      <c r="B217" s="406" t="s">
        <v>211</v>
      </c>
      <c r="C217" s="333">
        <f t="shared" si="71"/>
        <v>0</v>
      </c>
      <c r="D217" s="334">
        <f t="shared" si="72"/>
        <v>0</v>
      </c>
      <c r="E217" s="812">
        <f t="shared" si="72"/>
        <v>0</v>
      </c>
      <c r="F217" s="35"/>
      <c r="G217" s="39"/>
      <c r="H217" s="35"/>
      <c r="I217" s="39"/>
      <c r="J217" s="35"/>
      <c r="K217" s="39"/>
      <c r="L217" s="35"/>
      <c r="M217" s="39"/>
      <c r="N217" s="35"/>
      <c r="O217" s="39"/>
      <c r="P217" s="35"/>
      <c r="Q217" s="39"/>
      <c r="R217" s="35"/>
      <c r="S217" s="39"/>
      <c r="T217" s="35"/>
      <c r="U217" s="39"/>
      <c r="V217" s="35"/>
      <c r="W217" s="39"/>
      <c r="X217" s="35"/>
      <c r="Y217" s="39"/>
      <c r="Z217" s="35"/>
      <c r="AA217" s="39"/>
      <c r="AB217" s="35"/>
      <c r="AC217" s="39"/>
      <c r="AD217" s="35"/>
      <c r="AE217" s="39"/>
      <c r="AF217" s="35"/>
      <c r="AG217" s="39"/>
      <c r="AH217" s="35"/>
      <c r="AI217" s="39"/>
      <c r="AJ217" s="35"/>
      <c r="AK217" s="39"/>
      <c r="AL217" s="35"/>
      <c r="AM217" s="38"/>
      <c r="AN217" s="143"/>
      <c r="AO217" s="36"/>
      <c r="AP217" s="40"/>
      <c r="AQ217" s="39"/>
      <c r="AR217" s="39"/>
      <c r="AS217" s="35"/>
      <c r="AT217" s="39"/>
      <c r="AU217" s="39"/>
      <c r="AV217" s="39"/>
      <c r="AW217" s="186" t="str">
        <f t="shared" si="60"/>
        <v/>
      </c>
      <c r="AX217" s="31"/>
      <c r="AY217" s="31"/>
      <c r="AZ217" s="31"/>
      <c r="BA217" s="31"/>
      <c r="BB217" s="31"/>
      <c r="BC217" s="31"/>
      <c r="BD217" s="31"/>
      <c r="BE217" s="12"/>
      <c r="BF217" s="12"/>
      <c r="BY217" s="3"/>
      <c r="CA217" s="32" t="str">
        <f t="shared" si="52"/>
        <v/>
      </c>
      <c r="CB217" s="32" t="str">
        <f t="shared" si="53"/>
        <v/>
      </c>
      <c r="CC217" s="32" t="str">
        <f t="shared" si="54"/>
        <v/>
      </c>
      <c r="CD217" s="32" t="str">
        <f t="shared" si="55"/>
        <v/>
      </c>
      <c r="CE217" s="32" t="str">
        <f t="shared" si="56"/>
        <v/>
      </c>
      <c r="CF217" s="32" t="str">
        <f t="shared" si="57"/>
        <v/>
      </c>
      <c r="CG217" s="33">
        <f t="shared" si="61"/>
        <v>0</v>
      </c>
      <c r="CH217" s="33">
        <f t="shared" si="62"/>
        <v>0</v>
      </c>
      <c r="CI217" s="33">
        <f t="shared" si="63"/>
        <v>0</v>
      </c>
      <c r="CJ217" s="33">
        <f t="shared" si="64"/>
        <v>0</v>
      </c>
      <c r="CK217" s="33">
        <f t="shared" si="65"/>
        <v>0</v>
      </c>
      <c r="CL217" s="33">
        <f t="shared" si="66"/>
        <v>0</v>
      </c>
      <c r="CM217" s="33"/>
      <c r="CZ217" s="2"/>
    </row>
    <row r="218" spans="1:104" ht="16.350000000000001" customHeight="1" x14ac:dyDescent="0.2">
      <c r="A218" s="1392"/>
      <c r="B218" s="406" t="s">
        <v>212</v>
      </c>
      <c r="C218" s="333">
        <f t="shared" si="71"/>
        <v>0</v>
      </c>
      <c r="D218" s="334">
        <f t="shared" si="72"/>
        <v>0</v>
      </c>
      <c r="E218" s="812">
        <f t="shared" si="72"/>
        <v>0</v>
      </c>
      <c r="F218" s="35"/>
      <c r="G218" s="39"/>
      <c r="H218" s="35"/>
      <c r="I218" s="39"/>
      <c r="J218" s="35"/>
      <c r="K218" s="39"/>
      <c r="L218" s="35"/>
      <c r="M218" s="39"/>
      <c r="N218" s="35"/>
      <c r="O218" s="39"/>
      <c r="P218" s="35"/>
      <c r="Q218" s="39"/>
      <c r="R218" s="35"/>
      <c r="S218" s="39"/>
      <c r="T218" s="35"/>
      <c r="U218" s="39"/>
      <c r="V218" s="35"/>
      <c r="W218" s="39"/>
      <c r="X218" s="35"/>
      <c r="Y218" s="39"/>
      <c r="Z218" s="35"/>
      <c r="AA218" s="39"/>
      <c r="AB218" s="35"/>
      <c r="AC218" s="39"/>
      <c r="AD218" s="35"/>
      <c r="AE218" s="39"/>
      <c r="AF218" s="35"/>
      <c r="AG218" s="39"/>
      <c r="AH218" s="35"/>
      <c r="AI218" s="39"/>
      <c r="AJ218" s="35"/>
      <c r="AK218" s="39"/>
      <c r="AL218" s="35"/>
      <c r="AM218" s="38"/>
      <c r="AN218" s="143"/>
      <c r="AO218" s="36"/>
      <c r="AP218" s="40"/>
      <c r="AQ218" s="39"/>
      <c r="AR218" s="39"/>
      <c r="AS218" s="35"/>
      <c r="AT218" s="39"/>
      <c r="AU218" s="39"/>
      <c r="AV218" s="39"/>
      <c r="AW218" s="186" t="str">
        <f t="shared" si="60"/>
        <v/>
      </c>
      <c r="AX218" s="31"/>
      <c r="AY218" s="31"/>
      <c r="AZ218" s="31"/>
      <c r="BA218" s="31"/>
      <c r="BB218" s="31"/>
      <c r="BC218" s="31"/>
      <c r="BD218" s="31"/>
      <c r="BE218" s="12"/>
      <c r="BF218" s="12"/>
      <c r="BY218" s="3"/>
      <c r="CA218" s="32" t="str">
        <f t="shared" si="52"/>
        <v/>
      </c>
      <c r="CB218" s="32" t="str">
        <f t="shared" si="53"/>
        <v/>
      </c>
      <c r="CC218" s="32" t="str">
        <f t="shared" si="54"/>
        <v/>
      </c>
      <c r="CD218" s="32" t="str">
        <f t="shared" si="55"/>
        <v/>
      </c>
      <c r="CE218" s="32" t="str">
        <f t="shared" si="56"/>
        <v/>
      </c>
      <c r="CF218" s="32" t="str">
        <f t="shared" si="57"/>
        <v/>
      </c>
      <c r="CG218" s="33">
        <f t="shared" si="61"/>
        <v>0</v>
      </c>
      <c r="CH218" s="33">
        <f t="shared" si="62"/>
        <v>0</v>
      </c>
      <c r="CI218" s="33">
        <f t="shared" si="63"/>
        <v>0</v>
      </c>
      <c r="CJ218" s="33">
        <f t="shared" si="64"/>
        <v>0</v>
      </c>
      <c r="CK218" s="33">
        <f t="shared" si="65"/>
        <v>0</v>
      </c>
      <c r="CL218" s="33">
        <f t="shared" si="66"/>
        <v>0</v>
      </c>
      <c r="CM218" s="33"/>
      <c r="CZ218" s="2"/>
    </row>
    <row r="219" spans="1:104" ht="16.350000000000001" customHeight="1" x14ac:dyDescent="0.2">
      <c r="A219" s="1392"/>
      <c r="B219" s="406" t="s">
        <v>213</v>
      </c>
      <c r="C219" s="333">
        <f t="shared" si="71"/>
        <v>0</v>
      </c>
      <c r="D219" s="334">
        <f t="shared" si="72"/>
        <v>0</v>
      </c>
      <c r="E219" s="812">
        <f t="shared" si="72"/>
        <v>0</v>
      </c>
      <c r="F219" s="35"/>
      <c r="G219" s="39"/>
      <c r="H219" s="35"/>
      <c r="I219" s="39"/>
      <c r="J219" s="35"/>
      <c r="K219" s="39"/>
      <c r="L219" s="35"/>
      <c r="M219" s="39"/>
      <c r="N219" s="35"/>
      <c r="O219" s="39"/>
      <c r="P219" s="35"/>
      <c r="Q219" s="39"/>
      <c r="R219" s="35"/>
      <c r="S219" s="39"/>
      <c r="T219" s="35"/>
      <c r="U219" s="39"/>
      <c r="V219" s="35"/>
      <c r="W219" s="39"/>
      <c r="X219" s="35"/>
      <c r="Y219" s="39"/>
      <c r="Z219" s="35"/>
      <c r="AA219" s="39"/>
      <c r="AB219" s="35"/>
      <c r="AC219" s="39"/>
      <c r="AD219" s="35"/>
      <c r="AE219" s="39"/>
      <c r="AF219" s="35"/>
      <c r="AG219" s="39"/>
      <c r="AH219" s="35"/>
      <c r="AI219" s="39"/>
      <c r="AJ219" s="35"/>
      <c r="AK219" s="39"/>
      <c r="AL219" s="35"/>
      <c r="AM219" s="38"/>
      <c r="AN219" s="143"/>
      <c r="AO219" s="36"/>
      <c r="AP219" s="40"/>
      <c r="AQ219" s="39"/>
      <c r="AR219" s="39"/>
      <c r="AS219" s="35"/>
      <c r="AT219" s="39"/>
      <c r="AU219" s="39"/>
      <c r="AV219" s="39"/>
      <c r="AW219" s="186" t="str">
        <f t="shared" si="60"/>
        <v/>
      </c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12"/>
      <c r="BI219" s="12"/>
      <c r="BY219" s="3"/>
      <c r="CA219" s="32" t="str">
        <f t="shared" si="52"/>
        <v/>
      </c>
      <c r="CB219" s="32" t="str">
        <f t="shared" si="53"/>
        <v/>
      </c>
      <c r="CC219" s="32" t="str">
        <f t="shared" si="54"/>
        <v/>
      </c>
      <c r="CD219" s="32" t="str">
        <f t="shared" si="55"/>
        <v/>
      </c>
      <c r="CE219" s="32" t="str">
        <f t="shared" si="56"/>
        <v/>
      </c>
      <c r="CF219" s="32" t="str">
        <f t="shared" si="57"/>
        <v/>
      </c>
      <c r="CG219" s="33">
        <f t="shared" si="61"/>
        <v>0</v>
      </c>
      <c r="CH219" s="33">
        <f t="shared" si="62"/>
        <v>0</v>
      </c>
      <c r="CI219" s="33">
        <f t="shared" si="63"/>
        <v>0</v>
      </c>
      <c r="CJ219" s="33">
        <f t="shared" si="64"/>
        <v>0</v>
      </c>
      <c r="CK219" s="33">
        <f t="shared" si="65"/>
        <v>0</v>
      </c>
      <c r="CL219" s="33">
        <f t="shared" si="66"/>
        <v>0</v>
      </c>
      <c r="CM219" s="33"/>
      <c r="CZ219" s="2"/>
    </row>
    <row r="220" spans="1:104" ht="16.350000000000001" customHeight="1" x14ac:dyDescent="0.2">
      <c r="A220" s="1392"/>
      <c r="B220" s="406" t="s">
        <v>214</v>
      </c>
      <c r="C220" s="328">
        <f t="shared" si="71"/>
        <v>0</v>
      </c>
      <c r="D220" s="329">
        <f t="shared" si="72"/>
        <v>0</v>
      </c>
      <c r="E220" s="330">
        <f t="shared" si="72"/>
        <v>0</v>
      </c>
      <c r="F220" s="35"/>
      <c r="G220" s="39"/>
      <c r="H220" s="35"/>
      <c r="I220" s="39"/>
      <c r="J220" s="35"/>
      <c r="K220" s="39"/>
      <c r="L220" s="35"/>
      <c r="M220" s="39"/>
      <c r="N220" s="35"/>
      <c r="O220" s="39"/>
      <c r="P220" s="35"/>
      <c r="Q220" s="39"/>
      <c r="R220" s="35"/>
      <c r="S220" s="39"/>
      <c r="T220" s="35"/>
      <c r="U220" s="39"/>
      <c r="V220" s="35"/>
      <c r="W220" s="39"/>
      <c r="X220" s="35"/>
      <c r="Y220" s="39"/>
      <c r="Z220" s="35"/>
      <c r="AA220" s="39"/>
      <c r="AB220" s="35"/>
      <c r="AC220" s="39"/>
      <c r="AD220" s="35"/>
      <c r="AE220" s="39"/>
      <c r="AF220" s="35"/>
      <c r="AG220" s="39"/>
      <c r="AH220" s="35"/>
      <c r="AI220" s="39"/>
      <c r="AJ220" s="35"/>
      <c r="AK220" s="39"/>
      <c r="AL220" s="35"/>
      <c r="AM220" s="38"/>
      <c r="AN220" s="143"/>
      <c r="AO220" s="36"/>
      <c r="AP220" s="40"/>
      <c r="AQ220" s="39"/>
      <c r="AR220" s="39"/>
      <c r="AS220" s="35"/>
      <c r="AT220" s="39"/>
      <c r="AU220" s="39"/>
      <c r="AV220" s="39"/>
      <c r="AW220" s="186" t="str">
        <f t="shared" si="60"/>
        <v/>
      </c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12"/>
      <c r="BI220" s="12"/>
      <c r="BY220" s="3"/>
      <c r="CA220" s="32" t="str">
        <f t="shared" si="52"/>
        <v/>
      </c>
      <c r="CB220" s="32" t="str">
        <f t="shared" si="53"/>
        <v/>
      </c>
      <c r="CC220" s="32" t="str">
        <f t="shared" si="54"/>
        <v/>
      </c>
      <c r="CD220" s="32" t="str">
        <f t="shared" si="55"/>
        <v/>
      </c>
      <c r="CE220" s="32" t="str">
        <f t="shared" si="56"/>
        <v/>
      </c>
      <c r="CF220" s="32" t="str">
        <f t="shared" si="57"/>
        <v/>
      </c>
      <c r="CG220" s="33">
        <f t="shared" si="61"/>
        <v>0</v>
      </c>
      <c r="CH220" s="33">
        <f t="shared" si="62"/>
        <v>0</v>
      </c>
      <c r="CI220" s="33">
        <f t="shared" si="63"/>
        <v>0</v>
      </c>
      <c r="CJ220" s="33">
        <f t="shared" si="64"/>
        <v>0</v>
      </c>
      <c r="CK220" s="33">
        <f t="shared" si="65"/>
        <v>0</v>
      </c>
      <c r="CL220" s="33">
        <f t="shared" si="66"/>
        <v>0</v>
      </c>
      <c r="CM220" s="33"/>
      <c r="CZ220" s="2"/>
    </row>
    <row r="221" spans="1:104" ht="16.350000000000001" customHeight="1" x14ac:dyDescent="0.2">
      <c r="A221" s="1376"/>
      <c r="B221" s="364" t="s">
        <v>215</v>
      </c>
      <c r="C221" s="322">
        <f t="shared" si="71"/>
        <v>0</v>
      </c>
      <c r="D221" s="323">
        <f t="shared" si="72"/>
        <v>0</v>
      </c>
      <c r="E221" s="304">
        <f t="shared" si="72"/>
        <v>0</v>
      </c>
      <c r="F221" s="35"/>
      <c r="G221" s="39"/>
      <c r="H221" s="35"/>
      <c r="I221" s="39"/>
      <c r="J221" s="35"/>
      <c r="K221" s="39"/>
      <c r="L221" s="35"/>
      <c r="M221" s="39"/>
      <c r="N221" s="35"/>
      <c r="O221" s="39"/>
      <c r="P221" s="35"/>
      <c r="Q221" s="39"/>
      <c r="R221" s="35"/>
      <c r="S221" s="39"/>
      <c r="T221" s="35"/>
      <c r="U221" s="39"/>
      <c r="V221" s="35"/>
      <c r="W221" s="39"/>
      <c r="X221" s="35"/>
      <c r="Y221" s="39"/>
      <c r="Z221" s="35"/>
      <c r="AA221" s="39"/>
      <c r="AB221" s="35"/>
      <c r="AC221" s="39"/>
      <c r="AD221" s="35"/>
      <c r="AE221" s="39"/>
      <c r="AF221" s="35"/>
      <c r="AG221" s="39"/>
      <c r="AH221" s="35"/>
      <c r="AI221" s="39"/>
      <c r="AJ221" s="35"/>
      <c r="AK221" s="39"/>
      <c r="AL221" s="82"/>
      <c r="AM221" s="84"/>
      <c r="AN221" s="149"/>
      <c r="AO221" s="83"/>
      <c r="AP221" s="185"/>
      <c r="AQ221" s="85"/>
      <c r="AR221" s="85"/>
      <c r="AS221" s="35"/>
      <c r="AT221" s="39"/>
      <c r="AU221" s="39"/>
      <c r="AV221" s="39"/>
      <c r="AW221" s="186" t="str">
        <f t="shared" si="60"/>
        <v/>
      </c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12"/>
      <c r="BI221" s="12"/>
      <c r="BY221" s="3"/>
      <c r="CA221" s="32" t="str">
        <f t="shared" si="52"/>
        <v/>
      </c>
      <c r="CB221" s="32" t="str">
        <f t="shared" si="53"/>
        <v/>
      </c>
      <c r="CC221" s="32" t="str">
        <f t="shared" si="54"/>
        <v/>
      </c>
      <c r="CD221" s="32" t="str">
        <f t="shared" si="55"/>
        <v/>
      </c>
      <c r="CE221" s="32" t="str">
        <f t="shared" si="56"/>
        <v/>
      </c>
      <c r="CF221" s="32" t="str">
        <f t="shared" si="57"/>
        <v/>
      </c>
      <c r="CG221" s="33">
        <f t="shared" si="61"/>
        <v>0</v>
      </c>
      <c r="CH221" s="33">
        <f t="shared" si="62"/>
        <v>0</v>
      </c>
      <c r="CI221" s="33">
        <f t="shared" si="63"/>
        <v>0</v>
      </c>
      <c r="CJ221" s="33">
        <f t="shared" si="64"/>
        <v>0</v>
      </c>
      <c r="CK221" s="33">
        <f t="shared" si="65"/>
        <v>0</v>
      </c>
      <c r="CL221" s="33">
        <f t="shared" si="66"/>
        <v>0</v>
      </c>
      <c r="CM221" s="33"/>
      <c r="CZ221" s="2"/>
    </row>
    <row r="222" spans="1:104" ht="16.350000000000001" customHeight="1" x14ac:dyDescent="0.2">
      <c r="A222" s="1375" t="s">
        <v>216</v>
      </c>
      <c r="B222" s="986" t="s">
        <v>217</v>
      </c>
      <c r="C222" s="972">
        <f t="shared" ref="C222:C231" si="73">SUM(D222+E222)</f>
        <v>0</v>
      </c>
      <c r="D222" s="973">
        <f t="shared" si="72"/>
        <v>0</v>
      </c>
      <c r="E222" s="974">
        <f t="shared" si="72"/>
        <v>0</v>
      </c>
      <c r="F222" s="893"/>
      <c r="G222" s="896"/>
      <c r="H222" s="893"/>
      <c r="I222" s="896"/>
      <c r="J222" s="893"/>
      <c r="K222" s="896"/>
      <c r="L222" s="893"/>
      <c r="M222" s="896"/>
      <c r="N222" s="893"/>
      <c r="O222" s="896"/>
      <c r="P222" s="893"/>
      <c r="Q222" s="896"/>
      <c r="R222" s="893"/>
      <c r="S222" s="896"/>
      <c r="T222" s="893"/>
      <c r="U222" s="896"/>
      <c r="V222" s="893"/>
      <c r="W222" s="896"/>
      <c r="X222" s="893"/>
      <c r="Y222" s="896"/>
      <c r="Z222" s="893"/>
      <c r="AA222" s="896"/>
      <c r="AB222" s="893"/>
      <c r="AC222" s="896"/>
      <c r="AD222" s="893"/>
      <c r="AE222" s="896"/>
      <c r="AF222" s="893"/>
      <c r="AG222" s="896"/>
      <c r="AH222" s="893"/>
      <c r="AI222" s="896"/>
      <c r="AJ222" s="893"/>
      <c r="AK222" s="896"/>
      <c r="AL222" s="893"/>
      <c r="AM222" s="953"/>
      <c r="AN222" s="255"/>
      <c r="AO222" s="264"/>
      <c r="AP222" s="109"/>
      <c r="AQ222" s="407"/>
      <c r="AR222" s="408"/>
      <c r="AS222" s="893"/>
      <c r="AT222" s="896"/>
      <c r="AU222" s="896"/>
      <c r="AV222" s="896"/>
      <c r="AW222" s="186" t="str">
        <f t="shared" si="60"/>
        <v/>
      </c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12"/>
      <c r="BI222" s="12"/>
      <c r="BY222" s="3"/>
      <c r="CA222" s="32"/>
      <c r="CB222" s="32"/>
      <c r="CC222" s="32" t="str">
        <f t="shared" si="54"/>
        <v/>
      </c>
      <c r="CD222" s="32" t="str">
        <f t="shared" si="55"/>
        <v/>
      </c>
      <c r="CE222" s="32" t="str">
        <f t="shared" si="56"/>
        <v/>
      </c>
      <c r="CF222" s="32" t="str">
        <f t="shared" si="57"/>
        <v/>
      </c>
      <c r="CG222" s="33"/>
      <c r="CH222" s="33"/>
      <c r="CI222" s="33">
        <f t="shared" si="63"/>
        <v>0</v>
      </c>
      <c r="CJ222" s="33">
        <f t="shared" si="64"/>
        <v>0</v>
      </c>
      <c r="CK222" s="33">
        <f t="shared" si="65"/>
        <v>0</v>
      </c>
      <c r="CL222" s="33">
        <f t="shared" ref="CL222:CL223" si="74">IF(AND(C222&lt;&gt;0,OR(AS222="",AT222="",AU222="",AV222="")),1,0)</f>
        <v>0</v>
      </c>
      <c r="CM222" s="33"/>
      <c r="CZ222" s="2"/>
    </row>
    <row r="223" spans="1:104" ht="16.350000000000001" customHeight="1" x14ac:dyDescent="0.2">
      <c r="A223" s="1392"/>
      <c r="B223" s="823" t="s">
        <v>218</v>
      </c>
      <c r="C223" s="328">
        <f t="shared" si="73"/>
        <v>0</v>
      </c>
      <c r="D223" s="329">
        <f t="shared" si="72"/>
        <v>0</v>
      </c>
      <c r="E223" s="330">
        <f t="shared" si="72"/>
        <v>0</v>
      </c>
      <c r="F223" s="106"/>
      <c r="G223" s="109"/>
      <c r="H223" s="106"/>
      <c r="I223" s="109"/>
      <c r="J223" s="106"/>
      <c r="K223" s="109"/>
      <c r="L223" s="106"/>
      <c r="M223" s="109"/>
      <c r="N223" s="106"/>
      <c r="O223" s="109"/>
      <c r="P223" s="106"/>
      <c r="Q223" s="109"/>
      <c r="R223" s="106"/>
      <c r="S223" s="109"/>
      <c r="T223" s="106"/>
      <c r="U223" s="109"/>
      <c r="V223" s="106"/>
      <c r="W223" s="109"/>
      <c r="X223" s="106"/>
      <c r="Y223" s="109"/>
      <c r="Z223" s="106"/>
      <c r="AA223" s="109"/>
      <c r="AB223" s="106"/>
      <c r="AC223" s="109"/>
      <c r="AD223" s="106"/>
      <c r="AE223" s="109"/>
      <c r="AF223" s="106"/>
      <c r="AG223" s="109"/>
      <c r="AH223" s="106"/>
      <c r="AI223" s="109"/>
      <c r="AJ223" s="106"/>
      <c r="AK223" s="109"/>
      <c r="AL223" s="106"/>
      <c r="AM223" s="254"/>
      <c r="AN223" s="255"/>
      <c r="AO223" s="264"/>
      <c r="AP223" s="109"/>
      <c r="AQ223" s="271"/>
      <c r="AR223" s="402"/>
      <c r="AS223" s="106"/>
      <c r="AT223" s="109"/>
      <c r="AU223" s="109"/>
      <c r="AV223" s="109"/>
      <c r="AW223" s="186" t="str">
        <f t="shared" si="60"/>
        <v/>
      </c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12"/>
      <c r="BI223" s="12"/>
      <c r="BY223" s="3"/>
      <c r="CA223" s="32"/>
      <c r="CB223" s="32"/>
      <c r="CC223" s="32" t="str">
        <f t="shared" si="54"/>
        <v/>
      </c>
      <c r="CD223" s="32" t="str">
        <f t="shared" si="55"/>
        <v/>
      </c>
      <c r="CE223" s="32" t="str">
        <f t="shared" si="56"/>
        <v/>
      </c>
      <c r="CF223" s="32" t="str">
        <f t="shared" si="57"/>
        <v/>
      </c>
      <c r="CG223" s="33"/>
      <c r="CH223" s="33"/>
      <c r="CI223" s="33">
        <f t="shared" si="63"/>
        <v>0</v>
      </c>
      <c r="CJ223" s="33">
        <f t="shared" si="64"/>
        <v>0</v>
      </c>
      <c r="CK223" s="33">
        <f t="shared" si="65"/>
        <v>0</v>
      </c>
      <c r="CL223" s="33">
        <f t="shared" si="74"/>
        <v>0</v>
      </c>
      <c r="CM223" s="33"/>
      <c r="CZ223" s="2"/>
    </row>
    <row r="224" spans="1:104" ht="16.350000000000001" customHeight="1" x14ac:dyDescent="0.2">
      <c r="A224" s="1376"/>
      <c r="B224" s="824" t="s">
        <v>219</v>
      </c>
      <c r="C224" s="315">
        <f t="shared" si="73"/>
        <v>0</v>
      </c>
      <c r="D224" s="316">
        <f t="shared" si="72"/>
        <v>0</v>
      </c>
      <c r="E224" s="317">
        <f t="shared" si="72"/>
        <v>0</v>
      </c>
      <c r="F224" s="92"/>
      <c r="G224" s="95"/>
      <c r="H224" s="92"/>
      <c r="I224" s="95"/>
      <c r="J224" s="92"/>
      <c r="K224" s="95"/>
      <c r="L224" s="92"/>
      <c r="M224" s="95"/>
      <c r="N224" s="92"/>
      <c r="O224" s="95"/>
      <c r="P224" s="92"/>
      <c r="Q224" s="95"/>
      <c r="R224" s="92"/>
      <c r="S224" s="95"/>
      <c r="T224" s="92"/>
      <c r="U224" s="95"/>
      <c r="V224" s="92"/>
      <c r="W224" s="95"/>
      <c r="X224" s="92"/>
      <c r="Y224" s="95"/>
      <c r="Z224" s="92"/>
      <c r="AA224" s="95"/>
      <c r="AB224" s="92"/>
      <c r="AC224" s="95"/>
      <c r="AD224" s="92"/>
      <c r="AE224" s="95"/>
      <c r="AF224" s="92"/>
      <c r="AG224" s="95"/>
      <c r="AH224" s="92"/>
      <c r="AI224" s="95"/>
      <c r="AJ224" s="92"/>
      <c r="AK224" s="95"/>
      <c r="AL224" s="92"/>
      <c r="AM224" s="318"/>
      <c r="AN224" s="375"/>
      <c r="AO224" s="376"/>
      <c r="AP224" s="95"/>
      <c r="AQ224" s="274"/>
      <c r="AR224" s="404"/>
      <c r="AS224" s="92"/>
      <c r="AT224" s="95"/>
      <c r="AU224" s="95"/>
      <c r="AV224" s="95"/>
      <c r="AW224" s="186" t="str">
        <f t="shared" si="60"/>
        <v/>
      </c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12"/>
      <c r="BI224" s="12"/>
      <c r="BY224" s="3"/>
      <c r="CA224" s="32"/>
      <c r="CB224" s="32"/>
      <c r="CC224" s="32" t="str">
        <f t="shared" si="54"/>
        <v/>
      </c>
      <c r="CD224" s="32" t="str">
        <f t="shared" si="55"/>
        <v/>
      </c>
      <c r="CE224" s="32" t="str">
        <f t="shared" si="56"/>
        <v/>
      </c>
      <c r="CF224" s="32" t="str">
        <f t="shared" si="57"/>
        <v/>
      </c>
      <c r="CG224" s="33"/>
      <c r="CH224" s="33"/>
      <c r="CI224" s="33">
        <f t="shared" si="63"/>
        <v>0</v>
      </c>
      <c r="CJ224" s="33">
        <f t="shared" si="64"/>
        <v>0</v>
      </c>
      <c r="CK224" s="33">
        <f t="shared" si="65"/>
        <v>0</v>
      </c>
      <c r="CL224" s="33">
        <f>IF(AND(C224&lt;&gt;0,OR(AS224="",AT224="",AU224="",AV224="")),1,0)</f>
        <v>0</v>
      </c>
      <c r="CM224" s="33"/>
      <c r="CZ224" s="2"/>
    </row>
    <row r="225" spans="1:104" ht="16.350000000000001" customHeight="1" x14ac:dyDescent="0.2">
      <c r="A225" s="1600" t="s">
        <v>220</v>
      </c>
      <c r="B225" s="1601"/>
      <c r="C225" s="328">
        <f t="shared" si="73"/>
        <v>0</v>
      </c>
      <c r="D225" s="329">
        <f t="shared" si="72"/>
        <v>0</v>
      </c>
      <c r="E225" s="330">
        <f t="shared" si="72"/>
        <v>0</v>
      </c>
      <c r="F225" s="106"/>
      <c r="G225" s="109"/>
      <c r="H225" s="106"/>
      <c r="I225" s="109"/>
      <c r="J225" s="106"/>
      <c r="K225" s="109"/>
      <c r="L225" s="106"/>
      <c r="M225" s="109"/>
      <c r="N225" s="106"/>
      <c r="O225" s="109"/>
      <c r="P225" s="106"/>
      <c r="Q225" s="109"/>
      <c r="R225" s="106"/>
      <c r="S225" s="109"/>
      <c r="T225" s="106"/>
      <c r="U225" s="109"/>
      <c r="V225" s="106"/>
      <c r="W225" s="109"/>
      <c r="X225" s="106"/>
      <c r="Y225" s="109"/>
      <c r="Z225" s="106"/>
      <c r="AA225" s="109"/>
      <c r="AB225" s="106"/>
      <c r="AC225" s="109"/>
      <c r="AD225" s="106"/>
      <c r="AE225" s="109"/>
      <c r="AF225" s="106"/>
      <c r="AG225" s="109"/>
      <c r="AH225" s="106"/>
      <c r="AI225" s="109"/>
      <c r="AJ225" s="106"/>
      <c r="AK225" s="109"/>
      <c r="AL225" s="106"/>
      <c r="AM225" s="254"/>
      <c r="AN225" s="255"/>
      <c r="AO225" s="264"/>
      <c r="AP225" s="109"/>
      <c r="AQ225" s="109"/>
      <c r="AR225" s="57"/>
      <c r="AS225" s="106"/>
      <c r="AT225" s="109"/>
      <c r="AU225" s="109"/>
      <c r="AV225" s="109"/>
      <c r="AW225" s="186" t="str">
        <f t="shared" si="60"/>
        <v/>
      </c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12"/>
      <c r="BI225" s="12"/>
      <c r="BY225" s="3"/>
      <c r="CA225" s="32" t="str">
        <f t="shared" si="52"/>
        <v/>
      </c>
      <c r="CB225" s="32" t="str">
        <f t="shared" si="53"/>
        <v/>
      </c>
      <c r="CC225" s="32" t="str">
        <f t="shared" si="54"/>
        <v/>
      </c>
      <c r="CD225" s="32" t="str">
        <f t="shared" si="55"/>
        <v/>
      </c>
      <c r="CE225" s="32" t="str">
        <f t="shared" si="56"/>
        <v/>
      </c>
      <c r="CF225" s="32" t="str">
        <f t="shared" si="57"/>
        <v/>
      </c>
      <c r="CG225" s="33">
        <f t="shared" si="61"/>
        <v>0</v>
      </c>
      <c r="CH225" s="33">
        <f t="shared" si="62"/>
        <v>0</v>
      </c>
      <c r="CI225" s="33">
        <f t="shared" si="63"/>
        <v>0</v>
      </c>
      <c r="CJ225" s="33">
        <f t="shared" si="64"/>
        <v>0</v>
      </c>
      <c r="CK225" s="33">
        <f t="shared" si="65"/>
        <v>0</v>
      </c>
      <c r="CL225" s="33">
        <f t="shared" si="66"/>
        <v>0</v>
      </c>
      <c r="CM225" s="33"/>
      <c r="CZ225" s="2"/>
    </row>
    <row r="226" spans="1:104" ht="16.350000000000001" customHeight="1" x14ac:dyDescent="0.2">
      <c r="A226" s="1472" t="s">
        <v>221</v>
      </c>
      <c r="B226" s="1473"/>
      <c r="C226" s="333">
        <f t="shared" si="73"/>
        <v>0</v>
      </c>
      <c r="D226" s="334">
        <f t="shared" si="72"/>
        <v>0</v>
      </c>
      <c r="E226" s="812">
        <f t="shared" si="72"/>
        <v>0</v>
      </c>
      <c r="F226" s="35"/>
      <c r="G226" s="39"/>
      <c r="H226" s="35"/>
      <c r="I226" s="39"/>
      <c r="J226" s="35"/>
      <c r="K226" s="39"/>
      <c r="L226" s="35"/>
      <c r="M226" s="39"/>
      <c r="N226" s="35"/>
      <c r="O226" s="39"/>
      <c r="P226" s="35"/>
      <c r="Q226" s="39"/>
      <c r="R226" s="35"/>
      <c r="S226" s="39"/>
      <c r="T226" s="35"/>
      <c r="U226" s="39"/>
      <c r="V226" s="35"/>
      <c r="W226" s="39"/>
      <c r="X226" s="35"/>
      <c r="Y226" s="39"/>
      <c r="Z226" s="35"/>
      <c r="AA226" s="39"/>
      <c r="AB226" s="35"/>
      <c r="AC226" s="39"/>
      <c r="AD226" s="35"/>
      <c r="AE226" s="39"/>
      <c r="AF226" s="35"/>
      <c r="AG226" s="39"/>
      <c r="AH226" s="35"/>
      <c r="AI226" s="39"/>
      <c r="AJ226" s="35"/>
      <c r="AK226" s="39"/>
      <c r="AL226" s="35"/>
      <c r="AM226" s="239"/>
      <c r="AN226" s="255"/>
      <c r="AO226" s="264"/>
      <c r="AP226" s="109"/>
      <c r="AQ226" s="39"/>
      <c r="AR226" s="58"/>
      <c r="AS226" s="35"/>
      <c r="AT226" s="39"/>
      <c r="AU226" s="39"/>
      <c r="AV226" s="39"/>
      <c r="AW226" s="186" t="str">
        <f t="shared" si="60"/>
        <v/>
      </c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12"/>
      <c r="BI226" s="12"/>
      <c r="BY226" s="3"/>
      <c r="CA226" s="32" t="str">
        <f t="shared" si="52"/>
        <v/>
      </c>
      <c r="CB226" s="32" t="str">
        <f t="shared" si="53"/>
        <v/>
      </c>
      <c r="CC226" s="32" t="str">
        <f t="shared" si="54"/>
        <v/>
      </c>
      <c r="CD226" s="32" t="str">
        <f t="shared" si="55"/>
        <v/>
      </c>
      <c r="CE226" s="32" t="str">
        <f t="shared" si="56"/>
        <v/>
      </c>
      <c r="CF226" s="32" t="str">
        <f t="shared" si="57"/>
        <v/>
      </c>
      <c r="CG226" s="33">
        <f t="shared" si="61"/>
        <v>0</v>
      </c>
      <c r="CH226" s="33">
        <f t="shared" si="62"/>
        <v>0</v>
      </c>
      <c r="CI226" s="33">
        <f t="shared" si="63"/>
        <v>0</v>
      </c>
      <c r="CJ226" s="33">
        <f t="shared" si="64"/>
        <v>0</v>
      </c>
      <c r="CK226" s="33">
        <f t="shared" si="65"/>
        <v>0</v>
      </c>
      <c r="CL226" s="33">
        <f t="shared" si="66"/>
        <v>0</v>
      </c>
      <c r="CM226" s="33"/>
      <c r="CZ226" s="2"/>
    </row>
    <row r="227" spans="1:104" ht="16.350000000000001" customHeight="1" x14ac:dyDescent="0.2">
      <c r="A227" s="1472" t="s">
        <v>222</v>
      </c>
      <c r="B227" s="1473"/>
      <c r="C227" s="333">
        <f t="shared" si="73"/>
        <v>0</v>
      </c>
      <c r="D227" s="334">
        <f t="shared" si="72"/>
        <v>0</v>
      </c>
      <c r="E227" s="812">
        <f t="shared" si="72"/>
        <v>0</v>
      </c>
      <c r="F227" s="35"/>
      <c r="G227" s="39"/>
      <c r="H227" s="35"/>
      <c r="I227" s="39"/>
      <c r="J227" s="35"/>
      <c r="K227" s="39"/>
      <c r="L227" s="35"/>
      <c r="M227" s="39"/>
      <c r="N227" s="35"/>
      <c r="O227" s="39"/>
      <c r="P227" s="35"/>
      <c r="Q227" s="39"/>
      <c r="R227" s="35"/>
      <c r="S227" s="39"/>
      <c r="T227" s="35"/>
      <c r="U227" s="39"/>
      <c r="V227" s="35"/>
      <c r="W227" s="39"/>
      <c r="X227" s="35"/>
      <c r="Y227" s="39"/>
      <c r="Z227" s="35"/>
      <c r="AA227" s="39"/>
      <c r="AB227" s="35"/>
      <c r="AC227" s="39"/>
      <c r="AD227" s="35"/>
      <c r="AE227" s="39"/>
      <c r="AF227" s="35"/>
      <c r="AG227" s="39"/>
      <c r="AH227" s="35"/>
      <c r="AI227" s="39"/>
      <c r="AJ227" s="35"/>
      <c r="AK227" s="39"/>
      <c r="AL227" s="35"/>
      <c r="AM227" s="239"/>
      <c r="AN227" s="255"/>
      <c r="AO227" s="264"/>
      <c r="AP227" s="109"/>
      <c r="AQ227" s="39"/>
      <c r="AR227" s="58"/>
      <c r="AS227" s="35"/>
      <c r="AT227" s="39"/>
      <c r="AU227" s="39"/>
      <c r="AV227" s="39"/>
      <c r="AW227" s="186" t="str">
        <f t="shared" si="60"/>
        <v/>
      </c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12"/>
      <c r="BI227" s="12"/>
      <c r="BY227" s="3"/>
      <c r="CA227" s="32" t="str">
        <f t="shared" si="52"/>
        <v/>
      </c>
      <c r="CB227" s="32" t="str">
        <f t="shared" si="53"/>
        <v/>
      </c>
      <c r="CC227" s="32" t="str">
        <f t="shared" si="54"/>
        <v/>
      </c>
      <c r="CD227" s="32" t="str">
        <f t="shared" si="55"/>
        <v/>
      </c>
      <c r="CE227" s="32" t="str">
        <f t="shared" si="56"/>
        <v/>
      </c>
      <c r="CF227" s="32" t="str">
        <f t="shared" si="57"/>
        <v/>
      </c>
      <c r="CG227" s="33">
        <f t="shared" si="61"/>
        <v>0</v>
      </c>
      <c r="CH227" s="33">
        <f t="shared" si="62"/>
        <v>0</v>
      </c>
      <c r="CI227" s="33">
        <f t="shared" si="63"/>
        <v>0</v>
      </c>
      <c r="CJ227" s="33">
        <f t="shared" si="64"/>
        <v>0</v>
      </c>
      <c r="CK227" s="33">
        <f t="shared" si="65"/>
        <v>0</v>
      </c>
      <c r="CL227" s="33">
        <f t="shared" si="66"/>
        <v>0</v>
      </c>
      <c r="CM227" s="33"/>
      <c r="CZ227" s="2"/>
    </row>
    <row r="228" spans="1:104" ht="16.350000000000001" customHeight="1" x14ac:dyDescent="0.2">
      <c r="A228" s="1472" t="s">
        <v>223</v>
      </c>
      <c r="B228" s="1473"/>
      <c r="C228" s="333">
        <f t="shared" si="73"/>
        <v>0</v>
      </c>
      <c r="D228" s="334">
        <f t="shared" si="72"/>
        <v>0</v>
      </c>
      <c r="E228" s="812">
        <f t="shared" si="72"/>
        <v>0</v>
      </c>
      <c r="F228" s="35"/>
      <c r="G228" s="39"/>
      <c r="H228" s="35"/>
      <c r="I228" s="39"/>
      <c r="J228" s="35"/>
      <c r="K228" s="39"/>
      <c r="L228" s="35"/>
      <c r="M228" s="39"/>
      <c r="N228" s="35"/>
      <c r="O228" s="39"/>
      <c r="P228" s="35"/>
      <c r="Q228" s="39"/>
      <c r="R228" s="35"/>
      <c r="S228" s="39"/>
      <c r="T228" s="35"/>
      <c r="U228" s="39"/>
      <c r="V228" s="35"/>
      <c r="W228" s="39"/>
      <c r="X228" s="35"/>
      <c r="Y228" s="39"/>
      <c r="Z228" s="35"/>
      <c r="AA228" s="39"/>
      <c r="AB228" s="35"/>
      <c r="AC228" s="39"/>
      <c r="AD228" s="35"/>
      <c r="AE228" s="39"/>
      <c r="AF228" s="35"/>
      <c r="AG228" s="39"/>
      <c r="AH228" s="35"/>
      <c r="AI228" s="39"/>
      <c r="AJ228" s="35"/>
      <c r="AK228" s="39"/>
      <c r="AL228" s="35"/>
      <c r="AM228" s="239"/>
      <c r="AN228" s="255"/>
      <c r="AO228" s="264"/>
      <c r="AP228" s="109"/>
      <c r="AQ228" s="39"/>
      <c r="AR228" s="58"/>
      <c r="AS228" s="35"/>
      <c r="AT228" s="39"/>
      <c r="AU228" s="39"/>
      <c r="AV228" s="39"/>
      <c r="AW228" s="186" t="str">
        <f t="shared" si="60"/>
        <v/>
      </c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12"/>
      <c r="BI228" s="12"/>
      <c r="BY228" s="3"/>
      <c r="CA228" s="32" t="str">
        <f t="shared" si="52"/>
        <v/>
      </c>
      <c r="CB228" s="32" t="str">
        <f t="shared" si="53"/>
        <v/>
      </c>
      <c r="CC228" s="32" t="str">
        <f t="shared" si="54"/>
        <v/>
      </c>
      <c r="CD228" s="32" t="str">
        <f t="shared" si="55"/>
        <v/>
      </c>
      <c r="CE228" s="32" t="str">
        <f t="shared" si="56"/>
        <v/>
      </c>
      <c r="CF228" s="32" t="str">
        <f t="shared" si="57"/>
        <v/>
      </c>
      <c r="CG228" s="33">
        <f t="shared" si="61"/>
        <v>0</v>
      </c>
      <c r="CH228" s="33">
        <f t="shared" si="62"/>
        <v>0</v>
      </c>
      <c r="CI228" s="33">
        <f t="shared" si="63"/>
        <v>0</v>
      </c>
      <c r="CJ228" s="33">
        <f t="shared" si="64"/>
        <v>0</v>
      </c>
      <c r="CK228" s="33">
        <f t="shared" si="65"/>
        <v>0</v>
      </c>
      <c r="CL228" s="33">
        <f t="shared" si="66"/>
        <v>0</v>
      </c>
      <c r="CM228" s="33"/>
      <c r="CZ228" s="2"/>
    </row>
    <row r="229" spans="1:104" ht="19.5" customHeight="1" x14ac:dyDescent="0.2">
      <c r="A229" s="1472" t="s">
        <v>224</v>
      </c>
      <c r="B229" s="1473"/>
      <c r="C229" s="333">
        <f t="shared" si="73"/>
        <v>0</v>
      </c>
      <c r="D229" s="334">
        <f t="shared" si="72"/>
        <v>0</v>
      </c>
      <c r="E229" s="812">
        <f t="shared" si="72"/>
        <v>0</v>
      </c>
      <c r="F229" s="42"/>
      <c r="G229" s="46"/>
      <c r="H229" s="42"/>
      <c r="I229" s="46"/>
      <c r="J229" s="42"/>
      <c r="K229" s="46"/>
      <c r="L229" s="42"/>
      <c r="M229" s="46"/>
      <c r="N229" s="42"/>
      <c r="O229" s="46"/>
      <c r="P229" s="42"/>
      <c r="Q229" s="46"/>
      <c r="R229" s="42"/>
      <c r="S229" s="46"/>
      <c r="T229" s="42"/>
      <c r="U229" s="46"/>
      <c r="V229" s="42"/>
      <c r="W229" s="46"/>
      <c r="X229" s="42"/>
      <c r="Y229" s="46"/>
      <c r="Z229" s="42"/>
      <c r="AA229" s="46"/>
      <c r="AB229" s="42"/>
      <c r="AC229" s="46"/>
      <c r="AD229" s="42"/>
      <c r="AE229" s="46"/>
      <c r="AF229" s="42"/>
      <c r="AG229" s="46"/>
      <c r="AH229" s="42"/>
      <c r="AI229" s="46"/>
      <c r="AJ229" s="42"/>
      <c r="AK229" s="46"/>
      <c r="AL229" s="42"/>
      <c r="AM229" s="244"/>
      <c r="AN229" s="255"/>
      <c r="AO229" s="264"/>
      <c r="AP229" s="109"/>
      <c r="AQ229" s="46"/>
      <c r="AR229" s="202"/>
      <c r="AS229" s="42"/>
      <c r="AT229" s="46"/>
      <c r="AU229" s="46"/>
      <c r="AV229" s="46"/>
      <c r="AW229" s="186" t="str">
        <f t="shared" si="60"/>
        <v/>
      </c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CA229" s="32" t="str">
        <f t="shared" si="52"/>
        <v/>
      </c>
      <c r="CB229" s="32" t="str">
        <f t="shared" si="53"/>
        <v/>
      </c>
      <c r="CC229" s="32" t="str">
        <f t="shared" si="54"/>
        <v/>
      </c>
      <c r="CD229" s="32" t="str">
        <f t="shared" si="55"/>
        <v/>
      </c>
      <c r="CE229" s="32" t="str">
        <f t="shared" si="56"/>
        <v/>
      </c>
      <c r="CF229" s="32" t="str">
        <f t="shared" si="57"/>
        <v/>
      </c>
      <c r="CG229" s="33">
        <f t="shared" si="61"/>
        <v>0</v>
      </c>
      <c r="CH229" s="33">
        <f t="shared" si="62"/>
        <v>0</v>
      </c>
      <c r="CI229" s="33">
        <f t="shared" si="63"/>
        <v>0</v>
      </c>
      <c r="CJ229" s="33">
        <f t="shared" si="64"/>
        <v>0</v>
      </c>
      <c r="CK229" s="33">
        <f t="shared" si="65"/>
        <v>0</v>
      </c>
      <c r="CL229" s="33">
        <f t="shared" si="66"/>
        <v>0</v>
      </c>
      <c r="CM229" s="33"/>
      <c r="CZ229" s="2"/>
    </row>
    <row r="230" spans="1:104" ht="16.350000000000001" customHeight="1" x14ac:dyDescent="0.2">
      <c r="A230" s="1472" t="s">
        <v>225</v>
      </c>
      <c r="B230" s="1473"/>
      <c r="C230" s="344">
        <f t="shared" si="73"/>
        <v>0</v>
      </c>
      <c r="D230" s="337">
        <f t="shared" si="72"/>
        <v>0</v>
      </c>
      <c r="E230" s="820">
        <f t="shared" si="72"/>
        <v>0</v>
      </c>
      <c r="F230" s="42"/>
      <c r="G230" s="46"/>
      <c r="H230" s="42"/>
      <c r="I230" s="46"/>
      <c r="J230" s="42"/>
      <c r="K230" s="46"/>
      <c r="L230" s="42"/>
      <c r="M230" s="46"/>
      <c r="N230" s="42"/>
      <c r="O230" s="46"/>
      <c r="P230" s="42"/>
      <c r="Q230" s="46"/>
      <c r="R230" s="42"/>
      <c r="S230" s="46"/>
      <c r="T230" s="42"/>
      <c r="U230" s="46"/>
      <c r="V230" s="42"/>
      <c r="W230" s="46"/>
      <c r="X230" s="42"/>
      <c r="Y230" s="46"/>
      <c r="Z230" s="42"/>
      <c r="AA230" s="46"/>
      <c r="AB230" s="42"/>
      <c r="AC230" s="46"/>
      <c r="AD230" s="42"/>
      <c r="AE230" s="46"/>
      <c r="AF230" s="42"/>
      <c r="AG230" s="46"/>
      <c r="AH230" s="42"/>
      <c r="AI230" s="46"/>
      <c r="AJ230" s="42"/>
      <c r="AK230" s="46"/>
      <c r="AL230" s="42"/>
      <c r="AM230" s="244"/>
      <c r="AN230" s="240"/>
      <c r="AO230" s="143"/>
      <c r="AP230" s="39"/>
      <c r="AQ230" s="46"/>
      <c r="AR230" s="202"/>
      <c r="AS230" s="42"/>
      <c r="AT230" s="46"/>
      <c r="AU230" s="46"/>
      <c r="AV230" s="46"/>
      <c r="AW230" s="186" t="str">
        <f t="shared" si="60"/>
        <v/>
      </c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Y230" s="3"/>
      <c r="CA230" s="32" t="str">
        <f t="shared" si="52"/>
        <v/>
      </c>
      <c r="CB230" s="32" t="str">
        <f t="shared" si="53"/>
        <v/>
      </c>
      <c r="CC230" s="32" t="str">
        <f t="shared" si="54"/>
        <v/>
      </c>
      <c r="CD230" s="32" t="str">
        <f t="shared" si="55"/>
        <v/>
      </c>
      <c r="CE230" s="32" t="str">
        <f t="shared" si="56"/>
        <v/>
      </c>
      <c r="CF230" s="32" t="str">
        <f t="shared" si="57"/>
        <v/>
      </c>
      <c r="CG230" s="33">
        <f t="shared" si="61"/>
        <v>0</v>
      </c>
      <c r="CH230" s="33">
        <f t="shared" si="62"/>
        <v>0</v>
      </c>
      <c r="CI230" s="33">
        <f t="shared" si="63"/>
        <v>0</v>
      </c>
      <c r="CJ230" s="33">
        <f t="shared" si="64"/>
        <v>0</v>
      </c>
      <c r="CK230" s="33">
        <f t="shared" si="65"/>
        <v>0</v>
      </c>
      <c r="CL230" s="33">
        <f t="shared" si="66"/>
        <v>0</v>
      </c>
      <c r="CM230" s="33"/>
      <c r="CZ230" s="2"/>
    </row>
    <row r="231" spans="1:104" ht="19.5" customHeight="1" x14ac:dyDescent="0.2">
      <c r="A231" s="1474" t="s">
        <v>226</v>
      </c>
      <c r="B231" s="1475"/>
      <c r="C231" s="348">
        <f t="shared" si="73"/>
        <v>0</v>
      </c>
      <c r="D231" s="349">
        <f t="shared" si="72"/>
        <v>0</v>
      </c>
      <c r="E231" s="350">
        <f t="shared" si="72"/>
        <v>0</v>
      </c>
      <c r="F231" s="82"/>
      <c r="G231" s="85"/>
      <c r="H231" s="82"/>
      <c r="I231" s="85"/>
      <c r="J231" s="82"/>
      <c r="K231" s="85"/>
      <c r="L231" s="82"/>
      <c r="M231" s="85"/>
      <c r="N231" s="82"/>
      <c r="O231" s="85"/>
      <c r="P231" s="82"/>
      <c r="Q231" s="85"/>
      <c r="R231" s="82"/>
      <c r="S231" s="85"/>
      <c r="T231" s="82"/>
      <c r="U231" s="85"/>
      <c r="V231" s="82"/>
      <c r="W231" s="85"/>
      <c r="X231" s="82"/>
      <c r="Y231" s="85"/>
      <c r="Z231" s="82"/>
      <c r="AA231" s="85"/>
      <c r="AB231" s="82"/>
      <c r="AC231" s="85"/>
      <c r="AD231" s="82"/>
      <c r="AE231" s="85"/>
      <c r="AF231" s="82"/>
      <c r="AG231" s="85"/>
      <c r="AH231" s="82"/>
      <c r="AI231" s="85"/>
      <c r="AJ231" s="82"/>
      <c r="AK231" s="85"/>
      <c r="AL231" s="82"/>
      <c r="AM231" s="351"/>
      <c r="AN231" s="375"/>
      <c r="AO231" s="376"/>
      <c r="AP231" s="95"/>
      <c r="AQ231" s="411"/>
      <c r="AR231" s="369"/>
      <c r="AS231" s="82"/>
      <c r="AT231" s="85"/>
      <c r="AU231" s="85"/>
      <c r="AV231" s="85"/>
      <c r="AW231" s="186" t="str">
        <f t="shared" si="60"/>
        <v/>
      </c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Y231" s="3"/>
      <c r="CA231" s="32" t="str">
        <f t="shared" si="52"/>
        <v/>
      </c>
      <c r="CB231" s="32" t="str">
        <f t="shared" si="53"/>
        <v/>
      </c>
      <c r="CC231" s="32" t="str">
        <f t="shared" si="54"/>
        <v/>
      </c>
      <c r="CD231" s="32" t="str">
        <f t="shared" si="55"/>
        <v/>
      </c>
      <c r="CE231" s="32" t="str">
        <f t="shared" si="56"/>
        <v/>
      </c>
      <c r="CF231" s="32" t="str">
        <f t="shared" si="57"/>
        <v/>
      </c>
      <c r="CG231" s="33">
        <f t="shared" si="61"/>
        <v>0</v>
      </c>
      <c r="CH231" s="33">
        <f t="shared" si="62"/>
        <v>0</v>
      </c>
      <c r="CI231" s="33">
        <f t="shared" si="63"/>
        <v>0</v>
      </c>
      <c r="CJ231" s="33">
        <f t="shared" si="64"/>
        <v>0</v>
      </c>
      <c r="CK231" s="33">
        <f t="shared" si="65"/>
        <v>0</v>
      </c>
      <c r="CL231" s="33">
        <f t="shared" si="66"/>
        <v>0</v>
      </c>
      <c r="CM231" s="33"/>
      <c r="CZ231" s="2"/>
    </row>
    <row r="232" spans="1:104" ht="23.25" customHeight="1" x14ac:dyDescent="0.2">
      <c r="A232" s="155" t="s">
        <v>235</v>
      </c>
      <c r="B232" s="122"/>
      <c r="AL232" s="11"/>
      <c r="AM232" s="11"/>
      <c r="AN232" s="11"/>
      <c r="AO232" s="412"/>
      <c r="AP232" s="11"/>
      <c r="AQ232" s="11"/>
      <c r="AR232" s="11"/>
      <c r="AS232" s="11"/>
      <c r="AT232" s="11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CG232" s="14"/>
      <c r="CH232" s="14"/>
      <c r="CI232" s="14"/>
      <c r="CJ232" s="14"/>
      <c r="CK232" s="14"/>
      <c r="CL232" s="14"/>
      <c r="CM232" s="14"/>
      <c r="CN232" s="14"/>
    </row>
    <row r="233" spans="1:104" ht="16.350000000000001" customHeight="1" x14ac:dyDescent="0.2">
      <c r="A233" s="1366" t="s">
        <v>62</v>
      </c>
      <c r="B233" s="1367"/>
      <c r="C233" s="1585" t="s">
        <v>63</v>
      </c>
      <c r="D233" s="1585"/>
      <c r="E233" s="1585"/>
      <c r="F233" s="1377" t="s">
        <v>236</v>
      </c>
      <c r="G233" s="1380"/>
      <c r="H233" s="1377" t="s">
        <v>237</v>
      </c>
      <c r="I233" s="1380"/>
      <c r="J233" s="1377" t="s">
        <v>238</v>
      </c>
      <c r="K233" s="1380"/>
      <c r="L233" s="1377" t="s">
        <v>239</v>
      </c>
      <c r="M233" s="1380"/>
      <c r="N233" s="1377" t="s">
        <v>240</v>
      </c>
      <c r="O233" s="1380"/>
      <c r="P233" s="1377" t="s">
        <v>241</v>
      </c>
      <c r="Q233" s="1380"/>
      <c r="R233" s="1377" t="s">
        <v>242</v>
      </c>
      <c r="S233" s="1380"/>
      <c r="T233" s="1377" t="s">
        <v>243</v>
      </c>
      <c r="U233" s="1380"/>
      <c r="V233" s="1377" t="s">
        <v>244</v>
      </c>
      <c r="W233" s="1380"/>
      <c r="X233" s="1377" t="s">
        <v>245</v>
      </c>
      <c r="Y233" s="1380"/>
      <c r="Z233" s="1377" t="s">
        <v>246</v>
      </c>
      <c r="AA233" s="1380"/>
      <c r="AB233" s="1377" t="s">
        <v>247</v>
      </c>
      <c r="AC233" s="1380"/>
      <c r="AD233" s="1377" t="s">
        <v>248</v>
      </c>
      <c r="AE233" s="1380"/>
      <c r="AF233" s="1377" t="s">
        <v>249</v>
      </c>
      <c r="AG233" s="1380"/>
      <c r="AH233" s="1377" t="s">
        <v>250</v>
      </c>
      <c r="AI233" s="1380"/>
      <c r="AJ233" s="1377" t="s">
        <v>251</v>
      </c>
      <c r="AK233" s="1380"/>
      <c r="AL233" s="11"/>
      <c r="AM233" s="11"/>
      <c r="AN233" s="11"/>
      <c r="AO233" s="412"/>
      <c r="AP233" s="11"/>
      <c r="AQ233" s="11"/>
      <c r="AR233" s="11"/>
      <c r="AS233" s="11"/>
      <c r="AT233" s="11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CG233" s="14"/>
      <c r="CH233" s="14"/>
      <c r="CI233" s="14"/>
      <c r="CJ233" s="14"/>
      <c r="CK233" s="14"/>
      <c r="CL233" s="14"/>
      <c r="CM233" s="14"/>
      <c r="CN233" s="14"/>
    </row>
    <row r="234" spans="1:104" ht="16.350000000000001" customHeight="1" x14ac:dyDescent="0.2">
      <c r="A234" s="1368"/>
      <c r="B234" s="1369"/>
      <c r="C234" s="881" t="s">
        <v>88</v>
      </c>
      <c r="D234" s="906" t="s">
        <v>54</v>
      </c>
      <c r="E234" s="815" t="s">
        <v>89</v>
      </c>
      <c r="F234" s="967" t="s">
        <v>54</v>
      </c>
      <c r="G234" s="811" t="s">
        <v>89</v>
      </c>
      <c r="H234" s="967" t="s">
        <v>54</v>
      </c>
      <c r="I234" s="811" t="s">
        <v>89</v>
      </c>
      <c r="J234" s="967" t="s">
        <v>54</v>
      </c>
      <c r="K234" s="811" t="s">
        <v>89</v>
      </c>
      <c r="L234" s="967" t="s">
        <v>54</v>
      </c>
      <c r="M234" s="811" t="s">
        <v>89</v>
      </c>
      <c r="N234" s="967" t="s">
        <v>54</v>
      </c>
      <c r="O234" s="811" t="s">
        <v>89</v>
      </c>
      <c r="P234" s="967" t="s">
        <v>54</v>
      </c>
      <c r="Q234" s="811" t="s">
        <v>89</v>
      </c>
      <c r="R234" s="967" t="s">
        <v>54</v>
      </c>
      <c r="S234" s="811" t="s">
        <v>89</v>
      </c>
      <c r="T234" s="967" t="s">
        <v>54</v>
      </c>
      <c r="U234" s="811" t="s">
        <v>89</v>
      </c>
      <c r="V234" s="967" t="s">
        <v>54</v>
      </c>
      <c r="W234" s="811" t="s">
        <v>89</v>
      </c>
      <c r="X234" s="967" t="s">
        <v>54</v>
      </c>
      <c r="Y234" s="811" t="s">
        <v>89</v>
      </c>
      <c r="Z234" s="967" t="s">
        <v>54</v>
      </c>
      <c r="AA234" s="811" t="s">
        <v>89</v>
      </c>
      <c r="AB234" s="967" t="s">
        <v>54</v>
      </c>
      <c r="AC234" s="811" t="s">
        <v>89</v>
      </c>
      <c r="AD234" s="967" t="s">
        <v>54</v>
      </c>
      <c r="AE234" s="811" t="s">
        <v>89</v>
      </c>
      <c r="AF234" s="967" t="s">
        <v>54</v>
      </c>
      <c r="AG234" s="811" t="s">
        <v>89</v>
      </c>
      <c r="AH234" s="967" t="s">
        <v>54</v>
      </c>
      <c r="AI234" s="811" t="s">
        <v>89</v>
      </c>
      <c r="AJ234" s="967" t="s">
        <v>54</v>
      </c>
      <c r="AK234" s="811" t="s">
        <v>89</v>
      </c>
      <c r="AL234" s="11"/>
      <c r="AM234" s="11"/>
      <c r="AN234" s="11"/>
      <c r="AO234" s="412"/>
      <c r="AP234" s="11"/>
      <c r="AQ234" s="11"/>
      <c r="AR234" s="11"/>
      <c r="AS234" s="11"/>
      <c r="AT234" s="11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CG234" s="14"/>
      <c r="CH234" s="14"/>
      <c r="CI234" s="14"/>
      <c r="CJ234" s="14"/>
      <c r="CK234" s="14"/>
      <c r="CL234" s="14"/>
      <c r="CM234" s="14"/>
      <c r="CN234" s="14"/>
    </row>
    <row r="235" spans="1:104" ht="16.350000000000001" customHeight="1" x14ac:dyDescent="0.2">
      <c r="A235" s="1485" t="s">
        <v>252</v>
      </c>
      <c r="B235" s="892" t="s">
        <v>162</v>
      </c>
      <c r="C235" s="907">
        <f>SUM(D235+E235)</f>
        <v>0</v>
      </c>
      <c r="D235" s="908">
        <f t="shared" ref="D235:E238" si="75">SUM(F235+H235+J235+L235+N235+P235+R235+T235+V235+X235+Z235+AB235+AD235+AF235+AH235+AJ235)</f>
        <v>0</v>
      </c>
      <c r="E235" s="909">
        <f t="shared" si="75"/>
        <v>0</v>
      </c>
      <c r="F235" s="893"/>
      <c r="G235" s="896"/>
      <c r="H235" s="893"/>
      <c r="I235" s="896"/>
      <c r="J235" s="893"/>
      <c r="K235" s="896"/>
      <c r="L235" s="893"/>
      <c r="M235" s="896"/>
      <c r="N235" s="893"/>
      <c r="O235" s="896"/>
      <c r="P235" s="893"/>
      <c r="Q235" s="896"/>
      <c r="R235" s="893"/>
      <c r="S235" s="896"/>
      <c r="T235" s="893"/>
      <c r="U235" s="896"/>
      <c r="V235" s="893"/>
      <c r="W235" s="896"/>
      <c r="X235" s="893"/>
      <c r="Y235" s="896"/>
      <c r="Z235" s="893"/>
      <c r="AA235" s="896"/>
      <c r="AB235" s="893"/>
      <c r="AC235" s="896"/>
      <c r="AD235" s="893"/>
      <c r="AE235" s="896"/>
      <c r="AF235" s="893"/>
      <c r="AG235" s="896"/>
      <c r="AH235" s="893"/>
      <c r="AI235" s="896"/>
      <c r="AJ235" s="893"/>
      <c r="AK235" s="896"/>
      <c r="AL235" s="173"/>
      <c r="AM235" s="11"/>
      <c r="AN235" s="11"/>
      <c r="AO235" s="412"/>
      <c r="AP235" s="11"/>
      <c r="AQ235" s="11"/>
      <c r="AR235" s="11"/>
      <c r="AS235" s="11"/>
      <c r="AT235" s="11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CG235" s="14">
        <v>0</v>
      </c>
      <c r="CH235" s="14">
        <v>0</v>
      </c>
      <c r="CI235" s="14"/>
      <c r="CJ235" s="14"/>
      <c r="CK235" s="14"/>
      <c r="CL235" s="14"/>
      <c r="CM235" s="14"/>
      <c r="CN235" s="14"/>
    </row>
    <row r="236" spans="1:104" ht="16.5" customHeight="1" x14ac:dyDescent="0.2">
      <c r="A236" s="1486"/>
      <c r="B236" s="81" t="s">
        <v>76</v>
      </c>
      <c r="C236" s="182">
        <f>SUM(D236+E236)</f>
        <v>0</v>
      </c>
      <c r="D236" s="183">
        <f t="shared" si="75"/>
        <v>0</v>
      </c>
      <c r="E236" s="184">
        <f t="shared" si="75"/>
        <v>0</v>
      </c>
      <c r="F236" s="82"/>
      <c r="G236" s="85"/>
      <c r="H236" s="82"/>
      <c r="I236" s="85"/>
      <c r="J236" s="82"/>
      <c r="K236" s="85"/>
      <c r="L236" s="82"/>
      <c r="M236" s="85"/>
      <c r="N236" s="82"/>
      <c r="O236" s="85"/>
      <c r="P236" s="82"/>
      <c r="Q236" s="85"/>
      <c r="R236" s="82"/>
      <c r="S236" s="85"/>
      <c r="T236" s="82"/>
      <c r="U236" s="85"/>
      <c r="V236" s="82"/>
      <c r="W236" s="85"/>
      <c r="X236" s="82"/>
      <c r="Y236" s="85"/>
      <c r="Z236" s="82"/>
      <c r="AA236" s="85"/>
      <c r="AB236" s="82"/>
      <c r="AC236" s="85"/>
      <c r="AD236" s="82"/>
      <c r="AE236" s="85"/>
      <c r="AF236" s="82"/>
      <c r="AG236" s="85"/>
      <c r="AH236" s="82"/>
      <c r="AI236" s="85"/>
      <c r="AJ236" s="82"/>
      <c r="AK236" s="85"/>
      <c r="AL236" s="29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Z236" s="2"/>
      <c r="CG236" s="14">
        <v>0</v>
      </c>
      <c r="CH236" s="14">
        <v>0</v>
      </c>
      <c r="CI236" s="14"/>
      <c r="CJ236" s="14"/>
      <c r="CK236" s="14"/>
      <c r="CL236" s="14"/>
      <c r="CM236" s="14"/>
      <c r="CN236" s="14"/>
    </row>
    <row r="237" spans="1:104" ht="16.350000000000001" customHeight="1" x14ac:dyDescent="0.2">
      <c r="A237" s="1485" t="s">
        <v>253</v>
      </c>
      <c r="B237" s="892" t="s">
        <v>162</v>
      </c>
      <c r="C237" s="907">
        <f>SUM(D237+E237)</f>
        <v>0</v>
      </c>
      <c r="D237" s="908">
        <f t="shared" si="75"/>
        <v>0</v>
      </c>
      <c r="E237" s="909">
        <f t="shared" si="75"/>
        <v>0</v>
      </c>
      <c r="F237" s="893"/>
      <c r="G237" s="896"/>
      <c r="H237" s="893"/>
      <c r="I237" s="896"/>
      <c r="J237" s="893"/>
      <c r="K237" s="896"/>
      <c r="L237" s="893"/>
      <c r="M237" s="896"/>
      <c r="N237" s="893"/>
      <c r="O237" s="896"/>
      <c r="P237" s="893"/>
      <c r="Q237" s="896"/>
      <c r="R237" s="893"/>
      <c r="S237" s="896"/>
      <c r="T237" s="893"/>
      <c r="U237" s="896"/>
      <c r="V237" s="893"/>
      <c r="W237" s="896"/>
      <c r="X237" s="893"/>
      <c r="Y237" s="896"/>
      <c r="Z237" s="893"/>
      <c r="AA237" s="896"/>
      <c r="AB237" s="893"/>
      <c r="AC237" s="896"/>
      <c r="AD237" s="893"/>
      <c r="AE237" s="896"/>
      <c r="AF237" s="893"/>
      <c r="AG237" s="896"/>
      <c r="AH237" s="893"/>
      <c r="AI237" s="896"/>
      <c r="AJ237" s="893"/>
      <c r="AK237" s="896"/>
      <c r="AL237" s="3"/>
      <c r="AM237" s="15"/>
      <c r="AN237" s="15"/>
      <c r="AO237" s="15"/>
      <c r="AP237" s="15"/>
      <c r="AQ237" s="15"/>
      <c r="AR237" s="15"/>
      <c r="AS237" s="15"/>
      <c r="AT237" s="15"/>
      <c r="AU237" s="12"/>
      <c r="AV237" s="12"/>
      <c r="AW237" s="12"/>
      <c r="AX237" s="12"/>
      <c r="AY237" s="12"/>
      <c r="AZ237" s="12"/>
      <c r="BA237" s="12"/>
      <c r="CG237" s="14">
        <v>0</v>
      </c>
      <c r="CH237" s="14">
        <v>0</v>
      </c>
      <c r="CI237" s="14"/>
      <c r="CJ237" s="14"/>
      <c r="CK237" s="14"/>
      <c r="CL237" s="14"/>
      <c r="CM237" s="14"/>
      <c r="CN237" s="14"/>
    </row>
    <row r="238" spans="1:104" ht="16.350000000000001" customHeight="1" x14ac:dyDescent="0.2">
      <c r="A238" s="1486"/>
      <c r="B238" s="81" t="s">
        <v>76</v>
      </c>
      <c r="C238" s="145">
        <f>SUM(D238+E238)</f>
        <v>0</v>
      </c>
      <c r="D238" s="146">
        <f t="shared" si="75"/>
        <v>0</v>
      </c>
      <c r="E238" s="147">
        <f t="shared" si="75"/>
        <v>0</v>
      </c>
      <c r="F238" s="92"/>
      <c r="G238" s="95"/>
      <c r="H238" s="92"/>
      <c r="I238" s="95"/>
      <c r="J238" s="92"/>
      <c r="K238" s="95"/>
      <c r="L238" s="92"/>
      <c r="M238" s="95"/>
      <c r="N238" s="92"/>
      <c r="O238" s="95"/>
      <c r="P238" s="92"/>
      <c r="Q238" s="95"/>
      <c r="R238" s="92"/>
      <c r="S238" s="95"/>
      <c r="T238" s="92"/>
      <c r="U238" s="95"/>
      <c r="V238" s="92"/>
      <c r="W238" s="95"/>
      <c r="X238" s="92"/>
      <c r="Y238" s="95"/>
      <c r="Z238" s="92"/>
      <c r="AA238" s="95"/>
      <c r="AB238" s="92"/>
      <c r="AC238" s="95"/>
      <c r="AD238" s="92"/>
      <c r="AE238" s="95"/>
      <c r="AF238" s="92"/>
      <c r="AG238" s="95"/>
      <c r="AH238" s="92"/>
      <c r="AI238" s="95"/>
      <c r="AJ238" s="92"/>
      <c r="AK238" s="95"/>
      <c r="AL238" s="3"/>
      <c r="AM238" s="15"/>
      <c r="AN238" s="15"/>
      <c r="AO238" s="15"/>
      <c r="AP238" s="15"/>
      <c r="AQ238" s="15"/>
      <c r="AR238" s="15"/>
      <c r="AS238" s="15"/>
      <c r="AT238" s="15"/>
      <c r="AU238" s="12"/>
      <c r="AV238" s="12"/>
      <c r="AW238" s="12"/>
      <c r="AX238" s="12"/>
      <c r="AY238" s="12"/>
      <c r="AZ238" s="12"/>
      <c r="BA238" s="12"/>
      <c r="CG238" s="14"/>
      <c r="CH238" s="14"/>
      <c r="CI238" s="14"/>
      <c r="CJ238" s="14"/>
      <c r="CK238" s="14"/>
      <c r="CL238" s="14"/>
      <c r="CM238" s="14"/>
      <c r="CN238" s="14"/>
    </row>
    <row r="239" spans="1:104" ht="22.5" customHeight="1" x14ac:dyDescent="0.2">
      <c r="A239" s="155" t="s">
        <v>254</v>
      </c>
      <c r="B239" s="7"/>
      <c r="AM239" s="15"/>
      <c r="AN239" s="15"/>
      <c r="AO239" s="15"/>
      <c r="AP239" s="15"/>
      <c r="AQ239" s="15"/>
      <c r="AR239" s="15"/>
      <c r="AS239" s="15"/>
      <c r="AT239" s="15"/>
      <c r="AU239" s="12"/>
      <c r="AV239" s="12"/>
      <c r="AW239" s="12"/>
      <c r="AX239" s="12"/>
      <c r="AY239" s="12"/>
      <c r="AZ239" s="12"/>
      <c r="BA239" s="12"/>
      <c r="CG239" s="14"/>
      <c r="CH239" s="14"/>
      <c r="CI239" s="14"/>
      <c r="CJ239" s="14"/>
      <c r="CK239" s="14"/>
      <c r="CL239" s="14"/>
      <c r="CM239" s="14"/>
      <c r="CN239" s="14"/>
    </row>
    <row r="240" spans="1:104" ht="16.350000000000001" customHeight="1" x14ac:dyDescent="0.2">
      <c r="A240" s="1487" t="s">
        <v>255</v>
      </c>
      <c r="B240" s="1490" t="s">
        <v>256</v>
      </c>
      <c r="C240" s="1366" t="s">
        <v>4</v>
      </c>
      <c r="D240" s="1401"/>
      <c r="E240" s="1367"/>
      <c r="F240" s="1493" t="s">
        <v>257</v>
      </c>
      <c r="G240" s="1494"/>
      <c r="H240" s="1494"/>
      <c r="I240" s="1494"/>
      <c r="J240" s="1494"/>
      <c r="K240" s="1494"/>
      <c r="L240" s="1494"/>
      <c r="M240" s="1494"/>
      <c r="N240" s="1494"/>
      <c r="O240" s="1494"/>
      <c r="P240" s="1494"/>
      <c r="Q240" s="1494"/>
      <c r="R240" s="1494"/>
      <c r="S240" s="1494"/>
      <c r="T240" s="1494"/>
      <c r="U240" s="1494"/>
      <c r="V240" s="1494"/>
      <c r="W240" s="1494"/>
      <c r="X240" s="1494"/>
      <c r="Y240" s="1494"/>
      <c r="Z240" s="1494"/>
      <c r="AA240" s="1494"/>
      <c r="AB240" s="1494"/>
      <c r="AC240" s="1494"/>
      <c r="AD240" s="1494"/>
      <c r="AE240" s="1494"/>
      <c r="AF240" s="1494"/>
      <c r="AG240" s="1494"/>
      <c r="AH240" s="1494"/>
      <c r="AI240" s="1494"/>
      <c r="AJ240" s="1494"/>
      <c r="AK240" s="1495"/>
      <c r="AL240" s="1375" t="s">
        <v>258</v>
      </c>
      <c r="AM240" s="30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12"/>
      <c r="AZ240" s="12"/>
      <c r="BA240" s="12"/>
      <c r="CG240" s="14"/>
      <c r="CH240" s="14"/>
      <c r="CI240" s="14"/>
      <c r="CJ240" s="14"/>
      <c r="CK240" s="14"/>
      <c r="CL240" s="14"/>
      <c r="CM240" s="14"/>
      <c r="CN240" s="14"/>
    </row>
    <row r="241" spans="1:92" ht="16.350000000000001" customHeight="1" x14ac:dyDescent="0.2">
      <c r="A241" s="1488"/>
      <c r="B241" s="1491"/>
      <c r="C241" s="1368"/>
      <c r="D241" s="1402"/>
      <c r="E241" s="1369"/>
      <c r="F241" s="1493" t="s">
        <v>174</v>
      </c>
      <c r="G241" s="1495"/>
      <c r="H241" s="1493" t="s">
        <v>175</v>
      </c>
      <c r="I241" s="1495"/>
      <c r="J241" s="1493" t="s">
        <v>110</v>
      </c>
      <c r="K241" s="1495"/>
      <c r="L241" s="1493" t="s">
        <v>11</v>
      </c>
      <c r="M241" s="1495"/>
      <c r="N241" s="1377" t="s">
        <v>12</v>
      </c>
      <c r="O241" s="1380"/>
      <c r="P241" s="1377" t="s">
        <v>13</v>
      </c>
      <c r="Q241" s="1380"/>
      <c r="R241" s="1377" t="s">
        <v>14</v>
      </c>
      <c r="S241" s="1380"/>
      <c r="T241" s="1377" t="s">
        <v>15</v>
      </c>
      <c r="U241" s="1380"/>
      <c r="V241" s="1377" t="s">
        <v>16</v>
      </c>
      <c r="W241" s="1380"/>
      <c r="X241" s="1377" t="s">
        <v>17</v>
      </c>
      <c r="Y241" s="1380"/>
      <c r="Z241" s="1377" t="s">
        <v>259</v>
      </c>
      <c r="AA241" s="1380"/>
      <c r="AB241" s="1377" t="s">
        <v>260</v>
      </c>
      <c r="AC241" s="1380"/>
      <c r="AD241" s="1377" t="s">
        <v>261</v>
      </c>
      <c r="AE241" s="1380"/>
      <c r="AF241" s="1377" t="s">
        <v>262</v>
      </c>
      <c r="AG241" s="1380"/>
      <c r="AH241" s="1377" t="s">
        <v>263</v>
      </c>
      <c r="AI241" s="1380"/>
      <c r="AJ241" s="1406" t="s">
        <v>264</v>
      </c>
      <c r="AK241" s="1407"/>
      <c r="AL241" s="1392"/>
      <c r="AM241" s="30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12"/>
      <c r="AZ241" s="12"/>
      <c r="BA241" s="12"/>
      <c r="CG241" s="14"/>
      <c r="CH241" s="14"/>
      <c r="CI241" s="14"/>
      <c r="CJ241" s="14"/>
      <c r="CK241" s="14"/>
      <c r="CL241" s="14"/>
      <c r="CM241" s="14"/>
      <c r="CN241" s="14"/>
    </row>
    <row r="242" spans="1:92" ht="16.350000000000001" customHeight="1" x14ac:dyDescent="0.2">
      <c r="A242" s="1489"/>
      <c r="B242" s="1492"/>
      <c r="C242" s="414" t="s">
        <v>88</v>
      </c>
      <c r="D242" s="415" t="s">
        <v>54</v>
      </c>
      <c r="E242" s="813" t="s">
        <v>89</v>
      </c>
      <c r="F242" s="417" t="s">
        <v>54</v>
      </c>
      <c r="G242" s="418" t="s">
        <v>89</v>
      </c>
      <c r="H242" s="417" t="s">
        <v>54</v>
      </c>
      <c r="I242" s="418" t="s">
        <v>89</v>
      </c>
      <c r="J242" s="417" t="s">
        <v>54</v>
      </c>
      <c r="K242" s="418" t="s">
        <v>89</v>
      </c>
      <c r="L242" s="417" t="s">
        <v>54</v>
      </c>
      <c r="M242" s="418" t="s">
        <v>89</v>
      </c>
      <c r="N242" s="417" t="s">
        <v>54</v>
      </c>
      <c r="O242" s="418" t="s">
        <v>89</v>
      </c>
      <c r="P242" s="417" t="s">
        <v>54</v>
      </c>
      <c r="Q242" s="418" t="s">
        <v>89</v>
      </c>
      <c r="R242" s="417" t="s">
        <v>54</v>
      </c>
      <c r="S242" s="418" t="s">
        <v>89</v>
      </c>
      <c r="T242" s="826" t="s">
        <v>54</v>
      </c>
      <c r="U242" s="826" t="s">
        <v>89</v>
      </c>
      <c r="V242" s="987" t="s">
        <v>54</v>
      </c>
      <c r="W242" s="418" t="s">
        <v>89</v>
      </c>
      <c r="X242" s="417" t="s">
        <v>54</v>
      </c>
      <c r="Y242" s="418" t="s">
        <v>89</v>
      </c>
      <c r="Z242" s="417" t="s">
        <v>54</v>
      </c>
      <c r="AA242" s="418" t="s">
        <v>89</v>
      </c>
      <c r="AB242" s="417" t="s">
        <v>54</v>
      </c>
      <c r="AC242" s="418" t="s">
        <v>89</v>
      </c>
      <c r="AD242" s="417" t="s">
        <v>54</v>
      </c>
      <c r="AE242" s="418" t="s">
        <v>89</v>
      </c>
      <c r="AF242" s="417" t="s">
        <v>54</v>
      </c>
      <c r="AG242" s="418" t="s">
        <v>89</v>
      </c>
      <c r="AH242" s="417" t="s">
        <v>54</v>
      </c>
      <c r="AI242" s="418" t="s">
        <v>89</v>
      </c>
      <c r="AJ242" s="417" t="s">
        <v>54</v>
      </c>
      <c r="AK242" s="418" t="s">
        <v>89</v>
      </c>
      <c r="AL242" s="1376"/>
      <c r="AM242" s="30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12"/>
      <c r="AZ242" s="12"/>
      <c r="BA242" s="12"/>
      <c r="CG242" s="14"/>
      <c r="CH242" s="14"/>
      <c r="CI242" s="14"/>
      <c r="CJ242" s="14"/>
      <c r="CK242" s="14"/>
      <c r="CL242" s="14"/>
      <c r="CM242" s="14"/>
      <c r="CN242" s="14"/>
    </row>
    <row r="243" spans="1:92" ht="16.350000000000001" customHeight="1" x14ac:dyDescent="0.2">
      <c r="A243" s="1496" t="s">
        <v>265</v>
      </c>
      <c r="B243" s="421" t="s">
        <v>64</v>
      </c>
      <c r="C243" s="422">
        <f>SUM(D243+E243)</f>
        <v>0</v>
      </c>
      <c r="D243" s="423">
        <f t="shared" ref="D243:E246" si="76">SUM(F243+H243+J243+L243+N243+P243+R243+T243+V243+X243+Z243+AB243+AD243+AF243+AH243+AJ243)</f>
        <v>0</v>
      </c>
      <c r="E243" s="952">
        <f t="shared" si="76"/>
        <v>0</v>
      </c>
      <c r="F243" s="893"/>
      <c r="G243" s="896"/>
      <c r="H243" s="893"/>
      <c r="I243" s="896"/>
      <c r="J243" s="893"/>
      <c r="K243" s="896"/>
      <c r="L243" s="893"/>
      <c r="M243" s="896"/>
      <c r="N243" s="893"/>
      <c r="O243" s="896"/>
      <c r="P243" s="893"/>
      <c r="Q243" s="896"/>
      <c r="R243" s="893"/>
      <c r="S243" s="896"/>
      <c r="T243" s="893"/>
      <c r="U243" s="896"/>
      <c r="V243" s="893"/>
      <c r="W243" s="896"/>
      <c r="X243" s="893"/>
      <c r="Y243" s="896"/>
      <c r="Z243" s="893"/>
      <c r="AA243" s="896"/>
      <c r="AB243" s="893"/>
      <c r="AC243" s="896"/>
      <c r="AD243" s="893"/>
      <c r="AE243" s="896"/>
      <c r="AF243" s="893"/>
      <c r="AG243" s="896"/>
      <c r="AH243" s="893"/>
      <c r="AI243" s="896"/>
      <c r="AJ243" s="893"/>
      <c r="AK243" s="896"/>
      <c r="AL243" s="913"/>
      <c r="AM243" s="30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12"/>
      <c r="AZ243" s="12"/>
      <c r="BA243" s="12"/>
      <c r="CG243" s="14">
        <v>0</v>
      </c>
      <c r="CH243" s="14">
        <v>0</v>
      </c>
      <c r="CI243" s="14"/>
      <c r="CJ243" s="14"/>
      <c r="CK243" s="14"/>
      <c r="CL243" s="14"/>
      <c r="CM243" s="14"/>
      <c r="CN243" s="14"/>
    </row>
    <row r="244" spans="1:92" ht="16.5" customHeight="1" x14ac:dyDescent="0.2">
      <c r="A244" s="1497"/>
      <c r="B244" s="424" t="s">
        <v>76</v>
      </c>
      <c r="C244" s="425">
        <f>SUM(D244+E244)</f>
        <v>0</v>
      </c>
      <c r="D244" s="426">
        <f t="shared" si="76"/>
        <v>0</v>
      </c>
      <c r="E244" s="292">
        <f t="shared" si="76"/>
        <v>0</v>
      </c>
      <c r="F244" s="82"/>
      <c r="G244" s="85"/>
      <c r="H244" s="82"/>
      <c r="I244" s="85"/>
      <c r="J244" s="82"/>
      <c r="K244" s="85"/>
      <c r="L244" s="82"/>
      <c r="M244" s="85"/>
      <c r="N244" s="82"/>
      <c r="O244" s="85"/>
      <c r="P244" s="82"/>
      <c r="Q244" s="85"/>
      <c r="R244" s="82"/>
      <c r="S244" s="85"/>
      <c r="T244" s="82"/>
      <c r="U244" s="85"/>
      <c r="V244" s="82"/>
      <c r="W244" s="85"/>
      <c r="X244" s="82"/>
      <c r="Y244" s="85"/>
      <c r="Z244" s="82"/>
      <c r="AA244" s="85"/>
      <c r="AB244" s="82"/>
      <c r="AC244" s="85"/>
      <c r="AD244" s="82"/>
      <c r="AE244" s="85"/>
      <c r="AF244" s="82"/>
      <c r="AG244" s="85"/>
      <c r="AH244" s="82"/>
      <c r="AI244" s="85"/>
      <c r="AJ244" s="82"/>
      <c r="AK244" s="85"/>
      <c r="AL244" s="59"/>
      <c r="AM244" s="30"/>
      <c r="AN244" s="13"/>
      <c r="AO244" s="13"/>
      <c r="AP244" s="13"/>
      <c r="AQ244" s="13"/>
      <c r="AR244" s="13"/>
      <c r="AS244" s="13"/>
      <c r="AT244" s="13"/>
      <c r="AU244" s="13"/>
      <c r="AV244" s="13"/>
      <c r="AW244" s="12"/>
      <c r="AX244" s="12"/>
      <c r="AY244" s="12"/>
      <c r="AZ244" s="12"/>
      <c r="BA244" s="12"/>
      <c r="BZ244" s="2"/>
      <c r="CG244" s="14">
        <v>0</v>
      </c>
      <c r="CH244" s="14">
        <v>0</v>
      </c>
      <c r="CI244" s="14"/>
      <c r="CJ244" s="14"/>
      <c r="CK244" s="14"/>
      <c r="CL244" s="14"/>
      <c r="CM244" s="14"/>
      <c r="CN244" s="14"/>
    </row>
    <row r="245" spans="1:92" ht="22.5" customHeight="1" x14ac:dyDescent="0.2">
      <c r="A245" s="1498" t="s">
        <v>266</v>
      </c>
      <c r="B245" s="427" t="s">
        <v>64</v>
      </c>
      <c r="C245" s="428">
        <f>SUM(D245+E245)</f>
        <v>0</v>
      </c>
      <c r="D245" s="429">
        <f t="shared" si="76"/>
        <v>0</v>
      </c>
      <c r="E245" s="253">
        <f t="shared" si="76"/>
        <v>0</v>
      </c>
      <c r="F245" s="106"/>
      <c r="G245" s="109"/>
      <c r="H245" s="106"/>
      <c r="I245" s="109"/>
      <c r="J245" s="106"/>
      <c r="K245" s="109"/>
      <c r="L245" s="106"/>
      <c r="M245" s="109"/>
      <c r="N245" s="106"/>
      <c r="O245" s="109"/>
      <c r="P245" s="106"/>
      <c r="Q245" s="109"/>
      <c r="R245" s="106"/>
      <c r="S245" s="109"/>
      <c r="T245" s="106"/>
      <c r="U245" s="109"/>
      <c r="V245" s="106"/>
      <c r="W245" s="109"/>
      <c r="X245" s="106"/>
      <c r="Y245" s="109"/>
      <c r="Z245" s="106"/>
      <c r="AA245" s="109"/>
      <c r="AB245" s="106"/>
      <c r="AC245" s="109"/>
      <c r="AD245" s="106"/>
      <c r="AE245" s="109"/>
      <c r="AF245" s="106"/>
      <c r="AG245" s="109"/>
      <c r="AH245" s="106"/>
      <c r="AI245" s="109"/>
      <c r="AJ245" s="106"/>
      <c r="AK245" s="109"/>
      <c r="AL245" s="57"/>
      <c r="AM245" s="30"/>
      <c r="AV245" s="936"/>
      <c r="AW245" s="1071"/>
      <c r="CG245" s="14">
        <v>0</v>
      </c>
      <c r="CH245" s="14">
        <v>0</v>
      </c>
      <c r="CI245" s="14"/>
      <c r="CJ245" s="14"/>
      <c r="CK245" s="14"/>
      <c r="CL245" s="14"/>
      <c r="CM245" s="14"/>
      <c r="CN245" s="14"/>
    </row>
    <row r="246" spans="1:92" ht="22.5" customHeight="1" x14ac:dyDescent="0.2">
      <c r="A246" s="1497"/>
      <c r="B246" s="424" t="s">
        <v>76</v>
      </c>
      <c r="C246" s="425">
        <f>SUM(D246+E246)</f>
        <v>0</v>
      </c>
      <c r="D246" s="426">
        <f t="shared" si="76"/>
        <v>0</v>
      </c>
      <c r="E246" s="292">
        <f t="shared" si="76"/>
        <v>0</v>
      </c>
      <c r="F246" s="82"/>
      <c r="G246" s="85"/>
      <c r="H246" s="82"/>
      <c r="I246" s="85"/>
      <c r="J246" s="82"/>
      <c r="K246" s="85"/>
      <c r="L246" s="82"/>
      <c r="M246" s="85"/>
      <c r="N246" s="82"/>
      <c r="O246" s="85"/>
      <c r="P246" s="82"/>
      <c r="Q246" s="85"/>
      <c r="R246" s="82"/>
      <c r="S246" s="85"/>
      <c r="T246" s="82"/>
      <c r="U246" s="85"/>
      <c r="V246" s="82"/>
      <c r="W246" s="85"/>
      <c r="X246" s="82"/>
      <c r="Y246" s="85"/>
      <c r="Z246" s="82"/>
      <c r="AA246" s="85"/>
      <c r="AB246" s="82"/>
      <c r="AC246" s="85"/>
      <c r="AD246" s="82"/>
      <c r="AE246" s="85"/>
      <c r="AF246" s="82"/>
      <c r="AG246" s="85"/>
      <c r="AH246" s="82"/>
      <c r="AI246" s="85"/>
      <c r="AJ246" s="82"/>
      <c r="AK246" s="85"/>
      <c r="AL246" s="59"/>
      <c r="AM246" s="30"/>
      <c r="AV246" s="940"/>
      <c r="AW246" s="1084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CG246" s="14">
        <v>0</v>
      </c>
      <c r="CH246" s="14">
        <v>0</v>
      </c>
      <c r="CI246" s="14"/>
      <c r="CJ246" s="14"/>
      <c r="CK246" s="14"/>
      <c r="CL246" s="14"/>
      <c r="CM246" s="14"/>
      <c r="CN246" s="14"/>
    </row>
    <row r="247" spans="1:92" ht="21.75" customHeight="1" x14ac:dyDescent="0.2">
      <c r="A247" s="155" t="s">
        <v>267</v>
      </c>
      <c r="B247" s="112"/>
      <c r="AV247" s="940"/>
      <c r="AW247" s="1084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CG247" s="14"/>
      <c r="CH247" s="14"/>
      <c r="CI247" s="14"/>
      <c r="CJ247" s="14"/>
      <c r="CK247" s="14"/>
      <c r="CL247" s="14"/>
      <c r="CM247" s="14"/>
      <c r="CN247" s="14"/>
    </row>
    <row r="248" spans="1:92" ht="16.350000000000001" customHeight="1" x14ac:dyDescent="0.2">
      <c r="A248" s="1366" t="s">
        <v>268</v>
      </c>
      <c r="B248" s="1367"/>
      <c r="C248" s="1579" t="s">
        <v>269</v>
      </c>
      <c r="D248" s="1579"/>
      <c r="E248" s="1579"/>
      <c r="F248" s="1377" t="s">
        <v>270</v>
      </c>
      <c r="G248" s="1378"/>
      <c r="H248" s="1378"/>
      <c r="I248" s="1378"/>
      <c r="J248" s="1378"/>
      <c r="K248" s="1378"/>
      <c r="L248" s="1378"/>
      <c r="M248" s="1378"/>
      <c r="N248" s="1378"/>
      <c r="O248" s="1378"/>
      <c r="P248" s="1378"/>
      <c r="Q248" s="1378"/>
      <c r="R248" s="1378"/>
      <c r="S248" s="1378"/>
      <c r="T248" s="1378"/>
      <c r="U248" s="1378"/>
      <c r="V248" s="1378"/>
      <c r="W248" s="1378"/>
      <c r="X248" s="1378"/>
      <c r="Y248" s="1378"/>
      <c r="Z248" s="1378"/>
      <c r="AA248" s="1378"/>
      <c r="AB248" s="1378"/>
      <c r="AC248" s="1378"/>
      <c r="AD248" s="1378"/>
      <c r="AE248" s="1378"/>
      <c r="AF248" s="1378"/>
      <c r="AG248" s="1378"/>
      <c r="AH248" s="1378"/>
      <c r="AI248" s="1378"/>
      <c r="AJ248" s="1378"/>
      <c r="AK248" s="1378"/>
      <c r="AL248" s="1378"/>
      <c r="AM248" s="1379"/>
      <c r="AN248" s="1408" t="s">
        <v>76</v>
      </c>
      <c r="AO248" s="1408"/>
      <c r="AP248" s="1407"/>
      <c r="AQ248" s="1499" t="s">
        <v>271</v>
      </c>
      <c r="AR248" s="1500"/>
      <c r="AS248" s="1375" t="s">
        <v>7</v>
      </c>
      <c r="AT248" s="1375" t="s">
        <v>8</v>
      </c>
      <c r="AU248" s="1367" t="s">
        <v>230</v>
      </c>
      <c r="AV248" s="940"/>
      <c r="AW248" s="1084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CG248" s="14"/>
      <c r="CH248" s="14"/>
      <c r="CI248" s="14"/>
      <c r="CJ248" s="14"/>
      <c r="CK248" s="14"/>
      <c r="CL248" s="14"/>
      <c r="CM248" s="14"/>
      <c r="CN248" s="14"/>
    </row>
    <row r="249" spans="1:92" ht="16.350000000000001" customHeight="1" x14ac:dyDescent="0.2">
      <c r="A249" s="1399"/>
      <c r="B249" s="1400"/>
      <c r="C249" s="1579"/>
      <c r="D249" s="1579"/>
      <c r="E249" s="1579"/>
      <c r="F249" s="1406" t="s">
        <v>272</v>
      </c>
      <c r="G249" s="1408"/>
      <c r="H249" s="1406" t="s">
        <v>174</v>
      </c>
      <c r="I249" s="1408"/>
      <c r="J249" s="1406" t="s">
        <v>175</v>
      </c>
      <c r="K249" s="1408"/>
      <c r="L249" s="1406" t="s">
        <v>110</v>
      </c>
      <c r="M249" s="1408"/>
      <c r="N249" s="1406" t="s">
        <v>11</v>
      </c>
      <c r="O249" s="1408"/>
      <c r="P249" s="1406" t="s">
        <v>112</v>
      </c>
      <c r="Q249" s="1407"/>
      <c r="R249" s="1406" t="s">
        <v>113</v>
      </c>
      <c r="S249" s="1407"/>
      <c r="T249" s="1406" t="s">
        <v>114</v>
      </c>
      <c r="U249" s="1407"/>
      <c r="V249" s="1406" t="s">
        <v>115</v>
      </c>
      <c r="W249" s="1407"/>
      <c r="X249" s="1406" t="s">
        <v>116</v>
      </c>
      <c r="Y249" s="1407"/>
      <c r="Z249" s="1406" t="s">
        <v>117</v>
      </c>
      <c r="AA249" s="1407"/>
      <c r="AB249" s="1406" t="s">
        <v>118</v>
      </c>
      <c r="AC249" s="1407"/>
      <c r="AD249" s="1406" t="s">
        <v>119</v>
      </c>
      <c r="AE249" s="1407"/>
      <c r="AF249" s="1406" t="s">
        <v>120</v>
      </c>
      <c r="AG249" s="1407"/>
      <c r="AH249" s="1406" t="s">
        <v>121</v>
      </c>
      <c r="AI249" s="1407"/>
      <c r="AJ249" s="1406" t="s">
        <v>122</v>
      </c>
      <c r="AK249" s="1407"/>
      <c r="AL249" s="1406" t="s">
        <v>123</v>
      </c>
      <c r="AM249" s="1435"/>
      <c r="AN249" s="1503" t="s">
        <v>273</v>
      </c>
      <c r="AO249" s="1503" t="s">
        <v>274</v>
      </c>
      <c r="AP249" s="1367" t="s">
        <v>275</v>
      </c>
      <c r="AQ249" s="1501"/>
      <c r="AR249" s="1502"/>
      <c r="AS249" s="1392"/>
      <c r="AT249" s="1392"/>
      <c r="AU249" s="1400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12"/>
      <c r="BH249" s="12"/>
      <c r="BI249" s="12"/>
      <c r="CJ249" s="14"/>
      <c r="CK249" s="14"/>
      <c r="CL249" s="14"/>
      <c r="CM249" s="14"/>
      <c r="CN249" s="14"/>
    </row>
    <row r="250" spans="1:92" ht="30" customHeight="1" x14ac:dyDescent="0.2">
      <c r="A250" s="1368"/>
      <c r="B250" s="1369"/>
      <c r="C250" s="881" t="s">
        <v>88</v>
      </c>
      <c r="D250" s="906" t="s">
        <v>54</v>
      </c>
      <c r="E250" s="811" t="s">
        <v>89</v>
      </c>
      <c r="F250" s="881" t="s">
        <v>276</v>
      </c>
      <c r="G250" s="902" t="s">
        <v>89</v>
      </c>
      <c r="H250" s="881" t="s">
        <v>276</v>
      </c>
      <c r="I250" s="902" t="s">
        <v>89</v>
      </c>
      <c r="J250" s="881" t="s">
        <v>276</v>
      </c>
      <c r="K250" s="902" t="s">
        <v>89</v>
      </c>
      <c r="L250" s="881" t="s">
        <v>276</v>
      </c>
      <c r="M250" s="902" t="s">
        <v>89</v>
      </c>
      <c r="N250" s="881" t="s">
        <v>276</v>
      </c>
      <c r="O250" s="902" t="s">
        <v>89</v>
      </c>
      <c r="P250" s="881" t="s">
        <v>276</v>
      </c>
      <c r="Q250" s="902" t="s">
        <v>89</v>
      </c>
      <c r="R250" s="881" t="s">
        <v>276</v>
      </c>
      <c r="S250" s="902" t="s">
        <v>89</v>
      </c>
      <c r="T250" s="881" t="s">
        <v>276</v>
      </c>
      <c r="U250" s="902" t="s">
        <v>89</v>
      </c>
      <c r="V250" s="881" t="s">
        <v>276</v>
      </c>
      <c r="W250" s="902" t="s">
        <v>89</v>
      </c>
      <c r="X250" s="881" t="s">
        <v>276</v>
      </c>
      <c r="Y250" s="902" t="s">
        <v>89</v>
      </c>
      <c r="Z250" s="881" t="s">
        <v>276</v>
      </c>
      <c r="AA250" s="902" t="s">
        <v>89</v>
      </c>
      <c r="AB250" s="881" t="s">
        <v>276</v>
      </c>
      <c r="AC250" s="902" t="s">
        <v>89</v>
      </c>
      <c r="AD250" s="881" t="s">
        <v>276</v>
      </c>
      <c r="AE250" s="902" t="s">
        <v>89</v>
      </c>
      <c r="AF250" s="881" t="s">
        <v>276</v>
      </c>
      <c r="AG250" s="902" t="s">
        <v>89</v>
      </c>
      <c r="AH250" s="881" t="s">
        <v>276</v>
      </c>
      <c r="AI250" s="902" t="s">
        <v>89</v>
      </c>
      <c r="AJ250" s="881" t="s">
        <v>276</v>
      </c>
      <c r="AK250" s="902" t="s">
        <v>89</v>
      </c>
      <c r="AL250" s="881" t="s">
        <v>276</v>
      </c>
      <c r="AM250" s="988" t="s">
        <v>89</v>
      </c>
      <c r="AN250" s="1504"/>
      <c r="AO250" s="1504"/>
      <c r="AP250" s="1369"/>
      <c r="AQ250" s="881" t="s">
        <v>277</v>
      </c>
      <c r="AR250" s="807" t="s">
        <v>278</v>
      </c>
      <c r="AS250" s="1376"/>
      <c r="AT250" s="1376"/>
      <c r="AU250" s="136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12"/>
      <c r="BH250" s="12"/>
      <c r="BI250" s="12"/>
      <c r="CJ250" s="14"/>
      <c r="CK250" s="14"/>
      <c r="CL250" s="14"/>
      <c r="CM250" s="14"/>
      <c r="CN250" s="14"/>
    </row>
    <row r="251" spans="1:92" ht="23.25" customHeight="1" x14ac:dyDescent="0.2">
      <c r="A251" s="1505" t="s">
        <v>279</v>
      </c>
      <c r="B251" s="1506"/>
      <c r="C251" s="968">
        <f t="shared" ref="C251:C269" si="77">SUM(D251+E251)</f>
        <v>2</v>
      </c>
      <c r="D251" s="969">
        <f>SUM(F251+H251+J251+L251+N251+P251+R251+T251+V251+X251+Z251+AB251+AD251+AF251+AH251+AJ251+AL251)</f>
        <v>0</v>
      </c>
      <c r="E251" s="320">
        <f>SUM(G251+I251+K251+M251+O251+Q251+S251+U251+W251+Y251+AA251+AC251+AE251+AG251+AI251+AK251+AM251)</f>
        <v>2</v>
      </c>
      <c r="F251" s="968">
        <f>SUM(F261:F269)</f>
        <v>0</v>
      </c>
      <c r="G251" s="989">
        <f>SUM(G261:G269)</f>
        <v>0</v>
      </c>
      <c r="H251" s="968">
        <f>SUM(H261:H269)</f>
        <v>0</v>
      </c>
      <c r="I251" s="989">
        <f>SUM(I261:I269)</f>
        <v>1</v>
      </c>
      <c r="J251" s="968">
        <f>SUM(J261:J269)</f>
        <v>0</v>
      </c>
      <c r="K251" s="989">
        <f>SUM(K252:K269)</f>
        <v>0</v>
      </c>
      <c r="L251" s="968">
        <f>SUM(L261:L269)</f>
        <v>0</v>
      </c>
      <c r="M251" s="989">
        <f>SUM(M252:M269)</f>
        <v>0</v>
      </c>
      <c r="N251" s="968">
        <f>SUM(N261:N269)</f>
        <v>0</v>
      </c>
      <c r="O251" s="989">
        <f>SUM(O252:O269)</f>
        <v>0</v>
      </c>
      <c r="P251" s="968">
        <f>SUM(P261:P269)</f>
        <v>0</v>
      </c>
      <c r="Q251" s="989">
        <f>SUM(Q252:Q269)</f>
        <v>0</v>
      </c>
      <c r="R251" s="968">
        <f>SUM(R261:R269)</f>
        <v>0</v>
      </c>
      <c r="S251" s="989">
        <f>SUM(S252:S269)</f>
        <v>1</v>
      </c>
      <c r="T251" s="968">
        <f>SUM(T261:T269)</f>
        <v>0</v>
      </c>
      <c r="U251" s="989">
        <f>SUM(U252:U269)</f>
        <v>0</v>
      </c>
      <c r="V251" s="968">
        <f>SUM(V261:V269)</f>
        <v>0</v>
      </c>
      <c r="W251" s="989">
        <f>SUM(W252:W269)</f>
        <v>0</v>
      </c>
      <c r="X251" s="968">
        <f>SUM(X261:X269)</f>
        <v>0</v>
      </c>
      <c r="Y251" s="989">
        <f>SUM(Y252:Y269)</f>
        <v>0</v>
      </c>
      <c r="Z251" s="968">
        <f>SUM(Z261:Z269)</f>
        <v>0</v>
      </c>
      <c r="AA251" s="989">
        <f>SUM(AA252:AA269)</f>
        <v>0</v>
      </c>
      <c r="AB251" s="968">
        <f t="shared" ref="AB251:AM251" si="78">SUM(AB261:AB269)</f>
        <v>0</v>
      </c>
      <c r="AC251" s="989">
        <f t="shared" si="78"/>
        <v>0</v>
      </c>
      <c r="AD251" s="968">
        <f t="shared" si="78"/>
        <v>0</v>
      </c>
      <c r="AE251" s="989">
        <f t="shared" si="78"/>
        <v>0</v>
      </c>
      <c r="AF251" s="968">
        <f t="shared" si="78"/>
        <v>0</v>
      </c>
      <c r="AG251" s="989">
        <f t="shared" si="78"/>
        <v>0</v>
      </c>
      <c r="AH251" s="968">
        <f t="shared" si="78"/>
        <v>0</v>
      </c>
      <c r="AI251" s="989">
        <f t="shared" si="78"/>
        <v>0</v>
      </c>
      <c r="AJ251" s="968">
        <f t="shared" si="78"/>
        <v>0</v>
      </c>
      <c r="AK251" s="989">
        <f t="shared" si="78"/>
        <v>0</v>
      </c>
      <c r="AL251" s="968">
        <f t="shared" si="78"/>
        <v>0</v>
      </c>
      <c r="AM251" s="990">
        <f t="shared" si="78"/>
        <v>0</v>
      </c>
      <c r="AN251" s="385">
        <f t="shared" ref="AN251:AU251" si="79">SUM(AN252:AN269)</f>
        <v>2</v>
      </c>
      <c r="AO251" s="385">
        <f t="shared" si="79"/>
        <v>2</v>
      </c>
      <c r="AP251" s="433">
        <f t="shared" si="79"/>
        <v>0</v>
      </c>
      <c r="AQ251" s="968">
        <f t="shared" si="79"/>
        <v>0</v>
      </c>
      <c r="AR251" s="433">
        <f t="shared" si="79"/>
        <v>0</v>
      </c>
      <c r="AS251" s="991">
        <f t="shared" si="79"/>
        <v>0</v>
      </c>
      <c r="AT251" s="991">
        <f t="shared" si="79"/>
        <v>0</v>
      </c>
      <c r="AU251" s="320">
        <f t="shared" si="79"/>
        <v>0</v>
      </c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12"/>
      <c r="BH251" s="12"/>
      <c r="BI251" s="12"/>
      <c r="CJ251" s="14"/>
      <c r="CK251" s="14"/>
      <c r="CL251" s="14"/>
      <c r="CM251" s="14"/>
      <c r="CN251" s="14"/>
    </row>
    <row r="252" spans="1:92" ht="16.350000000000001" customHeight="1" x14ac:dyDescent="0.2">
      <c r="A252" s="1507" t="s">
        <v>176</v>
      </c>
      <c r="B252" s="435" t="s">
        <v>33</v>
      </c>
      <c r="C252" s="139">
        <f t="shared" si="77"/>
        <v>0</v>
      </c>
      <c r="D252" s="992"/>
      <c r="E252" s="974">
        <f>SUM(K252+M252+O252+Q252+S252+U252+W252+Y252+AA252+AC252)</f>
        <v>0</v>
      </c>
      <c r="F252" s="977"/>
      <c r="G252" s="407"/>
      <c r="H252" s="977"/>
      <c r="I252" s="407"/>
      <c r="J252" s="977"/>
      <c r="K252" s="109"/>
      <c r="L252" s="977"/>
      <c r="M252" s="109"/>
      <c r="N252" s="977"/>
      <c r="O252" s="109"/>
      <c r="P252" s="977"/>
      <c r="Q252" s="109"/>
      <c r="R252" s="977"/>
      <c r="S252" s="109"/>
      <c r="T252" s="977"/>
      <c r="U252" s="109"/>
      <c r="V252" s="977"/>
      <c r="W252" s="109"/>
      <c r="X252" s="977"/>
      <c r="Y252" s="109"/>
      <c r="Z252" s="977"/>
      <c r="AA252" s="109"/>
      <c r="AB252" s="977"/>
      <c r="AC252" s="109"/>
      <c r="AD252" s="977"/>
      <c r="AE252" s="407"/>
      <c r="AF252" s="977"/>
      <c r="AG252" s="407"/>
      <c r="AH252" s="977"/>
      <c r="AI252" s="407"/>
      <c r="AJ252" s="977"/>
      <c r="AK252" s="407"/>
      <c r="AL252" s="977"/>
      <c r="AM252" s="437"/>
      <c r="AN252" s="911"/>
      <c r="AO252" s="264"/>
      <c r="AP252" s="109"/>
      <c r="AQ252" s="106"/>
      <c r="AR252" s="109"/>
      <c r="AS252" s="57"/>
      <c r="AT252" s="57"/>
      <c r="AU252" s="109"/>
      <c r="AV252" s="30" t="str">
        <f t="shared" ref="AV252:AV269" si="80">CA252&amp;CB252&amp;CC252</f>
        <v/>
      </c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12"/>
      <c r="BH252" s="12"/>
      <c r="BI252" s="12"/>
      <c r="CA252" s="32" t="str">
        <f t="shared" ref="CA252:CA269" si="81">IF(CG252=0,"","* Egresos por Alta + Abandono NO DEBE ser mayor que Total Egresos. ")</f>
        <v/>
      </c>
      <c r="CB252" s="32" t="str">
        <f t="shared" ref="CB252:CB269" si="82">IF(CH252=0,"","* No olvide digitar los campos Trans y/o Pueblo Originario y/o Migrantes y/o Niños, Niñas, Adolescentes y Jóvenes Población SENAME (Digite CERO si no tiene).")</f>
        <v/>
      </c>
      <c r="CC252" s="438" t="str">
        <f t="shared" ref="CC252:CC269" si="83">IF(CI252=0,"","* Trans y/o Pueblo Originario y/o Migrantes y/o Niños, Niñas, Adolescentesy Jóvenes Población SENAME NO DEBEN ser Mayor al Total. ")</f>
        <v/>
      </c>
      <c r="CD252" s="32"/>
      <c r="CE252" s="32"/>
      <c r="CF252" s="32"/>
      <c r="CG252" s="33">
        <f t="shared" ref="CG252:CG269" si="84">IF(AN252&lt;SUM(AO252+AP252),1,0)</f>
        <v>0</v>
      </c>
      <c r="CH252" s="33">
        <f t="shared" ref="CH252:CH269" si="85">IF(AND(C252&lt;&gt;0,OR(AQ252="",AR252="",AS252="",AT252="",AU252="")),1,0)</f>
        <v>0</v>
      </c>
      <c r="CI252" s="33">
        <f t="shared" ref="CI252:CI269" si="86">IF(OR(C252&lt;SUM(AQ252,AR252),C252&lt;AS252,C252&lt;AT252,C252&lt;AU252),1,0)</f>
        <v>0</v>
      </c>
      <c r="CJ252" s="33"/>
      <c r="CK252" s="33"/>
      <c r="CL252" s="33"/>
      <c r="CM252" s="14"/>
      <c r="CN252" s="14"/>
    </row>
    <row r="253" spans="1:92" ht="16.350000000000001" customHeight="1" x14ac:dyDescent="0.2">
      <c r="A253" s="1507"/>
      <c r="B253" s="439" t="s">
        <v>280</v>
      </c>
      <c r="C253" s="139">
        <f t="shared" si="77"/>
        <v>0</v>
      </c>
      <c r="D253" s="440"/>
      <c r="E253" s="330">
        <f t="shared" ref="E253:E260" si="87">SUM(G253+I253+K253+M253+O253+Q253+S253+U253+W253+Y253+AA253+AC253)</f>
        <v>0</v>
      </c>
      <c r="F253" s="441"/>
      <c r="G253" s="442"/>
      <c r="H253" s="441"/>
      <c r="I253" s="442"/>
      <c r="J253" s="441"/>
      <c r="K253" s="109"/>
      <c r="L253" s="441"/>
      <c r="M253" s="109"/>
      <c r="N253" s="441"/>
      <c r="O253" s="109"/>
      <c r="P253" s="441"/>
      <c r="Q253" s="109"/>
      <c r="R253" s="441"/>
      <c r="S253" s="109"/>
      <c r="T253" s="441"/>
      <c r="U253" s="109"/>
      <c r="V253" s="441"/>
      <c r="W253" s="109"/>
      <c r="X253" s="441"/>
      <c r="Y253" s="109"/>
      <c r="Z253" s="441"/>
      <c r="AA253" s="109"/>
      <c r="AB253" s="441"/>
      <c r="AC253" s="109"/>
      <c r="AD253" s="441"/>
      <c r="AE253" s="407"/>
      <c r="AF253" s="441"/>
      <c r="AG253" s="407"/>
      <c r="AH253" s="441"/>
      <c r="AI253" s="407"/>
      <c r="AJ253" s="441"/>
      <c r="AK253" s="407"/>
      <c r="AL253" s="441"/>
      <c r="AM253" s="437"/>
      <c r="AN253" s="264"/>
      <c r="AO253" s="264"/>
      <c r="AP253" s="109"/>
      <c r="AQ253" s="106"/>
      <c r="AR253" s="109"/>
      <c r="AS253" s="57"/>
      <c r="AT253" s="57"/>
      <c r="AU253" s="109"/>
      <c r="AV253" s="30" t="str">
        <f t="shared" si="80"/>
        <v/>
      </c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12"/>
      <c r="BH253" s="12"/>
      <c r="BI253" s="12"/>
      <c r="CA253" s="32" t="str">
        <f t="shared" si="81"/>
        <v/>
      </c>
      <c r="CB253" s="32" t="str">
        <f t="shared" si="82"/>
        <v/>
      </c>
      <c r="CC253" s="438" t="str">
        <f t="shared" si="83"/>
        <v/>
      </c>
      <c r="CD253" s="32"/>
      <c r="CE253" s="32"/>
      <c r="CF253" s="32"/>
      <c r="CG253" s="33">
        <f t="shared" si="84"/>
        <v>0</v>
      </c>
      <c r="CH253" s="33">
        <f t="shared" si="85"/>
        <v>0</v>
      </c>
      <c r="CI253" s="33">
        <f t="shared" si="86"/>
        <v>0</v>
      </c>
      <c r="CJ253" s="33"/>
      <c r="CK253" s="33"/>
      <c r="CL253" s="33"/>
      <c r="CM253" s="14"/>
      <c r="CN253" s="14"/>
    </row>
    <row r="254" spans="1:92" ht="16.350000000000001" customHeight="1" x14ac:dyDescent="0.2">
      <c r="A254" s="1507"/>
      <c r="B254" s="443" t="s">
        <v>281</v>
      </c>
      <c r="C254" s="139">
        <f t="shared" si="77"/>
        <v>0</v>
      </c>
      <c r="D254" s="440"/>
      <c r="E254" s="812">
        <f t="shared" si="87"/>
        <v>0</v>
      </c>
      <c r="F254" s="441"/>
      <c r="G254" s="442"/>
      <c r="H254" s="441"/>
      <c r="I254" s="442"/>
      <c r="J254" s="441"/>
      <c r="K254" s="39"/>
      <c r="L254" s="441"/>
      <c r="M254" s="39"/>
      <c r="N254" s="441"/>
      <c r="O254" s="39"/>
      <c r="P254" s="441"/>
      <c r="Q254" s="39"/>
      <c r="R254" s="441"/>
      <c r="S254" s="39"/>
      <c r="T254" s="441"/>
      <c r="U254" s="39"/>
      <c r="V254" s="441"/>
      <c r="W254" s="39"/>
      <c r="X254" s="441"/>
      <c r="Y254" s="39"/>
      <c r="Z254" s="441"/>
      <c r="AA254" s="39"/>
      <c r="AB254" s="441"/>
      <c r="AC254" s="39"/>
      <c r="AD254" s="441"/>
      <c r="AE254" s="407"/>
      <c r="AF254" s="441"/>
      <c r="AG254" s="407"/>
      <c r="AH254" s="441"/>
      <c r="AI254" s="407"/>
      <c r="AJ254" s="441"/>
      <c r="AK254" s="407"/>
      <c r="AL254" s="441"/>
      <c r="AM254" s="437"/>
      <c r="AN254" s="143"/>
      <c r="AO254" s="143"/>
      <c r="AP254" s="39"/>
      <c r="AQ254" s="35"/>
      <c r="AR254" s="39"/>
      <c r="AS254" s="58"/>
      <c r="AT254" s="58"/>
      <c r="AU254" s="39"/>
      <c r="AV254" s="30" t="str">
        <f t="shared" si="80"/>
        <v/>
      </c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12"/>
      <c r="BH254" s="12"/>
      <c r="BI254" s="12"/>
      <c r="CA254" s="32" t="str">
        <f t="shared" si="81"/>
        <v/>
      </c>
      <c r="CB254" s="32" t="str">
        <f t="shared" si="82"/>
        <v/>
      </c>
      <c r="CC254" s="438" t="str">
        <f t="shared" si="83"/>
        <v/>
      </c>
      <c r="CD254" s="32"/>
      <c r="CE254" s="32"/>
      <c r="CF254" s="32"/>
      <c r="CG254" s="33">
        <f t="shared" si="84"/>
        <v>0</v>
      </c>
      <c r="CH254" s="33">
        <f t="shared" si="85"/>
        <v>0</v>
      </c>
      <c r="CI254" s="33">
        <f t="shared" si="86"/>
        <v>0</v>
      </c>
      <c r="CJ254" s="33"/>
      <c r="CK254" s="33"/>
      <c r="CL254" s="33"/>
      <c r="CM254" s="14"/>
      <c r="CN254" s="14"/>
    </row>
    <row r="255" spans="1:92" ht="16.350000000000001" customHeight="1" x14ac:dyDescent="0.2">
      <c r="A255" s="1507"/>
      <c r="B255" s="443" t="s">
        <v>282</v>
      </c>
      <c r="C255" s="139">
        <f t="shared" si="77"/>
        <v>0</v>
      </c>
      <c r="D255" s="440"/>
      <c r="E255" s="812">
        <f t="shared" si="87"/>
        <v>0</v>
      </c>
      <c r="F255" s="441"/>
      <c r="G255" s="442"/>
      <c r="H255" s="441"/>
      <c r="I255" s="442"/>
      <c r="J255" s="441"/>
      <c r="K255" s="39"/>
      <c r="L255" s="441"/>
      <c r="M255" s="39"/>
      <c r="N255" s="441"/>
      <c r="O255" s="39"/>
      <c r="P255" s="441"/>
      <c r="Q255" s="39"/>
      <c r="R255" s="441"/>
      <c r="S255" s="39"/>
      <c r="T255" s="441"/>
      <c r="U255" s="39"/>
      <c r="V255" s="441"/>
      <c r="W255" s="39"/>
      <c r="X255" s="441"/>
      <c r="Y255" s="39"/>
      <c r="Z255" s="441"/>
      <c r="AA255" s="39"/>
      <c r="AB255" s="441"/>
      <c r="AC255" s="39"/>
      <c r="AD255" s="441"/>
      <c r="AE255" s="407"/>
      <c r="AF255" s="441"/>
      <c r="AG255" s="407"/>
      <c r="AH255" s="441"/>
      <c r="AI255" s="407"/>
      <c r="AJ255" s="441"/>
      <c r="AK255" s="407"/>
      <c r="AL255" s="441"/>
      <c r="AM255" s="437"/>
      <c r="AN255" s="143"/>
      <c r="AO255" s="143"/>
      <c r="AP255" s="39"/>
      <c r="AQ255" s="35"/>
      <c r="AR255" s="39"/>
      <c r="AS255" s="58"/>
      <c r="AT255" s="58"/>
      <c r="AU255" s="39"/>
      <c r="AV255" s="30" t="str">
        <f t="shared" si="80"/>
        <v/>
      </c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12"/>
      <c r="BH255" s="12"/>
      <c r="BI255" s="12"/>
      <c r="CA255" s="32" t="str">
        <f t="shared" si="81"/>
        <v/>
      </c>
      <c r="CB255" s="32" t="str">
        <f t="shared" si="82"/>
        <v/>
      </c>
      <c r="CC255" s="438" t="str">
        <f t="shared" si="83"/>
        <v/>
      </c>
      <c r="CD255" s="32"/>
      <c r="CE255" s="32"/>
      <c r="CF255" s="32"/>
      <c r="CG255" s="33">
        <f t="shared" si="84"/>
        <v>0</v>
      </c>
      <c r="CH255" s="33">
        <f t="shared" si="85"/>
        <v>0</v>
      </c>
      <c r="CI255" s="33">
        <f t="shared" si="86"/>
        <v>0</v>
      </c>
      <c r="CJ255" s="33"/>
      <c r="CK255" s="33"/>
      <c r="CL255" s="33"/>
      <c r="CM255" s="14"/>
      <c r="CN255" s="14"/>
    </row>
    <row r="256" spans="1:92" ht="16.350000000000001" customHeight="1" x14ac:dyDescent="0.2">
      <c r="A256" s="1507"/>
      <c r="B256" s="443" t="s">
        <v>283</v>
      </c>
      <c r="C256" s="139">
        <f t="shared" si="77"/>
        <v>0</v>
      </c>
      <c r="D256" s="440"/>
      <c r="E256" s="812">
        <f t="shared" si="87"/>
        <v>0</v>
      </c>
      <c r="F256" s="441"/>
      <c r="G256" s="442"/>
      <c r="H256" s="441"/>
      <c r="I256" s="442"/>
      <c r="J256" s="441"/>
      <c r="K256" s="39"/>
      <c r="L256" s="441"/>
      <c r="M256" s="39"/>
      <c r="N256" s="441"/>
      <c r="O256" s="39"/>
      <c r="P256" s="441"/>
      <c r="Q256" s="39"/>
      <c r="R256" s="441"/>
      <c r="S256" s="39"/>
      <c r="T256" s="441"/>
      <c r="U256" s="39"/>
      <c r="V256" s="441"/>
      <c r="W256" s="39"/>
      <c r="X256" s="441"/>
      <c r="Y256" s="39"/>
      <c r="Z256" s="441"/>
      <c r="AA256" s="39"/>
      <c r="AB256" s="441"/>
      <c r="AC256" s="39"/>
      <c r="AD256" s="441"/>
      <c r="AE256" s="407"/>
      <c r="AF256" s="441"/>
      <c r="AG256" s="407"/>
      <c r="AH256" s="441"/>
      <c r="AI256" s="407"/>
      <c r="AJ256" s="441"/>
      <c r="AK256" s="407"/>
      <c r="AL256" s="441"/>
      <c r="AM256" s="437"/>
      <c r="AN256" s="143"/>
      <c r="AO256" s="143"/>
      <c r="AP256" s="39"/>
      <c r="AQ256" s="35"/>
      <c r="AR256" s="39"/>
      <c r="AS256" s="58"/>
      <c r="AT256" s="58"/>
      <c r="AU256" s="39"/>
      <c r="AV256" s="30" t="str">
        <f t="shared" si="80"/>
        <v/>
      </c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12"/>
      <c r="BH256" s="12"/>
      <c r="BI256" s="12"/>
      <c r="CA256" s="32" t="str">
        <f t="shared" si="81"/>
        <v/>
      </c>
      <c r="CB256" s="32" t="str">
        <f t="shared" si="82"/>
        <v/>
      </c>
      <c r="CC256" s="438" t="str">
        <f t="shared" si="83"/>
        <v/>
      </c>
      <c r="CD256" s="32"/>
      <c r="CE256" s="32"/>
      <c r="CF256" s="32"/>
      <c r="CG256" s="33">
        <f t="shared" si="84"/>
        <v>0</v>
      </c>
      <c r="CH256" s="33">
        <f t="shared" si="85"/>
        <v>0</v>
      </c>
      <c r="CI256" s="33">
        <f t="shared" si="86"/>
        <v>0</v>
      </c>
      <c r="CJ256" s="33"/>
      <c r="CK256" s="33"/>
      <c r="CL256" s="33"/>
      <c r="CM256" s="14"/>
      <c r="CN256" s="14"/>
    </row>
    <row r="257" spans="1:104" ht="16.350000000000001" customHeight="1" x14ac:dyDescent="0.2">
      <c r="A257" s="1507"/>
      <c r="B257" s="443" t="s">
        <v>284</v>
      </c>
      <c r="C257" s="139">
        <f t="shared" si="77"/>
        <v>0</v>
      </c>
      <c r="D257" s="440"/>
      <c r="E257" s="812">
        <f t="shared" si="87"/>
        <v>0</v>
      </c>
      <c r="F257" s="441"/>
      <c r="G257" s="442"/>
      <c r="H257" s="441"/>
      <c r="I257" s="442"/>
      <c r="J257" s="441"/>
      <c r="K257" s="39"/>
      <c r="L257" s="441"/>
      <c r="M257" s="39"/>
      <c r="N257" s="441"/>
      <c r="O257" s="39"/>
      <c r="P257" s="441"/>
      <c r="Q257" s="39"/>
      <c r="R257" s="441"/>
      <c r="S257" s="39"/>
      <c r="T257" s="441"/>
      <c r="U257" s="39"/>
      <c r="V257" s="441"/>
      <c r="W257" s="39"/>
      <c r="X257" s="441"/>
      <c r="Y257" s="39"/>
      <c r="Z257" s="441"/>
      <c r="AA257" s="39"/>
      <c r="AB257" s="441"/>
      <c r="AC257" s="39"/>
      <c r="AD257" s="441"/>
      <c r="AE257" s="407"/>
      <c r="AF257" s="441"/>
      <c r="AG257" s="407"/>
      <c r="AH257" s="441"/>
      <c r="AI257" s="407"/>
      <c r="AJ257" s="441"/>
      <c r="AK257" s="407"/>
      <c r="AL257" s="441"/>
      <c r="AM257" s="437"/>
      <c r="AN257" s="143"/>
      <c r="AO257" s="143"/>
      <c r="AP257" s="39"/>
      <c r="AQ257" s="35"/>
      <c r="AR257" s="39"/>
      <c r="AS257" s="58"/>
      <c r="AT257" s="58"/>
      <c r="AU257" s="39"/>
      <c r="AV257" s="30" t="str">
        <f t="shared" si="80"/>
        <v/>
      </c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12"/>
      <c r="BH257" s="12"/>
      <c r="BI257" s="12"/>
      <c r="CA257" s="32" t="str">
        <f t="shared" si="81"/>
        <v/>
      </c>
      <c r="CB257" s="32" t="str">
        <f t="shared" si="82"/>
        <v/>
      </c>
      <c r="CC257" s="438" t="str">
        <f t="shared" si="83"/>
        <v/>
      </c>
      <c r="CD257" s="32"/>
      <c r="CE257" s="32"/>
      <c r="CF257" s="32"/>
      <c r="CG257" s="33">
        <f t="shared" si="84"/>
        <v>0</v>
      </c>
      <c r="CH257" s="33">
        <f t="shared" si="85"/>
        <v>0</v>
      </c>
      <c r="CI257" s="33">
        <f t="shared" si="86"/>
        <v>0</v>
      </c>
      <c r="CJ257" s="33"/>
      <c r="CK257" s="33"/>
      <c r="CL257" s="33"/>
      <c r="CM257" s="14"/>
      <c r="CN257" s="14"/>
    </row>
    <row r="258" spans="1:104" ht="16.350000000000001" customHeight="1" x14ac:dyDescent="0.2">
      <c r="A258" s="1507"/>
      <c r="B258" s="443" t="s">
        <v>285</v>
      </c>
      <c r="C258" s="139">
        <f t="shared" si="77"/>
        <v>0</v>
      </c>
      <c r="D258" s="440"/>
      <c r="E258" s="812">
        <f t="shared" si="87"/>
        <v>0</v>
      </c>
      <c r="F258" s="441"/>
      <c r="G258" s="442"/>
      <c r="H258" s="441"/>
      <c r="I258" s="442"/>
      <c r="J258" s="441"/>
      <c r="K258" s="39"/>
      <c r="L258" s="441"/>
      <c r="M258" s="39"/>
      <c r="N258" s="441"/>
      <c r="O258" s="39"/>
      <c r="P258" s="441"/>
      <c r="Q258" s="39"/>
      <c r="R258" s="441"/>
      <c r="S258" s="39"/>
      <c r="T258" s="441"/>
      <c r="U258" s="39"/>
      <c r="V258" s="441"/>
      <c r="W258" s="39"/>
      <c r="X258" s="441"/>
      <c r="Y258" s="39"/>
      <c r="Z258" s="441"/>
      <c r="AA258" s="39"/>
      <c r="AB258" s="441"/>
      <c r="AC258" s="39"/>
      <c r="AD258" s="441"/>
      <c r="AE258" s="407"/>
      <c r="AF258" s="441"/>
      <c r="AG258" s="407"/>
      <c r="AH258" s="441"/>
      <c r="AI258" s="407"/>
      <c r="AJ258" s="441"/>
      <c r="AK258" s="407"/>
      <c r="AL258" s="441"/>
      <c r="AM258" s="437"/>
      <c r="AN258" s="143"/>
      <c r="AO258" s="143"/>
      <c r="AP258" s="39"/>
      <c r="AQ258" s="35"/>
      <c r="AR258" s="39"/>
      <c r="AS258" s="58"/>
      <c r="AT258" s="58"/>
      <c r="AU258" s="39"/>
      <c r="AV258" s="30" t="str">
        <f t="shared" si="80"/>
        <v/>
      </c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12"/>
      <c r="BH258" s="12"/>
      <c r="BI258" s="12"/>
      <c r="CA258" s="32" t="str">
        <f t="shared" si="81"/>
        <v/>
      </c>
      <c r="CB258" s="32" t="str">
        <f t="shared" si="82"/>
        <v/>
      </c>
      <c r="CC258" s="438" t="str">
        <f t="shared" si="83"/>
        <v/>
      </c>
      <c r="CD258" s="32"/>
      <c r="CE258" s="32"/>
      <c r="CF258" s="32"/>
      <c r="CG258" s="33">
        <f t="shared" si="84"/>
        <v>0</v>
      </c>
      <c r="CH258" s="33">
        <f t="shared" si="85"/>
        <v>0</v>
      </c>
      <c r="CI258" s="33">
        <f t="shared" si="86"/>
        <v>0</v>
      </c>
      <c r="CJ258" s="33"/>
      <c r="CK258" s="33"/>
      <c r="CL258" s="33"/>
      <c r="CM258" s="14"/>
      <c r="CN258" s="14"/>
    </row>
    <row r="259" spans="1:104" ht="16.350000000000001" customHeight="1" x14ac:dyDescent="0.2">
      <c r="A259" s="1507"/>
      <c r="B259" s="443" t="s">
        <v>286</v>
      </c>
      <c r="C259" s="139">
        <f t="shared" si="77"/>
        <v>0</v>
      </c>
      <c r="D259" s="440"/>
      <c r="E259" s="812">
        <f t="shared" si="87"/>
        <v>0</v>
      </c>
      <c r="F259" s="441"/>
      <c r="G259" s="442"/>
      <c r="H259" s="441"/>
      <c r="I259" s="442"/>
      <c r="J259" s="441"/>
      <c r="K259" s="39"/>
      <c r="L259" s="441"/>
      <c r="M259" s="39"/>
      <c r="N259" s="441"/>
      <c r="O259" s="39"/>
      <c r="P259" s="441"/>
      <c r="Q259" s="39"/>
      <c r="R259" s="441"/>
      <c r="S259" s="39"/>
      <c r="T259" s="441"/>
      <c r="U259" s="39"/>
      <c r="V259" s="441"/>
      <c r="W259" s="39"/>
      <c r="X259" s="441"/>
      <c r="Y259" s="39"/>
      <c r="Z259" s="441"/>
      <c r="AA259" s="39"/>
      <c r="AB259" s="441"/>
      <c r="AC259" s="39"/>
      <c r="AD259" s="441"/>
      <c r="AE259" s="407"/>
      <c r="AF259" s="441"/>
      <c r="AG259" s="407"/>
      <c r="AH259" s="441"/>
      <c r="AI259" s="407"/>
      <c r="AJ259" s="441"/>
      <c r="AK259" s="407"/>
      <c r="AL259" s="441"/>
      <c r="AM259" s="437"/>
      <c r="AN259" s="143"/>
      <c r="AO259" s="143"/>
      <c r="AP259" s="39"/>
      <c r="AQ259" s="35"/>
      <c r="AR259" s="39"/>
      <c r="AS259" s="58"/>
      <c r="AT259" s="58"/>
      <c r="AU259" s="39"/>
      <c r="AV259" s="30" t="str">
        <f t="shared" si="80"/>
        <v/>
      </c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12"/>
      <c r="BH259" s="12"/>
      <c r="BI259" s="12"/>
      <c r="CA259" s="32" t="str">
        <f t="shared" si="81"/>
        <v/>
      </c>
      <c r="CB259" s="32" t="str">
        <f t="shared" si="82"/>
        <v/>
      </c>
      <c r="CC259" s="438" t="str">
        <f t="shared" si="83"/>
        <v/>
      </c>
      <c r="CD259" s="32"/>
      <c r="CE259" s="32"/>
      <c r="CF259" s="32"/>
      <c r="CG259" s="33">
        <f t="shared" si="84"/>
        <v>0</v>
      </c>
      <c r="CH259" s="33">
        <f t="shared" si="85"/>
        <v>0</v>
      </c>
      <c r="CI259" s="33">
        <f t="shared" si="86"/>
        <v>0</v>
      </c>
      <c r="CJ259" s="33"/>
      <c r="CK259" s="33"/>
      <c r="CL259" s="33"/>
      <c r="CM259" s="14"/>
      <c r="CN259" s="14"/>
    </row>
    <row r="260" spans="1:104" ht="16.350000000000001" customHeight="1" x14ac:dyDescent="0.2">
      <c r="A260" s="1507"/>
      <c r="B260" s="444" t="s">
        <v>287</v>
      </c>
      <c r="C260" s="182">
        <f t="shared" si="77"/>
        <v>1</v>
      </c>
      <c r="D260" s="445"/>
      <c r="E260" s="350">
        <f t="shared" si="87"/>
        <v>1</v>
      </c>
      <c r="F260" s="273"/>
      <c r="G260" s="446"/>
      <c r="H260" s="273"/>
      <c r="I260" s="446"/>
      <c r="J260" s="273"/>
      <c r="K260" s="85"/>
      <c r="L260" s="273"/>
      <c r="M260" s="85"/>
      <c r="N260" s="273"/>
      <c r="O260" s="85"/>
      <c r="P260" s="273"/>
      <c r="Q260" s="85"/>
      <c r="R260" s="273"/>
      <c r="S260" s="85">
        <v>1</v>
      </c>
      <c r="T260" s="273"/>
      <c r="U260" s="85"/>
      <c r="V260" s="273"/>
      <c r="W260" s="85"/>
      <c r="X260" s="273"/>
      <c r="Y260" s="85"/>
      <c r="Z260" s="273"/>
      <c r="AA260" s="85"/>
      <c r="AB260" s="273"/>
      <c r="AC260" s="85"/>
      <c r="AD260" s="273"/>
      <c r="AE260" s="274"/>
      <c r="AF260" s="273"/>
      <c r="AG260" s="274"/>
      <c r="AH260" s="273"/>
      <c r="AI260" s="274"/>
      <c r="AJ260" s="273"/>
      <c r="AK260" s="274"/>
      <c r="AL260" s="273"/>
      <c r="AM260" s="447"/>
      <c r="AN260" s="149">
        <v>1</v>
      </c>
      <c r="AO260" s="149">
        <v>1</v>
      </c>
      <c r="AP260" s="85">
        <v>0</v>
      </c>
      <c r="AQ260" s="82">
        <v>0</v>
      </c>
      <c r="AR260" s="85">
        <v>0</v>
      </c>
      <c r="AS260" s="59">
        <v>0</v>
      </c>
      <c r="AT260" s="59">
        <v>0</v>
      </c>
      <c r="AU260" s="85">
        <v>0</v>
      </c>
      <c r="AV260" s="30" t="str">
        <f t="shared" si="80"/>
        <v/>
      </c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12"/>
      <c r="BH260" s="12"/>
      <c r="BI260" s="12"/>
      <c r="CA260" s="32" t="str">
        <f t="shared" si="81"/>
        <v/>
      </c>
      <c r="CB260" s="32" t="str">
        <f t="shared" si="82"/>
        <v/>
      </c>
      <c r="CC260" s="438" t="str">
        <f t="shared" si="83"/>
        <v/>
      </c>
      <c r="CD260" s="32"/>
      <c r="CE260" s="32"/>
      <c r="CF260" s="32"/>
      <c r="CG260" s="33">
        <f t="shared" si="84"/>
        <v>0</v>
      </c>
      <c r="CH260" s="33">
        <f t="shared" si="85"/>
        <v>0</v>
      </c>
      <c r="CI260" s="33">
        <f t="shared" si="86"/>
        <v>0</v>
      </c>
      <c r="CJ260" s="33"/>
      <c r="CK260" s="33"/>
      <c r="CL260" s="33"/>
      <c r="CM260" s="14"/>
      <c r="CN260" s="14"/>
    </row>
    <row r="261" spans="1:104" ht="16.350000000000001" customHeight="1" x14ac:dyDescent="0.2">
      <c r="A261" s="1372" t="s">
        <v>288</v>
      </c>
      <c r="B261" s="435" t="s">
        <v>33</v>
      </c>
      <c r="C261" s="328">
        <f t="shared" si="77"/>
        <v>0</v>
      </c>
      <c r="D261" s="329">
        <f t="shared" ref="D261:D269" si="88">SUM(F261+H261+J261+L261+N261+P261+R261+T261+V261+X261+Z261+AB261+AD261+AF261+AH261+AJ261+AL261)</f>
        <v>0</v>
      </c>
      <c r="E261" s="330">
        <f t="shared" ref="E261:E269" si="89">SUM(G261+I261+K261+M261+O261+Q261+S261+U261+W261+Y261+AA261+AC261+AE261+AG261+AI261+AK261+AM261)</f>
        <v>0</v>
      </c>
      <c r="F261" s="448"/>
      <c r="G261" s="449"/>
      <c r="H261" s="450"/>
      <c r="I261" s="449"/>
      <c r="J261" s="450"/>
      <c r="K261" s="272"/>
      <c r="L261" s="451"/>
      <c r="M261" s="449"/>
      <c r="N261" s="450"/>
      <c r="O261" s="452"/>
      <c r="P261" s="448"/>
      <c r="Q261" s="449"/>
      <c r="R261" s="450"/>
      <c r="S261" s="452"/>
      <c r="T261" s="448"/>
      <c r="U261" s="449"/>
      <c r="V261" s="450"/>
      <c r="W261" s="452"/>
      <c r="X261" s="448"/>
      <c r="Y261" s="449"/>
      <c r="Z261" s="450"/>
      <c r="AA261" s="452"/>
      <c r="AB261" s="448"/>
      <c r="AC261" s="449"/>
      <c r="AD261" s="450"/>
      <c r="AE261" s="452"/>
      <c r="AF261" s="448"/>
      <c r="AG261" s="449"/>
      <c r="AH261" s="450"/>
      <c r="AI261" s="452"/>
      <c r="AJ261" s="448"/>
      <c r="AK261" s="449"/>
      <c r="AL261" s="450"/>
      <c r="AM261" s="453"/>
      <c r="AN261" s="911"/>
      <c r="AO261" s="264"/>
      <c r="AP261" s="109"/>
      <c r="AQ261" s="106"/>
      <c r="AR261" s="109"/>
      <c r="AS261" s="57"/>
      <c r="AT261" s="57"/>
      <c r="AU261" s="109"/>
      <c r="AV261" s="30" t="str">
        <f t="shared" si="80"/>
        <v/>
      </c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12"/>
      <c r="BH261" s="12"/>
      <c r="BI261" s="12"/>
      <c r="CA261" s="32" t="str">
        <f t="shared" si="81"/>
        <v/>
      </c>
      <c r="CB261" s="32" t="str">
        <f t="shared" si="82"/>
        <v/>
      </c>
      <c r="CC261" s="438" t="str">
        <f t="shared" si="83"/>
        <v/>
      </c>
      <c r="CD261" s="32"/>
      <c r="CE261" s="32"/>
      <c r="CF261" s="32"/>
      <c r="CG261" s="33">
        <f t="shared" si="84"/>
        <v>0</v>
      </c>
      <c r="CH261" s="33">
        <f t="shared" si="85"/>
        <v>0</v>
      </c>
      <c r="CI261" s="33">
        <f t="shared" si="86"/>
        <v>0</v>
      </c>
      <c r="CJ261" s="33"/>
      <c r="CK261" s="33"/>
      <c r="CL261" s="33"/>
      <c r="CM261" s="14"/>
      <c r="CN261" s="14"/>
    </row>
    <row r="262" spans="1:104" ht="16.350000000000001" customHeight="1" x14ac:dyDescent="0.2">
      <c r="A262" s="1433"/>
      <c r="B262" s="439" t="s">
        <v>280</v>
      </c>
      <c r="C262" s="213">
        <f t="shared" si="77"/>
        <v>0</v>
      </c>
      <c r="D262" s="214">
        <f t="shared" si="88"/>
        <v>0</v>
      </c>
      <c r="E262" s="330">
        <f t="shared" si="89"/>
        <v>0</v>
      </c>
      <c r="F262" s="106"/>
      <c r="G262" s="272"/>
      <c r="H262" s="106"/>
      <c r="I262" s="272"/>
      <c r="J262" s="106"/>
      <c r="K262" s="272"/>
      <c r="L262" s="106"/>
      <c r="M262" s="272"/>
      <c r="N262" s="264"/>
      <c r="O262" s="454"/>
      <c r="P262" s="106"/>
      <c r="Q262" s="272"/>
      <c r="R262" s="264"/>
      <c r="S262" s="454"/>
      <c r="T262" s="106"/>
      <c r="U262" s="272"/>
      <c r="V262" s="264"/>
      <c r="W262" s="454"/>
      <c r="X262" s="106"/>
      <c r="Y262" s="272"/>
      <c r="Z262" s="264"/>
      <c r="AA262" s="454"/>
      <c r="AB262" s="106"/>
      <c r="AC262" s="272"/>
      <c r="AD262" s="264"/>
      <c r="AE262" s="454"/>
      <c r="AF262" s="106"/>
      <c r="AG262" s="272"/>
      <c r="AH262" s="264"/>
      <c r="AI262" s="454"/>
      <c r="AJ262" s="106"/>
      <c r="AK262" s="272"/>
      <c r="AL262" s="264"/>
      <c r="AM262" s="108"/>
      <c r="AN262" s="264"/>
      <c r="AO262" s="264"/>
      <c r="AP262" s="109"/>
      <c r="AQ262" s="106"/>
      <c r="AR262" s="109"/>
      <c r="AS262" s="57"/>
      <c r="AT262" s="57"/>
      <c r="AU262" s="109"/>
      <c r="AV262" s="30" t="str">
        <f t="shared" si="80"/>
        <v/>
      </c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12"/>
      <c r="BH262" s="12"/>
      <c r="BI262" s="12"/>
      <c r="CA262" s="32" t="str">
        <f t="shared" si="81"/>
        <v/>
      </c>
      <c r="CB262" s="32" t="str">
        <f t="shared" si="82"/>
        <v/>
      </c>
      <c r="CC262" s="438" t="str">
        <f t="shared" si="83"/>
        <v/>
      </c>
      <c r="CD262" s="32"/>
      <c r="CE262" s="32"/>
      <c r="CF262" s="32"/>
      <c r="CG262" s="33">
        <f t="shared" si="84"/>
        <v>0</v>
      </c>
      <c r="CH262" s="33">
        <f t="shared" si="85"/>
        <v>0</v>
      </c>
      <c r="CI262" s="33">
        <f t="shared" si="86"/>
        <v>0</v>
      </c>
      <c r="CJ262" s="33"/>
      <c r="CK262" s="33"/>
      <c r="CL262" s="33"/>
      <c r="CM262" s="14"/>
      <c r="CN262" s="14"/>
    </row>
    <row r="263" spans="1:104" ht="16.350000000000001" customHeight="1" x14ac:dyDescent="0.2">
      <c r="A263" s="1433"/>
      <c r="B263" s="443" t="s">
        <v>281</v>
      </c>
      <c r="C263" s="139">
        <f t="shared" si="77"/>
        <v>0</v>
      </c>
      <c r="D263" s="140">
        <f t="shared" si="88"/>
        <v>0</v>
      </c>
      <c r="E263" s="812">
        <f t="shared" si="89"/>
        <v>0</v>
      </c>
      <c r="F263" s="35"/>
      <c r="G263" s="40"/>
      <c r="H263" s="35"/>
      <c r="I263" s="40"/>
      <c r="J263" s="35"/>
      <c r="K263" s="40"/>
      <c r="L263" s="35"/>
      <c r="M263" s="40"/>
      <c r="N263" s="35"/>
      <c r="O263" s="37"/>
      <c r="P263" s="35"/>
      <c r="Q263" s="40"/>
      <c r="R263" s="143"/>
      <c r="S263" s="37"/>
      <c r="T263" s="35"/>
      <c r="U263" s="40"/>
      <c r="V263" s="143"/>
      <c r="W263" s="37"/>
      <c r="X263" s="35"/>
      <c r="Y263" s="40"/>
      <c r="Z263" s="143"/>
      <c r="AA263" s="37"/>
      <c r="AB263" s="35"/>
      <c r="AC263" s="40"/>
      <c r="AD263" s="143"/>
      <c r="AE263" s="37"/>
      <c r="AF263" s="35"/>
      <c r="AG263" s="40"/>
      <c r="AH263" s="143"/>
      <c r="AI263" s="37"/>
      <c r="AJ263" s="35"/>
      <c r="AK263" s="40"/>
      <c r="AL263" s="143"/>
      <c r="AM263" s="38"/>
      <c r="AN263" s="143"/>
      <c r="AO263" s="143"/>
      <c r="AP263" s="39"/>
      <c r="AQ263" s="35"/>
      <c r="AR263" s="39"/>
      <c r="AS263" s="58"/>
      <c r="AT263" s="58"/>
      <c r="AU263" s="39"/>
      <c r="AV263" s="30" t="str">
        <f t="shared" si="80"/>
        <v/>
      </c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12"/>
      <c r="BH263" s="12"/>
      <c r="BI263" s="12"/>
      <c r="CA263" s="32" t="str">
        <f t="shared" si="81"/>
        <v/>
      </c>
      <c r="CB263" s="32" t="str">
        <f t="shared" si="82"/>
        <v/>
      </c>
      <c r="CC263" s="438" t="str">
        <f t="shared" si="83"/>
        <v/>
      </c>
      <c r="CD263" s="32"/>
      <c r="CE263" s="32"/>
      <c r="CF263" s="32"/>
      <c r="CG263" s="33">
        <f t="shared" si="84"/>
        <v>0</v>
      </c>
      <c r="CH263" s="33">
        <f t="shared" si="85"/>
        <v>0</v>
      </c>
      <c r="CI263" s="33">
        <f t="shared" si="86"/>
        <v>0</v>
      </c>
      <c r="CJ263" s="33"/>
      <c r="CK263" s="33"/>
      <c r="CL263" s="33"/>
      <c r="CM263" s="14"/>
      <c r="CN263" s="14"/>
    </row>
    <row r="264" spans="1:104" ht="16.350000000000001" customHeight="1" x14ac:dyDescent="0.2">
      <c r="A264" s="1433"/>
      <c r="B264" s="443" t="s">
        <v>282</v>
      </c>
      <c r="C264" s="139">
        <f t="shared" si="77"/>
        <v>0</v>
      </c>
      <c r="D264" s="140">
        <f t="shared" si="88"/>
        <v>0</v>
      </c>
      <c r="E264" s="812">
        <f t="shared" si="89"/>
        <v>0</v>
      </c>
      <c r="F264" s="35"/>
      <c r="G264" s="40"/>
      <c r="H264" s="35"/>
      <c r="I264" s="40"/>
      <c r="J264" s="35"/>
      <c r="K264" s="40"/>
      <c r="L264" s="35"/>
      <c r="M264" s="40"/>
      <c r="N264" s="35"/>
      <c r="O264" s="37"/>
      <c r="P264" s="35"/>
      <c r="Q264" s="40"/>
      <c r="R264" s="143"/>
      <c r="S264" s="37"/>
      <c r="T264" s="35"/>
      <c r="U264" s="40"/>
      <c r="V264" s="143"/>
      <c r="W264" s="37"/>
      <c r="X264" s="35"/>
      <c r="Y264" s="40"/>
      <c r="Z264" s="143"/>
      <c r="AA264" s="37"/>
      <c r="AB264" s="35"/>
      <c r="AC264" s="40"/>
      <c r="AD264" s="143"/>
      <c r="AE264" s="37"/>
      <c r="AF264" s="35"/>
      <c r="AG264" s="40"/>
      <c r="AH264" s="143"/>
      <c r="AI264" s="37"/>
      <c r="AJ264" s="35"/>
      <c r="AK264" s="40"/>
      <c r="AL264" s="143"/>
      <c r="AM264" s="38"/>
      <c r="AN264" s="143"/>
      <c r="AO264" s="143"/>
      <c r="AP264" s="39"/>
      <c r="AQ264" s="35"/>
      <c r="AR264" s="39"/>
      <c r="AS264" s="58"/>
      <c r="AT264" s="58"/>
      <c r="AU264" s="39"/>
      <c r="AV264" s="30" t="str">
        <f t="shared" si="80"/>
        <v/>
      </c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12"/>
      <c r="BH264" s="12"/>
      <c r="BI264" s="12"/>
      <c r="CA264" s="32" t="str">
        <f t="shared" si="81"/>
        <v/>
      </c>
      <c r="CB264" s="32" t="str">
        <f t="shared" si="82"/>
        <v/>
      </c>
      <c r="CC264" s="438" t="str">
        <f t="shared" si="83"/>
        <v/>
      </c>
      <c r="CD264" s="32"/>
      <c r="CE264" s="32"/>
      <c r="CF264" s="32"/>
      <c r="CG264" s="33">
        <f t="shared" si="84"/>
        <v>0</v>
      </c>
      <c r="CH264" s="33">
        <f t="shared" si="85"/>
        <v>0</v>
      </c>
      <c r="CI264" s="33">
        <f t="shared" si="86"/>
        <v>0</v>
      </c>
      <c r="CJ264" s="33"/>
      <c r="CK264" s="33"/>
      <c r="CL264" s="33"/>
      <c r="CM264" s="14"/>
      <c r="CN264" s="14"/>
    </row>
    <row r="265" spans="1:104" ht="16.350000000000001" customHeight="1" x14ac:dyDescent="0.2">
      <c r="A265" s="1433"/>
      <c r="B265" s="443" t="s">
        <v>283</v>
      </c>
      <c r="C265" s="139">
        <f t="shared" si="77"/>
        <v>0</v>
      </c>
      <c r="D265" s="140">
        <f t="shared" si="88"/>
        <v>0</v>
      </c>
      <c r="E265" s="812">
        <f t="shared" si="89"/>
        <v>0</v>
      </c>
      <c r="F265" s="35"/>
      <c r="G265" s="40"/>
      <c r="H265" s="35"/>
      <c r="I265" s="40"/>
      <c r="J265" s="35"/>
      <c r="K265" s="40"/>
      <c r="L265" s="35"/>
      <c r="M265" s="40"/>
      <c r="N265" s="35"/>
      <c r="O265" s="37"/>
      <c r="P265" s="35"/>
      <c r="Q265" s="40"/>
      <c r="R265" s="143"/>
      <c r="S265" s="37"/>
      <c r="T265" s="35"/>
      <c r="U265" s="40"/>
      <c r="V265" s="143"/>
      <c r="W265" s="37"/>
      <c r="X265" s="35"/>
      <c r="Y265" s="40"/>
      <c r="Z265" s="143"/>
      <c r="AA265" s="37"/>
      <c r="AB265" s="35"/>
      <c r="AC265" s="40"/>
      <c r="AD265" s="143"/>
      <c r="AE265" s="37"/>
      <c r="AF265" s="35"/>
      <c r="AG265" s="40"/>
      <c r="AH265" s="143"/>
      <c r="AI265" s="37"/>
      <c r="AJ265" s="35"/>
      <c r="AK265" s="40"/>
      <c r="AL265" s="143"/>
      <c r="AM265" s="38"/>
      <c r="AN265" s="143"/>
      <c r="AO265" s="143"/>
      <c r="AP265" s="39"/>
      <c r="AQ265" s="35"/>
      <c r="AR265" s="39"/>
      <c r="AS265" s="58"/>
      <c r="AT265" s="58"/>
      <c r="AU265" s="39"/>
      <c r="AV265" s="30" t="str">
        <f t="shared" si="80"/>
        <v/>
      </c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12"/>
      <c r="BH265" s="12"/>
      <c r="BI265" s="12"/>
      <c r="CA265" s="32" t="str">
        <f t="shared" si="81"/>
        <v/>
      </c>
      <c r="CB265" s="32" t="str">
        <f t="shared" si="82"/>
        <v/>
      </c>
      <c r="CC265" s="438" t="str">
        <f t="shared" si="83"/>
        <v/>
      </c>
      <c r="CD265" s="32"/>
      <c r="CE265" s="32"/>
      <c r="CF265" s="32"/>
      <c r="CG265" s="33">
        <f t="shared" si="84"/>
        <v>0</v>
      </c>
      <c r="CH265" s="33">
        <f t="shared" si="85"/>
        <v>0</v>
      </c>
      <c r="CI265" s="33">
        <f t="shared" si="86"/>
        <v>0</v>
      </c>
      <c r="CJ265" s="33"/>
      <c r="CK265" s="33"/>
      <c r="CL265" s="33"/>
      <c r="CM265" s="14"/>
      <c r="CN265" s="14"/>
    </row>
    <row r="266" spans="1:104" ht="16.350000000000001" customHeight="1" x14ac:dyDescent="0.2">
      <c r="A266" s="1433"/>
      <c r="B266" s="443" t="s">
        <v>284</v>
      </c>
      <c r="C266" s="139">
        <f t="shared" si="77"/>
        <v>0</v>
      </c>
      <c r="D266" s="140">
        <f t="shared" si="88"/>
        <v>0</v>
      </c>
      <c r="E266" s="812">
        <f t="shared" si="89"/>
        <v>0</v>
      </c>
      <c r="F266" s="35"/>
      <c r="G266" s="40"/>
      <c r="H266" s="35"/>
      <c r="I266" s="40"/>
      <c r="J266" s="35"/>
      <c r="K266" s="40"/>
      <c r="L266" s="35"/>
      <c r="M266" s="40"/>
      <c r="N266" s="35"/>
      <c r="O266" s="37"/>
      <c r="P266" s="35"/>
      <c r="Q266" s="40"/>
      <c r="R266" s="143"/>
      <c r="S266" s="37"/>
      <c r="T266" s="35"/>
      <c r="U266" s="40"/>
      <c r="V266" s="143"/>
      <c r="W266" s="37"/>
      <c r="X266" s="35"/>
      <c r="Y266" s="40"/>
      <c r="Z266" s="143"/>
      <c r="AA266" s="37"/>
      <c r="AB266" s="35"/>
      <c r="AC266" s="40"/>
      <c r="AD266" s="143"/>
      <c r="AE266" s="37"/>
      <c r="AF266" s="35"/>
      <c r="AG266" s="40"/>
      <c r="AH266" s="143"/>
      <c r="AI266" s="37"/>
      <c r="AJ266" s="35"/>
      <c r="AK266" s="40"/>
      <c r="AL266" s="143"/>
      <c r="AM266" s="38"/>
      <c r="AN266" s="143"/>
      <c r="AO266" s="143"/>
      <c r="AP266" s="39"/>
      <c r="AQ266" s="35"/>
      <c r="AR266" s="39"/>
      <c r="AS266" s="58"/>
      <c r="AT266" s="58"/>
      <c r="AU266" s="39"/>
      <c r="AV266" s="30" t="str">
        <f t="shared" si="80"/>
        <v/>
      </c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12"/>
      <c r="BH266" s="12"/>
      <c r="BI266" s="12"/>
      <c r="CA266" s="32" t="str">
        <f t="shared" si="81"/>
        <v/>
      </c>
      <c r="CB266" s="32" t="str">
        <f t="shared" si="82"/>
        <v/>
      </c>
      <c r="CC266" s="438" t="str">
        <f t="shared" si="83"/>
        <v/>
      </c>
      <c r="CD266" s="32"/>
      <c r="CE266" s="32"/>
      <c r="CF266" s="32"/>
      <c r="CG266" s="33">
        <f t="shared" si="84"/>
        <v>0</v>
      </c>
      <c r="CH266" s="33">
        <f t="shared" si="85"/>
        <v>0</v>
      </c>
      <c r="CI266" s="33">
        <f t="shared" si="86"/>
        <v>0</v>
      </c>
      <c r="CJ266" s="33"/>
      <c r="CK266" s="33"/>
      <c r="CL266" s="33"/>
      <c r="CM266" s="14"/>
      <c r="CN266" s="14"/>
    </row>
    <row r="267" spans="1:104" ht="15.75" customHeight="1" x14ac:dyDescent="0.2">
      <c r="A267" s="1433"/>
      <c r="B267" s="443" t="s">
        <v>285</v>
      </c>
      <c r="C267" s="139">
        <f t="shared" si="77"/>
        <v>0</v>
      </c>
      <c r="D267" s="140">
        <f t="shared" si="88"/>
        <v>0</v>
      </c>
      <c r="E267" s="812">
        <f t="shared" si="89"/>
        <v>0</v>
      </c>
      <c r="F267" s="35"/>
      <c r="G267" s="40"/>
      <c r="H267" s="35"/>
      <c r="I267" s="40"/>
      <c r="J267" s="35"/>
      <c r="K267" s="40"/>
      <c r="L267" s="35"/>
      <c r="M267" s="40"/>
      <c r="N267" s="35"/>
      <c r="O267" s="37"/>
      <c r="P267" s="35"/>
      <c r="Q267" s="40"/>
      <c r="R267" s="143"/>
      <c r="S267" s="37"/>
      <c r="T267" s="35"/>
      <c r="U267" s="40"/>
      <c r="V267" s="143"/>
      <c r="W267" s="37"/>
      <c r="X267" s="35"/>
      <c r="Y267" s="40"/>
      <c r="Z267" s="143"/>
      <c r="AA267" s="37"/>
      <c r="AB267" s="35"/>
      <c r="AC267" s="40"/>
      <c r="AD267" s="143"/>
      <c r="AE267" s="37"/>
      <c r="AF267" s="35"/>
      <c r="AG267" s="40"/>
      <c r="AH267" s="143"/>
      <c r="AI267" s="37"/>
      <c r="AJ267" s="35"/>
      <c r="AK267" s="40"/>
      <c r="AL267" s="143"/>
      <c r="AM267" s="38"/>
      <c r="AN267" s="143"/>
      <c r="AO267" s="143"/>
      <c r="AP267" s="39"/>
      <c r="AQ267" s="35"/>
      <c r="AR267" s="39"/>
      <c r="AS267" s="58"/>
      <c r="AT267" s="58"/>
      <c r="AU267" s="39"/>
      <c r="AV267" s="30" t="str">
        <f t="shared" si="80"/>
        <v/>
      </c>
      <c r="AW267" s="13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Z267" s="2"/>
      <c r="CA267" s="32" t="str">
        <f t="shared" si="81"/>
        <v/>
      </c>
      <c r="CB267" s="32" t="str">
        <f t="shared" si="82"/>
        <v/>
      </c>
      <c r="CC267" s="438" t="str">
        <f t="shared" si="83"/>
        <v/>
      </c>
      <c r="CD267" s="32"/>
      <c r="CE267" s="32"/>
      <c r="CF267" s="32"/>
      <c r="CG267" s="33">
        <f t="shared" si="84"/>
        <v>0</v>
      </c>
      <c r="CH267" s="33">
        <f t="shared" si="85"/>
        <v>0</v>
      </c>
      <c r="CI267" s="33">
        <f t="shared" si="86"/>
        <v>0</v>
      </c>
      <c r="CJ267" s="33"/>
      <c r="CK267" s="33"/>
      <c r="CL267" s="33"/>
      <c r="CM267" s="14"/>
      <c r="CN267" s="14"/>
    </row>
    <row r="268" spans="1:104" ht="16.350000000000001" customHeight="1" x14ac:dyDescent="0.2">
      <c r="A268" s="1433"/>
      <c r="B268" s="443" t="s">
        <v>286</v>
      </c>
      <c r="C268" s="139">
        <f t="shared" si="77"/>
        <v>0</v>
      </c>
      <c r="D268" s="140">
        <f t="shared" si="88"/>
        <v>0</v>
      </c>
      <c r="E268" s="812">
        <f t="shared" si="89"/>
        <v>0</v>
      </c>
      <c r="F268" s="35"/>
      <c r="G268" s="40"/>
      <c r="H268" s="35"/>
      <c r="I268" s="40"/>
      <c r="J268" s="35"/>
      <c r="K268" s="40"/>
      <c r="L268" s="35"/>
      <c r="M268" s="40"/>
      <c r="N268" s="35"/>
      <c r="O268" s="37"/>
      <c r="P268" s="35"/>
      <c r="Q268" s="40"/>
      <c r="R268" s="143"/>
      <c r="S268" s="37"/>
      <c r="T268" s="35"/>
      <c r="U268" s="40"/>
      <c r="V268" s="143"/>
      <c r="W268" s="37"/>
      <c r="X268" s="35"/>
      <c r="Y268" s="40"/>
      <c r="Z268" s="143"/>
      <c r="AA268" s="37"/>
      <c r="AB268" s="35"/>
      <c r="AC268" s="40"/>
      <c r="AD268" s="143"/>
      <c r="AE268" s="37"/>
      <c r="AF268" s="35"/>
      <c r="AG268" s="40"/>
      <c r="AH268" s="143"/>
      <c r="AI268" s="37"/>
      <c r="AJ268" s="35"/>
      <c r="AK268" s="40"/>
      <c r="AL268" s="143"/>
      <c r="AM268" s="38"/>
      <c r="AN268" s="143"/>
      <c r="AO268" s="143"/>
      <c r="AP268" s="39"/>
      <c r="AQ268" s="35"/>
      <c r="AR268" s="39"/>
      <c r="AS268" s="58"/>
      <c r="AT268" s="58"/>
      <c r="AU268" s="39"/>
      <c r="AV268" s="30" t="str">
        <f t="shared" si="80"/>
        <v/>
      </c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Y268" s="3"/>
      <c r="BZ268" s="4"/>
      <c r="CA268" s="32" t="str">
        <f t="shared" si="81"/>
        <v/>
      </c>
      <c r="CB268" s="32" t="str">
        <f t="shared" si="82"/>
        <v/>
      </c>
      <c r="CC268" s="438" t="str">
        <f t="shared" si="83"/>
        <v/>
      </c>
      <c r="CD268" s="32"/>
      <c r="CE268" s="32"/>
      <c r="CF268" s="33"/>
      <c r="CG268" s="33">
        <f t="shared" si="84"/>
        <v>0</v>
      </c>
      <c r="CH268" s="33">
        <f t="shared" si="85"/>
        <v>0</v>
      </c>
      <c r="CI268" s="33">
        <f t="shared" si="86"/>
        <v>0</v>
      </c>
      <c r="CJ268" s="33"/>
      <c r="CK268" s="33"/>
      <c r="CL268" s="33"/>
      <c r="CM268" s="14"/>
      <c r="CZ268" s="3"/>
    </row>
    <row r="269" spans="1:104" ht="16.350000000000001" customHeight="1" x14ac:dyDescent="0.2">
      <c r="A269" s="1374"/>
      <c r="B269" s="444" t="s">
        <v>287</v>
      </c>
      <c r="C269" s="182">
        <f t="shared" si="77"/>
        <v>1</v>
      </c>
      <c r="D269" s="183">
        <f t="shared" si="88"/>
        <v>0</v>
      </c>
      <c r="E269" s="350">
        <f t="shared" si="89"/>
        <v>1</v>
      </c>
      <c r="F269" s="82"/>
      <c r="G269" s="185"/>
      <c r="H269" s="82"/>
      <c r="I269" s="185">
        <v>1</v>
      </c>
      <c r="J269" s="82"/>
      <c r="K269" s="185"/>
      <c r="L269" s="82"/>
      <c r="M269" s="185"/>
      <c r="N269" s="82"/>
      <c r="O269" s="455"/>
      <c r="P269" s="82"/>
      <c r="Q269" s="185"/>
      <c r="R269" s="149"/>
      <c r="S269" s="455"/>
      <c r="T269" s="82"/>
      <c r="U269" s="185"/>
      <c r="V269" s="149"/>
      <c r="W269" s="455"/>
      <c r="X269" s="82"/>
      <c r="Y269" s="185"/>
      <c r="Z269" s="149"/>
      <c r="AA269" s="455"/>
      <c r="AB269" s="82"/>
      <c r="AC269" s="185"/>
      <c r="AD269" s="149"/>
      <c r="AE269" s="455"/>
      <c r="AF269" s="82"/>
      <c r="AG269" s="185"/>
      <c r="AH269" s="149"/>
      <c r="AI269" s="455"/>
      <c r="AJ269" s="82"/>
      <c r="AK269" s="185"/>
      <c r="AL269" s="149"/>
      <c r="AM269" s="84"/>
      <c r="AN269" s="149">
        <v>1</v>
      </c>
      <c r="AO269" s="149">
        <v>1</v>
      </c>
      <c r="AP269" s="85">
        <v>0</v>
      </c>
      <c r="AQ269" s="82">
        <v>0</v>
      </c>
      <c r="AR269" s="85">
        <v>0</v>
      </c>
      <c r="AS269" s="59">
        <v>0</v>
      </c>
      <c r="AT269" s="85">
        <v>0</v>
      </c>
      <c r="AU269" s="85">
        <v>0</v>
      </c>
      <c r="AV269" s="30" t="str">
        <f t="shared" si="80"/>
        <v/>
      </c>
      <c r="AW269" s="162"/>
      <c r="AX269" s="940"/>
      <c r="AY269" s="1132"/>
      <c r="AZ269" s="113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Z269" s="4"/>
      <c r="CA269" s="32" t="str">
        <f t="shared" si="81"/>
        <v/>
      </c>
      <c r="CB269" s="32" t="str">
        <f t="shared" si="82"/>
        <v/>
      </c>
      <c r="CC269" s="438" t="str">
        <f t="shared" si="83"/>
        <v/>
      </c>
      <c r="CD269" s="32"/>
      <c r="CE269" s="32"/>
      <c r="CF269" s="33"/>
      <c r="CG269" s="33">
        <f t="shared" si="84"/>
        <v>0</v>
      </c>
      <c r="CH269" s="33">
        <f t="shared" si="85"/>
        <v>0</v>
      </c>
      <c r="CI269" s="33">
        <f t="shared" si="86"/>
        <v>0</v>
      </c>
      <c r="CJ269" s="33"/>
      <c r="CK269" s="33"/>
      <c r="CL269" s="33"/>
      <c r="CM269" s="14"/>
      <c r="CZ269" s="3"/>
    </row>
    <row r="270" spans="1:104" ht="21" customHeight="1" x14ac:dyDescent="0.2">
      <c r="A270" s="155" t="s">
        <v>289</v>
      </c>
      <c r="B270" s="122"/>
      <c r="AW270" s="118"/>
      <c r="AX270" s="940"/>
      <c r="AY270" s="1132"/>
      <c r="AZ270" s="113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Z270" s="4"/>
      <c r="CA270" s="32"/>
      <c r="CB270" s="32"/>
      <c r="CC270" s="32"/>
      <c r="CD270" s="32"/>
      <c r="CE270" s="32"/>
      <c r="CF270" s="33"/>
      <c r="CG270" s="33"/>
      <c r="CH270" s="33"/>
      <c r="CI270" s="33"/>
      <c r="CJ270" s="33"/>
      <c r="CK270" s="33"/>
      <c r="CL270" s="33"/>
      <c r="CM270" s="14"/>
      <c r="CZ270" s="3"/>
    </row>
    <row r="271" spans="1:104" ht="16.350000000000001" customHeight="1" x14ac:dyDescent="0.2">
      <c r="A271" s="1366" t="s">
        <v>62</v>
      </c>
      <c r="B271" s="1367"/>
      <c r="C271" s="1371" t="s">
        <v>269</v>
      </c>
      <c r="D271" s="1512"/>
      <c r="E271" s="1372"/>
      <c r="F271" s="1377" t="s">
        <v>290</v>
      </c>
      <c r="G271" s="1378"/>
      <c r="H271" s="1378"/>
      <c r="I271" s="1378"/>
      <c r="J271" s="1378"/>
      <c r="K271" s="1378"/>
      <c r="L271" s="1378"/>
      <c r="M271" s="1378"/>
      <c r="N271" s="1378"/>
      <c r="O271" s="1378"/>
      <c r="P271" s="1378"/>
      <c r="Q271" s="1378"/>
      <c r="R271" s="1378"/>
      <c r="S271" s="1378"/>
      <c r="T271" s="1378"/>
      <c r="U271" s="1378"/>
      <c r="V271" s="1378"/>
      <c r="W271" s="1378"/>
      <c r="X271" s="1378"/>
      <c r="Y271" s="1378"/>
      <c r="Z271" s="1378"/>
      <c r="AA271" s="1378"/>
      <c r="AB271" s="1378"/>
      <c r="AC271" s="1378"/>
      <c r="AD271" s="1378"/>
      <c r="AE271" s="1378"/>
      <c r="AF271" s="1378"/>
      <c r="AG271" s="1378"/>
      <c r="AH271" s="1378"/>
      <c r="AI271" s="1378"/>
      <c r="AJ271" s="1378"/>
      <c r="AK271" s="1378"/>
      <c r="AL271" s="1378"/>
      <c r="AM271" s="1378"/>
      <c r="AN271" s="1378"/>
      <c r="AO271" s="1378"/>
      <c r="AP271" s="1378"/>
      <c r="AQ271" s="1378"/>
      <c r="AR271" s="1378"/>
      <c r="AS271" s="1380"/>
      <c r="AT271" s="1403" t="s">
        <v>271</v>
      </c>
      <c r="AU271" s="1405"/>
      <c r="AV271" s="1375" t="s">
        <v>7</v>
      </c>
      <c r="AW271" s="1367" t="s">
        <v>8</v>
      </c>
      <c r="AX271" s="1367" t="s">
        <v>230</v>
      </c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12"/>
      <c r="BK271" s="12"/>
      <c r="BL271" s="1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3"/>
      <c r="CM271" s="14"/>
      <c r="CZ271" s="3"/>
    </row>
    <row r="272" spans="1:104" ht="16.350000000000001" customHeight="1" x14ac:dyDescent="0.2">
      <c r="A272" s="1399"/>
      <c r="B272" s="1400"/>
      <c r="C272" s="1373"/>
      <c r="D272" s="1513"/>
      <c r="E272" s="1374"/>
      <c r="F272" s="1406" t="s">
        <v>291</v>
      </c>
      <c r="G272" s="1408"/>
      <c r="H272" s="1406" t="s">
        <v>292</v>
      </c>
      <c r="I272" s="1408"/>
      <c r="J272" s="1406" t="s">
        <v>293</v>
      </c>
      <c r="K272" s="1408"/>
      <c r="L272" s="1406" t="s">
        <v>294</v>
      </c>
      <c r="M272" s="1408"/>
      <c r="N272" s="1406" t="s">
        <v>295</v>
      </c>
      <c r="O272" s="1408"/>
      <c r="P272" s="1406" t="s">
        <v>175</v>
      </c>
      <c r="Q272" s="1408"/>
      <c r="R272" s="1406" t="s">
        <v>110</v>
      </c>
      <c r="S272" s="1408"/>
      <c r="T272" s="1406" t="s">
        <v>11</v>
      </c>
      <c r="U272" s="1408"/>
      <c r="V272" s="1406" t="s">
        <v>112</v>
      </c>
      <c r="W272" s="1407"/>
      <c r="X272" s="1406" t="s">
        <v>113</v>
      </c>
      <c r="Y272" s="1407"/>
      <c r="Z272" s="1406" t="s">
        <v>114</v>
      </c>
      <c r="AA272" s="1407"/>
      <c r="AB272" s="1406" t="s">
        <v>115</v>
      </c>
      <c r="AC272" s="1407"/>
      <c r="AD272" s="1406" t="s">
        <v>116</v>
      </c>
      <c r="AE272" s="1407"/>
      <c r="AF272" s="1406" t="s">
        <v>117</v>
      </c>
      <c r="AG272" s="1407"/>
      <c r="AH272" s="1406" t="s">
        <v>118</v>
      </c>
      <c r="AI272" s="1407"/>
      <c r="AJ272" s="1406" t="s">
        <v>119</v>
      </c>
      <c r="AK272" s="1407"/>
      <c r="AL272" s="1406" t="s">
        <v>120</v>
      </c>
      <c r="AM272" s="1407"/>
      <c r="AN272" s="1406" t="s">
        <v>121</v>
      </c>
      <c r="AO272" s="1407"/>
      <c r="AP272" s="1406" t="s">
        <v>122</v>
      </c>
      <c r="AQ272" s="1407"/>
      <c r="AR272" s="1406" t="s">
        <v>123</v>
      </c>
      <c r="AS272" s="1407"/>
      <c r="AT272" s="1399" t="s">
        <v>277</v>
      </c>
      <c r="AU272" s="1400" t="s">
        <v>278</v>
      </c>
      <c r="AV272" s="1392"/>
      <c r="AW272" s="1400"/>
      <c r="AX272" s="1400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12"/>
      <c r="BK272" s="12"/>
      <c r="BL272" s="12"/>
      <c r="CA272" s="32"/>
      <c r="CB272" s="32"/>
      <c r="CC272" s="32"/>
      <c r="CD272" s="32"/>
      <c r="CE272" s="32"/>
      <c r="CF272" s="32"/>
      <c r="CG272" s="32"/>
      <c r="CH272" s="32"/>
      <c r="CI272" s="32"/>
      <c r="CJ272" s="32"/>
      <c r="CK272" s="32"/>
      <c r="CL272" s="33"/>
      <c r="CM272" s="14"/>
      <c r="CZ272" s="3"/>
    </row>
    <row r="273" spans="1:104" ht="32.25" customHeight="1" x14ac:dyDescent="0.2">
      <c r="A273" s="1368"/>
      <c r="B273" s="1369"/>
      <c r="C273" s="881" t="s">
        <v>88</v>
      </c>
      <c r="D273" s="831" t="s">
        <v>54</v>
      </c>
      <c r="E273" s="809" t="s">
        <v>89</v>
      </c>
      <c r="F273" s="881" t="s">
        <v>276</v>
      </c>
      <c r="G273" s="902" t="s">
        <v>89</v>
      </c>
      <c r="H273" s="881" t="s">
        <v>276</v>
      </c>
      <c r="I273" s="902" t="s">
        <v>89</v>
      </c>
      <c r="J273" s="881" t="s">
        <v>276</v>
      </c>
      <c r="K273" s="902" t="s">
        <v>89</v>
      </c>
      <c r="L273" s="881" t="s">
        <v>276</v>
      </c>
      <c r="M273" s="902" t="s">
        <v>89</v>
      </c>
      <c r="N273" s="881" t="s">
        <v>276</v>
      </c>
      <c r="O273" s="902" t="s">
        <v>89</v>
      </c>
      <c r="P273" s="881" t="s">
        <v>276</v>
      </c>
      <c r="Q273" s="902" t="s">
        <v>89</v>
      </c>
      <c r="R273" s="881" t="s">
        <v>276</v>
      </c>
      <c r="S273" s="902" t="s">
        <v>89</v>
      </c>
      <c r="T273" s="881" t="s">
        <v>276</v>
      </c>
      <c r="U273" s="902" t="s">
        <v>89</v>
      </c>
      <c r="V273" s="881" t="s">
        <v>276</v>
      </c>
      <c r="W273" s="902" t="s">
        <v>89</v>
      </c>
      <c r="X273" s="881" t="s">
        <v>276</v>
      </c>
      <c r="Y273" s="902" t="s">
        <v>89</v>
      </c>
      <c r="Z273" s="881" t="s">
        <v>276</v>
      </c>
      <c r="AA273" s="902" t="s">
        <v>89</v>
      </c>
      <c r="AB273" s="881" t="s">
        <v>276</v>
      </c>
      <c r="AC273" s="902" t="s">
        <v>89</v>
      </c>
      <c r="AD273" s="881" t="s">
        <v>276</v>
      </c>
      <c r="AE273" s="902" t="s">
        <v>89</v>
      </c>
      <c r="AF273" s="881" t="s">
        <v>276</v>
      </c>
      <c r="AG273" s="902" t="s">
        <v>89</v>
      </c>
      <c r="AH273" s="881" t="s">
        <v>276</v>
      </c>
      <c r="AI273" s="902" t="s">
        <v>89</v>
      </c>
      <c r="AJ273" s="881" t="s">
        <v>276</v>
      </c>
      <c r="AK273" s="902" t="s">
        <v>89</v>
      </c>
      <c r="AL273" s="881" t="s">
        <v>276</v>
      </c>
      <c r="AM273" s="902" t="s">
        <v>89</v>
      </c>
      <c r="AN273" s="881" t="s">
        <v>276</v>
      </c>
      <c r="AO273" s="902" t="s">
        <v>89</v>
      </c>
      <c r="AP273" s="881" t="s">
        <v>276</v>
      </c>
      <c r="AQ273" s="902" t="s">
        <v>89</v>
      </c>
      <c r="AR273" s="881" t="s">
        <v>276</v>
      </c>
      <c r="AS273" s="902" t="s">
        <v>89</v>
      </c>
      <c r="AT273" s="1368"/>
      <c r="AU273" s="1369"/>
      <c r="AV273" s="1376"/>
      <c r="AW273" s="1369"/>
      <c r="AX273" s="1369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12"/>
      <c r="BK273" s="12"/>
      <c r="BL273" s="1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3"/>
      <c r="CM273" s="14"/>
      <c r="CZ273" s="3"/>
    </row>
    <row r="274" spans="1:104" ht="16.350000000000001" customHeight="1" x14ac:dyDescent="0.2">
      <c r="A274" s="1485" t="s">
        <v>181</v>
      </c>
      <c r="B274" s="909" t="s">
        <v>176</v>
      </c>
      <c r="C274" s="213">
        <f t="shared" ref="C274:C281" si="90">SUM(D274+E274)</f>
        <v>0</v>
      </c>
      <c r="D274" s="993"/>
      <c r="E274" s="909">
        <f>+Q274+S274+U274+W274+Y274+AA274+AC274+AE274+AG274</f>
        <v>0</v>
      </c>
      <c r="F274" s="994"/>
      <c r="G274" s="994"/>
      <c r="H274" s="995"/>
      <c r="I274" s="994"/>
      <c r="J274" s="995"/>
      <c r="K274" s="996"/>
      <c r="L274" s="995"/>
      <c r="M274" s="997"/>
      <c r="N274" s="995"/>
      <c r="O274" s="996"/>
      <c r="P274" s="995"/>
      <c r="Q274" s="911"/>
      <c r="R274" s="995"/>
      <c r="S274" s="911"/>
      <c r="T274" s="995"/>
      <c r="U274" s="911"/>
      <c r="V274" s="995"/>
      <c r="W274" s="911"/>
      <c r="X274" s="995"/>
      <c r="Y274" s="911"/>
      <c r="Z274" s="995"/>
      <c r="AA274" s="911"/>
      <c r="AB274" s="995"/>
      <c r="AC274" s="911"/>
      <c r="AD274" s="995"/>
      <c r="AE274" s="911"/>
      <c r="AF274" s="995"/>
      <c r="AG274" s="911"/>
      <c r="AH274" s="995"/>
      <c r="AI274" s="994"/>
      <c r="AJ274" s="995"/>
      <c r="AK274" s="994"/>
      <c r="AL274" s="995"/>
      <c r="AM274" s="994"/>
      <c r="AN274" s="995"/>
      <c r="AO274" s="994"/>
      <c r="AP274" s="995"/>
      <c r="AQ274" s="994"/>
      <c r="AR274" s="995"/>
      <c r="AS274" s="996"/>
      <c r="AT274" s="893"/>
      <c r="AU274" s="896"/>
      <c r="AV274" s="913"/>
      <c r="AW274" s="896"/>
      <c r="AX274" s="896"/>
      <c r="AY274" s="30" t="str">
        <f>CA274&amp;CB274&amp;CC274&amp;CD274&amp;CE274&amp;CF274</f>
        <v/>
      </c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12"/>
      <c r="BK274" s="12"/>
      <c r="BL274" s="12"/>
      <c r="BZ274" s="4"/>
      <c r="CA274" s="32" t="str">
        <f>IF(CG274=0,"","* La suma de Ingresos de pacientes TRANS NO DEBE superar el total de mujeres ingresadas. ")</f>
        <v/>
      </c>
      <c r="CB274" s="32" t="str">
        <f>IF(CH274=0,"","* El Total de Pueblo Originario Ingresado NO DEBE superar el total de mujeres ingresadas. ")</f>
        <v/>
      </c>
      <c r="CC274" s="32" t="str">
        <f>IF(CI274=0,"","* El total de Migrantes Ingresado NO DEBE superar el total de mujeres ingresadas. ")</f>
        <v/>
      </c>
      <c r="CD274" s="32" t="str">
        <f>IF(CJ274=0,"","* El total de Población SENAME Ingresado NO DEBE superar el total de mujeres ingresadas. ")</f>
        <v/>
      </c>
      <c r="CE274" s="32" t="str">
        <f>IF(CK274=0,"","* No olvide digitar los campos Trans y/o Pueblo Originario y/o Migrantes y/o Población SENAME (Digite CERO si no tiene). ")</f>
        <v/>
      </c>
      <c r="CF274" s="33"/>
      <c r="CG274" s="33">
        <f>IF(SUM(AT274,AU274)&gt;E274,1,0)</f>
        <v>0</v>
      </c>
      <c r="CH274" s="33">
        <f>IF(E274&lt;AV274,1,0)</f>
        <v>0</v>
      </c>
      <c r="CI274" s="33">
        <f>IF(E274&lt;AW274,1,0)</f>
        <v>0</v>
      </c>
      <c r="CJ274" s="33">
        <f>IF(C274&lt;AX274,1,0)</f>
        <v>0</v>
      </c>
      <c r="CK274" s="33">
        <f>IF(AND(E274&lt;&gt;0,OR(AT274="",AU274="",AV274="",AW274="",AX274="")),1,0)</f>
        <v>0</v>
      </c>
      <c r="CL274" s="33"/>
      <c r="CM274" s="14"/>
      <c r="CZ274" s="3"/>
    </row>
    <row r="275" spans="1:104" ht="16.350000000000001" customHeight="1" x14ac:dyDescent="0.2">
      <c r="A275" s="1486"/>
      <c r="B275" s="821" t="s">
        <v>288</v>
      </c>
      <c r="C275" s="280">
        <f t="shared" si="90"/>
        <v>3</v>
      </c>
      <c r="D275" s="281">
        <f t="shared" ref="D275:E277" si="91">SUM(F275+H275+J275+L275+N275+P275+R275+T275+V275+X275+Z275+AB275+AD275+AF275+AH275+AJ275+AL275+AN275+AP275+AR275)</f>
        <v>2</v>
      </c>
      <c r="E275" s="282">
        <f t="shared" si="91"/>
        <v>1</v>
      </c>
      <c r="F275" s="389"/>
      <c r="G275" s="389"/>
      <c r="H275" s="324"/>
      <c r="I275" s="389"/>
      <c r="J275" s="324"/>
      <c r="K275" s="305"/>
      <c r="L275" s="324"/>
      <c r="M275" s="285"/>
      <c r="N275" s="324"/>
      <c r="O275" s="305"/>
      <c r="P275" s="324"/>
      <c r="Q275" s="389"/>
      <c r="R275" s="324"/>
      <c r="S275" s="389"/>
      <c r="T275" s="324"/>
      <c r="U275" s="389"/>
      <c r="V275" s="324"/>
      <c r="W275" s="389"/>
      <c r="X275" s="324">
        <v>1</v>
      </c>
      <c r="Y275" s="389"/>
      <c r="Z275" s="324"/>
      <c r="AA275" s="389">
        <v>1</v>
      </c>
      <c r="AB275" s="324"/>
      <c r="AC275" s="389"/>
      <c r="AD275" s="324"/>
      <c r="AE275" s="389"/>
      <c r="AF275" s="324">
        <v>1</v>
      </c>
      <c r="AG275" s="389"/>
      <c r="AH275" s="324"/>
      <c r="AI275" s="389"/>
      <c r="AJ275" s="324"/>
      <c r="AK275" s="389"/>
      <c r="AL275" s="324"/>
      <c r="AM275" s="389"/>
      <c r="AN275" s="324"/>
      <c r="AO275" s="389"/>
      <c r="AP275" s="324"/>
      <c r="AQ275" s="389"/>
      <c r="AR275" s="324"/>
      <c r="AS275" s="305"/>
      <c r="AT275" s="324">
        <v>0</v>
      </c>
      <c r="AU275" s="305">
        <v>0</v>
      </c>
      <c r="AV275" s="306">
        <v>0</v>
      </c>
      <c r="AW275" s="305">
        <v>1</v>
      </c>
      <c r="AX275" s="305">
        <v>0</v>
      </c>
      <c r="AY275" s="30" t="str">
        <f t="shared" ref="AY275:AY281" si="92">CA275&amp;CB275&amp;CC275&amp;CD275&amp;CE275&amp;CF275</f>
        <v/>
      </c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12"/>
      <c r="BK275" s="12"/>
      <c r="BL275" s="12"/>
      <c r="BZ275" s="4"/>
      <c r="CA275" s="32" t="str">
        <f>IF(CG275=0,"","* La suma de Ingresos de pacientes Trans NO DEBE superar el total de pacientes ingresados. ")</f>
        <v/>
      </c>
      <c r="CB275" s="32" t="str">
        <f>IF(CH275=0,"","* El Total de Pueblo Originario Ingresado NO DEBE superar el total de pacientes ingresados. ")</f>
        <v/>
      </c>
      <c r="CC275" s="32" t="str">
        <f>IF(CI275=0,"","* El total de Migrantes Ingresado NO DEBE superar el total de pacientes ingresados. ")</f>
        <v/>
      </c>
      <c r="CD275" s="32" t="str">
        <f>IF(CJ275=0,"","* El total de Población SENAME Ingresado NO DEBE superar el total de pacientes ingresados. ")</f>
        <v/>
      </c>
      <c r="CE275" s="32" t="str">
        <f>IF(CK275=0,"","* No olvide digitar los campos Trans y/o Pueblo Originario y/o Migrantes y/o Población SENAME (Digite CERO si no tiene). ")</f>
        <v/>
      </c>
      <c r="CF275" s="33"/>
      <c r="CG275" s="33">
        <f t="shared" ref="CG275:CG281" si="93">IF(SUM(AT275,AU275)&gt;C275,1,0)</f>
        <v>0</v>
      </c>
      <c r="CH275" s="33">
        <f t="shared" ref="CH275:CH281" si="94">IF(C275&lt;AV275,1,0)</f>
        <v>0</v>
      </c>
      <c r="CI275" s="33">
        <f t="shared" ref="CI275:CI281" si="95">IF(C275&lt;AW275,1,0)</f>
        <v>0</v>
      </c>
      <c r="CJ275" s="33">
        <f t="shared" ref="CJ275:CJ281" si="96">IF(C275&lt;AX275,1,0)</f>
        <v>0</v>
      </c>
      <c r="CK275" s="33">
        <f>IF(AND(C275&lt;&gt;0,OR(AT275="",AU275="",AV275="",AW275="",AX275="")),1,0)</f>
        <v>0</v>
      </c>
      <c r="CL275" s="33"/>
      <c r="CM275" s="14"/>
      <c r="CZ275" s="3"/>
    </row>
    <row r="276" spans="1:104" ht="20.25" customHeight="1" thickBot="1" x14ac:dyDescent="0.25">
      <c r="A276" s="1508" t="s">
        <v>296</v>
      </c>
      <c r="B276" s="1509"/>
      <c r="C276" s="998">
        <f t="shared" si="90"/>
        <v>0</v>
      </c>
      <c r="D276" s="999">
        <f t="shared" si="91"/>
        <v>0</v>
      </c>
      <c r="E276" s="1000">
        <f t="shared" si="91"/>
        <v>0</v>
      </c>
      <c r="F276" s="468"/>
      <c r="G276" s="468"/>
      <c r="H276" s="397"/>
      <c r="I276" s="468"/>
      <c r="J276" s="397"/>
      <c r="K276" s="347"/>
      <c r="L276" s="397"/>
      <c r="M276" s="469"/>
      <c r="N276" s="397"/>
      <c r="O276" s="347"/>
      <c r="P276" s="397"/>
      <c r="Q276" s="468"/>
      <c r="R276" s="397"/>
      <c r="S276" s="468"/>
      <c r="T276" s="397"/>
      <c r="U276" s="468"/>
      <c r="V276" s="397"/>
      <c r="W276" s="468"/>
      <c r="X276" s="397"/>
      <c r="Y276" s="468"/>
      <c r="Z276" s="397"/>
      <c r="AA276" s="468"/>
      <c r="AB276" s="397"/>
      <c r="AC276" s="468"/>
      <c r="AD276" s="397"/>
      <c r="AE276" s="468"/>
      <c r="AF276" s="397"/>
      <c r="AG276" s="468"/>
      <c r="AH276" s="397"/>
      <c r="AI276" s="468"/>
      <c r="AJ276" s="397"/>
      <c r="AK276" s="468"/>
      <c r="AL276" s="397"/>
      <c r="AM276" s="468"/>
      <c r="AN276" s="397"/>
      <c r="AO276" s="468"/>
      <c r="AP276" s="397"/>
      <c r="AQ276" s="468"/>
      <c r="AR276" s="397"/>
      <c r="AS276" s="347"/>
      <c r="AT276" s="397"/>
      <c r="AU276" s="347"/>
      <c r="AV276" s="470"/>
      <c r="AW276" s="347"/>
      <c r="AX276" s="347"/>
      <c r="AY276" s="30" t="str">
        <f t="shared" si="92"/>
        <v/>
      </c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12"/>
      <c r="BK276" s="12"/>
      <c r="BL276" s="12"/>
      <c r="BZ276" s="4"/>
      <c r="CA276" s="32" t="str">
        <f t="shared" ref="CA276:CA281" si="97">IF(CG276=0,"","* La suma de Egresos de pacientes Trans NO DEBE superar el total de pacientes egresados. ")</f>
        <v/>
      </c>
      <c r="CB276" s="32" t="str">
        <f>IF(CH276=0,"","* El Total de Pueblo Originario Egresado NO DEBE superar el total de pacientes egresados. ")</f>
        <v/>
      </c>
      <c r="CC276" s="32" t="str">
        <f>IF(CI276=0,"","* El total de Migrantes Egresado NO DEBE superar el total de pacientes egresados. ")</f>
        <v/>
      </c>
      <c r="CD276" s="32" t="str">
        <f t="shared" ref="CD276:CD281" si="98">IF(CJ276=0,"","* El total de Población SENAME Ingresado NO DEBE superar el total de pacientes ingresados. ")</f>
        <v/>
      </c>
      <c r="CE276" s="32" t="str">
        <f t="shared" ref="CE276:CE281" si="99">IF(CK276=0,"","* No olvide digitar los campos Trans y/o Pueblo Originario y/o Migrantes y/o Población SENAME (Digite CERO si no tiene). ")</f>
        <v/>
      </c>
      <c r="CF276" s="33"/>
      <c r="CG276" s="33">
        <f t="shared" si="93"/>
        <v>0</v>
      </c>
      <c r="CH276" s="33">
        <f t="shared" si="94"/>
        <v>0</v>
      </c>
      <c r="CI276" s="33">
        <f t="shared" si="95"/>
        <v>0</v>
      </c>
      <c r="CJ276" s="33">
        <f t="shared" si="96"/>
        <v>0</v>
      </c>
      <c r="CK276" s="33">
        <f t="shared" ref="CK276:CK281" si="100">IF(AND(C276&lt;&gt;0,OR(AT276="",AU276="",AV276="",AW276="",AX276="")),1,0)</f>
        <v>0</v>
      </c>
      <c r="CL276" s="33"/>
      <c r="CM276" s="14"/>
      <c r="CZ276" s="3"/>
    </row>
    <row r="277" spans="1:104" ht="21" customHeight="1" thickTop="1" x14ac:dyDescent="0.2">
      <c r="A277" s="1510" t="s">
        <v>297</v>
      </c>
      <c r="B277" s="1511"/>
      <c r="C277" s="471">
        <f t="shared" si="90"/>
        <v>0</v>
      </c>
      <c r="D277" s="472">
        <f t="shared" si="91"/>
        <v>0</v>
      </c>
      <c r="E277" s="473">
        <f t="shared" si="91"/>
        <v>0</v>
      </c>
      <c r="F277" s="474"/>
      <c r="G277" s="474"/>
      <c r="H277" s="286"/>
      <c r="I277" s="474"/>
      <c r="J277" s="286"/>
      <c r="K277" s="475"/>
      <c r="L277" s="286"/>
      <c r="M277" s="476"/>
      <c r="N277" s="286"/>
      <c r="O277" s="475"/>
      <c r="P277" s="286"/>
      <c r="Q277" s="474"/>
      <c r="R277" s="286"/>
      <c r="S277" s="474"/>
      <c r="T277" s="286"/>
      <c r="U277" s="474"/>
      <c r="V277" s="286"/>
      <c r="W277" s="474"/>
      <c r="X277" s="286"/>
      <c r="Y277" s="474"/>
      <c r="Z277" s="286"/>
      <c r="AA277" s="474"/>
      <c r="AB277" s="286"/>
      <c r="AC277" s="474"/>
      <c r="AD277" s="286"/>
      <c r="AE277" s="474"/>
      <c r="AF277" s="286"/>
      <c r="AG277" s="474"/>
      <c r="AH277" s="286"/>
      <c r="AI277" s="474"/>
      <c r="AJ277" s="286"/>
      <c r="AK277" s="474"/>
      <c r="AL277" s="286"/>
      <c r="AM277" s="474"/>
      <c r="AN277" s="286"/>
      <c r="AO277" s="474"/>
      <c r="AP277" s="286"/>
      <c r="AQ277" s="474"/>
      <c r="AR277" s="286"/>
      <c r="AS277" s="475"/>
      <c r="AT277" s="286"/>
      <c r="AU277" s="475"/>
      <c r="AV277" s="477"/>
      <c r="AW277" s="475"/>
      <c r="AX277" s="475"/>
      <c r="AY277" s="30" t="str">
        <f t="shared" si="92"/>
        <v/>
      </c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12"/>
      <c r="BK277" s="12"/>
      <c r="BL277" s="12"/>
      <c r="BZ277" s="4"/>
      <c r="CA277" s="32" t="str">
        <f t="shared" si="97"/>
        <v/>
      </c>
      <c r="CB277" s="32" t="str">
        <f>IF(CH277=0,"","* El Total de Pueblo Originario Egresado NO DEBE superar el total de pacientes egresados. ")</f>
        <v/>
      </c>
      <c r="CC277" s="32" t="str">
        <f>IF(CI277=0,"","* El total de Migrantes Egresado NO DEBE superar el total de pacientes egresados. ")</f>
        <v/>
      </c>
      <c r="CD277" s="32" t="str">
        <f t="shared" si="98"/>
        <v/>
      </c>
      <c r="CE277" s="32" t="str">
        <f t="shared" si="99"/>
        <v/>
      </c>
      <c r="CF277" s="32" t="str">
        <f>IF(CL277=0,"","* El Total de egresos por fallecimiento NO DEBE superar el total de Egresos. ")</f>
        <v/>
      </c>
      <c r="CG277" s="33">
        <f t="shared" si="93"/>
        <v>0</v>
      </c>
      <c r="CH277" s="33">
        <f t="shared" si="94"/>
        <v>0</v>
      </c>
      <c r="CI277" s="33">
        <f t="shared" si="95"/>
        <v>0</v>
      </c>
      <c r="CJ277" s="33">
        <f t="shared" si="96"/>
        <v>0</v>
      </c>
      <c r="CK277" s="33">
        <f t="shared" si="100"/>
        <v>0</v>
      </c>
      <c r="CL277" s="33">
        <f>IF(C277&gt;C276,1,0)</f>
        <v>0</v>
      </c>
      <c r="CM277" s="14"/>
      <c r="CZ277" s="3"/>
    </row>
    <row r="278" spans="1:104" ht="21.75" customHeight="1" thickBot="1" x14ac:dyDescent="0.25">
      <c r="A278" s="1514" t="s">
        <v>298</v>
      </c>
      <c r="B278" s="1515"/>
      <c r="C278" s="275">
        <f t="shared" si="90"/>
        <v>0</v>
      </c>
      <c r="D278" s="276">
        <f>SUM(F278+H278+J278+L278)</f>
        <v>0</v>
      </c>
      <c r="E278" s="277">
        <f>SUM(G278+I278+K278+M278)</f>
        <v>0</v>
      </c>
      <c r="F278" s="478"/>
      <c r="G278" s="478"/>
      <c r="H278" s="100"/>
      <c r="I278" s="478"/>
      <c r="J278" s="100"/>
      <c r="K278" s="103"/>
      <c r="L278" s="100"/>
      <c r="M278" s="479"/>
      <c r="N278" s="480"/>
      <c r="O278" s="481"/>
      <c r="P278" s="480"/>
      <c r="Q278" s="481"/>
      <c r="R278" s="480"/>
      <c r="S278" s="481"/>
      <c r="T278" s="480"/>
      <c r="U278" s="481"/>
      <c r="V278" s="480"/>
      <c r="W278" s="481"/>
      <c r="X278" s="480"/>
      <c r="Y278" s="481"/>
      <c r="Z278" s="480"/>
      <c r="AA278" s="481"/>
      <c r="AB278" s="480"/>
      <c r="AC278" s="481"/>
      <c r="AD278" s="480"/>
      <c r="AE278" s="481"/>
      <c r="AF278" s="480"/>
      <c r="AG278" s="481"/>
      <c r="AH278" s="480"/>
      <c r="AI278" s="481"/>
      <c r="AJ278" s="480"/>
      <c r="AK278" s="481"/>
      <c r="AL278" s="480"/>
      <c r="AM278" s="481"/>
      <c r="AN278" s="480"/>
      <c r="AO278" s="481"/>
      <c r="AP278" s="480"/>
      <c r="AQ278" s="481"/>
      <c r="AR278" s="480"/>
      <c r="AS278" s="481"/>
      <c r="AT278" s="480"/>
      <c r="AU278" s="481"/>
      <c r="AV278" s="482"/>
      <c r="AW278" s="103"/>
      <c r="AX278" s="103"/>
      <c r="AY278" s="30" t="str">
        <f t="shared" si="92"/>
        <v/>
      </c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12"/>
      <c r="BK278" s="12"/>
      <c r="BL278" s="12"/>
      <c r="BZ278" s="4"/>
      <c r="CA278" s="32" t="str">
        <f t="shared" si="97"/>
        <v/>
      </c>
      <c r="CB278" s="32" t="str">
        <f>IF(CH278=0,"","* El Total de Pueblo Originario Egresado NO DEBE superar el total de pacientes egresados. ")</f>
        <v/>
      </c>
      <c r="CC278" s="32" t="str">
        <f>IF(CI278=0,"","* El total de Migrantes Egresado NO DEBE superar el total de pacientes egresados. ")</f>
        <v/>
      </c>
      <c r="CD278" s="32" t="str">
        <f t="shared" si="98"/>
        <v/>
      </c>
      <c r="CE278" s="32" t="str">
        <f>IF(CK278=0,"","* No olvide digitar los campos Pueblo Originario y/o Migrantes y/o Población SENAME (Digite CERO si no tiene). ")</f>
        <v/>
      </c>
      <c r="CF278" s="32" t="str">
        <f>IF(CL278=0,"","* El total de Egresos por Alta Hijo VIH NO DEBE superar el Total de Egresos. ")</f>
        <v/>
      </c>
      <c r="CG278" s="33">
        <f t="shared" si="93"/>
        <v>0</v>
      </c>
      <c r="CH278" s="33">
        <f t="shared" si="94"/>
        <v>0</v>
      </c>
      <c r="CI278" s="33">
        <f t="shared" si="95"/>
        <v>0</v>
      </c>
      <c r="CJ278" s="33">
        <f t="shared" si="96"/>
        <v>0</v>
      </c>
      <c r="CK278" s="33">
        <f>IF(AND(C278&lt;&gt;0,OR(AV278="",AW278="",AX278="")),1,0)</f>
        <v>0</v>
      </c>
      <c r="CL278" s="33">
        <f>IF(C278&gt;C276,1,0)</f>
        <v>0</v>
      </c>
      <c r="CM278" s="14"/>
      <c r="CZ278" s="3"/>
    </row>
    <row r="279" spans="1:104" ht="18" customHeight="1" thickTop="1" x14ac:dyDescent="0.2">
      <c r="A279" s="1516" t="s">
        <v>299</v>
      </c>
      <c r="B279" s="439" t="s">
        <v>300</v>
      </c>
      <c r="C279" s="471">
        <f t="shared" si="90"/>
        <v>0</v>
      </c>
      <c r="D279" s="472">
        <f t="shared" ref="D279:E281" si="101">SUM(F279+H279+J279+L279+N279+P279+R279+T279+V279+X279+Z279+AB279+AD279+AF279+AH279+AJ279+AL279+AN279+AP279+AR279)</f>
        <v>0</v>
      </c>
      <c r="E279" s="473">
        <f t="shared" si="101"/>
        <v>0</v>
      </c>
      <c r="F279" s="474"/>
      <c r="G279" s="474"/>
      <c r="H279" s="286"/>
      <c r="I279" s="474"/>
      <c r="J279" s="286"/>
      <c r="K279" s="475"/>
      <c r="L279" s="286"/>
      <c r="M279" s="476"/>
      <c r="N279" s="286"/>
      <c r="O279" s="475"/>
      <c r="P279" s="286"/>
      <c r="Q279" s="474"/>
      <c r="R279" s="286"/>
      <c r="S279" s="474"/>
      <c r="T279" s="286"/>
      <c r="U279" s="474"/>
      <c r="V279" s="286"/>
      <c r="W279" s="474"/>
      <c r="X279" s="286"/>
      <c r="Y279" s="474"/>
      <c r="Z279" s="286"/>
      <c r="AA279" s="474"/>
      <c r="AB279" s="286"/>
      <c r="AC279" s="474"/>
      <c r="AD279" s="286"/>
      <c r="AE279" s="474"/>
      <c r="AF279" s="286"/>
      <c r="AG279" s="474"/>
      <c r="AH279" s="286"/>
      <c r="AI279" s="474"/>
      <c r="AJ279" s="286"/>
      <c r="AK279" s="474"/>
      <c r="AL279" s="286"/>
      <c r="AM279" s="474"/>
      <c r="AN279" s="286"/>
      <c r="AO279" s="474"/>
      <c r="AP279" s="286"/>
      <c r="AQ279" s="474"/>
      <c r="AR279" s="286"/>
      <c r="AS279" s="475"/>
      <c r="AT279" s="286"/>
      <c r="AU279" s="475"/>
      <c r="AV279" s="477"/>
      <c r="AW279" s="475"/>
      <c r="AX279" s="475"/>
      <c r="AY279" s="30" t="str">
        <f t="shared" si="92"/>
        <v/>
      </c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Z279" s="4"/>
      <c r="CA279" s="32" t="str">
        <f t="shared" si="97"/>
        <v/>
      </c>
      <c r="CB279" s="32" t="str">
        <f>IF(CH279=0,"","* El Total de Pueblo Originario Egresado NO DEBE superar el total de pacientes egresados. ")</f>
        <v/>
      </c>
      <c r="CC279" s="32" t="str">
        <f>IF(CI279=0,"","* El total de Migrantes Egresado NO DEBE superar el total de pacientes egresados. ")</f>
        <v/>
      </c>
      <c r="CD279" s="32" t="str">
        <f t="shared" si="98"/>
        <v/>
      </c>
      <c r="CE279" s="32" t="str">
        <f t="shared" si="99"/>
        <v/>
      </c>
      <c r="CF279" s="33"/>
      <c r="CG279" s="33">
        <f t="shared" si="93"/>
        <v>0</v>
      </c>
      <c r="CH279" s="33">
        <f t="shared" si="94"/>
        <v>0</v>
      </c>
      <c r="CI279" s="33">
        <f t="shared" si="95"/>
        <v>0</v>
      </c>
      <c r="CJ279" s="33">
        <f t="shared" si="96"/>
        <v>0</v>
      </c>
      <c r="CK279" s="33">
        <f t="shared" si="100"/>
        <v>0</v>
      </c>
      <c r="CL279" s="33"/>
      <c r="CM279" s="14"/>
      <c r="CN279" s="14"/>
    </row>
    <row r="280" spans="1:104" ht="16.350000000000001" customHeight="1" x14ac:dyDescent="0.2">
      <c r="A280" s="1516"/>
      <c r="B280" s="443" t="s">
        <v>301</v>
      </c>
      <c r="C280" s="139">
        <f t="shared" si="90"/>
        <v>0</v>
      </c>
      <c r="D280" s="140">
        <f t="shared" si="101"/>
        <v>0</v>
      </c>
      <c r="E280" s="141">
        <f t="shared" si="101"/>
        <v>0</v>
      </c>
      <c r="F280" s="143"/>
      <c r="G280" s="143"/>
      <c r="H280" s="35"/>
      <c r="I280" s="143"/>
      <c r="J280" s="35"/>
      <c r="K280" s="39"/>
      <c r="L280" s="35"/>
      <c r="M280" s="239"/>
      <c r="N280" s="35"/>
      <c r="O280" s="39"/>
      <c r="P280" s="35"/>
      <c r="Q280" s="143"/>
      <c r="R280" s="35"/>
      <c r="S280" s="143"/>
      <c r="T280" s="35"/>
      <c r="U280" s="143"/>
      <c r="V280" s="35"/>
      <c r="W280" s="143"/>
      <c r="X280" s="35"/>
      <c r="Y280" s="143"/>
      <c r="Z280" s="35"/>
      <c r="AA280" s="143"/>
      <c r="AB280" s="35"/>
      <c r="AC280" s="143"/>
      <c r="AD280" s="35"/>
      <c r="AE280" s="143"/>
      <c r="AF280" s="35"/>
      <c r="AG280" s="143"/>
      <c r="AH280" s="35"/>
      <c r="AI280" s="143"/>
      <c r="AJ280" s="35"/>
      <c r="AK280" s="143"/>
      <c r="AL280" s="35"/>
      <c r="AM280" s="143"/>
      <c r="AN280" s="35"/>
      <c r="AO280" s="143"/>
      <c r="AP280" s="35"/>
      <c r="AQ280" s="143"/>
      <c r="AR280" s="35"/>
      <c r="AS280" s="39"/>
      <c r="AT280" s="35"/>
      <c r="AU280" s="39"/>
      <c r="AV280" s="58"/>
      <c r="AW280" s="39"/>
      <c r="AX280" s="39"/>
      <c r="AY280" s="30" t="str">
        <f t="shared" si="92"/>
        <v/>
      </c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Z280" s="4"/>
      <c r="CA280" s="32" t="str">
        <f t="shared" si="97"/>
        <v/>
      </c>
      <c r="CB280" s="32"/>
      <c r="CC280" s="32"/>
      <c r="CD280" s="32" t="str">
        <f t="shared" si="98"/>
        <v/>
      </c>
      <c r="CE280" s="32" t="str">
        <f t="shared" si="99"/>
        <v/>
      </c>
      <c r="CF280" s="33"/>
      <c r="CG280" s="33">
        <f t="shared" si="93"/>
        <v>0</v>
      </c>
      <c r="CH280" s="33">
        <f t="shared" si="94"/>
        <v>0</v>
      </c>
      <c r="CI280" s="33">
        <f t="shared" si="95"/>
        <v>0</v>
      </c>
      <c r="CJ280" s="33">
        <f t="shared" si="96"/>
        <v>0</v>
      </c>
      <c r="CK280" s="33">
        <f t="shared" si="100"/>
        <v>0</v>
      </c>
      <c r="CL280" s="33"/>
      <c r="CM280" s="14"/>
      <c r="CN280" s="14"/>
    </row>
    <row r="281" spans="1:104" ht="16.350000000000001" customHeight="1" x14ac:dyDescent="0.2">
      <c r="A281" s="1486"/>
      <c r="B281" s="444" t="s">
        <v>302</v>
      </c>
      <c r="C281" s="145">
        <f t="shared" si="90"/>
        <v>0</v>
      </c>
      <c r="D281" s="146">
        <f t="shared" si="101"/>
        <v>0</v>
      </c>
      <c r="E281" s="147">
        <f t="shared" si="101"/>
        <v>0</v>
      </c>
      <c r="F281" s="376"/>
      <c r="G281" s="376"/>
      <c r="H281" s="92"/>
      <c r="I281" s="376"/>
      <c r="J281" s="92"/>
      <c r="K281" s="95"/>
      <c r="L281" s="92"/>
      <c r="M281" s="318"/>
      <c r="N281" s="92"/>
      <c r="O281" s="95"/>
      <c r="P281" s="92"/>
      <c r="Q281" s="376"/>
      <c r="R281" s="92"/>
      <c r="S281" s="376"/>
      <c r="T281" s="92"/>
      <c r="U281" s="376"/>
      <c r="V281" s="92"/>
      <c r="W281" s="376"/>
      <c r="X281" s="92"/>
      <c r="Y281" s="376"/>
      <c r="Z281" s="92"/>
      <c r="AA281" s="376"/>
      <c r="AB281" s="92"/>
      <c r="AC281" s="376"/>
      <c r="AD281" s="92"/>
      <c r="AE281" s="376"/>
      <c r="AF281" s="92"/>
      <c r="AG281" s="376"/>
      <c r="AH281" s="92"/>
      <c r="AI281" s="376"/>
      <c r="AJ281" s="92"/>
      <c r="AK281" s="376"/>
      <c r="AL281" s="92"/>
      <c r="AM281" s="376"/>
      <c r="AN281" s="92"/>
      <c r="AO281" s="376"/>
      <c r="AP281" s="92"/>
      <c r="AQ281" s="376"/>
      <c r="AR281" s="92"/>
      <c r="AS281" s="95"/>
      <c r="AT281" s="92"/>
      <c r="AU281" s="95"/>
      <c r="AV281" s="206"/>
      <c r="AW281" s="95"/>
      <c r="AX281" s="95"/>
      <c r="AY281" s="30" t="str">
        <f t="shared" si="92"/>
        <v/>
      </c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Z281" s="4"/>
      <c r="CA281" s="32" t="str">
        <f t="shared" si="97"/>
        <v/>
      </c>
      <c r="CB281" s="32"/>
      <c r="CC281" s="32"/>
      <c r="CD281" s="32" t="str">
        <f t="shared" si="98"/>
        <v/>
      </c>
      <c r="CE281" s="32" t="str">
        <f t="shared" si="99"/>
        <v/>
      </c>
      <c r="CF281" s="33"/>
      <c r="CG281" s="33">
        <f t="shared" si="93"/>
        <v>0</v>
      </c>
      <c r="CH281" s="33">
        <f t="shared" si="94"/>
        <v>0</v>
      </c>
      <c r="CI281" s="33">
        <f t="shared" si="95"/>
        <v>0</v>
      </c>
      <c r="CJ281" s="33">
        <f t="shared" si="96"/>
        <v>0</v>
      </c>
      <c r="CK281" s="33">
        <f t="shared" si="100"/>
        <v>0</v>
      </c>
      <c r="CL281" s="33"/>
      <c r="CM281" s="14"/>
      <c r="CN281" s="14"/>
    </row>
    <row r="282" spans="1:104" ht="19.5" customHeight="1" x14ac:dyDescent="0.2">
      <c r="A282" s="155" t="s">
        <v>303</v>
      </c>
      <c r="B282" s="122"/>
      <c r="AL282" s="15"/>
      <c r="AM282" s="1132"/>
      <c r="AN282" s="1132"/>
      <c r="AO282" s="1132"/>
      <c r="AP282" s="1132"/>
      <c r="AQ282" s="1132"/>
      <c r="AR282" s="1132"/>
      <c r="AS282" s="1132"/>
      <c r="AT282" s="1132"/>
      <c r="AU282" s="1132"/>
      <c r="AV282" s="940"/>
      <c r="AW282" s="940"/>
      <c r="AX282" s="940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CG282" s="14"/>
      <c r="CH282" s="14"/>
      <c r="CI282" s="14"/>
      <c r="CJ282" s="14"/>
      <c r="CK282" s="14"/>
      <c r="CL282" s="14"/>
      <c r="CM282" s="14"/>
      <c r="CN282" s="14"/>
    </row>
    <row r="283" spans="1:104" ht="16.350000000000001" customHeight="1" x14ac:dyDescent="0.2">
      <c r="A283" s="1366" t="s">
        <v>62</v>
      </c>
      <c r="B283" s="1367"/>
      <c r="C283" s="1615" t="s">
        <v>269</v>
      </c>
      <c r="D283" s="1615"/>
      <c r="E283" s="1615"/>
      <c r="F283" s="1377" t="s">
        <v>257</v>
      </c>
      <c r="G283" s="1378"/>
      <c r="H283" s="1378"/>
      <c r="I283" s="1378"/>
      <c r="J283" s="1378"/>
      <c r="K283" s="1378"/>
      <c r="L283" s="1378"/>
      <c r="M283" s="1378"/>
      <c r="N283" s="1378"/>
      <c r="O283" s="1378"/>
      <c r="P283" s="1378"/>
      <c r="Q283" s="1378"/>
      <c r="R283" s="1378"/>
      <c r="S283" s="1378"/>
      <c r="T283" s="1378"/>
      <c r="U283" s="1378"/>
      <c r="V283" s="1378"/>
      <c r="W283" s="1378"/>
      <c r="X283" s="1378"/>
      <c r="Y283" s="1378"/>
      <c r="Z283" s="1378"/>
      <c r="AA283" s="1378"/>
      <c r="AB283" s="1378"/>
      <c r="AC283" s="1378"/>
      <c r="AD283" s="1378"/>
      <c r="AE283" s="1378"/>
      <c r="AF283" s="1378"/>
      <c r="AG283" s="1379"/>
      <c r="AH283" s="1518" t="s">
        <v>271</v>
      </c>
      <c r="AI283" s="1500"/>
      <c r="AJ283" s="1520" t="s">
        <v>7</v>
      </c>
      <c r="AK283" s="1367" t="s">
        <v>8</v>
      </c>
      <c r="AL283" s="30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CB283" s="56"/>
      <c r="CC283" s="56"/>
      <c r="CG283" s="14"/>
      <c r="CH283" s="14"/>
      <c r="CI283" s="14"/>
      <c r="CJ283" s="14"/>
      <c r="CK283" s="14"/>
      <c r="CL283" s="14"/>
      <c r="CM283" s="14"/>
      <c r="CN283" s="14"/>
    </row>
    <row r="284" spans="1:104" ht="16.350000000000001" customHeight="1" x14ac:dyDescent="0.2">
      <c r="A284" s="1399"/>
      <c r="B284" s="1400"/>
      <c r="C284" s="1615"/>
      <c r="D284" s="1615"/>
      <c r="E284" s="1615"/>
      <c r="F284" s="1406" t="s">
        <v>110</v>
      </c>
      <c r="G284" s="1408"/>
      <c r="H284" s="1406" t="s">
        <v>11</v>
      </c>
      <c r="I284" s="1408"/>
      <c r="J284" s="1406" t="s">
        <v>112</v>
      </c>
      <c r="K284" s="1407"/>
      <c r="L284" s="1406" t="s">
        <v>113</v>
      </c>
      <c r="M284" s="1407"/>
      <c r="N284" s="1406" t="s">
        <v>114</v>
      </c>
      <c r="O284" s="1407"/>
      <c r="P284" s="1406" t="s">
        <v>115</v>
      </c>
      <c r="Q284" s="1407"/>
      <c r="R284" s="1406" t="s">
        <v>116</v>
      </c>
      <c r="S284" s="1407"/>
      <c r="T284" s="1406" t="s">
        <v>117</v>
      </c>
      <c r="U284" s="1407"/>
      <c r="V284" s="1406" t="s">
        <v>118</v>
      </c>
      <c r="W284" s="1407"/>
      <c r="X284" s="1406" t="s">
        <v>119</v>
      </c>
      <c r="Y284" s="1407"/>
      <c r="Z284" s="1406" t="s">
        <v>120</v>
      </c>
      <c r="AA284" s="1407"/>
      <c r="AB284" s="1406" t="s">
        <v>121</v>
      </c>
      <c r="AC284" s="1407"/>
      <c r="AD284" s="1406" t="s">
        <v>122</v>
      </c>
      <c r="AE284" s="1407"/>
      <c r="AF284" s="1406" t="s">
        <v>123</v>
      </c>
      <c r="AG284" s="1435"/>
      <c r="AH284" s="1519"/>
      <c r="AI284" s="1502"/>
      <c r="AJ284" s="1521"/>
      <c r="AK284" s="1400"/>
      <c r="AL284" s="30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CB284" s="56"/>
      <c r="CC284" s="56"/>
      <c r="CG284" s="14"/>
      <c r="CH284" s="14"/>
      <c r="CI284" s="14"/>
      <c r="CJ284" s="14"/>
      <c r="CK284" s="14"/>
      <c r="CL284" s="14"/>
      <c r="CM284" s="14"/>
      <c r="CN284" s="14"/>
    </row>
    <row r="285" spans="1:104" ht="16.350000000000001" customHeight="1" x14ac:dyDescent="0.2">
      <c r="A285" s="1368"/>
      <c r="B285" s="1369"/>
      <c r="C285" s="1133" t="s">
        <v>88</v>
      </c>
      <c r="D285" s="1134" t="s">
        <v>54</v>
      </c>
      <c r="E285" s="811" t="s">
        <v>89</v>
      </c>
      <c r="F285" s="1133" t="s">
        <v>276</v>
      </c>
      <c r="G285" s="1135" t="s">
        <v>89</v>
      </c>
      <c r="H285" s="1133" t="s">
        <v>276</v>
      </c>
      <c r="I285" s="1135" t="s">
        <v>89</v>
      </c>
      <c r="J285" s="1133" t="s">
        <v>276</v>
      </c>
      <c r="K285" s="1135" t="s">
        <v>89</v>
      </c>
      <c r="L285" s="1133" t="s">
        <v>276</v>
      </c>
      <c r="M285" s="1135" t="s">
        <v>89</v>
      </c>
      <c r="N285" s="1133" t="s">
        <v>276</v>
      </c>
      <c r="O285" s="1135" t="s">
        <v>89</v>
      </c>
      <c r="P285" s="1133" t="s">
        <v>276</v>
      </c>
      <c r="Q285" s="1135" t="s">
        <v>89</v>
      </c>
      <c r="R285" s="1133" t="s">
        <v>276</v>
      </c>
      <c r="S285" s="1135" t="s">
        <v>89</v>
      </c>
      <c r="T285" s="1133" t="s">
        <v>276</v>
      </c>
      <c r="U285" s="1135" t="s">
        <v>89</v>
      </c>
      <c r="V285" s="1133" t="s">
        <v>276</v>
      </c>
      <c r="W285" s="1135" t="s">
        <v>89</v>
      </c>
      <c r="X285" s="1133" t="s">
        <v>276</v>
      </c>
      <c r="Y285" s="1135" t="s">
        <v>89</v>
      </c>
      <c r="Z285" s="1133" t="s">
        <v>276</v>
      </c>
      <c r="AA285" s="1135" t="s">
        <v>89</v>
      </c>
      <c r="AB285" s="1133" t="s">
        <v>276</v>
      </c>
      <c r="AC285" s="1135" t="s">
        <v>89</v>
      </c>
      <c r="AD285" s="1133" t="s">
        <v>276</v>
      </c>
      <c r="AE285" s="1135" t="s">
        <v>89</v>
      </c>
      <c r="AF285" s="1133" t="s">
        <v>276</v>
      </c>
      <c r="AG285" s="1136" t="s">
        <v>89</v>
      </c>
      <c r="AH285" s="262" t="s">
        <v>277</v>
      </c>
      <c r="AI285" s="807" t="s">
        <v>278</v>
      </c>
      <c r="AJ285" s="1522"/>
      <c r="AK285" s="1369"/>
      <c r="AL285" s="30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CB285" s="56"/>
      <c r="CC285" s="56"/>
      <c r="CG285" s="14"/>
      <c r="CH285" s="14"/>
      <c r="CI285" s="14"/>
      <c r="CJ285" s="14"/>
      <c r="CK285" s="14"/>
      <c r="CL285" s="14"/>
      <c r="CM285" s="14"/>
      <c r="CN285" s="14"/>
    </row>
    <row r="286" spans="1:104" ht="20.25" customHeight="1" thickBot="1" x14ac:dyDescent="0.25">
      <c r="A286" s="1526" t="s">
        <v>181</v>
      </c>
      <c r="B286" s="1526"/>
      <c r="C286" s="488">
        <f>SUM(D286+E286)</f>
        <v>0</v>
      </c>
      <c r="D286" s="489">
        <f t="shared" ref="D286:E288" si="102">SUM(F286+H286+J286+L286+N286+P286+R286+T286+V286+X286+Z286+AB286+AD286+AF286)</f>
        <v>0</v>
      </c>
      <c r="E286" s="490">
        <f t="shared" si="102"/>
        <v>0</v>
      </c>
      <c r="F286" s="397"/>
      <c r="G286" s="468"/>
      <c r="H286" s="397"/>
      <c r="I286" s="468"/>
      <c r="J286" s="397"/>
      <c r="K286" s="468"/>
      <c r="L286" s="397"/>
      <c r="M286" s="468"/>
      <c r="N286" s="397"/>
      <c r="O286" s="468"/>
      <c r="P286" s="397"/>
      <c r="Q286" s="468"/>
      <c r="R286" s="397"/>
      <c r="S286" s="468"/>
      <c r="T286" s="397"/>
      <c r="U286" s="468"/>
      <c r="V286" s="397"/>
      <c r="W286" s="468"/>
      <c r="X286" s="397"/>
      <c r="Y286" s="468"/>
      <c r="Z286" s="397"/>
      <c r="AA286" s="468"/>
      <c r="AB286" s="397"/>
      <c r="AC286" s="468"/>
      <c r="AD286" s="397"/>
      <c r="AE286" s="468"/>
      <c r="AF286" s="397"/>
      <c r="AG286" s="491"/>
      <c r="AH286" s="468"/>
      <c r="AI286" s="492"/>
      <c r="AJ286" s="397"/>
      <c r="AK286" s="347"/>
      <c r="AL286" s="30"/>
      <c r="AM286" s="13"/>
      <c r="AN286" s="13"/>
      <c r="AO286" s="13"/>
      <c r="AP286" s="13"/>
      <c r="AQ286" s="13"/>
      <c r="AR286" s="1137"/>
      <c r="AS286" s="1137"/>
      <c r="AT286" s="1137"/>
      <c r="AU286" s="1137"/>
      <c r="AV286" s="1137"/>
      <c r="AW286" s="1137"/>
      <c r="AX286" s="1137"/>
      <c r="BZ286" s="2"/>
      <c r="CJ286" s="4">
        <v>0</v>
      </c>
    </row>
    <row r="287" spans="1:104" ht="22.5" customHeight="1" thickTop="1" thickBot="1" x14ac:dyDescent="0.25">
      <c r="A287" s="1527" t="s">
        <v>296</v>
      </c>
      <c r="B287" s="1527"/>
      <c r="C287" s="494">
        <f>SUM(D287+E287)</f>
        <v>0</v>
      </c>
      <c r="D287" s="495">
        <f t="shared" si="102"/>
        <v>0</v>
      </c>
      <c r="E287" s="496">
        <f t="shared" si="102"/>
        <v>0</v>
      </c>
      <c r="F287" s="497"/>
      <c r="G287" s="498"/>
      <c r="H287" s="497"/>
      <c r="I287" s="498"/>
      <c r="J287" s="497"/>
      <c r="K287" s="498"/>
      <c r="L287" s="497"/>
      <c r="M287" s="498"/>
      <c r="N287" s="497"/>
      <c r="O287" s="498"/>
      <c r="P287" s="497"/>
      <c r="Q287" s="498"/>
      <c r="R287" s="497"/>
      <c r="S287" s="498"/>
      <c r="T287" s="497"/>
      <c r="U287" s="498"/>
      <c r="V287" s="497"/>
      <c r="W287" s="498"/>
      <c r="X287" s="497"/>
      <c r="Y287" s="498"/>
      <c r="Z287" s="497"/>
      <c r="AA287" s="498"/>
      <c r="AB287" s="497"/>
      <c r="AC287" s="498"/>
      <c r="AD287" s="497"/>
      <c r="AE287" s="498"/>
      <c r="AF287" s="497"/>
      <c r="AG287" s="499"/>
      <c r="AH287" s="498"/>
      <c r="AI287" s="500"/>
      <c r="AJ287" s="497"/>
      <c r="AK287" s="500"/>
      <c r="AL287" s="30"/>
      <c r="AM287" s="13"/>
      <c r="AN287" s="13"/>
      <c r="AO287" s="13"/>
      <c r="AP287" s="13"/>
      <c r="AQ287" s="13"/>
      <c r="AR287" s="1137"/>
      <c r="AS287" s="1137"/>
      <c r="AT287" s="1137"/>
      <c r="AU287" s="1137"/>
      <c r="AV287" s="1137"/>
      <c r="AW287" s="1137"/>
      <c r="AX287" s="1137"/>
    </row>
    <row r="288" spans="1:104" ht="18.75" customHeight="1" thickTop="1" x14ac:dyDescent="0.2">
      <c r="A288" s="1528" t="s">
        <v>304</v>
      </c>
      <c r="B288" s="1528"/>
      <c r="C288" s="145">
        <f>SUM(D288+E288)</f>
        <v>0</v>
      </c>
      <c r="D288" s="146">
        <f t="shared" si="102"/>
        <v>0</v>
      </c>
      <c r="E288" s="317">
        <f t="shared" si="102"/>
        <v>0</v>
      </c>
      <c r="F288" s="501"/>
      <c r="G288" s="502"/>
      <c r="H288" s="501"/>
      <c r="I288" s="502"/>
      <c r="J288" s="501"/>
      <c r="K288" s="502"/>
      <c r="L288" s="501"/>
      <c r="M288" s="502"/>
      <c r="N288" s="501"/>
      <c r="O288" s="502"/>
      <c r="P288" s="501"/>
      <c r="Q288" s="502"/>
      <c r="R288" s="501"/>
      <c r="S288" s="502"/>
      <c r="T288" s="501"/>
      <c r="U288" s="502"/>
      <c r="V288" s="501"/>
      <c r="W288" s="502"/>
      <c r="X288" s="501"/>
      <c r="Y288" s="502"/>
      <c r="Z288" s="501"/>
      <c r="AA288" s="502"/>
      <c r="AB288" s="501"/>
      <c r="AC288" s="502"/>
      <c r="AD288" s="501"/>
      <c r="AE288" s="502"/>
      <c r="AF288" s="501"/>
      <c r="AG288" s="503"/>
      <c r="AH288" s="502"/>
      <c r="AI288" s="504"/>
      <c r="AJ288" s="501"/>
      <c r="AK288" s="504"/>
      <c r="AL288" s="30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</row>
    <row r="289" spans="1:104" ht="30" customHeight="1" x14ac:dyDescent="0.2">
      <c r="A289" s="1138" t="s">
        <v>305</v>
      </c>
      <c r="B289" s="1139"/>
      <c r="C289" s="1140"/>
      <c r="D289" s="1140"/>
      <c r="E289" s="1140"/>
      <c r="F289" s="1140"/>
      <c r="G289" s="1140"/>
      <c r="H289" s="1140"/>
      <c r="I289" s="1140"/>
      <c r="J289" s="1140"/>
      <c r="K289" s="1140"/>
      <c r="L289" s="1140"/>
      <c r="M289" s="1140"/>
      <c r="N289" s="1140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7"/>
      <c r="AI289" s="11"/>
      <c r="AJ289" s="11"/>
      <c r="AK289" s="11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</row>
    <row r="290" spans="1:104" ht="16.350000000000001" customHeight="1" x14ac:dyDescent="0.2">
      <c r="A290" s="1516" t="s">
        <v>306</v>
      </c>
      <c r="B290" s="1523" t="s">
        <v>307</v>
      </c>
      <c r="C290" s="1524"/>
      <c r="D290" s="1525"/>
      <c r="E290" s="1368" t="s">
        <v>308</v>
      </c>
      <c r="F290" s="1402"/>
      <c r="G290" s="1402"/>
      <c r="H290" s="1402"/>
      <c r="I290" s="1402"/>
      <c r="J290" s="1402"/>
      <c r="K290" s="1402"/>
      <c r="L290" s="1402"/>
      <c r="M290" s="1402"/>
      <c r="N290" s="508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7"/>
      <c r="AM290" s="120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</row>
    <row r="291" spans="1:104" ht="16.350000000000001" customHeight="1" x14ac:dyDescent="0.2">
      <c r="A291" s="1516"/>
      <c r="B291" s="1368"/>
      <c r="C291" s="1402"/>
      <c r="D291" s="1369"/>
      <c r="E291" s="1406" t="s">
        <v>173</v>
      </c>
      <c r="F291" s="1407"/>
      <c r="G291" s="1406" t="s">
        <v>174</v>
      </c>
      <c r="H291" s="1407"/>
      <c r="I291" s="1406" t="s">
        <v>175</v>
      </c>
      <c r="J291" s="1407"/>
      <c r="K291" s="1406" t="s">
        <v>110</v>
      </c>
      <c r="L291" s="1407"/>
      <c r="M291" s="1406" t="s">
        <v>11</v>
      </c>
      <c r="N291" s="1407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</row>
    <row r="292" spans="1:104" ht="19.5" customHeight="1" x14ac:dyDescent="0.2">
      <c r="A292" s="1486"/>
      <c r="B292" s="828" t="s">
        <v>88</v>
      </c>
      <c r="C292" s="510" t="s">
        <v>54</v>
      </c>
      <c r="D292" s="807" t="s">
        <v>89</v>
      </c>
      <c r="E292" s="1133" t="s">
        <v>54</v>
      </c>
      <c r="F292" s="815" t="s">
        <v>89</v>
      </c>
      <c r="G292" s="1133" t="s">
        <v>54</v>
      </c>
      <c r="H292" s="815" t="s">
        <v>89</v>
      </c>
      <c r="I292" s="1133" t="s">
        <v>54</v>
      </c>
      <c r="J292" s="815" t="s">
        <v>89</v>
      </c>
      <c r="K292" s="1133" t="s">
        <v>54</v>
      </c>
      <c r="L292" s="815" t="s">
        <v>89</v>
      </c>
      <c r="M292" s="1133" t="s">
        <v>54</v>
      </c>
      <c r="N292" s="815" t="s">
        <v>89</v>
      </c>
    </row>
    <row r="293" spans="1:104" ht="20.25" customHeight="1" x14ac:dyDescent="0.2">
      <c r="A293" s="1141" t="s">
        <v>64</v>
      </c>
      <c r="B293" s="1142">
        <f>SUM(C293+D293)</f>
        <v>0</v>
      </c>
      <c r="C293" s="1143">
        <f>SUM(E293+G293+I293+K293+M293)</f>
        <v>0</v>
      </c>
      <c r="D293" s="1144">
        <f>SUM(F293+H293+J293+L293+N293)</f>
        <v>0</v>
      </c>
      <c r="E293" s="1145"/>
      <c r="F293" s="1146"/>
      <c r="G293" s="1145"/>
      <c r="H293" s="1146"/>
      <c r="I293" s="1145"/>
      <c r="J293" s="1147"/>
      <c r="K293" s="1145"/>
      <c r="L293" s="1147"/>
      <c r="M293" s="1148"/>
      <c r="N293" s="1147"/>
      <c r="O293" s="3"/>
    </row>
    <row r="294" spans="1:104" ht="21.75" customHeight="1" x14ac:dyDescent="0.2">
      <c r="A294" s="830" t="s">
        <v>76</v>
      </c>
      <c r="B294" s="520">
        <f>SUM(C294+D294)</f>
        <v>0</v>
      </c>
      <c r="C294" s="521">
        <f>SUM(E294+G294+I294+K294+M294)</f>
        <v>0</v>
      </c>
      <c r="D294" s="258">
        <f>SUM(F294+H294+J294+L294+N294)</f>
        <v>0</v>
      </c>
      <c r="E294" s="92"/>
      <c r="F294" s="95"/>
      <c r="G294" s="92"/>
      <c r="H294" s="522"/>
      <c r="I294" s="92"/>
      <c r="J294" s="95"/>
      <c r="K294" s="92"/>
      <c r="L294" s="95"/>
      <c r="M294" s="318"/>
      <c r="N294" s="522"/>
      <c r="O294" s="3"/>
    </row>
    <row r="295" spans="1:104" ht="22.5" customHeight="1" x14ac:dyDescent="0.2">
      <c r="A295" s="523" t="s">
        <v>309</v>
      </c>
      <c r="B295" s="524"/>
      <c r="C295" s="162"/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162"/>
    </row>
    <row r="296" spans="1:104" ht="14.25" customHeight="1" x14ac:dyDescent="0.2">
      <c r="A296" s="1615" t="s">
        <v>306</v>
      </c>
      <c r="B296" s="1615" t="s">
        <v>95</v>
      </c>
      <c r="C296" s="1616" t="s">
        <v>307</v>
      </c>
      <c r="D296" s="1616"/>
      <c r="E296" s="1616"/>
      <c r="F296" s="1406" t="s">
        <v>308</v>
      </c>
      <c r="G296" s="1408"/>
      <c r="H296" s="1408"/>
      <c r="I296" s="1408"/>
      <c r="J296" s="1408"/>
      <c r="K296" s="1408"/>
      <c r="L296" s="1408"/>
      <c r="M296" s="1408"/>
      <c r="N296" s="1408"/>
      <c r="O296" s="1408"/>
      <c r="P296" s="1408"/>
      <c r="Q296" s="1408"/>
      <c r="R296" s="1408"/>
      <c r="S296" s="1408"/>
      <c r="T296" s="1408"/>
      <c r="U296" s="1408"/>
      <c r="V296" s="1408"/>
      <c r="W296" s="1408"/>
      <c r="X296" s="1408"/>
      <c r="Y296" s="1408"/>
      <c r="Z296" s="1408"/>
      <c r="AA296" s="1408"/>
      <c r="AB296" s="1408"/>
      <c r="AC296" s="1408"/>
      <c r="AD296" s="1408"/>
      <c r="AE296" s="1408"/>
      <c r="AF296" s="1408"/>
      <c r="AG296" s="1407"/>
      <c r="AH296" s="1520" t="s">
        <v>258</v>
      </c>
      <c r="AI296" s="1535" t="s">
        <v>8</v>
      </c>
      <c r="AJ296" s="1367" t="s">
        <v>7</v>
      </c>
      <c r="BT296" s="3"/>
      <c r="BU296" s="4"/>
      <c r="BV296" s="4"/>
      <c r="BW296" s="4"/>
      <c r="BX296" s="4"/>
      <c r="BY296" s="4"/>
      <c r="BZ296" s="4"/>
      <c r="CU296" s="2"/>
      <c r="CV296" s="2"/>
      <c r="CW296" s="2"/>
      <c r="CX296" s="2"/>
      <c r="CY296" s="2"/>
      <c r="CZ296" s="2"/>
    </row>
    <row r="297" spans="1:104" x14ac:dyDescent="0.2">
      <c r="A297" s="1615"/>
      <c r="B297" s="1615"/>
      <c r="C297" s="1616"/>
      <c r="D297" s="1616"/>
      <c r="E297" s="1616"/>
      <c r="F297" s="1406" t="s">
        <v>110</v>
      </c>
      <c r="G297" s="1407"/>
      <c r="H297" s="1406" t="s">
        <v>11</v>
      </c>
      <c r="I297" s="1407"/>
      <c r="J297" s="1406" t="s">
        <v>112</v>
      </c>
      <c r="K297" s="1407"/>
      <c r="L297" s="1406" t="s">
        <v>113</v>
      </c>
      <c r="M297" s="1407"/>
      <c r="N297" s="1406" t="s">
        <v>114</v>
      </c>
      <c r="O297" s="1407"/>
      <c r="P297" s="1406" t="s">
        <v>115</v>
      </c>
      <c r="Q297" s="1407"/>
      <c r="R297" s="1406" t="s">
        <v>116</v>
      </c>
      <c r="S297" s="1407"/>
      <c r="T297" s="1406" t="s">
        <v>117</v>
      </c>
      <c r="U297" s="1407"/>
      <c r="V297" s="1406" t="s">
        <v>118</v>
      </c>
      <c r="W297" s="1407"/>
      <c r="X297" s="1406" t="s">
        <v>119</v>
      </c>
      <c r="Y297" s="1407"/>
      <c r="Z297" s="1406" t="s">
        <v>120</v>
      </c>
      <c r="AA297" s="1407"/>
      <c r="AB297" s="1406" t="s">
        <v>121</v>
      </c>
      <c r="AC297" s="1407"/>
      <c r="AD297" s="1406" t="s">
        <v>122</v>
      </c>
      <c r="AE297" s="1407"/>
      <c r="AF297" s="1406" t="s">
        <v>123</v>
      </c>
      <c r="AG297" s="1407"/>
      <c r="AH297" s="1521"/>
      <c r="AI297" s="1536"/>
      <c r="AJ297" s="1400"/>
      <c r="BT297" s="3"/>
      <c r="BU297" s="4"/>
      <c r="BV297" s="4"/>
      <c r="BW297" s="4"/>
      <c r="BX297" s="4"/>
      <c r="BY297" s="4"/>
      <c r="BZ297" s="4"/>
      <c r="CU297" s="2"/>
      <c r="CV297" s="2"/>
      <c r="CW297" s="2"/>
      <c r="CX297" s="2"/>
      <c r="CY297" s="2"/>
      <c r="CZ297" s="2"/>
    </row>
    <row r="298" spans="1:104" x14ac:dyDescent="0.2">
      <c r="A298" s="1615"/>
      <c r="B298" s="1615"/>
      <c r="C298" s="1149" t="s">
        <v>88</v>
      </c>
      <c r="D298" s="1150" t="s">
        <v>54</v>
      </c>
      <c r="E298" s="815" t="s">
        <v>89</v>
      </c>
      <c r="F298" s="1133" t="s">
        <v>54</v>
      </c>
      <c r="G298" s="815" t="s">
        <v>89</v>
      </c>
      <c r="H298" s="1133" t="s">
        <v>54</v>
      </c>
      <c r="I298" s="815" t="s">
        <v>89</v>
      </c>
      <c r="J298" s="1133" t="s">
        <v>276</v>
      </c>
      <c r="K298" s="815" t="s">
        <v>89</v>
      </c>
      <c r="L298" s="1133" t="s">
        <v>276</v>
      </c>
      <c r="M298" s="815" t="s">
        <v>89</v>
      </c>
      <c r="N298" s="1133" t="s">
        <v>276</v>
      </c>
      <c r="O298" s="815" t="s">
        <v>89</v>
      </c>
      <c r="P298" s="1133" t="s">
        <v>276</v>
      </c>
      <c r="Q298" s="815" t="s">
        <v>89</v>
      </c>
      <c r="R298" s="1133" t="s">
        <v>276</v>
      </c>
      <c r="S298" s="815" t="s">
        <v>89</v>
      </c>
      <c r="T298" s="1133" t="s">
        <v>276</v>
      </c>
      <c r="U298" s="815" t="s">
        <v>89</v>
      </c>
      <c r="V298" s="1133" t="s">
        <v>276</v>
      </c>
      <c r="W298" s="815" t="s">
        <v>89</v>
      </c>
      <c r="X298" s="1133" t="s">
        <v>276</v>
      </c>
      <c r="Y298" s="815" t="s">
        <v>89</v>
      </c>
      <c r="Z298" s="1133" t="s">
        <v>276</v>
      </c>
      <c r="AA298" s="815" t="s">
        <v>89</v>
      </c>
      <c r="AB298" s="1133" t="s">
        <v>276</v>
      </c>
      <c r="AC298" s="815" t="s">
        <v>89</v>
      </c>
      <c r="AD298" s="1133" t="s">
        <v>276</v>
      </c>
      <c r="AE298" s="815" t="s">
        <v>89</v>
      </c>
      <c r="AF298" s="1133" t="s">
        <v>276</v>
      </c>
      <c r="AG298" s="815" t="s">
        <v>89</v>
      </c>
      <c r="AH298" s="1522"/>
      <c r="AI298" s="1537"/>
      <c r="AJ298" s="1369"/>
      <c r="BT298" s="3"/>
      <c r="BU298" s="4"/>
      <c r="BV298" s="4"/>
      <c r="BW298" s="4"/>
      <c r="BX298" s="4"/>
      <c r="BY298" s="4"/>
      <c r="BZ298" s="4"/>
      <c r="CU298" s="2"/>
      <c r="CV298" s="2"/>
      <c r="CW298" s="2"/>
      <c r="CX298" s="2"/>
      <c r="CY298" s="2"/>
      <c r="CZ298" s="2"/>
    </row>
    <row r="299" spans="1:104" x14ac:dyDescent="0.2">
      <c r="A299" s="1529" t="s">
        <v>64</v>
      </c>
      <c r="B299" s="1151" t="s">
        <v>310</v>
      </c>
      <c r="C299" s="1142">
        <f t="shared" ref="C299:C304" si="103">SUM(D299+E299)</f>
        <v>0</v>
      </c>
      <c r="D299" s="1152">
        <f>SUM(F299+H299+J299+L299+N299+P299+R299+T299+V299+X299+Z299+AB299+AD299+AF299)</f>
        <v>0</v>
      </c>
      <c r="E299" s="1153">
        <f t="shared" ref="D299:E304" si="104">SUM(G299+I299+K299+M299+O299+Q299+S299+U299+W299+Y299+AA299+AC299+AE299+AG299)</f>
        <v>0</v>
      </c>
      <c r="F299" s="1145"/>
      <c r="G299" s="1146"/>
      <c r="H299" s="1145"/>
      <c r="I299" s="1146"/>
      <c r="J299" s="1145"/>
      <c r="K299" s="1146"/>
      <c r="L299" s="1145"/>
      <c r="M299" s="1146"/>
      <c r="N299" s="1145"/>
      <c r="O299" s="1146"/>
      <c r="P299" s="1145"/>
      <c r="Q299" s="1146"/>
      <c r="R299" s="1145"/>
      <c r="S299" s="1146"/>
      <c r="T299" s="1145"/>
      <c r="U299" s="1146"/>
      <c r="V299" s="1145"/>
      <c r="W299" s="1146"/>
      <c r="X299" s="1145"/>
      <c r="Y299" s="1146"/>
      <c r="Z299" s="1145"/>
      <c r="AA299" s="1146"/>
      <c r="AB299" s="1145"/>
      <c r="AC299" s="1146"/>
      <c r="AD299" s="1145"/>
      <c r="AE299" s="1146"/>
      <c r="AF299" s="1145"/>
      <c r="AG299" s="1146"/>
      <c r="AH299" s="1145"/>
      <c r="AI299" s="1154"/>
      <c r="AJ299" s="1147"/>
      <c r="AK299" s="30"/>
      <c r="BT299" s="3"/>
      <c r="BU299" s="4"/>
      <c r="BV299" s="4"/>
      <c r="BW299" s="4"/>
      <c r="BX299" s="4"/>
      <c r="BY299" s="4"/>
      <c r="BZ299" s="4"/>
      <c r="CJ299" s="4">
        <v>0</v>
      </c>
      <c r="CU299" s="2"/>
      <c r="CV299" s="2"/>
      <c r="CW299" s="2"/>
      <c r="CX299" s="2"/>
      <c r="CY299" s="2"/>
      <c r="CZ299" s="2"/>
    </row>
    <row r="300" spans="1:104" x14ac:dyDescent="0.2">
      <c r="A300" s="1530"/>
      <c r="B300" s="105" t="s">
        <v>311</v>
      </c>
      <c r="C300" s="532">
        <f t="shared" si="103"/>
        <v>0</v>
      </c>
      <c r="D300" s="533">
        <f t="shared" si="104"/>
        <v>0</v>
      </c>
      <c r="E300" s="534">
        <f t="shared" si="104"/>
        <v>0</v>
      </c>
      <c r="F300" s="35"/>
      <c r="G300" s="39"/>
      <c r="H300" s="35"/>
      <c r="I300" s="39"/>
      <c r="J300" s="35"/>
      <c r="K300" s="39"/>
      <c r="L300" s="35"/>
      <c r="M300" s="39"/>
      <c r="N300" s="35"/>
      <c r="O300" s="39"/>
      <c r="P300" s="35"/>
      <c r="Q300" s="39"/>
      <c r="R300" s="35"/>
      <c r="S300" s="39"/>
      <c r="T300" s="35"/>
      <c r="U300" s="39"/>
      <c r="V300" s="35"/>
      <c r="W300" s="39"/>
      <c r="X300" s="35"/>
      <c r="Y300" s="39"/>
      <c r="Z300" s="35"/>
      <c r="AA300" s="39"/>
      <c r="AB300" s="35"/>
      <c r="AC300" s="39"/>
      <c r="AD300" s="35"/>
      <c r="AE300" s="39"/>
      <c r="AF300" s="35"/>
      <c r="AG300" s="39"/>
      <c r="AH300" s="35"/>
      <c r="AI300" s="36"/>
      <c r="AJ300" s="40"/>
      <c r="AK300" s="30"/>
      <c r="BT300" s="3"/>
      <c r="BU300" s="4"/>
      <c r="BV300" s="4"/>
      <c r="BW300" s="4"/>
      <c r="BX300" s="4"/>
      <c r="BY300" s="4"/>
      <c r="BZ300" s="4"/>
      <c r="CJ300" s="4">
        <v>0</v>
      </c>
      <c r="CU300" s="2"/>
      <c r="CV300" s="2"/>
      <c r="CW300" s="2"/>
      <c r="CX300" s="2"/>
      <c r="CY300" s="2"/>
      <c r="CZ300" s="2"/>
    </row>
    <row r="301" spans="1:104" x14ac:dyDescent="0.2">
      <c r="A301" s="1531"/>
      <c r="B301" s="91" t="s">
        <v>312</v>
      </c>
      <c r="C301" s="536">
        <f t="shared" si="103"/>
        <v>0</v>
      </c>
      <c r="D301" s="537">
        <f t="shared" si="104"/>
        <v>0</v>
      </c>
      <c r="E301" s="538">
        <f t="shared" si="104"/>
        <v>0</v>
      </c>
      <c r="F301" s="82"/>
      <c r="G301" s="85"/>
      <c r="H301" s="82"/>
      <c r="I301" s="85"/>
      <c r="J301" s="82"/>
      <c r="K301" s="85"/>
      <c r="L301" s="82"/>
      <c r="M301" s="85"/>
      <c r="N301" s="82"/>
      <c r="O301" s="85"/>
      <c r="P301" s="82"/>
      <c r="Q301" s="85"/>
      <c r="R301" s="82"/>
      <c r="S301" s="85"/>
      <c r="T301" s="82"/>
      <c r="U301" s="85"/>
      <c r="V301" s="82"/>
      <c r="W301" s="85"/>
      <c r="X301" s="82"/>
      <c r="Y301" s="85"/>
      <c r="Z301" s="82"/>
      <c r="AA301" s="85"/>
      <c r="AB301" s="82"/>
      <c r="AC301" s="85"/>
      <c r="AD301" s="82"/>
      <c r="AE301" s="85"/>
      <c r="AF301" s="82"/>
      <c r="AG301" s="85"/>
      <c r="AH301" s="82"/>
      <c r="AI301" s="83"/>
      <c r="AJ301" s="185"/>
      <c r="AK301" s="30"/>
      <c r="BT301" s="3"/>
      <c r="BU301" s="4"/>
      <c r="BV301" s="4"/>
      <c r="BW301" s="4"/>
      <c r="BX301" s="4"/>
      <c r="BY301" s="4"/>
      <c r="BZ301" s="4"/>
      <c r="CJ301" s="4">
        <v>0</v>
      </c>
      <c r="CU301" s="2"/>
      <c r="CV301" s="2"/>
      <c r="CW301" s="2"/>
      <c r="CX301" s="2"/>
      <c r="CY301" s="2"/>
      <c r="CZ301" s="2"/>
    </row>
    <row r="302" spans="1:104" x14ac:dyDescent="0.2">
      <c r="A302" s="1532" t="s">
        <v>313</v>
      </c>
      <c r="B302" s="1151" t="s">
        <v>310</v>
      </c>
      <c r="C302" s="1142">
        <f t="shared" si="103"/>
        <v>0</v>
      </c>
      <c r="D302" s="1152">
        <f t="shared" si="104"/>
        <v>0</v>
      </c>
      <c r="E302" s="539">
        <f t="shared" si="104"/>
        <v>0</v>
      </c>
      <c r="F302" s="106"/>
      <c r="G302" s="109"/>
      <c r="H302" s="106"/>
      <c r="I302" s="109"/>
      <c r="J302" s="106"/>
      <c r="K302" s="109"/>
      <c r="L302" s="106"/>
      <c r="M302" s="109"/>
      <c r="N302" s="106"/>
      <c r="O302" s="109"/>
      <c r="P302" s="106"/>
      <c r="Q302" s="109"/>
      <c r="R302" s="106"/>
      <c r="S302" s="109"/>
      <c r="T302" s="106"/>
      <c r="U302" s="109"/>
      <c r="V302" s="106"/>
      <c r="W302" s="109"/>
      <c r="X302" s="106"/>
      <c r="Y302" s="109"/>
      <c r="Z302" s="106"/>
      <c r="AA302" s="109"/>
      <c r="AB302" s="106"/>
      <c r="AC302" s="109"/>
      <c r="AD302" s="106"/>
      <c r="AE302" s="109"/>
      <c r="AF302" s="106"/>
      <c r="AG302" s="109"/>
      <c r="AH302" s="106"/>
      <c r="AI302" s="107"/>
      <c r="AJ302" s="272"/>
      <c r="AK302" s="30"/>
      <c r="BT302" s="3"/>
      <c r="BU302" s="4"/>
      <c r="BV302" s="4"/>
      <c r="BW302" s="4"/>
      <c r="BX302" s="4"/>
      <c r="BY302" s="4"/>
      <c r="BZ302" s="4"/>
      <c r="CJ302" s="4">
        <v>0</v>
      </c>
      <c r="CU302" s="2"/>
      <c r="CV302" s="2"/>
      <c r="CW302" s="2"/>
      <c r="CX302" s="2"/>
      <c r="CY302" s="2"/>
      <c r="CZ302" s="2"/>
    </row>
    <row r="303" spans="1:104" x14ac:dyDescent="0.2">
      <c r="A303" s="1533"/>
      <c r="B303" s="89" t="s">
        <v>311</v>
      </c>
      <c r="C303" s="532">
        <f t="shared" si="103"/>
        <v>0</v>
      </c>
      <c r="D303" s="533">
        <f t="shared" si="104"/>
        <v>0</v>
      </c>
      <c r="E303" s="534">
        <f>SUM(G303+I303+K303+M303+O303+Q303+S303+U303+W303+Y303+AA303+AC303+AE303+AG303)</f>
        <v>0</v>
      </c>
      <c r="F303" s="35"/>
      <c r="G303" s="39"/>
      <c r="H303" s="35"/>
      <c r="I303" s="39"/>
      <c r="J303" s="35"/>
      <c r="K303" s="39"/>
      <c r="L303" s="35"/>
      <c r="M303" s="39"/>
      <c r="N303" s="35"/>
      <c r="O303" s="39"/>
      <c r="P303" s="35"/>
      <c r="Q303" s="39"/>
      <c r="R303" s="35"/>
      <c r="S303" s="39"/>
      <c r="T303" s="35"/>
      <c r="U303" s="39"/>
      <c r="V303" s="35"/>
      <c r="W303" s="39"/>
      <c r="X303" s="35"/>
      <c r="Y303" s="39"/>
      <c r="Z303" s="35"/>
      <c r="AA303" s="39"/>
      <c r="AB303" s="35"/>
      <c r="AC303" s="39"/>
      <c r="AD303" s="35"/>
      <c r="AE303" s="39"/>
      <c r="AF303" s="35"/>
      <c r="AG303" s="39"/>
      <c r="AH303" s="35"/>
      <c r="AI303" s="36"/>
      <c r="AJ303" s="40"/>
      <c r="AK303" s="30"/>
      <c r="BT303" s="3"/>
      <c r="BU303" s="4"/>
      <c r="BV303" s="4"/>
      <c r="BW303" s="4"/>
      <c r="BX303" s="4"/>
      <c r="BY303" s="4"/>
      <c r="BZ303" s="4"/>
      <c r="CJ303" s="4">
        <v>0</v>
      </c>
      <c r="CU303" s="2"/>
      <c r="CV303" s="2"/>
      <c r="CW303" s="2"/>
      <c r="CX303" s="2"/>
      <c r="CY303" s="2"/>
      <c r="CZ303" s="2"/>
    </row>
    <row r="304" spans="1:104" x14ac:dyDescent="0.2">
      <c r="A304" s="1534"/>
      <c r="B304" s="91" t="s">
        <v>312</v>
      </c>
      <c r="C304" s="536">
        <f t="shared" si="103"/>
        <v>0</v>
      </c>
      <c r="D304" s="425">
        <f t="shared" si="104"/>
        <v>0</v>
      </c>
      <c r="E304" s="538">
        <f t="shared" si="104"/>
        <v>0</v>
      </c>
      <c r="F304" s="92"/>
      <c r="G304" s="95"/>
      <c r="H304" s="92"/>
      <c r="I304" s="95"/>
      <c r="J304" s="92"/>
      <c r="K304" s="95"/>
      <c r="L304" s="92"/>
      <c r="M304" s="95"/>
      <c r="N304" s="92"/>
      <c r="O304" s="95"/>
      <c r="P304" s="92"/>
      <c r="Q304" s="95"/>
      <c r="R304" s="92"/>
      <c r="S304" s="95"/>
      <c r="T304" s="92"/>
      <c r="U304" s="95"/>
      <c r="V304" s="92"/>
      <c r="W304" s="95"/>
      <c r="X304" s="92"/>
      <c r="Y304" s="95"/>
      <c r="Z304" s="92"/>
      <c r="AA304" s="95"/>
      <c r="AB304" s="92"/>
      <c r="AC304" s="95"/>
      <c r="AD304" s="92"/>
      <c r="AE304" s="95"/>
      <c r="AF304" s="92"/>
      <c r="AG304" s="95"/>
      <c r="AH304" s="82"/>
      <c r="AI304" s="83"/>
      <c r="AJ304" s="185"/>
      <c r="AK304" s="30"/>
      <c r="BT304" s="3"/>
      <c r="BU304" s="4"/>
      <c r="BV304" s="4"/>
      <c r="BW304" s="4"/>
      <c r="BX304" s="4"/>
      <c r="BY304" s="4"/>
      <c r="BZ304" s="4"/>
      <c r="CJ304" s="4">
        <v>0</v>
      </c>
      <c r="CU304" s="2"/>
      <c r="CV304" s="2"/>
      <c r="CW304" s="2"/>
      <c r="CX304" s="2"/>
      <c r="CY304" s="2"/>
      <c r="CZ304" s="2"/>
    </row>
    <row r="311" spans="1:104" ht="15.75" customHeight="1" x14ac:dyDescent="0.2"/>
    <row r="312" spans="1:104" s="540" customFormat="1" ht="18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3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</row>
    <row r="313" spans="1:104" ht="18.75" customHeight="1" x14ac:dyDescent="0.2"/>
    <row r="314" spans="1:104" ht="18" hidden="1" customHeight="1" x14ac:dyDescent="0.2"/>
    <row r="315" spans="1:104" hidden="1" x14ac:dyDescent="0.2">
      <c r="A315" s="540">
        <f>SUM(C11:C15,C19:C29,C33:C52,B55,C58,C63:C66,C71:C74,C79,C84:C89,C94:C99,C104:C108,C115,C120,C121,C128,C133,C134,C141,C142:C145,C151,C153:C189,C193,C195:C231,C235:C238,C243:C246,C251:C269,C274:C281,C286:C288,B293:B294,C299:C304)</f>
        <v>231</v>
      </c>
      <c r="B315" s="540">
        <f>SUM(CF8:CN304)</f>
        <v>0</v>
      </c>
    </row>
    <row r="316" spans="1:104" hidden="1" x14ac:dyDescent="0.2"/>
    <row r="317" spans="1:104" hidden="1" x14ac:dyDescent="0.2"/>
  </sheetData>
  <mergeCells count="441">
    <mergeCell ref="AF297:AG297"/>
    <mergeCell ref="A299:A301"/>
    <mergeCell ref="A302:A304"/>
    <mergeCell ref="AJ296:AJ298"/>
    <mergeCell ref="F297:G297"/>
    <mergeCell ref="H297:I297"/>
    <mergeCell ref="J297:K297"/>
    <mergeCell ref="L297:M297"/>
    <mergeCell ref="N297:O297"/>
    <mergeCell ref="P297:Q297"/>
    <mergeCell ref="R297:S297"/>
    <mergeCell ref="T297:U297"/>
    <mergeCell ref="V297:W297"/>
    <mergeCell ref="A296:A298"/>
    <mergeCell ref="B296:B298"/>
    <mergeCell ref="C296:E297"/>
    <mergeCell ref="F296:AG296"/>
    <mergeCell ref="AH296:AH298"/>
    <mergeCell ref="AI296:AI298"/>
    <mergeCell ref="X297:Y297"/>
    <mergeCell ref="Z297:AA297"/>
    <mergeCell ref="AB297:AC297"/>
    <mergeCell ref="AD297:AE297"/>
    <mergeCell ref="A290:A292"/>
    <mergeCell ref="B290:D291"/>
    <mergeCell ref="E290:M290"/>
    <mergeCell ref="E291:F291"/>
    <mergeCell ref="G291:H291"/>
    <mergeCell ref="I291:J291"/>
    <mergeCell ref="K291:L291"/>
    <mergeCell ref="M291:N291"/>
    <mergeCell ref="AB284:AC284"/>
    <mergeCell ref="A286:B286"/>
    <mergeCell ref="A287:B287"/>
    <mergeCell ref="A288:B288"/>
    <mergeCell ref="AH283:AI284"/>
    <mergeCell ref="AJ283:AJ285"/>
    <mergeCell ref="AK283:AK285"/>
    <mergeCell ref="F284:G284"/>
    <mergeCell ref="H284:I284"/>
    <mergeCell ref="J284:K284"/>
    <mergeCell ref="L284:M284"/>
    <mergeCell ref="N284:O284"/>
    <mergeCell ref="P284:Q284"/>
    <mergeCell ref="R284:S284"/>
    <mergeCell ref="A278:B278"/>
    <mergeCell ref="A279:A281"/>
    <mergeCell ref="A283:B285"/>
    <mergeCell ref="C283:E284"/>
    <mergeCell ref="F283:AG283"/>
    <mergeCell ref="T284:U284"/>
    <mergeCell ref="V284:W284"/>
    <mergeCell ref="X284:Y284"/>
    <mergeCell ref="Z284:AA284"/>
    <mergeCell ref="AD284:AE284"/>
    <mergeCell ref="AF284:AG284"/>
    <mergeCell ref="A274:A275"/>
    <mergeCell ref="A276:B276"/>
    <mergeCell ref="AD272:AE272"/>
    <mergeCell ref="AF272:AG272"/>
    <mergeCell ref="AH272:AI272"/>
    <mergeCell ref="AJ272:AK272"/>
    <mergeCell ref="AL272:AM272"/>
    <mergeCell ref="AN272:AO272"/>
    <mergeCell ref="A277:B277"/>
    <mergeCell ref="A271:B273"/>
    <mergeCell ref="C271:E272"/>
    <mergeCell ref="AW271:AW273"/>
    <mergeCell ref="AX271:AX273"/>
    <mergeCell ref="F272:G272"/>
    <mergeCell ref="H272:I272"/>
    <mergeCell ref="J272:K272"/>
    <mergeCell ref="L272:M272"/>
    <mergeCell ref="N272:O272"/>
    <mergeCell ref="P272:Q272"/>
    <mergeCell ref="R272:S272"/>
    <mergeCell ref="T272:U272"/>
    <mergeCell ref="AP272:AQ272"/>
    <mergeCell ref="AR272:AS272"/>
    <mergeCell ref="AT272:AT273"/>
    <mergeCell ref="AU272:AU273"/>
    <mergeCell ref="F271:AS271"/>
    <mergeCell ref="AT271:AU271"/>
    <mergeCell ref="AV271:AV273"/>
    <mergeCell ref="V272:W272"/>
    <mergeCell ref="X272:Y272"/>
    <mergeCell ref="Z272:AA272"/>
    <mergeCell ref="AB272:AC272"/>
    <mergeCell ref="A251:B251"/>
    <mergeCell ref="A252:A260"/>
    <mergeCell ref="Z249:AA249"/>
    <mergeCell ref="AB249:AC249"/>
    <mergeCell ref="AD249:AE249"/>
    <mergeCell ref="AF249:AG249"/>
    <mergeCell ref="AH249:AI249"/>
    <mergeCell ref="AJ249:AK249"/>
    <mergeCell ref="A261:A269"/>
    <mergeCell ref="AQ248:AR249"/>
    <mergeCell ref="AS248:AS250"/>
    <mergeCell ref="AT248:AT250"/>
    <mergeCell ref="AU248:AU250"/>
    <mergeCell ref="F249:G249"/>
    <mergeCell ref="H249:I249"/>
    <mergeCell ref="J249:K249"/>
    <mergeCell ref="L249:M249"/>
    <mergeCell ref="N249:O249"/>
    <mergeCell ref="P249:Q249"/>
    <mergeCell ref="AL249:AM249"/>
    <mergeCell ref="AN249:AN250"/>
    <mergeCell ref="AO249:AO250"/>
    <mergeCell ref="AP249:AP250"/>
    <mergeCell ref="A243:A244"/>
    <mergeCell ref="A245:A246"/>
    <mergeCell ref="A248:B250"/>
    <mergeCell ref="C248:E249"/>
    <mergeCell ref="F248:AM248"/>
    <mergeCell ref="AN248:AP248"/>
    <mergeCell ref="R249:S249"/>
    <mergeCell ref="T249:U249"/>
    <mergeCell ref="V249:W249"/>
    <mergeCell ref="X249:Y249"/>
    <mergeCell ref="A237:A238"/>
    <mergeCell ref="A240:A242"/>
    <mergeCell ref="B240:B242"/>
    <mergeCell ref="C240:E241"/>
    <mergeCell ref="F240:AK240"/>
    <mergeCell ref="AL240:AL242"/>
    <mergeCell ref="F241:G241"/>
    <mergeCell ref="H241:I241"/>
    <mergeCell ref="J241:K241"/>
    <mergeCell ref="L241:M241"/>
    <mergeCell ref="Z241:AA241"/>
    <mergeCell ref="AB241:AC241"/>
    <mergeCell ref="AD241:AE241"/>
    <mergeCell ref="AF241:AG241"/>
    <mergeCell ref="AH241:AI241"/>
    <mergeCell ref="AJ241:AK241"/>
    <mergeCell ref="N241:O241"/>
    <mergeCell ref="P241:Q241"/>
    <mergeCell ref="R241:S241"/>
    <mergeCell ref="T241:U241"/>
    <mergeCell ref="V241:W241"/>
    <mergeCell ref="X241:Y241"/>
    <mergeCell ref="AB233:AC233"/>
    <mergeCell ref="AD233:AE233"/>
    <mergeCell ref="AF233:AG233"/>
    <mergeCell ref="AH233:AI233"/>
    <mergeCell ref="AJ233:AK233"/>
    <mergeCell ref="A235:A236"/>
    <mergeCell ref="P233:Q233"/>
    <mergeCell ref="R233:S233"/>
    <mergeCell ref="T233:U233"/>
    <mergeCell ref="V233:W233"/>
    <mergeCell ref="X233:Y233"/>
    <mergeCell ref="Z233:AA233"/>
    <mergeCell ref="C233:E233"/>
    <mergeCell ref="F233:G233"/>
    <mergeCell ref="H233:I233"/>
    <mergeCell ref="J233:K233"/>
    <mergeCell ref="L233:M233"/>
    <mergeCell ref="N233:O233"/>
    <mergeCell ref="A227:B227"/>
    <mergeCell ref="A228:B228"/>
    <mergeCell ref="A229:B229"/>
    <mergeCell ref="A230:B230"/>
    <mergeCell ref="A231:B231"/>
    <mergeCell ref="A233:B234"/>
    <mergeCell ref="A209:A211"/>
    <mergeCell ref="A212:A215"/>
    <mergeCell ref="A216:A221"/>
    <mergeCell ref="A222:A224"/>
    <mergeCell ref="A225:B225"/>
    <mergeCell ref="A226:B226"/>
    <mergeCell ref="A193:B193"/>
    <mergeCell ref="A194:B194"/>
    <mergeCell ref="A195:A196"/>
    <mergeCell ref="A197:B197"/>
    <mergeCell ref="A198:A199"/>
    <mergeCell ref="A201:A208"/>
    <mergeCell ref="AN191:AP191"/>
    <mergeCell ref="AQ191:AQ192"/>
    <mergeCell ref="AR191:AR192"/>
    <mergeCell ref="P191:Q191"/>
    <mergeCell ref="R191:S191"/>
    <mergeCell ref="T191:U191"/>
    <mergeCell ref="V191:W191"/>
    <mergeCell ref="X191:Y191"/>
    <mergeCell ref="Z191:AA191"/>
    <mergeCell ref="C191:E191"/>
    <mergeCell ref="F191:G191"/>
    <mergeCell ref="H191:I191"/>
    <mergeCell ref="J191:K191"/>
    <mergeCell ref="L191:M191"/>
    <mergeCell ref="N191:O191"/>
    <mergeCell ref="AS191:AT191"/>
    <mergeCell ref="AU191:AU192"/>
    <mergeCell ref="AV191:AV192"/>
    <mergeCell ref="AB191:AC191"/>
    <mergeCell ref="AD191:AE191"/>
    <mergeCell ref="AF191:AG191"/>
    <mergeCell ref="AH191:AI191"/>
    <mergeCell ref="AJ191:AK191"/>
    <mergeCell ref="AL191:AM191"/>
    <mergeCell ref="A185:B185"/>
    <mergeCell ref="A186:B186"/>
    <mergeCell ref="A187:B187"/>
    <mergeCell ref="A188:B188"/>
    <mergeCell ref="A189:B189"/>
    <mergeCell ref="A191:B192"/>
    <mergeCell ref="A167:A169"/>
    <mergeCell ref="A170:A173"/>
    <mergeCell ref="A174:A179"/>
    <mergeCell ref="A180:A182"/>
    <mergeCell ref="A183:B183"/>
    <mergeCell ref="A184:B184"/>
    <mergeCell ref="A153:A154"/>
    <mergeCell ref="A155:B155"/>
    <mergeCell ref="A156:A157"/>
    <mergeCell ref="A159:A166"/>
    <mergeCell ref="AL149:AM149"/>
    <mergeCell ref="AN149:AN150"/>
    <mergeCell ref="AO149:AO150"/>
    <mergeCell ref="N149:O149"/>
    <mergeCell ref="P149:Q149"/>
    <mergeCell ref="R149:S149"/>
    <mergeCell ref="T149:U149"/>
    <mergeCell ref="V149:W149"/>
    <mergeCell ref="X149:Y149"/>
    <mergeCell ref="AS149:AS150"/>
    <mergeCell ref="Z149:AA149"/>
    <mergeCell ref="AB149:AC149"/>
    <mergeCell ref="AD149:AE149"/>
    <mergeCell ref="AF149:AG149"/>
    <mergeCell ref="AH149:AI149"/>
    <mergeCell ref="AJ149:AK149"/>
    <mergeCell ref="A151:B151"/>
    <mergeCell ref="A152:B152"/>
    <mergeCell ref="A142:A145"/>
    <mergeCell ref="A149:B150"/>
    <mergeCell ref="C149:E149"/>
    <mergeCell ref="F149:G149"/>
    <mergeCell ref="H149:I149"/>
    <mergeCell ref="J149:K149"/>
    <mergeCell ref="L149:M149"/>
    <mergeCell ref="AP149:AQ149"/>
    <mergeCell ref="AR149:AR150"/>
    <mergeCell ref="L123:M123"/>
    <mergeCell ref="N123:P123"/>
    <mergeCell ref="A125:A127"/>
    <mergeCell ref="A128:B128"/>
    <mergeCell ref="A129:A132"/>
    <mergeCell ref="A133:B133"/>
    <mergeCell ref="L136:M136"/>
    <mergeCell ref="N136:O136"/>
    <mergeCell ref="A138:A141"/>
    <mergeCell ref="A121:B121"/>
    <mergeCell ref="A123:B124"/>
    <mergeCell ref="C123:E123"/>
    <mergeCell ref="F123:G123"/>
    <mergeCell ref="H123:I123"/>
    <mergeCell ref="J123:K123"/>
    <mergeCell ref="A134:B134"/>
    <mergeCell ref="A136:B137"/>
    <mergeCell ref="C136:E136"/>
    <mergeCell ref="F136:G136"/>
    <mergeCell ref="H136:I136"/>
    <mergeCell ref="J136:K136"/>
    <mergeCell ref="A120:B120"/>
    <mergeCell ref="Q120:R120"/>
    <mergeCell ref="AJ102:AJ103"/>
    <mergeCell ref="A104:B104"/>
    <mergeCell ref="A105:B105"/>
    <mergeCell ref="A106:A107"/>
    <mergeCell ref="A108:B108"/>
    <mergeCell ref="A110:B111"/>
    <mergeCell ref="C110:E110"/>
    <mergeCell ref="F110:G110"/>
    <mergeCell ref="H110:I110"/>
    <mergeCell ref="J110:K110"/>
    <mergeCell ref="Z102:AA102"/>
    <mergeCell ref="AB102:AC102"/>
    <mergeCell ref="AD102:AE102"/>
    <mergeCell ref="AF102:AG102"/>
    <mergeCell ref="AH102:AH103"/>
    <mergeCell ref="AI102:AI103"/>
    <mergeCell ref="N102:O102"/>
    <mergeCell ref="P102:Q102"/>
    <mergeCell ref="S120:T120"/>
    <mergeCell ref="U120:V120"/>
    <mergeCell ref="W120:X120"/>
    <mergeCell ref="Y120:Z120"/>
    <mergeCell ref="A94:B94"/>
    <mergeCell ref="A95:A99"/>
    <mergeCell ref="A101:B103"/>
    <mergeCell ref="C101:E102"/>
    <mergeCell ref="F101:AG101"/>
    <mergeCell ref="L110:M110"/>
    <mergeCell ref="A112:A114"/>
    <mergeCell ref="A115:B115"/>
    <mergeCell ref="A116:A119"/>
    <mergeCell ref="AH101:AJ101"/>
    <mergeCell ref="F102:G102"/>
    <mergeCell ref="H102:I102"/>
    <mergeCell ref="J102:K102"/>
    <mergeCell ref="L102:M102"/>
    <mergeCell ref="AD92:AE92"/>
    <mergeCell ref="AF92:AG92"/>
    <mergeCell ref="AH92:AH93"/>
    <mergeCell ref="AI92:AI93"/>
    <mergeCell ref="AJ92:AJ93"/>
    <mergeCell ref="R102:S102"/>
    <mergeCell ref="T102:U102"/>
    <mergeCell ref="V102:W102"/>
    <mergeCell ref="X102:Y102"/>
    <mergeCell ref="AK92:AK93"/>
    <mergeCell ref="AH91:AK91"/>
    <mergeCell ref="F92:G92"/>
    <mergeCell ref="H92:I92"/>
    <mergeCell ref="J92:K92"/>
    <mergeCell ref="L92:M92"/>
    <mergeCell ref="N92:O92"/>
    <mergeCell ref="P92:Q92"/>
    <mergeCell ref="R92:S92"/>
    <mergeCell ref="T92:U92"/>
    <mergeCell ref="V92:W92"/>
    <mergeCell ref="A84:B84"/>
    <mergeCell ref="A85:A89"/>
    <mergeCell ref="A91:B93"/>
    <mergeCell ref="C91:E92"/>
    <mergeCell ref="F91:AG91"/>
    <mergeCell ref="X92:Y92"/>
    <mergeCell ref="Z92:AA92"/>
    <mergeCell ref="AB92:AC92"/>
    <mergeCell ref="R82:S82"/>
    <mergeCell ref="T82:U82"/>
    <mergeCell ref="V82:W82"/>
    <mergeCell ref="X82:Y82"/>
    <mergeCell ref="Z82:AA82"/>
    <mergeCell ref="AB82:AC82"/>
    <mergeCell ref="A79:B79"/>
    <mergeCell ref="A81:B83"/>
    <mergeCell ref="C81:E82"/>
    <mergeCell ref="F81:AG81"/>
    <mergeCell ref="F82:G82"/>
    <mergeCell ref="H82:I82"/>
    <mergeCell ref="J82:K82"/>
    <mergeCell ref="L82:M82"/>
    <mergeCell ref="N82:O82"/>
    <mergeCell ref="P82:Q82"/>
    <mergeCell ref="AD82:AE82"/>
    <mergeCell ref="AF82:AG82"/>
    <mergeCell ref="A76:B78"/>
    <mergeCell ref="C76:E77"/>
    <mergeCell ref="F76:O76"/>
    <mergeCell ref="F77:G77"/>
    <mergeCell ref="H77:I77"/>
    <mergeCell ref="J77:K77"/>
    <mergeCell ref="L77:M77"/>
    <mergeCell ref="N77:O77"/>
    <mergeCell ref="T69:T70"/>
    <mergeCell ref="A71:B71"/>
    <mergeCell ref="A72:B72"/>
    <mergeCell ref="A73:B73"/>
    <mergeCell ref="A74:B74"/>
    <mergeCell ref="H69:I69"/>
    <mergeCell ref="J69:K69"/>
    <mergeCell ref="L69:M69"/>
    <mergeCell ref="N69:O69"/>
    <mergeCell ref="P69:Q69"/>
    <mergeCell ref="A63:B63"/>
    <mergeCell ref="A64:B64"/>
    <mergeCell ref="A65:B65"/>
    <mergeCell ref="A66:B66"/>
    <mergeCell ref="A68:B70"/>
    <mergeCell ref="C68:E69"/>
    <mergeCell ref="F68:Q68"/>
    <mergeCell ref="R68:V68"/>
    <mergeCell ref="F69:G69"/>
    <mergeCell ref="U69:V69"/>
    <mergeCell ref="R69:S69"/>
    <mergeCell ref="V60:W60"/>
    <mergeCell ref="X60:X62"/>
    <mergeCell ref="Y60:Z61"/>
    <mergeCell ref="F61:G61"/>
    <mergeCell ref="H61:I61"/>
    <mergeCell ref="J61:K61"/>
    <mergeCell ref="L61:M61"/>
    <mergeCell ref="N61:O61"/>
    <mergeCell ref="P61:Q61"/>
    <mergeCell ref="R61:S61"/>
    <mergeCell ref="V61:W61"/>
    <mergeCell ref="A58:B58"/>
    <mergeCell ref="A60:B62"/>
    <mergeCell ref="C60:E61"/>
    <mergeCell ref="F60:Q60"/>
    <mergeCell ref="R60:S60"/>
    <mergeCell ref="T60:U60"/>
    <mergeCell ref="T61:U61"/>
    <mergeCell ref="A46:B46"/>
    <mergeCell ref="A47:B47"/>
    <mergeCell ref="A48:A49"/>
    <mergeCell ref="A50:A51"/>
    <mergeCell ref="A52:B52"/>
    <mergeCell ref="A57:B57"/>
    <mergeCell ref="A33:B33"/>
    <mergeCell ref="A34:B34"/>
    <mergeCell ref="A35:B35"/>
    <mergeCell ref="A36:A41"/>
    <mergeCell ref="A42:A43"/>
    <mergeCell ref="A44:A45"/>
    <mergeCell ref="A27:B27"/>
    <mergeCell ref="A28:B28"/>
    <mergeCell ref="A29:B29"/>
    <mergeCell ref="A31:B32"/>
    <mergeCell ref="C31:C32"/>
    <mergeCell ref="D31:N31"/>
    <mergeCell ref="A21:B21"/>
    <mergeCell ref="A22:B22"/>
    <mergeCell ref="A23:B23"/>
    <mergeCell ref="A24:B24"/>
    <mergeCell ref="A25:B25"/>
    <mergeCell ref="A26:B26"/>
    <mergeCell ref="C17:C18"/>
    <mergeCell ref="D17:D18"/>
    <mergeCell ref="E17:E18"/>
    <mergeCell ref="F17:F18"/>
    <mergeCell ref="A19:B19"/>
    <mergeCell ref="A20:B20"/>
    <mergeCell ref="A11:B11"/>
    <mergeCell ref="A12:B12"/>
    <mergeCell ref="A13:B13"/>
    <mergeCell ref="A14:B14"/>
    <mergeCell ref="A15:B15"/>
    <mergeCell ref="A17:B18"/>
    <mergeCell ref="A6:P6"/>
    <mergeCell ref="A9:B10"/>
    <mergeCell ref="C9:C10"/>
    <mergeCell ref="D9:M9"/>
    <mergeCell ref="N9:N10"/>
    <mergeCell ref="O9:O10"/>
    <mergeCell ref="P9:P10"/>
  </mergeCells>
  <dataValidations count="1">
    <dataValidation type="whole" allowBlank="1" showInputMessage="1" showErrorMessage="1" sqref="A1:AX1048576 AY282:XFD1048576 AY1:XFD273 AZ274:BZ281 CG274:XFD281">
      <formula1>0</formula1>
      <formula2>1E+30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17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7.140625" style="2" customWidth="1"/>
    <col min="2" max="2" width="44.42578125" style="2" customWidth="1"/>
    <col min="3" max="3" width="11.85546875" style="2" customWidth="1"/>
    <col min="4" max="4" width="12.42578125" style="2" customWidth="1"/>
    <col min="5" max="11" width="11.42578125" style="2"/>
    <col min="12" max="12" width="13.140625" style="2" customWidth="1"/>
    <col min="13" max="15" width="11.42578125" style="2" customWidth="1"/>
    <col min="16" max="17" width="11.42578125" style="2"/>
    <col min="18" max="18" width="12.85546875" style="2" customWidth="1"/>
    <col min="19" max="19" width="11.42578125" style="2"/>
    <col min="20" max="20" width="12.42578125" style="2" customWidth="1"/>
    <col min="21" max="21" width="11.42578125" style="2"/>
    <col min="22" max="22" width="12.42578125" style="2" customWidth="1"/>
    <col min="23" max="23" width="11.42578125" style="2"/>
    <col min="24" max="24" width="11.85546875" style="2" customWidth="1"/>
    <col min="25" max="33" width="11.42578125" style="2"/>
    <col min="34" max="34" width="13" style="2" customWidth="1"/>
    <col min="35" max="35" width="11.7109375" style="2" customWidth="1"/>
    <col min="36" max="36" width="13" style="2" customWidth="1"/>
    <col min="37" max="41" width="11.42578125" style="2"/>
    <col min="42" max="42" width="12.140625" style="2" customWidth="1"/>
    <col min="43" max="49" width="11.42578125" style="2"/>
    <col min="50" max="50" width="11.7109375" style="2" customWidth="1"/>
    <col min="51" max="66" width="11.42578125" style="2"/>
    <col min="67" max="72" width="11.42578125" style="2" customWidth="1"/>
    <col min="73" max="77" width="11.7109375" style="2" customWidth="1"/>
    <col min="78" max="78" width="11.140625" style="3" hidden="1" customWidth="1"/>
    <col min="79" max="104" width="11.140625" style="4" hidden="1" customWidth="1"/>
    <col min="105" max="129" width="11.42578125" style="2" hidden="1" customWidth="1"/>
    <col min="130" max="16384" width="11.42578125" style="2"/>
  </cols>
  <sheetData>
    <row r="1" spans="1:92" ht="16.350000000000001" customHeight="1" x14ac:dyDescent="0.2">
      <c r="A1" s="1" t="s">
        <v>0</v>
      </c>
    </row>
    <row r="2" spans="1:92" ht="16.350000000000001" customHeight="1" x14ac:dyDescent="0.2">
      <c r="A2" s="1" t="str">
        <f>CONCATENATE("COMUNA: ",[9]NOMBRE!B2," - ","( ",[9]NOMBRE!C2,[9]NOMBRE!D2,[9]NOMBRE!E2,[9]NOMBRE!F2,[9]NOMBRE!G2," )")</f>
        <v>COMUNA: LINARES - ( 07401 )</v>
      </c>
    </row>
    <row r="3" spans="1:92" ht="16.350000000000001" customHeight="1" x14ac:dyDescent="0.2">
      <c r="A3" s="1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</row>
    <row r="4" spans="1:92" ht="16.350000000000001" customHeight="1" x14ac:dyDescent="0.2">
      <c r="A4" s="1" t="str">
        <f>CONCATENATE("MES: ",[9]NOMBRE!B6," - ","( ",[9]NOMBRE!C6,[9]NOMBRE!D6," )")</f>
        <v>MES: AGOSTO - ( 08 )</v>
      </c>
      <c r="AE4" s="1155"/>
      <c r="AF4" s="1155"/>
      <c r="AG4" s="1155"/>
      <c r="AH4" s="1155"/>
      <c r="AI4" s="1155"/>
      <c r="AJ4" s="1155"/>
      <c r="AK4" s="1155"/>
      <c r="AL4" s="1155"/>
      <c r="AM4" s="1155"/>
      <c r="AN4" s="1155"/>
      <c r="AO4" s="1155"/>
      <c r="AP4" s="1155"/>
      <c r="AQ4" s="1155"/>
      <c r="AR4" s="1155"/>
      <c r="AS4" s="1155"/>
      <c r="AT4" s="1155"/>
      <c r="AU4" s="1155"/>
      <c r="AV4" s="1155"/>
      <c r="AW4" s="1155"/>
    </row>
    <row r="5" spans="1:92" ht="16.350000000000001" customHeight="1" x14ac:dyDescent="0.2">
      <c r="A5" s="1" t="str">
        <f>CONCATENATE("AÑO: ",[9]NOMBRE!B7)</f>
        <v>AÑO: 2020</v>
      </c>
      <c r="AE5" s="1155"/>
      <c r="AF5" s="1155"/>
      <c r="AG5" s="1155"/>
      <c r="AH5" s="1155"/>
      <c r="AI5" s="1155"/>
      <c r="AJ5" s="1155"/>
      <c r="AK5" s="1155"/>
      <c r="AL5" s="1155"/>
      <c r="AM5" s="1155"/>
      <c r="AN5" s="1155"/>
      <c r="AO5" s="1155"/>
      <c r="AP5" s="1155"/>
      <c r="AQ5" s="1155"/>
      <c r="AR5" s="1155"/>
      <c r="AS5" s="1155"/>
      <c r="AT5" s="1155"/>
      <c r="AU5" s="1155"/>
      <c r="AV5" s="1155"/>
      <c r="AW5" s="1155"/>
    </row>
    <row r="6" spans="1:92" ht="15" x14ac:dyDescent="0.2">
      <c r="A6" s="1370" t="s">
        <v>1</v>
      </c>
      <c r="B6" s="1370"/>
      <c r="C6" s="1370"/>
      <c r="D6" s="1370"/>
      <c r="E6" s="1370"/>
      <c r="F6" s="1370"/>
      <c r="G6" s="1370"/>
      <c r="H6" s="1370"/>
      <c r="I6" s="1370"/>
      <c r="J6" s="1370"/>
      <c r="K6" s="1370"/>
      <c r="L6" s="1370"/>
      <c r="M6" s="1370"/>
      <c r="N6" s="1370"/>
      <c r="O6" s="1370"/>
      <c r="P6" s="1370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1156"/>
      <c r="AF6" s="1156"/>
      <c r="AG6" s="1156"/>
      <c r="AH6" s="1156"/>
      <c r="AI6" s="1156"/>
      <c r="AJ6" s="1156"/>
      <c r="AK6" s="1156"/>
      <c r="AL6" s="1156"/>
      <c r="AM6" s="1156"/>
      <c r="AN6" s="1156"/>
      <c r="AO6" s="1156"/>
      <c r="AP6" s="1156"/>
      <c r="AQ6" s="1156"/>
      <c r="AR6" s="1156"/>
      <c r="AS6" s="1156"/>
      <c r="AT6" s="1156"/>
      <c r="AU6" s="1156"/>
      <c r="AV6" s="1156"/>
      <c r="AW6" s="1155"/>
    </row>
    <row r="7" spans="1:92" ht="15" x14ac:dyDescent="0.2">
      <c r="A7" s="808"/>
      <c r="B7" s="808"/>
      <c r="C7" s="808"/>
      <c r="D7" s="808"/>
      <c r="E7" s="808"/>
      <c r="F7" s="808"/>
      <c r="G7" s="808"/>
      <c r="H7" s="808"/>
      <c r="I7" s="808"/>
      <c r="J7" s="808"/>
      <c r="K7" s="808"/>
      <c r="L7" s="808"/>
      <c r="M7" s="808"/>
      <c r="N7" s="808"/>
      <c r="O7" s="808"/>
      <c r="P7" s="808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1156"/>
      <c r="AF7" s="1156"/>
      <c r="AG7" s="1156"/>
      <c r="AH7" s="1156"/>
      <c r="AI7" s="1156"/>
      <c r="AJ7" s="1156"/>
      <c r="AK7" s="1156"/>
      <c r="AL7" s="1156"/>
      <c r="AM7" s="1156"/>
      <c r="AN7" s="1156"/>
      <c r="AO7" s="1156"/>
      <c r="AP7" s="1156"/>
      <c r="AQ7" s="1156"/>
      <c r="AR7" s="1156"/>
      <c r="AS7" s="1156"/>
      <c r="AT7" s="1156"/>
      <c r="AU7" s="1156"/>
      <c r="AV7" s="1156"/>
      <c r="AW7" s="1155"/>
    </row>
    <row r="8" spans="1:92" ht="31.35" customHeight="1" x14ac:dyDescent="0.2">
      <c r="A8" s="10" t="s">
        <v>2</v>
      </c>
      <c r="B8" s="11"/>
      <c r="C8" s="11"/>
      <c r="D8" s="11"/>
      <c r="E8" s="11"/>
      <c r="F8" s="11"/>
      <c r="G8" s="11"/>
      <c r="H8" s="11"/>
      <c r="I8" s="11"/>
      <c r="Q8" s="12"/>
      <c r="R8" s="12"/>
      <c r="S8" s="12"/>
      <c r="T8" s="12"/>
      <c r="U8" s="12"/>
      <c r="V8" s="12"/>
      <c r="W8" s="12"/>
      <c r="X8" s="13"/>
      <c r="Y8" s="13"/>
      <c r="Z8" s="13"/>
      <c r="AA8" s="13"/>
      <c r="AB8" s="13"/>
      <c r="AC8" s="13"/>
      <c r="AD8" s="7"/>
      <c r="AE8" s="1156"/>
      <c r="AF8" s="1156"/>
      <c r="AG8" s="1156"/>
      <c r="AH8" s="1156"/>
      <c r="AI8" s="1156"/>
      <c r="AJ8" s="1156"/>
      <c r="AK8" s="1156"/>
      <c r="AL8" s="1156"/>
      <c r="AM8" s="1156"/>
      <c r="AN8" s="1156"/>
      <c r="AO8" s="1156"/>
      <c r="AP8" s="1156"/>
      <c r="AQ8" s="1156"/>
      <c r="AR8" s="1156"/>
      <c r="AS8" s="1156"/>
      <c r="AT8" s="1156"/>
      <c r="AU8" s="1156"/>
      <c r="AV8" s="1156"/>
      <c r="AW8" s="1155"/>
      <c r="BZ8" s="2"/>
      <c r="CG8" s="14"/>
      <c r="CH8" s="14"/>
      <c r="CI8" s="14"/>
      <c r="CJ8" s="14"/>
      <c r="CK8" s="14"/>
      <c r="CL8" s="14"/>
      <c r="CM8" s="14"/>
      <c r="CN8" s="14"/>
    </row>
    <row r="9" spans="1:92" ht="16.350000000000001" customHeight="1" x14ac:dyDescent="0.2">
      <c r="A9" s="1371" t="s">
        <v>3</v>
      </c>
      <c r="B9" s="1372"/>
      <c r="C9" s="1375" t="s">
        <v>4</v>
      </c>
      <c r="D9" s="1377" t="s">
        <v>5</v>
      </c>
      <c r="E9" s="1378"/>
      <c r="F9" s="1378"/>
      <c r="G9" s="1378"/>
      <c r="H9" s="1378"/>
      <c r="I9" s="1378"/>
      <c r="J9" s="1378"/>
      <c r="K9" s="1378"/>
      <c r="L9" s="1378"/>
      <c r="M9" s="1379"/>
      <c r="N9" s="1367" t="s">
        <v>6</v>
      </c>
      <c r="O9" s="1375" t="s">
        <v>7</v>
      </c>
      <c r="P9" s="1375" t="s">
        <v>8</v>
      </c>
      <c r="Q9" s="15"/>
      <c r="R9" s="15"/>
      <c r="S9" s="15"/>
      <c r="T9" s="15"/>
      <c r="U9" s="15"/>
      <c r="V9" s="15"/>
      <c r="W9" s="13"/>
      <c r="X9" s="13"/>
      <c r="Y9" s="13"/>
      <c r="Z9" s="13"/>
      <c r="AA9" s="13"/>
      <c r="AB9" s="13"/>
      <c r="AC9" s="13"/>
      <c r="AD9" s="7"/>
      <c r="AE9" s="7"/>
      <c r="AF9" s="1156"/>
      <c r="AG9" s="1156"/>
      <c r="AH9" s="1156"/>
      <c r="AI9" s="1156"/>
      <c r="AJ9" s="1156"/>
      <c r="AK9" s="1156"/>
      <c r="AL9" s="1156"/>
      <c r="AM9" s="1156"/>
      <c r="AN9" s="1156"/>
      <c r="AO9" s="1156"/>
      <c r="AP9" s="1157"/>
      <c r="AQ9" s="1157"/>
      <c r="AR9" s="1157"/>
      <c r="AS9" s="1157"/>
      <c r="AT9" s="1157"/>
      <c r="AU9" s="1157"/>
      <c r="AV9" s="1157"/>
      <c r="AW9" s="1157"/>
      <c r="AX9" s="1155"/>
      <c r="CG9" s="14"/>
      <c r="CH9" s="14"/>
      <c r="CI9" s="14"/>
      <c r="CJ9" s="14"/>
      <c r="CK9" s="14"/>
      <c r="CL9" s="14"/>
      <c r="CM9" s="14"/>
      <c r="CN9" s="14"/>
    </row>
    <row r="10" spans="1:92" ht="25.35" customHeight="1" x14ac:dyDescent="0.2">
      <c r="A10" s="1373"/>
      <c r="B10" s="1374"/>
      <c r="C10" s="1376"/>
      <c r="D10" s="1133" t="s">
        <v>9</v>
      </c>
      <c r="E10" s="1158" t="s">
        <v>10</v>
      </c>
      <c r="F10" s="1158" t="s">
        <v>11</v>
      </c>
      <c r="G10" s="1158" t="s">
        <v>12</v>
      </c>
      <c r="H10" s="1158" t="s">
        <v>13</v>
      </c>
      <c r="I10" s="1158" t="s">
        <v>14</v>
      </c>
      <c r="J10" s="1158" t="s">
        <v>15</v>
      </c>
      <c r="K10" s="1158" t="s">
        <v>16</v>
      </c>
      <c r="L10" s="1158" t="s">
        <v>17</v>
      </c>
      <c r="M10" s="1159" t="s">
        <v>18</v>
      </c>
      <c r="N10" s="1369"/>
      <c r="O10" s="1376"/>
      <c r="P10" s="1376"/>
      <c r="Q10" s="12"/>
      <c r="R10" s="20"/>
      <c r="S10" s="20"/>
      <c r="T10" s="20"/>
      <c r="U10" s="20"/>
      <c r="V10" s="15"/>
      <c r="W10" s="15"/>
      <c r="X10" s="15"/>
      <c r="Y10" s="15"/>
      <c r="Z10" s="15"/>
      <c r="AA10" s="15"/>
      <c r="AB10" s="15"/>
      <c r="AC10" s="15"/>
      <c r="AD10" s="11"/>
      <c r="AE10" s="11"/>
      <c r="AF10" s="1160"/>
      <c r="AG10" s="1160"/>
      <c r="AH10" s="1160"/>
      <c r="AI10" s="1160"/>
      <c r="AJ10" s="1160"/>
      <c r="AK10" s="1160"/>
      <c r="AL10" s="1160"/>
      <c r="AM10" s="1160"/>
      <c r="AN10" s="1160"/>
      <c r="AO10" s="1161"/>
      <c r="AP10" s="1161"/>
      <c r="AQ10" s="1161"/>
      <c r="AR10" s="1161"/>
      <c r="AS10" s="1161"/>
      <c r="AT10" s="1161"/>
      <c r="AU10" s="1161"/>
      <c r="AV10" s="1161"/>
      <c r="AW10" s="1161"/>
      <c r="AX10" s="1155"/>
      <c r="CG10" s="14"/>
      <c r="CH10" s="14"/>
      <c r="CI10" s="14"/>
      <c r="CJ10" s="14"/>
      <c r="CK10" s="14"/>
      <c r="CL10" s="14"/>
      <c r="CM10" s="14"/>
      <c r="CN10" s="14"/>
    </row>
    <row r="11" spans="1:92" ht="16.350000000000001" customHeight="1" x14ac:dyDescent="0.2">
      <c r="A11" s="1617" t="s">
        <v>19</v>
      </c>
      <c r="B11" s="1617"/>
      <c r="C11" s="1162">
        <f>SUM(D11:M11)</f>
        <v>0</v>
      </c>
      <c r="D11" s="1145"/>
      <c r="E11" s="1154"/>
      <c r="F11" s="1154"/>
      <c r="G11" s="1154"/>
      <c r="H11" s="1154"/>
      <c r="I11" s="1154"/>
      <c r="J11" s="1154"/>
      <c r="K11" s="1154"/>
      <c r="L11" s="1163"/>
      <c r="M11" s="1164"/>
      <c r="N11" s="1146"/>
      <c r="O11" s="1147"/>
      <c r="P11" s="1147"/>
      <c r="Q11" s="30" t="str">
        <f>CA11&amp;CB11&amp;CC11&amp;CD11</f>
        <v/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15"/>
      <c r="AD11" s="11"/>
      <c r="AE11" s="11"/>
      <c r="AF11" s="1160"/>
      <c r="AG11" s="1160"/>
      <c r="AH11" s="1160"/>
      <c r="AI11" s="1160"/>
      <c r="AJ11" s="1160"/>
      <c r="AK11" s="1161"/>
      <c r="AL11" s="1161"/>
      <c r="AM11" s="1161"/>
      <c r="AN11" s="1161"/>
      <c r="AO11" s="1161"/>
      <c r="AP11" s="1161"/>
      <c r="AQ11" s="1161"/>
      <c r="AR11" s="1161"/>
      <c r="AS11" s="1161"/>
      <c r="AT11" s="1161"/>
      <c r="AU11" s="1161"/>
      <c r="AV11" s="1161"/>
      <c r="AW11" s="1161"/>
      <c r="AX11" s="1155"/>
      <c r="CA11" s="32" t="str">
        <f>IF(CH11=1,"* El número de víctima de Violencia de Género NO DEBE ser diferente al Total. ","")</f>
        <v/>
      </c>
      <c r="CB11" s="32" t="str">
        <f>IF(AND(C11&lt;&gt;0,OR(O11="",P11="")),"* No olvide digitar los campos Pueblo Originario y/o Migrantes (Digite CEROS si no tiene). ","")</f>
        <v/>
      </c>
      <c r="CC11" s="32" t="str">
        <f>IF(CJ11=1,"* Pueblo Originario y/o Migrantes NO DEBEN ser Mayor al Total. ","")</f>
        <v/>
      </c>
      <c r="CD11" s="32" t="str">
        <f>IF(CK11=1,"* Total Gestantes Ingresadas a control prenatal debe ser Mayor o Igual que el Total de Evaluaciones a Gestantes de REM A03 Sección B2. ","")</f>
        <v/>
      </c>
      <c r="CG11" s="14"/>
      <c r="CH11" s="33">
        <f>IF(C11&lt;N11,1,0)</f>
        <v>0</v>
      </c>
      <c r="CI11" s="14"/>
      <c r="CJ11" s="33">
        <f>IF(OR(C11&lt;O11,C11&lt;P11),1,0)</f>
        <v>0</v>
      </c>
      <c r="CK11" s="33">
        <f>IF(C11&lt;[9]A03!C75,1,0)</f>
        <v>0</v>
      </c>
      <c r="CL11" s="14"/>
      <c r="CM11" s="14"/>
      <c r="CN11" s="14"/>
    </row>
    <row r="12" spans="1:92" ht="16.350000000000001" customHeight="1" x14ac:dyDescent="0.2">
      <c r="A12" s="1359" t="s">
        <v>20</v>
      </c>
      <c r="B12" s="1359"/>
      <c r="C12" s="34">
        <f>SUM(D12:M12)</f>
        <v>0</v>
      </c>
      <c r="D12" s="35"/>
      <c r="E12" s="36"/>
      <c r="F12" s="36"/>
      <c r="G12" s="36"/>
      <c r="H12" s="36"/>
      <c r="I12" s="36"/>
      <c r="J12" s="36"/>
      <c r="K12" s="36"/>
      <c r="L12" s="37"/>
      <c r="M12" s="38"/>
      <c r="N12" s="39"/>
      <c r="O12" s="40"/>
      <c r="P12" s="40"/>
      <c r="Q12" s="30" t="str">
        <f>CA12&amp;CB12&amp;CC12&amp;CD12</f>
        <v/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15"/>
      <c r="AD12" s="11"/>
      <c r="AE12" s="11"/>
      <c r="AF12" s="1160"/>
      <c r="AG12" s="1160"/>
      <c r="AH12" s="1160"/>
      <c r="AI12" s="1160"/>
      <c r="AJ12" s="1160"/>
      <c r="AK12" s="1161"/>
      <c r="AL12" s="1161"/>
      <c r="AM12" s="1161"/>
      <c r="AN12" s="1161"/>
      <c r="AO12" s="1160"/>
      <c r="AP12" s="1160"/>
      <c r="AQ12" s="1161"/>
      <c r="AR12" s="1161"/>
      <c r="AS12" s="1161"/>
      <c r="AT12" s="1161"/>
      <c r="AU12" s="1161"/>
      <c r="AV12" s="1161"/>
      <c r="AW12" s="1161"/>
      <c r="AX12" s="1155"/>
      <c r="CA12" s="32" t="str">
        <f>IF(CH12=1,"* El número de víctima de Violencia de Género NO DEBE ser diferente al Total. ","")</f>
        <v/>
      </c>
      <c r="CB12" s="32" t="str">
        <f>IF(AND(C12&lt;&gt;0,OR(O12="",P12="")),"* No olvide digitar los campos Pueblo Originario y/o Migrantes (Digite CEROS si no tiene). ","")</f>
        <v/>
      </c>
      <c r="CC12" s="32" t="str">
        <f>IF(CJ12=1,"* Pueblo Originario y/o Migrantes NO DEBEN ser Mayor al Total. ","")</f>
        <v/>
      </c>
      <c r="CD12" s="32" t="str">
        <f>IF(CK12=1,"* Total Gestantes debe ser Mayor o Igual a "&amp;A12&amp;".","")</f>
        <v/>
      </c>
      <c r="CG12" s="14"/>
      <c r="CH12" s="33">
        <f>IF(C12&lt;N12,1,0)</f>
        <v>0</v>
      </c>
      <c r="CI12" s="14"/>
      <c r="CJ12" s="33">
        <f>IF(OR(C12&lt;O12,C12&lt;P12),1,0)</f>
        <v>0</v>
      </c>
      <c r="CK12" s="33">
        <f>IF($C$11&lt;C12,1,0)</f>
        <v>0</v>
      </c>
      <c r="CL12" s="14"/>
      <c r="CM12" s="14"/>
      <c r="CN12" s="14"/>
    </row>
    <row r="13" spans="1:92" ht="16.350000000000001" customHeight="1" x14ac:dyDescent="0.2">
      <c r="A13" s="1360" t="s">
        <v>21</v>
      </c>
      <c r="B13" s="1361"/>
      <c r="C13" s="34">
        <f>SUM(D13:M13)</f>
        <v>0</v>
      </c>
      <c r="D13" s="35"/>
      <c r="E13" s="36"/>
      <c r="F13" s="36"/>
      <c r="G13" s="36"/>
      <c r="H13" s="36"/>
      <c r="I13" s="36"/>
      <c r="J13" s="36"/>
      <c r="K13" s="36"/>
      <c r="L13" s="37"/>
      <c r="M13" s="38"/>
      <c r="N13" s="39"/>
      <c r="O13" s="40"/>
      <c r="P13" s="40"/>
      <c r="Q13" s="30" t="str">
        <f>CA13&amp;CB13&amp;CC13&amp;CD13</f>
        <v/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15"/>
      <c r="AD13" s="11"/>
      <c r="AE13" s="11"/>
      <c r="AF13" s="1160"/>
      <c r="AG13" s="1160"/>
      <c r="AH13" s="1160"/>
      <c r="AI13" s="1160"/>
      <c r="AJ13" s="1160"/>
      <c r="AK13" s="1161"/>
      <c r="AL13" s="1161"/>
      <c r="AM13" s="1161"/>
      <c r="AN13" s="1161"/>
      <c r="AO13" s="1160"/>
      <c r="AP13" s="1160"/>
      <c r="AQ13" s="1160"/>
      <c r="AR13" s="1161"/>
      <c r="AS13" s="1161"/>
      <c r="AT13" s="1161"/>
      <c r="AU13" s="1161"/>
      <c r="AV13" s="1161"/>
      <c r="AW13" s="1161"/>
      <c r="AX13" s="1155"/>
      <c r="CA13" s="32" t="str">
        <f>IF(CH13=1,"* El número de víctima de Violencia de Género NO DEBE ser diferente al Total. ","")</f>
        <v/>
      </c>
      <c r="CB13" s="32" t="str">
        <f>IF(AND(C13&lt;&gt;0,OR(O13="",P13="")),"* No olvide digitar los campos Pueblo Originario y/o Migrantes (Digite CEROS si no tiene). ","")</f>
        <v/>
      </c>
      <c r="CC13" s="32" t="str">
        <f>IF(CJ13=1,"* Pueblo Originario y/o Migrantes NO DEBEN ser Mayor al Total. ","")</f>
        <v/>
      </c>
      <c r="CD13" s="32" t="str">
        <f>IF(CK13=1,"* Total Gestantes debe ser Mayor o Igual a "&amp;A13&amp;".","")</f>
        <v/>
      </c>
      <c r="CG13" s="14"/>
      <c r="CH13" s="33">
        <f>IF(C13&lt;N13,1,0)</f>
        <v>0</v>
      </c>
      <c r="CI13" s="14"/>
      <c r="CJ13" s="33">
        <f>IF(OR(C13&lt;O13,C13&lt;P13),1,0)</f>
        <v>0</v>
      </c>
      <c r="CK13" s="33">
        <f>IF($C$11&lt;C13,1,0)</f>
        <v>0</v>
      </c>
      <c r="CL13" s="14"/>
      <c r="CM13" s="14"/>
      <c r="CN13" s="14"/>
    </row>
    <row r="14" spans="1:92" ht="16.350000000000001" customHeight="1" x14ac:dyDescent="0.2">
      <c r="A14" s="1362" t="s">
        <v>22</v>
      </c>
      <c r="B14" s="1363"/>
      <c r="C14" s="41">
        <f>SUM(D14:M14)</f>
        <v>0</v>
      </c>
      <c r="D14" s="42"/>
      <c r="E14" s="43"/>
      <c r="F14" s="43"/>
      <c r="G14" s="43"/>
      <c r="H14" s="43"/>
      <c r="I14" s="43"/>
      <c r="J14" s="43"/>
      <c r="K14" s="43"/>
      <c r="L14" s="44"/>
      <c r="M14" s="45"/>
      <c r="N14" s="46"/>
      <c r="O14" s="47"/>
      <c r="P14" s="47"/>
      <c r="Q14" s="30" t="str">
        <f>CA14&amp;CB14&amp;CC14&amp;CD14</f>
        <v/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15"/>
      <c r="AD14" s="11"/>
      <c r="AE14" s="11"/>
      <c r="AF14" s="1160"/>
      <c r="AG14" s="1160"/>
      <c r="AH14" s="1160"/>
      <c r="AI14" s="1160"/>
      <c r="AJ14" s="1160"/>
      <c r="AK14" s="1160"/>
      <c r="AL14" s="1160"/>
      <c r="AM14" s="1160"/>
      <c r="AN14" s="1160"/>
      <c r="AO14" s="1161"/>
      <c r="AP14" s="1161"/>
      <c r="AQ14" s="1161"/>
      <c r="AR14" s="1161"/>
      <c r="AS14" s="1161"/>
      <c r="AT14" s="1161"/>
      <c r="AU14" s="1161"/>
      <c r="AV14" s="1161"/>
      <c r="AW14" s="1161"/>
      <c r="AX14" s="1155"/>
      <c r="CA14" s="32" t="str">
        <f>IF(CH14=1,"* El número de víctima de Violencia de Género NO DEBE ser diferente al Total. ","")</f>
        <v/>
      </c>
      <c r="CB14" s="32" t="str">
        <f>IF(AND(C14&lt;&gt;0,OR(O14="",P14="")),"* No olvide digitar los campos Pueblo Originario y/o Migrantes (Digite CEROS si no tiene). ","")</f>
        <v/>
      </c>
      <c r="CC14" s="32" t="str">
        <f>IF(CJ14=1,"* Pueblo Originario y/o Migrantes NO DEBEN ser Mayor al Total. ","")</f>
        <v/>
      </c>
      <c r="CD14" s="32" t="str">
        <f>IF(CK14=1,"* Total Gestantes debe ser Mayor o Igual a "&amp;A14&amp;".","")</f>
        <v/>
      </c>
      <c r="CG14" s="14"/>
      <c r="CH14" s="33">
        <f>IF(C14&lt;N14,1,0)</f>
        <v>0</v>
      </c>
      <c r="CI14" s="14"/>
      <c r="CJ14" s="33">
        <f>IF(OR(C14&lt;O14,C14&lt;P14),1,0)</f>
        <v>0</v>
      </c>
      <c r="CK14" s="33">
        <f>IF($C$11&lt;C14,1,0)</f>
        <v>0</v>
      </c>
      <c r="CL14" s="14"/>
      <c r="CM14" s="14"/>
      <c r="CN14" s="14"/>
    </row>
    <row r="15" spans="1:92" ht="16.350000000000001" customHeight="1" x14ac:dyDescent="0.2">
      <c r="A15" s="1364" t="s">
        <v>23</v>
      </c>
      <c r="B15" s="1365"/>
      <c r="C15" s="1165">
        <f>SUM(D15:M15)</f>
        <v>0</v>
      </c>
      <c r="D15" s="1166"/>
      <c r="E15" s="1167"/>
      <c r="F15" s="1167"/>
      <c r="G15" s="1167"/>
      <c r="H15" s="1167"/>
      <c r="I15" s="1167"/>
      <c r="J15" s="1167"/>
      <c r="K15" s="1167"/>
      <c r="L15" s="1168"/>
      <c r="M15" s="1169"/>
      <c r="N15" s="53"/>
      <c r="O15" s="1170"/>
      <c r="P15" s="1170"/>
      <c r="Q15" s="30" t="str">
        <f>CA15&amp;CB15&amp;CC15&amp;CD15</f>
        <v/>
      </c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15"/>
      <c r="AD15" s="11"/>
      <c r="AE15" s="11"/>
      <c r="AF15" s="1160"/>
      <c r="AG15" s="1160"/>
      <c r="AH15" s="1160"/>
      <c r="AI15" s="1160"/>
      <c r="AJ15" s="1160"/>
      <c r="AK15" s="1160"/>
      <c r="AL15" s="1160"/>
      <c r="AM15" s="1160"/>
      <c r="AN15" s="1160"/>
      <c r="AO15" s="1161"/>
      <c r="AP15" s="1161"/>
      <c r="AQ15" s="1161"/>
      <c r="AR15" s="1161"/>
      <c r="AS15" s="1161"/>
      <c r="AT15" s="1161"/>
      <c r="AU15" s="1161"/>
      <c r="AV15" s="1161"/>
      <c r="AW15" s="1161"/>
      <c r="AX15" s="1155"/>
      <c r="CA15" s="32" t="str">
        <f>IF(CH15=1,"* El número de víctima de Violencia de Género NO DEBE ser diferente al Total. ","")</f>
        <v/>
      </c>
      <c r="CB15" s="32" t="str">
        <f>IF(AND(C15&lt;&gt;0,OR(O15="",P15="")),"* No olvide digitar los campos Pueblo Originario y/o Migrantes (Digite CEROS si no tiene). ","")</f>
        <v/>
      </c>
      <c r="CC15" s="32" t="str">
        <f>IF(CJ15=1,"* Pueblo Originario y/o Migrantes NO DEBEN ser Mayor al Total. ","")</f>
        <v/>
      </c>
      <c r="CD15" s="32" t="str">
        <f>IF(CK15=1,"* Total Gestantes debe ser Mayor o Igual a "&amp;A15&amp;".","")</f>
        <v/>
      </c>
      <c r="CG15" s="14"/>
      <c r="CH15" s="33">
        <f>IF(C15&lt;N15,1,0)</f>
        <v>0</v>
      </c>
      <c r="CI15" s="14"/>
      <c r="CJ15" s="33">
        <f>IF(OR(C15&lt;O15,C15&lt;P15),1,0)</f>
        <v>0</v>
      </c>
      <c r="CK15" s="33">
        <f>IF($C$11&lt;C15,1,0)</f>
        <v>0</v>
      </c>
      <c r="CL15" s="14"/>
      <c r="CM15" s="14"/>
      <c r="CN15" s="14"/>
    </row>
    <row r="16" spans="1:92" ht="31.35" customHeight="1" x14ac:dyDescent="0.2">
      <c r="A16" s="10" t="s">
        <v>24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1"/>
      <c r="P16" s="11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1"/>
      <c r="AE16" s="1160"/>
      <c r="AF16" s="1160"/>
      <c r="AG16" s="1160"/>
      <c r="AH16" s="1160"/>
      <c r="AI16" s="1160"/>
      <c r="AJ16" s="1160"/>
      <c r="AK16" s="1160"/>
      <c r="AL16" s="1160"/>
      <c r="AM16" s="1160"/>
      <c r="AN16" s="1160"/>
      <c r="AO16" s="1160"/>
      <c r="AP16" s="1160"/>
      <c r="AQ16" s="1160"/>
      <c r="AR16" s="1160"/>
      <c r="AS16" s="1160"/>
      <c r="AT16" s="1160"/>
      <c r="AU16" s="1160"/>
      <c r="AV16" s="1160"/>
      <c r="AW16" s="1155"/>
      <c r="BZ16" s="2"/>
      <c r="CG16" s="14"/>
      <c r="CH16" s="14"/>
      <c r="CI16" s="14"/>
      <c r="CJ16" s="14"/>
      <c r="CK16" s="14"/>
      <c r="CL16" s="14"/>
      <c r="CM16" s="14"/>
      <c r="CN16" s="14"/>
    </row>
    <row r="17" spans="1:92" ht="16.350000000000001" customHeight="1" x14ac:dyDescent="0.2">
      <c r="A17" s="1366" t="s">
        <v>25</v>
      </c>
      <c r="B17" s="1367"/>
      <c r="C17" s="1375" t="s">
        <v>26</v>
      </c>
      <c r="D17" s="1375" t="s">
        <v>27</v>
      </c>
      <c r="E17" s="1375" t="s">
        <v>7</v>
      </c>
      <c r="F17" s="1375" t="s">
        <v>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1"/>
      <c r="AE17" s="1160"/>
      <c r="AF17" s="1161"/>
      <c r="AG17" s="1161"/>
      <c r="AH17" s="1161"/>
      <c r="AI17" s="1161"/>
      <c r="AJ17" s="1161"/>
      <c r="AK17" s="1161"/>
      <c r="AL17" s="1161"/>
      <c r="AM17" s="1161"/>
      <c r="AN17" s="1161"/>
      <c r="AO17" s="1161"/>
      <c r="AP17" s="1161"/>
      <c r="AQ17" s="1161"/>
      <c r="AR17" s="1161"/>
      <c r="AS17" s="1161"/>
      <c r="AT17" s="1161"/>
      <c r="AU17" s="1161"/>
      <c r="AV17" s="1161"/>
      <c r="AW17" s="1155"/>
      <c r="CG17" s="14"/>
      <c r="CH17" s="14"/>
      <c r="CI17" s="14"/>
      <c r="CJ17" s="14"/>
      <c r="CK17" s="14"/>
      <c r="CL17" s="14"/>
      <c r="CM17" s="14"/>
      <c r="CN17" s="14"/>
    </row>
    <row r="18" spans="1:92" ht="25.35" customHeight="1" x14ac:dyDescent="0.2">
      <c r="A18" s="1368"/>
      <c r="B18" s="1369"/>
      <c r="C18" s="1376"/>
      <c r="D18" s="1376"/>
      <c r="E18" s="1376"/>
      <c r="F18" s="1376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1"/>
      <c r="AE18" s="1160"/>
      <c r="AF18" s="1161"/>
      <c r="AG18" s="1161"/>
      <c r="AH18" s="1161"/>
      <c r="AI18" s="1161"/>
      <c r="AJ18" s="1161"/>
      <c r="AK18" s="1161"/>
      <c r="AL18" s="1161"/>
      <c r="AM18" s="1161"/>
      <c r="AN18" s="1161"/>
      <c r="AO18" s="1161"/>
      <c r="AP18" s="1161"/>
      <c r="AQ18" s="1161"/>
      <c r="AR18" s="1161"/>
      <c r="AS18" s="1161"/>
      <c r="AT18" s="1161"/>
      <c r="AU18" s="1161"/>
      <c r="AV18" s="1161"/>
      <c r="AW18" s="1155"/>
      <c r="CG18" s="14"/>
      <c r="CH18" s="14"/>
      <c r="CI18" s="14"/>
      <c r="CJ18" s="14"/>
      <c r="CK18" s="14"/>
      <c r="CL18" s="14"/>
      <c r="CM18" s="14"/>
      <c r="CN18" s="14"/>
    </row>
    <row r="19" spans="1:92" ht="16.350000000000001" customHeight="1" x14ac:dyDescent="0.2">
      <c r="A19" s="1383" t="s">
        <v>28</v>
      </c>
      <c r="B19" s="1384"/>
      <c r="C19" s="1171">
        <v>156</v>
      </c>
      <c r="D19" s="1171">
        <v>0</v>
      </c>
      <c r="E19" s="1171">
        <v>1</v>
      </c>
      <c r="F19" s="1171">
        <v>4</v>
      </c>
      <c r="G19" s="30" t="str">
        <f t="shared" ref="G19:G29" si="0">CA19&amp;CB19&amp;CC19&amp;CD19</f>
        <v/>
      </c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1"/>
      <c r="AE19" s="1120"/>
      <c r="AF19" s="1121"/>
      <c r="AG19" s="1121"/>
      <c r="AH19" s="1121"/>
      <c r="AI19" s="1121"/>
      <c r="AJ19" s="1121"/>
      <c r="AK19" s="1121"/>
      <c r="AL19" s="1121"/>
      <c r="AM19" s="1121"/>
      <c r="AN19" s="1121"/>
      <c r="AO19" s="1121"/>
      <c r="AP19" s="1121"/>
      <c r="AQ19" s="1121"/>
      <c r="AR19" s="1121"/>
      <c r="AS19" s="1121"/>
      <c r="AT19" s="1121"/>
      <c r="AU19" s="1121"/>
      <c r="AV19" s="1121"/>
      <c r="AW19" s="1115"/>
      <c r="CA19" s="56"/>
      <c r="CB19" s="56"/>
      <c r="CC19" s="56"/>
      <c r="CD19" s="32" t="str">
        <f>IF(AND(SUM(C20:C29)&lt;&gt;0,C19=0),"* No olvide registrar número de gestantes ingresadas. ","")</f>
        <v/>
      </c>
      <c r="CG19" s="14">
        <v>0</v>
      </c>
      <c r="CH19" s="14"/>
      <c r="CI19" s="14">
        <v>0</v>
      </c>
      <c r="CJ19" s="14"/>
      <c r="CK19" s="14"/>
      <c r="CL19" s="14"/>
      <c r="CM19" s="14"/>
      <c r="CN19" s="14"/>
    </row>
    <row r="20" spans="1:92" ht="16.350000000000001" customHeight="1" x14ac:dyDescent="0.2">
      <c r="A20" s="1577" t="s">
        <v>29</v>
      </c>
      <c r="B20" s="1578"/>
      <c r="C20" s="57"/>
      <c r="D20" s="57"/>
      <c r="E20" s="57"/>
      <c r="F20" s="57"/>
      <c r="G20" s="30" t="str">
        <f t="shared" si="0"/>
        <v/>
      </c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1"/>
      <c r="AE20" s="1120"/>
      <c r="AF20" s="1121"/>
      <c r="AG20" s="1121"/>
      <c r="AH20" s="1121"/>
      <c r="AI20" s="1121"/>
      <c r="AJ20" s="1121"/>
      <c r="AK20" s="1121"/>
      <c r="AL20" s="1121"/>
      <c r="AM20" s="1121"/>
      <c r="AN20" s="1121"/>
      <c r="AO20" s="1121"/>
      <c r="AP20" s="1121"/>
      <c r="AQ20" s="1121"/>
      <c r="AR20" s="1121"/>
      <c r="AS20" s="1121"/>
      <c r="AT20" s="1121"/>
      <c r="AU20" s="1121"/>
      <c r="AV20" s="1121"/>
      <c r="AW20" s="1115"/>
      <c r="CG20" s="14">
        <v>0</v>
      </c>
      <c r="CH20" s="14"/>
      <c r="CI20" s="14">
        <v>0</v>
      </c>
      <c r="CJ20" s="14"/>
      <c r="CK20" s="14"/>
      <c r="CL20" s="14"/>
      <c r="CM20" s="14"/>
      <c r="CN20" s="14"/>
    </row>
    <row r="21" spans="1:92" ht="16.350000000000001" customHeight="1" x14ac:dyDescent="0.2">
      <c r="A21" s="1360" t="s">
        <v>30</v>
      </c>
      <c r="B21" s="1361"/>
      <c r="C21" s="58">
        <v>16</v>
      </c>
      <c r="D21" s="58">
        <v>0</v>
      </c>
      <c r="E21" s="58">
        <v>0</v>
      </c>
      <c r="F21" s="58">
        <v>1</v>
      </c>
      <c r="G21" s="30" t="str">
        <f t="shared" si="0"/>
        <v/>
      </c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1"/>
      <c r="AE21" s="1160"/>
      <c r="AF21" s="1161"/>
      <c r="AG21" s="1161"/>
      <c r="AH21" s="1161"/>
      <c r="AI21" s="1161"/>
      <c r="AJ21" s="1161"/>
      <c r="AK21" s="1161"/>
      <c r="AL21" s="1161"/>
      <c r="AM21" s="1161"/>
      <c r="AN21" s="1161"/>
      <c r="AO21" s="1161"/>
      <c r="AP21" s="1161"/>
      <c r="AQ21" s="1161"/>
      <c r="AR21" s="1161"/>
      <c r="AS21" s="1161"/>
      <c r="AT21" s="1161"/>
      <c r="AU21" s="1161"/>
      <c r="AV21" s="1161"/>
      <c r="AW21" s="1155"/>
      <c r="CA21" s="56"/>
      <c r="CB21" s="56"/>
      <c r="CC21" s="56"/>
      <c r="CG21" s="14">
        <v>0</v>
      </c>
      <c r="CH21" s="14"/>
      <c r="CI21" s="14">
        <v>0</v>
      </c>
      <c r="CJ21" s="14"/>
      <c r="CK21" s="14"/>
      <c r="CL21" s="14"/>
      <c r="CM21" s="14"/>
      <c r="CN21" s="14"/>
    </row>
    <row r="22" spans="1:92" ht="16.350000000000001" customHeight="1" x14ac:dyDescent="0.2">
      <c r="A22" s="1360" t="s">
        <v>31</v>
      </c>
      <c r="B22" s="1361"/>
      <c r="C22" s="58">
        <v>18</v>
      </c>
      <c r="D22" s="58">
        <v>0</v>
      </c>
      <c r="E22" s="58">
        <v>1</v>
      </c>
      <c r="F22" s="58">
        <v>1</v>
      </c>
      <c r="G22" s="30" t="str">
        <f t="shared" si="0"/>
        <v/>
      </c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1"/>
      <c r="AE22" s="1160"/>
      <c r="AF22" s="1161"/>
      <c r="AG22" s="1161"/>
      <c r="AH22" s="1161"/>
      <c r="AI22" s="1161"/>
      <c r="AJ22" s="1161"/>
      <c r="AK22" s="1161"/>
      <c r="AL22" s="1161"/>
      <c r="AM22" s="1161"/>
      <c r="AN22" s="1161"/>
      <c r="AO22" s="1161"/>
      <c r="AP22" s="1161"/>
      <c r="AQ22" s="1161"/>
      <c r="AR22" s="1161"/>
      <c r="AS22" s="1161"/>
      <c r="AT22" s="1161"/>
      <c r="AU22" s="1161"/>
      <c r="AV22" s="1161"/>
      <c r="AW22" s="1155"/>
      <c r="CG22" s="14">
        <v>0</v>
      </c>
      <c r="CH22" s="14"/>
      <c r="CI22" s="14">
        <v>0</v>
      </c>
      <c r="CJ22" s="14"/>
      <c r="CK22" s="14"/>
      <c r="CL22" s="14"/>
      <c r="CM22" s="14"/>
      <c r="CN22" s="14"/>
    </row>
    <row r="23" spans="1:92" ht="16.350000000000001" customHeight="1" x14ac:dyDescent="0.2">
      <c r="A23" s="1381" t="s">
        <v>32</v>
      </c>
      <c r="B23" s="1382"/>
      <c r="C23" s="58">
        <v>4</v>
      </c>
      <c r="D23" s="58">
        <v>0</v>
      </c>
      <c r="E23" s="58">
        <v>0</v>
      </c>
      <c r="F23" s="58">
        <v>1</v>
      </c>
      <c r="G23" s="30" t="str">
        <f t="shared" si="0"/>
        <v/>
      </c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1"/>
      <c r="AE23" s="1160"/>
      <c r="AF23" s="1161"/>
      <c r="AG23" s="1161"/>
      <c r="AH23" s="1161"/>
      <c r="AI23" s="1161"/>
      <c r="AJ23" s="1161"/>
      <c r="AK23" s="1161"/>
      <c r="AL23" s="1161"/>
      <c r="AM23" s="1161"/>
      <c r="AN23" s="1161"/>
      <c r="AO23" s="1161"/>
      <c r="AP23" s="1161"/>
      <c r="AQ23" s="1161"/>
      <c r="AR23" s="1161"/>
      <c r="AS23" s="1161"/>
      <c r="AT23" s="1161"/>
      <c r="AU23" s="1161"/>
      <c r="AV23" s="1161"/>
      <c r="AW23" s="1155"/>
      <c r="CG23" s="14">
        <v>0</v>
      </c>
      <c r="CH23" s="14"/>
      <c r="CI23" s="14">
        <v>0</v>
      </c>
      <c r="CJ23" s="14"/>
      <c r="CK23" s="14"/>
      <c r="CL23" s="14"/>
      <c r="CM23" s="14"/>
      <c r="CN23" s="14"/>
    </row>
    <row r="24" spans="1:92" ht="16.350000000000001" customHeight="1" x14ac:dyDescent="0.2">
      <c r="A24" s="1381" t="s">
        <v>33</v>
      </c>
      <c r="B24" s="1382"/>
      <c r="C24" s="58">
        <v>1</v>
      </c>
      <c r="D24" s="58">
        <v>0</v>
      </c>
      <c r="E24" s="58">
        <v>0</v>
      </c>
      <c r="F24" s="58">
        <v>0</v>
      </c>
      <c r="G24" s="30" t="str">
        <f t="shared" si="0"/>
        <v/>
      </c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1"/>
      <c r="AE24" s="1160"/>
      <c r="AF24" s="1161"/>
      <c r="AG24" s="1161"/>
      <c r="AH24" s="1161"/>
      <c r="AI24" s="1161"/>
      <c r="AJ24" s="1161"/>
      <c r="AK24" s="1161"/>
      <c r="AL24" s="1161"/>
      <c r="AM24" s="1161"/>
      <c r="AN24" s="1161"/>
      <c r="AO24" s="1161"/>
      <c r="AP24" s="1161"/>
      <c r="AQ24" s="1161"/>
      <c r="AR24" s="1161"/>
      <c r="AS24" s="1161"/>
      <c r="AT24" s="1161"/>
      <c r="AU24" s="1161"/>
      <c r="AV24" s="1161"/>
      <c r="AW24" s="1155"/>
      <c r="CG24" s="14">
        <v>0</v>
      </c>
      <c r="CH24" s="14"/>
      <c r="CI24" s="14">
        <v>0</v>
      </c>
      <c r="CJ24" s="14"/>
      <c r="CK24" s="14"/>
      <c r="CL24" s="14"/>
      <c r="CM24" s="14"/>
      <c r="CN24" s="14"/>
    </row>
    <row r="25" spans="1:92" ht="16.350000000000001" customHeight="1" x14ac:dyDescent="0.2">
      <c r="A25" s="1381" t="s">
        <v>34</v>
      </c>
      <c r="B25" s="1382"/>
      <c r="C25" s="58"/>
      <c r="D25" s="58"/>
      <c r="E25" s="58"/>
      <c r="F25" s="58"/>
      <c r="G25" s="30" t="str">
        <f t="shared" si="0"/>
        <v/>
      </c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1"/>
      <c r="AE25" s="1160"/>
      <c r="AF25" s="1161"/>
      <c r="AG25" s="1161"/>
      <c r="AH25" s="1161"/>
      <c r="AI25" s="1161"/>
      <c r="AJ25" s="1161"/>
      <c r="AK25" s="1161"/>
      <c r="AL25" s="1161"/>
      <c r="AM25" s="1161"/>
      <c r="AN25" s="1161"/>
      <c r="AO25" s="1161"/>
      <c r="AP25" s="1161"/>
      <c r="AQ25" s="1161"/>
      <c r="AR25" s="1161"/>
      <c r="AS25" s="1161"/>
      <c r="AT25" s="1161"/>
      <c r="AU25" s="1161"/>
      <c r="AV25" s="1161"/>
      <c r="AW25" s="1155"/>
      <c r="CG25" s="14">
        <v>0</v>
      </c>
      <c r="CH25" s="14"/>
      <c r="CI25" s="14">
        <v>0</v>
      </c>
      <c r="CJ25" s="14"/>
      <c r="CK25" s="14"/>
      <c r="CL25" s="14"/>
      <c r="CM25" s="14"/>
      <c r="CN25" s="14"/>
    </row>
    <row r="26" spans="1:92" ht="16.350000000000001" customHeight="1" x14ac:dyDescent="0.2">
      <c r="A26" s="1381" t="s">
        <v>35</v>
      </c>
      <c r="B26" s="1382"/>
      <c r="C26" s="58">
        <v>25</v>
      </c>
      <c r="D26" s="58">
        <v>0</v>
      </c>
      <c r="E26" s="58">
        <v>0</v>
      </c>
      <c r="F26" s="58">
        <v>1</v>
      </c>
      <c r="G26" s="30" t="str">
        <f t="shared" si="0"/>
        <v/>
      </c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1"/>
      <c r="AE26" s="1160"/>
      <c r="AF26" s="1161"/>
      <c r="AG26" s="1161"/>
      <c r="AH26" s="1161"/>
      <c r="AI26" s="1161"/>
      <c r="AJ26" s="1161"/>
      <c r="AK26" s="1161"/>
      <c r="AL26" s="1161"/>
      <c r="AM26" s="1161"/>
      <c r="AN26" s="1161"/>
      <c r="AO26" s="1161"/>
      <c r="AP26" s="1161"/>
      <c r="AQ26" s="1161"/>
      <c r="AR26" s="1161"/>
      <c r="AS26" s="1161"/>
      <c r="AT26" s="1161"/>
      <c r="AU26" s="1161"/>
      <c r="AV26" s="1161"/>
      <c r="AW26" s="1155"/>
      <c r="CG26" s="14">
        <v>0</v>
      </c>
      <c r="CH26" s="14"/>
      <c r="CI26" s="14">
        <v>0</v>
      </c>
      <c r="CJ26" s="14"/>
      <c r="CK26" s="14"/>
      <c r="CL26" s="14"/>
      <c r="CM26" s="14"/>
      <c r="CN26" s="14"/>
    </row>
    <row r="27" spans="1:92" ht="16.350000000000001" customHeight="1" x14ac:dyDescent="0.2">
      <c r="A27" s="1381" t="s">
        <v>36</v>
      </c>
      <c r="B27" s="1382"/>
      <c r="C27" s="58">
        <v>33</v>
      </c>
      <c r="D27" s="58">
        <v>0</v>
      </c>
      <c r="E27" s="58">
        <v>0</v>
      </c>
      <c r="F27" s="58">
        <v>0</v>
      </c>
      <c r="G27" s="30" t="str">
        <f t="shared" si="0"/>
        <v/>
      </c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1"/>
      <c r="AE27" s="1160"/>
      <c r="AF27" s="1161"/>
      <c r="AG27" s="1161"/>
      <c r="AH27" s="1161"/>
      <c r="AI27" s="1161"/>
      <c r="AJ27" s="1161"/>
      <c r="AK27" s="1161"/>
      <c r="AL27" s="1161"/>
      <c r="AM27" s="1161"/>
      <c r="AN27" s="1161"/>
      <c r="AO27" s="1161"/>
      <c r="AP27" s="1161"/>
      <c r="AQ27" s="1161"/>
      <c r="AR27" s="1161"/>
      <c r="AS27" s="1161"/>
      <c r="AT27" s="1161"/>
      <c r="AU27" s="1161"/>
      <c r="AV27" s="1161"/>
      <c r="AW27" s="1155"/>
      <c r="CG27" s="14">
        <v>0</v>
      </c>
      <c r="CH27" s="14"/>
      <c r="CI27" s="14">
        <v>0</v>
      </c>
      <c r="CJ27" s="14"/>
      <c r="CK27" s="14"/>
      <c r="CL27" s="14"/>
      <c r="CM27" s="14"/>
      <c r="CN27" s="14"/>
    </row>
    <row r="28" spans="1:92" ht="16.350000000000001" customHeight="1" x14ac:dyDescent="0.2">
      <c r="A28" s="1381" t="s">
        <v>37</v>
      </c>
      <c r="B28" s="1382"/>
      <c r="C28" s="58">
        <v>2</v>
      </c>
      <c r="D28" s="58">
        <v>0</v>
      </c>
      <c r="E28" s="58">
        <v>0</v>
      </c>
      <c r="F28" s="58">
        <v>0</v>
      </c>
      <c r="G28" s="30" t="str">
        <f t="shared" si="0"/>
        <v/>
      </c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1"/>
      <c r="AE28" s="1160"/>
      <c r="AF28" s="1161"/>
      <c r="AG28" s="1161"/>
      <c r="AH28" s="1161"/>
      <c r="AI28" s="1161"/>
      <c r="AJ28" s="1161"/>
      <c r="AK28" s="1161"/>
      <c r="AL28" s="1161"/>
      <c r="AM28" s="1161"/>
      <c r="AN28" s="1161"/>
      <c r="AO28" s="1161"/>
      <c r="AP28" s="1161"/>
      <c r="AQ28" s="1161"/>
      <c r="AR28" s="1161"/>
      <c r="AS28" s="1161"/>
      <c r="AT28" s="1161"/>
      <c r="AU28" s="1161"/>
      <c r="AV28" s="1161"/>
      <c r="AW28" s="1155"/>
      <c r="CG28" s="14">
        <v>0</v>
      </c>
      <c r="CH28" s="14"/>
      <c r="CI28" s="14">
        <v>0</v>
      </c>
      <c r="CJ28" s="14"/>
      <c r="CK28" s="14"/>
      <c r="CL28" s="14"/>
      <c r="CM28" s="14"/>
      <c r="CN28" s="14"/>
    </row>
    <row r="29" spans="1:92" ht="16.350000000000001" customHeight="1" x14ac:dyDescent="0.2">
      <c r="A29" s="1395" t="s">
        <v>38</v>
      </c>
      <c r="B29" s="1396"/>
      <c r="C29" s="59">
        <v>57</v>
      </c>
      <c r="D29" s="59">
        <v>0</v>
      </c>
      <c r="E29" s="59">
        <v>0</v>
      </c>
      <c r="F29" s="59">
        <v>0</v>
      </c>
      <c r="G29" s="30" t="str">
        <f t="shared" si="0"/>
        <v/>
      </c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15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7"/>
      <c r="AE29" s="1156"/>
      <c r="AF29" s="1156"/>
      <c r="AG29" s="1156"/>
      <c r="AH29" s="877"/>
      <c r="AI29" s="1156"/>
      <c r="AJ29" s="1156"/>
      <c r="AK29" s="1156"/>
      <c r="AL29" s="1156"/>
      <c r="AM29" s="1156"/>
      <c r="AN29" s="1156"/>
      <c r="AO29" s="1156"/>
      <c r="AP29" s="1156"/>
      <c r="AQ29" s="1156"/>
      <c r="AR29" s="1156"/>
      <c r="AS29" s="1156"/>
      <c r="AT29" s="1156"/>
      <c r="AU29" s="1156"/>
      <c r="AV29" s="1156"/>
      <c r="AW29" s="879"/>
      <c r="CG29" s="14">
        <v>0</v>
      </c>
      <c r="CH29" s="14"/>
      <c r="CI29" s="14">
        <v>0</v>
      </c>
      <c r="CJ29" s="14"/>
      <c r="CK29" s="14"/>
      <c r="CL29" s="14"/>
      <c r="CM29" s="14"/>
      <c r="CN29" s="14"/>
    </row>
    <row r="30" spans="1:92" ht="31.35" customHeight="1" x14ac:dyDescent="0.2">
      <c r="A30" s="10" t="s">
        <v>39</v>
      </c>
      <c r="B30" s="62"/>
      <c r="C30" s="63"/>
      <c r="D30" s="11"/>
      <c r="E30" s="11"/>
      <c r="F30" s="1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7"/>
      <c r="AE30" s="1156"/>
      <c r="AF30" s="1156"/>
      <c r="AG30" s="1156"/>
      <c r="AH30" s="877"/>
      <c r="AI30" s="1156"/>
      <c r="AJ30" s="1156"/>
      <c r="AK30" s="1156"/>
      <c r="AL30" s="1156"/>
      <c r="AM30" s="1156"/>
      <c r="AN30" s="1156"/>
      <c r="AO30" s="1156"/>
      <c r="AP30" s="1156"/>
      <c r="AQ30" s="1156"/>
      <c r="AR30" s="1156"/>
      <c r="AS30" s="1156"/>
      <c r="AT30" s="1156"/>
      <c r="AU30" s="1156"/>
      <c r="AV30" s="1156"/>
      <c r="AW30" s="879"/>
      <c r="BZ30" s="2"/>
      <c r="CG30" s="14"/>
      <c r="CH30" s="14"/>
      <c r="CI30" s="14"/>
      <c r="CJ30" s="14"/>
      <c r="CK30" s="14"/>
      <c r="CL30" s="14"/>
      <c r="CM30" s="14"/>
      <c r="CN30" s="14"/>
    </row>
    <row r="31" spans="1:92" ht="16.350000000000001" customHeight="1" x14ac:dyDescent="0.2">
      <c r="A31" s="1371" t="s">
        <v>40</v>
      </c>
      <c r="B31" s="1372"/>
      <c r="C31" s="1375" t="s">
        <v>4</v>
      </c>
      <c r="D31" s="1377" t="s">
        <v>5</v>
      </c>
      <c r="E31" s="1378"/>
      <c r="F31" s="1378"/>
      <c r="G31" s="1378"/>
      <c r="H31" s="1378"/>
      <c r="I31" s="1378"/>
      <c r="J31" s="1378"/>
      <c r="K31" s="1378"/>
      <c r="L31" s="1378"/>
      <c r="M31" s="1378"/>
      <c r="N31" s="1380"/>
      <c r="O31" s="11"/>
      <c r="P31" s="11"/>
      <c r="Q31" s="11"/>
      <c r="R31" s="11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1156"/>
      <c r="AG31" s="1156"/>
      <c r="AH31" s="1156"/>
      <c r="AI31" s="877"/>
      <c r="AJ31" s="1156"/>
      <c r="AK31" s="1156"/>
      <c r="AL31" s="1157"/>
      <c r="AM31" s="1157"/>
      <c r="AN31" s="1157"/>
      <c r="AO31" s="1157"/>
      <c r="AP31" s="1157"/>
      <c r="AQ31" s="1157"/>
      <c r="AR31" s="1157"/>
      <c r="AS31" s="1157"/>
      <c r="AT31" s="1157"/>
      <c r="AU31" s="1157"/>
      <c r="AV31" s="1157"/>
      <c r="AW31" s="1157"/>
      <c r="AX31" s="879"/>
      <c r="BZ31" s="2"/>
      <c r="CG31" s="14"/>
      <c r="CH31" s="14"/>
      <c r="CI31" s="14"/>
      <c r="CJ31" s="14"/>
      <c r="CK31" s="14"/>
      <c r="CL31" s="14"/>
      <c r="CM31" s="14"/>
      <c r="CN31" s="14"/>
    </row>
    <row r="32" spans="1:92" ht="25.35" customHeight="1" x14ac:dyDescent="0.2">
      <c r="A32" s="1373"/>
      <c r="B32" s="1374"/>
      <c r="C32" s="1376"/>
      <c r="D32" s="881" t="s">
        <v>9</v>
      </c>
      <c r="E32" s="882" t="s">
        <v>10</v>
      </c>
      <c r="F32" s="882" t="s">
        <v>11</v>
      </c>
      <c r="G32" s="882" t="s">
        <v>12</v>
      </c>
      <c r="H32" s="882" t="s">
        <v>13</v>
      </c>
      <c r="I32" s="882" t="s">
        <v>14</v>
      </c>
      <c r="J32" s="882" t="s">
        <v>15</v>
      </c>
      <c r="K32" s="882" t="s">
        <v>16</v>
      </c>
      <c r="L32" s="882" t="s">
        <v>17</v>
      </c>
      <c r="M32" s="883" t="s">
        <v>18</v>
      </c>
      <c r="N32" s="815" t="s">
        <v>41</v>
      </c>
      <c r="O32" s="65"/>
      <c r="P32" s="66"/>
      <c r="Q32" s="67"/>
      <c r="R32" s="68"/>
      <c r="S32" s="68"/>
      <c r="T32" s="67"/>
      <c r="U32" s="69"/>
      <c r="V32" s="66"/>
      <c r="W32" s="11"/>
      <c r="X32" s="11"/>
      <c r="Y32" s="11"/>
      <c r="Z32" s="11"/>
      <c r="AA32" s="11"/>
      <c r="AB32" s="11"/>
      <c r="AC32" s="11"/>
      <c r="AD32" s="11"/>
      <c r="AE32" s="11"/>
      <c r="AF32" s="1160"/>
      <c r="AG32" s="1160"/>
      <c r="AH32" s="1160"/>
      <c r="AI32" s="884"/>
      <c r="AJ32" s="1160"/>
      <c r="AK32" s="1160"/>
      <c r="AL32" s="1160"/>
      <c r="AM32" s="1160"/>
      <c r="AN32" s="1160"/>
      <c r="AO32" s="1160"/>
      <c r="AP32" s="1160"/>
      <c r="AQ32" s="1161"/>
      <c r="AR32" s="1161"/>
      <c r="AS32" s="1161"/>
      <c r="AT32" s="1161"/>
      <c r="AU32" s="1161"/>
      <c r="AV32" s="1161"/>
      <c r="AW32" s="1161"/>
      <c r="AX32" s="879"/>
      <c r="BZ32" s="2"/>
      <c r="CG32" s="14"/>
      <c r="CH32" s="14"/>
      <c r="CI32" s="14"/>
      <c r="CJ32" s="14"/>
      <c r="CK32" s="14"/>
      <c r="CL32" s="14"/>
      <c r="CM32" s="14"/>
      <c r="CN32" s="14"/>
    </row>
    <row r="33" spans="1:92" ht="16.350000000000001" customHeight="1" x14ac:dyDescent="0.2">
      <c r="A33" s="1579" t="s">
        <v>42</v>
      </c>
      <c r="B33" s="1579"/>
      <c r="C33" s="885">
        <f t="shared" ref="C33:C52" si="1">SUM(D33:M33)</f>
        <v>0</v>
      </c>
      <c r="D33" s="886">
        <f t="shared" ref="D33:N33" si="2">SUM(D34:D45,D48:D49,D52)</f>
        <v>0</v>
      </c>
      <c r="E33" s="887">
        <f t="shared" si="2"/>
        <v>0</v>
      </c>
      <c r="F33" s="887">
        <f t="shared" si="2"/>
        <v>0</v>
      </c>
      <c r="G33" s="887">
        <f t="shared" si="2"/>
        <v>0</v>
      </c>
      <c r="H33" s="887">
        <f t="shared" si="2"/>
        <v>0</v>
      </c>
      <c r="I33" s="887">
        <f t="shared" si="2"/>
        <v>0</v>
      </c>
      <c r="J33" s="887">
        <f t="shared" si="2"/>
        <v>0</v>
      </c>
      <c r="K33" s="887">
        <f t="shared" si="2"/>
        <v>0</v>
      </c>
      <c r="L33" s="887">
        <f t="shared" si="2"/>
        <v>0</v>
      </c>
      <c r="M33" s="888">
        <f t="shared" si="2"/>
        <v>0</v>
      </c>
      <c r="N33" s="75">
        <f t="shared" si="2"/>
        <v>0</v>
      </c>
      <c r="O33" s="889"/>
      <c r="P33" s="890"/>
      <c r="Q33" s="891"/>
      <c r="R33" s="67"/>
      <c r="S33" s="67"/>
      <c r="T33" s="891"/>
      <c r="U33" s="891"/>
      <c r="V33" s="89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60"/>
      <c r="AK33" s="1160"/>
      <c r="AL33" s="1160"/>
      <c r="AM33" s="1160"/>
      <c r="AN33" s="1160"/>
      <c r="AO33" s="1160"/>
      <c r="AP33" s="1160"/>
      <c r="AQ33" s="1161"/>
      <c r="AR33" s="1161"/>
      <c r="AS33" s="1161"/>
      <c r="AT33" s="1161"/>
      <c r="AU33" s="1161"/>
      <c r="AV33" s="1161"/>
      <c r="AW33" s="1161"/>
      <c r="BZ33" s="2"/>
      <c r="CG33" s="14"/>
      <c r="CH33" s="14"/>
      <c r="CI33" s="14"/>
      <c r="CJ33" s="14"/>
      <c r="CK33" s="14"/>
      <c r="CL33" s="14"/>
      <c r="CM33" s="14"/>
      <c r="CN33" s="14"/>
    </row>
    <row r="34" spans="1:92" ht="16.350000000000001" customHeight="1" x14ac:dyDescent="0.2">
      <c r="A34" s="1580" t="s">
        <v>43</v>
      </c>
      <c r="B34" s="1581"/>
      <c r="C34" s="892">
        <f t="shared" si="1"/>
        <v>0</v>
      </c>
      <c r="D34" s="893"/>
      <c r="E34" s="894"/>
      <c r="F34" s="894"/>
      <c r="G34" s="894"/>
      <c r="H34" s="894"/>
      <c r="I34" s="894"/>
      <c r="J34" s="894"/>
      <c r="K34" s="894"/>
      <c r="L34" s="894"/>
      <c r="M34" s="895"/>
      <c r="N34" s="896"/>
      <c r="O34" s="30" t="str">
        <f t="shared" ref="O34:O52" si="3">CA34</f>
        <v/>
      </c>
      <c r="P34" s="80"/>
      <c r="Q34" s="80"/>
      <c r="R34" s="80"/>
      <c r="S34" s="80"/>
      <c r="T34" s="80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60"/>
      <c r="AK34" s="1161"/>
      <c r="AL34" s="1161"/>
      <c r="AM34" s="1161"/>
      <c r="AN34" s="1161"/>
      <c r="AO34" s="1161"/>
      <c r="AP34" s="1161"/>
      <c r="AQ34" s="1161"/>
      <c r="AR34" s="1161"/>
      <c r="AS34" s="1161"/>
      <c r="AT34" s="1161"/>
      <c r="AU34" s="1161"/>
      <c r="AV34" s="1161"/>
      <c r="AW34" s="1161"/>
      <c r="BZ34" s="2"/>
      <c r="CA34" s="4" t="str">
        <f t="shared" ref="CA34:CA52" si="4">IF(CG34=1,"* No olvide digitar la columna Espacios Amigables (Digite Cero si no tiene). ","")</f>
        <v/>
      </c>
      <c r="CG34" s="14">
        <f t="shared" ref="CG34:CG52" si="5">IF(AND(C34&lt;&gt;0,N34=""),1,0)</f>
        <v>0</v>
      </c>
      <c r="CH34" s="14"/>
      <c r="CI34" s="14"/>
      <c r="CJ34" s="14"/>
      <c r="CK34" s="14"/>
      <c r="CL34" s="14"/>
      <c r="CM34" s="14"/>
      <c r="CN34" s="14"/>
    </row>
    <row r="35" spans="1:92" ht="16.350000000000001" customHeight="1" x14ac:dyDescent="0.2">
      <c r="A35" s="1390" t="s">
        <v>44</v>
      </c>
      <c r="B35" s="1391"/>
      <c r="C35" s="81">
        <f t="shared" si="1"/>
        <v>0</v>
      </c>
      <c r="D35" s="82"/>
      <c r="E35" s="83"/>
      <c r="F35" s="83"/>
      <c r="G35" s="83"/>
      <c r="H35" s="83"/>
      <c r="I35" s="83"/>
      <c r="J35" s="83"/>
      <c r="K35" s="83"/>
      <c r="L35" s="83"/>
      <c r="M35" s="84"/>
      <c r="N35" s="85"/>
      <c r="O35" s="30" t="str">
        <f t="shared" si="3"/>
        <v/>
      </c>
      <c r="P35" s="86"/>
      <c r="Q35" s="86"/>
      <c r="R35" s="86"/>
      <c r="S35" s="86"/>
      <c r="T35" s="86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60"/>
      <c r="AK35" s="1161"/>
      <c r="AL35" s="1161"/>
      <c r="AM35" s="1161"/>
      <c r="AN35" s="1161"/>
      <c r="AO35" s="1161"/>
      <c r="AP35" s="1161"/>
      <c r="AQ35" s="1161"/>
      <c r="AR35" s="1161"/>
      <c r="AS35" s="1161"/>
      <c r="AT35" s="1161"/>
      <c r="AU35" s="1161"/>
      <c r="AV35" s="1161"/>
      <c r="AW35" s="1161"/>
      <c r="BZ35" s="2"/>
      <c r="CA35" s="4" t="str">
        <f t="shared" si="4"/>
        <v/>
      </c>
      <c r="CG35" s="14">
        <f t="shared" si="5"/>
        <v>0</v>
      </c>
      <c r="CH35" s="14"/>
      <c r="CI35" s="14"/>
      <c r="CJ35" s="14"/>
      <c r="CK35" s="14"/>
      <c r="CL35" s="14"/>
      <c r="CM35" s="14"/>
      <c r="CN35" s="14"/>
    </row>
    <row r="36" spans="1:92" ht="16.350000000000001" customHeight="1" x14ac:dyDescent="0.2">
      <c r="A36" s="1375" t="s">
        <v>45</v>
      </c>
      <c r="B36" s="897" t="s">
        <v>46</v>
      </c>
      <c r="C36" s="892">
        <f t="shared" si="1"/>
        <v>0</v>
      </c>
      <c r="D36" s="893"/>
      <c r="E36" s="894"/>
      <c r="F36" s="894"/>
      <c r="G36" s="894"/>
      <c r="H36" s="894"/>
      <c r="I36" s="894"/>
      <c r="J36" s="894"/>
      <c r="K36" s="894"/>
      <c r="L36" s="894"/>
      <c r="M36" s="895"/>
      <c r="N36" s="896"/>
      <c r="O36" s="30" t="str">
        <f t="shared" si="3"/>
        <v/>
      </c>
      <c r="P36" s="80"/>
      <c r="Q36" s="80"/>
      <c r="R36" s="80"/>
      <c r="S36" s="80"/>
      <c r="T36" s="80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60"/>
      <c r="AK36" s="1161"/>
      <c r="AL36" s="1161"/>
      <c r="AM36" s="1161"/>
      <c r="AN36" s="1161"/>
      <c r="AO36" s="1161"/>
      <c r="AP36" s="1161"/>
      <c r="AQ36" s="1161"/>
      <c r="AR36" s="1161"/>
      <c r="AS36" s="1161"/>
      <c r="AT36" s="1161"/>
      <c r="AU36" s="1161"/>
      <c r="AV36" s="1161"/>
      <c r="AW36" s="1161"/>
      <c r="BZ36" s="2"/>
      <c r="CA36" s="4" t="str">
        <f t="shared" si="4"/>
        <v/>
      </c>
      <c r="CG36" s="14">
        <f t="shared" si="5"/>
        <v>0</v>
      </c>
      <c r="CH36" s="14"/>
      <c r="CI36" s="14"/>
      <c r="CJ36" s="14"/>
      <c r="CK36" s="14"/>
      <c r="CL36" s="14"/>
      <c r="CM36" s="14"/>
      <c r="CN36" s="14"/>
    </row>
    <row r="37" spans="1:92" ht="16.350000000000001" customHeight="1" x14ac:dyDescent="0.2">
      <c r="A37" s="1392"/>
      <c r="B37" s="88" t="s">
        <v>47</v>
      </c>
      <c r="C37" s="89">
        <f t="shared" si="1"/>
        <v>0</v>
      </c>
      <c r="D37" s="35"/>
      <c r="E37" s="36"/>
      <c r="F37" s="36"/>
      <c r="G37" s="36"/>
      <c r="H37" s="36"/>
      <c r="I37" s="36"/>
      <c r="J37" s="36"/>
      <c r="K37" s="36"/>
      <c r="L37" s="36"/>
      <c r="M37" s="38"/>
      <c r="N37" s="39"/>
      <c r="O37" s="30" t="str">
        <f t="shared" si="3"/>
        <v/>
      </c>
      <c r="P37" s="80"/>
      <c r="Q37" s="80"/>
      <c r="R37" s="80"/>
      <c r="S37" s="80"/>
      <c r="T37" s="80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60"/>
      <c r="AK37" s="1161"/>
      <c r="AL37" s="1161"/>
      <c r="AM37" s="1161"/>
      <c r="AN37" s="1161"/>
      <c r="AO37" s="1161"/>
      <c r="AP37" s="1161"/>
      <c r="AQ37" s="1161"/>
      <c r="AR37" s="1161"/>
      <c r="AS37" s="1161"/>
      <c r="AT37" s="1161"/>
      <c r="AU37" s="1161"/>
      <c r="AV37" s="1161"/>
      <c r="AW37" s="1161"/>
      <c r="BZ37" s="2"/>
      <c r="CA37" s="4" t="str">
        <f t="shared" si="4"/>
        <v/>
      </c>
      <c r="CG37" s="14">
        <f t="shared" si="5"/>
        <v>0</v>
      </c>
      <c r="CH37" s="14"/>
      <c r="CI37" s="14"/>
      <c r="CJ37" s="14"/>
      <c r="CK37" s="14"/>
      <c r="CL37" s="14"/>
      <c r="CM37" s="14"/>
      <c r="CN37" s="14"/>
    </row>
    <row r="38" spans="1:92" ht="16.350000000000001" customHeight="1" x14ac:dyDescent="0.2">
      <c r="A38" s="1392"/>
      <c r="B38" s="88" t="s">
        <v>48</v>
      </c>
      <c r="C38" s="89">
        <f t="shared" si="1"/>
        <v>0</v>
      </c>
      <c r="D38" s="35"/>
      <c r="E38" s="36"/>
      <c r="F38" s="36"/>
      <c r="G38" s="36"/>
      <c r="H38" s="36"/>
      <c r="I38" s="36"/>
      <c r="J38" s="36"/>
      <c r="K38" s="36"/>
      <c r="L38" s="36"/>
      <c r="M38" s="38"/>
      <c r="N38" s="39"/>
      <c r="O38" s="30" t="str">
        <f t="shared" si="3"/>
        <v/>
      </c>
      <c r="P38" s="80"/>
      <c r="Q38" s="80"/>
      <c r="R38" s="80"/>
      <c r="S38" s="80"/>
      <c r="T38" s="80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60"/>
      <c r="AK38" s="1161"/>
      <c r="AL38" s="1161"/>
      <c r="AM38" s="1161"/>
      <c r="AN38" s="1161"/>
      <c r="AO38" s="1161"/>
      <c r="AP38" s="1161"/>
      <c r="AQ38" s="1161"/>
      <c r="AR38" s="1161"/>
      <c r="AS38" s="1161"/>
      <c r="AT38" s="1161"/>
      <c r="AU38" s="1161"/>
      <c r="AV38" s="1161"/>
      <c r="AW38" s="1161"/>
      <c r="BZ38" s="2"/>
      <c r="CA38" s="4" t="str">
        <f t="shared" si="4"/>
        <v/>
      </c>
      <c r="CG38" s="14">
        <f t="shared" si="5"/>
        <v>0</v>
      </c>
      <c r="CH38" s="14"/>
      <c r="CI38" s="14"/>
      <c r="CJ38" s="14"/>
      <c r="CK38" s="14"/>
      <c r="CL38" s="14"/>
      <c r="CM38" s="14"/>
      <c r="CN38" s="14"/>
    </row>
    <row r="39" spans="1:92" ht="16.350000000000001" customHeight="1" x14ac:dyDescent="0.2">
      <c r="A39" s="1392"/>
      <c r="B39" s="88" t="s">
        <v>49</v>
      </c>
      <c r="C39" s="89">
        <f t="shared" si="1"/>
        <v>0</v>
      </c>
      <c r="D39" s="35"/>
      <c r="E39" s="36"/>
      <c r="F39" s="36"/>
      <c r="G39" s="36"/>
      <c r="H39" s="36"/>
      <c r="I39" s="36"/>
      <c r="J39" s="36"/>
      <c r="K39" s="36"/>
      <c r="L39" s="36"/>
      <c r="M39" s="38"/>
      <c r="N39" s="39"/>
      <c r="O39" s="30" t="str">
        <f t="shared" si="3"/>
        <v/>
      </c>
      <c r="P39" s="80"/>
      <c r="Q39" s="80"/>
      <c r="R39" s="80"/>
      <c r="S39" s="80"/>
      <c r="T39" s="80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60"/>
      <c r="AK39" s="1161"/>
      <c r="AL39" s="1161"/>
      <c r="AM39" s="1161"/>
      <c r="AN39" s="1161"/>
      <c r="AO39" s="1161"/>
      <c r="AP39" s="1161"/>
      <c r="AQ39" s="1161"/>
      <c r="AR39" s="1161"/>
      <c r="AS39" s="1161"/>
      <c r="AT39" s="1161"/>
      <c r="AU39" s="1161"/>
      <c r="AV39" s="1161"/>
      <c r="AW39" s="1161"/>
      <c r="BZ39" s="2"/>
      <c r="CA39" s="4" t="str">
        <f t="shared" si="4"/>
        <v/>
      </c>
      <c r="CG39" s="14">
        <f t="shared" si="5"/>
        <v>0</v>
      </c>
      <c r="CH39" s="14"/>
      <c r="CI39" s="14"/>
      <c r="CJ39" s="14"/>
      <c r="CK39" s="14"/>
      <c r="CL39" s="14"/>
      <c r="CM39" s="14"/>
      <c r="CN39" s="14"/>
    </row>
    <row r="40" spans="1:92" ht="16.350000000000001" customHeight="1" x14ac:dyDescent="0.2">
      <c r="A40" s="1392"/>
      <c r="B40" s="88" t="s">
        <v>50</v>
      </c>
      <c r="C40" s="89">
        <f t="shared" si="1"/>
        <v>0</v>
      </c>
      <c r="D40" s="35"/>
      <c r="E40" s="36"/>
      <c r="F40" s="36"/>
      <c r="G40" s="36"/>
      <c r="H40" s="36"/>
      <c r="I40" s="36"/>
      <c r="J40" s="36"/>
      <c r="K40" s="36"/>
      <c r="L40" s="36"/>
      <c r="M40" s="38"/>
      <c r="N40" s="39"/>
      <c r="O40" s="30" t="str">
        <f t="shared" si="3"/>
        <v/>
      </c>
      <c r="P40" s="80"/>
      <c r="Q40" s="80"/>
      <c r="R40" s="80"/>
      <c r="S40" s="80"/>
      <c r="T40" s="80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60"/>
      <c r="AK40" s="1161"/>
      <c r="AL40" s="1161"/>
      <c r="AM40" s="1161"/>
      <c r="AN40" s="1161"/>
      <c r="AO40" s="1161"/>
      <c r="AP40" s="1161"/>
      <c r="AQ40" s="1161"/>
      <c r="AR40" s="1161"/>
      <c r="AS40" s="1161"/>
      <c r="AT40" s="1161"/>
      <c r="AU40" s="1161"/>
      <c r="AV40" s="1161"/>
      <c r="AW40" s="1161"/>
      <c r="BZ40" s="2"/>
      <c r="CA40" s="4" t="str">
        <f t="shared" si="4"/>
        <v/>
      </c>
      <c r="CG40" s="14">
        <f t="shared" si="5"/>
        <v>0</v>
      </c>
      <c r="CH40" s="14"/>
      <c r="CI40" s="14"/>
      <c r="CJ40" s="14"/>
      <c r="CK40" s="14"/>
      <c r="CL40" s="14"/>
      <c r="CM40" s="14"/>
      <c r="CN40" s="14"/>
    </row>
    <row r="41" spans="1:92" ht="16.350000000000001" customHeight="1" x14ac:dyDescent="0.2">
      <c r="A41" s="1376"/>
      <c r="B41" s="90" t="s">
        <v>51</v>
      </c>
      <c r="C41" s="91">
        <f t="shared" si="1"/>
        <v>0</v>
      </c>
      <c r="D41" s="92"/>
      <c r="E41" s="93"/>
      <c r="F41" s="93"/>
      <c r="G41" s="93"/>
      <c r="H41" s="93"/>
      <c r="I41" s="93"/>
      <c r="J41" s="93"/>
      <c r="K41" s="93"/>
      <c r="L41" s="93"/>
      <c r="M41" s="94"/>
      <c r="N41" s="95"/>
      <c r="O41" s="30" t="str">
        <f t="shared" si="3"/>
        <v/>
      </c>
      <c r="P41" s="80"/>
      <c r="Q41" s="80"/>
      <c r="R41" s="80"/>
      <c r="S41" s="80"/>
      <c r="T41" s="80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60"/>
      <c r="AK41" s="1161"/>
      <c r="AL41" s="1161"/>
      <c r="AM41" s="1161"/>
      <c r="AN41" s="1161"/>
      <c r="AO41" s="1161"/>
      <c r="AP41" s="1161"/>
      <c r="AQ41" s="1161"/>
      <c r="AR41" s="1161"/>
      <c r="AS41" s="1161"/>
      <c r="AT41" s="1161"/>
      <c r="AU41" s="1161"/>
      <c r="AV41" s="1161"/>
      <c r="AW41" s="1161"/>
      <c r="BZ41" s="2"/>
      <c r="CA41" s="4" t="str">
        <f t="shared" si="4"/>
        <v/>
      </c>
      <c r="CG41" s="14">
        <f t="shared" si="5"/>
        <v>0</v>
      </c>
      <c r="CH41" s="14"/>
      <c r="CI41" s="14"/>
      <c r="CJ41" s="14"/>
      <c r="CK41" s="14"/>
      <c r="CL41" s="14"/>
      <c r="CM41" s="14"/>
      <c r="CN41" s="14"/>
    </row>
    <row r="42" spans="1:92" ht="16.350000000000001" customHeight="1" x14ac:dyDescent="0.2">
      <c r="A42" s="1375" t="s">
        <v>52</v>
      </c>
      <c r="B42" s="898" t="s">
        <v>53</v>
      </c>
      <c r="C42" s="892">
        <f t="shared" si="1"/>
        <v>0</v>
      </c>
      <c r="D42" s="893"/>
      <c r="E42" s="894"/>
      <c r="F42" s="894"/>
      <c r="G42" s="894"/>
      <c r="H42" s="894"/>
      <c r="I42" s="894"/>
      <c r="J42" s="894"/>
      <c r="K42" s="894"/>
      <c r="L42" s="894"/>
      <c r="M42" s="895"/>
      <c r="N42" s="896"/>
      <c r="O42" s="30" t="str">
        <f t="shared" si="3"/>
        <v/>
      </c>
      <c r="P42" s="80"/>
      <c r="Q42" s="80"/>
      <c r="R42" s="80"/>
      <c r="S42" s="80"/>
      <c r="T42" s="80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60"/>
      <c r="AK42" s="1161"/>
      <c r="AL42" s="1161"/>
      <c r="AM42" s="1161"/>
      <c r="AN42" s="1161"/>
      <c r="AO42" s="1161"/>
      <c r="AP42" s="1161"/>
      <c r="AQ42" s="1161"/>
      <c r="AR42" s="1161"/>
      <c r="AS42" s="1161"/>
      <c r="AT42" s="1161"/>
      <c r="AU42" s="1161"/>
      <c r="AV42" s="1161"/>
      <c r="AW42" s="1161"/>
      <c r="BZ42" s="2"/>
      <c r="CA42" s="4" t="str">
        <f t="shared" si="4"/>
        <v/>
      </c>
      <c r="CG42" s="14">
        <f t="shared" si="5"/>
        <v>0</v>
      </c>
      <c r="CH42" s="14"/>
      <c r="CI42" s="14"/>
      <c r="CJ42" s="14"/>
      <c r="CK42" s="14"/>
      <c r="CL42" s="14"/>
      <c r="CM42" s="14"/>
      <c r="CN42" s="14"/>
    </row>
    <row r="43" spans="1:92" ht="16.350000000000001" customHeight="1" x14ac:dyDescent="0.2">
      <c r="A43" s="1376"/>
      <c r="B43" s="90" t="s">
        <v>54</v>
      </c>
      <c r="C43" s="81">
        <f t="shared" si="1"/>
        <v>0</v>
      </c>
      <c r="D43" s="82"/>
      <c r="E43" s="83"/>
      <c r="F43" s="83"/>
      <c r="G43" s="83"/>
      <c r="H43" s="83"/>
      <c r="I43" s="83"/>
      <c r="J43" s="83"/>
      <c r="K43" s="83"/>
      <c r="L43" s="83"/>
      <c r="M43" s="84"/>
      <c r="N43" s="85"/>
      <c r="O43" s="30" t="str">
        <f t="shared" si="3"/>
        <v/>
      </c>
      <c r="P43" s="80"/>
      <c r="Q43" s="80"/>
      <c r="R43" s="80"/>
      <c r="S43" s="80"/>
      <c r="T43" s="80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60"/>
      <c r="AK43" s="1161"/>
      <c r="AL43" s="1161"/>
      <c r="AM43" s="1161"/>
      <c r="AN43" s="1161"/>
      <c r="AO43" s="1161"/>
      <c r="AP43" s="1161"/>
      <c r="AQ43" s="1161"/>
      <c r="AR43" s="1161"/>
      <c r="AS43" s="1161"/>
      <c r="AT43" s="1161"/>
      <c r="AU43" s="1161"/>
      <c r="AV43" s="1161"/>
      <c r="AW43" s="1161"/>
      <c r="BZ43" s="2"/>
      <c r="CA43" s="4" t="str">
        <f t="shared" si="4"/>
        <v/>
      </c>
      <c r="CG43" s="14">
        <f t="shared" si="5"/>
        <v>0</v>
      </c>
      <c r="CH43" s="14"/>
      <c r="CI43" s="14"/>
      <c r="CJ43" s="14"/>
      <c r="CK43" s="14"/>
      <c r="CL43" s="14"/>
      <c r="CM43" s="14"/>
      <c r="CN43" s="14"/>
    </row>
    <row r="44" spans="1:92" ht="16.350000000000001" customHeight="1" x14ac:dyDescent="0.2">
      <c r="A44" s="1582" t="s">
        <v>55</v>
      </c>
      <c r="B44" s="97" t="s">
        <v>53</v>
      </c>
      <c r="C44" s="892">
        <f t="shared" si="1"/>
        <v>0</v>
      </c>
      <c r="D44" s="893"/>
      <c r="E44" s="894"/>
      <c r="F44" s="894"/>
      <c r="G44" s="894"/>
      <c r="H44" s="894"/>
      <c r="I44" s="894"/>
      <c r="J44" s="894"/>
      <c r="K44" s="894"/>
      <c r="L44" s="894"/>
      <c r="M44" s="895"/>
      <c r="N44" s="896"/>
      <c r="O44" s="30" t="str">
        <f t="shared" si="3"/>
        <v/>
      </c>
      <c r="P44" s="80"/>
      <c r="Q44" s="80"/>
      <c r="R44" s="80"/>
      <c r="S44" s="80"/>
      <c r="T44" s="80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60"/>
      <c r="AK44" s="1161"/>
      <c r="AL44" s="1161"/>
      <c r="AM44" s="1161"/>
      <c r="AN44" s="1161"/>
      <c r="AO44" s="1161"/>
      <c r="AP44" s="1161"/>
      <c r="AQ44" s="1161"/>
      <c r="AR44" s="1161"/>
      <c r="AS44" s="1161"/>
      <c r="AT44" s="1161"/>
      <c r="AU44" s="1161"/>
      <c r="AV44" s="1161"/>
      <c r="AW44" s="1161"/>
      <c r="BZ44" s="2"/>
      <c r="CA44" s="4" t="str">
        <f t="shared" si="4"/>
        <v/>
      </c>
      <c r="CG44" s="14">
        <f t="shared" si="5"/>
        <v>0</v>
      </c>
      <c r="CH44" s="14"/>
      <c r="CI44" s="14"/>
      <c r="CJ44" s="14"/>
      <c r="CK44" s="14"/>
      <c r="CL44" s="14"/>
      <c r="CM44" s="14"/>
      <c r="CN44" s="14"/>
    </row>
    <row r="45" spans="1:92" ht="16.350000000000001" customHeight="1" thickBot="1" x14ac:dyDescent="0.25">
      <c r="A45" s="1394"/>
      <c r="B45" s="98" t="s">
        <v>54</v>
      </c>
      <c r="C45" s="99">
        <f t="shared" si="1"/>
        <v>0</v>
      </c>
      <c r="D45" s="100"/>
      <c r="E45" s="101"/>
      <c r="F45" s="101"/>
      <c r="G45" s="101"/>
      <c r="H45" s="101"/>
      <c r="I45" s="101"/>
      <c r="J45" s="101"/>
      <c r="K45" s="101"/>
      <c r="L45" s="101"/>
      <c r="M45" s="102"/>
      <c r="N45" s="103"/>
      <c r="O45" s="30" t="str">
        <f t="shared" si="3"/>
        <v/>
      </c>
      <c r="P45" s="80"/>
      <c r="Q45" s="80"/>
      <c r="R45" s="80"/>
      <c r="S45" s="80"/>
      <c r="T45" s="80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60"/>
      <c r="AK45" s="1161"/>
      <c r="AL45" s="1161"/>
      <c r="AM45" s="1161"/>
      <c r="AN45" s="1161"/>
      <c r="AO45" s="1161"/>
      <c r="AP45" s="1161"/>
      <c r="AQ45" s="1161"/>
      <c r="AR45" s="1161"/>
      <c r="AS45" s="1161"/>
      <c r="AT45" s="1161"/>
      <c r="AU45" s="1161"/>
      <c r="AV45" s="1161"/>
      <c r="AW45" s="104"/>
      <c r="BZ45" s="2"/>
      <c r="CA45" s="4" t="str">
        <f t="shared" si="4"/>
        <v/>
      </c>
      <c r="CG45" s="14">
        <f t="shared" si="5"/>
        <v>0</v>
      </c>
      <c r="CH45" s="14"/>
      <c r="CI45" s="14"/>
      <c r="CJ45" s="14"/>
      <c r="CK45" s="14"/>
      <c r="CL45" s="14"/>
      <c r="CM45" s="14"/>
      <c r="CN45" s="14"/>
    </row>
    <row r="46" spans="1:92" ht="21" customHeight="1" thickTop="1" x14ac:dyDescent="0.2">
      <c r="A46" s="1409" t="s">
        <v>56</v>
      </c>
      <c r="B46" s="1410"/>
      <c r="C46" s="105">
        <f t="shared" si="1"/>
        <v>0</v>
      </c>
      <c r="D46" s="106"/>
      <c r="E46" s="107"/>
      <c r="F46" s="107"/>
      <c r="G46" s="107"/>
      <c r="H46" s="107"/>
      <c r="I46" s="107"/>
      <c r="J46" s="107"/>
      <c r="K46" s="107"/>
      <c r="L46" s="107"/>
      <c r="M46" s="108"/>
      <c r="N46" s="109"/>
      <c r="O46" s="30" t="str">
        <f t="shared" si="3"/>
        <v/>
      </c>
      <c r="P46" s="80"/>
      <c r="Q46" s="80"/>
      <c r="R46" s="80"/>
      <c r="S46" s="80"/>
      <c r="T46" s="80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60"/>
      <c r="AK46" s="1161"/>
      <c r="AL46" s="1161"/>
      <c r="AM46" s="1161"/>
      <c r="AN46" s="1161"/>
      <c r="AO46" s="1161"/>
      <c r="AP46" s="1161"/>
      <c r="AQ46" s="1161"/>
      <c r="AR46" s="1161"/>
      <c r="AS46" s="1161"/>
      <c r="AT46" s="1161"/>
      <c r="AU46" s="1161"/>
      <c r="AV46" s="1161"/>
      <c r="AW46" s="104"/>
      <c r="BZ46" s="2"/>
      <c r="CA46" s="4" t="str">
        <f t="shared" si="4"/>
        <v/>
      </c>
      <c r="CG46" s="14">
        <f t="shared" si="5"/>
        <v>0</v>
      </c>
      <c r="CH46" s="14"/>
      <c r="CI46" s="14"/>
      <c r="CJ46" s="14"/>
      <c r="CK46" s="14"/>
      <c r="CL46" s="14"/>
      <c r="CM46" s="14"/>
      <c r="CN46" s="14"/>
    </row>
    <row r="47" spans="1:92" ht="20.25" customHeight="1" x14ac:dyDescent="0.2">
      <c r="A47" s="1397" t="s">
        <v>57</v>
      </c>
      <c r="B47" s="1398"/>
      <c r="C47" s="91">
        <f t="shared" si="1"/>
        <v>0</v>
      </c>
      <c r="D47" s="92"/>
      <c r="E47" s="93"/>
      <c r="F47" s="93"/>
      <c r="G47" s="93"/>
      <c r="H47" s="93"/>
      <c r="I47" s="93"/>
      <c r="J47" s="93"/>
      <c r="K47" s="93"/>
      <c r="L47" s="93"/>
      <c r="M47" s="94"/>
      <c r="N47" s="95"/>
      <c r="O47" s="30" t="str">
        <f t="shared" si="3"/>
        <v/>
      </c>
      <c r="P47" s="80"/>
      <c r="Q47" s="80"/>
      <c r="R47" s="80"/>
      <c r="S47" s="80"/>
      <c r="T47" s="80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60"/>
      <c r="AK47" s="1161"/>
      <c r="AL47" s="1161"/>
      <c r="AM47" s="1161"/>
      <c r="AN47" s="1161"/>
      <c r="AO47" s="1161"/>
      <c r="AP47" s="1161"/>
      <c r="AQ47" s="1161"/>
      <c r="AR47" s="1161"/>
      <c r="AS47" s="1161"/>
      <c r="AT47" s="1161"/>
      <c r="AU47" s="1161"/>
      <c r="AV47" s="1161"/>
      <c r="AW47" s="104"/>
      <c r="BZ47" s="2"/>
      <c r="CA47" s="4" t="str">
        <f t="shared" si="4"/>
        <v/>
      </c>
      <c r="CG47" s="14">
        <f t="shared" si="5"/>
        <v>0</v>
      </c>
      <c r="CH47" s="14"/>
      <c r="CI47" s="14"/>
      <c r="CJ47" s="14"/>
      <c r="CK47" s="14"/>
      <c r="CL47" s="14"/>
      <c r="CM47" s="14"/>
      <c r="CN47" s="14"/>
    </row>
    <row r="48" spans="1:92" ht="16.350000000000001" customHeight="1" x14ac:dyDescent="0.2">
      <c r="A48" s="1411" t="s">
        <v>58</v>
      </c>
      <c r="B48" s="897" t="s">
        <v>53</v>
      </c>
      <c r="C48" s="892">
        <f t="shared" si="1"/>
        <v>0</v>
      </c>
      <c r="D48" s="893"/>
      <c r="E48" s="894"/>
      <c r="F48" s="894"/>
      <c r="G48" s="894"/>
      <c r="H48" s="894"/>
      <c r="I48" s="894"/>
      <c r="J48" s="894"/>
      <c r="K48" s="894"/>
      <c r="L48" s="894"/>
      <c r="M48" s="895"/>
      <c r="N48" s="896"/>
      <c r="O48" s="30" t="str">
        <f t="shared" si="3"/>
        <v/>
      </c>
      <c r="P48" s="80"/>
      <c r="Q48" s="80"/>
      <c r="R48" s="80"/>
      <c r="S48" s="80"/>
      <c r="T48" s="80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60"/>
      <c r="AK48" s="1161"/>
      <c r="AL48" s="1161"/>
      <c r="AM48" s="1161"/>
      <c r="AN48" s="1161"/>
      <c r="AO48" s="1161"/>
      <c r="AP48" s="1161"/>
      <c r="AQ48" s="1161"/>
      <c r="AR48" s="1161"/>
      <c r="AS48" s="1161"/>
      <c r="AT48" s="1161"/>
      <c r="AU48" s="1161"/>
      <c r="AV48" s="1161"/>
      <c r="AW48" s="104"/>
      <c r="BZ48" s="2"/>
      <c r="CA48" s="4" t="str">
        <f t="shared" si="4"/>
        <v/>
      </c>
      <c r="CG48" s="14">
        <f t="shared" si="5"/>
        <v>0</v>
      </c>
      <c r="CH48" s="14"/>
      <c r="CI48" s="14"/>
      <c r="CJ48" s="14"/>
      <c r="CK48" s="14"/>
      <c r="CL48" s="14"/>
      <c r="CM48" s="14"/>
      <c r="CN48" s="14"/>
    </row>
    <row r="49" spans="1:96" ht="16.350000000000001" customHeight="1" x14ac:dyDescent="0.2">
      <c r="A49" s="1412"/>
      <c r="B49" s="110" t="s">
        <v>54</v>
      </c>
      <c r="C49" s="91">
        <f t="shared" si="1"/>
        <v>0</v>
      </c>
      <c r="D49" s="92"/>
      <c r="E49" s="93"/>
      <c r="F49" s="93"/>
      <c r="G49" s="93"/>
      <c r="H49" s="93"/>
      <c r="I49" s="93"/>
      <c r="J49" s="93"/>
      <c r="K49" s="93"/>
      <c r="L49" s="93"/>
      <c r="M49" s="94"/>
      <c r="N49" s="95"/>
      <c r="O49" s="30" t="str">
        <f t="shared" si="3"/>
        <v/>
      </c>
      <c r="P49" s="80"/>
      <c r="Q49" s="80"/>
      <c r="R49" s="80"/>
      <c r="S49" s="80"/>
      <c r="T49" s="80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60"/>
      <c r="AK49" s="1161"/>
      <c r="AL49" s="1161"/>
      <c r="AM49" s="1161"/>
      <c r="AN49" s="1161"/>
      <c r="AO49" s="1161"/>
      <c r="AP49" s="1161"/>
      <c r="AQ49" s="1161"/>
      <c r="AR49" s="1161"/>
      <c r="AS49" s="1161"/>
      <c r="AT49" s="1161"/>
      <c r="AU49" s="1161"/>
      <c r="AV49" s="1161"/>
      <c r="AW49" s="104"/>
      <c r="BZ49" s="2"/>
      <c r="CA49" s="4" t="str">
        <f t="shared" si="4"/>
        <v/>
      </c>
      <c r="CG49" s="14">
        <f t="shared" si="5"/>
        <v>0</v>
      </c>
      <c r="CH49" s="14"/>
      <c r="CI49" s="14"/>
      <c r="CJ49" s="14"/>
      <c r="CK49" s="14"/>
      <c r="CL49" s="14"/>
      <c r="CM49" s="14"/>
      <c r="CN49" s="14"/>
    </row>
    <row r="50" spans="1:96" ht="21" customHeight="1" x14ac:dyDescent="0.2">
      <c r="A50" s="1411" t="s">
        <v>59</v>
      </c>
      <c r="B50" s="897" t="s">
        <v>53</v>
      </c>
      <c r="C50" s="892">
        <f t="shared" si="1"/>
        <v>0</v>
      </c>
      <c r="D50" s="893"/>
      <c r="E50" s="894"/>
      <c r="F50" s="894"/>
      <c r="G50" s="894"/>
      <c r="H50" s="894"/>
      <c r="I50" s="894"/>
      <c r="J50" s="894"/>
      <c r="K50" s="894"/>
      <c r="L50" s="894"/>
      <c r="M50" s="895"/>
      <c r="N50" s="896"/>
      <c r="O50" s="30" t="str">
        <f t="shared" si="3"/>
        <v/>
      </c>
      <c r="P50" s="80"/>
      <c r="Q50" s="80"/>
      <c r="R50" s="80"/>
      <c r="S50" s="80"/>
      <c r="T50" s="80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60"/>
      <c r="AK50" s="1161"/>
      <c r="AL50" s="1161"/>
      <c r="AM50" s="1161"/>
      <c r="AN50" s="1161"/>
      <c r="AO50" s="1161"/>
      <c r="AP50" s="1161"/>
      <c r="AQ50" s="1161"/>
      <c r="AR50" s="1161"/>
      <c r="AS50" s="1161"/>
      <c r="AT50" s="1161"/>
      <c r="AU50" s="1161"/>
      <c r="AV50" s="1161"/>
      <c r="AW50" s="104"/>
      <c r="BZ50" s="2"/>
      <c r="CA50" s="4" t="str">
        <f t="shared" si="4"/>
        <v/>
      </c>
      <c r="CG50" s="14">
        <f t="shared" si="5"/>
        <v>0</v>
      </c>
      <c r="CH50" s="14"/>
      <c r="CI50" s="14"/>
      <c r="CJ50" s="14"/>
      <c r="CK50" s="14"/>
      <c r="CL50" s="14"/>
      <c r="CM50" s="14"/>
      <c r="CN50" s="14"/>
    </row>
    <row r="51" spans="1:96" ht="18" customHeight="1" x14ac:dyDescent="0.2">
      <c r="A51" s="1412"/>
      <c r="B51" s="111" t="s">
        <v>54</v>
      </c>
      <c r="C51" s="91">
        <f t="shared" si="1"/>
        <v>0</v>
      </c>
      <c r="D51" s="92"/>
      <c r="E51" s="93"/>
      <c r="F51" s="93"/>
      <c r="G51" s="93"/>
      <c r="H51" s="93"/>
      <c r="I51" s="93"/>
      <c r="J51" s="93"/>
      <c r="K51" s="93"/>
      <c r="L51" s="93"/>
      <c r="M51" s="94"/>
      <c r="N51" s="95"/>
      <c r="O51" s="30" t="str">
        <f t="shared" si="3"/>
        <v/>
      </c>
      <c r="S51" s="11"/>
      <c r="T51" s="11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1156"/>
      <c r="AJ51" s="1156"/>
      <c r="AK51" s="1156"/>
      <c r="AL51" s="1156"/>
      <c r="AM51" s="1156"/>
      <c r="AN51" s="1156"/>
      <c r="AO51" s="1156"/>
      <c r="AP51" s="1156"/>
      <c r="AQ51" s="1156"/>
      <c r="AR51" s="1156"/>
      <c r="AS51" s="1156"/>
      <c r="AT51" s="1156"/>
      <c r="AU51" s="1156"/>
      <c r="AV51" s="1156"/>
      <c r="BZ51" s="2"/>
      <c r="CA51" s="4" t="str">
        <f t="shared" si="4"/>
        <v/>
      </c>
      <c r="CG51" s="14">
        <f t="shared" si="5"/>
        <v>0</v>
      </c>
      <c r="CH51" s="14"/>
      <c r="CI51" s="14"/>
      <c r="CJ51" s="14"/>
      <c r="CK51" s="14"/>
      <c r="CL51" s="14"/>
      <c r="CM51" s="14"/>
      <c r="CN51" s="14"/>
    </row>
    <row r="52" spans="1:96" ht="16.350000000000001" customHeight="1" x14ac:dyDescent="0.2">
      <c r="A52" s="1413" t="s">
        <v>60</v>
      </c>
      <c r="B52" s="1414"/>
      <c r="C52" s="91">
        <f t="shared" si="1"/>
        <v>0</v>
      </c>
      <c r="D52" s="92"/>
      <c r="E52" s="93"/>
      <c r="F52" s="93"/>
      <c r="G52" s="93"/>
      <c r="H52" s="93"/>
      <c r="I52" s="93"/>
      <c r="J52" s="93"/>
      <c r="K52" s="93"/>
      <c r="L52" s="93"/>
      <c r="M52" s="94"/>
      <c r="N52" s="95"/>
      <c r="O52" s="30" t="str">
        <f t="shared" si="3"/>
        <v/>
      </c>
      <c r="P52" s="11"/>
      <c r="Q52" s="11"/>
      <c r="R52" s="11"/>
      <c r="S52" s="11"/>
      <c r="T52" s="11"/>
      <c r="U52" s="11"/>
      <c r="V52" s="11"/>
      <c r="W52" s="11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1156"/>
      <c r="AJ52" s="1156"/>
      <c r="AK52" s="1156"/>
      <c r="AL52" s="1156"/>
      <c r="AM52" s="1156"/>
      <c r="AN52" s="1156"/>
      <c r="AO52" s="1156"/>
      <c r="AP52" s="1156"/>
      <c r="AQ52" s="1156"/>
      <c r="AR52" s="1156"/>
      <c r="AS52" s="1156"/>
      <c r="AT52" s="1156"/>
      <c r="AU52" s="1156"/>
      <c r="AV52" s="1156"/>
      <c r="CA52" s="4" t="str">
        <f t="shared" si="4"/>
        <v/>
      </c>
      <c r="CG52" s="14">
        <f t="shared" si="5"/>
        <v>0</v>
      </c>
      <c r="CH52" s="14"/>
      <c r="CI52" s="14"/>
      <c r="CJ52" s="14"/>
      <c r="CK52" s="14"/>
      <c r="CL52" s="14"/>
      <c r="CM52" s="14"/>
      <c r="CN52" s="14"/>
    </row>
    <row r="53" spans="1:96" ht="16.350000000000001" customHeight="1" x14ac:dyDescent="0.2">
      <c r="A53" s="112" t="s">
        <v>61</v>
      </c>
      <c r="C53" s="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1156"/>
      <c r="AJ53" s="1156"/>
      <c r="AK53" s="1156"/>
      <c r="AL53" s="1156"/>
      <c r="AM53" s="1156"/>
      <c r="AN53" s="1156"/>
      <c r="AO53" s="899"/>
      <c r="AP53" s="899"/>
      <c r="AQ53" s="899"/>
      <c r="AR53" s="899"/>
      <c r="AS53" s="899"/>
      <c r="AT53" s="899"/>
      <c r="AU53" s="899"/>
      <c r="AV53" s="899"/>
      <c r="CA53" s="4" t="str">
        <f>IF(AND(([9]A01!$C18+[9]A01!$C19+[9]A01!$C20+[9]A01!$C21+[9]A01!$F31+[9]A01!$F32+[9]A01!$F33)&lt;&gt;0,D53=0,E53=""),"* Observacion : En A01 existen contoles no ingresados, Revisar. ","")</f>
        <v/>
      </c>
      <c r="CG53" s="14"/>
      <c r="CH53" s="14"/>
      <c r="CI53" s="14"/>
      <c r="CJ53" s="14"/>
      <c r="CK53" s="14"/>
      <c r="CL53" s="14"/>
      <c r="CM53" s="14"/>
      <c r="CN53" s="14"/>
    </row>
    <row r="54" spans="1:96" ht="31.35" customHeight="1" x14ac:dyDescent="0.2">
      <c r="A54" s="814" t="s">
        <v>62</v>
      </c>
      <c r="B54" s="900" t="s">
        <v>63</v>
      </c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1156"/>
      <c r="AP54" s="1156"/>
      <c r="AQ54" s="1156"/>
      <c r="AR54" s="1156"/>
      <c r="AS54" s="1156"/>
      <c r="AT54" s="1156"/>
      <c r="AU54" s="1156"/>
      <c r="AV54" s="1156"/>
      <c r="AW54" s="1155"/>
      <c r="BZ54" s="2"/>
      <c r="CG54" s="14">
        <v>0</v>
      </c>
      <c r="CH54" s="14">
        <v>0</v>
      </c>
      <c r="CI54" s="14"/>
      <c r="CJ54" s="14"/>
      <c r="CK54" s="14"/>
      <c r="CL54" s="14"/>
      <c r="CM54" s="14"/>
      <c r="CN54" s="14"/>
    </row>
    <row r="55" spans="1:96" ht="16.350000000000001" customHeight="1" x14ac:dyDescent="0.2">
      <c r="A55" s="116" t="s">
        <v>64</v>
      </c>
      <c r="B55" s="901"/>
      <c r="C55" s="3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60"/>
      <c r="AP55" s="1160"/>
      <c r="AQ55" s="1160"/>
      <c r="AR55" s="1160"/>
      <c r="AS55" s="1160"/>
      <c r="AT55" s="1160"/>
      <c r="AU55" s="1160"/>
      <c r="AV55" s="1160"/>
      <c r="AW55" s="1155"/>
      <c r="CG55" s="14">
        <v>0</v>
      </c>
      <c r="CH55" s="14">
        <v>0</v>
      </c>
      <c r="CI55" s="14"/>
      <c r="CJ55" s="14"/>
      <c r="CK55" s="14"/>
      <c r="CL55" s="14"/>
      <c r="CM55" s="14"/>
      <c r="CN55" s="14"/>
    </row>
    <row r="56" spans="1:96" ht="21" customHeight="1" x14ac:dyDescent="0.2">
      <c r="A56" s="117" t="s">
        <v>65</v>
      </c>
      <c r="B56" s="66"/>
      <c r="E56" s="118"/>
      <c r="F56" s="119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15"/>
      <c r="S56" s="15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20"/>
      <c r="AM56" s="120"/>
      <c r="AN56" s="120"/>
      <c r="AO56" s="1161"/>
      <c r="AP56" s="1161"/>
      <c r="AQ56" s="1160"/>
      <c r="AR56" s="1160"/>
      <c r="AS56" s="1160"/>
      <c r="AT56" s="1160"/>
      <c r="AU56" s="1160"/>
      <c r="AV56" s="1160"/>
      <c r="AW56" s="1155"/>
      <c r="CG56" s="14">
        <v>0</v>
      </c>
      <c r="CH56" s="14">
        <v>0</v>
      </c>
      <c r="CI56" s="14"/>
      <c r="CJ56" s="14"/>
      <c r="CK56" s="14"/>
      <c r="CL56" s="14"/>
      <c r="CM56" s="14"/>
      <c r="CN56" s="14"/>
    </row>
    <row r="57" spans="1:96" ht="27.75" customHeight="1" x14ac:dyDescent="0.2">
      <c r="A57" s="1377" t="s">
        <v>66</v>
      </c>
      <c r="B57" s="1380"/>
      <c r="C57" s="900" t="s">
        <v>63</v>
      </c>
      <c r="D57" s="881" t="s">
        <v>67</v>
      </c>
      <c r="E57" s="902" t="s">
        <v>68</v>
      </c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172"/>
      <c r="AT57" s="1172"/>
      <c r="AU57" s="1172"/>
      <c r="AV57" s="1173"/>
      <c r="AW57" s="1173"/>
      <c r="AX57" s="1173"/>
      <c r="AY57" s="1173"/>
      <c r="AZ57" s="1173"/>
      <c r="BA57" s="1155"/>
      <c r="BZ57" s="2"/>
      <c r="CA57" s="3"/>
      <c r="CB57" s="3"/>
      <c r="CC57" s="3"/>
      <c r="CD57" s="3"/>
      <c r="CG57" s="4">
        <v>0</v>
      </c>
      <c r="CH57" s="4">
        <v>0</v>
      </c>
      <c r="CK57" s="14"/>
      <c r="CL57" s="14"/>
      <c r="CM57" s="14"/>
      <c r="CN57" s="14"/>
      <c r="CO57" s="14"/>
      <c r="CP57" s="14"/>
      <c r="CQ57" s="14"/>
      <c r="CR57" s="14"/>
    </row>
    <row r="58" spans="1:96" ht="25.35" customHeight="1" x14ac:dyDescent="0.2">
      <c r="A58" s="1397" t="s">
        <v>69</v>
      </c>
      <c r="B58" s="1398"/>
      <c r="C58" s="885">
        <f>SUM(D58:E58)</f>
        <v>0</v>
      </c>
      <c r="D58" s="905"/>
      <c r="E58" s="53"/>
      <c r="F58" s="30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172"/>
      <c r="AT58" s="1172"/>
      <c r="AU58" s="1172"/>
      <c r="AV58" s="1173"/>
      <c r="AW58" s="1173"/>
      <c r="AX58" s="1173"/>
      <c r="AY58" s="1173"/>
      <c r="AZ58" s="1173"/>
      <c r="BA58" s="1155"/>
      <c r="BZ58" s="2"/>
      <c r="CA58" s="3" t="str">
        <f>IF(AND(([9]A01!$C18+[9]A01!$C19+[9]A01!$C20+[9]A01!$C21+[9]A01!$F31+[9]A01!$F32+[9]A01!$F33)&lt;&gt;0,D58=0,E58=""),"* Observacion : En A01 existen controles no ingresados, Revisar. ","")</f>
        <v/>
      </c>
      <c r="CB58" s="3"/>
      <c r="CC58" s="3"/>
      <c r="CD58" s="3"/>
      <c r="CG58" s="4">
        <v>0</v>
      </c>
      <c r="CH58" s="4">
        <v>0</v>
      </c>
      <c r="CK58" s="14"/>
      <c r="CL58" s="14"/>
      <c r="CM58" s="14"/>
      <c r="CN58" s="14"/>
      <c r="CO58" s="14"/>
      <c r="CP58" s="14"/>
      <c r="CQ58" s="14"/>
      <c r="CR58" s="14"/>
    </row>
    <row r="59" spans="1:96" ht="30" customHeight="1" x14ac:dyDescent="0.2">
      <c r="A59" s="117" t="s">
        <v>70</v>
      </c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172"/>
      <c r="AT59" s="1172"/>
      <c r="AU59" s="1172"/>
      <c r="AV59" s="1173"/>
      <c r="AW59" s="1173"/>
      <c r="AX59" s="1173"/>
      <c r="AY59" s="1173"/>
      <c r="AZ59" s="1173"/>
      <c r="BA59" s="1155"/>
      <c r="BZ59" s="2"/>
      <c r="CA59" s="3" t="str">
        <f>IF(AND(([9]A01!$C18+[9]A01!$C19+[9]A01!$C20+[9]A01!$C21+[9]A01!$F31+[9]A01!$F32+[9]A01!$F33)&lt;&gt;0,D59=0,E59=""),"* Observacion : En A01 existen controles no ingresados, Revisar. ","")</f>
        <v/>
      </c>
      <c r="CB59" s="3"/>
      <c r="CC59" s="3"/>
      <c r="CD59" s="3"/>
      <c r="CK59" s="14"/>
      <c r="CL59" s="14"/>
      <c r="CM59" s="14"/>
      <c r="CN59" s="14"/>
      <c r="CO59" s="14"/>
      <c r="CP59" s="14"/>
      <c r="CQ59" s="14"/>
      <c r="CR59" s="14"/>
    </row>
    <row r="60" spans="1:96" ht="33" customHeight="1" x14ac:dyDescent="0.2">
      <c r="A60" s="1366" t="s">
        <v>71</v>
      </c>
      <c r="B60" s="1367"/>
      <c r="C60" s="1366" t="s">
        <v>72</v>
      </c>
      <c r="D60" s="1401"/>
      <c r="E60" s="1367"/>
      <c r="F60" s="1403" t="s">
        <v>73</v>
      </c>
      <c r="G60" s="1404"/>
      <c r="H60" s="1404"/>
      <c r="I60" s="1404"/>
      <c r="J60" s="1404"/>
      <c r="K60" s="1404"/>
      <c r="L60" s="1404"/>
      <c r="M60" s="1404"/>
      <c r="N60" s="1404"/>
      <c r="O60" s="1404"/>
      <c r="P60" s="1404"/>
      <c r="Q60" s="1405"/>
      <c r="R60" s="1406" t="s">
        <v>74</v>
      </c>
      <c r="S60" s="1407"/>
      <c r="T60" s="1406" t="s">
        <v>75</v>
      </c>
      <c r="U60" s="1408"/>
      <c r="V60" s="1618" t="s">
        <v>76</v>
      </c>
      <c r="W60" s="1618"/>
      <c r="X60" s="1619" t="s">
        <v>77</v>
      </c>
      <c r="Y60" s="1418" t="s">
        <v>78</v>
      </c>
      <c r="Z60" s="1419"/>
      <c r="AA60" s="127"/>
      <c r="AB60" s="122"/>
      <c r="AC60" s="122"/>
      <c r="AD60" s="122"/>
      <c r="AE60" s="122"/>
      <c r="AF60" s="122"/>
      <c r="AG60" s="122"/>
      <c r="AH60" s="11"/>
      <c r="AI60" s="11"/>
      <c r="AJ60" s="11"/>
      <c r="AK60" s="11"/>
      <c r="AL60" s="122"/>
      <c r="AM60" s="122"/>
      <c r="AN60" s="11"/>
      <c r="AO60" s="122"/>
      <c r="AP60" s="122"/>
      <c r="AQ60" s="122"/>
      <c r="AR60" s="122"/>
      <c r="AS60" s="1172"/>
      <c r="AT60" s="1172"/>
      <c r="AU60" s="1172"/>
      <c r="AV60" s="1173"/>
      <c r="AW60" s="1173"/>
      <c r="AX60" s="1173"/>
      <c r="AY60" s="1173"/>
      <c r="AZ60" s="1173"/>
      <c r="BA60" s="1155"/>
      <c r="BZ60" s="2"/>
      <c r="CA60" s="3"/>
      <c r="CB60" s="3"/>
      <c r="CC60" s="3"/>
      <c r="CD60" s="3"/>
      <c r="CK60" s="14"/>
      <c r="CL60" s="14"/>
      <c r="CM60" s="14"/>
      <c r="CN60" s="14"/>
      <c r="CO60" s="14"/>
      <c r="CP60" s="14"/>
      <c r="CQ60" s="14"/>
      <c r="CR60" s="14"/>
    </row>
    <row r="61" spans="1:96" ht="25.5" customHeight="1" x14ac:dyDescent="0.2">
      <c r="A61" s="1399"/>
      <c r="B61" s="1400"/>
      <c r="C61" s="1368"/>
      <c r="D61" s="1402"/>
      <c r="E61" s="1369"/>
      <c r="F61" s="1406" t="s">
        <v>79</v>
      </c>
      <c r="G61" s="1407"/>
      <c r="H61" s="1406" t="s">
        <v>80</v>
      </c>
      <c r="I61" s="1407"/>
      <c r="J61" s="1406" t="s">
        <v>81</v>
      </c>
      <c r="K61" s="1407"/>
      <c r="L61" s="1406" t="s">
        <v>82</v>
      </c>
      <c r="M61" s="1407"/>
      <c r="N61" s="1406" t="s">
        <v>83</v>
      </c>
      <c r="O61" s="1407"/>
      <c r="P61" s="1406" t="s">
        <v>84</v>
      </c>
      <c r="Q61" s="1407"/>
      <c r="R61" s="1406" t="s">
        <v>85</v>
      </c>
      <c r="S61" s="1407"/>
      <c r="T61" s="1406" t="s">
        <v>86</v>
      </c>
      <c r="U61" s="1408"/>
      <c r="V61" s="1619" t="s">
        <v>87</v>
      </c>
      <c r="W61" s="1619"/>
      <c r="X61" s="1619"/>
      <c r="Y61" s="1420"/>
      <c r="Z61" s="1421"/>
      <c r="AA61" s="127"/>
      <c r="AB61" s="122"/>
      <c r="AC61" s="122"/>
      <c r="AD61" s="122"/>
      <c r="AE61" s="122"/>
      <c r="AF61" s="122"/>
      <c r="AG61" s="122"/>
      <c r="AH61" s="11"/>
      <c r="AI61" s="11"/>
      <c r="AJ61" s="11"/>
      <c r="AK61" s="11"/>
      <c r="AL61" s="122"/>
      <c r="AM61" s="122"/>
      <c r="AN61" s="11"/>
      <c r="AO61" s="122"/>
      <c r="AP61" s="122"/>
      <c r="AQ61" s="122"/>
      <c r="AR61" s="122"/>
      <c r="AS61" s="1172"/>
      <c r="AT61" s="1172"/>
      <c r="AU61" s="1172"/>
      <c r="AV61" s="1173"/>
      <c r="AW61" s="1173"/>
      <c r="AX61" s="1173"/>
      <c r="AY61" s="1173"/>
      <c r="AZ61" s="1173"/>
      <c r="BA61" s="1155"/>
      <c r="BZ61" s="2"/>
      <c r="CA61" s="3"/>
      <c r="CB61" s="3"/>
      <c r="CC61" s="3"/>
      <c r="CD61" s="3"/>
      <c r="CK61" s="14"/>
      <c r="CL61" s="14"/>
      <c r="CM61" s="14"/>
      <c r="CN61" s="14"/>
      <c r="CO61" s="14"/>
      <c r="CP61" s="14"/>
      <c r="CQ61" s="14"/>
      <c r="CR61" s="14"/>
    </row>
    <row r="62" spans="1:96" ht="35.25" customHeight="1" x14ac:dyDescent="0.2">
      <c r="A62" s="1368"/>
      <c r="B62" s="1369"/>
      <c r="C62" s="881" t="s">
        <v>88</v>
      </c>
      <c r="D62" s="906" t="s">
        <v>54</v>
      </c>
      <c r="E62" s="807" t="s">
        <v>89</v>
      </c>
      <c r="F62" s="829" t="s">
        <v>54</v>
      </c>
      <c r="G62" s="815" t="s">
        <v>89</v>
      </c>
      <c r="H62" s="829" t="s">
        <v>54</v>
      </c>
      <c r="I62" s="815" t="s">
        <v>89</v>
      </c>
      <c r="J62" s="829" t="s">
        <v>54</v>
      </c>
      <c r="K62" s="815" t="s">
        <v>89</v>
      </c>
      <c r="L62" s="829" t="s">
        <v>54</v>
      </c>
      <c r="M62" s="815" t="s">
        <v>89</v>
      </c>
      <c r="N62" s="829" t="s">
        <v>54</v>
      </c>
      <c r="O62" s="815" t="s">
        <v>89</v>
      </c>
      <c r="P62" s="829" t="s">
        <v>54</v>
      </c>
      <c r="Q62" s="815" t="s">
        <v>89</v>
      </c>
      <c r="R62" s="829" t="s">
        <v>54</v>
      </c>
      <c r="S62" s="815" t="s">
        <v>89</v>
      </c>
      <c r="T62" s="829" t="s">
        <v>54</v>
      </c>
      <c r="U62" s="816" t="s">
        <v>89</v>
      </c>
      <c r="V62" s="900" t="s">
        <v>90</v>
      </c>
      <c r="W62" s="900" t="s">
        <v>91</v>
      </c>
      <c r="X62" s="1585"/>
      <c r="Y62" s="900" t="s">
        <v>92</v>
      </c>
      <c r="Z62" s="900" t="s">
        <v>93</v>
      </c>
      <c r="AA62" s="127"/>
      <c r="AB62" s="122"/>
      <c r="AC62" s="122"/>
      <c r="AD62" s="122"/>
      <c r="AE62" s="122"/>
      <c r="AF62" s="122"/>
      <c r="AG62" s="122"/>
      <c r="AH62" s="11"/>
      <c r="AI62" s="11"/>
      <c r="AJ62" s="11"/>
      <c r="AK62" s="11"/>
      <c r="AL62" s="122"/>
      <c r="AM62" s="122"/>
      <c r="AN62" s="11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155"/>
      <c r="BZ62" s="2"/>
      <c r="CA62" s="3"/>
      <c r="CB62" s="3"/>
      <c r="CC62" s="3"/>
      <c r="CD62" s="3"/>
      <c r="CK62" s="14"/>
      <c r="CL62" s="14"/>
      <c r="CM62" s="14"/>
      <c r="CN62" s="14"/>
      <c r="CO62" s="14"/>
      <c r="CP62" s="14"/>
      <c r="CQ62" s="14"/>
      <c r="CR62" s="14"/>
    </row>
    <row r="63" spans="1:96" ht="16.350000000000001" customHeight="1" x14ac:dyDescent="0.2">
      <c r="A63" s="1586" t="s">
        <v>94</v>
      </c>
      <c r="B63" s="1587"/>
      <c r="C63" s="907">
        <f>SUM(D63:E63)</f>
        <v>0</v>
      </c>
      <c r="D63" s="908">
        <f t="shared" ref="D63:E66" si="6">SUM(F63+H63+J63+L63+N63+P63)</f>
        <v>0</v>
      </c>
      <c r="E63" s="909">
        <f t="shared" si="6"/>
        <v>0</v>
      </c>
      <c r="F63" s="893"/>
      <c r="G63" s="896"/>
      <c r="H63" s="893"/>
      <c r="I63" s="896"/>
      <c r="J63" s="893"/>
      <c r="K63" s="896"/>
      <c r="L63" s="893"/>
      <c r="M63" s="896"/>
      <c r="N63" s="893"/>
      <c r="O63" s="896"/>
      <c r="P63" s="893"/>
      <c r="Q63" s="896"/>
      <c r="R63" s="893"/>
      <c r="S63" s="896"/>
      <c r="T63" s="893"/>
      <c r="U63" s="910"/>
      <c r="V63" s="911"/>
      <c r="W63" s="893"/>
      <c r="X63" s="912"/>
      <c r="Y63" s="912"/>
      <c r="Z63" s="913"/>
      <c r="AA63" s="30"/>
      <c r="AB63" s="122"/>
      <c r="AC63" s="122"/>
      <c r="AD63" s="122"/>
      <c r="AE63" s="122"/>
      <c r="AF63" s="122"/>
      <c r="AG63" s="122"/>
      <c r="AH63" s="11"/>
      <c r="AI63" s="11"/>
      <c r="AJ63" s="11"/>
      <c r="AK63" s="11"/>
      <c r="AL63" s="122"/>
      <c r="AM63" s="122"/>
      <c r="AN63" s="11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155"/>
      <c r="BZ63" s="2"/>
      <c r="CA63" s="3"/>
      <c r="CB63" s="3"/>
      <c r="CC63" s="3"/>
      <c r="CD63" s="3"/>
      <c r="CG63" s="4">
        <v>0</v>
      </c>
      <c r="CH63" s="4">
        <v>0</v>
      </c>
      <c r="CK63" s="14"/>
      <c r="CL63" s="14"/>
      <c r="CM63" s="14"/>
      <c r="CN63" s="14"/>
      <c r="CO63" s="14"/>
      <c r="CP63" s="14"/>
      <c r="CQ63" s="14"/>
      <c r="CR63" s="14"/>
    </row>
    <row r="64" spans="1:96" ht="16.350000000000001" customHeight="1" x14ac:dyDescent="0.2">
      <c r="A64" s="1424" t="s">
        <v>95</v>
      </c>
      <c r="B64" s="1425"/>
      <c r="C64" s="139">
        <f>SUM(D64:E64)</f>
        <v>0</v>
      </c>
      <c r="D64" s="140">
        <f t="shared" si="6"/>
        <v>0</v>
      </c>
      <c r="E64" s="141">
        <f t="shared" si="6"/>
        <v>0</v>
      </c>
      <c r="F64" s="35"/>
      <c r="G64" s="39"/>
      <c r="H64" s="35"/>
      <c r="I64" s="39"/>
      <c r="J64" s="35"/>
      <c r="K64" s="39"/>
      <c r="L64" s="35"/>
      <c r="M64" s="39"/>
      <c r="N64" s="35"/>
      <c r="O64" s="39"/>
      <c r="P64" s="35"/>
      <c r="Q64" s="39"/>
      <c r="R64" s="35"/>
      <c r="S64" s="39"/>
      <c r="T64" s="35"/>
      <c r="U64" s="142"/>
      <c r="V64" s="143"/>
      <c r="W64" s="35"/>
      <c r="X64" s="144"/>
      <c r="Y64" s="144"/>
      <c r="Z64" s="58"/>
      <c r="AA64" s="30"/>
      <c r="AB64" s="122"/>
      <c r="AC64" s="122"/>
      <c r="AD64" s="122"/>
      <c r="AE64" s="122"/>
      <c r="AF64" s="122"/>
      <c r="AG64" s="122"/>
      <c r="AH64" s="11"/>
      <c r="AI64" s="11"/>
      <c r="AJ64" s="11"/>
      <c r="AK64" s="11"/>
      <c r="AL64" s="122"/>
      <c r="AM64" s="122"/>
      <c r="AN64" s="11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155"/>
      <c r="BZ64" s="2"/>
      <c r="CA64" s="3"/>
      <c r="CB64" s="3"/>
      <c r="CC64" s="3"/>
      <c r="CD64" s="3"/>
      <c r="CG64" s="4">
        <v>0</v>
      </c>
      <c r="CH64" s="4">
        <v>0</v>
      </c>
      <c r="CK64" s="14"/>
      <c r="CL64" s="14"/>
      <c r="CM64" s="14"/>
      <c r="CN64" s="14"/>
      <c r="CO64" s="14"/>
      <c r="CP64" s="14"/>
      <c r="CQ64" s="14"/>
      <c r="CR64" s="14"/>
    </row>
    <row r="65" spans="1:96" ht="15.75" customHeight="1" x14ac:dyDescent="0.2">
      <c r="A65" s="1424" t="s">
        <v>96</v>
      </c>
      <c r="B65" s="1425"/>
      <c r="C65" s="139">
        <f>SUM(D65:E65)</f>
        <v>0</v>
      </c>
      <c r="D65" s="140">
        <f t="shared" si="6"/>
        <v>0</v>
      </c>
      <c r="E65" s="141">
        <f t="shared" si="6"/>
        <v>0</v>
      </c>
      <c r="F65" s="35"/>
      <c r="G65" s="39"/>
      <c r="H65" s="35"/>
      <c r="I65" s="39"/>
      <c r="J65" s="35"/>
      <c r="K65" s="39"/>
      <c r="L65" s="35"/>
      <c r="M65" s="39"/>
      <c r="N65" s="35"/>
      <c r="O65" s="39"/>
      <c r="P65" s="35"/>
      <c r="Q65" s="39"/>
      <c r="R65" s="35"/>
      <c r="S65" s="39"/>
      <c r="T65" s="35"/>
      <c r="U65" s="142"/>
      <c r="V65" s="143"/>
      <c r="W65" s="35"/>
      <c r="X65" s="144"/>
      <c r="Y65" s="144"/>
      <c r="Z65" s="58"/>
      <c r="AA65" s="30"/>
      <c r="AB65" s="122"/>
      <c r="AC65" s="122"/>
      <c r="AD65" s="122"/>
      <c r="AE65" s="122"/>
      <c r="AF65" s="122"/>
      <c r="AG65" s="122"/>
      <c r="AH65" s="11"/>
      <c r="AI65" s="11"/>
      <c r="AJ65" s="11"/>
      <c r="AK65" s="11"/>
      <c r="AL65" s="122"/>
      <c r="AM65" s="122"/>
      <c r="AN65" s="11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Z65" s="2"/>
      <c r="CA65" s="3"/>
      <c r="CB65" s="3"/>
      <c r="CC65" s="3"/>
      <c r="CD65" s="3"/>
      <c r="CK65" s="14"/>
      <c r="CL65" s="14"/>
      <c r="CM65" s="14"/>
      <c r="CN65" s="14"/>
      <c r="CO65" s="14"/>
      <c r="CP65" s="14"/>
      <c r="CQ65" s="14"/>
      <c r="CR65" s="14"/>
    </row>
    <row r="66" spans="1:96" ht="18" customHeight="1" x14ac:dyDescent="0.2">
      <c r="A66" s="1426" t="s">
        <v>97</v>
      </c>
      <c r="B66" s="1427"/>
      <c r="C66" s="145">
        <f>SUM(D66:E66)</f>
        <v>0</v>
      </c>
      <c r="D66" s="146">
        <f t="shared" si="6"/>
        <v>0</v>
      </c>
      <c r="E66" s="147">
        <f t="shared" si="6"/>
        <v>0</v>
      </c>
      <c r="F66" s="82"/>
      <c r="G66" s="85"/>
      <c r="H66" s="82"/>
      <c r="I66" s="85"/>
      <c r="J66" s="82"/>
      <c r="K66" s="85"/>
      <c r="L66" s="82"/>
      <c r="M66" s="85"/>
      <c r="N66" s="82"/>
      <c r="O66" s="85"/>
      <c r="P66" s="82"/>
      <c r="Q66" s="85"/>
      <c r="R66" s="82"/>
      <c r="S66" s="85"/>
      <c r="T66" s="82"/>
      <c r="U66" s="148"/>
      <c r="V66" s="149"/>
      <c r="W66" s="82"/>
      <c r="X66" s="150"/>
      <c r="Y66" s="151"/>
      <c r="Z66" s="151"/>
      <c r="AA66" s="30"/>
      <c r="AB66" s="122"/>
      <c r="AC66" s="122"/>
      <c r="AD66" s="11"/>
      <c r="AE66" s="11"/>
      <c r="AF66" s="11"/>
      <c r="AG66" s="11"/>
      <c r="AH66" s="122"/>
      <c r="AI66" s="122"/>
      <c r="AJ66" s="11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CG66" s="14">
        <v>0</v>
      </c>
      <c r="CH66" s="14">
        <v>0</v>
      </c>
      <c r="CI66" s="14"/>
      <c r="CJ66" s="14"/>
      <c r="CK66" s="14"/>
      <c r="CL66" s="14"/>
      <c r="CM66" s="14"/>
      <c r="CN66" s="14"/>
    </row>
    <row r="67" spans="1:96" ht="22.5" customHeight="1" x14ac:dyDescent="0.2">
      <c r="A67" s="117" t="s">
        <v>98</v>
      </c>
      <c r="W67" s="122"/>
      <c r="X67" s="122"/>
      <c r="Y67" s="122"/>
      <c r="Z67" s="122"/>
      <c r="AA67" s="11"/>
      <c r="AB67" s="122"/>
      <c r="AC67" s="122"/>
      <c r="AD67" s="11"/>
      <c r="AE67" s="11"/>
      <c r="AF67" s="11"/>
      <c r="AG67" s="11"/>
      <c r="AH67" s="122"/>
      <c r="AI67" s="122"/>
      <c r="AJ67" s="11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CG67" s="14"/>
      <c r="CH67" s="14"/>
      <c r="CI67" s="14"/>
      <c r="CJ67" s="14"/>
      <c r="CK67" s="14"/>
      <c r="CL67" s="14"/>
      <c r="CM67" s="14"/>
      <c r="CN67" s="14"/>
    </row>
    <row r="68" spans="1:96" ht="28.5" customHeight="1" x14ac:dyDescent="0.2">
      <c r="A68" s="1366" t="s">
        <v>71</v>
      </c>
      <c r="B68" s="1367"/>
      <c r="C68" s="1366" t="s">
        <v>72</v>
      </c>
      <c r="D68" s="1401"/>
      <c r="E68" s="1367"/>
      <c r="F68" s="1403" t="s">
        <v>99</v>
      </c>
      <c r="G68" s="1404"/>
      <c r="H68" s="1404"/>
      <c r="I68" s="1404"/>
      <c r="J68" s="1404"/>
      <c r="K68" s="1404"/>
      <c r="L68" s="1404"/>
      <c r="M68" s="1404"/>
      <c r="N68" s="1404"/>
      <c r="O68" s="1404"/>
      <c r="P68" s="1404"/>
      <c r="Q68" s="1428"/>
      <c r="R68" s="1588" t="s">
        <v>100</v>
      </c>
      <c r="S68" s="1430"/>
      <c r="T68" s="1430"/>
      <c r="U68" s="1430"/>
      <c r="V68" s="1431"/>
      <c r="W68" s="122"/>
      <c r="X68" s="122"/>
      <c r="Y68" s="122"/>
      <c r="Z68" s="122"/>
      <c r="AA68" s="122"/>
      <c r="AB68" s="122"/>
      <c r="AC68" s="122"/>
      <c r="AD68" s="11"/>
      <c r="AE68" s="11"/>
      <c r="AF68" s="11"/>
      <c r="AG68" s="11"/>
      <c r="AH68" s="122"/>
      <c r="AI68" s="122"/>
      <c r="AJ68" s="11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CG68" s="14"/>
      <c r="CH68" s="14"/>
      <c r="CI68" s="14"/>
      <c r="CJ68" s="14"/>
      <c r="CK68" s="14"/>
      <c r="CL68" s="14"/>
      <c r="CM68" s="14"/>
      <c r="CN68" s="14"/>
    </row>
    <row r="69" spans="1:96" ht="26.25" customHeight="1" x14ac:dyDescent="0.2">
      <c r="A69" s="1399"/>
      <c r="B69" s="1400"/>
      <c r="C69" s="1368"/>
      <c r="D69" s="1402"/>
      <c r="E69" s="1369"/>
      <c r="F69" s="1406" t="s">
        <v>79</v>
      </c>
      <c r="G69" s="1407"/>
      <c r="H69" s="1406" t="s">
        <v>80</v>
      </c>
      <c r="I69" s="1407"/>
      <c r="J69" s="1406" t="s">
        <v>81</v>
      </c>
      <c r="K69" s="1407"/>
      <c r="L69" s="1406" t="s">
        <v>82</v>
      </c>
      <c r="M69" s="1407"/>
      <c r="N69" s="1406" t="s">
        <v>83</v>
      </c>
      <c r="O69" s="1407"/>
      <c r="P69" s="1406" t="s">
        <v>84</v>
      </c>
      <c r="Q69" s="1435"/>
      <c r="R69" s="1408" t="s">
        <v>87</v>
      </c>
      <c r="S69" s="1407"/>
      <c r="T69" s="1375" t="s">
        <v>77</v>
      </c>
      <c r="U69" s="1406" t="s">
        <v>101</v>
      </c>
      <c r="V69" s="1407"/>
      <c r="W69" s="122"/>
      <c r="X69" s="122"/>
      <c r="Y69" s="122"/>
      <c r="Z69" s="122"/>
      <c r="AA69" s="122"/>
      <c r="AB69" s="122"/>
      <c r="AC69" s="122"/>
      <c r="AD69" s="11"/>
      <c r="AE69" s="11"/>
      <c r="AF69" s="11"/>
      <c r="AG69" s="11"/>
      <c r="AH69" s="122"/>
      <c r="AI69" s="122"/>
      <c r="AJ69" s="11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CG69" s="14"/>
      <c r="CH69" s="14"/>
      <c r="CI69" s="14"/>
      <c r="CJ69" s="14"/>
      <c r="CK69" s="14"/>
      <c r="CL69" s="14"/>
      <c r="CM69" s="14"/>
      <c r="CN69" s="14"/>
    </row>
    <row r="70" spans="1:96" ht="27" customHeight="1" x14ac:dyDescent="0.2">
      <c r="A70" s="1368"/>
      <c r="B70" s="1369"/>
      <c r="C70" s="881" t="s">
        <v>88</v>
      </c>
      <c r="D70" s="906" t="s">
        <v>54</v>
      </c>
      <c r="E70" s="807" t="s">
        <v>89</v>
      </c>
      <c r="F70" s="829" t="s">
        <v>54</v>
      </c>
      <c r="G70" s="815" t="s">
        <v>89</v>
      </c>
      <c r="H70" s="829" t="s">
        <v>54</v>
      </c>
      <c r="I70" s="815" t="s">
        <v>89</v>
      </c>
      <c r="J70" s="829" t="s">
        <v>54</v>
      </c>
      <c r="K70" s="815" t="s">
        <v>89</v>
      </c>
      <c r="L70" s="829" t="s">
        <v>54</v>
      </c>
      <c r="M70" s="815" t="s">
        <v>89</v>
      </c>
      <c r="N70" s="829" t="s">
        <v>54</v>
      </c>
      <c r="O70" s="815" t="s">
        <v>89</v>
      </c>
      <c r="P70" s="829" t="s">
        <v>54</v>
      </c>
      <c r="Q70" s="819" t="s">
        <v>89</v>
      </c>
      <c r="R70" s="815" t="s">
        <v>90</v>
      </c>
      <c r="S70" s="900" t="s">
        <v>91</v>
      </c>
      <c r="T70" s="1376"/>
      <c r="U70" s="814" t="s">
        <v>92</v>
      </c>
      <c r="V70" s="900" t="s">
        <v>93</v>
      </c>
      <c r="W70" s="122"/>
      <c r="X70" s="122"/>
      <c r="Y70" s="122"/>
      <c r="Z70" s="122"/>
      <c r="AA70" s="122"/>
      <c r="AB70" s="122"/>
      <c r="AC70" s="122"/>
      <c r="AD70" s="11"/>
      <c r="AE70" s="11"/>
      <c r="AF70" s="11"/>
      <c r="AG70" s="11"/>
      <c r="AH70" s="122"/>
      <c r="AI70" s="122"/>
      <c r="AJ70" s="11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CG70" s="14"/>
      <c r="CH70" s="14"/>
      <c r="CI70" s="14"/>
      <c r="CJ70" s="14"/>
      <c r="CK70" s="14"/>
      <c r="CL70" s="14"/>
      <c r="CM70" s="14"/>
      <c r="CN70" s="14"/>
    </row>
    <row r="71" spans="1:96" ht="16.350000000000001" customHeight="1" x14ac:dyDescent="0.2">
      <c r="A71" s="1586" t="s">
        <v>94</v>
      </c>
      <c r="B71" s="1587"/>
      <c r="C71" s="907">
        <f>SUM(D71:E71)</f>
        <v>0</v>
      </c>
      <c r="D71" s="908">
        <f t="shared" ref="D71:E74" si="7">SUM(F71+H71+J71+L71+N71+P71)</f>
        <v>0</v>
      </c>
      <c r="E71" s="909">
        <f t="shared" si="7"/>
        <v>0</v>
      </c>
      <c r="F71" s="893"/>
      <c r="G71" s="896"/>
      <c r="H71" s="893"/>
      <c r="I71" s="896"/>
      <c r="J71" s="893"/>
      <c r="K71" s="896"/>
      <c r="L71" s="893"/>
      <c r="M71" s="896"/>
      <c r="N71" s="893"/>
      <c r="O71" s="896"/>
      <c r="P71" s="893"/>
      <c r="Q71" s="910"/>
      <c r="R71" s="911"/>
      <c r="S71" s="893"/>
      <c r="T71" s="912"/>
      <c r="U71" s="912"/>
      <c r="V71" s="913"/>
      <c r="W71" s="127"/>
      <c r="X71" s="122"/>
      <c r="Y71" s="122"/>
      <c r="Z71" s="122"/>
      <c r="AA71" s="122"/>
      <c r="AB71" s="122"/>
      <c r="AC71" s="122"/>
      <c r="AD71" s="11"/>
      <c r="AE71" s="11"/>
      <c r="AF71" s="11"/>
      <c r="AG71" s="11"/>
      <c r="AH71" s="122"/>
      <c r="AI71" s="122"/>
      <c r="AJ71" s="11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CG71" s="14"/>
      <c r="CH71" s="14"/>
      <c r="CI71" s="14"/>
      <c r="CJ71" s="14"/>
      <c r="CK71" s="14"/>
      <c r="CL71" s="14"/>
      <c r="CM71" s="14"/>
      <c r="CN71" s="14"/>
    </row>
    <row r="72" spans="1:96" ht="17.25" customHeight="1" x14ac:dyDescent="0.2">
      <c r="A72" s="1424" t="s">
        <v>95</v>
      </c>
      <c r="B72" s="1425"/>
      <c r="C72" s="139">
        <f>SUM(D72:E72)</f>
        <v>0</v>
      </c>
      <c r="D72" s="140">
        <f t="shared" si="7"/>
        <v>0</v>
      </c>
      <c r="E72" s="141">
        <f t="shared" si="7"/>
        <v>0</v>
      </c>
      <c r="F72" s="35"/>
      <c r="G72" s="39"/>
      <c r="H72" s="35"/>
      <c r="I72" s="39"/>
      <c r="J72" s="35"/>
      <c r="K72" s="39"/>
      <c r="L72" s="35"/>
      <c r="M72" s="39"/>
      <c r="N72" s="35"/>
      <c r="O72" s="39"/>
      <c r="P72" s="35"/>
      <c r="Q72" s="142"/>
      <c r="R72" s="143"/>
      <c r="S72" s="35"/>
      <c r="T72" s="144"/>
      <c r="U72" s="144"/>
      <c r="V72" s="58"/>
      <c r="W72" s="914"/>
      <c r="X72" s="915"/>
      <c r="Y72" s="915"/>
      <c r="Z72" s="1155"/>
      <c r="AR72" s="122"/>
      <c r="AS72" s="122"/>
      <c r="AT72" s="122"/>
      <c r="AU72" s="122"/>
      <c r="AV72" s="122"/>
      <c r="AW72" s="122"/>
      <c r="AX72" s="122"/>
      <c r="AY72" s="122"/>
      <c r="AZ72" s="122"/>
      <c r="BZ72" s="2"/>
      <c r="CG72" s="14"/>
      <c r="CH72" s="14"/>
      <c r="CI72" s="14"/>
      <c r="CJ72" s="14"/>
      <c r="CK72" s="14"/>
      <c r="CL72" s="14"/>
      <c r="CM72" s="14"/>
      <c r="CN72" s="14"/>
    </row>
    <row r="73" spans="1:96" ht="16.350000000000001" customHeight="1" x14ac:dyDescent="0.2">
      <c r="A73" s="1424" t="s">
        <v>96</v>
      </c>
      <c r="B73" s="1425"/>
      <c r="C73" s="139">
        <f>SUM(D73:E73)</f>
        <v>0</v>
      </c>
      <c r="D73" s="140">
        <f t="shared" si="7"/>
        <v>0</v>
      </c>
      <c r="E73" s="141">
        <f t="shared" si="7"/>
        <v>0</v>
      </c>
      <c r="F73" s="35"/>
      <c r="G73" s="39"/>
      <c r="H73" s="35"/>
      <c r="I73" s="39"/>
      <c r="J73" s="35"/>
      <c r="K73" s="39"/>
      <c r="L73" s="35"/>
      <c r="M73" s="39"/>
      <c r="N73" s="35"/>
      <c r="O73" s="39"/>
      <c r="P73" s="35"/>
      <c r="Q73" s="142"/>
      <c r="R73" s="143"/>
      <c r="S73" s="35"/>
      <c r="T73" s="144"/>
      <c r="U73" s="144"/>
      <c r="V73" s="58"/>
      <c r="W73" s="914"/>
      <c r="X73" s="915"/>
      <c r="Y73" s="915"/>
      <c r="Z73" s="1155"/>
      <c r="AR73" s="122"/>
      <c r="AS73" s="122"/>
      <c r="AT73" s="122"/>
      <c r="AU73" s="122"/>
      <c r="AV73" s="122"/>
      <c r="AW73" s="122"/>
      <c r="AX73" s="122"/>
      <c r="AY73" s="122"/>
      <c r="AZ73" s="122"/>
      <c r="CG73" s="14"/>
      <c r="CH73" s="14"/>
      <c r="CI73" s="14"/>
      <c r="CJ73" s="14"/>
      <c r="CK73" s="14"/>
      <c r="CL73" s="14"/>
      <c r="CM73" s="14"/>
      <c r="CN73" s="14"/>
    </row>
    <row r="74" spans="1:96" ht="16.350000000000001" customHeight="1" x14ac:dyDescent="0.2">
      <c r="A74" s="1426" t="s">
        <v>97</v>
      </c>
      <c r="B74" s="1427"/>
      <c r="C74" s="145">
        <f>SUM(D74:E74)</f>
        <v>0</v>
      </c>
      <c r="D74" s="146">
        <f t="shared" si="7"/>
        <v>0</v>
      </c>
      <c r="E74" s="147">
        <f t="shared" si="7"/>
        <v>0</v>
      </c>
      <c r="F74" s="82"/>
      <c r="G74" s="85"/>
      <c r="H74" s="82"/>
      <c r="I74" s="85"/>
      <c r="J74" s="82"/>
      <c r="K74" s="85"/>
      <c r="L74" s="82"/>
      <c r="M74" s="85"/>
      <c r="N74" s="82"/>
      <c r="O74" s="85"/>
      <c r="P74" s="82"/>
      <c r="Q74" s="148"/>
      <c r="R74" s="149"/>
      <c r="S74" s="82"/>
      <c r="T74" s="150"/>
      <c r="U74" s="151"/>
      <c r="V74" s="151"/>
      <c r="W74" s="914"/>
      <c r="X74" s="915"/>
      <c r="Y74" s="915"/>
      <c r="Z74" s="1155"/>
      <c r="AR74" s="122"/>
      <c r="AS74" s="122"/>
      <c r="AT74" s="122"/>
      <c r="AU74" s="122"/>
      <c r="AV74" s="122"/>
      <c r="AW74" s="122"/>
      <c r="AX74" s="122"/>
      <c r="AY74" s="122"/>
      <c r="AZ74" s="122"/>
      <c r="CG74" s="14"/>
      <c r="CH74" s="14"/>
      <c r="CI74" s="14"/>
      <c r="CJ74" s="14"/>
      <c r="CK74" s="14"/>
      <c r="CL74" s="14"/>
      <c r="CM74" s="14"/>
      <c r="CN74" s="14"/>
    </row>
    <row r="75" spans="1:96" ht="16.350000000000001" customHeight="1" x14ac:dyDescent="0.2">
      <c r="A75" s="155" t="s">
        <v>102</v>
      </c>
      <c r="B75" s="122"/>
      <c r="P75" s="122"/>
      <c r="Q75" s="122"/>
      <c r="R75" s="916"/>
      <c r="S75" s="916"/>
      <c r="T75" s="916"/>
      <c r="U75" s="915"/>
      <c r="V75" s="915"/>
      <c r="W75" s="915"/>
      <c r="X75" s="915"/>
      <c r="Y75" s="915"/>
      <c r="Z75" s="1155"/>
      <c r="CG75" s="14"/>
      <c r="CH75" s="14"/>
      <c r="CI75" s="14"/>
      <c r="CJ75" s="14"/>
      <c r="CK75" s="14"/>
      <c r="CL75" s="14"/>
      <c r="CM75" s="14"/>
      <c r="CN75" s="14"/>
    </row>
    <row r="76" spans="1:96" ht="16.350000000000001" customHeight="1" x14ac:dyDescent="0.2">
      <c r="A76" s="1371" t="s">
        <v>103</v>
      </c>
      <c r="B76" s="1372"/>
      <c r="C76" s="1366" t="s">
        <v>63</v>
      </c>
      <c r="D76" s="1401"/>
      <c r="E76" s="1367"/>
      <c r="F76" s="1406" t="s">
        <v>104</v>
      </c>
      <c r="G76" s="1408"/>
      <c r="H76" s="1408"/>
      <c r="I76" s="1408"/>
      <c r="J76" s="1408"/>
      <c r="K76" s="1408"/>
      <c r="L76" s="1408"/>
      <c r="M76" s="1408"/>
      <c r="N76" s="1408"/>
      <c r="O76" s="1407"/>
      <c r="P76" s="122"/>
      <c r="Q76" s="122"/>
      <c r="R76" s="916"/>
      <c r="S76" s="916"/>
      <c r="T76" s="916"/>
      <c r="U76" s="915"/>
      <c r="V76" s="915"/>
      <c r="W76" s="915"/>
      <c r="X76" s="915"/>
      <c r="Y76" s="915"/>
      <c r="Z76" s="1155"/>
      <c r="CG76" s="14"/>
      <c r="CH76" s="14"/>
      <c r="CI76" s="14"/>
      <c r="CJ76" s="14"/>
      <c r="CK76" s="14"/>
      <c r="CL76" s="14"/>
      <c r="CM76" s="14"/>
      <c r="CN76" s="14"/>
    </row>
    <row r="77" spans="1:96" ht="31.35" customHeight="1" x14ac:dyDescent="0.2">
      <c r="A77" s="1432"/>
      <c r="B77" s="1433"/>
      <c r="C77" s="1399"/>
      <c r="D77" s="1434"/>
      <c r="E77" s="1400"/>
      <c r="F77" s="1406" t="s">
        <v>105</v>
      </c>
      <c r="G77" s="1407"/>
      <c r="H77" s="1406" t="s">
        <v>106</v>
      </c>
      <c r="I77" s="1407"/>
      <c r="J77" s="1406" t="s">
        <v>107</v>
      </c>
      <c r="K77" s="1407"/>
      <c r="L77" s="1406" t="s">
        <v>108</v>
      </c>
      <c r="M77" s="1407"/>
      <c r="N77" s="1377" t="s">
        <v>11</v>
      </c>
      <c r="O77" s="1380"/>
      <c r="P77" s="157"/>
      <c r="Q77" s="157"/>
      <c r="R77" s="157"/>
      <c r="S77" s="157"/>
      <c r="T77" s="122"/>
      <c r="U77" s="122"/>
      <c r="V77" s="122"/>
      <c r="W77" s="122"/>
      <c r="X77" s="11"/>
      <c r="Y77" s="11"/>
      <c r="Z77" s="11"/>
      <c r="AA77" s="11"/>
      <c r="AB77" s="122"/>
      <c r="AC77" s="122"/>
      <c r="AD77" s="11"/>
      <c r="AE77" s="122"/>
      <c r="AF77" s="122"/>
      <c r="AG77" s="122"/>
      <c r="AH77" s="122"/>
      <c r="AI77" s="122"/>
      <c r="AJ77" s="122"/>
      <c r="AK77" s="122"/>
      <c r="AL77" s="158"/>
      <c r="AM77" s="159"/>
      <c r="AN77" s="160"/>
      <c r="AO77" s="915"/>
      <c r="AP77" s="915"/>
      <c r="AQ77" s="915"/>
      <c r="AR77" s="915"/>
      <c r="AS77" s="915"/>
      <c r="AT77" s="915"/>
      <c r="AU77" s="915"/>
      <c r="AV77" s="915"/>
      <c r="AW77" s="1155"/>
      <c r="BZ77" s="2"/>
      <c r="CG77" s="14"/>
      <c r="CH77" s="14"/>
      <c r="CI77" s="14"/>
      <c r="CJ77" s="14"/>
      <c r="CK77" s="14"/>
      <c r="CL77" s="14"/>
      <c r="CM77" s="14"/>
      <c r="CN77" s="14"/>
    </row>
    <row r="78" spans="1:96" ht="16.350000000000001" customHeight="1" x14ac:dyDescent="0.2">
      <c r="A78" s="1373"/>
      <c r="B78" s="1374"/>
      <c r="C78" s="161" t="s">
        <v>88</v>
      </c>
      <c r="D78" s="906" t="s">
        <v>54</v>
      </c>
      <c r="E78" s="815" t="s">
        <v>89</v>
      </c>
      <c r="F78" s="881" t="s">
        <v>54</v>
      </c>
      <c r="G78" s="815" t="s">
        <v>89</v>
      </c>
      <c r="H78" s="881" t="s">
        <v>54</v>
      </c>
      <c r="I78" s="815" t="s">
        <v>89</v>
      </c>
      <c r="J78" s="881" t="s">
        <v>54</v>
      </c>
      <c r="K78" s="815" t="s">
        <v>89</v>
      </c>
      <c r="L78" s="881" t="s">
        <v>54</v>
      </c>
      <c r="M78" s="815" t="s">
        <v>89</v>
      </c>
      <c r="N78" s="881" t="s">
        <v>54</v>
      </c>
      <c r="O78" s="815" t="s">
        <v>89</v>
      </c>
      <c r="AG78" s="162"/>
      <c r="AH78" s="163"/>
      <c r="AI78" s="11"/>
      <c r="AJ78" s="11"/>
      <c r="AK78" s="11"/>
      <c r="AL78" s="1160"/>
      <c r="AM78" s="1160"/>
      <c r="AN78" s="1160"/>
      <c r="AO78" s="1160"/>
      <c r="AP78" s="1160"/>
      <c r="AQ78" s="1160"/>
      <c r="AR78" s="1160"/>
      <c r="AS78" s="1160"/>
      <c r="AT78" s="1160"/>
      <c r="AU78" s="879"/>
      <c r="CG78" s="14"/>
      <c r="CH78" s="14"/>
      <c r="CI78" s="14"/>
      <c r="CJ78" s="14"/>
      <c r="CK78" s="14"/>
      <c r="CL78" s="14"/>
      <c r="CM78" s="14"/>
      <c r="CN78" s="14"/>
    </row>
    <row r="79" spans="1:96" ht="20.25" customHeight="1" x14ac:dyDescent="0.2">
      <c r="A79" s="1406" t="s">
        <v>64</v>
      </c>
      <c r="B79" s="1407"/>
      <c r="C79" s="917">
        <f>SUM(D79:E79)</f>
        <v>0</v>
      </c>
      <c r="D79" s="918">
        <f>SUM(F79+H79+J79+L79+N79)</f>
        <v>0</v>
      </c>
      <c r="E79" s="166">
        <f>SUM(G79+I79+K79+M79+O79)</f>
        <v>0</v>
      </c>
      <c r="F79" s="905"/>
      <c r="G79" s="53"/>
      <c r="H79" s="905"/>
      <c r="I79" s="53"/>
      <c r="J79" s="905"/>
      <c r="K79" s="919"/>
      <c r="L79" s="905"/>
      <c r="M79" s="919"/>
      <c r="N79" s="905"/>
      <c r="O79" s="919"/>
      <c r="P79" s="3"/>
      <c r="AH79" s="11"/>
      <c r="AI79" s="11"/>
      <c r="AJ79" s="11"/>
      <c r="AK79" s="11"/>
      <c r="AL79" s="1160"/>
      <c r="AM79" s="1160"/>
      <c r="AN79" s="1160"/>
      <c r="AO79" s="1160"/>
      <c r="AP79" s="1160"/>
      <c r="AQ79" s="1160"/>
      <c r="AR79" s="1160"/>
      <c r="AS79" s="1160"/>
      <c r="AT79" s="1160"/>
      <c r="AU79" s="879"/>
      <c r="CG79" s="14"/>
      <c r="CH79" s="14"/>
      <c r="CI79" s="14"/>
      <c r="CJ79" s="14"/>
      <c r="CK79" s="14"/>
      <c r="CL79" s="14"/>
      <c r="CM79" s="14"/>
      <c r="CN79" s="14"/>
    </row>
    <row r="80" spans="1:96" ht="16.350000000000001" customHeight="1" x14ac:dyDescent="0.2">
      <c r="A80" s="112" t="s">
        <v>109</v>
      </c>
      <c r="B80" s="167"/>
      <c r="AH80" s="11"/>
      <c r="AI80" s="11"/>
      <c r="AJ80" s="11"/>
      <c r="AK80" s="15"/>
      <c r="AL80" s="1174"/>
      <c r="AM80" s="1174"/>
      <c r="AN80" s="1174"/>
      <c r="AO80" s="1174"/>
      <c r="AP80" s="1174"/>
      <c r="AQ80" s="1174"/>
      <c r="AR80" s="1174"/>
      <c r="AS80" s="1174"/>
      <c r="AT80" s="1174"/>
      <c r="AU80" s="921"/>
      <c r="AV80" s="12"/>
      <c r="AW80" s="12"/>
      <c r="AX80" s="12"/>
      <c r="AY80" s="12"/>
      <c r="CG80" s="14"/>
      <c r="CH80" s="14"/>
      <c r="CI80" s="14"/>
      <c r="CJ80" s="14"/>
      <c r="CK80" s="14"/>
      <c r="CL80" s="14"/>
      <c r="CM80" s="14"/>
      <c r="CN80" s="14"/>
    </row>
    <row r="81" spans="1:92" ht="16.350000000000001" customHeight="1" x14ac:dyDescent="0.2">
      <c r="A81" s="1366" t="s">
        <v>62</v>
      </c>
      <c r="B81" s="1367"/>
      <c r="C81" s="1366" t="s">
        <v>63</v>
      </c>
      <c r="D81" s="1401"/>
      <c r="E81" s="1367"/>
      <c r="F81" s="1406" t="s">
        <v>64</v>
      </c>
      <c r="G81" s="1408"/>
      <c r="H81" s="1408"/>
      <c r="I81" s="1408"/>
      <c r="J81" s="1408"/>
      <c r="K81" s="1408"/>
      <c r="L81" s="1408"/>
      <c r="M81" s="1408"/>
      <c r="N81" s="1408"/>
      <c r="O81" s="1408"/>
      <c r="P81" s="1408"/>
      <c r="Q81" s="1408"/>
      <c r="R81" s="1408"/>
      <c r="S81" s="1408"/>
      <c r="T81" s="1408"/>
      <c r="U81" s="1408"/>
      <c r="V81" s="1408"/>
      <c r="W81" s="1408"/>
      <c r="X81" s="1408"/>
      <c r="Y81" s="1408"/>
      <c r="Z81" s="1408"/>
      <c r="AA81" s="1408"/>
      <c r="AB81" s="1408"/>
      <c r="AC81" s="1408"/>
      <c r="AD81" s="1408"/>
      <c r="AE81" s="1408"/>
      <c r="AF81" s="1408"/>
      <c r="AG81" s="1407"/>
      <c r="AH81" s="11"/>
      <c r="AI81" s="11"/>
      <c r="AJ81" s="11"/>
      <c r="AK81" s="15"/>
      <c r="AL81" s="1174"/>
      <c r="AM81" s="1174"/>
      <c r="AN81" s="1174"/>
      <c r="AO81" s="1174"/>
      <c r="AP81" s="1174"/>
      <c r="AQ81" s="1174"/>
      <c r="AR81" s="1174"/>
      <c r="AS81" s="1174"/>
      <c r="AT81" s="1174"/>
      <c r="AU81" s="921"/>
      <c r="AV81" s="12"/>
      <c r="AW81" s="12"/>
      <c r="AX81" s="12"/>
      <c r="AY81" s="12"/>
      <c r="CG81" s="14"/>
      <c r="CH81" s="14"/>
      <c r="CI81" s="14"/>
      <c r="CJ81" s="14"/>
      <c r="CK81" s="14"/>
      <c r="CL81" s="14"/>
      <c r="CM81" s="14"/>
      <c r="CN81" s="14"/>
    </row>
    <row r="82" spans="1:92" ht="16.350000000000001" customHeight="1" x14ac:dyDescent="0.2">
      <c r="A82" s="1399"/>
      <c r="B82" s="1400"/>
      <c r="C82" s="1399"/>
      <c r="D82" s="1434"/>
      <c r="E82" s="1400"/>
      <c r="F82" s="1579" t="s">
        <v>110</v>
      </c>
      <c r="G82" s="1579"/>
      <c r="H82" s="1579" t="s">
        <v>111</v>
      </c>
      <c r="I82" s="1579"/>
      <c r="J82" s="1579" t="s">
        <v>112</v>
      </c>
      <c r="K82" s="1579"/>
      <c r="L82" s="1579" t="s">
        <v>113</v>
      </c>
      <c r="M82" s="1579"/>
      <c r="N82" s="1579" t="s">
        <v>114</v>
      </c>
      <c r="O82" s="1579"/>
      <c r="P82" s="1579" t="s">
        <v>115</v>
      </c>
      <c r="Q82" s="1579"/>
      <c r="R82" s="1579" t="s">
        <v>116</v>
      </c>
      <c r="S82" s="1579"/>
      <c r="T82" s="1579" t="s">
        <v>117</v>
      </c>
      <c r="U82" s="1579"/>
      <c r="V82" s="1579" t="s">
        <v>118</v>
      </c>
      <c r="W82" s="1579"/>
      <c r="X82" s="1579" t="s">
        <v>119</v>
      </c>
      <c r="Y82" s="1579"/>
      <c r="Z82" s="1406" t="s">
        <v>120</v>
      </c>
      <c r="AA82" s="1407"/>
      <c r="AB82" s="1406" t="s">
        <v>121</v>
      </c>
      <c r="AC82" s="1407"/>
      <c r="AD82" s="1406" t="s">
        <v>122</v>
      </c>
      <c r="AE82" s="1407"/>
      <c r="AF82" s="1406" t="s">
        <v>123</v>
      </c>
      <c r="AG82" s="1407"/>
      <c r="AH82" s="11"/>
      <c r="AI82" s="11"/>
      <c r="AJ82" s="120"/>
      <c r="AK82" s="922"/>
      <c r="AL82" s="1174"/>
      <c r="AM82" s="1174"/>
      <c r="AN82" s="1174"/>
      <c r="AO82" s="1174"/>
      <c r="AP82" s="1174"/>
      <c r="AQ82" s="1174"/>
      <c r="AR82" s="1174"/>
      <c r="AS82" s="1174"/>
      <c r="AT82" s="1174"/>
      <c r="AU82" s="921"/>
      <c r="AV82" s="12"/>
      <c r="AW82" s="12"/>
      <c r="AX82" s="12"/>
      <c r="AY82" s="12"/>
      <c r="CG82" s="14"/>
      <c r="CH82" s="14"/>
      <c r="CI82" s="14"/>
      <c r="CJ82" s="14"/>
      <c r="CK82" s="14"/>
      <c r="CL82" s="14"/>
      <c r="CM82" s="14"/>
      <c r="CN82" s="14"/>
    </row>
    <row r="83" spans="1:92" ht="16.350000000000001" customHeight="1" x14ac:dyDescent="0.2">
      <c r="A83" s="1399"/>
      <c r="B83" s="1400"/>
      <c r="C83" s="881" t="s">
        <v>88</v>
      </c>
      <c r="D83" s="906" t="s">
        <v>54</v>
      </c>
      <c r="E83" s="815" t="s">
        <v>89</v>
      </c>
      <c r="F83" s="829" t="s">
        <v>54</v>
      </c>
      <c r="G83" s="171" t="s">
        <v>89</v>
      </c>
      <c r="H83" s="829" t="s">
        <v>54</v>
      </c>
      <c r="I83" s="171" t="s">
        <v>89</v>
      </c>
      <c r="J83" s="829" t="s">
        <v>54</v>
      </c>
      <c r="K83" s="171" t="s">
        <v>89</v>
      </c>
      <c r="L83" s="829" t="s">
        <v>54</v>
      </c>
      <c r="M83" s="171" t="s">
        <v>89</v>
      </c>
      <c r="N83" s="829" t="s">
        <v>54</v>
      </c>
      <c r="O83" s="171" t="s">
        <v>89</v>
      </c>
      <c r="P83" s="829" t="s">
        <v>54</v>
      </c>
      <c r="Q83" s="171" t="s">
        <v>89</v>
      </c>
      <c r="R83" s="829" t="s">
        <v>54</v>
      </c>
      <c r="S83" s="171" t="s">
        <v>89</v>
      </c>
      <c r="T83" s="829" t="s">
        <v>54</v>
      </c>
      <c r="U83" s="171" t="s">
        <v>89</v>
      </c>
      <c r="V83" s="829" t="s">
        <v>54</v>
      </c>
      <c r="W83" s="171" t="s">
        <v>89</v>
      </c>
      <c r="X83" s="829" t="s">
        <v>54</v>
      </c>
      <c r="Y83" s="171" t="s">
        <v>89</v>
      </c>
      <c r="Z83" s="829" t="s">
        <v>54</v>
      </c>
      <c r="AA83" s="171" t="s">
        <v>89</v>
      </c>
      <c r="AB83" s="829" t="s">
        <v>54</v>
      </c>
      <c r="AC83" s="171" t="s">
        <v>89</v>
      </c>
      <c r="AD83" s="829" t="s">
        <v>54</v>
      </c>
      <c r="AE83" s="171" t="s">
        <v>89</v>
      </c>
      <c r="AF83" s="829" t="s">
        <v>54</v>
      </c>
      <c r="AG83" s="171" t="s">
        <v>89</v>
      </c>
      <c r="AH83" s="122"/>
      <c r="AI83" s="11"/>
      <c r="AJ83" s="923"/>
      <c r="AK83" s="1174"/>
      <c r="AL83" s="1174"/>
      <c r="AM83" s="1174"/>
      <c r="AN83" s="1174"/>
      <c r="AO83" s="1174"/>
      <c r="AP83" s="1174"/>
      <c r="AQ83" s="1174"/>
      <c r="AR83" s="1174"/>
      <c r="AS83" s="1174"/>
      <c r="AT83" s="1174"/>
      <c r="AU83" s="921"/>
      <c r="AV83" s="12"/>
      <c r="AW83" s="12"/>
      <c r="AX83" s="12"/>
      <c r="AY83" s="12"/>
      <c r="CG83" s="14"/>
      <c r="CH83" s="14"/>
      <c r="CI83" s="14"/>
      <c r="CJ83" s="14"/>
      <c r="CK83" s="14"/>
      <c r="CL83" s="14"/>
      <c r="CM83" s="14"/>
      <c r="CN83" s="14"/>
    </row>
    <row r="84" spans="1:92" ht="16.350000000000001" customHeight="1" x14ac:dyDescent="0.2">
      <c r="A84" s="1397" t="s">
        <v>124</v>
      </c>
      <c r="B84" s="1398"/>
      <c r="C84" s="886">
        <f t="shared" ref="C84:C89" si="8">SUM(D84:E84)</f>
        <v>1</v>
      </c>
      <c r="D84" s="887">
        <f t="shared" ref="D84:E89" si="9">SUM(F84+H84+J84+L84+N84+P84+R84+T84+V84+X84+Z84+AB84+AD84+AF84)</f>
        <v>1</v>
      </c>
      <c r="E84" s="75">
        <f t="shared" si="9"/>
        <v>0</v>
      </c>
      <c r="F84" s="893"/>
      <c r="G84" s="911"/>
      <c r="H84" s="893"/>
      <c r="I84" s="911"/>
      <c r="J84" s="893"/>
      <c r="K84" s="911"/>
      <c r="L84" s="893"/>
      <c r="M84" s="911"/>
      <c r="N84" s="893"/>
      <c r="O84" s="911"/>
      <c r="P84" s="893">
        <v>1</v>
      </c>
      <c r="Q84" s="911"/>
      <c r="R84" s="893"/>
      <c r="S84" s="911"/>
      <c r="T84" s="893"/>
      <c r="U84" s="911"/>
      <c r="V84" s="893"/>
      <c r="W84" s="911"/>
      <c r="X84" s="893"/>
      <c r="Y84" s="911"/>
      <c r="Z84" s="893"/>
      <c r="AA84" s="911"/>
      <c r="AB84" s="893"/>
      <c r="AC84" s="911"/>
      <c r="AD84" s="893"/>
      <c r="AE84" s="911"/>
      <c r="AF84" s="893"/>
      <c r="AG84" s="924"/>
      <c r="AH84" s="173"/>
      <c r="AI84" s="11"/>
      <c r="AJ84" s="925"/>
      <c r="AK84" s="15"/>
      <c r="AL84" s="1174"/>
      <c r="AM84" s="1174"/>
      <c r="AN84" s="1174"/>
      <c r="AO84" s="1174"/>
      <c r="AP84" s="1174"/>
      <c r="AQ84" s="1174"/>
      <c r="AR84" s="1174"/>
      <c r="AS84" s="1174"/>
      <c r="AT84" s="1174"/>
      <c r="AU84" s="921"/>
      <c r="AV84" s="12"/>
      <c r="AW84" s="12"/>
      <c r="AX84" s="12"/>
      <c r="AY84" s="12"/>
      <c r="CG84" s="14"/>
      <c r="CH84" s="14"/>
      <c r="CI84" s="14"/>
      <c r="CJ84" s="14"/>
      <c r="CK84" s="14"/>
      <c r="CL84" s="14"/>
      <c r="CM84" s="14"/>
      <c r="CN84" s="14"/>
    </row>
    <row r="85" spans="1:92" ht="25.35" customHeight="1" x14ac:dyDescent="0.2">
      <c r="A85" s="1401" t="s">
        <v>125</v>
      </c>
      <c r="B85" s="926" t="s">
        <v>126</v>
      </c>
      <c r="C85" s="907">
        <f t="shared" si="8"/>
        <v>0</v>
      </c>
      <c r="D85" s="908">
        <f t="shared" si="9"/>
        <v>0</v>
      </c>
      <c r="E85" s="909">
        <f t="shared" si="9"/>
        <v>0</v>
      </c>
      <c r="F85" s="893"/>
      <c r="G85" s="896"/>
      <c r="H85" s="893"/>
      <c r="I85" s="896"/>
      <c r="J85" s="893"/>
      <c r="K85" s="896"/>
      <c r="L85" s="893"/>
      <c r="M85" s="896"/>
      <c r="N85" s="893"/>
      <c r="O85" s="896"/>
      <c r="P85" s="893"/>
      <c r="Q85" s="896"/>
      <c r="R85" s="893"/>
      <c r="S85" s="896"/>
      <c r="T85" s="893"/>
      <c r="U85" s="896"/>
      <c r="V85" s="893"/>
      <c r="W85" s="896"/>
      <c r="X85" s="893"/>
      <c r="Y85" s="896"/>
      <c r="Z85" s="893"/>
      <c r="AA85" s="896"/>
      <c r="AB85" s="893"/>
      <c r="AC85" s="896"/>
      <c r="AD85" s="893"/>
      <c r="AE85" s="896"/>
      <c r="AF85" s="893"/>
      <c r="AG85" s="924"/>
      <c r="AH85" s="173"/>
      <c r="AI85" s="11"/>
      <c r="AJ85" s="927"/>
      <c r="AK85" s="922"/>
      <c r="AL85" s="1174"/>
      <c r="AM85" s="1174"/>
      <c r="AN85" s="1174"/>
      <c r="AO85" s="1174"/>
      <c r="AP85" s="1174"/>
      <c r="AQ85" s="1174"/>
      <c r="AR85" s="1174"/>
      <c r="AS85" s="1174"/>
      <c r="AT85" s="1174"/>
      <c r="AU85" s="921"/>
      <c r="AV85" s="12"/>
      <c r="AW85" s="12"/>
      <c r="AX85" s="12"/>
      <c r="AY85" s="12"/>
      <c r="CG85" s="14">
        <v>0</v>
      </c>
      <c r="CH85" s="14"/>
      <c r="CI85" s="14"/>
      <c r="CJ85" s="14"/>
      <c r="CK85" s="14"/>
      <c r="CL85" s="14"/>
      <c r="CM85" s="14"/>
      <c r="CN85" s="14"/>
    </row>
    <row r="86" spans="1:92" ht="16.350000000000001" customHeight="1" x14ac:dyDescent="0.2">
      <c r="A86" s="1434"/>
      <c r="B86" s="805" t="s">
        <v>127</v>
      </c>
      <c r="C86" s="139">
        <f t="shared" si="8"/>
        <v>1</v>
      </c>
      <c r="D86" s="140">
        <f t="shared" si="9"/>
        <v>1</v>
      </c>
      <c r="E86" s="141">
        <f t="shared" si="9"/>
        <v>0</v>
      </c>
      <c r="F86" s="35"/>
      <c r="G86" s="39"/>
      <c r="H86" s="35"/>
      <c r="I86" s="39"/>
      <c r="J86" s="35"/>
      <c r="K86" s="39"/>
      <c r="L86" s="35"/>
      <c r="M86" s="39"/>
      <c r="N86" s="35"/>
      <c r="O86" s="39"/>
      <c r="P86" s="35">
        <v>1</v>
      </c>
      <c r="Q86" s="39"/>
      <c r="R86" s="35"/>
      <c r="S86" s="39"/>
      <c r="T86" s="35"/>
      <c r="U86" s="39"/>
      <c r="V86" s="35"/>
      <c r="W86" s="39"/>
      <c r="X86" s="35"/>
      <c r="Y86" s="39"/>
      <c r="Z86" s="35"/>
      <c r="AA86" s="39"/>
      <c r="AB86" s="35"/>
      <c r="AC86" s="39"/>
      <c r="AD86" s="35"/>
      <c r="AE86" s="39"/>
      <c r="AF86" s="35"/>
      <c r="AG86" s="40"/>
      <c r="AH86" s="173"/>
      <c r="AI86" s="11"/>
      <c r="AJ86" s="925"/>
      <c r="AK86" s="928"/>
      <c r="AL86" s="1174"/>
      <c r="AM86" s="1174"/>
      <c r="AN86" s="1174"/>
      <c r="AO86" s="1174"/>
      <c r="AP86" s="1174"/>
      <c r="AQ86" s="1174"/>
      <c r="AR86" s="1174"/>
      <c r="AS86" s="1174"/>
      <c r="AT86" s="1174"/>
      <c r="AU86" s="921"/>
      <c r="AV86" s="12"/>
      <c r="AW86" s="12"/>
      <c r="AX86" s="12"/>
      <c r="AY86" s="12"/>
      <c r="CG86" s="14">
        <v>0</v>
      </c>
      <c r="CH86" s="14"/>
      <c r="CI86" s="14"/>
      <c r="CJ86" s="14"/>
      <c r="CK86" s="14"/>
      <c r="CL86" s="14"/>
      <c r="CM86" s="14"/>
      <c r="CN86" s="14"/>
    </row>
    <row r="87" spans="1:92" ht="15.75" customHeight="1" x14ac:dyDescent="0.2">
      <c r="A87" s="1434"/>
      <c r="B87" s="805" t="s">
        <v>128</v>
      </c>
      <c r="C87" s="139">
        <f t="shared" si="8"/>
        <v>0</v>
      </c>
      <c r="D87" s="140">
        <f t="shared" si="9"/>
        <v>0</v>
      </c>
      <c r="E87" s="141">
        <f t="shared" si="9"/>
        <v>0</v>
      </c>
      <c r="F87" s="35"/>
      <c r="G87" s="39"/>
      <c r="H87" s="35"/>
      <c r="I87" s="39"/>
      <c r="J87" s="35"/>
      <c r="K87" s="39"/>
      <c r="L87" s="35"/>
      <c r="M87" s="39"/>
      <c r="N87" s="35"/>
      <c r="O87" s="39"/>
      <c r="P87" s="35"/>
      <c r="Q87" s="39"/>
      <c r="R87" s="35"/>
      <c r="S87" s="39"/>
      <c r="T87" s="35"/>
      <c r="U87" s="39"/>
      <c r="V87" s="35"/>
      <c r="W87" s="39"/>
      <c r="X87" s="35"/>
      <c r="Y87" s="39"/>
      <c r="Z87" s="35"/>
      <c r="AA87" s="39"/>
      <c r="AB87" s="35"/>
      <c r="AC87" s="39"/>
      <c r="AD87" s="35"/>
      <c r="AE87" s="39"/>
      <c r="AF87" s="35"/>
      <c r="AG87" s="40"/>
      <c r="AH87" s="173"/>
      <c r="AI87" s="11"/>
      <c r="AJ87" s="7"/>
      <c r="AK87" s="13"/>
      <c r="AL87" s="13"/>
      <c r="AM87" s="13"/>
      <c r="AN87" s="1137"/>
      <c r="AO87" s="1137"/>
      <c r="AP87" s="1137"/>
      <c r="AQ87" s="1137"/>
      <c r="AR87" s="1137"/>
      <c r="AS87" s="1137"/>
      <c r="AT87" s="1137"/>
      <c r="AU87" s="1137"/>
      <c r="AV87" s="1137"/>
      <c r="AW87" s="921"/>
      <c r="AX87" s="12"/>
      <c r="AY87" s="12"/>
      <c r="BZ87" s="2"/>
      <c r="CG87" s="14">
        <v>0</v>
      </c>
      <c r="CH87" s="14"/>
      <c r="CI87" s="14"/>
      <c r="CJ87" s="14"/>
      <c r="CK87" s="14"/>
      <c r="CL87" s="14"/>
      <c r="CM87" s="14"/>
      <c r="CN87" s="14"/>
    </row>
    <row r="88" spans="1:92" ht="22.5" customHeight="1" x14ac:dyDescent="0.2">
      <c r="A88" s="1434"/>
      <c r="B88" s="180" t="s">
        <v>129</v>
      </c>
      <c r="C88" s="139">
        <f t="shared" si="8"/>
        <v>0</v>
      </c>
      <c r="D88" s="140">
        <f t="shared" si="9"/>
        <v>0</v>
      </c>
      <c r="E88" s="141">
        <f t="shared" si="9"/>
        <v>0</v>
      </c>
      <c r="F88" s="35"/>
      <c r="G88" s="39"/>
      <c r="H88" s="35"/>
      <c r="I88" s="39"/>
      <c r="J88" s="35"/>
      <c r="K88" s="39"/>
      <c r="L88" s="35"/>
      <c r="M88" s="39"/>
      <c r="N88" s="35"/>
      <c r="O88" s="39"/>
      <c r="P88" s="35"/>
      <c r="Q88" s="39"/>
      <c r="R88" s="35"/>
      <c r="S88" s="39"/>
      <c r="T88" s="35"/>
      <c r="U88" s="39"/>
      <c r="V88" s="35"/>
      <c r="W88" s="39"/>
      <c r="X88" s="35"/>
      <c r="Y88" s="39"/>
      <c r="Z88" s="35"/>
      <c r="AA88" s="39"/>
      <c r="AB88" s="35"/>
      <c r="AC88" s="39"/>
      <c r="AD88" s="35"/>
      <c r="AE88" s="39"/>
      <c r="AF88" s="35"/>
      <c r="AG88" s="40"/>
      <c r="AH88" s="3"/>
      <c r="AL88" s="1174"/>
      <c r="AM88" s="1174"/>
      <c r="AN88" s="1174"/>
      <c r="AO88" s="1174"/>
      <c r="AP88" s="1174"/>
      <c r="AQ88" s="1174"/>
      <c r="AR88" s="1174"/>
      <c r="AS88" s="1174"/>
      <c r="AT88" s="1174"/>
      <c r="AU88" s="921"/>
      <c r="AV88" s="12"/>
      <c r="AW88" s="12"/>
      <c r="AX88" s="12"/>
      <c r="AY88" s="12"/>
      <c r="CG88" s="14">
        <v>0</v>
      </c>
      <c r="CH88" s="14"/>
      <c r="CI88" s="14"/>
      <c r="CJ88" s="14"/>
      <c r="CK88" s="14"/>
      <c r="CL88" s="14"/>
      <c r="CM88" s="14"/>
      <c r="CN88" s="14"/>
    </row>
    <row r="89" spans="1:92" ht="16.350000000000001" customHeight="1" x14ac:dyDescent="0.2">
      <c r="A89" s="1402"/>
      <c r="B89" s="181" t="s">
        <v>130</v>
      </c>
      <c r="C89" s="182">
        <f t="shared" si="8"/>
        <v>0</v>
      </c>
      <c r="D89" s="183">
        <f t="shared" si="9"/>
        <v>0</v>
      </c>
      <c r="E89" s="184">
        <f t="shared" si="9"/>
        <v>0</v>
      </c>
      <c r="F89" s="82"/>
      <c r="G89" s="85"/>
      <c r="H89" s="82"/>
      <c r="I89" s="85"/>
      <c r="J89" s="82"/>
      <c r="K89" s="85"/>
      <c r="L89" s="82"/>
      <c r="M89" s="85"/>
      <c r="N89" s="82"/>
      <c r="O89" s="85"/>
      <c r="P89" s="82"/>
      <c r="Q89" s="85"/>
      <c r="R89" s="82"/>
      <c r="S89" s="85"/>
      <c r="T89" s="82"/>
      <c r="U89" s="85"/>
      <c r="V89" s="82"/>
      <c r="W89" s="85"/>
      <c r="X89" s="82"/>
      <c r="Y89" s="85"/>
      <c r="Z89" s="82"/>
      <c r="AA89" s="85"/>
      <c r="AB89" s="82"/>
      <c r="AC89" s="85"/>
      <c r="AD89" s="82"/>
      <c r="AE89" s="85"/>
      <c r="AF89" s="82"/>
      <c r="AG89" s="185"/>
      <c r="AH89" s="3"/>
      <c r="AL89" s="1174"/>
      <c r="AM89" s="1174"/>
      <c r="AN89" s="1174"/>
      <c r="AO89" s="1174"/>
      <c r="AP89" s="1174"/>
      <c r="AQ89" s="1174"/>
      <c r="AR89" s="1174"/>
      <c r="AS89" s="1174"/>
      <c r="AT89" s="1174"/>
      <c r="AU89" s="921"/>
      <c r="AV89" s="12"/>
      <c r="AW89" s="12"/>
      <c r="AX89" s="12"/>
      <c r="AY89" s="12"/>
      <c r="CG89" s="14">
        <v>0</v>
      </c>
      <c r="CH89" s="14"/>
      <c r="CI89" s="14"/>
      <c r="CJ89" s="14"/>
      <c r="CK89" s="14"/>
      <c r="CL89" s="14"/>
      <c r="CM89" s="14"/>
      <c r="CN89" s="14"/>
    </row>
    <row r="90" spans="1:92" ht="16.350000000000001" customHeight="1" x14ac:dyDescent="0.2">
      <c r="A90" s="112" t="s">
        <v>131</v>
      </c>
      <c r="B90" s="112"/>
      <c r="AL90" s="1174"/>
      <c r="AM90" s="1174"/>
      <c r="AN90" s="1174"/>
      <c r="AO90" s="1174"/>
      <c r="AP90" s="1174"/>
      <c r="AQ90" s="1174"/>
      <c r="AR90" s="1174"/>
      <c r="AS90" s="1174"/>
      <c r="AT90" s="1174"/>
      <c r="AU90" s="921"/>
      <c r="AV90" s="12"/>
      <c r="AW90" s="12"/>
      <c r="AX90" s="12"/>
      <c r="AY90" s="12"/>
      <c r="CG90" s="14">
        <v>0</v>
      </c>
      <c r="CH90" s="14"/>
      <c r="CI90" s="14"/>
      <c r="CJ90" s="14"/>
      <c r="CK90" s="14"/>
      <c r="CL90" s="14"/>
      <c r="CM90" s="14"/>
      <c r="CN90" s="14"/>
    </row>
    <row r="91" spans="1:92" ht="16.350000000000001" customHeight="1" x14ac:dyDescent="0.2">
      <c r="A91" s="1366" t="s">
        <v>62</v>
      </c>
      <c r="B91" s="1367"/>
      <c r="C91" s="1375" t="s">
        <v>63</v>
      </c>
      <c r="D91" s="1375"/>
      <c r="E91" s="1375"/>
      <c r="F91" s="1585" t="s">
        <v>76</v>
      </c>
      <c r="G91" s="1585"/>
      <c r="H91" s="1585"/>
      <c r="I91" s="1585"/>
      <c r="J91" s="1585"/>
      <c r="K91" s="1585"/>
      <c r="L91" s="1585"/>
      <c r="M91" s="1585"/>
      <c r="N91" s="1585"/>
      <c r="O91" s="1585"/>
      <c r="P91" s="1585"/>
      <c r="Q91" s="1585"/>
      <c r="R91" s="1585"/>
      <c r="S91" s="1585"/>
      <c r="T91" s="1585"/>
      <c r="U91" s="1585"/>
      <c r="V91" s="1585"/>
      <c r="W91" s="1585"/>
      <c r="X91" s="1585"/>
      <c r="Y91" s="1585"/>
      <c r="Z91" s="1585"/>
      <c r="AA91" s="1585"/>
      <c r="AB91" s="1585"/>
      <c r="AC91" s="1585"/>
      <c r="AD91" s="1585"/>
      <c r="AE91" s="1585"/>
      <c r="AF91" s="1585"/>
      <c r="AG91" s="1589"/>
      <c r="AH91" s="1590" t="s">
        <v>132</v>
      </c>
      <c r="AI91" s="1438"/>
      <c r="AJ91" s="1438"/>
      <c r="AK91" s="1439"/>
      <c r="AL91" s="186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12"/>
      <c r="AX91" s="12"/>
      <c r="AY91" s="12"/>
      <c r="CG91" s="14">
        <v>0</v>
      </c>
      <c r="CH91" s="14"/>
      <c r="CI91" s="14"/>
      <c r="CJ91" s="14"/>
      <c r="CK91" s="14"/>
      <c r="CL91" s="14"/>
      <c r="CM91" s="14"/>
      <c r="CN91" s="14"/>
    </row>
    <row r="92" spans="1:92" ht="16.350000000000001" customHeight="1" x14ac:dyDescent="0.2">
      <c r="A92" s="1399"/>
      <c r="B92" s="1400"/>
      <c r="C92" s="1392"/>
      <c r="D92" s="1392"/>
      <c r="E92" s="1392"/>
      <c r="F92" s="1579" t="s">
        <v>110</v>
      </c>
      <c r="G92" s="1579"/>
      <c r="H92" s="1579" t="s">
        <v>111</v>
      </c>
      <c r="I92" s="1579"/>
      <c r="J92" s="1585" t="s">
        <v>112</v>
      </c>
      <c r="K92" s="1585"/>
      <c r="L92" s="1585" t="s">
        <v>113</v>
      </c>
      <c r="M92" s="1585"/>
      <c r="N92" s="1585" t="s">
        <v>114</v>
      </c>
      <c r="O92" s="1585"/>
      <c r="P92" s="1585" t="s">
        <v>115</v>
      </c>
      <c r="Q92" s="1585"/>
      <c r="R92" s="1579" t="s">
        <v>116</v>
      </c>
      <c r="S92" s="1579"/>
      <c r="T92" s="1585" t="s">
        <v>117</v>
      </c>
      <c r="U92" s="1585"/>
      <c r="V92" s="1585" t="s">
        <v>118</v>
      </c>
      <c r="W92" s="1585"/>
      <c r="X92" s="1585" t="s">
        <v>119</v>
      </c>
      <c r="Y92" s="1585"/>
      <c r="Z92" s="1585" t="s">
        <v>120</v>
      </c>
      <c r="AA92" s="1585"/>
      <c r="AB92" s="1585" t="s">
        <v>121</v>
      </c>
      <c r="AC92" s="1585"/>
      <c r="AD92" s="1585" t="s">
        <v>122</v>
      </c>
      <c r="AE92" s="1585"/>
      <c r="AF92" s="1585" t="s">
        <v>123</v>
      </c>
      <c r="AG92" s="1589"/>
      <c r="AH92" s="1367" t="s">
        <v>133</v>
      </c>
      <c r="AI92" s="1375" t="s">
        <v>134</v>
      </c>
      <c r="AJ92" s="1375" t="s">
        <v>135</v>
      </c>
      <c r="AK92" s="1375" t="s">
        <v>136</v>
      </c>
      <c r="AL92" s="186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12"/>
      <c r="AX92" s="12"/>
      <c r="AY92" s="12"/>
      <c r="CG92" s="14">
        <v>0</v>
      </c>
      <c r="CH92" s="14"/>
      <c r="CI92" s="14"/>
      <c r="CJ92" s="14"/>
      <c r="CK92" s="14"/>
      <c r="CL92" s="14"/>
      <c r="CM92" s="14"/>
      <c r="CN92" s="14"/>
    </row>
    <row r="93" spans="1:92" ht="16.350000000000001" customHeight="1" x14ac:dyDescent="0.2">
      <c r="A93" s="1399"/>
      <c r="B93" s="1400"/>
      <c r="C93" s="881" t="s">
        <v>88</v>
      </c>
      <c r="D93" s="906" t="s">
        <v>54</v>
      </c>
      <c r="E93" s="815" t="s">
        <v>89</v>
      </c>
      <c r="F93" s="829" t="s">
        <v>54</v>
      </c>
      <c r="G93" s="806" t="s">
        <v>89</v>
      </c>
      <c r="H93" s="829" t="s">
        <v>54</v>
      </c>
      <c r="I93" s="806" t="s">
        <v>89</v>
      </c>
      <c r="J93" s="829" t="s">
        <v>54</v>
      </c>
      <c r="K93" s="806" t="s">
        <v>89</v>
      </c>
      <c r="L93" s="829" t="s">
        <v>54</v>
      </c>
      <c r="M93" s="806" t="s">
        <v>89</v>
      </c>
      <c r="N93" s="829" t="s">
        <v>54</v>
      </c>
      <c r="O93" s="806" t="s">
        <v>89</v>
      </c>
      <c r="P93" s="829" t="s">
        <v>54</v>
      </c>
      <c r="Q93" s="806" t="s">
        <v>89</v>
      </c>
      <c r="R93" s="829" t="s">
        <v>54</v>
      </c>
      <c r="S93" s="806" t="s">
        <v>89</v>
      </c>
      <c r="T93" s="829" t="s">
        <v>54</v>
      </c>
      <c r="U93" s="806" t="s">
        <v>89</v>
      </c>
      <c r="V93" s="829" t="s">
        <v>54</v>
      </c>
      <c r="W93" s="806" t="s">
        <v>89</v>
      </c>
      <c r="X93" s="829" t="s">
        <v>54</v>
      </c>
      <c r="Y93" s="806" t="s">
        <v>89</v>
      </c>
      <c r="Z93" s="829" t="s">
        <v>54</v>
      </c>
      <c r="AA93" s="806" t="s">
        <v>89</v>
      </c>
      <c r="AB93" s="829" t="s">
        <v>54</v>
      </c>
      <c r="AC93" s="806" t="s">
        <v>89</v>
      </c>
      <c r="AD93" s="829" t="s">
        <v>54</v>
      </c>
      <c r="AE93" s="806" t="s">
        <v>89</v>
      </c>
      <c r="AF93" s="829" t="s">
        <v>54</v>
      </c>
      <c r="AG93" s="188" t="s">
        <v>89</v>
      </c>
      <c r="AH93" s="1369"/>
      <c r="AI93" s="1376"/>
      <c r="AJ93" s="1376"/>
      <c r="AK93" s="1376"/>
      <c r="AL93" s="186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12"/>
      <c r="AX93" s="12"/>
      <c r="AY93" s="12"/>
      <c r="CG93" s="14">
        <v>0</v>
      </c>
      <c r="CH93" s="14"/>
      <c r="CI93" s="14"/>
      <c r="CJ93" s="14"/>
      <c r="CK93" s="14"/>
      <c r="CL93" s="14"/>
      <c r="CM93" s="14"/>
      <c r="CN93" s="14"/>
    </row>
    <row r="94" spans="1:92" ht="16.350000000000001" customHeight="1" x14ac:dyDescent="0.2">
      <c r="A94" s="1397" t="s">
        <v>137</v>
      </c>
      <c r="B94" s="1398"/>
      <c r="C94" s="886">
        <f t="shared" ref="C94:C99" si="10">SUM(D94:E94)</f>
        <v>3</v>
      </c>
      <c r="D94" s="887">
        <f t="shared" ref="D94:E99" si="11">SUM(F94+H94+J94+L94+N94+P94+R94+T94+V94+X94+Z94+AB94+AD94+AF94)</f>
        <v>0</v>
      </c>
      <c r="E94" s="75">
        <f t="shared" si="11"/>
        <v>3</v>
      </c>
      <c r="F94" s="893"/>
      <c r="G94" s="896"/>
      <c r="H94" s="893"/>
      <c r="I94" s="896"/>
      <c r="J94" s="893"/>
      <c r="K94" s="896"/>
      <c r="L94" s="893"/>
      <c r="M94" s="896"/>
      <c r="N94" s="893"/>
      <c r="O94" s="896"/>
      <c r="P94" s="893"/>
      <c r="Q94" s="896"/>
      <c r="R94" s="893"/>
      <c r="S94" s="896"/>
      <c r="T94" s="893"/>
      <c r="U94" s="896"/>
      <c r="V94" s="893"/>
      <c r="W94" s="896">
        <v>1</v>
      </c>
      <c r="X94" s="893"/>
      <c r="Y94" s="896"/>
      <c r="Z94" s="893"/>
      <c r="AA94" s="896">
        <v>1</v>
      </c>
      <c r="AB94" s="893"/>
      <c r="AC94" s="896"/>
      <c r="AD94" s="893"/>
      <c r="AE94" s="896"/>
      <c r="AF94" s="893"/>
      <c r="AG94" s="910">
        <v>1</v>
      </c>
      <c r="AH94" s="896"/>
      <c r="AI94" s="913">
        <v>3</v>
      </c>
      <c r="AJ94" s="913"/>
      <c r="AK94" s="913"/>
      <c r="AL94" s="186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12"/>
      <c r="AX94" s="12"/>
      <c r="AY94" s="12"/>
      <c r="CG94" s="14">
        <v>0</v>
      </c>
      <c r="CH94" s="14"/>
      <c r="CI94" s="14"/>
      <c r="CJ94" s="14"/>
      <c r="CK94" s="14"/>
      <c r="CL94" s="14"/>
      <c r="CM94" s="14"/>
      <c r="CN94" s="14"/>
    </row>
    <row r="95" spans="1:92" ht="25.35" customHeight="1" x14ac:dyDescent="0.2">
      <c r="A95" s="1401" t="s">
        <v>125</v>
      </c>
      <c r="B95" s="926" t="s">
        <v>126</v>
      </c>
      <c r="C95" s="907">
        <f t="shared" si="10"/>
        <v>0</v>
      </c>
      <c r="D95" s="908">
        <f t="shared" si="11"/>
        <v>0</v>
      </c>
      <c r="E95" s="909">
        <f t="shared" si="11"/>
        <v>0</v>
      </c>
      <c r="F95" s="893"/>
      <c r="G95" s="896"/>
      <c r="H95" s="893"/>
      <c r="I95" s="896"/>
      <c r="J95" s="893"/>
      <c r="K95" s="896"/>
      <c r="L95" s="893"/>
      <c r="M95" s="896"/>
      <c r="N95" s="893"/>
      <c r="O95" s="896"/>
      <c r="P95" s="893"/>
      <c r="Q95" s="896"/>
      <c r="R95" s="893"/>
      <c r="S95" s="896"/>
      <c r="T95" s="893"/>
      <c r="U95" s="896"/>
      <c r="V95" s="893"/>
      <c r="W95" s="896"/>
      <c r="X95" s="893"/>
      <c r="Y95" s="896"/>
      <c r="Z95" s="893"/>
      <c r="AA95" s="896"/>
      <c r="AB95" s="893"/>
      <c r="AC95" s="896"/>
      <c r="AD95" s="893"/>
      <c r="AE95" s="896"/>
      <c r="AF95" s="893"/>
      <c r="AG95" s="910"/>
      <c r="AH95" s="896"/>
      <c r="AI95" s="913"/>
      <c r="AJ95" s="913"/>
      <c r="AK95" s="913"/>
      <c r="AL95" s="186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12"/>
      <c r="AX95" s="12"/>
      <c r="AY95" s="12"/>
      <c r="CG95" s="14">
        <v>0</v>
      </c>
      <c r="CH95" s="14"/>
      <c r="CI95" s="14"/>
      <c r="CJ95" s="14"/>
      <c r="CK95" s="14"/>
      <c r="CL95" s="14"/>
      <c r="CM95" s="14"/>
      <c r="CN95" s="14"/>
    </row>
    <row r="96" spans="1:92" ht="16.350000000000001" customHeight="1" x14ac:dyDescent="0.2">
      <c r="A96" s="1434"/>
      <c r="B96" s="805" t="s">
        <v>127</v>
      </c>
      <c r="C96" s="139">
        <f t="shared" si="10"/>
        <v>3</v>
      </c>
      <c r="D96" s="140">
        <f t="shared" si="11"/>
        <v>0</v>
      </c>
      <c r="E96" s="141">
        <f t="shared" si="11"/>
        <v>3</v>
      </c>
      <c r="F96" s="35"/>
      <c r="G96" s="39"/>
      <c r="H96" s="35"/>
      <c r="I96" s="39"/>
      <c r="J96" s="35"/>
      <c r="K96" s="39"/>
      <c r="L96" s="35"/>
      <c r="M96" s="39"/>
      <c r="N96" s="35"/>
      <c r="O96" s="39"/>
      <c r="P96" s="35"/>
      <c r="Q96" s="39"/>
      <c r="R96" s="35"/>
      <c r="S96" s="39"/>
      <c r="T96" s="35"/>
      <c r="U96" s="39"/>
      <c r="V96" s="35"/>
      <c r="W96" s="39">
        <v>1</v>
      </c>
      <c r="X96" s="35"/>
      <c r="Y96" s="39"/>
      <c r="Z96" s="35"/>
      <c r="AA96" s="39">
        <v>1</v>
      </c>
      <c r="AB96" s="35"/>
      <c r="AC96" s="39"/>
      <c r="AD96" s="35"/>
      <c r="AE96" s="39"/>
      <c r="AF96" s="35"/>
      <c r="AG96" s="142">
        <v>1</v>
      </c>
      <c r="AH96" s="39"/>
      <c r="AI96" s="58">
        <v>3</v>
      </c>
      <c r="AJ96" s="58"/>
      <c r="AK96" s="58"/>
      <c r="AL96" s="186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12"/>
      <c r="AX96" s="12"/>
      <c r="AY96" s="12"/>
      <c r="CG96" s="14">
        <v>0</v>
      </c>
      <c r="CH96" s="14"/>
      <c r="CI96" s="14"/>
      <c r="CJ96" s="14"/>
      <c r="CK96" s="14"/>
      <c r="CL96" s="14"/>
      <c r="CM96" s="14"/>
      <c r="CN96" s="14"/>
    </row>
    <row r="97" spans="1:92" ht="18.75" customHeight="1" x14ac:dyDescent="0.2">
      <c r="A97" s="1434"/>
      <c r="B97" s="805" t="s">
        <v>128</v>
      </c>
      <c r="C97" s="139">
        <f t="shared" si="10"/>
        <v>0</v>
      </c>
      <c r="D97" s="140">
        <f t="shared" si="11"/>
        <v>0</v>
      </c>
      <c r="E97" s="141">
        <f t="shared" si="11"/>
        <v>0</v>
      </c>
      <c r="F97" s="35"/>
      <c r="G97" s="39"/>
      <c r="H97" s="35"/>
      <c r="I97" s="39"/>
      <c r="J97" s="35"/>
      <c r="K97" s="39"/>
      <c r="L97" s="35"/>
      <c r="M97" s="39"/>
      <c r="N97" s="35"/>
      <c r="O97" s="39"/>
      <c r="P97" s="35"/>
      <c r="Q97" s="39"/>
      <c r="R97" s="35"/>
      <c r="S97" s="39"/>
      <c r="T97" s="35"/>
      <c r="U97" s="39"/>
      <c r="V97" s="35"/>
      <c r="W97" s="39"/>
      <c r="X97" s="35"/>
      <c r="Y97" s="39"/>
      <c r="Z97" s="35"/>
      <c r="AA97" s="39"/>
      <c r="AB97" s="35"/>
      <c r="AC97" s="39"/>
      <c r="AD97" s="35"/>
      <c r="AE97" s="39"/>
      <c r="AF97" s="35"/>
      <c r="AG97" s="142"/>
      <c r="AH97" s="39"/>
      <c r="AI97" s="58"/>
      <c r="AJ97" s="58"/>
      <c r="AK97" s="58"/>
      <c r="AL97" s="189"/>
      <c r="AM97" s="13"/>
      <c r="AN97" s="1137"/>
      <c r="AO97" s="1137"/>
      <c r="AP97" s="1137"/>
      <c r="AQ97" s="1137"/>
      <c r="AR97" s="1137"/>
      <c r="AS97" s="1137"/>
      <c r="AT97" s="1137"/>
      <c r="AU97" s="930"/>
      <c r="AV97" s="930"/>
      <c r="AW97" s="12"/>
      <c r="AX97" s="12"/>
      <c r="AY97" s="12"/>
      <c r="BZ97" s="2"/>
      <c r="CG97" s="14"/>
      <c r="CH97" s="14"/>
      <c r="CI97" s="14"/>
      <c r="CJ97" s="14"/>
      <c r="CK97" s="14"/>
      <c r="CL97" s="14"/>
      <c r="CM97" s="14"/>
      <c r="CN97" s="14"/>
    </row>
    <row r="98" spans="1:92" ht="24.75" customHeight="1" x14ac:dyDescent="0.2">
      <c r="A98" s="1434"/>
      <c r="B98" s="180" t="s">
        <v>129</v>
      </c>
      <c r="C98" s="139">
        <f t="shared" si="10"/>
        <v>0</v>
      </c>
      <c r="D98" s="140">
        <f t="shared" si="11"/>
        <v>0</v>
      </c>
      <c r="E98" s="141">
        <f t="shared" si="11"/>
        <v>0</v>
      </c>
      <c r="F98" s="35"/>
      <c r="G98" s="39"/>
      <c r="H98" s="35"/>
      <c r="I98" s="39"/>
      <c r="J98" s="35"/>
      <c r="K98" s="39"/>
      <c r="L98" s="35"/>
      <c r="M98" s="39"/>
      <c r="N98" s="35"/>
      <c r="O98" s="39"/>
      <c r="P98" s="35"/>
      <c r="Q98" s="39"/>
      <c r="R98" s="35"/>
      <c r="S98" s="39"/>
      <c r="T98" s="35"/>
      <c r="U98" s="39"/>
      <c r="V98" s="35"/>
      <c r="W98" s="39"/>
      <c r="X98" s="35"/>
      <c r="Y98" s="39"/>
      <c r="Z98" s="35"/>
      <c r="AA98" s="39"/>
      <c r="AB98" s="35"/>
      <c r="AC98" s="39"/>
      <c r="AD98" s="35"/>
      <c r="AE98" s="39"/>
      <c r="AF98" s="35"/>
      <c r="AG98" s="142"/>
      <c r="AH98" s="39"/>
      <c r="AI98" s="58"/>
      <c r="AJ98" s="58"/>
      <c r="AK98" s="58"/>
      <c r="AL98" s="1175"/>
      <c r="AM98" s="1137"/>
      <c r="AN98" s="1137"/>
      <c r="AO98" s="1137"/>
      <c r="AP98" s="1137"/>
      <c r="AQ98" s="1137"/>
      <c r="AR98" s="932"/>
      <c r="AS98" s="1137"/>
      <c r="AT98" s="1137"/>
      <c r="AU98" s="1176"/>
      <c r="AV98" s="12"/>
      <c r="AW98" s="12"/>
      <c r="AX98" s="12"/>
      <c r="AY98" s="12"/>
      <c r="CG98" s="14"/>
      <c r="CH98" s="14"/>
      <c r="CI98" s="14"/>
      <c r="CJ98" s="14"/>
      <c r="CK98" s="14"/>
      <c r="CL98" s="14"/>
      <c r="CM98" s="14"/>
      <c r="CN98" s="14"/>
    </row>
    <row r="99" spans="1:92" ht="16.350000000000001" customHeight="1" x14ac:dyDescent="0.2">
      <c r="A99" s="1402"/>
      <c r="B99" s="181" t="s">
        <v>130</v>
      </c>
      <c r="C99" s="182">
        <f t="shared" si="10"/>
        <v>0</v>
      </c>
      <c r="D99" s="183">
        <f t="shared" si="11"/>
        <v>0</v>
      </c>
      <c r="E99" s="184">
        <f t="shared" si="11"/>
        <v>0</v>
      </c>
      <c r="F99" s="82"/>
      <c r="G99" s="85"/>
      <c r="H99" s="82"/>
      <c r="I99" s="85"/>
      <c r="J99" s="82"/>
      <c r="K99" s="85"/>
      <c r="L99" s="82"/>
      <c r="M99" s="85"/>
      <c r="N99" s="82"/>
      <c r="O99" s="85"/>
      <c r="P99" s="82"/>
      <c r="Q99" s="85"/>
      <c r="R99" s="82"/>
      <c r="S99" s="85"/>
      <c r="T99" s="82"/>
      <c r="U99" s="85"/>
      <c r="V99" s="82"/>
      <c r="W99" s="85"/>
      <c r="X99" s="82"/>
      <c r="Y99" s="85"/>
      <c r="Z99" s="82"/>
      <c r="AA99" s="85"/>
      <c r="AB99" s="82"/>
      <c r="AC99" s="85"/>
      <c r="AD99" s="82"/>
      <c r="AE99" s="85"/>
      <c r="AF99" s="82"/>
      <c r="AG99" s="148"/>
      <c r="AH99" s="85"/>
      <c r="AI99" s="59"/>
      <c r="AJ99" s="59"/>
      <c r="AK99" s="59"/>
      <c r="AL99" s="1177"/>
      <c r="AM99" s="1174"/>
      <c r="AN99" s="1174"/>
      <c r="AO99" s="1174"/>
      <c r="AP99" s="1174"/>
      <c r="AQ99" s="1174"/>
      <c r="AR99" s="935"/>
      <c r="AS99" s="1174"/>
      <c r="AT99" s="1174"/>
      <c r="AU99" s="1176"/>
      <c r="AV99" s="12"/>
      <c r="AW99" s="12"/>
      <c r="AX99" s="12"/>
      <c r="AY99" s="12"/>
      <c r="CA99" s="4" t="str">
        <f>IF(C99&gt;C98+C97,"* Los Ingresos de pacientes dependientes severos con escaras DEBEN estar incluidos en los Ingresos de pacientes dependientes severos Oncológicos o No Oncológicos. ","")</f>
        <v/>
      </c>
      <c r="CG99" s="14"/>
      <c r="CH99" s="14"/>
      <c r="CI99" s="14"/>
      <c r="CJ99" s="14"/>
      <c r="CK99" s="14"/>
      <c r="CL99" s="14"/>
      <c r="CM99" s="14"/>
      <c r="CN99" s="14"/>
    </row>
    <row r="100" spans="1:92" ht="27" customHeight="1" x14ac:dyDescent="0.2">
      <c r="A100" s="112" t="s">
        <v>138</v>
      </c>
      <c r="B100" s="112"/>
      <c r="AK100" s="15"/>
      <c r="AL100" s="15"/>
      <c r="AM100" s="15"/>
      <c r="AN100" s="15"/>
      <c r="AO100" s="15"/>
      <c r="AP100" s="15"/>
      <c r="AQ100" s="15"/>
      <c r="AR100" s="15"/>
      <c r="AS100" s="1174"/>
      <c r="AT100" s="1174"/>
      <c r="AU100" s="1176"/>
      <c r="AV100" s="12"/>
      <c r="AW100" s="12"/>
      <c r="AX100" s="12"/>
      <c r="AY100" s="12"/>
      <c r="CG100" s="14"/>
      <c r="CH100" s="14"/>
      <c r="CI100" s="14"/>
      <c r="CJ100" s="14"/>
      <c r="CK100" s="14"/>
      <c r="CL100" s="14"/>
      <c r="CM100" s="14"/>
      <c r="CN100" s="14"/>
    </row>
    <row r="101" spans="1:92" ht="16.350000000000001" customHeight="1" x14ac:dyDescent="0.25">
      <c r="A101" s="1401" t="s">
        <v>62</v>
      </c>
      <c r="B101" s="1401"/>
      <c r="C101" s="1366" t="s">
        <v>63</v>
      </c>
      <c r="D101" s="1401"/>
      <c r="E101" s="1367"/>
      <c r="F101" s="1406" t="s">
        <v>64</v>
      </c>
      <c r="G101" s="1408"/>
      <c r="H101" s="1408"/>
      <c r="I101" s="1408"/>
      <c r="J101" s="1408"/>
      <c r="K101" s="1408"/>
      <c r="L101" s="1408"/>
      <c r="M101" s="1408"/>
      <c r="N101" s="1408"/>
      <c r="O101" s="1408"/>
      <c r="P101" s="1408"/>
      <c r="Q101" s="1408"/>
      <c r="R101" s="1408"/>
      <c r="S101" s="1408"/>
      <c r="T101" s="1408"/>
      <c r="U101" s="1408"/>
      <c r="V101" s="1408"/>
      <c r="W101" s="1408"/>
      <c r="X101" s="1408"/>
      <c r="Y101" s="1408"/>
      <c r="Z101" s="1408"/>
      <c r="AA101" s="1408"/>
      <c r="AB101" s="1408"/>
      <c r="AC101" s="1408"/>
      <c r="AD101" s="1408"/>
      <c r="AE101" s="1408"/>
      <c r="AF101" s="1408"/>
      <c r="AG101" s="1435"/>
      <c r="AH101" s="1439" t="s">
        <v>132</v>
      </c>
      <c r="AI101" s="1591"/>
      <c r="AJ101" s="1591"/>
      <c r="AK101" s="196"/>
      <c r="AL101" s="15"/>
      <c r="AM101" s="15"/>
      <c r="AN101" s="15"/>
      <c r="AO101" s="15"/>
      <c r="AP101" s="15"/>
      <c r="AQ101" s="15"/>
      <c r="AR101" s="15"/>
      <c r="AS101" s="1174"/>
      <c r="AT101" s="1174"/>
      <c r="AU101" s="1176"/>
      <c r="AV101" s="12"/>
      <c r="AW101" s="12"/>
      <c r="AX101" s="12"/>
      <c r="AY101" s="12"/>
      <c r="CG101" s="14"/>
      <c r="CH101" s="14"/>
      <c r="CI101" s="14"/>
      <c r="CJ101" s="14"/>
      <c r="CK101" s="14"/>
      <c r="CL101" s="14"/>
      <c r="CM101" s="14"/>
      <c r="CN101" s="14"/>
    </row>
    <row r="102" spans="1:92" ht="16.350000000000001" customHeight="1" x14ac:dyDescent="0.2">
      <c r="A102" s="1434"/>
      <c r="B102" s="1434"/>
      <c r="C102" s="1399"/>
      <c r="D102" s="1434"/>
      <c r="E102" s="1400"/>
      <c r="F102" s="1377" t="s">
        <v>139</v>
      </c>
      <c r="G102" s="1380"/>
      <c r="H102" s="1377" t="s">
        <v>111</v>
      </c>
      <c r="I102" s="1380"/>
      <c r="J102" s="1377" t="s">
        <v>112</v>
      </c>
      <c r="K102" s="1380"/>
      <c r="L102" s="1377" t="s">
        <v>113</v>
      </c>
      <c r="M102" s="1380"/>
      <c r="N102" s="1377" t="s">
        <v>114</v>
      </c>
      <c r="O102" s="1380"/>
      <c r="P102" s="1377" t="s">
        <v>115</v>
      </c>
      <c r="Q102" s="1380"/>
      <c r="R102" s="1377" t="s">
        <v>116</v>
      </c>
      <c r="S102" s="1380"/>
      <c r="T102" s="1377" t="s">
        <v>117</v>
      </c>
      <c r="U102" s="1380"/>
      <c r="V102" s="1377" t="s">
        <v>118</v>
      </c>
      <c r="W102" s="1380"/>
      <c r="X102" s="1377" t="s">
        <v>119</v>
      </c>
      <c r="Y102" s="1380"/>
      <c r="Z102" s="1406" t="s">
        <v>120</v>
      </c>
      <c r="AA102" s="1407"/>
      <c r="AB102" s="1406" t="s">
        <v>121</v>
      </c>
      <c r="AC102" s="1407"/>
      <c r="AD102" s="1406" t="s">
        <v>122</v>
      </c>
      <c r="AE102" s="1407"/>
      <c r="AF102" s="1406" t="s">
        <v>123</v>
      </c>
      <c r="AG102" s="1435"/>
      <c r="AH102" s="1367" t="s">
        <v>140</v>
      </c>
      <c r="AI102" s="1375" t="s">
        <v>141</v>
      </c>
      <c r="AJ102" s="1375" t="s">
        <v>135</v>
      </c>
      <c r="AK102" s="197"/>
      <c r="AL102" s="15"/>
      <c r="AM102" s="15"/>
      <c r="AN102" s="15"/>
      <c r="AO102" s="15"/>
      <c r="AP102" s="15"/>
      <c r="AQ102" s="15"/>
      <c r="AR102" s="15"/>
      <c r="AS102" s="1174"/>
      <c r="AT102" s="1174"/>
      <c r="AU102" s="1176"/>
      <c r="AV102" s="12"/>
      <c r="AW102" s="12"/>
      <c r="AX102" s="12"/>
      <c r="AY102" s="12"/>
      <c r="CG102" s="14"/>
      <c r="CH102" s="14"/>
      <c r="CI102" s="14"/>
      <c r="CJ102" s="14"/>
      <c r="CK102" s="14"/>
      <c r="CL102" s="14"/>
      <c r="CM102" s="14"/>
      <c r="CN102" s="14"/>
    </row>
    <row r="103" spans="1:92" ht="16.350000000000001" customHeight="1" x14ac:dyDescent="0.2">
      <c r="A103" s="1402"/>
      <c r="B103" s="1402"/>
      <c r="C103" s="881" t="s">
        <v>88</v>
      </c>
      <c r="D103" s="906" t="s">
        <v>54</v>
      </c>
      <c r="E103" s="815" t="s">
        <v>89</v>
      </c>
      <c r="F103" s="829" t="s">
        <v>54</v>
      </c>
      <c r="G103" s="806" t="s">
        <v>89</v>
      </c>
      <c r="H103" s="829" t="s">
        <v>54</v>
      </c>
      <c r="I103" s="806" t="s">
        <v>89</v>
      </c>
      <c r="J103" s="829" t="s">
        <v>54</v>
      </c>
      <c r="K103" s="806" t="s">
        <v>89</v>
      </c>
      <c r="L103" s="829" t="s">
        <v>54</v>
      </c>
      <c r="M103" s="806" t="s">
        <v>89</v>
      </c>
      <c r="N103" s="829" t="s">
        <v>54</v>
      </c>
      <c r="O103" s="806" t="s">
        <v>89</v>
      </c>
      <c r="P103" s="829" t="s">
        <v>54</v>
      </c>
      <c r="Q103" s="806" t="s">
        <v>89</v>
      </c>
      <c r="R103" s="829" t="s">
        <v>54</v>
      </c>
      <c r="S103" s="806" t="s">
        <v>89</v>
      </c>
      <c r="T103" s="829" t="s">
        <v>54</v>
      </c>
      <c r="U103" s="806" t="s">
        <v>89</v>
      </c>
      <c r="V103" s="829" t="s">
        <v>54</v>
      </c>
      <c r="W103" s="806" t="s">
        <v>89</v>
      </c>
      <c r="X103" s="829" t="s">
        <v>54</v>
      </c>
      <c r="Y103" s="806" t="s">
        <v>89</v>
      </c>
      <c r="Z103" s="829" t="s">
        <v>54</v>
      </c>
      <c r="AA103" s="806" t="s">
        <v>89</v>
      </c>
      <c r="AB103" s="829" t="s">
        <v>54</v>
      </c>
      <c r="AC103" s="806" t="s">
        <v>89</v>
      </c>
      <c r="AD103" s="829" t="s">
        <v>54</v>
      </c>
      <c r="AE103" s="806" t="s">
        <v>89</v>
      </c>
      <c r="AF103" s="829" t="s">
        <v>54</v>
      </c>
      <c r="AG103" s="188" t="s">
        <v>89</v>
      </c>
      <c r="AH103" s="1369"/>
      <c r="AI103" s="1376"/>
      <c r="AJ103" s="1376"/>
      <c r="AK103" s="197"/>
      <c r="AL103" s="15"/>
      <c r="AM103" s="15"/>
      <c r="AN103" s="15"/>
      <c r="AO103" s="15"/>
      <c r="AP103" s="15"/>
      <c r="AQ103" s="15"/>
      <c r="AR103" s="15"/>
      <c r="AS103" s="1174"/>
      <c r="AT103" s="1174"/>
      <c r="AU103" s="1176"/>
      <c r="AV103" s="12"/>
      <c r="AW103" s="12"/>
      <c r="AX103" s="12"/>
      <c r="AY103" s="12"/>
      <c r="CG103" s="14"/>
      <c r="CH103" s="14"/>
      <c r="CI103" s="14"/>
      <c r="CJ103" s="14"/>
      <c r="CK103" s="14"/>
      <c r="CL103" s="14"/>
      <c r="CM103" s="14"/>
      <c r="CN103" s="14"/>
    </row>
    <row r="104" spans="1:92" ht="16.350000000000001" customHeight="1" x14ac:dyDescent="0.2">
      <c r="A104" s="1593" t="s">
        <v>142</v>
      </c>
      <c r="B104" s="1594"/>
      <c r="C104" s="907">
        <f>SUM(D104:E104)</f>
        <v>0</v>
      </c>
      <c r="D104" s="908">
        <f t="shared" ref="D104:E108" si="12">SUM(F104+H104+J104+L104+N104+P104+R104+T104+V104+X104+Z104+AB104+AD104+AF104)</f>
        <v>0</v>
      </c>
      <c r="E104" s="909">
        <f t="shared" si="12"/>
        <v>0</v>
      </c>
      <c r="F104" s="893"/>
      <c r="G104" s="896"/>
      <c r="H104" s="893"/>
      <c r="I104" s="896"/>
      <c r="J104" s="893"/>
      <c r="K104" s="896"/>
      <c r="L104" s="893"/>
      <c r="M104" s="896"/>
      <c r="N104" s="893"/>
      <c r="O104" s="896"/>
      <c r="P104" s="893"/>
      <c r="Q104" s="896"/>
      <c r="R104" s="893"/>
      <c r="S104" s="896"/>
      <c r="T104" s="893"/>
      <c r="U104" s="896"/>
      <c r="V104" s="893"/>
      <c r="W104" s="896"/>
      <c r="X104" s="893"/>
      <c r="Y104" s="896"/>
      <c r="Z104" s="893"/>
      <c r="AA104" s="896"/>
      <c r="AB104" s="893"/>
      <c r="AC104" s="896"/>
      <c r="AD104" s="893"/>
      <c r="AE104" s="896"/>
      <c r="AF104" s="893"/>
      <c r="AG104" s="910"/>
      <c r="AH104" s="896"/>
      <c r="AI104" s="913"/>
      <c r="AJ104" s="913"/>
      <c r="AK104" s="197"/>
      <c r="AL104" s="15"/>
      <c r="AM104" s="15"/>
      <c r="AN104" s="15"/>
      <c r="AO104" s="15"/>
      <c r="AP104" s="15"/>
      <c r="AQ104" s="15"/>
      <c r="AR104" s="15"/>
      <c r="AS104" s="922"/>
      <c r="AT104" s="922"/>
      <c r="AU104" s="1176"/>
      <c r="AV104" s="12"/>
      <c r="AW104" s="12"/>
      <c r="AX104" s="12"/>
      <c r="AY104" s="12"/>
      <c r="CG104" s="14"/>
      <c r="CH104" s="14"/>
      <c r="CI104" s="14"/>
      <c r="CJ104" s="14"/>
      <c r="CK104" s="14"/>
      <c r="CL104" s="14"/>
      <c r="CM104" s="14"/>
      <c r="CN104" s="14"/>
    </row>
    <row r="105" spans="1:92" ht="16.350000000000001" customHeight="1" x14ac:dyDescent="0.2">
      <c r="A105" s="1449" t="s">
        <v>143</v>
      </c>
      <c r="B105" s="1450"/>
      <c r="C105" s="198">
        <f>SUM(D105:E105)</f>
        <v>0</v>
      </c>
      <c r="D105" s="199">
        <f t="shared" si="12"/>
        <v>0</v>
      </c>
      <c r="E105" s="200">
        <f t="shared" si="12"/>
        <v>0</v>
      </c>
      <c r="F105" s="42"/>
      <c r="G105" s="46"/>
      <c r="H105" s="42"/>
      <c r="I105" s="46"/>
      <c r="J105" s="42"/>
      <c r="K105" s="46"/>
      <c r="L105" s="42"/>
      <c r="M105" s="46"/>
      <c r="N105" s="42"/>
      <c r="O105" s="46"/>
      <c r="P105" s="42"/>
      <c r="Q105" s="46"/>
      <c r="R105" s="42"/>
      <c r="S105" s="46"/>
      <c r="T105" s="42"/>
      <c r="U105" s="46"/>
      <c r="V105" s="42"/>
      <c r="W105" s="46"/>
      <c r="X105" s="42"/>
      <c r="Y105" s="46"/>
      <c r="Z105" s="42"/>
      <c r="AA105" s="46"/>
      <c r="AB105" s="42"/>
      <c r="AC105" s="46"/>
      <c r="AD105" s="42"/>
      <c r="AE105" s="46"/>
      <c r="AF105" s="42"/>
      <c r="AG105" s="201"/>
      <c r="AH105" s="46"/>
      <c r="AI105" s="202"/>
      <c r="AJ105" s="202"/>
      <c r="AK105" s="30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12"/>
      <c r="AX105" s="12"/>
      <c r="AY105" s="12"/>
      <c r="CA105" s="4" t="str">
        <f>IF(C108&gt;C107+C106,"* Los Ingresos de pacientes dependientes severos con escaras DEBEN estar incluidos en los Ingresos de pacientes dependientes severos Oncológicos o No Oncológicos. ","")</f>
        <v/>
      </c>
      <c r="CG105" s="14"/>
      <c r="CH105" s="14"/>
      <c r="CI105" s="14"/>
      <c r="CJ105" s="14"/>
      <c r="CK105" s="14"/>
      <c r="CL105" s="14"/>
      <c r="CM105" s="14"/>
      <c r="CN105" s="14"/>
    </row>
    <row r="106" spans="1:92" ht="17.25" customHeight="1" x14ac:dyDescent="0.2">
      <c r="A106" s="1451" t="s">
        <v>144</v>
      </c>
      <c r="B106" s="926" t="s">
        <v>145</v>
      </c>
      <c r="C106" s="907">
        <f>SUM(D106:E106)</f>
        <v>0</v>
      </c>
      <c r="D106" s="908">
        <f t="shared" si="12"/>
        <v>0</v>
      </c>
      <c r="E106" s="909">
        <f t="shared" si="12"/>
        <v>0</v>
      </c>
      <c r="F106" s="893"/>
      <c r="G106" s="896"/>
      <c r="H106" s="893"/>
      <c r="I106" s="896"/>
      <c r="J106" s="893"/>
      <c r="K106" s="896"/>
      <c r="L106" s="893"/>
      <c r="M106" s="896"/>
      <c r="N106" s="893"/>
      <c r="O106" s="896"/>
      <c r="P106" s="893"/>
      <c r="Q106" s="896"/>
      <c r="R106" s="893"/>
      <c r="S106" s="896"/>
      <c r="T106" s="893"/>
      <c r="U106" s="896"/>
      <c r="V106" s="893"/>
      <c r="W106" s="896"/>
      <c r="X106" s="893"/>
      <c r="Y106" s="896"/>
      <c r="Z106" s="893"/>
      <c r="AA106" s="896"/>
      <c r="AB106" s="893"/>
      <c r="AC106" s="896"/>
      <c r="AD106" s="893"/>
      <c r="AE106" s="896"/>
      <c r="AF106" s="893"/>
      <c r="AG106" s="910"/>
      <c r="AH106" s="896"/>
      <c r="AI106" s="913"/>
      <c r="AJ106" s="913"/>
      <c r="AK106" s="189"/>
      <c r="AL106" s="203"/>
      <c r="AM106" s="13"/>
      <c r="AN106" s="1137"/>
      <c r="AO106" s="1137"/>
      <c r="AP106" s="1137"/>
      <c r="AQ106" s="1137"/>
      <c r="AR106" s="1137"/>
      <c r="AS106" s="1137"/>
      <c r="AT106" s="1137"/>
      <c r="AU106" s="1137"/>
      <c r="AV106" s="1137"/>
      <c r="AW106" s="921"/>
      <c r="AX106" s="12"/>
      <c r="AY106" s="12"/>
      <c r="BZ106" s="2"/>
      <c r="CG106" s="14"/>
      <c r="CH106" s="14"/>
      <c r="CI106" s="14"/>
      <c r="CJ106" s="14"/>
      <c r="CK106" s="14"/>
      <c r="CL106" s="14"/>
      <c r="CM106" s="14"/>
      <c r="CN106" s="14"/>
    </row>
    <row r="107" spans="1:92" ht="16.350000000000001" customHeight="1" x14ac:dyDescent="0.2">
      <c r="A107" s="1452"/>
      <c r="B107" s="181" t="s">
        <v>146</v>
      </c>
      <c r="C107" s="182">
        <f>SUM(D107:E107)</f>
        <v>0</v>
      </c>
      <c r="D107" s="183">
        <f t="shared" si="12"/>
        <v>0</v>
      </c>
      <c r="E107" s="184">
        <f t="shared" si="12"/>
        <v>0</v>
      </c>
      <c r="F107" s="82"/>
      <c r="G107" s="85"/>
      <c r="H107" s="82"/>
      <c r="I107" s="85"/>
      <c r="J107" s="82"/>
      <c r="K107" s="85"/>
      <c r="L107" s="82"/>
      <c r="M107" s="85"/>
      <c r="N107" s="82"/>
      <c r="O107" s="85"/>
      <c r="P107" s="82"/>
      <c r="Q107" s="85"/>
      <c r="R107" s="82"/>
      <c r="S107" s="85"/>
      <c r="T107" s="82"/>
      <c r="U107" s="85"/>
      <c r="V107" s="82"/>
      <c r="W107" s="85"/>
      <c r="X107" s="82"/>
      <c r="Y107" s="85"/>
      <c r="Z107" s="82"/>
      <c r="AA107" s="85"/>
      <c r="AB107" s="82"/>
      <c r="AC107" s="85"/>
      <c r="AD107" s="82"/>
      <c r="AE107" s="85"/>
      <c r="AF107" s="82"/>
      <c r="AG107" s="148"/>
      <c r="AH107" s="85"/>
      <c r="AI107" s="59"/>
      <c r="AJ107" s="59"/>
      <c r="AK107" s="204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CG107" s="14"/>
      <c r="CH107" s="14"/>
      <c r="CI107" s="14"/>
      <c r="CJ107" s="14"/>
      <c r="CK107" s="14"/>
      <c r="CL107" s="14"/>
      <c r="CM107" s="14"/>
      <c r="CN107" s="14"/>
    </row>
    <row r="108" spans="1:92" ht="16.350000000000001" customHeight="1" x14ac:dyDescent="0.2">
      <c r="A108" s="1453" t="s">
        <v>147</v>
      </c>
      <c r="B108" s="1454"/>
      <c r="C108" s="145">
        <f>SUM(D108:E108)</f>
        <v>0</v>
      </c>
      <c r="D108" s="146">
        <f t="shared" si="12"/>
        <v>0</v>
      </c>
      <c r="E108" s="147">
        <f t="shared" si="12"/>
        <v>0</v>
      </c>
      <c r="F108" s="92"/>
      <c r="G108" s="95"/>
      <c r="H108" s="92"/>
      <c r="I108" s="95"/>
      <c r="J108" s="92"/>
      <c r="K108" s="95"/>
      <c r="L108" s="92"/>
      <c r="M108" s="95"/>
      <c r="N108" s="92"/>
      <c r="O108" s="95"/>
      <c r="P108" s="92"/>
      <c r="Q108" s="95"/>
      <c r="R108" s="92"/>
      <c r="S108" s="95"/>
      <c r="T108" s="92"/>
      <c r="U108" s="95"/>
      <c r="V108" s="92"/>
      <c r="W108" s="95"/>
      <c r="X108" s="92"/>
      <c r="Y108" s="95"/>
      <c r="Z108" s="92"/>
      <c r="AA108" s="95"/>
      <c r="AB108" s="92"/>
      <c r="AC108" s="95"/>
      <c r="AD108" s="92"/>
      <c r="AE108" s="95"/>
      <c r="AF108" s="92"/>
      <c r="AG108" s="205"/>
      <c r="AH108" s="95"/>
      <c r="AI108" s="206"/>
      <c r="AJ108" s="206"/>
      <c r="AK108" s="204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CG108" s="14"/>
      <c r="CH108" s="14"/>
      <c r="CI108" s="14"/>
      <c r="CJ108" s="14"/>
      <c r="CK108" s="14"/>
      <c r="CL108" s="14"/>
      <c r="CM108" s="14"/>
      <c r="CN108" s="14"/>
    </row>
    <row r="109" spans="1:92" ht="24" customHeight="1" x14ac:dyDescent="0.2">
      <c r="A109" s="117" t="s">
        <v>148</v>
      </c>
      <c r="B109" s="117"/>
      <c r="M109" s="207"/>
      <c r="N109" s="936"/>
      <c r="O109" s="1161"/>
      <c r="P109" s="1161"/>
      <c r="Q109" s="1161"/>
      <c r="R109" s="1161"/>
      <c r="S109" s="1161"/>
      <c r="T109" s="1161"/>
      <c r="U109" s="1161"/>
      <c r="V109" s="936"/>
      <c r="W109" s="1161"/>
      <c r="X109" s="1161"/>
      <c r="Y109" s="1161"/>
      <c r="Z109" s="1157"/>
      <c r="AA109" s="1157"/>
      <c r="AB109" s="1155"/>
      <c r="AC109" s="1155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CG109" s="14"/>
      <c r="CH109" s="14"/>
      <c r="CI109" s="14"/>
      <c r="CJ109" s="14"/>
      <c r="CK109" s="14"/>
      <c r="CL109" s="14"/>
      <c r="CM109" s="14"/>
      <c r="CN109" s="14"/>
    </row>
    <row r="110" spans="1:92" ht="16.350000000000001" customHeight="1" x14ac:dyDescent="0.2">
      <c r="A110" s="1366" t="s">
        <v>3</v>
      </c>
      <c r="B110" s="1367"/>
      <c r="C110" s="1406" t="s">
        <v>63</v>
      </c>
      <c r="D110" s="1408"/>
      <c r="E110" s="1407"/>
      <c r="F110" s="1406" t="s">
        <v>120</v>
      </c>
      <c r="G110" s="1407"/>
      <c r="H110" s="1406" t="s">
        <v>121</v>
      </c>
      <c r="I110" s="1407"/>
      <c r="J110" s="1406" t="s">
        <v>122</v>
      </c>
      <c r="K110" s="1407"/>
      <c r="L110" s="1406" t="s">
        <v>123</v>
      </c>
      <c r="M110" s="1407"/>
      <c r="N110" s="937"/>
      <c r="O110" s="1161"/>
      <c r="P110" s="1161"/>
      <c r="Q110" s="1161"/>
      <c r="R110" s="1161"/>
      <c r="S110" s="1161"/>
      <c r="T110" s="1161"/>
      <c r="U110" s="1161"/>
      <c r="V110" s="936"/>
      <c r="W110" s="1161"/>
      <c r="X110" s="1161"/>
      <c r="Y110" s="1161"/>
      <c r="Z110" s="1157"/>
      <c r="AA110" s="1157"/>
      <c r="AB110" s="1155"/>
      <c r="AC110" s="1155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CG110" s="14"/>
      <c r="CH110" s="14"/>
      <c r="CI110" s="14"/>
      <c r="CJ110" s="14"/>
      <c r="CK110" s="14"/>
      <c r="CL110" s="14"/>
      <c r="CM110" s="14"/>
      <c r="CN110" s="14"/>
    </row>
    <row r="111" spans="1:92" ht="16.350000000000001" customHeight="1" x14ac:dyDescent="0.2">
      <c r="A111" s="1368"/>
      <c r="B111" s="1369"/>
      <c r="C111" s="881" t="s">
        <v>88</v>
      </c>
      <c r="D111" s="906" t="s">
        <v>54</v>
      </c>
      <c r="E111" s="815" t="s">
        <v>89</v>
      </c>
      <c r="F111" s="881" t="s">
        <v>54</v>
      </c>
      <c r="G111" s="815" t="s">
        <v>89</v>
      </c>
      <c r="H111" s="881" t="s">
        <v>54</v>
      </c>
      <c r="I111" s="815" t="s">
        <v>89</v>
      </c>
      <c r="J111" s="881" t="s">
        <v>54</v>
      </c>
      <c r="K111" s="815" t="s">
        <v>89</v>
      </c>
      <c r="L111" s="881" t="s">
        <v>54</v>
      </c>
      <c r="M111" s="815" t="s">
        <v>89</v>
      </c>
      <c r="N111" s="937"/>
      <c r="O111" s="1161"/>
      <c r="P111" s="1161"/>
      <c r="Q111" s="1161"/>
      <c r="R111" s="1161"/>
      <c r="S111" s="1161"/>
      <c r="T111" s="1161"/>
      <c r="U111" s="1161"/>
      <c r="V111" s="936"/>
      <c r="W111" s="1161"/>
      <c r="X111" s="1161"/>
      <c r="Y111" s="1161"/>
      <c r="Z111" s="1157"/>
      <c r="AA111" s="1157"/>
      <c r="AB111" s="1155"/>
      <c r="AC111" s="1155"/>
      <c r="CG111" s="14"/>
      <c r="CH111" s="14"/>
      <c r="CI111" s="14"/>
      <c r="CJ111" s="14"/>
      <c r="CK111" s="14"/>
      <c r="CL111" s="14"/>
      <c r="CM111" s="14"/>
      <c r="CN111" s="14"/>
    </row>
    <row r="112" spans="1:92" ht="16.350000000000001" customHeight="1" x14ac:dyDescent="0.2">
      <c r="A112" s="1441" t="s">
        <v>149</v>
      </c>
      <c r="B112" s="892" t="s">
        <v>150</v>
      </c>
      <c r="C112" s="907">
        <f>SUM(D112:E112)</f>
        <v>0</v>
      </c>
      <c r="D112" s="908">
        <f t="shared" ref="D112:E114" si="13">SUM(F112+H112+J112+L112)</f>
        <v>0</v>
      </c>
      <c r="E112" s="909">
        <f t="shared" si="13"/>
        <v>0</v>
      </c>
      <c r="F112" s="106"/>
      <c r="G112" s="109"/>
      <c r="H112" s="106"/>
      <c r="I112" s="109"/>
      <c r="J112" s="106"/>
      <c r="K112" s="109"/>
      <c r="L112" s="106"/>
      <c r="M112" s="109"/>
      <c r="N112" s="938"/>
      <c r="O112" s="1161"/>
      <c r="P112" s="1161"/>
      <c r="Q112" s="1161"/>
      <c r="R112" s="1161"/>
      <c r="S112" s="1161"/>
      <c r="T112" s="1161"/>
      <c r="U112" s="1161"/>
      <c r="V112" s="936"/>
      <c r="W112" s="1161"/>
      <c r="X112" s="1161"/>
      <c r="Y112" s="1161"/>
      <c r="Z112" s="1157"/>
      <c r="AA112" s="1157"/>
      <c r="AB112" s="1155"/>
      <c r="AC112" s="1155"/>
      <c r="CG112" s="14"/>
      <c r="CH112" s="14"/>
      <c r="CI112" s="14"/>
      <c r="CJ112" s="14"/>
      <c r="CK112" s="14"/>
      <c r="CL112" s="14"/>
      <c r="CM112" s="14"/>
      <c r="CN112" s="14"/>
    </row>
    <row r="113" spans="1:92" ht="16.350000000000001" customHeight="1" x14ac:dyDescent="0.2">
      <c r="A113" s="1442"/>
      <c r="B113" s="89" t="s">
        <v>151</v>
      </c>
      <c r="C113" s="139">
        <f>SUM(D113:E113)</f>
        <v>0</v>
      </c>
      <c r="D113" s="140">
        <f t="shared" si="13"/>
        <v>0</v>
      </c>
      <c r="E113" s="141">
        <f t="shared" si="13"/>
        <v>0</v>
      </c>
      <c r="F113" s="106"/>
      <c r="G113" s="109"/>
      <c r="H113" s="106"/>
      <c r="I113" s="109"/>
      <c r="J113" s="106"/>
      <c r="K113" s="109"/>
      <c r="L113" s="106"/>
      <c r="M113" s="109"/>
      <c r="N113" s="938"/>
      <c r="O113" s="1161"/>
      <c r="P113" s="1161"/>
      <c r="Q113" s="1161"/>
      <c r="R113" s="1161"/>
      <c r="S113" s="1161"/>
      <c r="T113" s="1161"/>
      <c r="U113" s="1161"/>
      <c r="V113" s="936"/>
      <c r="W113" s="1161"/>
      <c r="X113" s="1157"/>
      <c r="Y113" s="1157"/>
      <c r="Z113" s="1157"/>
      <c r="AA113" s="1157"/>
      <c r="AB113" s="1155"/>
      <c r="AC113" s="1155"/>
      <c r="CG113" s="14"/>
      <c r="CH113" s="14"/>
      <c r="CI113" s="14"/>
      <c r="CJ113" s="14"/>
      <c r="CK113" s="14"/>
      <c r="CL113" s="14"/>
      <c r="CM113" s="14"/>
      <c r="CN113" s="14"/>
    </row>
    <row r="114" spans="1:92" ht="16.350000000000001" customHeight="1" x14ac:dyDescent="0.2">
      <c r="A114" s="1443"/>
      <c r="B114" s="211" t="s">
        <v>152</v>
      </c>
      <c r="C114" s="198">
        <f>SUM(D114:E114)</f>
        <v>0</v>
      </c>
      <c r="D114" s="199">
        <f t="shared" si="13"/>
        <v>0</v>
      </c>
      <c r="E114" s="200">
        <f t="shared" si="13"/>
        <v>0</v>
      </c>
      <c r="F114" s="106"/>
      <c r="G114" s="109"/>
      <c r="H114" s="106"/>
      <c r="I114" s="109"/>
      <c r="J114" s="106"/>
      <c r="K114" s="109"/>
      <c r="L114" s="106"/>
      <c r="M114" s="109"/>
      <c r="N114" s="212"/>
      <c r="O114" s="11"/>
      <c r="P114" s="11"/>
      <c r="Q114" s="11"/>
      <c r="R114" s="11"/>
      <c r="S114" s="11"/>
      <c r="T114" s="11"/>
      <c r="U114" s="936"/>
      <c r="V114" s="1161"/>
      <c r="W114" s="1161"/>
      <c r="X114" s="1161"/>
      <c r="Y114" s="1161"/>
      <c r="Z114" s="1161"/>
      <c r="AA114" s="1161"/>
      <c r="AB114" s="1161"/>
      <c r="AC114" s="1161"/>
      <c r="AD114" s="1161"/>
      <c r="AE114" s="1161"/>
      <c r="AF114" s="1161"/>
      <c r="AG114" s="1161"/>
      <c r="AH114" s="936"/>
      <c r="AI114" s="1161"/>
      <c r="AJ114" s="1157"/>
      <c r="AK114" s="1157"/>
      <c r="AL114" s="1157"/>
      <c r="AM114" s="1157"/>
      <c r="AN114" s="1155"/>
      <c r="AO114" s="1155"/>
      <c r="CG114" s="14"/>
      <c r="CH114" s="14"/>
      <c r="CI114" s="14"/>
      <c r="CJ114" s="14"/>
      <c r="CK114" s="14"/>
      <c r="CL114" s="14"/>
      <c r="CM114" s="14"/>
      <c r="CN114" s="14"/>
    </row>
    <row r="115" spans="1:92" ht="16.350000000000001" customHeight="1" x14ac:dyDescent="0.2">
      <c r="A115" s="1592" t="s">
        <v>153</v>
      </c>
      <c r="B115" s="1592"/>
      <c r="C115" s="886">
        <f t="shared" ref="C115:M115" si="14">SUM(C112:C114)</f>
        <v>0</v>
      </c>
      <c r="D115" s="887">
        <f t="shared" si="14"/>
        <v>0</v>
      </c>
      <c r="E115" s="75">
        <f t="shared" si="14"/>
        <v>0</v>
      </c>
      <c r="F115" s="886">
        <f t="shared" si="14"/>
        <v>0</v>
      </c>
      <c r="G115" s="75">
        <f t="shared" si="14"/>
        <v>0</v>
      </c>
      <c r="H115" s="886">
        <f t="shared" si="14"/>
        <v>0</v>
      </c>
      <c r="I115" s="75">
        <f t="shared" si="14"/>
        <v>0</v>
      </c>
      <c r="J115" s="886">
        <f t="shared" si="14"/>
        <v>0</v>
      </c>
      <c r="K115" s="75">
        <f t="shared" si="14"/>
        <v>0</v>
      </c>
      <c r="L115" s="886">
        <f t="shared" si="14"/>
        <v>0</v>
      </c>
      <c r="M115" s="75">
        <f t="shared" si="14"/>
        <v>0</v>
      </c>
      <c r="N115" s="212"/>
      <c r="O115" s="11"/>
      <c r="P115" s="11"/>
      <c r="Q115" s="11"/>
      <c r="R115" s="11"/>
      <c r="S115" s="11"/>
      <c r="T115" s="11"/>
      <c r="U115" s="936"/>
      <c r="V115" s="1161"/>
      <c r="W115" s="1161"/>
      <c r="X115" s="1161"/>
      <c r="Y115" s="1161"/>
      <c r="Z115" s="1161"/>
      <c r="AA115" s="1161"/>
      <c r="AB115" s="1161"/>
      <c r="AC115" s="1161"/>
      <c r="AD115" s="1161"/>
      <c r="AE115" s="1161"/>
      <c r="AF115" s="1161"/>
      <c r="AG115" s="1161"/>
      <c r="AH115" s="936"/>
      <c r="AI115" s="1161"/>
      <c r="AJ115" s="1157"/>
      <c r="AK115" s="1157"/>
      <c r="AL115" s="1157"/>
      <c r="AM115" s="1157"/>
      <c r="AN115" s="1155"/>
      <c r="AO115" s="1155"/>
      <c r="CG115" s="14"/>
      <c r="CH115" s="14"/>
      <c r="CI115" s="14"/>
      <c r="CJ115" s="14"/>
      <c r="CK115" s="14"/>
      <c r="CL115" s="14"/>
      <c r="CM115" s="14"/>
      <c r="CN115" s="14"/>
    </row>
    <row r="116" spans="1:92" ht="16.350000000000001" customHeight="1" x14ac:dyDescent="0.2">
      <c r="A116" s="1441" t="s">
        <v>154</v>
      </c>
      <c r="B116" s="105" t="s">
        <v>155</v>
      </c>
      <c r="C116" s="213">
        <f>SUM(D116:E116)</f>
        <v>0</v>
      </c>
      <c r="D116" s="214">
        <f t="shared" ref="D116:E119" si="15">SUM(F116+H116+J116+L116)</f>
        <v>0</v>
      </c>
      <c r="E116" s="215">
        <f t="shared" si="15"/>
        <v>0</v>
      </c>
      <c r="F116" s="106"/>
      <c r="G116" s="109"/>
      <c r="H116" s="106"/>
      <c r="I116" s="109"/>
      <c r="J116" s="106"/>
      <c r="K116" s="109"/>
      <c r="L116" s="106"/>
      <c r="M116" s="109"/>
      <c r="N116" s="212"/>
      <c r="O116" s="11"/>
      <c r="P116" s="11"/>
      <c r="Q116" s="11"/>
      <c r="R116" s="11"/>
      <c r="S116" s="11"/>
      <c r="T116" s="11"/>
      <c r="U116" s="120"/>
      <c r="V116" s="1161"/>
      <c r="W116" s="1161"/>
      <c r="X116" s="1161"/>
      <c r="Y116" s="1161"/>
      <c r="Z116" s="1161"/>
      <c r="AA116" s="1161"/>
      <c r="AB116" s="1161"/>
      <c r="AC116" s="1161"/>
      <c r="AD116" s="1161"/>
      <c r="AE116" s="1161"/>
      <c r="AF116" s="1161"/>
      <c r="AG116" s="1161"/>
      <c r="AH116" s="936"/>
      <c r="AI116" s="1161"/>
      <c r="AJ116" s="1157"/>
      <c r="AK116" s="1157"/>
      <c r="AL116" s="1157"/>
      <c r="AM116" s="1157"/>
      <c r="AN116" s="1155"/>
      <c r="AO116" s="1155"/>
      <c r="CG116" s="14"/>
      <c r="CH116" s="14"/>
      <c r="CI116" s="14"/>
      <c r="CJ116" s="14"/>
      <c r="CK116" s="14"/>
      <c r="CL116" s="14"/>
      <c r="CM116" s="14"/>
      <c r="CN116" s="14"/>
    </row>
    <row r="117" spans="1:92" ht="16.350000000000001" customHeight="1" x14ac:dyDescent="0.2">
      <c r="A117" s="1442"/>
      <c r="B117" s="89" t="s">
        <v>156</v>
      </c>
      <c r="C117" s="139">
        <f>SUM(D117:E117)</f>
        <v>0</v>
      </c>
      <c r="D117" s="140">
        <f t="shared" si="15"/>
        <v>0</v>
      </c>
      <c r="E117" s="141">
        <f t="shared" si="15"/>
        <v>0</v>
      </c>
      <c r="F117" s="35"/>
      <c r="G117" s="39"/>
      <c r="H117" s="35"/>
      <c r="I117" s="39"/>
      <c r="J117" s="35"/>
      <c r="K117" s="39"/>
      <c r="L117" s="35"/>
      <c r="M117" s="39"/>
      <c r="N117" s="212"/>
      <c r="O117" s="11"/>
      <c r="P117" s="11"/>
      <c r="Q117" s="11"/>
      <c r="R117" s="11"/>
      <c r="S117" s="11"/>
      <c r="T117" s="11"/>
      <c r="U117" s="925"/>
      <c r="V117" s="1161"/>
      <c r="W117" s="1161"/>
      <c r="X117" s="1161"/>
      <c r="Y117" s="1161"/>
      <c r="Z117" s="1161"/>
      <c r="AA117" s="1161"/>
      <c r="AB117" s="1161"/>
      <c r="AC117" s="1161"/>
      <c r="AD117" s="1161"/>
      <c r="AE117" s="1161"/>
      <c r="AF117" s="1161"/>
      <c r="AG117" s="1161"/>
      <c r="AH117" s="936"/>
      <c r="AI117" s="1161"/>
      <c r="AJ117" s="1157"/>
      <c r="AK117" s="1157"/>
      <c r="AL117" s="1157"/>
      <c r="AM117" s="1157"/>
      <c r="AN117" s="1155"/>
      <c r="AO117" s="1155"/>
      <c r="CG117" s="14"/>
      <c r="CH117" s="14"/>
      <c r="CI117" s="14"/>
      <c r="CJ117" s="14"/>
      <c r="CK117" s="14"/>
      <c r="CL117" s="14"/>
      <c r="CM117" s="14"/>
      <c r="CN117" s="14"/>
    </row>
    <row r="118" spans="1:92" ht="16.350000000000001" customHeight="1" x14ac:dyDescent="0.2">
      <c r="A118" s="1442"/>
      <c r="B118" s="89" t="s">
        <v>157</v>
      </c>
      <c r="C118" s="139">
        <f>SUM(D118:E118)</f>
        <v>0</v>
      </c>
      <c r="D118" s="140">
        <f t="shared" si="15"/>
        <v>0</v>
      </c>
      <c r="E118" s="141">
        <f t="shared" si="15"/>
        <v>0</v>
      </c>
      <c r="F118" s="35"/>
      <c r="G118" s="39"/>
      <c r="H118" s="35"/>
      <c r="I118" s="39"/>
      <c r="J118" s="35"/>
      <c r="K118" s="39"/>
      <c r="L118" s="35"/>
      <c r="M118" s="39"/>
      <c r="N118" s="3"/>
      <c r="O118" s="11"/>
      <c r="P118" s="11"/>
      <c r="Q118" s="11"/>
      <c r="R118" s="11"/>
      <c r="S118" s="11"/>
      <c r="T118" s="11"/>
      <c r="U118" s="925"/>
      <c r="V118" s="1161"/>
      <c r="W118" s="1161"/>
      <c r="X118" s="1161"/>
      <c r="Y118" s="1161"/>
      <c r="Z118" s="1161"/>
      <c r="AA118" s="1161"/>
      <c r="AB118" s="1161"/>
      <c r="AC118" s="1161"/>
      <c r="AD118" s="1161"/>
      <c r="AE118" s="1161"/>
      <c r="AF118" s="1161"/>
      <c r="AG118" s="1161"/>
      <c r="AH118" s="936"/>
      <c r="AI118" s="1161"/>
      <c r="AJ118" s="1157"/>
      <c r="AK118" s="1157"/>
      <c r="AL118" s="1157"/>
      <c r="AM118" s="1157"/>
      <c r="AN118" s="1155"/>
      <c r="AO118" s="1155"/>
      <c r="CG118" s="14"/>
      <c r="CH118" s="14"/>
      <c r="CI118" s="14"/>
      <c r="CJ118" s="14"/>
      <c r="CK118" s="14"/>
      <c r="CL118" s="14"/>
      <c r="CM118" s="14"/>
      <c r="CN118" s="14"/>
    </row>
    <row r="119" spans="1:92" ht="18.75" customHeight="1" x14ac:dyDescent="0.2">
      <c r="A119" s="1443"/>
      <c r="B119" s="216" t="s">
        <v>158</v>
      </c>
      <c r="C119" s="198">
        <f>SUM(D119:E119)</f>
        <v>0</v>
      </c>
      <c r="D119" s="199">
        <f t="shared" si="15"/>
        <v>0</v>
      </c>
      <c r="E119" s="200">
        <f t="shared" si="15"/>
        <v>0</v>
      </c>
      <c r="F119" s="42"/>
      <c r="G119" s="46"/>
      <c r="H119" s="42"/>
      <c r="I119" s="46"/>
      <c r="J119" s="42"/>
      <c r="K119" s="46"/>
      <c r="L119" s="42"/>
      <c r="M119" s="46"/>
      <c r="N119" s="217"/>
      <c r="O119" s="157"/>
      <c r="P119" s="157"/>
      <c r="Q119" s="218"/>
      <c r="R119" s="218"/>
      <c r="S119" s="13"/>
      <c r="T119" s="219"/>
      <c r="U119" s="13"/>
      <c r="V119" s="13"/>
      <c r="W119" s="13"/>
      <c r="X119" s="1137"/>
      <c r="Y119" s="1137"/>
      <c r="Z119" s="1137"/>
      <c r="AA119" s="1137"/>
      <c r="AB119" s="1137"/>
      <c r="AC119" s="1137"/>
      <c r="AD119" s="1137"/>
      <c r="AE119" s="1137"/>
      <c r="AF119" s="1156"/>
      <c r="AG119" s="1157"/>
      <c r="AH119" s="1157"/>
      <c r="AI119" s="1157"/>
      <c r="AJ119" s="939"/>
      <c r="AK119" s="1157"/>
      <c r="AL119" s="1157"/>
      <c r="AM119" s="1157"/>
      <c r="AN119" s="1157"/>
      <c r="AO119" s="1157"/>
      <c r="AP119" s="1157"/>
      <c r="AQ119" s="1157"/>
      <c r="BZ119" s="2"/>
      <c r="CG119" s="14">
        <v>0</v>
      </c>
      <c r="CH119" s="14"/>
      <c r="CI119" s="14"/>
      <c r="CJ119" s="14"/>
      <c r="CK119" s="14"/>
      <c r="CL119" s="14"/>
      <c r="CM119" s="14"/>
      <c r="CN119" s="14"/>
    </row>
    <row r="120" spans="1:92" ht="16.350000000000001" customHeight="1" x14ac:dyDescent="0.2">
      <c r="A120" s="1592" t="s">
        <v>153</v>
      </c>
      <c r="B120" s="1592"/>
      <c r="C120" s="886">
        <f t="shared" ref="C120:M120" si="16">SUM(C116:C119)</f>
        <v>0</v>
      </c>
      <c r="D120" s="887">
        <f t="shared" si="16"/>
        <v>0</v>
      </c>
      <c r="E120" s="75">
        <f t="shared" si="16"/>
        <v>0</v>
      </c>
      <c r="F120" s="886">
        <f t="shared" si="16"/>
        <v>0</v>
      </c>
      <c r="G120" s="75">
        <f t="shared" si="16"/>
        <v>0</v>
      </c>
      <c r="H120" s="886">
        <f t="shared" si="16"/>
        <v>0</v>
      </c>
      <c r="I120" s="75">
        <f t="shared" si="16"/>
        <v>0</v>
      </c>
      <c r="J120" s="886">
        <f t="shared" si="16"/>
        <v>0</v>
      </c>
      <c r="K120" s="75">
        <f t="shared" si="16"/>
        <v>0</v>
      </c>
      <c r="L120" s="886">
        <f t="shared" si="16"/>
        <v>0</v>
      </c>
      <c r="M120" s="75">
        <f t="shared" si="16"/>
        <v>0</v>
      </c>
      <c r="N120" s="3"/>
      <c r="P120" s="162"/>
      <c r="Q120" s="1445"/>
      <c r="R120" s="1446"/>
      <c r="S120" s="1620"/>
      <c r="T120" s="1620"/>
      <c r="U120" s="1620"/>
      <c r="V120" s="1620"/>
      <c r="W120" s="1620"/>
      <c r="X120" s="1620"/>
      <c r="Y120" s="1620"/>
      <c r="Z120" s="1620"/>
      <c r="AA120" s="940"/>
      <c r="AB120" s="1174"/>
      <c r="AC120" s="1174"/>
      <c r="AD120" s="1174"/>
      <c r="AE120" s="1137"/>
      <c r="AF120" s="1157"/>
      <c r="AG120" s="1157"/>
      <c r="AH120" s="1157"/>
      <c r="AI120" s="1160"/>
      <c r="AJ120" s="1160"/>
      <c r="AK120" s="1160"/>
      <c r="AL120" s="1160"/>
      <c r="AM120" s="941"/>
      <c r="AN120" s="1161"/>
      <c r="AO120" s="1161"/>
      <c r="AP120" s="1161"/>
      <c r="AQ120" s="1161"/>
      <c r="AR120" s="1161"/>
      <c r="AS120" s="1161"/>
      <c r="AT120" s="1161"/>
      <c r="CG120" s="14"/>
      <c r="CH120" s="14"/>
      <c r="CI120" s="14"/>
      <c r="CJ120" s="14"/>
      <c r="CK120" s="14"/>
      <c r="CL120" s="14"/>
      <c r="CM120" s="14"/>
      <c r="CN120" s="14"/>
    </row>
    <row r="121" spans="1:92" ht="16.350000000000001" customHeight="1" x14ac:dyDescent="0.2">
      <c r="A121" s="1456" t="s">
        <v>159</v>
      </c>
      <c r="B121" s="1456"/>
      <c r="C121" s="145">
        <f t="shared" ref="C121:M121" si="17">SUM(C115+C120)</f>
        <v>0</v>
      </c>
      <c r="D121" s="146">
        <f t="shared" si="17"/>
        <v>0</v>
      </c>
      <c r="E121" s="147">
        <f t="shared" si="17"/>
        <v>0</v>
      </c>
      <c r="F121" s="145">
        <f t="shared" si="17"/>
        <v>0</v>
      </c>
      <c r="G121" s="147">
        <f t="shared" si="17"/>
        <v>0</v>
      </c>
      <c r="H121" s="145">
        <f t="shared" si="17"/>
        <v>0</v>
      </c>
      <c r="I121" s="147">
        <f t="shared" si="17"/>
        <v>0</v>
      </c>
      <c r="J121" s="145">
        <f t="shared" si="17"/>
        <v>0</v>
      </c>
      <c r="K121" s="147">
        <f t="shared" si="17"/>
        <v>0</v>
      </c>
      <c r="L121" s="145">
        <f t="shared" si="17"/>
        <v>0</v>
      </c>
      <c r="M121" s="147">
        <f t="shared" si="17"/>
        <v>0</v>
      </c>
      <c r="N121" s="3"/>
      <c r="Q121" s="942"/>
      <c r="R121" s="1178"/>
      <c r="S121" s="1178"/>
      <c r="T121" s="1178"/>
      <c r="U121" s="1178"/>
      <c r="V121" s="1178"/>
      <c r="W121" s="1178"/>
      <c r="X121" s="1178"/>
      <c r="Y121" s="1178"/>
      <c r="Z121" s="1178"/>
      <c r="AA121" s="940"/>
      <c r="AB121" s="1174"/>
      <c r="AC121" s="1174"/>
      <c r="AD121" s="1174"/>
      <c r="AE121" s="1137"/>
      <c r="AF121" s="1157"/>
      <c r="AG121" s="1157"/>
      <c r="AH121" s="1157"/>
      <c r="AI121" s="1160"/>
      <c r="AJ121" s="1160"/>
      <c r="AK121" s="1160"/>
      <c r="AL121" s="1160"/>
      <c r="AM121" s="941"/>
      <c r="AN121" s="1161"/>
      <c r="AO121" s="1161"/>
      <c r="AP121" s="1161"/>
      <c r="AQ121" s="1161"/>
      <c r="AR121" s="1161"/>
      <c r="AS121" s="1161"/>
      <c r="AT121" s="1161"/>
      <c r="CG121" s="14"/>
      <c r="CH121" s="14"/>
      <c r="CI121" s="14"/>
      <c r="CJ121" s="14"/>
      <c r="CK121" s="14"/>
      <c r="CL121" s="14"/>
      <c r="CM121" s="14"/>
      <c r="CN121" s="14"/>
    </row>
    <row r="122" spans="1:92" ht="24" customHeight="1" x14ac:dyDescent="0.2">
      <c r="A122" s="117" t="s">
        <v>160</v>
      </c>
      <c r="B122" s="117"/>
      <c r="Q122" s="940"/>
      <c r="R122" s="1174"/>
      <c r="S122" s="1174"/>
      <c r="T122" s="1174"/>
      <c r="U122" s="1174"/>
      <c r="V122" s="1174"/>
      <c r="W122" s="1174"/>
      <c r="X122" s="1174"/>
      <c r="Y122" s="1177"/>
      <c r="Z122" s="1177"/>
      <c r="AA122" s="940"/>
      <c r="AB122" s="1174"/>
      <c r="AC122" s="1174"/>
      <c r="AD122" s="1174"/>
      <c r="AE122" s="1137"/>
      <c r="AF122" s="1157"/>
      <c r="AG122" s="1157"/>
      <c r="AH122" s="1157"/>
      <c r="AI122" s="1160"/>
      <c r="AJ122" s="1160"/>
      <c r="AK122" s="1160"/>
      <c r="AL122" s="1160"/>
      <c r="AM122" s="1160"/>
      <c r="AN122" s="1161"/>
      <c r="AO122" s="1161"/>
      <c r="AP122" s="1161"/>
      <c r="AQ122" s="1161"/>
      <c r="AR122" s="1161"/>
      <c r="AS122" s="1161"/>
      <c r="AT122" s="1161"/>
      <c r="CG122" s="14"/>
      <c r="CH122" s="14"/>
      <c r="CI122" s="14"/>
      <c r="CJ122" s="14"/>
      <c r="CK122" s="14"/>
      <c r="CL122" s="14"/>
      <c r="CM122" s="14"/>
      <c r="CN122" s="14"/>
    </row>
    <row r="123" spans="1:92" ht="16.350000000000001" customHeight="1" x14ac:dyDescent="0.2">
      <c r="A123" s="1366" t="s">
        <v>3</v>
      </c>
      <c r="B123" s="1367"/>
      <c r="C123" s="1406" t="s">
        <v>63</v>
      </c>
      <c r="D123" s="1408"/>
      <c r="E123" s="1407"/>
      <c r="F123" s="1406" t="s">
        <v>120</v>
      </c>
      <c r="G123" s="1407"/>
      <c r="H123" s="1406" t="s">
        <v>121</v>
      </c>
      <c r="I123" s="1407"/>
      <c r="J123" s="1406" t="s">
        <v>122</v>
      </c>
      <c r="K123" s="1407"/>
      <c r="L123" s="1406" t="s">
        <v>123</v>
      </c>
      <c r="M123" s="1408"/>
      <c r="N123" s="1596" t="s">
        <v>132</v>
      </c>
      <c r="O123" s="1408"/>
      <c r="P123" s="1407"/>
      <c r="Q123" s="940"/>
      <c r="R123" s="1174"/>
      <c r="S123" s="1174"/>
      <c r="T123" s="1174"/>
      <c r="U123" s="1174"/>
      <c r="V123" s="1174"/>
      <c r="W123" s="1174"/>
      <c r="X123" s="1174"/>
      <c r="Y123" s="1177"/>
      <c r="Z123" s="944"/>
      <c r="AA123" s="928"/>
      <c r="AB123" s="922"/>
      <c r="AC123" s="922"/>
      <c r="AD123" s="922"/>
      <c r="AE123" s="930"/>
      <c r="AF123" s="945"/>
      <c r="AG123" s="945"/>
      <c r="AH123" s="945"/>
      <c r="AI123" s="946"/>
      <c r="AJ123" s="946"/>
      <c r="AK123" s="946"/>
      <c r="AL123" s="946"/>
      <c r="AM123" s="1160"/>
      <c r="AN123" s="1161"/>
      <c r="AO123" s="1161"/>
      <c r="AP123" s="1161"/>
      <c r="AQ123" s="1161"/>
      <c r="AR123" s="1161"/>
      <c r="AS123" s="1161"/>
      <c r="AT123" s="1161"/>
      <c r="CG123" s="14"/>
      <c r="CH123" s="14"/>
      <c r="CI123" s="14"/>
      <c r="CJ123" s="14"/>
      <c r="CK123" s="14"/>
      <c r="CL123" s="14"/>
      <c r="CM123" s="14"/>
      <c r="CN123" s="14"/>
    </row>
    <row r="124" spans="1:92" ht="16.350000000000001" customHeight="1" x14ac:dyDescent="0.2">
      <c r="A124" s="1368"/>
      <c r="B124" s="1369"/>
      <c r="C124" s="881" t="s">
        <v>88</v>
      </c>
      <c r="D124" s="906" t="s">
        <v>54</v>
      </c>
      <c r="E124" s="815" t="s">
        <v>89</v>
      </c>
      <c r="F124" s="881" t="s">
        <v>54</v>
      </c>
      <c r="G124" s="815" t="s">
        <v>89</v>
      </c>
      <c r="H124" s="881" t="s">
        <v>54</v>
      </c>
      <c r="I124" s="815" t="s">
        <v>89</v>
      </c>
      <c r="J124" s="881" t="s">
        <v>54</v>
      </c>
      <c r="K124" s="815" t="s">
        <v>89</v>
      </c>
      <c r="L124" s="881" t="s">
        <v>54</v>
      </c>
      <c r="M124" s="816" t="s">
        <v>89</v>
      </c>
      <c r="N124" s="947" t="s">
        <v>133</v>
      </c>
      <c r="O124" s="906" t="s">
        <v>134</v>
      </c>
      <c r="P124" s="815" t="s">
        <v>135</v>
      </c>
      <c r="Q124" s="948"/>
      <c r="R124" s="1174"/>
      <c r="S124" s="1174"/>
      <c r="T124" s="1174"/>
      <c r="U124" s="1174"/>
      <c r="V124" s="1174"/>
      <c r="W124" s="1174"/>
      <c r="X124" s="1174"/>
      <c r="Y124" s="949"/>
      <c r="Z124" s="1177"/>
      <c r="AA124" s="1174"/>
      <c r="AB124" s="1174"/>
      <c r="AC124" s="1174"/>
      <c r="AD124" s="1174"/>
      <c r="AE124" s="1137"/>
      <c r="AF124" s="1157"/>
      <c r="AG124" s="1157"/>
      <c r="AH124" s="1157"/>
      <c r="AI124" s="1160"/>
      <c r="AJ124" s="1160"/>
      <c r="AK124" s="1160"/>
      <c r="AL124" s="1160"/>
      <c r="AM124" s="1160"/>
      <c r="AN124" s="1161"/>
      <c r="AO124" s="1161"/>
      <c r="AP124" s="1161"/>
      <c r="AQ124" s="1161"/>
      <c r="AR124" s="1161"/>
      <c r="AS124" s="1161"/>
      <c r="AT124" s="1161"/>
      <c r="CG124" s="14">
        <v>0</v>
      </c>
      <c r="CH124" s="14"/>
      <c r="CI124" s="14"/>
      <c r="CJ124" s="14"/>
      <c r="CK124" s="14"/>
      <c r="CL124" s="14"/>
      <c r="CM124" s="14"/>
      <c r="CN124" s="14"/>
    </row>
    <row r="125" spans="1:92" ht="16.350000000000001" customHeight="1" x14ac:dyDescent="0.2">
      <c r="A125" s="1441" t="s">
        <v>149</v>
      </c>
      <c r="B125" s="892" t="s">
        <v>150</v>
      </c>
      <c r="C125" s="950">
        <f>SUM(D125:E125)</f>
        <v>0</v>
      </c>
      <c r="D125" s="951">
        <f t="shared" ref="D125:E127" si="18">SUM(F125+H125+J125+L125)</f>
        <v>0</v>
      </c>
      <c r="E125" s="952">
        <f t="shared" si="18"/>
        <v>0</v>
      </c>
      <c r="F125" s="893"/>
      <c r="G125" s="896"/>
      <c r="H125" s="893"/>
      <c r="I125" s="896"/>
      <c r="J125" s="893"/>
      <c r="K125" s="896"/>
      <c r="L125" s="893"/>
      <c r="M125" s="953"/>
      <c r="N125" s="954"/>
      <c r="O125" s="894"/>
      <c r="P125" s="896"/>
      <c r="Q125" s="30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1174"/>
      <c r="AD125" s="1174"/>
      <c r="AE125" s="1137"/>
      <c r="AF125" s="1157"/>
      <c r="AG125" s="1157"/>
      <c r="AH125" s="1157"/>
      <c r="AI125" s="1160"/>
      <c r="AJ125" s="1160"/>
      <c r="AK125" s="1160"/>
      <c r="AL125" s="1160"/>
      <c r="AM125" s="1160"/>
      <c r="AN125" s="1161"/>
      <c r="AO125" s="1161"/>
      <c r="AP125" s="1161"/>
      <c r="AQ125" s="1161"/>
      <c r="AR125" s="1161"/>
      <c r="AS125" s="1161"/>
      <c r="AT125" s="1161"/>
      <c r="CG125" s="14">
        <v>0</v>
      </c>
      <c r="CH125" s="14"/>
      <c r="CI125" s="14"/>
      <c r="CJ125" s="14"/>
      <c r="CK125" s="14"/>
      <c r="CL125" s="14"/>
      <c r="CM125" s="14"/>
      <c r="CN125" s="14"/>
    </row>
    <row r="126" spans="1:92" ht="16.350000000000001" customHeight="1" x14ac:dyDescent="0.2">
      <c r="A126" s="1442"/>
      <c r="B126" s="89" t="s">
        <v>151</v>
      </c>
      <c r="C126" s="236">
        <f>SUM(D126:E126)</f>
        <v>0</v>
      </c>
      <c r="D126" s="237">
        <f t="shared" si="18"/>
        <v>0</v>
      </c>
      <c r="E126" s="238">
        <f t="shared" si="18"/>
        <v>0</v>
      </c>
      <c r="F126" s="35"/>
      <c r="G126" s="39"/>
      <c r="H126" s="35"/>
      <c r="I126" s="39"/>
      <c r="J126" s="35"/>
      <c r="K126" s="39"/>
      <c r="L126" s="35"/>
      <c r="M126" s="239"/>
      <c r="N126" s="240"/>
      <c r="O126" s="36"/>
      <c r="P126" s="39"/>
      <c r="Q126" s="948"/>
      <c r="R126" s="1174"/>
      <c r="S126" s="1174"/>
      <c r="T126" s="1174"/>
      <c r="U126" s="1174"/>
      <c r="V126" s="1174"/>
      <c r="W126" s="1174"/>
      <c r="X126" s="1174"/>
      <c r="Y126" s="935"/>
      <c r="Z126" s="1174"/>
      <c r="AA126" s="1174"/>
      <c r="AB126" s="1174"/>
      <c r="AC126" s="1174"/>
      <c r="AD126" s="1174"/>
      <c r="AE126" s="1174"/>
      <c r="AF126" s="1161"/>
      <c r="AG126" s="1161"/>
      <c r="AH126" s="1161"/>
      <c r="AI126" s="1161"/>
      <c r="AJ126" s="1161"/>
      <c r="AK126" s="1161"/>
      <c r="AL126" s="1161"/>
      <c r="AM126" s="1161"/>
      <c r="AN126" s="1161"/>
      <c r="AO126" s="1157"/>
      <c r="AP126" s="1157"/>
      <c r="AQ126" s="1157"/>
      <c r="AR126" s="1157"/>
      <c r="AS126" s="1160"/>
      <c r="AT126" s="1160"/>
      <c r="CG126" s="14"/>
      <c r="CH126" s="14"/>
      <c r="CI126" s="14"/>
      <c r="CJ126" s="14"/>
      <c r="CK126" s="14"/>
      <c r="CL126" s="14"/>
      <c r="CM126" s="14"/>
      <c r="CN126" s="14"/>
    </row>
    <row r="127" spans="1:92" ht="16.350000000000001" customHeight="1" x14ac:dyDescent="0.2">
      <c r="A127" s="1443"/>
      <c r="B127" s="211" t="s">
        <v>152</v>
      </c>
      <c r="C127" s="241">
        <f>SUM(D127:E127)</f>
        <v>0</v>
      </c>
      <c r="D127" s="242">
        <f t="shared" si="18"/>
        <v>0</v>
      </c>
      <c r="E127" s="243">
        <f t="shared" si="18"/>
        <v>0</v>
      </c>
      <c r="F127" s="42"/>
      <c r="G127" s="46"/>
      <c r="H127" s="42"/>
      <c r="I127" s="46"/>
      <c r="J127" s="42"/>
      <c r="K127" s="46"/>
      <c r="L127" s="42"/>
      <c r="M127" s="244"/>
      <c r="N127" s="245"/>
      <c r="O127" s="43"/>
      <c r="P127" s="46"/>
      <c r="Q127" s="197"/>
      <c r="R127" s="15"/>
      <c r="S127" s="15"/>
      <c r="T127" s="15"/>
      <c r="U127" s="15"/>
      <c r="V127" s="15"/>
      <c r="W127" s="15"/>
      <c r="X127" s="15"/>
      <c r="Y127" s="15"/>
      <c r="Z127" s="1174"/>
      <c r="AA127" s="1174"/>
      <c r="AB127" s="1174"/>
      <c r="AC127" s="1174"/>
      <c r="AD127" s="1174"/>
      <c r="AE127" s="1174"/>
      <c r="AF127" s="1161"/>
      <c r="AG127" s="1161"/>
      <c r="AH127" s="1161"/>
      <c r="AI127" s="1161"/>
      <c r="AJ127" s="1161"/>
      <c r="AK127" s="1161"/>
      <c r="AL127" s="1161"/>
      <c r="AM127" s="1161"/>
      <c r="AN127" s="1161"/>
      <c r="AO127" s="1157"/>
      <c r="AP127" s="1157"/>
      <c r="AQ127" s="1157"/>
      <c r="AR127" s="1157"/>
      <c r="AS127" s="1160"/>
      <c r="AT127" s="1160"/>
      <c r="CG127" s="14"/>
      <c r="CH127" s="14"/>
      <c r="CI127" s="14"/>
      <c r="CJ127" s="14"/>
      <c r="CK127" s="14"/>
      <c r="CL127" s="14"/>
      <c r="CM127" s="14"/>
      <c r="CN127" s="14"/>
    </row>
    <row r="128" spans="1:92" ht="16.350000000000001" customHeight="1" x14ac:dyDescent="0.2">
      <c r="A128" s="1592" t="s">
        <v>153</v>
      </c>
      <c r="B128" s="1592"/>
      <c r="C128" s="955">
        <f t="shared" ref="C128:P128" si="19">SUM(C125:C127)</f>
        <v>0</v>
      </c>
      <c r="D128" s="956">
        <f t="shared" si="19"/>
        <v>0</v>
      </c>
      <c r="E128" s="248">
        <f t="shared" si="19"/>
        <v>0</v>
      </c>
      <c r="F128" s="955">
        <f t="shared" si="19"/>
        <v>0</v>
      </c>
      <c r="G128" s="248">
        <f t="shared" si="19"/>
        <v>0</v>
      </c>
      <c r="H128" s="955">
        <f t="shared" si="19"/>
        <v>0</v>
      </c>
      <c r="I128" s="248">
        <f t="shared" si="19"/>
        <v>0</v>
      </c>
      <c r="J128" s="955">
        <f t="shared" si="19"/>
        <v>0</v>
      </c>
      <c r="K128" s="248">
        <f t="shared" si="19"/>
        <v>0</v>
      </c>
      <c r="L128" s="955">
        <f t="shared" si="19"/>
        <v>0</v>
      </c>
      <c r="M128" s="249">
        <f t="shared" si="19"/>
        <v>0</v>
      </c>
      <c r="N128" s="957">
        <f t="shared" si="19"/>
        <v>0</v>
      </c>
      <c r="O128" s="956">
        <f t="shared" si="19"/>
        <v>0</v>
      </c>
      <c r="P128" s="248">
        <f t="shared" si="19"/>
        <v>0</v>
      </c>
      <c r="Q128" s="197"/>
      <c r="R128" s="15"/>
      <c r="S128" s="15"/>
      <c r="T128" s="15"/>
      <c r="U128" s="15"/>
      <c r="V128" s="15"/>
      <c r="W128" s="15"/>
      <c r="X128" s="15"/>
      <c r="Y128" s="15"/>
      <c r="Z128" s="1174"/>
      <c r="AA128" s="1174"/>
      <c r="AB128" s="1174"/>
      <c r="AC128" s="1174"/>
      <c r="AD128" s="1174"/>
      <c r="AE128" s="1174"/>
      <c r="AF128" s="1161"/>
      <c r="AG128" s="1161"/>
      <c r="AH128" s="1161"/>
      <c r="AI128" s="1161"/>
      <c r="AJ128" s="1161"/>
      <c r="AK128" s="1161"/>
      <c r="AL128" s="1161"/>
      <c r="AM128" s="1161"/>
      <c r="AN128" s="1161"/>
      <c r="AO128" s="1157"/>
      <c r="AP128" s="1157"/>
      <c r="AQ128" s="1157"/>
      <c r="AR128" s="1157"/>
      <c r="AS128" s="1160"/>
      <c r="AT128" s="1160"/>
      <c r="CG128" s="14"/>
      <c r="CH128" s="14"/>
      <c r="CI128" s="14"/>
      <c r="CJ128" s="14"/>
      <c r="CK128" s="14"/>
      <c r="CL128" s="14"/>
      <c r="CM128" s="14"/>
      <c r="CN128" s="14"/>
    </row>
    <row r="129" spans="1:104" ht="16.350000000000001" customHeight="1" x14ac:dyDescent="0.2">
      <c r="A129" s="1441" t="s">
        <v>154</v>
      </c>
      <c r="B129" s="105" t="s">
        <v>155</v>
      </c>
      <c r="C129" s="251">
        <f>SUM(D129:E129)</f>
        <v>0</v>
      </c>
      <c r="D129" s="252">
        <f t="shared" ref="D129:E132" si="20">SUM(F129+H129+J129+L129)</f>
        <v>0</v>
      </c>
      <c r="E129" s="253">
        <f t="shared" si="20"/>
        <v>0</v>
      </c>
      <c r="F129" s="106"/>
      <c r="G129" s="109"/>
      <c r="H129" s="106"/>
      <c r="I129" s="109"/>
      <c r="J129" s="106"/>
      <c r="K129" s="109"/>
      <c r="L129" s="106"/>
      <c r="M129" s="254"/>
      <c r="N129" s="255"/>
      <c r="O129" s="107"/>
      <c r="P129" s="109"/>
      <c r="Q129" s="197"/>
      <c r="R129" s="15"/>
      <c r="S129" s="15"/>
      <c r="T129" s="15"/>
      <c r="U129" s="15"/>
      <c r="V129" s="15"/>
      <c r="W129" s="15"/>
      <c r="X129" s="15"/>
      <c r="Y129" s="15"/>
      <c r="Z129" s="1174"/>
      <c r="AA129" s="1174"/>
      <c r="AB129" s="1174"/>
      <c r="AC129" s="1174"/>
      <c r="AD129" s="1174"/>
      <c r="AE129" s="1174"/>
      <c r="AF129" s="1161"/>
      <c r="AG129" s="1161"/>
      <c r="AH129" s="1161"/>
      <c r="AI129" s="1161"/>
      <c r="AJ129" s="1161"/>
      <c r="AK129" s="1161"/>
      <c r="AL129" s="1161"/>
      <c r="AM129" s="1161"/>
      <c r="AN129" s="1161"/>
      <c r="AO129" s="1157"/>
      <c r="AP129" s="1157"/>
      <c r="AQ129" s="1157"/>
      <c r="AR129" s="1157"/>
      <c r="AS129" s="1160"/>
      <c r="AT129" s="1160"/>
      <c r="CG129" s="14"/>
      <c r="CH129" s="14"/>
      <c r="CI129" s="14"/>
      <c r="CJ129" s="14"/>
      <c r="CK129" s="14"/>
      <c r="CL129" s="14"/>
      <c r="CM129" s="14"/>
      <c r="CN129" s="14"/>
    </row>
    <row r="130" spans="1:104" ht="16.350000000000001" customHeight="1" x14ac:dyDescent="0.2">
      <c r="A130" s="1442"/>
      <c r="B130" s="89" t="s">
        <v>156</v>
      </c>
      <c r="C130" s="236">
        <f>SUM(D130:E130)</f>
        <v>0</v>
      </c>
      <c r="D130" s="237">
        <f t="shared" si="20"/>
        <v>0</v>
      </c>
      <c r="E130" s="238">
        <f t="shared" si="20"/>
        <v>0</v>
      </c>
      <c r="F130" s="35"/>
      <c r="G130" s="39"/>
      <c r="H130" s="35"/>
      <c r="I130" s="39"/>
      <c r="J130" s="35"/>
      <c r="K130" s="39"/>
      <c r="L130" s="35"/>
      <c r="M130" s="239"/>
      <c r="N130" s="240"/>
      <c r="O130" s="36"/>
      <c r="P130" s="39"/>
      <c r="Q130" s="30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1174"/>
      <c r="AD130" s="1174"/>
      <c r="AE130" s="1174"/>
      <c r="AF130" s="1161"/>
      <c r="AG130" s="1161"/>
      <c r="AH130" s="1161"/>
      <c r="AI130" s="1161"/>
      <c r="AJ130" s="1161"/>
      <c r="AK130" s="1161"/>
      <c r="AL130" s="1161"/>
      <c r="AM130" s="1161"/>
      <c r="AN130" s="1161"/>
      <c r="AO130" s="1157"/>
      <c r="AP130" s="1157"/>
      <c r="AQ130" s="1157"/>
      <c r="AR130" s="1157"/>
      <c r="AS130" s="1160"/>
      <c r="AT130" s="1160"/>
      <c r="CG130" s="14">
        <v>0</v>
      </c>
      <c r="CH130" s="14"/>
      <c r="CI130" s="14"/>
      <c r="CJ130" s="14"/>
      <c r="CK130" s="14"/>
      <c r="CL130" s="14"/>
      <c r="CM130" s="14"/>
      <c r="CN130" s="14"/>
    </row>
    <row r="131" spans="1:104" ht="16.350000000000001" customHeight="1" x14ac:dyDescent="0.2">
      <c r="A131" s="1442"/>
      <c r="B131" s="89" t="s">
        <v>157</v>
      </c>
      <c r="C131" s="236">
        <f>SUM(D131:E131)</f>
        <v>0</v>
      </c>
      <c r="D131" s="237">
        <f t="shared" si="20"/>
        <v>0</v>
      </c>
      <c r="E131" s="238">
        <f t="shared" si="20"/>
        <v>0</v>
      </c>
      <c r="F131" s="35"/>
      <c r="G131" s="39"/>
      <c r="H131" s="35"/>
      <c r="I131" s="39"/>
      <c r="J131" s="35"/>
      <c r="K131" s="39"/>
      <c r="L131" s="35"/>
      <c r="M131" s="239"/>
      <c r="N131" s="240"/>
      <c r="O131" s="36"/>
      <c r="P131" s="39"/>
      <c r="Q131" s="197"/>
      <c r="R131" s="15"/>
      <c r="S131" s="15"/>
      <c r="T131" s="15"/>
      <c r="U131" s="15"/>
      <c r="V131" s="15"/>
      <c r="W131" s="15"/>
      <c r="X131" s="15"/>
      <c r="Y131" s="15"/>
      <c r="Z131" s="1174"/>
      <c r="AA131" s="1174"/>
      <c r="AB131" s="1174"/>
      <c r="AC131" s="1174"/>
      <c r="AD131" s="1174"/>
      <c r="AE131" s="1174"/>
      <c r="AF131" s="1161"/>
      <c r="AG131" s="1161"/>
      <c r="AH131" s="1161"/>
      <c r="AI131" s="1161"/>
      <c r="AJ131" s="1161"/>
      <c r="AK131" s="1161"/>
      <c r="AL131" s="1161"/>
      <c r="AM131" s="1161"/>
      <c r="AN131" s="1161"/>
      <c r="AO131" s="1161"/>
      <c r="AP131" s="1161"/>
      <c r="AQ131" s="1161"/>
      <c r="AR131" s="1161"/>
      <c r="AS131" s="1161"/>
      <c r="AT131" s="1161"/>
      <c r="CG131" s="14"/>
      <c r="CH131" s="14"/>
      <c r="CI131" s="14"/>
      <c r="CJ131" s="14"/>
      <c r="CK131" s="14"/>
      <c r="CL131" s="14"/>
      <c r="CM131" s="14"/>
      <c r="CN131" s="14"/>
    </row>
    <row r="132" spans="1:104" ht="15.75" customHeight="1" x14ac:dyDescent="0.2">
      <c r="A132" s="1443"/>
      <c r="B132" s="216" t="s">
        <v>158</v>
      </c>
      <c r="C132" s="241">
        <f>SUM(D132:E132)</f>
        <v>0</v>
      </c>
      <c r="D132" s="242">
        <f t="shared" si="20"/>
        <v>0</v>
      </c>
      <c r="E132" s="243">
        <f t="shared" si="20"/>
        <v>0</v>
      </c>
      <c r="F132" s="42"/>
      <c r="G132" s="46"/>
      <c r="H132" s="42"/>
      <c r="I132" s="46"/>
      <c r="J132" s="42"/>
      <c r="K132" s="46"/>
      <c r="L132" s="42"/>
      <c r="M132" s="244"/>
      <c r="N132" s="245"/>
      <c r="O132" s="43"/>
      <c r="P132" s="46"/>
      <c r="Q132" s="197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174"/>
      <c r="AC132" s="1174"/>
      <c r="AD132" s="1174"/>
      <c r="AE132" s="1174"/>
      <c r="AF132" s="1161"/>
      <c r="AG132" s="1161"/>
      <c r="AH132" s="1161"/>
      <c r="AI132" s="1161"/>
      <c r="AJ132" s="1161"/>
      <c r="AK132" s="1161"/>
      <c r="AL132" s="1161"/>
      <c r="AM132" s="1161"/>
      <c r="AN132" s="1161"/>
      <c r="AO132" s="1161"/>
      <c r="AP132" s="1161"/>
      <c r="AQ132" s="1161"/>
      <c r="AR132" s="1161"/>
      <c r="AS132" s="1161"/>
      <c r="AT132" s="1161"/>
      <c r="AU132" s="1161"/>
      <c r="AV132" s="1161"/>
      <c r="BZ132" s="2"/>
      <c r="CG132" s="14"/>
      <c r="CH132" s="14"/>
      <c r="CI132" s="14"/>
      <c r="CJ132" s="14"/>
      <c r="CK132" s="14"/>
      <c r="CL132" s="14"/>
      <c r="CM132" s="14"/>
      <c r="CN132" s="14"/>
    </row>
    <row r="133" spans="1:104" ht="16.350000000000001" customHeight="1" x14ac:dyDescent="0.2">
      <c r="A133" s="1592" t="s">
        <v>153</v>
      </c>
      <c r="B133" s="1592"/>
      <c r="C133" s="955">
        <f t="shared" ref="C133:P133" si="21">SUM(C129:C132)</f>
        <v>0</v>
      </c>
      <c r="D133" s="956">
        <f t="shared" si="21"/>
        <v>0</v>
      </c>
      <c r="E133" s="248">
        <f t="shared" si="21"/>
        <v>0</v>
      </c>
      <c r="F133" s="955">
        <f t="shared" si="21"/>
        <v>0</v>
      </c>
      <c r="G133" s="248">
        <f t="shared" si="21"/>
        <v>0</v>
      </c>
      <c r="H133" s="955">
        <f t="shared" si="21"/>
        <v>0</v>
      </c>
      <c r="I133" s="248">
        <f t="shared" si="21"/>
        <v>0</v>
      </c>
      <c r="J133" s="955">
        <f t="shared" si="21"/>
        <v>0</v>
      </c>
      <c r="K133" s="248">
        <f t="shared" si="21"/>
        <v>0</v>
      </c>
      <c r="L133" s="955">
        <f t="shared" si="21"/>
        <v>0</v>
      </c>
      <c r="M133" s="249">
        <f t="shared" si="21"/>
        <v>0</v>
      </c>
      <c r="N133" s="957">
        <f t="shared" si="21"/>
        <v>0</v>
      </c>
      <c r="O133" s="956">
        <f t="shared" si="21"/>
        <v>0</v>
      </c>
      <c r="P133" s="248">
        <f t="shared" si="21"/>
        <v>0</v>
      </c>
      <c r="Q133" s="197"/>
      <c r="R133" s="15"/>
      <c r="S133" s="15"/>
      <c r="T133" s="15"/>
      <c r="U133" s="15"/>
      <c r="V133" s="15"/>
      <c r="W133" s="1174"/>
      <c r="X133" s="1174"/>
      <c r="Y133" s="1174"/>
      <c r="Z133" s="1174"/>
      <c r="AA133" s="1174"/>
      <c r="AB133" s="1174"/>
      <c r="AC133" s="1174"/>
      <c r="AD133" s="1174"/>
      <c r="AE133" s="1174"/>
      <c r="AF133" s="1161"/>
      <c r="AG133" s="1161"/>
      <c r="AH133" s="1161"/>
      <c r="AI133" s="1161"/>
      <c r="AJ133" s="1161"/>
      <c r="AK133" s="1161"/>
      <c r="AL133" s="1161"/>
      <c r="AM133" s="1161"/>
      <c r="AN133" s="1161"/>
      <c r="AO133" s="1161"/>
      <c r="AP133" s="1161"/>
      <c r="AQ133" s="1161"/>
      <c r="CG133" s="14"/>
      <c r="CH133" s="14"/>
      <c r="CI133" s="14"/>
      <c r="CJ133" s="14"/>
      <c r="CK133" s="14"/>
      <c r="CL133" s="14"/>
      <c r="CM133" s="14"/>
      <c r="CN133" s="14"/>
    </row>
    <row r="134" spans="1:104" ht="16.350000000000001" customHeight="1" x14ac:dyDescent="0.2">
      <c r="A134" s="1456" t="s">
        <v>159</v>
      </c>
      <c r="B134" s="1456"/>
      <c r="C134" s="256">
        <f t="shared" ref="C134:P134" si="22">SUM(C128+C133)</f>
        <v>0</v>
      </c>
      <c r="D134" s="257">
        <f t="shared" si="22"/>
        <v>0</v>
      </c>
      <c r="E134" s="258">
        <f t="shared" si="22"/>
        <v>0</v>
      </c>
      <c r="F134" s="256">
        <f t="shared" si="22"/>
        <v>0</v>
      </c>
      <c r="G134" s="258">
        <f t="shared" si="22"/>
        <v>0</v>
      </c>
      <c r="H134" s="256">
        <f t="shared" si="22"/>
        <v>0</v>
      </c>
      <c r="I134" s="258">
        <f t="shared" si="22"/>
        <v>0</v>
      </c>
      <c r="J134" s="256">
        <f t="shared" si="22"/>
        <v>0</v>
      </c>
      <c r="K134" s="258">
        <f t="shared" si="22"/>
        <v>0</v>
      </c>
      <c r="L134" s="256">
        <f t="shared" si="22"/>
        <v>0</v>
      </c>
      <c r="M134" s="259">
        <f t="shared" si="22"/>
        <v>0</v>
      </c>
      <c r="N134" s="260">
        <f t="shared" si="22"/>
        <v>0</v>
      </c>
      <c r="O134" s="257">
        <f t="shared" si="22"/>
        <v>0</v>
      </c>
      <c r="P134" s="258">
        <f t="shared" si="22"/>
        <v>0</v>
      </c>
      <c r="Q134" s="197"/>
      <c r="R134" s="15"/>
      <c r="S134" s="15"/>
      <c r="T134" s="15"/>
      <c r="U134" s="15"/>
      <c r="V134" s="15"/>
      <c r="W134" s="1174"/>
      <c r="X134" s="1174"/>
      <c r="Y134" s="1174"/>
      <c r="Z134" s="1174"/>
      <c r="AA134" s="1174"/>
      <c r="AB134" s="1174"/>
      <c r="AC134" s="1174"/>
      <c r="AD134" s="1174"/>
      <c r="AE134" s="1174"/>
      <c r="AF134" s="1161"/>
      <c r="AG134" s="1161"/>
      <c r="AH134" s="1161"/>
      <c r="AI134" s="1161"/>
      <c r="AJ134" s="1161"/>
      <c r="AK134" s="1161"/>
      <c r="AL134" s="1161"/>
      <c r="AM134" s="1161"/>
      <c r="AN134" s="1161"/>
      <c r="AO134" s="1161"/>
      <c r="AP134" s="1161"/>
      <c r="AQ134" s="1161"/>
      <c r="CG134" s="14"/>
      <c r="CH134" s="14"/>
      <c r="CI134" s="14"/>
      <c r="CJ134" s="14"/>
      <c r="CK134" s="14"/>
      <c r="CL134" s="14"/>
      <c r="CM134" s="14"/>
      <c r="CN134" s="14"/>
    </row>
    <row r="135" spans="1:104" ht="21" customHeight="1" x14ac:dyDescent="0.2">
      <c r="A135" s="117" t="s">
        <v>161</v>
      </c>
      <c r="B135" s="117"/>
      <c r="P135" s="15"/>
      <c r="Q135" s="15"/>
      <c r="R135" s="15"/>
      <c r="S135" s="15"/>
      <c r="T135" s="15"/>
      <c r="U135" s="15"/>
      <c r="V135" s="15"/>
      <c r="W135" s="1174"/>
      <c r="X135" s="1174"/>
      <c r="Y135" s="1174"/>
      <c r="Z135" s="1174"/>
      <c r="AA135" s="1174"/>
      <c r="AB135" s="1174"/>
      <c r="AC135" s="1174"/>
      <c r="AD135" s="1174"/>
      <c r="AE135" s="1174"/>
      <c r="AF135" s="1161"/>
      <c r="AG135" s="1161"/>
      <c r="AH135" s="1161"/>
      <c r="AI135" s="1161"/>
      <c r="AJ135" s="1161"/>
      <c r="AK135" s="1161"/>
      <c r="AL135" s="1161"/>
      <c r="AM135" s="1161"/>
      <c r="AN135" s="1161"/>
      <c r="AO135" s="1161"/>
      <c r="AP135" s="1161"/>
      <c r="AQ135" s="1161"/>
      <c r="CG135" s="14">
        <v>0</v>
      </c>
      <c r="CH135" s="14"/>
      <c r="CI135" s="14"/>
      <c r="CJ135" s="14"/>
      <c r="CK135" s="14"/>
      <c r="CL135" s="14"/>
      <c r="CM135" s="14"/>
      <c r="CN135" s="14"/>
    </row>
    <row r="136" spans="1:104" ht="16.350000000000001" customHeight="1" x14ac:dyDescent="0.2">
      <c r="A136" s="1366" t="s">
        <v>3</v>
      </c>
      <c r="B136" s="1367"/>
      <c r="C136" s="1408" t="s">
        <v>63</v>
      </c>
      <c r="D136" s="1408"/>
      <c r="E136" s="1407"/>
      <c r="F136" s="1406" t="s">
        <v>119</v>
      </c>
      <c r="G136" s="1407"/>
      <c r="H136" s="1406" t="s">
        <v>120</v>
      </c>
      <c r="I136" s="1407"/>
      <c r="J136" s="1406" t="s">
        <v>121</v>
      </c>
      <c r="K136" s="1407"/>
      <c r="L136" s="1406" t="s">
        <v>122</v>
      </c>
      <c r="M136" s="1407"/>
      <c r="N136" s="1406" t="s">
        <v>123</v>
      </c>
      <c r="O136" s="1407"/>
      <c r="P136" s="15"/>
      <c r="Q136" s="15"/>
      <c r="R136" s="15"/>
      <c r="S136" s="15"/>
      <c r="T136" s="15"/>
      <c r="U136" s="15"/>
      <c r="V136" s="15"/>
      <c r="W136" s="1174"/>
      <c r="X136" s="1174"/>
      <c r="Y136" s="1174"/>
      <c r="Z136" s="1174"/>
      <c r="AA136" s="1174"/>
      <c r="AB136" s="1174"/>
      <c r="AC136" s="1174"/>
      <c r="AD136" s="1174"/>
      <c r="AE136" s="1174"/>
      <c r="AF136" s="1161"/>
      <c r="AG136" s="1161"/>
      <c r="AH136" s="1161"/>
      <c r="AI136" s="1161"/>
      <c r="AJ136" s="1161"/>
      <c r="AK136" s="1161"/>
      <c r="AL136" s="1161"/>
      <c r="AM136" s="1161"/>
      <c r="AN136" s="1161"/>
      <c r="AO136" s="1161"/>
      <c r="AP136" s="1161"/>
      <c r="AQ136" s="958"/>
      <c r="AR136" s="1155"/>
      <c r="AS136" s="1155"/>
      <c r="AT136" s="1155"/>
      <c r="AU136" s="1155"/>
      <c r="AV136" s="1155"/>
      <c r="AW136" s="1155"/>
      <c r="AX136" s="1155"/>
      <c r="AY136" s="1155"/>
      <c r="AZ136" s="1155"/>
      <c r="BA136" s="1155"/>
      <c r="BB136" s="1155"/>
      <c r="BC136" s="1155"/>
      <c r="CG136" s="14"/>
      <c r="CH136" s="14"/>
      <c r="CI136" s="14"/>
      <c r="CJ136" s="14"/>
      <c r="CK136" s="14"/>
      <c r="CL136" s="14"/>
      <c r="CM136" s="14"/>
      <c r="CN136" s="14"/>
    </row>
    <row r="137" spans="1:104" ht="16.350000000000001" customHeight="1" x14ac:dyDescent="0.2">
      <c r="A137" s="1368"/>
      <c r="B137" s="1369"/>
      <c r="C137" s="881" t="s">
        <v>88</v>
      </c>
      <c r="D137" s="906" t="s">
        <v>54</v>
      </c>
      <c r="E137" s="815" t="s">
        <v>89</v>
      </c>
      <c r="F137" s="881" t="s">
        <v>54</v>
      </c>
      <c r="G137" s="815" t="s">
        <v>89</v>
      </c>
      <c r="H137" s="881" t="s">
        <v>54</v>
      </c>
      <c r="I137" s="815" t="s">
        <v>89</v>
      </c>
      <c r="J137" s="881" t="s">
        <v>54</v>
      </c>
      <c r="K137" s="815" t="s">
        <v>89</v>
      </c>
      <c r="L137" s="881" t="s">
        <v>54</v>
      </c>
      <c r="M137" s="815" t="s">
        <v>89</v>
      </c>
      <c r="N137" s="262" t="s">
        <v>54</v>
      </c>
      <c r="O137" s="902" t="s">
        <v>89</v>
      </c>
      <c r="P137" s="15"/>
      <c r="Q137" s="15"/>
      <c r="R137" s="15"/>
      <c r="S137" s="15"/>
      <c r="T137" s="15"/>
      <c r="U137" s="15"/>
      <c r="V137" s="15"/>
      <c r="W137" s="1174"/>
      <c r="X137" s="1174"/>
      <c r="Y137" s="1174"/>
      <c r="Z137" s="1174"/>
      <c r="AA137" s="1174"/>
      <c r="AB137" s="1174"/>
      <c r="AC137" s="1174"/>
      <c r="AD137" s="1174"/>
      <c r="AE137" s="1174"/>
      <c r="AF137" s="1161"/>
      <c r="AG137" s="1161"/>
      <c r="AH137" s="1161"/>
      <c r="AI137" s="1161"/>
      <c r="AJ137" s="1161"/>
      <c r="AK137" s="1161"/>
      <c r="AL137" s="1161"/>
      <c r="AM137" s="1161"/>
      <c r="AN137" s="1161"/>
      <c r="AO137" s="1161"/>
      <c r="AP137" s="1161"/>
      <c r="AQ137" s="923"/>
      <c r="AR137" s="1155"/>
      <c r="AS137" s="1155"/>
      <c r="AT137" s="1155"/>
      <c r="AU137" s="1155"/>
      <c r="AV137" s="1155"/>
      <c r="AW137" s="1155"/>
      <c r="AX137" s="1155"/>
      <c r="AY137" s="1155"/>
      <c r="AZ137" s="1155"/>
      <c r="BA137" s="1155"/>
      <c r="BB137" s="1155"/>
      <c r="BC137" s="1155"/>
      <c r="CG137" s="14"/>
      <c r="CH137" s="14"/>
      <c r="CI137" s="14"/>
      <c r="CJ137" s="14"/>
      <c r="CK137" s="14"/>
      <c r="CL137" s="14"/>
      <c r="CM137" s="14"/>
      <c r="CN137" s="14"/>
    </row>
    <row r="138" spans="1:104" s="66" customFormat="1" ht="16.350000000000001" customHeight="1" x14ac:dyDescent="0.2">
      <c r="A138" s="1372" t="s">
        <v>162</v>
      </c>
      <c r="B138" s="263" t="s">
        <v>150</v>
      </c>
      <c r="C138" s="213">
        <f>SUM(D138+E138)</f>
        <v>0</v>
      </c>
      <c r="D138" s="214">
        <f>SUM(F138+H138+J138+L138+N138)</f>
        <v>0</v>
      </c>
      <c r="E138" s="215">
        <f>SUM(G138+I138+K138+M138+O138)</f>
        <v>0</v>
      </c>
      <c r="F138" s="893"/>
      <c r="G138" s="896"/>
      <c r="H138" s="893"/>
      <c r="I138" s="109"/>
      <c r="J138" s="106"/>
      <c r="K138" s="109"/>
      <c r="L138" s="106"/>
      <c r="M138" s="109"/>
      <c r="N138" s="264"/>
      <c r="O138" s="924"/>
      <c r="P138" s="949"/>
      <c r="Q138" s="1174"/>
      <c r="R138" s="1174"/>
      <c r="S138" s="1174"/>
      <c r="T138" s="1174"/>
      <c r="U138" s="1174"/>
      <c r="V138" s="1174"/>
      <c r="W138" s="1174"/>
      <c r="X138" s="1174"/>
      <c r="Y138" s="1174"/>
      <c r="Z138" s="1174"/>
      <c r="AA138" s="1174"/>
      <c r="AB138" s="1174"/>
      <c r="AC138" s="1174"/>
      <c r="AD138" s="1161"/>
      <c r="AE138" s="1161"/>
      <c r="AF138" s="1161"/>
      <c r="AG138" s="1161"/>
      <c r="AH138" s="1161"/>
      <c r="AI138" s="936"/>
      <c r="AJ138" s="1179"/>
      <c r="AK138" s="1179"/>
      <c r="AL138" s="1179"/>
      <c r="AM138" s="1179"/>
      <c r="AN138" s="1179"/>
      <c r="AO138" s="1179"/>
      <c r="AP138" s="1179"/>
      <c r="AQ138" s="1179"/>
      <c r="AR138" s="1179"/>
      <c r="AS138" s="1179"/>
      <c r="AT138" s="1179"/>
      <c r="AU138" s="1179"/>
      <c r="AV138" s="1179"/>
      <c r="AW138" s="1179"/>
      <c r="AX138" s="1179"/>
      <c r="AY138" s="1179"/>
      <c r="AZ138" s="1179"/>
      <c r="BA138" s="1179"/>
      <c r="BB138" s="1179"/>
      <c r="BC138" s="1179"/>
      <c r="BD138" s="1179"/>
      <c r="BE138" s="1179"/>
      <c r="BF138" s="1179"/>
      <c r="BG138" s="1179"/>
      <c r="BH138" s="1179"/>
      <c r="BI138" s="1179"/>
      <c r="BJ138" s="1179"/>
      <c r="BK138" s="1179"/>
      <c r="BL138" s="1179"/>
      <c r="BM138" s="1179"/>
      <c r="BN138" s="1179"/>
      <c r="BO138" s="1179"/>
      <c r="BP138" s="1179"/>
      <c r="BQ138" s="1179"/>
      <c r="BR138" s="1179"/>
      <c r="BS138" s="1179"/>
      <c r="BT138" s="1179"/>
      <c r="BU138" s="1179"/>
      <c r="BV138" s="1179"/>
      <c r="BW138" s="1179"/>
      <c r="BX138" s="1179"/>
      <c r="BY138" s="1179"/>
      <c r="BZ138" s="1180"/>
      <c r="CA138" s="1181"/>
      <c r="CB138" s="1181"/>
      <c r="CC138" s="1181"/>
      <c r="CD138" s="1181"/>
      <c r="CE138" s="1181"/>
      <c r="CF138" s="1181"/>
      <c r="CG138" s="1182"/>
      <c r="CH138" s="1182"/>
      <c r="CI138" s="1182"/>
      <c r="CJ138" s="1182"/>
      <c r="CK138" s="1182"/>
      <c r="CL138" s="1182"/>
      <c r="CM138" s="1182"/>
      <c r="CN138" s="1182"/>
      <c r="CO138" s="1181"/>
      <c r="CP138" s="1181"/>
      <c r="CQ138" s="1181"/>
      <c r="CR138" s="1181"/>
      <c r="CS138" s="1181"/>
      <c r="CT138" s="1181"/>
      <c r="CU138" s="1181"/>
      <c r="CV138" s="1181"/>
      <c r="CW138" s="1181"/>
      <c r="CX138" s="1181"/>
      <c r="CY138" s="1181"/>
      <c r="CZ138" s="1181"/>
    </row>
    <row r="139" spans="1:104" s="66" customFormat="1" ht="16.350000000000001" customHeight="1" x14ac:dyDescent="0.2">
      <c r="A139" s="1433"/>
      <c r="B139" s="269" t="s">
        <v>151</v>
      </c>
      <c r="C139" s="139">
        <f>SUM(D139+E139)</f>
        <v>0</v>
      </c>
      <c r="D139" s="140">
        <f>SUM(H139+J139+L139+N139)</f>
        <v>0</v>
      </c>
      <c r="E139" s="141">
        <f>SUM(I139+K139+M139+O139)</f>
        <v>0</v>
      </c>
      <c r="F139" s="270"/>
      <c r="G139" s="271"/>
      <c r="H139" s="106"/>
      <c r="I139" s="109"/>
      <c r="J139" s="106"/>
      <c r="K139" s="109"/>
      <c r="L139" s="106"/>
      <c r="M139" s="109"/>
      <c r="N139" s="264"/>
      <c r="O139" s="272"/>
      <c r="P139" s="197"/>
      <c r="Q139" s="1174"/>
      <c r="R139" s="1174"/>
      <c r="S139" s="1174"/>
      <c r="T139" s="1174"/>
      <c r="U139" s="1174"/>
      <c r="V139" s="1174"/>
      <c r="W139" s="1174"/>
      <c r="X139" s="1174"/>
      <c r="Y139" s="1174"/>
      <c r="Z139" s="1174"/>
      <c r="AA139" s="1174"/>
      <c r="AB139" s="1174"/>
      <c r="AC139" s="1174"/>
      <c r="AD139" s="1161"/>
      <c r="AE139" s="1161"/>
      <c r="AF139" s="1161"/>
      <c r="AG139" s="1161"/>
      <c r="AH139" s="1161"/>
      <c r="AI139" s="936"/>
      <c r="AJ139" s="1179"/>
      <c r="AK139" s="1179"/>
      <c r="AL139" s="1179"/>
      <c r="AM139" s="1179"/>
      <c r="AN139" s="1179"/>
      <c r="AO139" s="1179"/>
      <c r="AP139" s="1179"/>
      <c r="AQ139" s="1179"/>
      <c r="AR139" s="1179"/>
      <c r="AS139" s="1179"/>
      <c r="AT139" s="1179"/>
      <c r="AU139" s="1179"/>
      <c r="AV139" s="1179"/>
      <c r="AW139" s="1179"/>
      <c r="AX139" s="1179"/>
      <c r="AY139" s="1179"/>
      <c r="AZ139" s="1179"/>
      <c r="BA139" s="1179"/>
      <c r="BB139" s="1179"/>
      <c r="BC139" s="1179"/>
      <c r="BD139" s="1179"/>
      <c r="BE139" s="1179"/>
      <c r="BF139" s="1179"/>
      <c r="BG139" s="1179"/>
      <c r="BH139" s="1179"/>
      <c r="BI139" s="1179"/>
      <c r="BJ139" s="1179"/>
      <c r="BK139" s="1179"/>
      <c r="BL139" s="1179"/>
      <c r="BM139" s="1179"/>
      <c r="BN139" s="1179"/>
      <c r="BO139" s="1179"/>
      <c r="BP139" s="1179"/>
      <c r="BQ139" s="1179"/>
      <c r="BR139" s="1179"/>
      <c r="BS139" s="1179"/>
      <c r="BT139" s="1179"/>
      <c r="BU139" s="1179"/>
      <c r="BV139" s="1179"/>
      <c r="BW139" s="1179"/>
      <c r="BX139" s="1179"/>
      <c r="BY139" s="1179"/>
      <c r="BZ139" s="1180"/>
      <c r="CA139" s="1181"/>
      <c r="CB139" s="1181"/>
      <c r="CC139" s="1181"/>
      <c r="CD139" s="1181"/>
      <c r="CE139" s="1181"/>
      <c r="CF139" s="1181"/>
      <c r="CG139" s="1182"/>
      <c r="CH139" s="1182"/>
      <c r="CI139" s="1182"/>
      <c r="CJ139" s="1182"/>
      <c r="CK139" s="1182"/>
      <c r="CL139" s="1182"/>
      <c r="CM139" s="1182"/>
      <c r="CN139" s="1182"/>
      <c r="CO139" s="1181"/>
      <c r="CP139" s="1181"/>
      <c r="CQ139" s="1181"/>
      <c r="CR139" s="1181"/>
      <c r="CS139" s="1181"/>
      <c r="CT139" s="1181"/>
      <c r="CU139" s="1181"/>
      <c r="CV139" s="1181"/>
      <c r="CW139" s="1181"/>
      <c r="CX139" s="1181"/>
      <c r="CY139" s="1181"/>
      <c r="CZ139" s="1181"/>
    </row>
    <row r="140" spans="1:104" ht="16.350000000000001" customHeight="1" x14ac:dyDescent="0.2">
      <c r="A140" s="1433"/>
      <c r="B140" s="91" t="s">
        <v>152</v>
      </c>
      <c r="C140" s="182">
        <f>SUM(D140+E140)</f>
        <v>0</v>
      </c>
      <c r="D140" s="183">
        <f>SUM(H140+J140+L140+N140)</f>
        <v>0</v>
      </c>
      <c r="E140" s="184">
        <f>SUM(I140+K140+M140+O140)</f>
        <v>0</v>
      </c>
      <c r="F140" s="273"/>
      <c r="G140" s="274"/>
      <c r="H140" s="82"/>
      <c r="I140" s="85"/>
      <c r="J140" s="82"/>
      <c r="K140" s="85"/>
      <c r="L140" s="82"/>
      <c r="M140" s="85"/>
      <c r="N140" s="149"/>
      <c r="O140" s="185"/>
      <c r="P140" s="197"/>
      <c r="Q140" s="1174"/>
      <c r="R140" s="1174"/>
      <c r="S140" s="1174"/>
      <c r="T140" s="1174"/>
      <c r="U140" s="1174"/>
      <c r="V140" s="1174"/>
      <c r="W140" s="1174"/>
      <c r="X140" s="1174"/>
      <c r="Y140" s="1174"/>
      <c r="Z140" s="1174"/>
      <c r="AA140" s="1174"/>
      <c r="AB140" s="1174"/>
      <c r="AC140" s="1174"/>
      <c r="AD140" s="1161"/>
      <c r="AE140" s="1161"/>
      <c r="AF140" s="1161"/>
      <c r="AG140" s="1161"/>
      <c r="AH140" s="1161"/>
      <c r="AI140" s="936"/>
      <c r="AJ140" s="1155"/>
      <c r="AK140" s="1155"/>
      <c r="AL140" s="1155"/>
      <c r="AM140" s="1155"/>
      <c r="AN140" s="1155"/>
      <c r="AO140" s="1155"/>
      <c r="AP140" s="1155"/>
      <c r="AQ140" s="1155"/>
      <c r="AR140" s="1155"/>
      <c r="AS140" s="1155"/>
      <c r="AT140" s="1155"/>
      <c r="AU140" s="1155"/>
      <c r="CG140" s="14"/>
      <c r="CH140" s="14"/>
      <c r="CI140" s="14"/>
      <c r="CJ140" s="14"/>
      <c r="CK140" s="14"/>
      <c r="CL140" s="14"/>
      <c r="CM140" s="14"/>
      <c r="CN140" s="14"/>
    </row>
    <row r="141" spans="1:104" ht="16.350000000000001" customHeight="1" thickBot="1" x14ac:dyDescent="0.25">
      <c r="A141" s="1458"/>
      <c r="B141" s="99" t="s">
        <v>163</v>
      </c>
      <c r="C141" s="275">
        <f t="shared" ref="C141:O141" si="23">SUM(C138:C140)</f>
        <v>0</v>
      </c>
      <c r="D141" s="276">
        <f t="shared" si="23"/>
        <v>0</v>
      </c>
      <c r="E141" s="277">
        <f t="shared" si="23"/>
        <v>0</v>
      </c>
      <c r="F141" s="275">
        <f t="shared" si="23"/>
        <v>0</v>
      </c>
      <c r="G141" s="277">
        <f t="shared" si="23"/>
        <v>0</v>
      </c>
      <c r="H141" s="275">
        <f t="shared" si="23"/>
        <v>0</v>
      </c>
      <c r="I141" s="277">
        <f t="shared" si="23"/>
        <v>0</v>
      </c>
      <c r="J141" s="275">
        <f t="shared" si="23"/>
        <v>0</v>
      </c>
      <c r="K141" s="277">
        <f t="shared" si="23"/>
        <v>0</v>
      </c>
      <c r="L141" s="275">
        <f t="shared" si="23"/>
        <v>0</v>
      </c>
      <c r="M141" s="277">
        <f t="shared" si="23"/>
        <v>0</v>
      </c>
      <c r="N141" s="278">
        <f t="shared" si="23"/>
        <v>0</v>
      </c>
      <c r="O141" s="279">
        <f t="shared" si="23"/>
        <v>0</v>
      </c>
      <c r="P141" s="197"/>
      <c r="Q141" s="15"/>
      <c r="R141" s="15"/>
      <c r="S141" s="15"/>
      <c r="T141" s="15"/>
      <c r="U141" s="15"/>
      <c r="V141" s="15"/>
      <c r="W141" s="15"/>
      <c r="X141" s="15"/>
      <c r="Y141" s="1174"/>
      <c r="Z141" s="1174"/>
      <c r="AA141" s="1174"/>
      <c r="AB141" s="1174"/>
      <c r="AC141" s="1174"/>
      <c r="AD141" s="1161"/>
      <c r="AE141" s="1161"/>
      <c r="AF141" s="1161"/>
      <c r="AG141" s="1161"/>
      <c r="AH141" s="1161"/>
      <c r="AI141" s="1161"/>
      <c r="AJ141" s="1161"/>
      <c r="AK141" s="1161"/>
      <c r="AL141" s="1161"/>
      <c r="AM141" s="1161"/>
      <c r="AN141" s="1161"/>
      <c r="AO141" s="958"/>
      <c r="AP141" s="1161"/>
      <c r="AQ141" s="1161"/>
      <c r="AR141" s="879"/>
      <c r="AS141" s="1155"/>
      <c r="AT141" s="1176"/>
      <c r="AU141" s="1176"/>
      <c r="AV141" s="1176"/>
      <c r="AW141" s="1176"/>
      <c r="AX141" s="1176"/>
      <c r="AY141" s="1176"/>
      <c r="AZ141" s="1176"/>
      <c r="BA141" s="1176"/>
      <c r="BB141" s="1176"/>
      <c r="BC141" s="1176"/>
      <c r="BD141" s="12"/>
      <c r="BE141" s="12"/>
      <c r="CG141" s="14"/>
      <c r="CH141" s="14"/>
      <c r="CI141" s="14"/>
      <c r="CJ141" s="14"/>
      <c r="CK141" s="14"/>
      <c r="CL141" s="14"/>
      <c r="CM141" s="14"/>
      <c r="CN141" s="14"/>
    </row>
    <row r="142" spans="1:104" ht="16.350000000000001" customHeight="1" thickTop="1" x14ac:dyDescent="0.2">
      <c r="A142" s="1459" t="s">
        <v>164</v>
      </c>
      <c r="B142" s="269" t="s">
        <v>165</v>
      </c>
      <c r="C142" s="280">
        <f>SUM(D142+E142)</f>
        <v>0</v>
      </c>
      <c r="D142" s="281">
        <f t="shared" ref="D142:E145" si="24">SUM(F142+H142+J142+L142+N142)</f>
        <v>0</v>
      </c>
      <c r="E142" s="282">
        <f t="shared" si="24"/>
        <v>0</v>
      </c>
      <c r="F142" s="283"/>
      <c r="G142" s="284"/>
      <c r="H142" s="285"/>
      <c r="I142" s="284"/>
      <c r="J142" s="286"/>
      <c r="K142" s="109"/>
      <c r="L142" s="286"/>
      <c r="M142" s="109"/>
      <c r="N142" s="285"/>
      <c r="O142" s="284"/>
      <c r="P142" s="197"/>
      <c r="Q142" s="15"/>
      <c r="R142" s="15"/>
      <c r="S142" s="15"/>
      <c r="T142" s="15"/>
      <c r="U142" s="15"/>
      <c r="V142" s="15"/>
      <c r="W142" s="15"/>
      <c r="X142" s="15"/>
      <c r="Y142" s="928"/>
      <c r="Z142" s="922"/>
      <c r="AA142" s="15"/>
      <c r="AB142" s="963"/>
      <c r="AC142" s="922"/>
      <c r="AD142" s="120"/>
      <c r="AE142" s="964"/>
      <c r="AF142" s="964"/>
      <c r="AG142" s="964"/>
      <c r="AH142" s="1161"/>
      <c r="AI142" s="120"/>
      <c r="AJ142" s="958"/>
      <c r="AK142" s="958"/>
      <c r="AL142" s="958"/>
      <c r="AM142" s="1161"/>
      <c r="AN142" s="120"/>
      <c r="AO142" s="958"/>
      <c r="AP142" s="1161"/>
      <c r="AQ142" s="1161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CG142" s="14"/>
      <c r="CH142" s="14"/>
      <c r="CI142" s="14"/>
      <c r="CJ142" s="14"/>
      <c r="CK142" s="14"/>
      <c r="CL142" s="14"/>
      <c r="CM142" s="14"/>
      <c r="CN142" s="14"/>
    </row>
    <row r="143" spans="1:104" x14ac:dyDescent="0.2">
      <c r="A143" s="1433"/>
      <c r="B143" s="105" t="s">
        <v>166</v>
      </c>
      <c r="C143" s="289">
        <f>SUM(D143+E143)</f>
        <v>0</v>
      </c>
      <c r="D143" s="252">
        <f t="shared" si="24"/>
        <v>0</v>
      </c>
      <c r="E143" s="253">
        <f t="shared" si="24"/>
        <v>0</v>
      </c>
      <c r="F143" s="106"/>
      <c r="G143" s="109"/>
      <c r="H143" s="35"/>
      <c r="I143" s="109"/>
      <c r="J143" s="35"/>
      <c r="K143" s="109"/>
      <c r="L143" s="106"/>
      <c r="M143" s="109"/>
      <c r="N143" s="35"/>
      <c r="O143" s="272"/>
      <c r="P143" s="3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CG143" s="14"/>
      <c r="CH143" s="14"/>
      <c r="CI143" s="14"/>
      <c r="CJ143" s="14"/>
      <c r="CK143" s="14"/>
      <c r="CL143" s="14"/>
      <c r="CM143" s="14"/>
      <c r="CN143" s="14"/>
    </row>
    <row r="144" spans="1:104" x14ac:dyDescent="0.2">
      <c r="A144" s="1433"/>
      <c r="B144" s="89" t="s">
        <v>167</v>
      </c>
      <c r="C144" s="236">
        <f>SUM(D144+E144)</f>
        <v>0</v>
      </c>
      <c r="D144" s="237">
        <f t="shared" si="24"/>
        <v>0</v>
      </c>
      <c r="E144" s="238">
        <f t="shared" si="24"/>
        <v>0</v>
      </c>
      <c r="F144" s="35"/>
      <c r="G144" s="39"/>
      <c r="H144" s="35"/>
      <c r="I144" s="39"/>
      <c r="J144" s="35"/>
      <c r="K144" s="39"/>
      <c r="L144" s="35"/>
      <c r="M144" s="39"/>
      <c r="N144" s="143"/>
      <c r="O144" s="40"/>
      <c r="P144" s="3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CG144" s="14"/>
      <c r="CH144" s="14"/>
      <c r="CI144" s="14"/>
      <c r="CJ144" s="14"/>
      <c r="CK144" s="14"/>
      <c r="CL144" s="14"/>
      <c r="CM144" s="14"/>
      <c r="CN144" s="14"/>
    </row>
    <row r="145" spans="1:104" ht="15" customHeight="1" x14ac:dyDescent="0.2">
      <c r="A145" s="1374"/>
      <c r="B145" s="81" t="s">
        <v>168</v>
      </c>
      <c r="C145" s="290">
        <f>SUM(D145+E145)</f>
        <v>0</v>
      </c>
      <c r="D145" s="291">
        <f t="shared" si="24"/>
        <v>0</v>
      </c>
      <c r="E145" s="292">
        <f t="shared" si="24"/>
        <v>0</v>
      </c>
      <c r="F145" s="82"/>
      <c r="G145" s="85"/>
      <c r="H145" s="82"/>
      <c r="I145" s="85"/>
      <c r="J145" s="82"/>
      <c r="K145" s="85"/>
      <c r="L145" s="82"/>
      <c r="M145" s="85"/>
      <c r="N145" s="149"/>
      <c r="O145" s="185"/>
      <c r="P145" s="293"/>
      <c r="Q145" s="11"/>
      <c r="R145" s="11"/>
      <c r="S145" s="11"/>
      <c r="T145" s="11"/>
      <c r="U145" s="11"/>
      <c r="V145" s="80"/>
      <c r="W145" s="11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965"/>
      <c r="AM145" s="966"/>
      <c r="AN145" s="966"/>
      <c r="AO145" s="296"/>
      <c r="AP145" s="966"/>
      <c r="AQ145" s="296"/>
      <c r="AR145" s="297"/>
      <c r="AS145" s="298"/>
      <c r="AT145" s="1137"/>
      <c r="AU145" s="1174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Z145" s="2"/>
      <c r="CG145" s="14"/>
      <c r="CH145" s="14"/>
      <c r="CI145" s="14"/>
      <c r="CJ145" s="14"/>
      <c r="CK145" s="14"/>
      <c r="CL145" s="14"/>
      <c r="CM145" s="14"/>
      <c r="CN145" s="14"/>
    </row>
    <row r="146" spans="1:104" ht="15.75" customHeight="1" x14ac:dyDescent="0.2">
      <c r="A146" s="11" t="s">
        <v>169</v>
      </c>
      <c r="B146" s="11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Y146" s="3"/>
      <c r="BZ146" s="4"/>
      <c r="CF146" s="14"/>
      <c r="CG146" s="14"/>
      <c r="CH146" s="14"/>
      <c r="CI146" s="14"/>
      <c r="CJ146" s="14"/>
      <c r="CK146" s="14"/>
      <c r="CL146" s="14"/>
      <c r="CM146" s="14"/>
      <c r="CZ146" s="2"/>
    </row>
    <row r="147" spans="1:104" ht="13.5" customHeight="1" x14ac:dyDescent="0.2">
      <c r="A147" s="11" t="s">
        <v>170</v>
      </c>
      <c r="B147" s="11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Y147" s="3"/>
      <c r="BZ147" s="4"/>
      <c r="CF147" s="14"/>
      <c r="CG147" s="14"/>
      <c r="CH147" s="14"/>
      <c r="CI147" s="14"/>
      <c r="CJ147" s="14"/>
      <c r="CK147" s="14"/>
      <c r="CL147" s="14"/>
      <c r="CM147" s="14"/>
      <c r="CZ147" s="2"/>
    </row>
    <row r="148" spans="1:104" ht="16.350000000000001" customHeight="1" x14ac:dyDescent="0.2">
      <c r="A148" s="117" t="s">
        <v>171</v>
      </c>
      <c r="B148" s="117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12"/>
      <c r="BF148" s="12"/>
      <c r="BY148" s="3"/>
      <c r="CZ148" s="2"/>
    </row>
    <row r="149" spans="1:104" ht="22.5" customHeight="1" x14ac:dyDescent="0.2">
      <c r="A149" s="1371" t="s">
        <v>172</v>
      </c>
      <c r="B149" s="1372"/>
      <c r="C149" s="1579" t="s">
        <v>63</v>
      </c>
      <c r="D149" s="1579"/>
      <c r="E149" s="1579"/>
      <c r="F149" s="1579" t="s">
        <v>173</v>
      </c>
      <c r="G149" s="1579"/>
      <c r="H149" s="1579" t="s">
        <v>174</v>
      </c>
      <c r="I149" s="1579"/>
      <c r="J149" s="1579" t="s">
        <v>175</v>
      </c>
      <c r="K149" s="1579"/>
      <c r="L149" s="1579" t="s">
        <v>110</v>
      </c>
      <c r="M149" s="1579"/>
      <c r="N149" s="1377" t="s">
        <v>11</v>
      </c>
      <c r="O149" s="1380"/>
      <c r="P149" s="1585" t="s">
        <v>112</v>
      </c>
      <c r="Q149" s="1585"/>
      <c r="R149" s="1585" t="s">
        <v>113</v>
      </c>
      <c r="S149" s="1585"/>
      <c r="T149" s="1585" t="s">
        <v>114</v>
      </c>
      <c r="U149" s="1585"/>
      <c r="V149" s="1585" t="s">
        <v>115</v>
      </c>
      <c r="W149" s="1585"/>
      <c r="X149" s="1585" t="s">
        <v>116</v>
      </c>
      <c r="Y149" s="1585"/>
      <c r="Z149" s="1585" t="s">
        <v>117</v>
      </c>
      <c r="AA149" s="1585"/>
      <c r="AB149" s="1585" t="s">
        <v>118</v>
      </c>
      <c r="AC149" s="1585"/>
      <c r="AD149" s="1585" t="s">
        <v>119</v>
      </c>
      <c r="AE149" s="1585"/>
      <c r="AF149" s="1585" t="s">
        <v>120</v>
      </c>
      <c r="AG149" s="1585"/>
      <c r="AH149" s="1585" t="s">
        <v>121</v>
      </c>
      <c r="AI149" s="1585"/>
      <c r="AJ149" s="1585" t="s">
        <v>122</v>
      </c>
      <c r="AK149" s="1585"/>
      <c r="AL149" s="1585" t="s">
        <v>123</v>
      </c>
      <c r="AM149" s="1406"/>
      <c r="AN149" s="1598" t="s">
        <v>176</v>
      </c>
      <c r="AO149" s="1599" t="s">
        <v>177</v>
      </c>
      <c r="AP149" s="1406" t="s">
        <v>178</v>
      </c>
      <c r="AQ149" s="1407"/>
      <c r="AR149" s="1375" t="s">
        <v>179</v>
      </c>
      <c r="AS149" s="1375" t="s">
        <v>180</v>
      </c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Y149" s="3"/>
      <c r="CZ149" s="2"/>
    </row>
    <row r="150" spans="1:104" ht="37.5" customHeight="1" x14ac:dyDescent="0.2">
      <c r="A150" s="1373"/>
      <c r="B150" s="1374"/>
      <c r="C150" s="967" t="s">
        <v>88</v>
      </c>
      <c r="D150" s="882" t="s">
        <v>54</v>
      </c>
      <c r="E150" s="810" t="s">
        <v>89</v>
      </c>
      <c r="F150" s="967" t="s">
        <v>54</v>
      </c>
      <c r="G150" s="810" t="s">
        <v>89</v>
      </c>
      <c r="H150" s="967" t="s">
        <v>54</v>
      </c>
      <c r="I150" s="810" t="s">
        <v>89</v>
      </c>
      <c r="J150" s="967" t="s">
        <v>54</v>
      </c>
      <c r="K150" s="810" t="s">
        <v>89</v>
      </c>
      <c r="L150" s="967" t="s">
        <v>54</v>
      </c>
      <c r="M150" s="810" t="s">
        <v>89</v>
      </c>
      <c r="N150" s="967" t="s">
        <v>54</v>
      </c>
      <c r="O150" s="810" t="s">
        <v>89</v>
      </c>
      <c r="P150" s="967" t="s">
        <v>54</v>
      </c>
      <c r="Q150" s="810" t="s">
        <v>89</v>
      </c>
      <c r="R150" s="967" t="s">
        <v>54</v>
      </c>
      <c r="S150" s="810" t="s">
        <v>89</v>
      </c>
      <c r="T150" s="967" t="s">
        <v>54</v>
      </c>
      <c r="U150" s="810" t="s">
        <v>89</v>
      </c>
      <c r="V150" s="967" t="s">
        <v>54</v>
      </c>
      <c r="W150" s="810" t="s">
        <v>89</v>
      </c>
      <c r="X150" s="967" t="s">
        <v>54</v>
      </c>
      <c r="Y150" s="810" t="s">
        <v>89</v>
      </c>
      <c r="Z150" s="967" t="s">
        <v>54</v>
      </c>
      <c r="AA150" s="810" t="s">
        <v>89</v>
      </c>
      <c r="AB150" s="967" t="s">
        <v>54</v>
      </c>
      <c r="AC150" s="810" t="s">
        <v>89</v>
      </c>
      <c r="AD150" s="967" t="s">
        <v>54</v>
      </c>
      <c r="AE150" s="810" t="s">
        <v>89</v>
      </c>
      <c r="AF150" s="967" t="s">
        <v>54</v>
      </c>
      <c r="AG150" s="810" t="s">
        <v>89</v>
      </c>
      <c r="AH150" s="967" t="s">
        <v>54</v>
      </c>
      <c r="AI150" s="810" t="s">
        <v>89</v>
      </c>
      <c r="AJ150" s="967" t="s">
        <v>54</v>
      </c>
      <c r="AK150" s="810" t="s">
        <v>89</v>
      </c>
      <c r="AL150" s="967" t="s">
        <v>54</v>
      </c>
      <c r="AM150" s="827" t="s">
        <v>89</v>
      </c>
      <c r="AN150" s="1469"/>
      <c r="AO150" s="1471"/>
      <c r="AP150" s="967" t="s">
        <v>54</v>
      </c>
      <c r="AQ150" s="810" t="s">
        <v>89</v>
      </c>
      <c r="AR150" s="1376"/>
      <c r="AS150" s="1376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12"/>
      <c r="BF150" s="12"/>
      <c r="BY150" s="3"/>
      <c r="CZ150" s="2"/>
    </row>
    <row r="151" spans="1:104" ht="20.25" customHeight="1" x14ac:dyDescent="0.2">
      <c r="A151" s="1460" t="s">
        <v>181</v>
      </c>
      <c r="B151" s="1461"/>
      <c r="C151" s="968">
        <f>SUM(D151+E151)</f>
        <v>8</v>
      </c>
      <c r="D151" s="969">
        <f>SUM(F151+H151+J151+L151+N151+P151+R151+T151+V151+X151+Z151+AB151+AD151+AF151+AH151+AJ151+AL151)</f>
        <v>1</v>
      </c>
      <c r="E151" s="304">
        <f>SUM(G151+I151+K151+M151+O151+Q151+S151+U151+W151+Y151+AA151+AC151+AE151+AG151+AI151+AK151+AM151)</f>
        <v>7</v>
      </c>
      <c r="F151" s="905"/>
      <c r="G151" s="305"/>
      <c r="H151" s="905"/>
      <c r="I151" s="305"/>
      <c r="J151" s="905"/>
      <c r="K151" s="305"/>
      <c r="L151" s="905"/>
      <c r="M151" s="305">
        <v>1</v>
      </c>
      <c r="N151" s="905">
        <v>1</v>
      </c>
      <c r="O151" s="305"/>
      <c r="P151" s="905"/>
      <c r="Q151" s="305">
        <v>3</v>
      </c>
      <c r="R151" s="905"/>
      <c r="S151" s="305"/>
      <c r="T151" s="905"/>
      <c r="U151" s="305"/>
      <c r="V151" s="905"/>
      <c r="W151" s="305">
        <v>1</v>
      </c>
      <c r="X151" s="905"/>
      <c r="Y151" s="305">
        <v>1</v>
      </c>
      <c r="Z151" s="905"/>
      <c r="AA151" s="305"/>
      <c r="AB151" s="905"/>
      <c r="AC151" s="305"/>
      <c r="AD151" s="92"/>
      <c r="AE151" s="305"/>
      <c r="AF151" s="92"/>
      <c r="AG151" s="305">
        <v>1</v>
      </c>
      <c r="AH151" s="92"/>
      <c r="AI151" s="305"/>
      <c r="AJ151" s="92"/>
      <c r="AK151" s="305"/>
      <c r="AL151" s="92"/>
      <c r="AM151" s="285"/>
      <c r="AN151" s="970">
        <v>0</v>
      </c>
      <c r="AO151" s="306">
        <v>0</v>
      </c>
      <c r="AP151" s="92">
        <v>0</v>
      </c>
      <c r="AQ151" s="305">
        <v>0</v>
      </c>
      <c r="AR151" s="53">
        <v>0</v>
      </c>
      <c r="AS151" s="53">
        <v>0</v>
      </c>
      <c r="AT151" s="186" t="str">
        <f>CA151&amp;CB151&amp;CC151&amp;CD151&amp;CE151&amp;CF151&amp;CN151</f>
        <v/>
      </c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12"/>
      <c r="BF151" s="12"/>
      <c r="BY151" s="3"/>
      <c r="CA151" s="32" t="str">
        <f>IF(CG151=0,"","* Las gestantes ingresadas al Programa NO debe ser mayor al Total de Mujeres ingresadas. ")</f>
        <v/>
      </c>
      <c r="CB151" s="32" t="str">
        <f>IF(CH151=0,"","* Las madres de hijos menor de 5 años NO DEBE ser mayor al Total de Mujeres ingresadas al Programa. ")</f>
        <v/>
      </c>
      <c r="CC151" s="32" t="str">
        <f>IF(CI151=0,"","* Los ingresos de Pueblos Originarios NO DEBE ser mayor al Total de ingresos del Programa.")</f>
        <v/>
      </c>
      <c r="CD151" s="32" t="str">
        <f>IF(CJ151=0,"","* Los Niños, Niñas, Adolescentes y Jóvenes de Programas SENAME NO DEBE ser mayor al Total de ingresos del Programa. ")</f>
        <v/>
      </c>
      <c r="CE151" s="32" t="str">
        <f>IF(CK151=0,"","* Los Migrantes NO DEBEN ser mayor al Total de ingresos del Programa. ")</f>
        <v/>
      </c>
      <c r="CF151" s="32" t="str">
        <f>IF(CL151=0,"","* No olvide escribir los campos Gestante y/o Madre de Hijo menor de 5 años y/o Pueblos Originarios y/o Niños, Niñas, Adolescentes y Jóvenes de Programas SENAME y/o Migrante (Digite CERO si no tiene). ")</f>
        <v/>
      </c>
      <c r="CG151" s="33">
        <f>IF(E151&lt;AN151,1,0)</f>
        <v>0</v>
      </c>
      <c r="CH151" s="33">
        <f>IF(C151&lt;AO151,1,0)</f>
        <v>0</v>
      </c>
      <c r="CI151" s="33">
        <f>IF(C151&lt;SUM(AP151,AQ151),1,0)</f>
        <v>0</v>
      </c>
      <c r="CJ151" s="33">
        <f>IF(C151&lt;AR151,1,0)</f>
        <v>0</v>
      </c>
      <c r="CK151" s="33">
        <f>IF(C151&lt;AS151,1,0)</f>
        <v>0</v>
      </c>
      <c r="CL151" s="33">
        <f>IF(AND(C151&lt;&gt;0,OR(AN151="",AO151="",AP151="",AQ151="",AR151="",AS151="")),1,0)</f>
        <v>0</v>
      </c>
      <c r="CM151" s="33">
        <f>IF(AND(C151=0,OR(C153&gt;0,C154&gt;0,C155&gt;0,C156&gt;0,C157&gt;0)),1,0)</f>
        <v>0</v>
      </c>
      <c r="CN151" s="32" t="str">
        <f>IF(AND(C151=0,OR(C153&gt;0,C154&gt;0,C155&gt;0,C156&gt;0,C157&gt;0)),"* No olvide registrar al menos un ingreso y una persona con diagnóstico. ","")</f>
        <v/>
      </c>
      <c r="CZ151" s="2"/>
    </row>
    <row r="152" spans="1:104" ht="26.25" customHeight="1" x14ac:dyDescent="0.2">
      <c r="A152" s="1462" t="s">
        <v>182</v>
      </c>
      <c r="B152" s="1463"/>
      <c r="C152" s="307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/>
      <c r="Q152" s="308"/>
      <c r="R152" s="308"/>
      <c r="S152" s="308"/>
      <c r="T152" s="308"/>
      <c r="U152" s="308"/>
      <c r="V152" s="308"/>
      <c r="W152" s="308"/>
      <c r="X152" s="308"/>
      <c r="Y152" s="308"/>
      <c r="Z152" s="308"/>
      <c r="AA152" s="308"/>
      <c r="AB152" s="308"/>
      <c r="AC152" s="308"/>
      <c r="AD152" s="308"/>
      <c r="AE152" s="308"/>
      <c r="AF152" s="308"/>
      <c r="AG152" s="308"/>
      <c r="AH152" s="308"/>
      <c r="AI152" s="308"/>
      <c r="AJ152" s="308"/>
      <c r="AK152" s="308"/>
      <c r="AL152" s="308"/>
      <c r="AM152" s="308"/>
      <c r="AN152" s="308"/>
      <c r="AO152" s="308"/>
      <c r="AP152" s="308"/>
      <c r="AQ152" s="308"/>
      <c r="AR152" s="308"/>
      <c r="AS152" s="309"/>
      <c r="AT152" s="186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12"/>
      <c r="BF152" s="12"/>
      <c r="BY152" s="3"/>
      <c r="CA152" s="32"/>
      <c r="CB152" s="32"/>
      <c r="CC152" s="32"/>
      <c r="CD152" s="32"/>
      <c r="CE152" s="32"/>
      <c r="CF152" s="32"/>
      <c r="CG152" s="33"/>
      <c r="CH152" s="33"/>
      <c r="CI152" s="33"/>
      <c r="CJ152" s="33"/>
      <c r="CK152" s="33"/>
      <c r="CL152" s="33"/>
      <c r="CM152" s="33"/>
      <c r="CN152" s="33"/>
      <c r="CZ152" s="2"/>
    </row>
    <row r="153" spans="1:104" ht="16.350000000000001" customHeight="1" x14ac:dyDescent="0.2">
      <c r="A153" s="1597" t="s">
        <v>183</v>
      </c>
      <c r="B153" s="971" t="s">
        <v>184</v>
      </c>
      <c r="C153" s="972">
        <f>SUM(D153+E153)</f>
        <v>0</v>
      </c>
      <c r="D153" s="973">
        <f t="shared" ref="D153:D161" si="25">SUM(F153+H153+J153+L153+N153+P153+R153+T153+V153+X153+Z153+AB153+AD153+AF153+AH153+AJ153+AL153)</f>
        <v>0</v>
      </c>
      <c r="E153" s="974">
        <f t="shared" ref="E153:E161" si="26">SUM(G153+I153+K153+M153+O153+Q153+S153+U153+W153+Y153+AA153+AC153+AE153+AG153+AI153+AK153+AM153)</f>
        <v>0</v>
      </c>
      <c r="F153" s="893"/>
      <c r="G153" s="896"/>
      <c r="H153" s="893"/>
      <c r="I153" s="896"/>
      <c r="J153" s="893"/>
      <c r="K153" s="896"/>
      <c r="L153" s="893"/>
      <c r="M153" s="896"/>
      <c r="N153" s="893"/>
      <c r="O153" s="896"/>
      <c r="P153" s="893"/>
      <c r="Q153" s="896"/>
      <c r="R153" s="893"/>
      <c r="S153" s="896"/>
      <c r="T153" s="893"/>
      <c r="U153" s="896"/>
      <c r="V153" s="893"/>
      <c r="W153" s="896"/>
      <c r="X153" s="893"/>
      <c r="Y153" s="896"/>
      <c r="Z153" s="893"/>
      <c r="AA153" s="896"/>
      <c r="AB153" s="893"/>
      <c r="AC153" s="896"/>
      <c r="AD153" s="893"/>
      <c r="AE153" s="896"/>
      <c r="AF153" s="893"/>
      <c r="AG153" s="896"/>
      <c r="AH153" s="893"/>
      <c r="AI153" s="896"/>
      <c r="AJ153" s="893"/>
      <c r="AK153" s="896"/>
      <c r="AL153" s="893"/>
      <c r="AM153" s="953"/>
      <c r="AN153" s="975"/>
      <c r="AO153" s="913"/>
      <c r="AP153" s="893"/>
      <c r="AQ153" s="896"/>
      <c r="AR153" s="896"/>
      <c r="AS153" s="896"/>
      <c r="AT153" s="186" t="str">
        <f>CA153&amp;CB153&amp;CC153&amp;CD153&amp;CE153&amp;CF153</f>
        <v/>
      </c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12"/>
      <c r="BF153" s="12"/>
      <c r="BY153" s="3"/>
      <c r="CA153" s="32" t="str">
        <f t="shared" ref="CA153:CA179" si="27">IF(CG153=0,"","* Las gestantes ingresadas al Programa NO debe ser mayor al Total de Mujeres ingresadas. ")</f>
        <v/>
      </c>
      <c r="CB153" s="32" t="str">
        <f t="shared" ref="CB153:CB169" si="28">IF(CH153=0,"","* Las madres de hijos menor de 5 años NO DEBE ser mayor al Total de Mujeres ingresadas al Programa. ")</f>
        <v/>
      </c>
      <c r="CC153" s="32" t="str">
        <f t="shared" ref="CC153:CC189" si="29">IF(CI153=0,"","* Los ingresos de Pueblos Originarios NO DEBE ser mayor al Total de ingresos del Programa.")</f>
        <v/>
      </c>
      <c r="CD153" s="32" t="str">
        <f t="shared" ref="CD153:CD189" si="30">IF(CJ153=0,"","* Los Niños, Niñas, Adolescentes y Jóvenes de Programas SENAME NO DEBE ser mayor al Total de ingresos del Programa. ")</f>
        <v/>
      </c>
      <c r="CE153" s="32" t="str">
        <f t="shared" ref="CE153:CE189" si="31">IF(CK153=0,"","* Los Migrantes NO DEBEN ser mayor al Total de ingresos del Programa. ")</f>
        <v/>
      </c>
      <c r="CF153" s="32" t="str">
        <f t="shared" ref="CF153:CF189" si="32">IF(CL153=0,"","* No olvide escribir los campos Gestante y/o Madre de Hijo menor de 5 años y/o Pueblos Originarios y/o Niños, Niñas, Adolescentes y Jóvenes de Programas SENAME y/o Migrante (Digite CERO si no tiene). ")</f>
        <v/>
      </c>
      <c r="CG153" s="33">
        <f t="shared" ref="CG153:CG179" si="33">IF(E153&lt;AN153,1,0)</f>
        <v>0</v>
      </c>
      <c r="CH153" s="33">
        <f t="shared" ref="CH153:CH169" si="34">IF(C153&lt;AO153,1,0)</f>
        <v>0</v>
      </c>
      <c r="CI153" s="33">
        <f t="shared" ref="CI153:CI189" si="35">IF(C153&lt;SUM(AP153,AQ153),1,0)</f>
        <v>0</v>
      </c>
      <c r="CJ153" s="33">
        <f t="shared" ref="CJ153:CJ189" si="36">IF(C153&lt;AR153,1,0)</f>
        <v>0</v>
      </c>
      <c r="CK153" s="33">
        <f t="shared" ref="CK153:CK189" si="37">IF(C153&lt;AS153,1,0)</f>
        <v>0</v>
      </c>
      <c r="CL153" s="33">
        <f t="shared" ref="CL153:CL189" si="38">IF(AND(C153&lt;&gt;0,OR(AN153="",AO153="",AP153="",AQ153="",AR153="",AS153="")),1,0)</f>
        <v>0</v>
      </c>
      <c r="CM153" s="33"/>
      <c r="CN153" s="33"/>
      <c r="CZ153" s="2"/>
    </row>
    <row r="154" spans="1:104" ht="16.350000000000001" customHeight="1" x14ac:dyDescent="0.2">
      <c r="A154" s="1465"/>
      <c r="B154" s="818" t="s">
        <v>185</v>
      </c>
      <c r="C154" s="315">
        <f>SUM(D154+E154)</f>
        <v>0</v>
      </c>
      <c r="D154" s="316">
        <f t="shared" si="25"/>
        <v>0</v>
      </c>
      <c r="E154" s="317">
        <f t="shared" si="26"/>
        <v>0</v>
      </c>
      <c r="F154" s="92"/>
      <c r="G154" s="95"/>
      <c r="H154" s="92"/>
      <c r="I154" s="95"/>
      <c r="J154" s="92"/>
      <c r="K154" s="95"/>
      <c r="L154" s="92"/>
      <c r="M154" s="95"/>
      <c r="N154" s="92"/>
      <c r="O154" s="95"/>
      <c r="P154" s="92"/>
      <c r="Q154" s="95"/>
      <c r="R154" s="92"/>
      <c r="S154" s="95"/>
      <c r="T154" s="92"/>
      <c r="U154" s="95"/>
      <c r="V154" s="92"/>
      <c r="W154" s="95"/>
      <c r="X154" s="92"/>
      <c r="Y154" s="95"/>
      <c r="Z154" s="92"/>
      <c r="AA154" s="95"/>
      <c r="AB154" s="92"/>
      <c r="AC154" s="95"/>
      <c r="AD154" s="92"/>
      <c r="AE154" s="95"/>
      <c r="AF154" s="92"/>
      <c r="AG154" s="95"/>
      <c r="AH154" s="92"/>
      <c r="AI154" s="95"/>
      <c r="AJ154" s="92"/>
      <c r="AK154" s="95"/>
      <c r="AL154" s="92"/>
      <c r="AM154" s="318"/>
      <c r="AN154" s="319"/>
      <c r="AO154" s="206"/>
      <c r="AP154" s="92"/>
      <c r="AQ154" s="95"/>
      <c r="AR154" s="95"/>
      <c r="AS154" s="95"/>
      <c r="AT154" s="186" t="str">
        <f>CA154&amp;CB154&amp;CC154&amp;CD154&amp;CE154&amp;CF154</f>
        <v/>
      </c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12"/>
      <c r="BF154" s="12"/>
      <c r="BY154" s="3"/>
      <c r="CA154" s="32" t="str">
        <f t="shared" si="27"/>
        <v/>
      </c>
      <c r="CB154" s="32" t="str">
        <f t="shared" si="28"/>
        <v/>
      </c>
      <c r="CC154" s="32" t="str">
        <f t="shared" si="29"/>
        <v/>
      </c>
      <c r="CD154" s="32" t="str">
        <f t="shared" si="30"/>
        <v/>
      </c>
      <c r="CE154" s="32" t="str">
        <f t="shared" si="31"/>
        <v/>
      </c>
      <c r="CF154" s="32" t="str">
        <f t="shared" si="32"/>
        <v/>
      </c>
      <c r="CG154" s="33">
        <f t="shared" si="33"/>
        <v>0</v>
      </c>
      <c r="CH154" s="33">
        <f t="shared" si="34"/>
        <v>0</v>
      </c>
      <c r="CI154" s="33">
        <f t="shared" si="35"/>
        <v>0</v>
      </c>
      <c r="CJ154" s="33">
        <f t="shared" si="36"/>
        <v>0</v>
      </c>
      <c r="CK154" s="33">
        <f t="shared" si="37"/>
        <v>0</v>
      </c>
      <c r="CL154" s="33">
        <f t="shared" si="38"/>
        <v>0</v>
      </c>
      <c r="CM154" s="33"/>
      <c r="CN154" s="33"/>
      <c r="CZ154" s="2"/>
    </row>
    <row r="155" spans="1:104" ht="18" customHeight="1" x14ac:dyDescent="0.2">
      <c r="A155" s="1466" t="s">
        <v>186</v>
      </c>
      <c r="B155" s="1467"/>
      <c r="C155" s="968">
        <f>SUM(D155+E155)</f>
        <v>0</v>
      </c>
      <c r="D155" s="969">
        <f t="shared" si="25"/>
        <v>0</v>
      </c>
      <c r="E155" s="320">
        <f t="shared" si="26"/>
        <v>0</v>
      </c>
      <c r="F155" s="905"/>
      <c r="G155" s="53"/>
      <c r="H155" s="905"/>
      <c r="I155" s="53"/>
      <c r="J155" s="905"/>
      <c r="K155" s="53"/>
      <c r="L155" s="905"/>
      <c r="M155" s="53"/>
      <c r="N155" s="905"/>
      <c r="O155" s="53"/>
      <c r="P155" s="905"/>
      <c r="Q155" s="53"/>
      <c r="R155" s="905"/>
      <c r="S155" s="53"/>
      <c r="T155" s="905"/>
      <c r="U155" s="53"/>
      <c r="V155" s="905"/>
      <c r="W155" s="53"/>
      <c r="X155" s="905"/>
      <c r="Y155" s="53"/>
      <c r="Z155" s="905"/>
      <c r="AA155" s="53"/>
      <c r="AB155" s="905"/>
      <c r="AC155" s="53"/>
      <c r="AD155" s="905"/>
      <c r="AE155" s="53"/>
      <c r="AF155" s="905"/>
      <c r="AG155" s="53"/>
      <c r="AH155" s="905"/>
      <c r="AI155" s="53"/>
      <c r="AJ155" s="905"/>
      <c r="AK155" s="53"/>
      <c r="AL155" s="905"/>
      <c r="AM155" s="321"/>
      <c r="AN155" s="970"/>
      <c r="AO155" s="901"/>
      <c r="AP155" s="905"/>
      <c r="AQ155" s="53"/>
      <c r="AR155" s="53"/>
      <c r="AS155" s="53"/>
      <c r="AT155" s="186" t="str">
        <f>CA155&amp;CB155&amp;CC155&amp;CD155&amp;CE155&amp;CF155</f>
        <v/>
      </c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12"/>
      <c r="BF155" s="12"/>
      <c r="BY155" s="3"/>
      <c r="CA155" s="32" t="str">
        <f t="shared" si="27"/>
        <v/>
      </c>
      <c r="CB155" s="32" t="str">
        <f t="shared" si="28"/>
        <v/>
      </c>
      <c r="CC155" s="32" t="str">
        <f t="shared" si="29"/>
        <v/>
      </c>
      <c r="CD155" s="32" t="str">
        <f t="shared" si="30"/>
        <v/>
      </c>
      <c r="CE155" s="32" t="str">
        <f t="shared" si="31"/>
        <v/>
      </c>
      <c r="CF155" s="32" t="str">
        <f t="shared" si="32"/>
        <v/>
      </c>
      <c r="CG155" s="33">
        <f t="shared" si="33"/>
        <v>0</v>
      </c>
      <c r="CH155" s="33">
        <f t="shared" si="34"/>
        <v>0</v>
      </c>
      <c r="CI155" s="33">
        <f t="shared" si="35"/>
        <v>0</v>
      </c>
      <c r="CJ155" s="33">
        <f t="shared" si="36"/>
        <v>0</v>
      </c>
      <c r="CK155" s="33">
        <f t="shared" si="37"/>
        <v>0</v>
      </c>
      <c r="CL155" s="33">
        <f t="shared" si="38"/>
        <v>0</v>
      </c>
      <c r="CM155" s="33"/>
      <c r="CN155" s="33"/>
      <c r="CZ155" s="2"/>
    </row>
    <row r="156" spans="1:104" ht="16.350000000000001" customHeight="1" x14ac:dyDescent="0.2">
      <c r="A156" s="1597" t="s">
        <v>187</v>
      </c>
      <c r="B156" s="971" t="s">
        <v>188</v>
      </c>
      <c r="C156" s="972">
        <f>+D156+E156</f>
        <v>0</v>
      </c>
      <c r="D156" s="973">
        <f t="shared" si="25"/>
        <v>0</v>
      </c>
      <c r="E156" s="974">
        <f t="shared" si="26"/>
        <v>0</v>
      </c>
      <c r="F156" s="893"/>
      <c r="G156" s="896"/>
      <c r="H156" s="893"/>
      <c r="I156" s="896"/>
      <c r="J156" s="893"/>
      <c r="K156" s="896"/>
      <c r="L156" s="893"/>
      <c r="M156" s="896"/>
      <c r="N156" s="893"/>
      <c r="O156" s="896"/>
      <c r="P156" s="893"/>
      <c r="Q156" s="896"/>
      <c r="R156" s="893"/>
      <c r="S156" s="896"/>
      <c r="T156" s="893"/>
      <c r="U156" s="896"/>
      <c r="V156" s="893"/>
      <c r="W156" s="896"/>
      <c r="X156" s="893"/>
      <c r="Y156" s="896"/>
      <c r="Z156" s="893"/>
      <c r="AA156" s="896"/>
      <c r="AB156" s="893"/>
      <c r="AC156" s="896"/>
      <c r="AD156" s="893"/>
      <c r="AE156" s="896"/>
      <c r="AF156" s="893"/>
      <c r="AG156" s="896"/>
      <c r="AH156" s="893"/>
      <c r="AI156" s="896"/>
      <c r="AJ156" s="893"/>
      <c r="AK156" s="896"/>
      <c r="AL156" s="893"/>
      <c r="AM156" s="953"/>
      <c r="AN156" s="975"/>
      <c r="AO156" s="913"/>
      <c r="AP156" s="893"/>
      <c r="AQ156" s="896"/>
      <c r="AR156" s="896"/>
      <c r="AS156" s="896"/>
      <c r="AT156" s="186" t="str">
        <f>CA156&amp;CB156&amp;CC156&amp;CD156&amp;CE156&amp;CF156</f>
        <v/>
      </c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12"/>
      <c r="BF156" s="12"/>
      <c r="BY156" s="3"/>
      <c r="CA156" s="32" t="str">
        <f t="shared" si="27"/>
        <v/>
      </c>
      <c r="CB156" s="32" t="str">
        <f t="shared" si="28"/>
        <v/>
      </c>
      <c r="CC156" s="32" t="str">
        <f t="shared" si="29"/>
        <v/>
      </c>
      <c r="CD156" s="32" t="str">
        <f t="shared" si="30"/>
        <v/>
      </c>
      <c r="CE156" s="32" t="str">
        <f t="shared" si="31"/>
        <v/>
      </c>
      <c r="CF156" s="32" t="str">
        <f t="shared" si="32"/>
        <v/>
      </c>
      <c r="CG156" s="33">
        <f t="shared" si="33"/>
        <v>0</v>
      </c>
      <c r="CH156" s="33">
        <f t="shared" si="34"/>
        <v>0</v>
      </c>
      <c r="CI156" s="33">
        <f t="shared" si="35"/>
        <v>0</v>
      </c>
      <c r="CJ156" s="33">
        <f t="shared" si="36"/>
        <v>0</v>
      </c>
      <c r="CK156" s="33">
        <f t="shared" si="37"/>
        <v>0</v>
      </c>
      <c r="CL156" s="33">
        <f t="shared" si="38"/>
        <v>0</v>
      </c>
      <c r="CM156" s="33"/>
      <c r="CN156" s="33"/>
      <c r="CZ156" s="2"/>
    </row>
    <row r="157" spans="1:104" ht="16.350000000000001" customHeight="1" x14ac:dyDescent="0.2">
      <c r="A157" s="1465"/>
      <c r="B157" s="818" t="s">
        <v>189</v>
      </c>
      <c r="C157" s="322">
        <f>+D157+E157</f>
        <v>0</v>
      </c>
      <c r="D157" s="323">
        <f t="shared" si="25"/>
        <v>0</v>
      </c>
      <c r="E157" s="304">
        <f t="shared" si="26"/>
        <v>0</v>
      </c>
      <c r="F157" s="324"/>
      <c r="G157" s="305"/>
      <c r="H157" s="324"/>
      <c r="I157" s="305"/>
      <c r="J157" s="324"/>
      <c r="K157" s="305"/>
      <c r="L157" s="92"/>
      <c r="M157" s="95"/>
      <c r="N157" s="324"/>
      <c r="O157" s="305"/>
      <c r="P157" s="324"/>
      <c r="Q157" s="305"/>
      <c r="R157" s="324"/>
      <c r="S157" s="305"/>
      <c r="T157" s="324"/>
      <c r="U157" s="305"/>
      <c r="V157" s="324"/>
      <c r="W157" s="305"/>
      <c r="X157" s="324"/>
      <c r="Y157" s="305"/>
      <c r="Z157" s="324"/>
      <c r="AA157" s="305"/>
      <c r="AB157" s="324"/>
      <c r="AC157" s="305"/>
      <c r="AD157" s="324"/>
      <c r="AE157" s="305"/>
      <c r="AF157" s="324"/>
      <c r="AG157" s="305"/>
      <c r="AH157" s="324"/>
      <c r="AI157" s="305"/>
      <c r="AJ157" s="324"/>
      <c r="AK157" s="305"/>
      <c r="AL157" s="324"/>
      <c r="AM157" s="285"/>
      <c r="AN157" s="319"/>
      <c r="AO157" s="206"/>
      <c r="AP157" s="92"/>
      <c r="AQ157" s="95"/>
      <c r="AR157" s="95"/>
      <c r="AS157" s="95"/>
      <c r="AT157" s="186" t="str">
        <f>CA157&amp;CB157&amp;CC157&amp;CD157&amp;CE157&amp;CF157</f>
        <v/>
      </c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12"/>
      <c r="BF157" s="12"/>
      <c r="BY157" s="3"/>
      <c r="CA157" s="32" t="str">
        <f t="shared" si="27"/>
        <v/>
      </c>
      <c r="CB157" s="32" t="str">
        <f t="shared" si="28"/>
        <v/>
      </c>
      <c r="CC157" s="32" t="str">
        <f t="shared" si="29"/>
        <v/>
      </c>
      <c r="CD157" s="32" t="str">
        <f t="shared" si="30"/>
        <v/>
      </c>
      <c r="CE157" s="32" t="str">
        <f t="shared" si="31"/>
        <v/>
      </c>
      <c r="CF157" s="32" t="str">
        <f t="shared" si="32"/>
        <v/>
      </c>
      <c r="CG157" s="33">
        <f t="shared" si="33"/>
        <v>0</v>
      </c>
      <c r="CH157" s="33">
        <f t="shared" si="34"/>
        <v>0</v>
      </c>
      <c r="CI157" s="33">
        <f t="shared" si="35"/>
        <v>0</v>
      </c>
      <c r="CJ157" s="33">
        <f t="shared" si="36"/>
        <v>0</v>
      </c>
      <c r="CK157" s="33">
        <f t="shared" si="37"/>
        <v>0</v>
      </c>
      <c r="CL157" s="33">
        <f t="shared" si="38"/>
        <v>0</v>
      </c>
      <c r="CM157" s="33"/>
      <c r="CN157" s="33"/>
      <c r="CZ157" s="2"/>
    </row>
    <row r="158" spans="1:104" ht="21.75" customHeight="1" x14ac:dyDescent="0.2">
      <c r="A158" s="825" t="s">
        <v>190</v>
      </c>
      <c r="B158" s="822"/>
      <c r="C158" s="886">
        <f t="shared" ref="C158:C189" si="39">SUM(D158+E158)</f>
        <v>8</v>
      </c>
      <c r="D158" s="887">
        <f t="shared" si="25"/>
        <v>1</v>
      </c>
      <c r="E158" s="75">
        <f t="shared" si="26"/>
        <v>7</v>
      </c>
      <c r="F158" s="905"/>
      <c r="G158" s="53"/>
      <c r="H158" s="905"/>
      <c r="I158" s="53"/>
      <c r="J158" s="905"/>
      <c r="K158" s="53"/>
      <c r="L158" s="905"/>
      <c r="M158" s="53">
        <v>1</v>
      </c>
      <c r="N158" s="905">
        <v>1</v>
      </c>
      <c r="O158" s="53"/>
      <c r="P158" s="905"/>
      <c r="Q158" s="53">
        <v>3</v>
      </c>
      <c r="R158" s="905"/>
      <c r="S158" s="53"/>
      <c r="T158" s="905"/>
      <c r="U158" s="53"/>
      <c r="V158" s="905"/>
      <c r="W158" s="53">
        <v>1</v>
      </c>
      <c r="X158" s="905"/>
      <c r="Y158" s="53">
        <v>1</v>
      </c>
      <c r="Z158" s="905"/>
      <c r="AA158" s="53"/>
      <c r="AB158" s="905"/>
      <c r="AC158" s="53"/>
      <c r="AD158" s="905"/>
      <c r="AE158" s="53"/>
      <c r="AF158" s="905"/>
      <c r="AG158" s="53">
        <v>1</v>
      </c>
      <c r="AH158" s="905"/>
      <c r="AI158" s="53"/>
      <c r="AJ158" s="905"/>
      <c r="AK158" s="53"/>
      <c r="AL158" s="905"/>
      <c r="AM158" s="321"/>
      <c r="AN158" s="970">
        <v>0</v>
      </c>
      <c r="AO158" s="901">
        <v>0</v>
      </c>
      <c r="AP158" s="92">
        <v>0</v>
      </c>
      <c r="AQ158" s="53">
        <v>0</v>
      </c>
      <c r="AR158" s="53">
        <v>0</v>
      </c>
      <c r="AS158" s="53">
        <v>0</v>
      </c>
      <c r="AT158" s="186" t="str">
        <f>CA158&amp;CB158&amp;CC158&amp;CD158&amp;CE158&amp;CF158&amp;CO158</f>
        <v/>
      </c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12"/>
      <c r="BF158" s="12"/>
      <c r="BY158" s="3"/>
      <c r="CA158" s="32" t="str">
        <f t="shared" si="27"/>
        <v/>
      </c>
      <c r="CB158" s="32" t="str">
        <f t="shared" si="28"/>
        <v/>
      </c>
      <c r="CC158" s="32" t="str">
        <f t="shared" si="29"/>
        <v/>
      </c>
      <c r="CD158" s="32" t="str">
        <f t="shared" si="30"/>
        <v/>
      </c>
      <c r="CE158" s="32" t="str">
        <f t="shared" si="31"/>
        <v/>
      </c>
      <c r="CF158" s="32" t="str">
        <f t="shared" si="32"/>
        <v/>
      </c>
      <c r="CG158" s="33">
        <f t="shared" si="33"/>
        <v>0</v>
      </c>
      <c r="CH158" s="33">
        <f t="shared" si="34"/>
        <v>0</v>
      </c>
      <c r="CI158" s="33">
        <f t="shared" si="35"/>
        <v>0</v>
      </c>
      <c r="CJ158" s="33">
        <f t="shared" si="36"/>
        <v>0</v>
      </c>
      <c r="CK158" s="33">
        <f t="shared" si="37"/>
        <v>0</v>
      </c>
      <c r="CL158" s="33">
        <f t="shared" si="38"/>
        <v>0</v>
      </c>
      <c r="CM158" s="14">
        <v>0</v>
      </c>
      <c r="CN158" s="14"/>
      <c r="CZ158" s="2"/>
    </row>
    <row r="159" spans="1:104" ht="16.350000000000001" customHeight="1" x14ac:dyDescent="0.2">
      <c r="A159" s="1375" t="s">
        <v>191</v>
      </c>
      <c r="B159" s="327" t="s">
        <v>192</v>
      </c>
      <c r="C159" s="328">
        <f t="shared" si="39"/>
        <v>0</v>
      </c>
      <c r="D159" s="329">
        <f t="shared" si="25"/>
        <v>0</v>
      </c>
      <c r="E159" s="330">
        <f t="shared" si="26"/>
        <v>0</v>
      </c>
      <c r="F159" s="106"/>
      <c r="G159" s="109"/>
      <c r="H159" s="106"/>
      <c r="I159" s="109"/>
      <c r="J159" s="106"/>
      <c r="K159" s="109"/>
      <c r="L159" s="106"/>
      <c r="M159" s="109"/>
      <c r="N159" s="106"/>
      <c r="O159" s="109"/>
      <c r="P159" s="106"/>
      <c r="Q159" s="109"/>
      <c r="R159" s="106"/>
      <c r="S159" s="109"/>
      <c r="T159" s="106"/>
      <c r="U159" s="109"/>
      <c r="V159" s="106"/>
      <c r="W159" s="109"/>
      <c r="X159" s="106"/>
      <c r="Y159" s="109"/>
      <c r="Z159" s="106"/>
      <c r="AA159" s="109"/>
      <c r="AB159" s="106"/>
      <c r="AC159" s="109"/>
      <c r="AD159" s="106"/>
      <c r="AE159" s="109"/>
      <c r="AF159" s="106"/>
      <c r="AG159" s="109"/>
      <c r="AH159" s="106"/>
      <c r="AI159" s="109"/>
      <c r="AJ159" s="106"/>
      <c r="AK159" s="109"/>
      <c r="AL159" s="106"/>
      <c r="AM159" s="254"/>
      <c r="AN159" s="331"/>
      <c r="AO159" s="57"/>
      <c r="AP159" s="106"/>
      <c r="AQ159" s="305"/>
      <c r="AR159" s="305"/>
      <c r="AS159" s="305"/>
      <c r="AT159" s="186" t="str">
        <f t="shared" ref="AT159:AT189" si="40">CA159&amp;CB159&amp;CC159&amp;CD159&amp;CE159&amp;CF159</f>
        <v/>
      </c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12"/>
      <c r="BF159" s="12"/>
      <c r="BY159" s="3"/>
      <c r="CA159" s="32" t="str">
        <f t="shared" si="27"/>
        <v/>
      </c>
      <c r="CB159" s="32" t="str">
        <f t="shared" si="28"/>
        <v/>
      </c>
      <c r="CC159" s="32" t="str">
        <f t="shared" si="29"/>
        <v/>
      </c>
      <c r="CD159" s="32" t="str">
        <f t="shared" si="30"/>
        <v/>
      </c>
      <c r="CE159" s="32" t="str">
        <f t="shared" si="31"/>
        <v/>
      </c>
      <c r="CF159" s="32" t="str">
        <f t="shared" si="32"/>
        <v/>
      </c>
      <c r="CG159" s="33">
        <f t="shared" si="33"/>
        <v>0</v>
      </c>
      <c r="CH159" s="33">
        <f t="shared" si="34"/>
        <v>0</v>
      </c>
      <c r="CI159" s="33">
        <f t="shared" si="35"/>
        <v>0</v>
      </c>
      <c r="CJ159" s="33">
        <f t="shared" si="36"/>
        <v>0</v>
      </c>
      <c r="CK159" s="33">
        <f t="shared" si="37"/>
        <v>0</v>
      </c>
      <c r="CL159" s="33">
        <f t="shared" si="38"/>
        <v>0</v>
      </c>
      <c r="CM159" s="33"/>
      <c r="CN159" s="33"/>
      <c r="CZ159" s="2"/>
    </row>
    <row r="160" spans="1:104" ht="16.350000000000001" customHeight="1" x14ac:dyDescent="0.2">
      <c r="A160" s="1392"/>
      <c r="B160" s="817" t="s">
        <v>193</v>
      </c>
      <c r="C160" s="333">
        <f t="shared" si="39"/>
        <v>0</v>
      </c>
      <c r="D160" s="334">
        <f t="shared" si="25"/>
        <v>0</v>
      </c>
      <c r="E160" s="812">
        <f t="shared" si="26"/>
        <v>0</v>
      </c>
      <c r="F160" s="35"/>
      <c r="G160" s="39"/>
      <c r="H160" s="35"/>
      <c r="I160" s="39"/>
      <c r="J160" s="35"/>
      <c r="K160" s="39"/>
      <c r="L160" s="35"/>
      <c r="M160" s="39"/>
      <c r="N160" s="35"/>
      <c r="O160" s="39"/>
      <c r="P160" s="35"/>
      <c r="Q160" s="39"/>
      <c r="R160" s="35"/>
      <c r="S160" s="39"/>
      <c r="T160" s="35"/>
      <c r="U160" s="39"/>
      <c r="V160" s="35"/>
      <c r="W160" s="39"/>
      <c r="X160" s="35"/>
      <c r="Y160" s="39"/>
      <c r="Z160" s="35"/>
      <c r="AA160" s="39"/>
      <c r="AB160" s="35"/>
      <c r="AC160" s="39"/>
      <c r="AD160" s="35"/>
      <c r="AE160" s="39"/>
      <c r="AF160" s="35"/>
      <c r="AG160" s="39"/>
      <c r="AH160" s="35"/>
      <c r="AI160" s="39"/>
      <c r="AJ160" s="35"/>
      <c r="AK160" s="39"/>
      <c r="AL160" s="35"/>
      <c r="AM160" s="239"/>
      <c r="AN160" s="336"/>
      <c r="AO160" s="58"/>
      <c r="AP160" s="35"/>
      <c r="AQ160" s="46"/>
      <c r="AR160" s="46"/>
      <c r="AS160" s="46"/>
      <c r="AT160" s="186" t="str">
        <f t="shared" si="40"/>
        <v/>
      </c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12"/>
      <c r="BF160" s="12"/>
      <c r="BY160" s="3"/>
      <c r="CA160" s="32" t="str">
        <f t="shared" si="27"/>
        <v/>
      </c>
      <c r="CB160" s="32" t="str">
        <f t="shared" si="28"/>
        <v/>
      </c>
      <c r="CC160" s="32" t="str">
        <f t="shared" si="29"/>
        <v/>
      </c>
      <c r="CD160" s="32" t="str">
        <f t="shared" si="30"/>
        <v/>
      </c>
      <c r="CE160" s="32" t="str">
        <f t="shared" si="31"/>
        <v/>
      </c>
      <c r="CF160" s="32" t="str">
        <f t="shared" si="32"/>
        <v/>
      </c>
      <c r="CG160" s="33">
        <f t="shared" si="33"/>
        <v>0</v>
      </c>
      <c r="CH160" s="33">
        <f t="shared" si="34"/>
        <v>0</v>
      </c>
      <c r="CI160" s="33">
        <f t="shared" si="35"/>
        <v>0</v>
      </c>
      <c r="CJ160" s="33">
        <f t="shared" si="36"/>
        <v>0</v>
      </c>
      <c r="CK160" s="33">
        <f t="shared" si="37"/>
        <v>0</v>
      </c>
      <c r="CL160" s="33">
        <f t="shared" si="38"/>
        <v>0</v>
      </c>
      <c r="CM160" s="33"/>
      <c r="CN160" s="33"/>
      <c r="CZ160" s="2"/>
    </row>
    <row r="161" spans="1:104" ht="16.350000000000001" customHeight="1" x14ac:dyDescent="0.2">
      <c r="A161" s="1392"/>
      <c r="B161" s="817" t="s">
        <v>194</v>
      </c>
      <c r="C161" s="333">
        <f t="shared" si="39"/>
        <v>1</v>
      </c>
      <c r="D161" s="337">
        <f t="shared" si="25"/>
        <v>0</v>
      </c>
      <c r="E161" s="812">
        <f t="shared" si="26"/>
        <v>1</v>
      </c>
      <c r="F161" s="42"/>
      <c r="G161" s="46"/>
      <c r="H161" s="42"/>
      <c r="I161" s="46"/>
      <c r="J161" s="42"/>
      <c r="K161" s="46"/>
      <c r="L161" s="42"/>
      <c r="M161" s="46"/>
      <c r="N161" s="42"/>
      <c r="O161" s="46"/>
      <c r="P161" s="42"/>
      <c r="Q161" s="46">
        <v>1</v>
      </c>
      <c r="R161" s="42"/>
      <c r="S161" s="46"/>
      <c r="T161" s="42"/>
      <c r="U161" s="46"/>
      <c r="V161" s="42"/>
      <c r="W161" s="46"/>
      <c r="X161" s="42"/>
      <c r="Y161" s="46"/>
      <c r="Z161" s="42"/>
      <c r="AA161" s="46"/>
      <c r="AB161" s="42"/>
      <c r="AC161" s="46"/>
      <c r="AD161" s="42"/>
      <c r="AE161" s="46"/>
      <c r="AF161" s="42"/>
      <c r="AG161" s="46"/>
      <c r="AH161" s="42"/>
      <c r="AI161" s="46"/>
      <c r="AJ161" s="42"/>
      <c r="AK161" s="46"/>
      <c r="AL161" s="42"/>
      <c r="AM161" s="244"/>
      <c r="AN161" s="338">
        <v>0</v>
      </c>
      <c r="AO161" s="202">
        <v>0</v>
      </c>
      <c r="AP161" s="42">
        <v>0</v>
      </c>
      <c r="AQ161" s="46">
        <v>0</v>
      </c>
      <c r="AR161" s="46">
        <v>0</v>
      </c>
      <c r="AS161" s="46">
        <v>0</v>
      </c>
      <c r="AT161" s="186" t="str">
        <f t="shared" si="40"/>
        <v/>
      </c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12"/>
      <c r="BF161" s="12"/>
      <c r="BY161" s="3"/>
      <c r="CA161" s="32" t="str">
        <f t="shared" si="27"/>
        <v/>
      </c>
      <c r="CB161" s="32" t="str">
        <f t="shared" si="28"/>
        <v/>
      </c>
      <c r="CC161" s="32" t="str">
        <f t="shared" si="29"/>
        <v/>
      </c>
      <c r="CD161" s="32" t="str">
        <f t="shared" si="30"/>
        <v/>
      </c>
      <c r="CE161" s="32" t="str">
        <f t="shared" si="31"/>
        <v/>
      </c>
      <c r="CF161" s="32" t="str">
        <f t="shared" si="32"/>
        <v/>
      </c>
      <c r="CG161" s="33">
        <f t="shared" si="33"/>
        <v>0</v>
      </c>
      <c r="CH161" s="33">
        <f t="shared" si="34"/>
        <v>0</v>
      </c>
      <c r="CI161" s="33">
        <f t="shared" si="35"/>
        <v>0</v>
      </c>
      <c r="CJ161" s="33">
        <f t="shared" si="36"/>
        <v>0</v>
      </c>
      <c r="CK161" s="33">
        <f t="shared" si="37"/>
        <v>0</v>
      </c>
      <c r="CL161" s="33">
        <f t="shared" si="38"/>
        <v>0</v>
      </c>
      <c r="CM161" s="33"/>
      <c r="CN161" s="33"/>
      <c r="CZ161" s="2"/>
    </row>
    <row r="162" spans="1:104" ht="16.350000000000001" customHeight="1" x14ac:dyDescent="0.2">
      <c r="A162" s="1392"/>
      <c r="B162" s="339" t="s">
        <v>195</v>
      </c>
      <c r="C162" s="333">
        <f t="shared" si="39"/>
        <v>0</v>
      </c>
      <c r="D162" s="340"/>
      <c r="E162" s="812">
        <f>SUM(K162+M162+O162+Q162+S162+U162+W162+Y162+AA162+AC162+AE162+AG162+AI162+AK162+AM162)</f>
        <v>0</v>
      </c>
      <c r="F162" s="270"/>
      <c r="G162" s="271"/>
      <c r="H162" s="270"/>
      <c r="I162" s="271"/>
      <c r="J162" s="270"/>
      <c r="K162" s="39"/>
      <c r="L162" s="270"/>
      <c r="M162" s="39"/>
      <c r="N162" s="270"/>
      <c r="O162" s="39"/>
      <c r="P162" s="270"/>
      <c r="Q162" s="39"/>
      <c r="R162" s="270"/>
      <c r="S162" s="39"/>
      <c r="T162" s="270"/>
      <c r="U162" s="39"/>
      <c r="V162" s="270"/>
      <c r="W162" s="39"/>
      <c r="X162" s="270"/>
      <c r="Y162" s="39"/>
      <c r="Z162" s="270"/>
      <c r="AA162" s="39"/>
      <c r="AB162" s="270"/>
      <c r="AC162" s="39"/>
      <c r="AD162" s="270"/>
      <c r="AE162" s="39"/>
      <c r="AF162" s="270"/>
      <c r="AG162" s="39"/>
      <c r="AH162" s="270"/>
      <c r="AI162" s="39"/>
      <c r="AJ162" s="270"/>
      <c r="AK162" s="39"/>
      <c r="AL162" s="270"/>
      <c r="AM162" s="239"/>
      <c r="AN162" s="336">
        <v>0</v>
      </c>
      <c r="AO162" s="58">
        <v>0</v>
      </c>
      <c r="AP162" s="270"/>
      <c r="AQ162" s="39">
        <v>0</v>
      </c>
      <c r="AR162" s="39">
        <v>0</v>
      </c>
      <c r="AS162" s="39">
        <v>0</v>
      </c>
      <c r="AT162" s="186" t="str">
        <f t="shared" si="40"/>
        <v/>
      </c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12"/>
      <c r="BF162" s="12"/>
      <c r="BY162" s="3"/>
      <c r="CA162" s="32" t="str">
        <f t="shared" si="27"/>
        <v/>
      </c>
      <c r="CB162" s="32" t="str">
        <f t="shared" si="28"/>
        <v/>
      </c>
      <c r="CC162" s="32" t="str">
        <f t="shared" si="29"/>
        <v/>
      </c>
      <c r="CD162" s="32" t="str">
        <f t="shared" si="30"/>
        <v/>
      </c>
      <c r="CE162" s="32" t="str">
        <f t="shared" si="31"/>
        <v/>
      </c>
      <c r="CF162" s="32" t="str">
        <f t="shared" si="32"/>
        <v/>
      </c>
      <c r="CG162" s="33">
        <f t="shared" si="33"/>
        <v>0</v>
      </c>
      <c r="CH162" s="33">
        <f t="shared" si="34"/>
        <v>0</v>
      </c>
      <c r="CI162" s="33">
        <f t="shared" si="35"/>
        <v>0</v>
      </c>
      <c r="CJ162" s="33">
        <f t="shared" si="36"/>
        <v>0</v>
      </c>
      <c r="CK162" s="33">
        <f t="shared" si="37"/>
        <v>0</v>
      </c>
      <c r="CL162" s="33">
        <f>IF(AND(C162&lt;&gt;0,OR(AN162="",AO162="",AQ162="",AR162="",AS162="")),1,0)</f>
        <v>0</v>
      </c>
      <c r="CM162" s="33"/>
      <c r="CN162" s="33"/>
      <c r="CZ162" s="2"/>
    </row>
    <row r="163" spans="1:104" ht="16.350000000000001" customHeight="1" x14ac:dyDescent="0.2">
      <c r="A163" s="1392"/>
      <c r="B163" s="817" t="s">
        <v>196</v>
      </c>
      <c r="C163" s="333">
        <f t="shared" si="39"/>
        <v>2</v>
      </c>
      <c r="D163" s="329">
        <f t="shared" ref="D163:E169" si="41">SUM(F163+H163+J163+L163+N163+P163+R163+T163+V163+X163+Z163+AB163+AD163+AF163+AH163+AJ163+AL163)</f>
        <v>0</v>
      </c>
      <c r="E163" s="812">
        <f t="shared" si="41"/>
        <v>2</v>
      </c>
      <c r="F163" s="106"/>
      <c r="G163" s="109"/>
      <c r="H163" s="106"/>
      <c r="I163" s="109"/>
      <c r="J163" s="106"/>
      <c r="K163" s="109"/>
      <c r="L163" s="106"/>
      <c r="M163" s="109"/>
      <c r="N163" s="106"/>
      <c r="O163" s="109"/>
      <c r="P163" s="106"/>
      <c r="Q163" s="109">
        <v>1</v>
      </c>
      <c r="R163" s="106"/>
      <c r="S163" s="109"/>
      <c r="T163" s="106"/>
      <c r="U163" s="109"/>
      <c r="V163" s="106"/>
      <c r="W163" s="109">
        <v>1</v>
      </c>
      <c r="X163" s="106"/>
      <c r="Y163" s="109"/>
      <c r="Z163" s="106"/>
      <c r="AA163" s="109"/>
      <c r="AB163" s="106"/>
      <c r="AC163" s="109"/>
      <c r="AD163" s="106"/>
      <c r="AE163" s="109"/>
      <c r="AF163" s="106"/>
      <c r="AG163" s="109"/>
      <c r="AH163" s="106"/>
      <c r="AI163" s="109"/>
      <c r="AJ163" s="106"/>
      <c r="AK163" s="109"/>
      <c r="AL163" s="106"/>
      <c r="AM163" s="254"/>
      <c r="AN163" s="331">
        <v>0</v>
      </c>
      <c r="AO163" s="57">
        <v>0</v>
      </c>
      <c r="AP163" s="106">
        <v>0</v>
      </c>
      <c r="AQ163" s="109">
        <v>0</v>
      </c>
      <c r="AR163" s="109">
        <v>0</v>
      </c>
      <c r="AS163" s="109">
        <v>0</v>
      </c>
      <c r="AT163" s="186" t="str">
        <f t="shared" si="40"/>
        <v/>
      </c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12"/>
      <c r="BF163" s="12"/>
      <c r="BY163" s="3"/>
      <c r="CA163" s="32" t="str">
        <f t="shared" si="27"/>
        <v/>
      </c>
      <c r="CB163" s="32" t="str">
        <f t="shared" si="28"/>
        <v/>
      </c>
      <c r="CC163" s="32" t="str">
        <f t="shared" si="29"/>
        <v/>
      </c>
      <c r="CD163" s="32" t="str">
        <f t="shared" si="30"/>
        <v/>
      </c>
      <c r="CE163" s="32" t="str">
        <f t="shared" si="31"/>
        <v/>
      </c>
      <c r="CF163" s="32" t="str">
        <f t="shared" si="32"/>
        <v/>
      </c>
      <c r="CG163" s="33">
        <f t="shared" si="33"/>
        <v>0</v>
      </c>
      <c r="CH163" s="33">
        <f t="shared" si="34"/>
        <v>0</v>
      </c>
      <c r="CI163" s="33">
        <f t="shared" si="35"/>
        <v>0</v>
      </c>
      <c r="CJ163" s="33">
        <f t="shared" si="36"/>
        <v>0</v>
      </c>
      <c r="CK163" s="33">
        <f t="shared" si="37"/>
        <v>0</v>
      </c>
      <c r="CL163" s="33">
        <f t="shared" si="38"/>
        <v>0</v>
      </c>
      <c r="CM163" s="33"/>
      <c r="CN163" s="33"/>
      <c r="CZ163" s="2"/>
    </row>
    <row r="164" spans="1:104" ht="16.350000000000001" customHeight="1" x14ac:dyDescent="0.2">
      <c r="A164" s="1392"/>
      <c r="B164" s="341" t="s">
        <v>197</v>
      </c>
      <c r="C164" s="333">
        <f t="shared" si="39"/>
        <v>0</v>
      </c>
      <c r="D164" s="334">
        <f t="shared" si="41"/>
        <v>0</v>
      </c>
      <c r="E164" s="812">
        <f t="shared" si="41"/>
        <v>0</v>
      </c>
      <c r="F164" s="35"/>
      <c r="G164" s="39"/>
      <c r="H164" s="35"/>
      <c r="I164" s="39"/>
      <c r="J164" s="35"/>
      <c r="K164" s="39"/>
      <c r="L164" s="35"/>
      <c r="M164" s="39"/>
      <c r="N164" s="35"/>
      <c r="O164" s="39"/>
      <c r="P164" s="35"/>
      <c r="Q164" s="39"/>
      <c r="R164" s="35"/>
      <c r="S164" s="39"/>
      <c r="T164" s="35"/>
      <c r="U164" s="39"/>
      <c r="V164" s="35"/>
      <c r="W164" s="39"/>
      <c r="X164" s="35"/>
      <c r="Y164" s="39"/>
      <c r="Z164" s="35"/>
      <c r="AA164" s="39"/>
      <c r="AB164" s="35"/>
      <c r="AC164" s="39"/>
      <c r="AD164" s="35"/>
      <c r="AE164" s="39"/>
      <c r="AF164" s="35"/>
      <c r="AG164" s="39"/>
      <c r="AH164" s="35"/>
      <c r="AI164" s="39"/>
      <c r="AJ164" s="35"/>
      <c r="AK164" s="39"/>
      <c r="AL164" s="35"/>
      <c r="AM164" s="239"/>
      <c r="AN164" s="336"/>
      <c r="AO164" s="58"/>
      <c r="AP164" s="35"/>
      <c r="AQ164" s="305"/>
      <c r="AR164" s="305"/>
      <c r="AS164" s="305"/>
      <c r="AT164" s="186" t="str">
        <f t="shared" si="40"/>
        <v/>
      </c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12"/>
      <c r="BF164" s="12"/>
      <c r="BY164" s="3"/>
      <c r="CA164" s="32" t="str">
        <f t="shared" si="27"/>
        <v/>
      </c>
      <c r="CB164" s="32" t="str">
        <f t="shared" si="28"/>
        <v/>
      </c>
      <c r="CC164" s="32" t="str">
        <f t="shared" si="29"/>
        <v/>
      </c>
      <c r="CD164" s="32" t="str">
        <f t="shared" si="30"/>
        <v/>
      </c>
      <c r="CE164" s="32" t="str">
        <f t="shared" si="31"/>
        <v/>
      </c>
      <c r="CF164" s="32" t="str">
        <f t="shared" si="32"/>
        <v/>
      </c>
      <c r="CG164" s="33">
        <f t="shared" si="33"/>
        <v>0</v>
      </c>
      <c r="CH164" s="33">
        <f t="shared" si="34"/>
        <v>0</v>
      </c>
      <c r="CI164" s="33">
        <f t="shared" si="35"/>
        <v>0</v>
      </c>
      <c r="CJ164" s="33">
        <f t="shared" si="36"/>
        <v>0</v>
      </c>
      <c r="CK164" s="33">
        <f t="shared" si="37"/>
        <v>0</v>
      </c>
      <c r="CL164" s="33">
        <f t="shared" si="38"/>
        <v>0</v>
      </c>
      <c r="CM164" s="33"/>
      <c r="CN164" s="33"/>
      <c r="CZ164" s="2"/>
    </row>
    <row r="165" spans="1:104" ht="23.25" customHeight="1" x14ac:dyDescent="0.2">
      <c r="A165" s="1392"/>
      <c r="B165" s="342" t="s">
        <v>198</v>
      </c>
      <c r="C165" s="333">
        <f t="shared" si="39"/>
        <v>0</v>
      </c>
      <c r="D165" s="334">
        <f t="shared" si="41"/>
        <v>0</v>
      </c>
      <c r="E165" s="812">
        <f t="shared" si="41"/>
        <v>0</v>
      </c>
      <c r="F165" s="35"/>
      <c r="G165" s="39"/>
      <c r="H165" s="35"/>
      <c r="I165" s="39"/>
      <c r="J165" s="35"/>
      <c r="K165" s="39"/>
      <c r="L165" s="35"/>
      <c r="M165" s="39"/>
      <c r="N165" s="35"/>
      <c r="O165" s="39"/>
      <c r="P165" s="35"/>
      <c r="Q165" s="39"/>
      <c r="R165" s="35"/>
      <c r="S165" s="39"/>
      <c r="T165" s="35"/>
      <c r="U165" s="39"/>
      <c r="V165" s="35"/>
      <c r="W165" s="39"/>
      <c r="X165" s="35"/>
      <c r="Y165" s="39"/>
      <c r="Z165" s="35"/>
      <c r="AA165" s="39"/>
      <c r="AB165" s="35"/>
      <c r="AC165" s="39"/>
      <c r="AD165" s="35"/>
      <c r="AE165" s="39"/>
      <c r="AF165" s="35"/>
      <c r="AG165" s="39"/>
      <c r="AH165" s="35"/>
      <c r="AI165" s="39"/>
      <c r="AJ165" s="35"/>
      <c r="AK165" s="39"/>
      <c r="AL165" s="35"/>
      <c r="AM165" s="239"/>
      <c r="AN165" s="336"/>
      <c r="AO165" s="58"/>
      <c r="AP165" s="35"/>
      <c r="AQ165" s="46"/>
      <c r="AR165" s="46"/>
      <c r="AS165" s="46"/>
      <c r="AT165" s="186" t="str">
        <f t="shared" si="40"/>
        <v/>
      </c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12"/>
      <c r="BF165" s="12"/>
      <c r="BY165" s="3"/>
      <c r="CA165" s="32" t="str">
        <f t="shared" si="27"/>
        <v/>
      </c>
      <c r="CB165" s="32" t="str">
        <f t="shared" si="28"/>
        <v/>
      </c>
      <c r="CC165" s="32" t="str">
        <f t="shared" si="29"/>
        <v/>
      </c>
      <c r="CD165" s="32" t="str">
        <f t="shared" si="30"/>
        <v/>
      </c>
      <c r="CE165" s="32" t="str">
        <f t="shared" si="31"/>
        <v/>
      </c>
      <c r="CF165" s="32" t="str">
        <f t="shared" si="32"/>
        <v/>
      </c>
      <c r="CG165" s="33">
        <f t="shared" si="33"/>
        <v>0</v>
      </c>
      <c r="CH165" s="33">
        <f t="shared" si="34"/>
        <v>0</v>
      </c>
      <c r="CI165" s="33">
        <f t="shared" si="35"/>
        <v>0</v>
      </c>
      <c r="CJ165" s="33">
        <f t="shared" si="36"/>
        <v>0</v>
      </c>
      <c r="CK165" s="33">
        <f t="shared" si="37"/>
        <v>0</v>
      </c>
      <c r="CL165" s="33">
        <f t="shared" si="38"/>
        <v>0</v>
      </c>
      <c r="CM165" s="33"/>
      <c r="CN165" s="33"/>
      <c r="CZ165" s="2"/>
    </row>
    <row r="166" spans="1:104" ht="16.350000000000001" customHeight="1" x14ac:dyDescent="0.2">
      <c r="A166" s="1376"/>
      <c r="B166" s="343" t="s">
        <v>199</v>
      </c>
      <c r="C166" s="344">
        <f t="shared" si="39"/>
        <v>0</v>
      </c>
      <c r="D166" s="337">
        <f t="shared" si="41"/>
        <v>0</v>
      </c>
      <c r="E166" s="820">
        <f t="shared" si="41"/>
        <v>0</v>
      </c>
      <c r="F166" s="42"/>
      <c r="G166" s="46"/>
      <c r="H166" s="42"/>
      <c r="I166" s="46"/>
      <c r="J166" s="42"/>
      <c r="K166" s="46"/>
      <c r="L166" s="42"/>
      <c r="M166" s="46"/>
      <c r="N166" s="42"/>
      <c r="O166" s="46"/>
      <c r="P166" s="42"/>
      <c r="Q166" s="46"/>
      <c r="R166" s="42"/>
      <c r="S166" s="46"/>
      <c r="T166" s="42"/>
      <c r="U166" s="46"/>
      <c r="V166" s="42"/>
      <c r="W166" s="46"/>
      <c r="X166" s="42"/>
      <c r="Y166" s="46"/>
      <c r="Z166" s="42"/>
      <c r="AA166" s="46"/>
      <c r="AB166" s="42"/>
      <c r="AC166" s="46"/>
      <c r="AD166" s="42"/>
      <c r="AE166" s="46"/>
      <c r="AF166" s="42"/>
      <c r="AG166" s="46"/>
      <c r="AH166" s="42"/>
      <c r="AI166" s="46"/>
      <c r="AJ166" s="42"/>
      <c r="AK166" s="46"/>
      <c r="AL166" s="42"/>
      <c r="AM166" s="244"/>
      <c r="AN166" s="338"/>
      <c r="AO166" s="202"/>
      <c r="AP166" s="42"/>
      <c r="AQ166" s="85"/>
      <c r="AR166" s="85"/>
      <c r="AS166" s="85"/>
      <c r="AT166" s="186" t="str">
        <f t="shared" si="40"/>
        <v/>
      </c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12"/>
      <c r="BF166" s="12"/>
      <c r="BY166" s="3"/>
      <c r="CA166" s="32" t="str">
        <f t="shared" si="27"/>
        <v/>
      </c>
      <c r="CB166" s="32" t="str">
        <f t="shared" si="28"/>
        <v/>
      </c>
      <c r="CC166" s="32" t="str">
        <f t="shared" si="29"/>
        <v/>
      </c>
      <c r="CD166" s="32" t="str">
        <f t="shared" si="30"/>
        <v/>
      </c>
      <c r="CE166" s="32" t="str">
        <f t="shared" si="31"/>
        <v/>
      </c>
      <c r="CF166" s="32" t="str">
        <f t="shared" si="32"/>
        <v/>
      </c>
      <c r="CG166" s="33">
        <f t="shared" si="33"/>
        <v>0</v>
      </c>
      <c r="CH166" s="33">
        <f t="shared" si="34"/>
        <v>0</v>
      </c>
      <c r="CI166" s="33">
        <f t="shared" si="35"/>
        <v>0</v>
      </c>
      <c r="CJ166" s="33">
        <f t="shared" si="36"/>
        <v>0</v>
      </c>
      <c r="CK166" s="33">
        <f t="shared" si="37"/>
        <v>0</v>
      </c>
      <c r="CL166" s="33">
        <f t="shared" si="38"/>
        <v>0</v>
      </c>
      <c r="CM166" s="33"/>
      <c r="CN166" s="33"/>
      <c r="CZ166" s="2"/>
    </row>
    <row r="167" spans="1:104" ht="25.5" customHeight="1" x14ac:dyDescent="0.2">
      <c r="A167" s="1375" t="s">
        <v>200</v>
      </c>
      <c r="B167" s="976" t="s">
        <v>201</v>
      </c>
      <c r="C167" s="972">
        <f t="shared" si="39"/>
        <v>0</v>
      </c>
      <c r="D167" s="973">
        <f t="shared" si="41"/>
        <v>0</v>
      </c>
      <c r="E167" s="974">
        <f t="shared" si="41"/>
        <v>0</v>
      </c>
      <c r="F167" s="893"/>
      <c r="G167" s="896"/>
      <c r="H167" s="893"/>
      <c r="I167" s="896"/>
      <c r="J167" s="893"/>
      <c r="K167" s="896"/>
      <c r="L167" s="893"/>
      <c r="M167" s="896"/>
      <c r="N167" s="893"/>
      <c r="O167" s="896"/>
      <c r="P167" s="893"/>
      <c r="Q167" s="896"/>
      <c r="R167" s="893"/>
      <c r="S167" s="896"/>
      <c r="T167" s="893"/>
      <c r="U167" s="896"/>
      <c r="V167" s="893"/>
      <c r="W167" s="896"/>
      <c r="X167" s="893"/>
      <c r="Y167" s="896"/>
      <c r="Z167" s="893"/>
      <c r="AA167" s="896"/>
      <c r="AB167" s="893"/>
      <c r="AC167" s="896"/>
      <c r="AD167" s="893"/>
      <c r="AE167" s="896"/>
      <c r="AF167" s="893"/>
      <c r="AG167" s="896"/>
      <c r="AH167" s="893"/>
      <c r="AI167" s="896"/>
      <c r="AJ167" s="893"/>
      <c r="AK167" s="896"/>
      <c r="AL167" s="893"/>
      <c r="AM167" s="953"/>
      <c r="AN167" s="975"/>
      <c r="AO167" s="913"/>
      <c r="AP167" s="893"/>
      <c r="AQ167" s="347"/>
      <c r="AR167" s="347"/>
      <c r="AS167" s="347"/>
      <c r="AT167" s="186" t="str">
        <f t="shared" si="40"/>
        <v/>
      </c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12"/>
      <c r="BF167" s="12"/>
      <c r="BY167" s="3"/>
      <c r="CA167" s="32" t="str">
        <f t="shared" si="27"/>
        <v/>
      </c>
      <c r="CB167" s="32" t="str">
        <f t="shared" si="28"/>
        <v/>
      </c>
      <c r="CC167" s="32" t="str">
        <f t="shared" si="29"/>
        <v/>
      </c>
      <c r="CD167" s="32" t="str">
        <f t="shared" si="30"/>
        <v/>
      </c>
      <c r="CE167" s="32" t="str">
        <f t="shared" si="31"/>
        <v/>
      </c>
      <c r="CF167" s="32" t="str">
        <f t="shared" si="32"/>
        <v/>
      </c>
      <c r="CG167" s="33">
        <f t="shared" si="33"/>
        <v>0</v>
      </c>
      <c r="CH167" s="33">
        <f t="shared" si="34"/>
        <v>0</v>
      </c>
      <c r="CI167" s="33">
        <f t="shared" si="35"/>
        <v>0</v>
      </c>
      <c r="CJ167" s="33">
        <f t="shared" si="36"/>
        <v>0</v>
      </c>
      <c r="CK167" s="33">
        <f t="shared" si="37"/>
        <v>0</v>
      </c>
      <c r="CL167" s="33">
        <f t="shared" si="38"/>
        <v>0</v>
      </c>
      <c r="CM167" s="33"/>
      <c r="CN167" s="33"/>
      <c r="CZ167" s="2"/>
    </row>
    <row r="168" spans="1:104" ht="22.5" customHeight="1" x14ac:dyDescent="0.2">
      <c r="A168" s="1392"/>
      <c r="B168" s="817" t="s">
        <v>202</v>
      </c>
      <c r="C168" s="333">
        <f t="shared" si="39"/>
        <v>0</v>
      </c>
      <c r="D168" s="334">
        <f t="shared" si="41"/>
        <v>0</v>
      </c>
      <c r="E168" s="812">
        <f t="shared" si="41"/>
        <v>0</v>
      </c>
      <c r="F168" s="35"/>
      <c r="G168" s="39"/>
      <c r="H168" s="35"/>
      <c r="I168" s="39"/>
      <c r="J168" s="35"/>
      <c r="K168" s="39"/>
      <c r="L168" s="35"/>
      <c r="M168" s="39"/>
      <c r="N168" s="35"/>
      <c r="O168" s="39"/>
      <c r="P168" s="35"/>
      <c r="Q168" s="39"/>
      <c r="R168" s="35"/>
      <c r="S168" s="39"/>
      <c r="T168" s="35"/>
      <c r="U168" s="39"/>
      <c r="V168" s="35"/>
      <c r="W168" s="39"/>
      <c r="X168" s="35"/>
      <c r="Y168" s="39"/>
      <c r="Z168" s="35"/>
      <c r="AA168" s="39"/>
      <c r="AB168" s="35"/>
      <c r="AC168" s="39"/>
      <c r="AD168" s="35"/>
      <c r="AE168" s="39"/>
      <c r="AF168" s="35"/>
      <c r="AG168" s="39"/>
      <c r="AH168" s="35"/>
      <c r="AI168" s="39"/>
      <c r="AJ168" s="35"/>
      <c r="AK168" s="39"/>
      <c r="AL168" s="35"/>
      <c r="AM168" s="239"/>
      <c r="AN168" s="336"/>
      <c r="AO168" s="58"/>
      <c r="AP168" s="35"/>
      <c r="AQ168" s="46"/>
      <c r="AR168" s="46"/>
      <c r="AS168" s="46"/>
      <c r="AT168" s="186" t="str">
        <f t="shared" si="40"/>
        <v/>
      </c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12"/>
      <c r="BF168" s="12"/>
      <c r="BY168" s="3"/>
      <c r="CA168" s="32" t="str">
        <f t="shared" si="27"/>
        <v/>
      </c>
      <c r="CB168" s="32" t="str">
        <f t="shared" si="28"/>
        <v/>
      </c>
      <c r="CC168" s="32" t="str">
        <f t="shared" si="29"/>
        <v/>
      </c>
      <c r="CD168" s="32" t="str">
        <f t="shared" si="30"/>
        <v/>
      </c>
      <c r="CE168" s="32" t="str">
        <f t="shared" si="31"/>
        <v/>
      </c>
      <c r="CF168" s="32" t="str">
        <f t="shared" si="32"/>
        <v/>
      </c>
      <c r="CG168" s="33">
        <f t="shared" si="33"/>
        <v>0</v>
      </c>
      <c r="CH168" s="33">
        <f t="shared" si="34"/>
        <v>0</v>
      </c>
      <c r="CI168" s="33">
        <f t="shared" si="35"/>
        <v>0</v>
      </c>
      <c r="CJ168" s="33">
        <f t="shared" si="36"/>
        <v>0</v>
      </c>
      <c r="CK168" s="33">
        <f t="shared" si="37"/>
        <v>0</v>
      </c>
      <c r="CL168" s="33">
        <f t="shared" si="38"/>
        <v>0</v>
      </c>
      <c r="CM168" s="33"/>
      <c r="CN168" s="33"/>
      <c r="CZ168" s="2"/>
    </row>
    <row r="169" spans="1:104" ht="23.25" customHeight="1" x14ac:dyDescent="0.2">
      <c r="A169" s="1376"/>
      <c r="B169" s="818" t="s">
        <v>203</v>
      </c>
      <c r="C169" s="348">
        <f t="shared" si="39"/>
        <v>0</v>
      </c>
      <c r="D169" s="349">
        <f t="shared" si="41"/>
        <v>0</v>
      </c>
      <c r="E169" s="350">
        <f t="shared" si="41"/>
        <v>0</v>
      </c>
      <c r="F169" s="82"/>
      <c r="G169" s="85"/>
      <c r="H169" s="82"/>
      <c r="I169" s="85"/>
      <c r="J169" s="82"/>
      <c r="K169" s="85"/>
      <c r="L169" s="82"/>
      <c r="M169" s="85"/>
      <c r="N169" s="82"/>
      <c r="O169" s="85"/>
      <c r="P169" s="82"/>
      <c r="Q169" s="85"/>
      <c r="R169" s="82"/>
      <c r="S169" s="85"/>
      <c r="T169" s="82"/>
      <c r="U169" s="85"/>
      <c r="V169" s="82"/>
      <c r="W169" s="85"/>
      <c r="X169" s="82"/>
      <c r="Y169" s="85"/>
      <c r="Z169" s="82"/>
      <c r="AA169" s="85"/>
      <c r="AB169" s="82"/>
      <c r="AC169" s="85"/>
      <c r="AD169" s="82"/>
      <c r="AE169" s="85"/>
      <c r="AF169" s="82"/>
      <c r="AG169" s="85"/>
      <c r="AH169" s="82"/>
      <c r="AI169" s="85"/>
      <c r="AJ169" s="82"/>
      <c r="AK169" s="85"/>
      <c r="AL169" s="82"/>
      <c r="AM169" s="351"/>
      <c r="AN169" s="352"/>
      <c r="AO169" s="59"/>
      <c r="AP169" s="82"/>
      <c r="AQ169" s="85"/>
      <c r="AR169" s="85"/>
      <c r="AS169" s="85"/>
      <c r="AT169" s="186" t="str">
        <f t="shared" si="40"/>
        <v/>
      </c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12"/>
      <c r="BF169" s="12"/>
      <c r="BY169" s="3"/>
      <c r="CA169" s="32" t="str">
        <f t="shared" si="27"/>
        <v/>
      </c>
      <c r="CB169" s="32" t="str">
        <f t="shared" si="28"/>
        <v/>
      </c>
      <c r="CC169" s="32" t="str">
        <f t="shared" si="29"/>
        <v/>
      </c>
      <c r="CD169" s="32" t="str">
        <f t="shared" si="30"/>
        <v/>
      </c>
      <c r="CE169" s="32" t="str">
        <f t="shared" si="31"/>
        <v/>
      </c>
      <c r="CF169" s="32" t="str">
        <f t="shared" si="32"/>
        <v/>
      </c>
      <c r="CG169" s="33">
        <f t="shared" si="33"/>
        <v>0</v>
      </c>
      <c r="CH169" s="33">
        <f t="shared" si="34"/>
        <v>0</v>
      </c>
      <c r="CI169" s="33">
        <f t="shared" si="35"/>
        <v>0</v>
      </c>
      <c r="CJ169" s="33">
        <f t="shared" si="36"/>
        <v>0</v>
      </c>
      <c r="CK169" s="33">
        <f t="shared" si="37"/>
        <v>0</v>
      </c>
      <c r="CL169" s="33">
        <f t="shared" si="38"/>
        <v>0</v>
      </c>
      <c r="CM169" s="33"/>
      <c r="CN169" s="33"/>
      <c r="CZ169" s="2"/>
    </row>
    <row r="170" spans="1:104" ht="22.35" customHeight="1" x14ac:dyDescent="0.2">
      <c r="A170" s="1375" t="s">
        <v>204</v>
      </c>
      <c r="B170" s="971" t="s">
        <v>205</v>
      </c>
      <c r="C170" s="972">
        <f t="shared" si="39"/>
        <v>0</v>
      </c>
      <c r="D170" s="973">
        <f t="shared" ref="D170:E173" si="42">SUM(F170+H170+J170+L170+N170)</f>
        <v>0</v>
      </c>
      <c r="E170" s="974">
        <f t="shared" si="42"/>
        <v>0</v>
      </c>
      <c r="F170" s="893"/>
      <c r="G170" s="896"/>
      <c r="H170" s="893"/>
      <c r="I170" s="896"/>
      <c r="J170" s="893"/>
      <c r="K170" s="896"/>
      <c r="L170" s="893"/>
      <c r="M170" s="896"/>
      <c r="N170" s="893"/>
      <c r="O170" s="896"/>
      <c r="P170" s="977"/>
      <c r="Q170" s="978"/>
      <c r="R170" s="977"/>
      <c r="S170" s="978"/>
      <c r="T170" s="977"/>
      <c r="U170" s="978"/>
      <c r="V170" s="977"/>
      <c r="W170" s="978"/>
      <c r="X170" s="977"/>
      <c r="Y170" s="978"/>
      <c r="Z170" s="977"/>
      <c r="AA170" s="978"/>
      <c r="AB170" s="977"/>
      <c r="AC170" s="978"/>
      <c r="AD170" s="977"/>
      <c r="AE170" s="978"/>
      <c r="AF170" s="977"/>
      <c r="AG170" s="978"/>
      <c r="AH170" s="977"/>
      <c r="AI170" s="978"/>
      <c r="AJ170" s="977"/>
      <c r="AK170" s="978"/>
      <c r="AL170" s="977"/>
      <c r="AM170" s="979"/>
      <c r="AN170" s="975"/>
      <c r="AO170" s="980"/>
      <c r="AP170" s="893"/>
      <c r="AQ170" s="347"/>
      <c r="AR170" s="347"/>
      <c r="AS170" s="347"/>
      <c r="AT170" s="186" t="str">
        <f t="shared" si="40"/>
        <v/>
      </c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12"/>
      <c r="BF170" s="12"/>
      <c r="BY170" s="3"/>
      <c r="CA170" s="32" t="str">
        <f t="shared" si="27"/>
        <v/>
      </c>
      <c r="CB170" s="32"/>
      <c r="CC170" s="32" t="str">
        <f t="shared" si="29"/>
        <v/>
      </c>
      <c r="CD170" s="32" t="str">
        <f t="shared" si="30"/>
        <v/>
      </c>
      <c r="CE170" s="32" t="str">
        <f t="shared" si="31"/>
        <v/>
      </c>
      <c r="CF170" s="32" t="str">
        <f t="shared" si="32"/>
        <v/>
      </c>
      <c r="CG170" s="33">
        <f t="shared" si="33"/>
        <v>0</v>
      </c>
      <c r="CH170" s="33"/>
      <c r="CI170" s="33">
        <f t="shared" si="35"/>
        <v>0</v>
      </c>
      <c r="CJ170" s="33">
        <f t="shared" si="36"/>
        <v>0</v>
      </c>
      <c r="CK170" s="33">
        <f t="shared" si="37"/>
        <v>0</v>
      </c>
      <c r="CL170" s="33">
        <f>IF(AND(C170&lt;&gt;0,OR(AN170="",AP170="",AQ170="",AR170="",AS170="")),1,0)</f>
        <v>0</v>
      </c>
      <c r="CM170" s="33"/>
      <c r="CN170" s="33"/>
      <c r="CZ170" s="2"/>
    </row>
    <row r="171" spans="1:104" ht="27" customHeight="1" x14ac:dyDescent="0.2">
      <c r="A171" s="1392"/>
      <c r="B171" s="817" t="s">
        <v>206</v>
      </c>
      <c r="C171" s="333">
        <f t="shared" si="39"/>
        <v>0</v>
      </c>
      <c r="D171" s="334">
        <f t="shared" si="42"/>
        <v>0</v>
      </c>
      <c r="E171" s="812">
        <f t="shared" si="42"/>
        <v>0</v>
      </c>
      <c r="F171" s="35"/>
      <c r="G171" s="39"/>
      <c r="H171" s="35"/>
      <c r="I171" s="39"/>
      <c r="J171" s="35"/>
      <c r="K171" s="39"/>
      <c r="L171" s="35"/>
      <c r="M171" s="39"/>
      <c r="N171" s="35"/>
      <c r="O171" s="39"/>
      <c r="P171" s="270"/>
      <c r="Q171" s="271"/>
      <c r="R171" s="270"/>
      <c r="S171" s="271"/>
      <c r="T171" s="270"/>
      <c r="U171" s="271"/>
      <c r="V171" s="270"/>
      <c r="W171" s="271"/>
      <c r="X171" s="270"/>
      <c r="Y171" s="271"/>
      <c r="Z171" s="270"/>
      <c r="AA171" s="271"/>
      <c r="AB171" s="270"/>
      <c r="AC171" s="271"/>
      <c r="AD171" s="270"/>
      <c r="AE171" s="271"/>
      <c r="AF171" s="270"/>
      <c r="AG171" s="271"/>
      <c r="AH171" s="270"/>
      <c r="AI171" s="271"/>
      <c r="AJ171" s="270"/>
      <c r="AK171" s="271"/>
      <c r="AL171" s="270"/>
      <c r="AM171" s="357"/>
      <c r="AN171" s="336"/>
      <c r="AO171" s="358"/>
      <c r="AP171" s="35"/>
      <c r="AQ171" s="46"/>
      <c r="AR171" s="46"/>
      <c r="AS171" s="46"/>
      <c r="AT171" s="186" t="str">
        <f t="shared" si="40"/>
        <v/>
      </c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12"/>
      <c r="BF171" s="12"/>
      <c r="BY171" s="3"/>
      <c r="CA171" s="32" t="str">
        <f t="shared" si="27"/>
        <v/>
      </c>
      <c r="CB171" s="32"/>
      <c r="CC171" s="32" t="str">
        <f t="shared" si="29"/>
        <v/>
      </c>
      <c r="CD171" s="32" t="str">
        <f t="shared" si="30"/>
        <v/>
      </c>
      <c r="CE171" s="32" t="str">
        <f t="shared" si="31"/>
        <v/>
      </c>
      <c r="CF171" s="32" t="str">
        <f t="shared" si="32"/>
        <v/>
      </c>
      <c r="CG171" s="33">
        <f t="shared" si="33"/>
        <v>0</v>
      </c>
      <c r="CH171" s="33"/>
      <c r="CI171" s="33">
        <f t="shared" si="35"/>
        <v>0</v>
      </c>
      <c r="CJ171" s="33">
        <f t="shared" si="36"/>
        <v>0</v>
      </c>
      <c r="CK171" s="33">
        <f t="shared" si="37"/>
        <v>0</v>
      </c>
      <c r="CL171" s="33">
        <f t="shared" ref="CL171:CL173" si="43">IF(AND(C171&lt;&gt;0,OR(AN171="",AP171="",AQ171="",AR171="",AS171="")),1,0)</f>
        <v>0</v>
      </c>
      <c r="CM171" s="33"/>
      <c r="CN171" s="33"/>
      <c r="CZ171" s="2"/>
    </row>
    <row r="172" spans="1:104" ht="25.5" customHeight="1" x14ac:dyDescent="0.2">
      <c r="A172" s="1392"/>
      <c r="B172" s="817" t="s">
        <v>207</v>
      </c>
      <c r="C172" s="333">
        <f t="shared" si="39"/>
        <v>0</v>
      </c>
      <c r="D172" s="334">
        <f t="shared" si="42"/>
        <v>0</v>
      </c>
      <c r="E172" s="812">
        <f t="shared" si="42"/>
        <v>0</v>
      </c>
      <c r="F172" s="35"/>
      <c r="G172" s="39"/>
      <c r="H172" s="35"/>
      <c r="I172" s="39"/>
      <c r="J172" s="35"/>
      <c r="K172" s="39"/>
      <c r="L172" s="35"/>
      <c r="M172" s="39"/>
      <c r="N172" s="35"/>
      <c r="O172" s="39"/>
      <c r="P172" s="270"/>
      <c r="Q172" s="271"/>
      <c r="R172" s="270"/>
      <c r="S172" s="271"/>
      <c r="T172" s="270"/>
      <c r="U172" s="271"/>
      <c r="V172" s="270"/>
      <c r="W172" s="271"/>
      <c r="X172" s="270"/>
      <c r="Y172" s="271"/>
      <c r="Z172" s="270"/>
      <c r="AA172" s="271"/>
      <c r="AB172" s="270"/>
      <c r="AC172" s="271"/>
      <c r="AD172" s="270"/>
      <c r="AE172" s="271"/>
      <c r="AF172" s="270"/>
      <c r="AG172" s="271"/>
      <c r="AH172" s="270"/>
      <c r="AI172" s="271"/>
      <c r="AJ172" s="270"/>
      <c r="AK172" s="271"/>
      <c r="AL172" s="270"/>
      <c r="AM172" s="357"/>
      <c r="AN172" s="336"/>
      <c r="AO172" s="359"/>
      <c r="AP172" s="35"/>
      <c r="AQ172" s="46"/>
      <c r="AR172" s="46"/>
      <c r="AS172" s="46"/>
      <c r="AT172" s="186" t="str">
        <f t="shared" si="40"/>
        <v/>
      </c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12"/>
      <c r="BF172" s="12"/>
      <c r="BY172" s="3"/>
      <c r="CA172" s="32" t="str">
        <f t="shared" si="27"/>
        <v/>
      </c>
      <c r="CB172" s="32"/>
      <c r="CC172" s="32" t="str">
        <f t="shared" si="29"/>
        <v/>
      </c>
      <c r="CD172" s="32" t="str">
        <f t="shared" si="30"/>
        <v/>
      </c>
      <c r="CE172" s="32" t="str">
        <f t="shared" si="31"/>
        <v/>
      </c>
      <c r="CF172" s="32" t="str">
        <f t="shared" si="32"/>
        <v/>
      </c>
      <c r="CG172" s="33">
        <f t="shared" si="33"/>
        <v>0</v>
      </c>
      <c r="CH172" s="33"/>
      <c r="CI172" s="33">
        <f t="shared" si="35"/>
        <v>0</v>
      </c>
      <c r="CJ172" s="33">
        <f t="shared" si="36"/>
        <v>0</v>
      </c>
      <c r="CK172" s="33">
        <f t="shared" si="37"/>
        <v>0</v>
      </c>
      <c r="CL172" s="33">
        <f t="shared" si="43"/>
        <v>0</v>
      </c>
      <c r="CM172" s="33"/>
      <c r="CN172" s="33"/>
      <c r="CZ172" s="2"/>
    </row>
    <row r="173" spans="1:104" ht="32.25" customHeight="1" x14ac:dyDescent="0.2">
      <c r="A173" s="1376"/>
      <c r="B173" s="818" t="s">
        <v>208</v>
      </c>
      <c r="C173" s="348">
        <f t="shared" si="39"/>
        <v>0</v>
      </c>
      <c r="D173" s="349">
        <f t="shared" si="42"/>
        <v>0</v>
      </c>
      <c r="E173" s="350">
        <f t="shared" si="42"/>
        <v>0</v>
      </c>
      <c r="F173" s="82"/>
      <c r="G173" s="85"/>
      <c r="H173" s="82"/>
      <c r="I173" s="85"/>
      <c r="J173" s="82"/>
      <c r="K173" s="85"/>
      <c r="L173" s="82"/>
      <c r="M173" s="85"/>
      <c r="N173" s="82"/>
      <c r="O173" s="85"/>
      <c r="P173" s="360"/>
      <c r="Q173" s="361"/>
      <c r="R173" s="360"/>
      <c r="S173" s="361"/>
      <c r="T173" s="360"/>
      <c r="U173" s="361"/>
      <c r="V173" s="360"/>
      <c r="W173" s="361"/>
      <c r="X173" s="360"/>
      <c r="Y173" s="361"/>
      <c r="Z173" s="360"/>
      <c r="AA173" s="361"/>
      <c r="AB173" s="360"/>
      <c r="AC173" s="361"/>
      <c r="AD173" s="360"/>
      <c r="AE173" s="361"/>
      <c r="AF173" s="360"/>
      <c r="AG173" s="361"/>
      <c r="AH173" s="360"/>
      <c r="AI173" s="361"/>
      <c r="AJ173" s="360"/>
      <c r="AK173" s="361"/>
      <c r="AL173" s="360"/>
      <c r="AM173" s="361"/>
      <c r="AN173" s="352"/>
      <c r="AO173" s="274"/>
      <c r="AP173" s="82"/>
      <c r="AQ173" s="85"/>
      <c r="AR173" s="85"/>
      <c r="AS173" s="85"/>
      <c r="AT173" s="186" t="str">
        <f t="shared" si="40"/>
        <v/>
      </c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12"/>
      <c r="BF173" s="12"/>
      <c r="BY173" s="3"/>
      <c r="CA173" s="32" t="str">
        <f t="shared" si="27"/>
        <v/>
      </c>
      <c r="CB173" s="32"/>
      <c r="CC173" s="32" t="str">
        <f t="shared" si="29"/>
        <v/>
      </c>
      <c r="CD173" s="32" t="str">
        <f t="shared" si="30"/>
        <v/>
      </c>
      <c r="CE173" s="32" t="str">
        <f t="shared" si="31"/>
        <v/>
      </c>
      <c r="CF173" s="32" t="str">
        <f t="shared" si="32"/>
        <v/>
      </c>
      <c r="CG173" s="33">
        <f t="shared" si="33"/>
        <v>0</v>
      </c>
      <c r="CH173" s="33"/>
      <c r="CI173" s="33">
        <f t="shared" si="35"/>
        <v>0</v>
      </c>
      <c r="CJ173" s="33">
        <f t="shared" si="36"/>
        <v>0</v>
      </c>
      <c r="CK173" s="33">
        <f t="shared" si="37"/>
        <v>0</v>
      </c>
      <c r="CL173" s="33">
        <f t="shared" si="43"/>
        <v>0</v>
      </c>
      <c r="CM173" s="33"/>
      <c r="CN173" s="33"/>
      <c r="CZ173" s="2"/>
    </row>
    <row r="174" spans="1:104" ht="16.350000000000001" customHeight="1" x14ac:dyDescent="0.2">
      <c r="A174" s="1375" t="s">
        <v>209</v>
      </c>
      <c r="B174" s="362" t="s">
        <v>210</v>
      </c>
      <c r="C174" s="328">
        <f t="shared" si="39"/>
        <v>0</v>
      </c>
      <c r="D174" s="329">
        <f t="shared" ref="D174:E189" si="44">SUM(F174+H174+J174+L174+N174+P174+R174+T174+V174+X174+Z174+AB174+AD174+AF174+AH174+AJ174+AL174)</f>
        <v>0</v>
      </c>
      <c r="E174" s="330">
        <f t="shared" si="44"/>
        <v>0</v>
      </c>
      <c r="F174" s="106"/>
      <c r="G174" s="109"/>
      <c r="H174" s="106"/>
      <c r="I174" s="109"/>
      <c r="J174" s="106"/>
      <c r="K174" s="109"/>
      <c r="L174" s="106"/>
      <c r="M174" s="109"/>
      <c r="N174" s="106"/>
      <c r="O174" s="109"/>
      <c r="P174" s="106"/>
      <c r="Q174" s="109"/>
      <c r="R174" s="106"/>
      <c r="S174" s="109"/>
      <c r="T174" s="106"/>
      <c r="U174" s="109"/>
      <c r="V174" s="106"/>
      <c r="W174" s="109"/>
      <c r="X174" s="106"/>
      <c r="Y174" s="109"/>
      <c r="Z174" s="106"/>
      <c r="AA174" s="109"/>
      <c r="AB174" s="106"/>
      <c r="AC174" s="109"/>
      <c r="AD174" s="106"/>
      <c r="AE174" s="109"/>
      <c r="AF174" s="106"/>
      <c r="AG174" s="109"/>
      <c r="AH174" s="106"/>
      <c r="AI174" s="109"/>
      <c r="AJ174" s="106"/>
      <c r="AK174" s="109"/>
      <c r="AL174" s="106"/>
      <c r="AM174" s="108"/>
      <c r="AN174" s="109"/>
      <c r="AO174" s="913"/>
      <c r="AP174" s="911"/>
      <c r="AQ174" s="109"/>
      <c r="AR174" s="109"/>
      <c r="AS174" s="57"/>
      <c r="AT174" s="186" t="str">
        <f t="shared" si="40"/>
        <v/>
      </c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12"/>
      <c r="BF174" s="12"/>
      <c r="BY174" s="3"/>
      <c r="CA174" s="32" t="str">
        <f t="shared" si="27"/>
        <v/>
      </c>
      <c r="CB174" s="32" t="str">
        <f t="shared" ref="CB174:CB179" si="45">IF(CH174=0,"","* Las madres de hijos menor de 5 años NO DEBE ser mayor al Total de Mujeres ingresadas al Programa. ")</f>
        <v/>
      </c>
      <c r="CC174" s="32" t="str">
        <f t="shared" si="29"/>
        <v/>
      </c>
      <c r="CD174" s="32" t="str">
        <f t="shared" si="30"/>
        <v/>
      </c>
      <c r="CE174" s="32" t="str">
        <f t="shared" si="31"/>
        <v/>
      </c>
      <c r="CF174" s="32" t="str">
        <f t="shared" si="32"/>
        <v/>
      </c>
      <c r="CG174" s="33">
        <f t="shared" si="33"/>
        <v>0</v>
      </c>
      <c r="CH174" s="33">
        <f t="shared" ref="CH174:CH179" si="46">IF(C174&lt;AO174,1,0)</f>
        <v>0</v>
      </c>
      <c r="CI174" s="33">
        <f t="shared" si="35"/>
        <v>0</v>
      </c>
      <c r="CJ174" s="33">
        <f t="shared" si="36"/>
        <v>0</v>
      </c>
      <c r="CK174" s="33">
        <f t="shared" si="37"/>
        <v>0</v>
      </c>
      <c r="CL174" s="33">
        <f t="shared" si="38"/>
        <v>0</v>
      </c>
      <c r="CM174" s="33"/>
      <c r="CN174" s="33"/>
      <c r="CZ174" s="2"/>
    </row>
    <row r="175" spans="1:104" ht="16.350000000000001" customHeight="1" x14ac:dyDescent="0.2">
      <c r="A175" s="1392"/>
      <c r="B175" s="363" t="s">
        <v>211</v>
      </c>
      <c r="C175" s="333">
        <f t="shared" si="39"/>
        <v>0</v>
      </c>
      <c r="D175" s="334">
        <f t="shared" si="44"/>
        <v>0</v>
      </c>
      <c r="E175" s="812">
        <f t="shared" si="44"/>
        <v>0</v>
      </c>
      <c r="F175" s="35"/>
      <c r="G175" s="39"/>
      <c r="H175" s="35"/>
      <c r="I175" s="39"/>
      <c r="J175" s="35"/>
      <c r="K175" s="39"/>
      <c r="L175" s="35"/>
      <c r="M175" s="39"/>
      <c r="N175" s="35"/>
      <c r="O175" s="39"/>
      <c r="P175" s="35"/>
      <c r="Q175" s="39"/>
      <c r="R175" s="35"/>
      <c r="S175" s="39"/>
      <c r="T175" s="35"/>
      <c r="U175" s="39"/>
      <c r="V175" s="35"/>
      <c r="W175" s="39"/>
      <c r="X175" s="35"/>
      <c r="Y175" s="39"/>
      <c r="Z175" s="35"/>
      <c r="AA175" s="39"/>
      <c r="AB175" s="35"/>
      <c r="AC175" s="39"/>
      <c r="AD175" s="35"/>
      <c r="AE175" s="39"/>
      <c r="AF175" s="35"/>
      <c r="AG175" s="39"/>
      <c r="AH175" s="35"/>
      <c r="AI175" s="39"/>
      <c r="AJ175" s="35"/>
      <c r="AK175" s="39"/>
      <c r="AL175" s="35"/>
      <c r="AM175" s="38"/>
      <c r="AN175" s="39"/>
      <c r="AO175" s="58"/>
      <c r="AP175" s="143"/>
      <c r="AQ175" s="39"/>
      <c r="AR175" s="39"/>
      <c r="AS175" s="58"/>
      <c r="AT175" s="186" t="str">
        <f t="shared" si="40"/>
        <v/>
      </c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12"/>
      <c r="BF175" s="12"/>
      <c r="BY175" s="3"/>
      <c r="CA175" s="32" t="str">
        <f t="shared" si="27"/>
        <v/>
      </c>
      <c r="CB175" s="32" t="str">
        <f t="shared" si="45"/>
        <v/>
      </c>
      <c r="CC175" s="32" t="str">
        <f t="shared" si="29"/>
        <v/>
      </c>
      <c r="CD175" s="32" t="str">
        <f t="shared" si="30"/>
        <v/>
      </c>
      <c r="CE175" s="32" t="str">
        <f t="shared" si="31"/>
        <v/>
      </c>
      <c r="CF175" s="32" t="str">
        <f t="shared" si="32"/>
        <v/>
      </c>
      <c r="CG175" s="33">
        <f t="shared" si="33"/>
        <v>0</v>
      </c>
      <c r="CH175" s="33">
        <f t="shared" si="46"/>
        <v>0</v>
      </c>
      <c r="CI175" s="33">
        <f t="shared" si="35"/>
        <v>0</v>
      </c>
      <c r="CJ175" s="33">
        <f t="shared" si="36"/>
        <v>0</v>
      </c>
      <c r="CK175" s="33">
        <f t="shared" si="37"/>
        <v>0</v>
      </c>
      <c r="CL175" s="33">
        <f t="shared" si="38"/>
        <v>0</v>
      </c>
      <c r="CM175" s="33"/>
      <c r="CN175" s="33"/>
      <c r="CZ175" s="2"/>
    </row>
    <row r="176" spans="1:104" ht="16.350000000000001" customHeight="1" x14ac:dyDescent="0.2">
      <c r="A176" s="1392"/>
      <c r="B176" s="339" t="s">
        <v>212</v>
      </c>
      <c r="C176" s="333">
        <f t="shared" si="39"/>
        <v>0</v>
      </c>
      <c r="D176" s="334">
        <f t="shared" si="44"/>
        <v>0</v>
      </c>
      <c r="E176" s="812">
        <f t="shared" si="44"/>
        <v>0</v>
      </c>
      <c r="F176" s="35"/>
      <c r="G176" s="39"/>
      <c r="H176" s="35"/>
      <c r="I176" s="39"/>
      <c r="J176" s="35"/>
      <c r="K176" s="39"/>
      <c r="L176" s="35"/>
      <c r="M176" s="39"/>
      <c r="N176" s="35"/>
      <c r="O176" s="39"/>
      <c r="P176" s="35"/>
      <c r="Q176" s="39"/>
      <c r="R176" s="35"/>
      <c r="S176" s="39"/>
      <c r="T176" s="35"/>
      <c r="U176" s="39"/>
      <c r="V176" s="35"/>
      <c r="W176" s="39"/>
      <c r="X176" s="35"/>
      <c r="Y176" s="39"/>
      <c r="Z176" s="35"/>
      <c r="AA176" s="39"/>
      <c r="AB176" s="35"/>
      <c r="AC176" s="39"/>
      <c r="AD176" s="35"/>
      <c r="AE176" s="39"/>
      <c r="AF176" s="35"/>
      <c r="AG176" s="39"/>
      <c r="AH176" s="35"/>
      <c r="AI176" s="39"/>
      <c r="AJ176" s="35"/>
      <c r="AK176" s="39"/>
      <c r="AL176" s="35"/>
      <c r="AM176" s="38"/>
      <c r="AN176" s="39"/>
      <c r="AO176" s="58"/>
      <c r="AP176" s="143"/>
      <c r="AQ176" s="39"/>
      <c r="AR176" s="39"/>
      <c r="AS176" s="58"/>
      <c r="AT176" s="186" t="str">
        <f t="shared" si="40"/>
        <v/>
      </c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12"/>
      <c r="BF176" s="12"/>
      <c r="BY176" s="3"/>
      <c r="CA176" s="32" t="str">
        <f t="shared" si="27"/>
        <v/>
      </c>
      <c r="CB176" s="32" t="str">
        <f t="shared" si="45"/>
        <v/>
      </c>
      <c r="CC176" s="32" t="str">
        <f t="shared" si="29"/>
        <v/>
      </c>
      <c r="CD176" s="32" t="str">
        <f t="shared" si="30"/>
        <v/>
      </c>
      <c r="CE176" s="32" t="str">
        <f t="shared" si="31"/>
        <v/>
      </c>
      <c r="CF176" s="32" t="str">
        <f t="shared" si="32"/>
        <v/>
      </c>
      <c r="CG176" s="33">
        <f t="shared" si="33"/>
        <v>0</v>
      </c>
      <c r="CH176" s="33">
        <f t="shared" si="46"/>
        <v>0</v>
      </c>
      <c r="CI176" s="33">
        <f t="shared" si="35"/>
        <v>0</v>
      </c>
      <c r="CJ176" s="33">
        <f t="shared" si="36"/>
        <v>0</v>
      </c>
      <c r="CK176" s="33">
        <f t="shared" si="37"/>
        <v>0</v>
      </c>
      <c r="CL176" s="33">
        <f t="shared" si="38"/>
        <v>0</v>
      </c>
      <c r="CM176" s="33"/>
      <c r="CN176" s="33"/>
      <c r="CZ176" s="2"/>
    </row>
    <row r="177" spans="1:104" ht="16.350000000000001" customHeight="1" x14ac:dyDescent="0.2">
      <c r="A177" s="1392"/>
      <c r="B177" s="339" t="s">
        <v>213</v>
      </c>
      <c r="C177" s="333">
        <f t="shared" si="39"/>
        <v>0</v>
      </c>
      <c r="D177" s="334">
        <f t="shared" si="44"/>
        <v>0</v>
      </c>
      <c r="E177" s="812">
        <f t="shared" si="44"/>
        <v>0</v>
      </c>
      <c r="F177" s="35"/>
      <c r="G177" s="39"/>
      <c r="H177" s="35"/>
      <c r="I177" s="39"/>
      <c r="J177" s="35"/>
      <c r="K177" s="39"/>
      <c r="L177" s="35"/>
      <c r="M177" s="39"/>
      <c r="N177" s="35"/>
      <c r="O177" s="39"/>
      <c r="P177" s="35"/>
      <c r="Q177" s="39"/>
      <c r="R177" s="35"/>
      <c r="S177" s="39"/>
      <c r="T177" s="35"/>
      <c r="U177" s="39"/>
      <c r="V177" s="35"/>
      <c r="W177" s="39"/>
      <c r="X177" s="35"/>
      <c r="Y177" s="39"/>
      <c r="Z177" s="35"/>
      <c r="AA177" s="39"/>
      <c r="AB177" s="35"/>
      <c r="AC177" s="39"/>
      <c r="AD177" s="35"/>
      <c r="AE177" s="39"/>
      <c r="AF177" s="35"/>
      <c r="AG177" s="39"/>
      <c r="AH177" s="35"/>
      <c r="AI177" s="39"/>
      <c r="AJ177" s="35"/>
      <c r="AK177" s="39"/>
      <c r="AL177" s="35"/>
      <c r="AM177" s="38"/>
      <c r="AN177" s="39"/>
      <c r="AO177" s="58"/>
      <c r="AP177" s="143"/>
      <c r="AQ177" s="39"/>
      <c r="AR177" s="39"/>
      <c r="AS177" s="58"/>
      <c r="AT177" s="186" t="str">
        <f t="shared" si="40"/>
        <v/>
      </c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12"/>
      <c r="BF177" s="12"/>
      <c r="BY177" s="3"/>
      <c r="CA177" s="32" t="str">
        <f t="shared" si="27"/>
        <v/>
      </c>
      <c r="CB177" s="32" t="str">
        <f t="shared" si="45"/>
        <v/>
      </c>
      <c r="CC177" s="32" t="str">
        <f t="shared" si="29"/>
        <v/>
      </c>
      <c r="CD177" s="32" t="str">
        <f t="shared" si="30"/>
        <v/>
      </c>
      <c r="CE177" s="32" t="str">
        <f t="shared" si="31"/>
        <v/>
      </c>
      <c r="CF177" s="32" t="str">
        <f t="shared" si="32"/>
        <v/>
      </c>
      <c r="CG177" s="33">
        <f t="shared" si="33"/>
        <v>0</v>
      </c>
      <c r="CH177" s="33">
        <f t="shared" si="46"/>
        <v>0</v>
      </c>
      <c r="CI177" s="33">
        <f t="shared" si="35"/>
        <v>0</v>
      </c>
      <c r="CJ177" s="33">
        <f t="shared" si="36"/>
        <v>0</v>
      </c>
      <c r="CK177" s="33">
        <f t="shared" si="37"/>
        <v>0</v>
      </c>
      <c r="CL177" s="33">
        <f t="shared" si="38"/>
        <v>0</v>
      </c>
      <c r="CM177" s="33"/>
      <c r="CN177" s="33"/>
      <c r="CZ177" s="2"/>
    </row>
    <row r="178" spans="1:104" ht="16.350000000000001" customHeight="1" x14ac:dyDescent="0.2">
      <c r="A178" s="1392"/>
      <c r="B178" s="339" t="s">
        <v>214</v>
      </c>
      <c r="C178" s="333">
        <f t="shared" si="39"/>
        <v>0</v>
      </c>
      <c r="D178" s="334">
        <f t="shared" si="44"/>
        <v>0</v>
      </c>
      <c r="E178" s="812">
        <f t="shared" si="44"/>
        <v>0</v>
      </c>
      <c r="F178" s="35"/>
      <c r="G178" s="39"/>
      <c r="H178" s="35"/>
      <c r="I178" s="39"/>
      <c r="J178" s="35"/>
      <c r="K178" s="39"/>
      <c r="L178" s="35"/>
      <c r="M178" s="39"/>
      <c r="N178" s="35"/>
      <c r="O178" s="39"/>
      <c r="P178" s="35"/>
      <c r="Q178" s="39"/>
      <c r="R178" s="35"/>
      <c r="S178" s="39"/>
      <c r="T178" s="35"/>
      <c r="U178" s="39"/>
      <c r="V178" s="35"/>
      <c r="W178" s="39"/>
      <c r="X178" s="35"/>
      <c r="Y178" s="39"/>
      <c r="Z178" s="35"/>
      <c r="AA178" s="39"/>
      <c r="AB178" s="35"/>
      <c r="AC178" s="39"/>
      <c r="AD178" s="35"/>
      <c r="AE178" s="39"/>
      <c r="AF178" s="35"/>
      <c r="AG178" s="39"/>
      <c r="AH178" s="35"/>
      <c r="AI178" s="39"/>
      <c r="AJ178" s="35"/>
      <c r="AK178" s="39"/>
      <c r="AL178" s="35"/>
      <c r="AM178" s="38"/>
      <c r="AN178" s="39"/>
      <c r="AO178" s="58"/>
      <c r="AP178" s="143"/>
      <c r="AQ178" s="39"/>
      <c r="AR178" s="39"/>
      <c r="AS178" s="58"/>
      <c r="AT178" s="186" t="str">
        <f t="shared" si="40"/>
        <v/>
      </c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12"/>
      <c r="BF178" s="12"/>
      <c r="BY178" s="3"/>
      <c r="CA178" s="32" t="str">
        <f t="shared" si="27"/>
        <v/>
      </c>
      <c r="CB178" s="32" t="str">
        <f t="shared" si="45"/>
        <v/>
      </c>
      <c r="CC178" s="32" t="str">
        <f t="shared" si="29"/>
        <v/>
      </c>
      <c r="CD178" s="32" t="str">
        <f t="shared" si="30"/>
        <v/>
      </c>
      <c r="CE178" s="32" t="str">
        <f t="shared" si="31"/>
        <v/>
      </c>
      <c r="CF178" s="32" t="str">
        <f t="shared" si="32"/>
        <v/>
      </c>
      <c r="CG178" s="33">
        <f t="shared" si="33"/>
        <v>0</v>
      </c>
      <c r="CH178" s="33">
        <f t="shared" si="46"/>
        <v>0</v>
      </c>
      <c r="CI178" s="33">
        <f t="shared" si="35"/>
        <v>0</v>
      </c>
      <c r="CJ178" s="33">
        <f t="shared" si="36"/>
        <v>0</v>
      </c>
      <c r="CK178" s="33">
        <f t="shared" si="37"/>
        <v>0</v>
      </c>
      <c r="CL178" s="33">
        <f t="shared" si="38"/>
        <v>0</v>
      </c>
      <c r="CM178" s="33"/>
      <c r="CN178" s="33"/>
      <c r="CZ178" s="2"/>
    </row>
    <row r="179" spans="1:104" ht="16.350000000000001" customHeight="1" x14ac:dyDescent="0.2">
      <c r="A179" s="1376"/>
      <c r="B179" s="364" t="s">
        <v>215</v>
      </c>
      <c r="C179" s="322">
        <f t="shared" si="39"/>
        <v>1</v>
      </c>
      <c r="D179" s="323">
        <f t="shared" si="44"/>
        <v>0</v>
      </c>
      <c r="E179" s="304">
        <f t="shared" si="44"/>
        <v>1</v>
      </c>
      <c r="F179" s="35"/>
      <c r="G179" s="39"/>
      <c r="H179" s="35"/>
      <c r="I179" s="39"/>
      <c r="J179" s="35"/>
      <c r="K179" s="39"/>
      <c r="L179" s="35"/>
      <c r="M179" s="39"/>
      <c r="N179" s="35"/>
      <c r="O179" s="39"/>
      <c r="P179" s="35"/>
      <c r="Q179" s="39">
        <v>1</v>
      </c>
      <c r="R179" s="35"/>
      <c r="S179" s="39"/>
      <c r="T179" s="35"/>
      <c r="U179" s="39"/>
      <c r="V179" s="35"/>
      <c r="W179" s="39"/>
      <c r="X179" s="35"/>
      <c r="Y179" s="39"/>
      <c r="Z179" s="35"/>
      <c r="AA179" s="39"/>
      <c r="AB179" s="35"/>
      <c r="AC179" s="39"/>
      <c r="AD179" s="35"/>
      <c r="AE179" s="39"/>
      <c r="AF179" s="35"/>
      <c r="AG179" s="39"/>
      <c r="AH179" s="35"/>
      <c r="AI179" s="39"/>
      <c r="AJ179" s="35"/>
      <c r="AK179" s="39"/>
      <c r="AL179" s="82"/>
      <c r="AM179" s="84"/>
      <c r="AN179" s="85">
        <v>0</v>
      </c>
      <c r="AO179" s="59">
        <v>0</v>
      </c>
      <c r="AP179" s="149">
        <v>0</v>
      </c>
      <c r="AQ179" s="85">
        <v>0</v>
      </c>
      <c r="AR179" s="85">
        <v>0</v>
      </c>
      <c r="AS179" s="59">
        <v>0</v>
      </c>
      <c r="AT179" s="186" t="str">
        <f t="shared" si="40"/>
        <v/>
      </c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12"/>
      <c r="BF179" s="12"/>
      <c r="BY179" s="3"/>
      <c r="CA179" s="32" t="str">
        <f t="shared" si="27"/>
        <v/>
      </c>
      <c r="CB179" s="32" t="str">
        <f t="shared" si="45"/>
        <v/>
      </c>
      <c r="CC179" s="32" t="str">
        <f t="shared" si="29"/>
        <v/>
      </c>
      <c r="CD179" s="32" t="str">
        <f t="shared" si="30"/>
        <v/>
      </c>
      <c r="CE179" s="32" t="str">
        <f t="shared" si="31"/>
        <v/>
      </c>
      <c r="CF179" s="32" t="str">
        <f t="shared" si="32"/>
        <v/>
      </c>
      <c r="CG179" s="33">
        <f t="shared" si="33"/>
        <v>0</v>
      </c>
      <c r="CH179" s="33">
        <f t="shared" si="46"/>
        <v>0</v>
      </c>
      <c r="CI179" s="33">
        <f t="shared" si="35"/>
        <v>0</v>
      </c>
      <c r="CJ179" s="33">
        <f t="shared" si="36"/>
        <v>0</v>
      </c>
      <c r="CK179" s="33">
        <f t="shared" si="37"/>
        <v>0</v>
      </c>
      <c r="CL179" s="33">
        <f t="shared" si="38"/>
        <v>0</v>
      </c>
      <c r="CM179" s="33"/>
      <c r="CN179" s="33"/>
      <c r="CZ179" s="2"/>
    </row>
    <row r="180" spans="1:104" ht="16.350000000000001" customHeight="1" x14ac:dyDescent="0.2">
      <c r="A180" s="1375" t="s">
        <v>216</v>
      </c>
      <c r="B180" s="976" t="s">
        <v>217</v>
      </c>
      <c r="C180" s="972">
        <f t="shared" si="39"/>
        <v>0</v>
      </c>
      <c r="D180" s="973">
        <f t="shared" si="44"/>
        <v>0</v>
      </c>
      <c r="E180" s="974">
        <f t="shared" si="44"/>
        <v>0</v>
      </c>
      <c r="F180" s="893"/>
      <c r="G180" s="896"/>
      <c r="H180" s="893"/>
      <c r="I180" s="896"/>
      <c r="J180" s="893"/>
      <c r="K180" s="896"/>
      <c r="L180" s="893"/>
      <c r="M180" s="896"/>
      <c r="N180" s="893"/>
      <c r="O180" s="896"/>
      <c r="P180" s="893"/>
      <c r="Q180" s="896"/>
      <c r="R180" s="893"/>
      <c r="S180" s="896"/>
      <c r="T180" s="893"/>
      <c r="U180" s="896"/>
      <c r="V180" s="893"/>
      <c r="W180" s="896"/>
      <c r="X180" s="893"/>
      <c r="Y180" s="896"/>
      <c r="Z180" s="893"/>
      <c r="AA180" s="896"/>
      <c r="AB180" s="893"/>
      <c r="AC180" s="896"/>
      <c r="AD180" s="893"/>
      <c r="AE180" s="896"/>
      <c r="AF180" s="893"/>
      <c r="AG180" s="896"/>
      <c r="AH180" s="893"/>
      <c r="AI180" s="896"/>
      <c r="AJ180" s="893"/>
      <c r="AK180" s="896"/>
      <c r="AL180" s="893"/>
      <c r="AM180" s="895"/>
      <c r="AN180" s="365"/>
      <c r="AO180" s="980"/>
      <c r="AP180" s="911"/>
      <c r="AQ180" s="347"/>
      <c r="AR180" s="347"/>
      <c r="AS180" s="347"/>
      <c r="AT180" s="186" t="str">
        <f t="shared" si="40"/>
        <v/>
      </c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12"/>
      <c r="BF180" s="12"/>
      <c r="BY180" s="3"/>
      <c r="CA180" s="32"/>
      <c r="CB180" s="32"/>
      <c r="CC180" s="32" t="str">
        <f t="shared" si="29"/>
        <v/>
      </c>
      <c r="CD180" s="32" t="str">
        <f t="shared" si="30"/>
        <v/>
      </c>
      <c r="CE180" s="32" t="str">
        <f t="shared" si="31"/>
        <v/>
      </c>
      <c r="CF180" s="32" t="str">
        <f t="shared" si="32"/>
        <v/>
      </c>
      <c r="CG180" s="33"/>
      <c r="CH180" s="33"/>
      <c r="CI180" s="33">
        <f t="shared" si="35"/>
        <v>0</v>
      </c>
      <c r="CJ180" s="33">
        <f t="shared" si="36"/>
        <v>0</v>
      </c>
      <c r="CK180" s="33">
        <f t="shared" si="37"/>
        <v>0</v>
      </c>
      <c r="CL180" s="33">
        <f t="shared" ref="CL180:CL181" si="47">IF(AND(C180&lt;&gt;0,OR(AP180="",AQ180="",AR180="",AS180="")),1,0)</f>
        <v>0</v>
      </c>
      <c r="CM180" s="33"/>
      <c r="CN180" s="33"/>
      <c r="CZ180" s="2"/>
    </row>
    <row r="181" spans="1:104" ht="16.350000000000001" customHeight="1" x14ac:dyDescent="0.2">
      <c r="A181" s="1392"/>
      <c r="B181" s="339" t="s">
        <v>218</v>
      </c>
      <c r="C181" s="333">
        <f t="shared" si="39"/>
        <v>0</v>
      </c>
      <c r="D181" s="334">
        <f t="shared" si="44"/>
        <v>0</v>
      </c>
      <c r="E181" s="812">
        <f t="shared" si="44"/>
        <v>0</v>
      </c>
      <c r="F181" s="35"/>
      <c r="G181" s="39"/>
      <c r="H181" s="35"/>
      <c r="I181" s="39"/>
      <c r="J181" s="35"/>
      <c r="K181" s="39"/>
      <c r="L181" s="35"/>
      <c r="M181" s="39"/>
      <c r="N181" s="35"/>
      <c r="O181" s="39"/>
      <c r="P181" s="35"/>
      <c r="Q181" s="39"/>
      <c r="R181" s="35"/>
      <c r="S181" s="39"/>
      <c r="T181" s="35"/>
      <c r="U181" s="39"/>
      <c r="V181" s="35"/>
      <c r="W181" s="39"/>
      <c r="X181" s="35"/>
      <c r="Y181" s="39"/>
      <c r="Z181" s="35"/>
      <c r="AA181" s="39"/>
      <c r="AB181" s="35"/>
      <c r="AC181" s="39"/>
      <c r="AD181" s="35"/>
      <c r="AE181" s="39"/>
      <c r="AF181" s="35"/>
      <c r="AG181" s="39"/>
      <c r="AH181" s="35"/>
      <c r="AI181" s="39"/>
      <c r="AJ181" s="35"/>
      <c r="AK181" s="39"/>
      <c r="AL181" s="35"/>
      <c r="AM181" s="38"/>
      <c r="AN181" s="359"/>
      <c r="AO181" s="366"/>
      <c r="AP181" s="35"/>
      <c r="AQ181" s="46"/>
      <c r="AR181" s="46"/>
      <c r="AS181" s="46"/>
      <c r="AT181" s="186" t="str">
        <f t="shared" si="40"/>
        <v/>
      </c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12"/>
      <c r="BF181" s="12"/>
      <c r="BY181" s="3"/>
      <c r="CA181" s="32"/>
      <c r="CB181" s="32"/>
      <c r="CC181" s="32" t="str">
        <f t="shared" si="29"/>
        <v/>
      </c>
      <c r="CD181" s="32" t="str">
        <f t="shared" si="30"/>
        <v/>
      </c>
      <c r="CE181" s="32" t="str">
        <f t="shared" si="31"/>
        <v/>
      </c>
      <c r="CF181" s="32" t="str">
        <f t="shared" si="32"/>
        <v/>
      </c>
      <c r="CG181" s="33"/>
      <c r="CH181" s="33"/>
      <c r="CI181" s="33">
        <f t="shared" si="35"/>
        <v>0</v>
      </c>
      <c r="CJ181" s="33">
        <f t="shared" si="36"/>
        <v>0</v>
      </c>
      <c r="CK181" s="33">
        <f t="shared" si="37"/>
        <v>0</v>
      </c>
      <c r="CL181" s="33">
        <f t="shared" si="47"/>
        <v>0</v>
      </c>
      <c r="CM181" s="33"/>
      <c r="CN181" s="33"/>
      <c r="CZ181" s="2"/>
    </row>
    <row r="182" spans="1:104" ht="16.350000000000001" customHeight="1" x14ac:dyDescent="0.2">
      <c r="A182" s="1376"/>
      <c r="B182" s="367" t="s">
        <v>219</v>
      </c>
      <c r="C182" s="348">
        <f t="shared" si="39"/>
        <v>0</v>
      </c>
      <c r="D182" s="349">
        <f t="shared" si="44"/>
        <v>0</v>
      </c>
      <c r="E182" s="350">
        <f t="shared" si="44"/>
        <v>0</v>
      </c>
      <c r="F182" s="82"/>
      <c r="G182" s="85"/>
      <c r="H182" s="82"/>
      <c r="I182" s="85"/>
      <c r="J182" s="82"/>
      <c r="K182" s="85"/>
      <c r="L182" s="82"/>
      <c r="M182" s="85"/>
      <c r="N182" s="82"/>
      <c r="O182" s="85"/>
      <c r="P182" s="82"/>
      <c r="Q182" s="85"/>
      <c r="R182" s="82"/>
      <c r="S182" s="85"/>
      <c r="T182" s="82"/>
      <c r="U182" s="85"/>
      <c r="V182" s="82"/>
      <c r="W182" s="85"/>
      <c r="X182" s="82"/>
      <c r="Y182" s="85"/>
      <c r="Z182" s="82"/>
      <c r="AA182" s="85"/>
      <c r="AB182" s="82"/>
      <c r="AC182" s="85"/>
      <c r="AD182" s="82"/>
      <c r="AE182" s="85"/>
      <c r="AF182" s="82"/>
      <c r="AG182" s="85"/>
      <c r="AH182" s="82"/>
      <c r="AI182" s="85"/>
      <c r="AJ182" s="82"/>
      <c r="AK182" s="85"/>
      <c r="AL182" s="82"/>
      <c r="AM182" s="84"/>
      <c r="AN182" s="274"/>
      <c r="AO182" s="274"/>
      <c r="AP182" s="82"/>
      <c r="AQ182" s="85"/>
      <c r="AR182" s="85"/>
      <c r="AS182" s="85"/>
      <c r="AT182" s="186" t="str">
        <f t="shared" si="40"/>
        <v/>
      </c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12"/>
      <c r="BF182" s="12"/>
      <c r="BY182" s="3"/>
      <c r="CA182" s="32"/>
      <c r="CB182" s="32"/>
      <c r="CC182" s="32" t="str">
        <f t="shared" si="29"/>
        <v/>
      </c>
      <c r="CD182" s="32" t="str">
        <f t="shared" si="30"/>
        <v/>
      </c>
      <c r="CE182" s="32" t="str">
        <f t="shared" si="31"/>
        <v/>
      </c>
      <c r="CF182" s="32" t="str">
        <f t="shared" si="32"/>
        <v/>
      </c>
      <c r="CG182" s="33"/>
      <c r="CH182" s="33"/>
      <c r="CI182" s="33">
        <f t="shared" si="35"/>
        <v>0</v>
      </c>
      <c r="CJ182" s="33">
        <f t="shared" si="36"/>
        <v>0</v>
      </c>
      <c r="CK182" s="33">
        <f t="shared" si="37"/>
        <v>0</v>
      </c>
      <c r="CL182" s="33">
        <f>IF(AND(C182&lt;&gt;0,OR(AP182="",AQ182="",AR182="",AS182="")),1,0)</f>
        <v>0</v>
      </c>
      <c r="CM182" s="33"/>
      <c r="CN182" s="33"/>
      <c r="CZ182" s="2"/>
    </row>
    <row r="183" spans="1:104" ht="16.350000000000001" customHeight="1" x14ac:dyDescent="0.2">
      <c r="A183" s="1600" t="s">
        <v>220</v>
      </c>
      <c r="B183" s="1601"/>
      <c r="C183" s="328">
        <f t="shared" si="39"/>
        <v>1</v>
      </c>
      <c r="D183" s="329">
        <f t="shared" si="44"/>
        <v>1</v>
      </c>
      <c r="E183" s="330">
        <f t="shared" si="44"/>
        <v>0</v>
      </c>
      <c r="F183" s="106"/>
      <c r="G183" s="109"/>
      <c r="H183" s="106"/>
      <c r="I183" s="109"/>
      <c r="J183" s="106"/>
      <c r="K183" s="109"/>
      <c r="L183" s="106"/>
      <c r="M183" s="109"/>
      <c r="N183" s="106">
        <v>1</v>
      </c>
      <c r="O183" s="109"/>
      <c r="P183" s="106"/>
      <c r="Q183" s="109"/>
      <c r="R183" s="106"/>
      <c r="S183" s="109"/>
      <c r="T183" s="106"/>
      <c r="U183" s="109"/>
      <c r="V183" s="106"/>
      <c r="W183" s="109"/>
      <c r="X183" s="106"/>
      <c r="Y183" s="109"/>
      <c r="Z183" s="106"/>
      <c r="AA183" s="109"/>
      <c r="AB183" s="106"/>
      <c r="AC183" s="109"/>
      <c r="AD183" s="106"/>
      <c r="AE183" s="109"/>
      <c r="AF183" s="106"/>
      <c r="AG183" s="109"/>
      <c r="AH183" s="106"/>
      <c r="AI183" s="109"/>
      <c r="AJ183" s="106"/>
      <c r="AK183" s="109"/>
      <c r="AL183" s="106"/>
      <c r="AM183" s="254"/>
      <c r="AN183" s="331">
        <v>0</v>
      </c>
      <c r="AO183" s="57">
        <v>0</v>
      </c>
      <c r="AP183" s="106">
        <v>0</v>
      </c>
      <c r="AQ183" s="109">
        <v>0</v>
      </c>
      <c r="AR183" s="109">
        <v>0</v>
      </c>
      <c r="AS183" s="109">
        <v>0</v>
      </c>
      <c r="AT183" s="186" t="str">
        <f t="shared" si="40"/>
        <v/>
      </c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12"/>
      <c r="BF183" s="12"/>
      <c r="BY183" s="3"/>
      <c r="CA183" s="32" t="str">
        <f t="shared" ref="CA183:CA189" si="48">IF(CG183=0,"","* Las gestantes ingresadas al Programa NO debe ser mayor al Total de Mujeres ingresadas. ")</f>
        <v/>
      </c>
      <c r="CB183" s="32" t="str">
        <f t="shared" ref="CB183:CB189" si="49">IF(CH183=0,"","* Las madres de hijos menor de 5 años NO DEBE ser mayor al Total de Mujeres ingresadas al Programa. ")</f>
        <v/>
      </c>
      <c r="CC183" s="32" t="str">
        <f t="shared" si="29"/>
        <v/>
      </c>
      <c r="CD183" s="32" t="str">
        <f t="shared" si="30"/>
        <v/>
      </c>
      <c r="CE183" s="32" t="str">
        <f t="shared" si="31"/>
        <v/>
      </c>
      <c r="CF183" s="32" t="str">
        <f t="shared" si="32"/>
        <v/>
      </c>
      <c r="CG183" s="33">
        <f t="shared" ref="CG183:CG189" si="50">IF(E183&lt;AN183,1,0)</f>
        <v>0</v>
      </c>
      <c r="CH183" s="33">
        <f t="shared" ref="CH183:CH189" si="51">IF(C183&lt;AO183,1,0)</f>
        <v>0</v>
      </c>
      <c r="CI183" s="33">
        <f t="shared" si="35"/>
        <v>0</v>
      </c>
      <c r="CJ183" s="33">
        <f t="shared" si="36"/>
        <v>0</v>
      </c>
      <c r="CK183" s="33">
        <f t="shared" si="37"/>
        <v>0</v>
      </c>
      <c r="CL183" s="33">
        <f t="shared" si="38"/>
        <v>0</v>
      </c>
      <c r="CM183" s="33"/>
      <c r="CN183" s="33"/>
      <c r="CZ183" s="2"/>
    </row>
    <row r="184" spans="1:104" ht="16.350000000000001" customHeight="1" x14ac:dyDescent="0.2">
      <c r="A184" s="1472" t="s">
        <v>221</v>
      </c>
      <c r="B184" s="1473"/>
      <c r="C184" s="333">
        <f t="shared" si="39"/>
        <v>0</v>
      </c>
      <c r="D184" s="334">
        <f t="shared" si="44"/>
        <v>0</v>
      </c>
      <c r="E184" s="812">
        <f t="shared" si="44"/>
        <v>0</v>
      </c>
      <c r="F184" s="35"/>
      <c r="G184" s="39"/>
      <c r="H184" s="35"/>
      <c r="I184" s="39"/>
      <c r="J184" s="35"/>
      <c r="K184" s="39"/>
      <c r="L184" s="35"/>
      <c r="M184" s="39"/>
      <c r="N184" s="35"/>
      <c r="O184" s="39"/>
      <c r="P184" s="35"/>
      <c r="Q184" s="39"/>
      <c r="R184" s="35"/>
      <c r="S184" s="39"/>
      <c r="T184" s="35"/>
      <c r="U184" s="39"/>
      <c r="V184" s="35"/>
      <c r="W184" s="39"/>
      <c r="X184" s="35"/>
      <c r="Y184" s="39"/>
      <c r="Z184" s="35"/>
      <c r="AA184" s="39"/>
      <c r="AB184" s="35"/>
      <c r="AC184" s="39"/>
      <c r="AD184" s="35"/>
      <c r="AE184" s="39"/>
      <c r="AF184" s="35"/>
      <c r="AG184" s="39"/>
      <c r="AH184" s="35"/>
      <c r="AI184" s="39"/>
      <c r="AJ184" s="35"/>
      <c r="AK184" s="39"/>
      <c r="AL184" s="35"/>
      <c r="AM184" s="239"/>
      <c r="AN184" s="336"/>
      <c r="AO184" s="58"/>
      <c r="AP184" s="35"/>
      <c r="AQ184" s="305"/>
      <c r="AR184" s="305"/>
      <c r="AS184" s="305"/>
      <c r="AT184" s="186" t="str">
        <f t="shared" si="40"/>
        <v/>
      </c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12"/>
      <c r="BF184" s="12"/>
      <c r="BG184" s="12"/>
      <c r="BH184" s="12"/>
      <c r="BI184" s="12"/>
      <c r="BY184" s="3"/>
      <c r="CA184" s="32" t="str">
        <f t="shared" si="48"/>
        <v/>
      </c>
      <c r="CB184" s="32" t="str">
        <f t="shared" si="49"/>
        <v/>
      </c>
      <c r="CC184" s="32" t="str">
        <f t="shared" si="29"/>
        <v/>
      </c>
      <c r="CD184" s="32" t="str">
        <f t="shared" si="30"/>
        <v/>
      </c>
      <c r="CE184" s="32" t="str">
        <f t="shared" si="31"/>
        <v/>
      </c>
      <c r="CF184" s="32" t="str">
        <f t="shared" si="32"/>
        <v/>
      </c>
      <c r="CG184" s="33">
        <f t="shared" si="50"/>
        <v>0</v>
      </c>
      <c r="CH184" s="33">
        <f t="shared" si="51"/>
        <v>0</v>
      </c>
      <c r="CI184" s="33">
        <f t="shared" si="35"/>
        <v>0</v>
      </c>
      <c r="CJ184" s="33">
        <f t="shared" si="36"/>
        <v>0</v>
      </c>
      <c r="CK184" s="33">
        <f t="shared" si="37"/>
        <v>0</v>
      </c>
      <c r="CL184" s="33">
        <f t="shared" si="38"/>
        <v>0</v>
      </c>
      <c r="CM184" s="33"/>
      <c r="CN184" s="33"/>
      <c r="CZ184" s="2"/>
    </row>
    <row r="185" spans="1:104" ht="16.350000000000001" customHeight="1" x14ac:dyDescent="0.2">
      <c r="A185" s="1472" t="s">
        <v>222</v>
      </c>
      <c r="B185" s="1473"/>
      <c r="C185" s="333">
        <f t="shared" si="39"/>
        <v>0</v>
      </c>
      <c r="D185" s="334">
        <f t="shared" si="44"/>
        <v>0</v>
      </c>
      <c r="E185" s="812">
        <f t="shared" si="44"/>
        <v>0</v>
      </c>
      <c r="F185" s="35"/>
      <c r="G185" s="39"/>
      <c r="H185" s="35"/>
      <c r="I185" s="39"/>
      <c r="J185" s="35"/>
      <c r="K185" s="39"/>
      <c r="L185" s="35"/>
      <c r="M185" s="39"/>
      <c r="N185" s="35"/>
      <c r="O185" s="39"/>
      <c r="P185" s="35"/>
      <c r="Q185" s="39"/>
      <c r="R185" s="35"/>
      <c r="S185" s="39"/>
      <c r="T185" s="35"/>
      <c r="U185" s="39"/>
      <c r="V185" s="35"/>
      <c r="W185" s="39"/>
      <c r="X185" s="35"/>
      <c r="Y185" s="39"/>
      <c r="Z185" s="35"/>
      <c r="AA185" s="39"/>
      <c r="AB185" s="35"/>
      <c r="AC185" s="39"/>
      <c r="AD185" s="35"/>
      <c r="AE185" s="39"/>
      <c r="AF185" s="35"/>
      <c r="AG185" s="39"/>
      <c r="AH185" s="35"/>
      <c r="AI185" s="39"/>
      <c r="AJ185" s="35"/>
      <c r="AK185" s="39"/>
      <c r="AL185" s="35"/>
      <c r="AM185" s="239"/>
      <c r="AN185" s="336"/>
      <c r="AO185" s="58"/>
      <c r="AP185" s="35"/>
      <c r="AQ185" s="46"/>
      <c r="AR185" s="46"/>
      <c r="AS185" s="46"/>
      <c r="AT185" s="186" t="str">
        <f t="shared" si="40"/>
        <v/>
      </c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12"/>
      <c r="BF185" s="12"/>
      <c r="BG185" s="12"/>
      <c r="BH185" s="12"/>
      <c r="BI185" s="12"/>
      <c r="BY185" s="3"/>
      <c r="CA185" s="32" t="str">
        <f t="shared" si="48"/>
        <v/>
      </c>
      <c r="CB185" s="32" t="str">
        <f t="shared" si="49"/>
        <v/>
      </c>
      <c r="CC185" s="32" t="str">
        <f t="shared" si="29"/>
        <v/>
      </c>
      <c r="CD185" s="32" t="str">
        <f t="shared" si="30"/>
        <v/>
      </c>
      <c r="CE185" s="32" t="str">
        <f t="shared" si="31"/>
        <v/>
      </c>
      <c r="CF185" s="32" t="str">
        <f t="shared" si="32"/>
        <v/>
      </c>
      <c r="CG185" s="33">
        <f t="shared" si="50"/>
        <v>0</v>
      </c>
      <c r="CH185" s="33">
        <f t="shared" si="51"/>
        <v>0</v>
      </c>
      <c r="CI185" s="33">
        <f t="shared" si="35"/>
        <v>0</v>
      </c>
      <c r="CJ185" s="33">
        <f t="shared" si="36"/>
        <v>0</v>
      </c>
      <c r="CK185" s="33">
        <f t="shared" si="37"/>
        <v>0</v>
      </c>
      <c r="CL185" s="33">
        <f t="shared" si="38"/>
        <v>0</v>
      </c>
      <c r="CM185" s="33"/>
      <c r="CN185" s="33"/>
      <c r="CZ185" s="2"/>
    </row>
    <row r="186" spans="1:104" ht="16.350000000000001" customHeight="1" x14ac:dyDescent="0.2">
      <c r="A186" s="1472" t="s">
        <v>223</v>
      </c>
      <c r="B186" s="1473"/>
      <c r="C186" s="333">
        <f t="shared" si="39"/>
        <v>0</v>
      </c>
      <c r="D186" s="334">
        <f t="shared" si="44"/>
        <v>0</v>
      </c>
      <c r="E186" s="812">
        <f t="shared" si="44"/>
        <v>0</v>
      </c>
      <c r="F186" s="35"/>
      <c r="G186" s="39"/>
      <c r="H186" s="35"/>
      <c r="I186" s="39"/>
      <c r="J186" s="35"/>
      <c r="K186" s="39"/>
      <c r="L186" s="35"/>
      <c r="M186" s="39"/>
      <c r="N186" s="35"/>
      <c r="O186" s="39"/>
      <c r="P186" s="35"/>
      <c r="Q186" s="39"/>
      <c r="R186" s="35"/>
      <c r="S186" s="39"/>
      <c r="T186" s="35"/>
      <c r="U186" s="39"/>
      <c r="V186" s="35"/>
      <c r="W186" s="39"/>
      <c r="X186" s="35"/>
      <c r="Y186" s="39"/>
      <c r="Z186" s="35"/>
      <c r="AA186" s="39"/>
      <c r="AB186" s="35"/>
      <c r="AC186" s="39"/>
      <c r="AD186" s="35"/>
      <c r="AE186" s="39"/>
      <c r="AF186" s="35"/>
      <c r="AG186" s="39"/>
      <c r="AH186" s="35"/>
      <c r="AI186" s="39"/>
      <c r="AJ186" s="35"/>
      <c r="AK186" s="39"/>
      <c r="AL186" s="35"/>
      <c r="AM186" s="239"/>
      <c r="AN186" s="336"/>
      <c r="AO186" s="58"/>
      <c r="AP186" s="35"/>
      <c r="AQ186" s="46"/>
      <c r="AR186" s="46"/>
      <c r="AS186" s="46"/>
      <c r="AT186" s="186" t="str">
        <f t="shared" si="40"/>
        <v/>
      </c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12"/>
      <c r="BF186" s="12"/>
      <c r="BG186" s="12"/>
      <c r="BH186" s="12"/>
      <c r="BI186" s="12"/>
      <c r="BY186" s="3"/>
      <c r="CA186" s="32" t="str">
        <f t="shared" si="48"/>
        <v/>
      </c>
      <c r="CB186" s="32" t="str">
        <f t="shared" si="49"/>
        <v/>
      </c>
      <c r="CC186" s="32" t="str">
        <f t="shared" si="29"/>
        <v/>
      </c>
      <c r="CD186" s="32" t="str">
        <f t="shared" si="30"/>
        <v/>
      </c>
      <c r="CE186" s="32" t="str">
        <f t="shared" si="31"/>
        <v/>
      </c>
      <c r="CF186" s="32" t="str">
        <f t="shared" si="32"/>
        <v/>
      </c>
      <c r="CG186" s="33">
        <f t="shared" si="50"/>
        <v>0</v>
      </c>
      <c r="CH186" s="33">
        <f t="shared" si="51"/>
        <v>0</v>
      </c>
      <c r="CI186" s="33">
        <f t="shared" si="35"/>
        <v>0</v>
      </c>
      <c r="CJ186" s="33">
        <f t="shared" si="36"/>
        <v>0</v>
      </c>
      <c r="CK186" s="33">
        <f t="shared" si="37"/>
        <v>0</v>
      </c>
      <c r="CL186" s="33">
        <f t="shared" si="38"/>
        <v>0</v>
      </c>
      <c r="CM186" s="33"/>
      <c r="CN186" s="33"/>
      <c r="CZ186" s="2"/>
    </row>
    <row r="187" spans="1:104" ht="18" customHeight="1" x14ac:dyDescent="0.2">
      <c r="A187" s="1472" t="s">
        <v>224</v>
      </c>
      <c r="B187" s="1473"/>
      <c r="C187" s="344">
        <f t="shared" si="39"/>
        <v>0</v>
      </c>
      <c r="D187" s="337">
        <f t="shared" si="44"/>
        <v>0</v>
      </c>
      <c r="E187" s="820">
        <f t="shared" si="44"/>
        <v>0</v>
      </c>
      <c r="F187" s="42"/>
      <c r="G187" s="46"/>
      <c r="H187" s="42"/>
      <c r="I187" s="46"/>
      <c r="J187" s="42"/>
      <c r="K187" s="46"/>
      <c r="L187" s="42"/>
      <c r="M187" s="46"/>
      <c r="N187" s="42"/>
      <c r="O187" s="46"/>
      <c r="P187" s="42"/>
      <c r="Q187" s="46"/>
      <c r="R187" s="42"/>
      <c r="S187" s="46"/>
      <c r="T187" s="42"/>
      <c r="U187" s="46"/>
      <c r="V187" s="42"/>
      <c r="W187" s="46"/>
      <c r="X187" s="42"/>
      <c r="Y187" s="46"/>
      <c r="Z187" s="42"/>
      <c r="AA187" s="46"/>
      <c r="AB187" s="42"/>
      <c r="AC187" s="46"/>
      <c r="AD187" s="42"/>
      <c r="AE187" s="46"/>
      <c r="AF187" s="42"/>
      <c r="AG187" s="46"/>
      <c r="AH187" s="42"/>
      <c r="AI187" s="46"/>
      <c r="AJ187" s="42"/>
      <c r="AK187" s="46"/>
      <c r="AL187" s="42"/>
      <c r="AM187" s="244"/>
      <c r="AN187" s="338"/>
      <c r="AO187" s="202"/>
      <c r="AP187" s="42"/>
      <c r="AQ187" s="46"/>
      <c r="AR187" s="46"/>
      <c r="AS187" s="46"/>
      <c r="AT187" s="186" t="str">
        <f t="shared" si="40"/>
        <v/>
      </c>
      <c r="AU187" s="13"/>
      <c r="AV187" s="13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CA187" s="32" t="str">
        <f t="shared" si="48"/>
        <v/>
      </c>
      <c r="CB187" s="32" t="str">
        <f t="shared" si="49"/>
        <v/>
      </c>
      <c r="CC187" s="32" t="str">
        <f t="shared" si="29"/>
        <v/>
      </c>
      <c r="CD187" s="32" t="str">
        <f t="shared" si="30"/>
        <v/>
      </c>
      <c r="CE187" s="32" t="str">
        <f t="shared" si="31"/>
        <v/>
      </c>
      <c r="CF187" s="32" t="str">
        <f t="shared" si="32"/>
        <v/>
      </c>
      <c r="CG187" s="33">
        <f t="shared" si="50"/>
        <v>0</v>
      </c>
      <c r="CH187" s="33">
        <f t="shared" si="51"/>
        <v>0</v>
      </c>
      <c r="CI187" s="33">
        <f t="shared" si="35"/>
        <v>0</v>
      </c>
      <c r="CJ187" s="33">
        <f t="shared" si="36"/>
        <v>0</v>
      </c>
      <c r="CK187" s="33">
        <f t="shared" si="37"/>
        <v>0</v>
      </c>
      <c r="CL187" s="33">
        <f t="shared" si="38"/>
        <v>0</v>
      </c>
      <c r="CM187" s="33"/>
      <c r="CN187" s="33"/>
    </row>
    <row r="188" spans="1:104" ht="18" customHeight="1" x14ac:dyDescent="0.2">
      <c r="A188" s="1472" t="s">
        <v>225</v>
      </c>
      <c r="B188" s="1473"/>
      <c r="C188" s="344">
        <f t="shared" si="39"/>
        <v>0</v>
      </c>
      <c r="D188" s="337">
        <f t="shared" si="44"/>
        <v>0</v>
      </c>
      <c r="E188" s="820">
        <f t="shared" si="44"/>
        <v>0</v>
      </c>
      <c r="F188" s="42"/>
      <c r="G188" s="46"/>
      <c r="H188" s="42"/>
      <c r="I188" s="46"/>
      <c r="J188" s="42"/>
      <c r="K188" s="46"/>
      <c r="L188" s="42"/>
      <c r="M188" s="46"/>
      <c r="N188" s="42"/>
      <c r="O188" s="46"/>
      <c r="P188" s="42"/>
      <c r="Q188" s="46"/>
      <c r="R188" s="42"/>
      <c r="S188" s="46"/>
      <c r="T188" s="42"/>
      <c r="U188" s="46"/>
      <c r="V188" s="42"/>
      <c r="W188" s="46"/>
      <c r="X188" s="42"/>
      <c r="Y188" s="46"/>
      <c r="Z188" s="42"/>
      <c r="AA188" s="46"/>
      <c r="AB188" s="42"/>
      <c r="AC188" s="46"/>
      <c r="AD188" s="42"/>
      <c r="AE188" s="46"/>
      <c r="AF188" s="42"/>
      <c r="AG188" s="46"/>
      <c r="AH188" s="42"/>
      <c r="AI188" s="46"/>
      <c r="AJ188" s="42"/>
      <c r="AK188" s="46"/>
      <c r="AL188" s="42"/>
      <c r="AM188" s="244"/>
      <c r="AN188" s="338"/>
      <c r="AO188" s="202"/>
      <c r="AP188" s="42"/>
      <c r="AQ188" s="46"/>
      <c r="AR188" s="46"/>
      <c r="AS188" s="46"/>
      <c r="AT188" s="186" t="str">
        <f t="shared" si="40"/>
        <v/>
      </c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CA188" s="32" t="str">
        <f t="shared" si="48"/>
        <v/>
      </c>
      <c r="CB188" s="32" t="str">
        <f t="shared" si="49"/>
        <v/>
      </c>
      <c r="CC188" s="32" t="str">
        <f t="shared" si="29"/>
        <v/>
      </c>
      <c r="CD188" s="32" t="str">
        <f t="shared" si="30"/>
        <v/>
      </c>
      <c r="CE188" s="32" t="str">
        <f t="shared" si="31"/>
        <v/>
      </c>
      <c r="CF188" s="32" t="str">
        <f t="shared" si="32"/>
        <v/>
      </c>
      <c r="CG188" s="33">
        <f t="shared" si="50"/>
        <v>0</v>
      </c>
      <c r="CH188" s="33">
        <f t="shared" si="51"/>
        <v>0</v>
      </c>
      <c r="CI188" s="33">
        <f t="shared" si="35"/>
        <v>0</v>
      </c>
      <c r="CJ188" s="33">
        <f t="shared" si="36"/>
        <v>0</v>
      </c>
      <c r="CK188" s="33">
        <f t="shared" si="37"/>
        <v>0</v>
      </c>
      <c r="CL188" s="33">
        <f t="shared" si="38"/>
        <v>0</v>
      </c>
      <c r="CM188" s="33"/>
      <c r="CN188" s="33"/>
    </row>
    <row r="189" spans="1:104" ht="18" customHeight="1" x14ac:dyDescent="0.2">
      <c r="A189" s="1474" t="s">
        <v>226</v>
      </c>
      <c r="B189" s="1475"/>
      <c r="C189" s="348">
        <f t="shared" si="39"/>
        <v>3</v>
      </c>
      <c r="D189" s="349">
        <f t="shared" si="44"/>
        <v>0</v>
      </c>
      <c r="E189" s="350">
        <f t="shared" si="44"/>
        <v>3</v>
      </c>
      <c r="F189" s="82"/>
      <c r="G189" s="85"/>
      <c r="H189" s="82"/>
      <c r="I189" s="85"/>
      <c r="J189" s="82"/>
      <c r="K189" s="85"/>
      <c r="L189" s="82"/>
      <c r="M189" s="85">
        <v>1</v>
      </c>
      <c r="N189" s="82"/>
      <c r="O189" s="85"/>
      <c r="P189" s="82"/>
      <c r="Q189" s="85"/>
      <c r="R189" s="82"/>
      <c r="S189" s="85"/>
      <c r="T189" s="82"/>
      <c r="U189" s="85"/>
      <c r="V189" s="82"/>
      <c r="W189" s="85"/>
      <c r="X189" s="82"/>
      <c r="Y189" s="85">
        <v>1</v>
      </c>
      <c r="Z189" s="82"/>
      <c r="AA189" s="85"/>
      <c r="AB189" s="82"/>
      <c r="AC189" s="85"/>
      <c r="AD189" s="82"/>
      <c r="AE189" s="85"/>
      <c r="AF189" s="82"/>
      <c r="AG189" s="85">
        <v>1</v>
      </c>
      <c r="AH189" s="82"/>
      <c r="AI189" s="85"/>
      <c r="AJ189" s="82"/>
      <c r="AK189" s="85"/>
      <c r="AL189" s="82"/>
      <c r="AM189" s="351"/>
      <c r="AN189" s="368">
        <v>0</v>
      </c>
      <c r="AO189" s="369">
        <v>0</v>
      </c>
      <c r="AP189" s="82">
        <v>0</v>
      </c>
      <c r="AQ189" s="85">
        <v>0</v>
      </c>
      <c r="AR189" s="85">
        <v>0</v>
      </c>
      <c r="AS189" s="85">
        <v>0</v>
      </c>
      <c r="AT189" s="186" t="str">
        <f t="shared" si="40"/>
        <v/>
      </c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CA189" s="32" t="str">
        <f t="shared" si="48"/>
        <v/>
      </c>
      <c r="CB189" s="32" t="str">
        <f t="shared" si="49"/>
        <v/>
      </c>
      <c r="CC189" s="32" t="str">
        <f t="shared" si="29"/>
        <v/>
      </c>
      <c r="CD189" s="32" t="str">
        <f t="shared" si="30"/>
        <v/>
      </c>
      <c r="CE189" s="32" t="str">
        <f t="shared" si="31"/>
        <v/>
      </c>
      <c r="CF189" s="32" t="str">
        <f t="shared" si="32"/>
        <v/>
      </c>
      <c r="CG189" s="33">
        <f t="shared" si="50"/>
        <v>0</v>
      </c>
      <c r="CH189" s="33">
        <f t="shared" si="51"/>
        <v>0</v>
      </c>
      <c r="CI189" s="33">
        <f t="shared" si="35"/>
        <v>0</v>
      </c>
      <c r="CJ189" s="33">
        <f t="shared" si="36"/>
        <v>0</v>
      </c>
      <c r="CK189" s="33">
        <f t="shared" si="37"/>
        <v>0</v>
      </c>
      <c r="CL189" s="33">
        <f t="shared" si="38"/>
        <v>0</v>
      </c>
      <c r="CM189" s="33"/>
      <c r="CN189" s="33"/>
    </row>
    <row r="190" spans="1:104" ht="27.75" customHeight="1" x14ac:dyDescent="0.2">
      <c r="A190" s="117" t="s">
        <v>227</v>
      </c>
      <c r="B190" s="117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12"/>
      <c r="BJ190" s="12"/>
      <c r="CG190" s="14"/>
      <c r="CH190" s="14"/>
      <c r="CI190" s="14"/>
      <c r="CJ190" s="14"/>
      <c r="CK190" s="14"/>
      <c r="CL190" s="14"/>
      <c r="CM190" s="14"/>
      <c r="CN190" s="14"/>
    </row>
    <row r="191" spans="1:104" ht="23.25" customHeight="1" x14ac:dyDescent="0.2">
      <c r="A191" s="1371" t="s">
        <v>228</v>
      </c>
      <c r="B191" s="1372"/>
      <c r="C191" s="1579" t="s">
        <v>63</v>
      </c>
      <c r="D191" s="1579"/>
      <c r="E191" s="1579"/>
      <c r="F191" s="1579" t="s">
        <v>173</v>
      </c>
      <c r="G191" s="1579"/>
      <c r="H191" s="1579" t="s">
        <v>174</v>
      </c>
      <c r="I191" s="1579"/>
      <c r="J191" s="1579" t="s">
        <v>175</v>
      </c>
      <c r="K191" s="1579"/>
      <c r="L191" s="1579" t="s">
        <v>110</v>
      </c>
      <c r="M191" s="1579"/>
      <c r="N191" s="1377" t="s">
        <v>11</v>
      </c>
      <c r="O191" s="1380"/>
      <c r="P191" s="1585" t="s">
        <v>112</v>
      </c>
      <c r="Q191" s="1585"/>
      <c r="R191" s="1585" t="s">
        <v>113</v>
      </c>
      <c r="S191" s="1585"/>
      <c r="T191" s="1585" t="s">
        <v>114</v>
      </c>
      <c r="U191" s="1585"/>
      <c r="V191" s="1585" t="s">
        <v>115</v>
      </c>
      <c r="W191" s="1585"/>
      <c r="X191" s="1585" t="s">
        <v>116</v>
      </c>
      <c r="Y191" s="1585"/>
      <c r="Z191" s="1585" t="s">
        <v>117</v>
      </c>
      <c r="AA191" s="1585"/>
      <c r="AB191" s="1585" t="s">
        <v>118</v>
      </c>
      <c r="AC191" s="1585"/>
      <c r="AD191" s="1585" t="s">
        <v>119</v>
      </c>
      <c r="AE191" s="1585"/>
      <c r="AF191" s="1585" t="s">
        <v>120</v>
      </c>
      <c r="AG191" s="1585"/>
      <c r="AH191" s="1585" t="s">
        <v>121</v>
      </c>
      <c r="AI191" s="1585"/>
      <c r="AJ191" s="1585" t="s">
        <v>122</v>
      </c>
      <c r="AK191" s="1585"/>
      <c r="AL191" s="1585" t="s">
        <v>123</v>
      </c>
      <c r="AM191" s="1406"/>
      <c r="AN191" s="1602" t="s">
        <v>76</v>
      </c>
      <c r="AO191" s="1480"/>
      <c r="AP191" s="1481"/>
      <c r="AQ191" s="1603" t="s">
        <v>176</v>
      </c>
      <c r="AR191" s="1599" t="s">
        <v>229</v>
      </c>
      <c r="AS191" s="1585" t="s">
        <v>178</v>
      </c>
      <c r="AT191" s="1585"/>
      <c r="AU191" s="1375" t="s">
        <v>230</v>
      </c>
      <c r="AV191" s="1375" t="s">
        <v>180</v>
      </c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Y191" s="3"/>
      <c r="CG191" s="14"/>
      <c r="CH191" s="14"/>
      <c r="CI191" s="14"/>
      <c r="CJ191" s="14"/>
      <c r="CK191" s="14"/>
      <c r="CL191" s="14"/>
      <c r="CM191" s="14"/>
      <c r="CN191" s="14"/>
      <c r="CZ191" s="2"/>
    </row>
    <row r="192" spans="1:104" ht="37.5" customHeight="1" x14ac:dyDescent="0.2">
      <c r="A192" s="1373"/>
      <c r="B192" s="1374"/>
      <c r="C192" s="881" t="s">
        <v>88</v>
      </c>
      <c r="D192" s="370" t="s">
        <v>54</v>
      </c>
      <c r="E192" s="810" t="s">
        <v>89</v>
      </c>
      <c r="F192" s="967" t="s">
        <v>54</v>
      </c>
      <c r="G192" s="810" t="s">
        <v>89</v>
      </c>
      <c r="H192" s="967" t="s">
        <v>54</v>
      </c>
      <c r="I192" s="810" t="s">
        <v>89</v>
      </c>
      <c r="J192" s="967" t="s">
        <v>54</v>
      </c>
      <c r="K192" s="810" t="s">
        <v>89</v>
      </c>
      <c r="L192" s="967" t="s">
        <v>54</v>
      </c>
      <c r="M192" s="810" t="s">
        <v>89</v>
      </c>
      <c r="N192" s="967" t="s">
        <v>54</v>
      </c>
      <c r="O192" s="810" t="s">
        <v>89</v>
      </c>
      <c r="P192" s="967" t="s">
        <v>54</v>
      </c>
      <c r="Q192" s="810" t="s">
        <v>89</v>
      </c>
      <c r="R192" s="967" t="s">
        <v>54</v>
      </c>
      <c r="S192" s="810" t="s">
        <v>89</v>
      </c>
      <c r="T192" s="967" t="s">
        <v>54</v>
      </c>
      <c r="U192" s="810" t="s">
        <v>89</v>
      </c>
      <c r="V192" s="967" t="s">
        <v>54</v>
      </c>
      <c r="W192" s="810" t="s">
        <v>89</v>
      </c>
      <c r="X192" s="967" t="s">
        <v>54</v>
      </c>
      <c r="Y192" s="810" t="s">
        <v>89</v>
      </c>
      <c r="Z192" s="967" t="s">
        <v>54</v>
      </c>
      <c r="AA192" s="810" t="s">
        <v>89</v>
      </c>
      <c r="AB192" s="967" t="s">
        <v>54</v>
      </c>
      <c r="AC192" s="810" t="s">
        <v>89</v>
      </c>
      <c r="AD192" s="967" t="s">
        <v>54</v>
      </c>
      <c r="AE192" s="810" t="s">
        <v>89</v>
      </c>
      <c r="AF192" s="967" t="s">
        <v>54</v>
      </c>
      <c r="AG192" s="810" t="s">
        <v>89</v>
      </c>
      <c r="AH192" s="967" t="s">
        <v>54</v>
      </c>
      <c r="AI192" s="810" t="s">
        <v>89</v>
      </c>
      <c r="AJ192" s="967" t="s">
        <v>54</v>
      </c>
      <c r="AK192" s="810" t="s">
        <v>89</v>
      </c>
      <c r="AL192" s="967" t="s">
        <v>54</v>
      </c>
      <c r="AM192" s="827" t="s">
        <v>89</v>
      </c>
      <c r="AN192" s="981" t="s">
        <v>133</v>
      </c>
      <c r="AO192" s="372" t="s">
        <v>135</v>
      </c>
      <c r="AP192" s="373" t="s">
        <v>134</v>
      </c>
      <c r="AQ192" s="1483"/>
      <c r="AR192" s="1471"/>
      <c r="AS192" s="967" t="s">
        <v>54</v>
      </c>
      <c r="AT192" s="810" t="s">
        <v>89</v>
      </c>
      <c r="AU192" s="1376"/>
      <c r="AV192" s="1376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12"/>
      <c r="BI192" s="12"/>
      <c r="BY192" s="3"/>
      <c r="CG192" s="14"/>
      <c r="CH192" s="14"/>
      <c r="CI192" s="14"/>
      <c r="CJ192" s="14"/>
      <c r="CK192" s="14"/>
      <c r="CL192" s="14"/>
      <c r="CM192" s="14"/>
      <c r="CZ192" s="2"/>
    </row>
    <row r="193" spans="1:104" ht="18.75" customHeight="1" x14ac:dyDescent="0.2">
      <c r="A193" s="1478" t="s">
        <v>231</v>
      </c>
      <c r="B193" s="1461"/>
      <c r="C193" s="968">
        <f>SUM(D193+E193)</f>
        <v>0</v>
      </c>
      <c r="D193" s="969">
        <f>SUM(F193+H193+J193+L193+N193+P193+R193+T193+V193+X193+Z193+AB193+AD193+AF193+AH193+AJ193+AL193)</f>
        <v>0</v>
      </c>
      <c r="E193" s="304">
        <f>SUM(G193+I193+K193+M193+O193+Q193+S193+U193+W193+Y193+AA193+AC193+AE193+AG193+AI193+AK193+AM193)</f>
        <v>0</v>
      </c>
      <c r="F193" s="905"/>
      <c r="G193" s="53"/>
      <c r="H193" s="905"/>
      <c r="I193" s="53"/>
      <c r="J193" s="905"/>
      <c r="K193" s="53"/>
      <c r="L193" s="905"/>
      <c r="M193" s="53"/>
      <c r="N193" s="905"/>
      <c r="O193" s="53"/>
      <c r="P193" s="905"/>
      <c r="Q193" s="53"/>
      <c r="R193" s="905"/>
      <c r="S193" s="53"/>
      <c r="T193" s="905"/>
      <c r="U193" s="53"/>
      <c r="V193" s="905"/>
      <c r="W193" s="53"/>
      <c r="X193" s="905"/>
      <c r="Y193" s="53"/>
      <c r="Z193" s="905"/>
      <c r="AA193" s="53"/>
      <c r="AB193" s="905"/>
      <c r="AC193" s="53"/>
      <c r="AD193" s="905"/>
      <c r="AE193" s="53"/>
      <c r="AF193" s="905"/>
      <c r="AG193" s="53"/>
      <c r="AH193" s="905"/>
      <c r="AI193" s="53"/>
      <c r="AJ193" s="905"/>
      <c r="AK193" s="53"/>
      <c r="AL193" s="905"/>
      <c r="AM193" s="321"/>
      <c r="AN193" s="375"/>
      <c r="AO193" s="376"/>
      <c r="AP193" s="85"/>
      <c r="AQ193" s="53"/>
      <c r="AR193" s="901"/>
      <c r="AS193" s="905"/>
      <c r="AT193" s="53"/>
      <c r="AU193" s="53"/>
      <c r="AV193" s="53"/>
      <c r="AW193" s="186" t="str">
        <f>CA193&amp;CB193&amp;CC193&amp;CD193&amp;CE193&amp;CF193&amp;CN193</f>
        <v/>
      </c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12"/>
      <c r="BI193" s="12"/>
      <c r="BY193" s="3"/>
      <c r="CA193" s="32" t="str">
        <f t="shared" ref="CA193:CA231" si="52">IF(CG193=0,"","* Las gestantes egresadas del Programa NO debe ser mayor al Total de Mujeres egresadas. ")</f>
        <v/>
      </c>
      <c r="CB193" s="32" t="str">
        <f t="shared" ref="CB193:CB231" si="53">IF(CH193=0,"","* Las madres de hijos menor de 5 años NO DEBE ser mayor al Total de Mujeres Egresadas al Programa. ")</f>
        <v/>
      </c>
      <c r="CC193" s="32" t="str">
        <f t="shared" ref="CC193:CC231" si="54">IF(CI193=0,"","* Los egresos de Pueblos Originarios NO DEBE ser mayor al Total de egresos del Programa.")</f>
        <v/>
      </c>
      <c r="CD193" s="32" t="str">
        <f t="shared" ref="CD193:CD231" si="55">IF(CJ193=0,"","* Los Niños, Niñas, Adolescentes y Jóvenes de Programas SENAME NO DEBE ser mayor al Total de egresos del Programa. ")</f>
        <v/>
      </c>
      <c r="CE193" s="32" t="str">
        <f t="shared" ref="CE193:CE231" si="56">IF(CK193=0,"","* Los Migrantes NO DEBEN ser mayor al Total de ingresos del Programa. ")</f>
        <v/>
      </c>
      <c r="CF193" s="32" t="str">
        <f t="shared" ref="CF193:CF231" si="57">IF(CL193=0,"","* No olvide escribir los campos Gestante y/o Madre de Hijo menor de 5 años y/o Pueblos Originarios y/o Niños, Niñas, Adolescentes y Jóvenes de Programas SENAME (Digite CERO si no tiene). ")</f>
        <v/>
      </c>
      <c r="CG193" s="33">
        <f>IF(E193&lt;AQ193,1,0)</f>
        <v>0</v>
      </c>
      <c r="CH193" s="33">
        <f>IF(E193&lt;AR193,1,0)</f>
        <v>0</v>
      </c>
      <c r="CI193" s="33">
        <f>IF(C193&lt;SUM(AS193,AT193),1,0)</f>
        <v>0</v>
      </c>
      <c r="CJ193" s="33">
        <f>IF(C193&lt;AU193,1,0)</f>
        <v>0</v>
      </c>
      <c r="CK193" s="33">
        <f>IF(C193&lt;AV193,1,0)</f>
        <v>0</v>
      </c>
      <c r="CL193" s="33">
        <f>IF(AND(C193&lt;&gt;0,OR(AQ193="",AR193="",AS193="",AT193="",AU193="",AV193="")),1,0)</f>
        <v>0</v>
      </c>
      <c r="CM193" s="33">
        <f>IF(AND(C193=0,OR(C195&gt;0,C196&gt;0,C197&gt;0,C198&gt;0,C199&gt;0)),1,0)</f>
        <v>0</v>
      </c>
      <c r="CN193" s="32" t="str">
        <f>IF(CM193=1,"* No olvide registrar al menos un ingreso y una persona con diagnóstico. ","")</f>
        <v/>
      </c>
      <c r="CO193" s="32"/>
      <c r="CZ193" s="2"/>
    </row>
    <row r="194" spans="1:104" ht="29.25" customHeight="1" x14ac:dyDescent="0.2">
      <c r="A194" s="1462" t="s">
        <v>182</v>
      </c>
      <c r="B194" s="1463"/>
      <c r="C194" s="377"/>
      <c r="D194" s="378"/>
      <c r="E194" s="378"/>
      <c r="F194" s="378"/>
      <c r="G194" s="378"/>
      <c r="H194" s="378"/>
      <c r="I194" s="378"/>
      <c r="J194" s="378"/>
      <c r="K194" s="378"/>
      <c r="L194" s="378"/>
      <c r="M194" s="378"/>
      <c r="N194" s="378"/>
      <c r="O194" s="378"/>
      <c r="P194" s="378"/>
      <c r="Q194" s="378"/>
      <c r="R194" s="378"/>
      <c r="S194" s="378"/>
      <c r="T194" s="378"/>
      <c r="U194" s="378"/>
      <c r="V194" s="378"/>
      <c r="W194" s="378"/>
      <c r="X194" s="378"/>
      <c r="Y194" s="378"/>
      <c r="Z194" s="378"/>
      <c r="AA194" s="378"/>
      <c r="AB194" s="378"/>
      <c r="AC194" s="378"/>
      <c r="AD194" s="378"/>
      <c r="AE194" s="378"/>
      <c r="AF194" s="378"/>
      <c r="AG194" s="378"/>
      <c r="AH194" s="378"/>
      <c r="AI194" s="378"/>
      <c r="AJ194" s="378"/>
      <c r="AK194" s="378"/>
      <c r="AL194" s="378"/>
      <c r="AM194" s="378"/>
      <c r="AN194" s="379"/>
      <c r="AO194" s="380"/>
      <c r="AP194" s="381"/>
      <c r="AQ194" s="378"/>
      <c r="AR194" s="378"/>
      <c r="AS194" s="378"/>
      <c r="AT194" s="381"/>
      <c r="AU194" s="381"/>
      <c r="AV194" s="381"/>
      <c r="AW194" s="186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12"/>
      <c r="BI194" s="12"/>
      <c r="BY194" s="3"/>
      <c r="CA194" s="32"/>
      <c r="CB194" s="32"/>
      <c r="CC194" s="32"/>
      <c r="CD194" s="32"/>
      <c r="CE194" s="32"/>
      <c r="CF194" s="32"/>
      <c r="CG194" s="33"/>
      <c r="CH194" s="33"/>
      <c r="CI194" s="33"/>
      <c r="CJ194" s="33"/>
      <c r="CK194" s="33"/>
      <c r="CL194" s="33"/>
      <c r="CM194" s="33"/>
      <c r="CN194" s="32"/>
      <c r="CO194" s="32"/>
      <c r="CZ194" s="2"/>
    </row>
    <row r="195" spans="1:104" ht="21" customHeight="1" x14ac:dyDescent="0.2">
      <c r="A195" s="1597" t="s">
        <v>232</v>
      </c>
      <c r="B195" s="982" t="s">
        <v>233</v>
      </c>
      <c r="C195" s="972">
        <f>SUM(D195+E195)</f>
        <v>0</v>
      </c>
      <c r="D195" s="973">
        <f t="shared" ref="D195:D203" si="58">SUM(F195+H195+J195+L195+N195+P195+R195+T195+V195+X195+Z195+AB195+AD195+AF195+AH195+AJ195+AL195)</f>
        <v>0</v>
      </c>
      <c r="E195" s="974">
        <f t="shared" ref="E195:E203" si="59">SUM(G195+I195+K195+M195+O195+Q195+S195+U195+W195+Y195+AA195+AC195+AE195+AG195+AI195+AK195+AM195)</f>
        <v>0</v>
      </c>
      <c r="F195" s="893"/>
      <c r="G195" s="896"/>
      <c r="H195" s="893"/>
      <c r="I195" s="896"/>
      <c r="J195" s="893"/>
      <c r="K195" s="896"/>
      <c r="L195" s="893"/>
      <c r="M195" s="896"/>
      <c r="N195" s="893"/>
      <c r="O195" s="896"/>
      <c r="P195" s="893"/>
      <c r="Q195" s="896"/>
      <c r="R195" s="893"/>
      <c r="S195" s="896"/>
      <c r="T195" s="893"/>
      <c r="U195" s="896"/>
      <c r="V195" s="893"/>
      <c r="W195" s="896"/>
      <c r="X195" s="893"/>
      <c r="Y195" s="896"/>
      <c r="Z195" s="893"/>
      <c r="AA195" s="896"/>
      <c r="AB195" s="893"/>
      <c r="AC195" s="896"/>
      <c r="AD195" s="893"/>
      <c r="AE195" s="896"/>
      <c r="AF195" s="893"/>
      <c r="AG195" s="896"/>
      <c r="AH195" s="893"/>
      <c r="AI195" s="896"/>
      <c r="AJ195" s="893"/>
      <c r="AK195" s="896"/>
      <c r="AL195" s="893"/>
      <c r="AM195" s="953"/>
      <c r="AN195" s="954"/>
      <c r="AO195" s="911"/>
      <c r="AP195" s="896"/>
      <c r="AQ195" s="896"/>
      <c r="AR195" s="913"/>
      <c r="AS195" s="893"/>
      <c r="AT195" s="896"/>
      <c r="AU195" s="896"/>
      <c r="AV195" s="896"/>
      <c r="AW195" s="186" t="str">
        <f t="shared" ref="AW195:AW231" si="60">CA195&amp;CB195&amp;CC195&amp;CD195&amp;CE195&amp;CF195</f>
        <v/>
      </c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12"/>
      <c r="BI195" s="12"/>
      <c r="BY195" s="3"/>
      <c r="CA195" s="32" t="str">
        <f t="shared" si="52"/>
        <v/>
      </c>
      <c r="CB195" s="32" t="str">
        <f t="shared" si="53"/>
        <v/>
      </c>
      <c r="CC195" s="32" t="str">
        <f t="shared" si="54"/>
        <v/>
      </c>
      <c r="CD195" s="32" t="str">
        <f t="shared" si="55"/>
        <v/>
      </c>
      <c r="CE195" s="32" t="str">
        <f t="shared" si="56"/>
        <v/>
      </c>
      <c r="CF195" s="32" t="str">
        <f t="shared" si="57"/>
        <v/>
      </c>
      <c r="CG195" s="33">
        <f t="shared" ref="CG195:CG231" si="61">IF(E195&lt;AQ195,1,0)</f>
        <v>0</v>
      </c>
      <c r="CH195" s="33">
        <f t="shared" ref="CH195:CH231" si="62">IF(E195&lt;AR195,1,0)</f>
        <v>0</v>
      </c>
      <c r="CI195" s="33">
        <f t="shared" ref="CI195:CI231" si="63">IF(C195&lt;SUM(AS195,AT195),1,0)</f>
        <v>0</v>
      </c>
      <c r="CJ195" s="33">
        <f t="shared" ref="CJ195:CJ231" si="64">IF(C195&lt;AU195,1,0)</f>
        <v>0</v>
      </c>
      <c r="CK195" s="33">
        <f t="shared" ref="CK195:CK231" si="65">IF(C195&lt;AV195,1,0)</f>
        <v>0</v>
      </c>
      <c r="CL195" s="33">
        <f t="shared" ref="CL195:CL231" si="66">IF(AND(C195&lt;&gt;0,OR(AQ195="",AR195="",AS195="",AT195="",AU195="",AV195="")),1,0)</f>
        <v>0</v>
      </c>
      <c r="CM195" s="33"/>
      <c r="CN195" s="32"/>
      <c r="CO195" s="32"/>
      <c r="CZ195" s="2"/>
    </row>
    <row r="196" spans="1:104" ht="21.75" customHeight="1" x14ac:dyDescent="0.2">
      <c r="A196" s="1465"/>
      <c r="B196" s="383" t="s">
        <v>185</v>
      </c>
      <c r="C196" s="348">
        <f>SUM(D196+E196)</f>
        <v>0</v>
      </c>
      <c r="D196" s="349">
        <f t="shared" si="58"/>
        <v>0</v>
      </c>
      <c r="E196" s="350">
        <f t="shared" si="59"/>
        <v>0</v>
      </c>
      <c r="F196" s="82"/>
      <c r="G196" s="85"/>
      <c r="H196" s="82"/>
      <c r="I196" s="85"/>
      <c r="J196" s="82"/>
      <c r="K196" s="85"/>
      <c r="L196" s="82"/>
      <c r="M196" s="85"/>
      <c r="N196" s="82"/>
      <c r="O196" s="85"/>
      <c r="P196" s="82"/>
      <c r="Q196" s="85"/>
      <c r="R196" s="82"/>
      <c r="S196" s="85"/>
      <c r="T196" s="82"/>
      <c r="U196" s="85"/>
      <c r="V196" s="82"/>
      <c r="W196" s="85"/>
      <c r="X196" s="82"/>
      <c r="Y196" s="85"/>
      <c r="Z196" s="82"/>
      <c r="AA196" s="85"/>
      <c r="AB196" s="82"/>
      <c r="AC196" s="85"/>
      <c r="AD196" s="82"/>
      <c r="AE196" s="85"/>
      <c r="AF196" s="82"/>
      <c r="AG196" s="85"/>
      <c r="AH196" s="82"/>
      <c r="AI196" s="85"/>
      <c r="AJ196" s="42"/>
      <c r="AK196" s="46"/>
      <c r="AL196" s="82"/>
      <c r="AM196" s="351"/>
      <c r="AN196" s="384"/>
      <c r="AO196" s="149"/>
      <c r="AP196" s="85"/>
      <c r="AQ196" s="85"/>
      <c r="AR196" s="59"/>
      <c r="AS196" s="82"/>
      <c r="AT196" s="85"/>
      <c r="AU196" s="85"/>
      <c r="AV196" s="85"/>
      <c r="AW196" s="186" t="str">
        <f t="shared" si="60"/>
        <v/>
      </c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12"/>
      <c r="BI196" s="12"/>
      <c r="BY196" s="3"/>
      <c r="CA196" s="32" t="str">
        <f t="shared" si="52"/>
        <v/>
      </c>
      <c r="CB196" s="32" t="str">
        <f t="shared" si="53"/>
        <v/>
      </c>
      <c r="CC196" s="32" t="str">
        <f t="shared" si="54"/>
        <v/>
      </c>
      <c r="CD196" s="32" t="str">
        <f t="shared" si="55"/>
        <v/>
      </c>
      <c r="CE196" s="32" t="str">
        <f t="shared" si="56"/>
        <v/>
      </c>
      <c r="CF196" s="32" t="str">
        <f t="shared" si="57"/>
        <v/>
      </c>
      <c r="CG196" s="33">
        <f t="shared" si="61"/>
        <v>0</v>
      </c>
      <c r="CH196" s="33">
        <f t="shared" si="62"/>
        <v>0</v>
      </c>
      <c r="CI196" s="33">
        <f t="shared" si="63"/>
        <v>0</v>
      </c>
      <c r="CJ196" s="33">
        <f t="shared" si="64"/>
        <v>0</v>
      </c>
      <c r="CK196" s="33">
        <f t="shared" si="65"/>
        <v>0</v>
      </c>
      <c r="CL196" s="33">
        <f t="shared" si="66"/>
        <v>0</v>
      </c>
      <c r="CM196" s="33"/>
      <c r="CN196" s="32"/>
      <c r="CO196" s="32"/>
      <c r="CZ196" s="2"/>
    </row>
    <row r="197" spans="1:104" ht="18.75" customHeight="1" x14ac:dyDescent="0.2">
      <c r="A197" s="1466" t="s">
        <v>186</v>
      </c>
      <c r="B197" s="1467"/>
      <c r="C197" s="385">
        <f>SUM(D197+E197)</f>
        <v>0</v>
      </c>
      <c r="D197" s="969">
        <f t="shared" si="58"/>
        <v>0</v>
      </c>
      <c r="E197" s="320">
        <f t="shared" si="59"/>
        <v>0</v>
      </c>
      <c r="F197" s="905"/>
      <c r="G197" s="53"/>
      <c r="H197" s="905"/>
      <c r="I197" s="53"/>
      <c r="J197" s="905"/>
      <c r="K197" s="53"/>
      <c r="L197" s="905"/>
      <c r="M197" s="53"/>
      <c r="N197" s="905"/>
      <c r="O197" s="53"/>
      <c r="P197" s="905"/>
      <c r="Q197" s="53"/>
      <c r="R197" s="905"/>
      <c r="S197" s="53"/>
      <c r="T197" s="905"/>
      <c r="U197" s="53"/>
      <c r="V197" s="905"/>
      <c r="W197" s="53"/>
      <c r="X197" s="905"/>
      <c r="Y197" s="53"/>
      <c r="Z197" s="905"/>
      <c r="AA197" s="53"/>
      <c r="AB197" s="905"/>
      <c r="AC197" s="53"/>
      <c r="AD197" s="905"/>
      <c r="AE197" s="53"/>
      <c r="AF197" s="905"/>
      <c r="AG197" s="53"/>
      <c r="AH197" s="905"/>
      <c r="AI197" s="53"/>
      <c r="AJ197" s="905"/>
      <c r="AK197" s="53"/>
      <c r="AL197" s="905"/>
      <c r="AM197" s="321"/>
      <c r="AN197" s="983"/>
      <c r="AO197" s="386"/>
      <c r="AP197" s="53"/>
      <c r="AQ197" s="53"/>
      <c r="AR197" s="901"/>
      <c r="AS197" s="905"/>
      <c r="AT197" s="53"/>
      <c r="AU197" s="53"/>
      <c r="AV197" s="53"/>
      <c r="AW197" s="186" t="str">
        <f t="shared" si="60"/>
        <v/>
      </c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12"/>
      <c r="BI197" s="12"/>
      <c r="BY197" s="3"/>
      <c r="CA197" s="32" t="str">
        <f t="shared" si="52"/>
        <v/>
      </c>
      <c r="CB197" s="32" t="str">
        <f t="shared" si="53"/>
        <v/>
      </c>
      <c r="CC197" s="32" t="str">
        <f t="shared" si="54"/>
        <v/>
      </c>
      <c r="CD197" s="32" t="str">
        <f t="shared" si="55"/>
        <v/>
      </c>
      <c r="CE197" s="32" t="str">
        <f t="shared" si="56"/>
        <v/>
      </c>
      <c r="CF197" s="32" t="str">
        <f t="shared" si="57"/>
        <v/>
      </c>
      <c r="CG197" s="33">
        <f t="shared" si="61"/>
        <v>0</v>
      </c>
      <c r="CH197" s="33">
        <f t="shared" si="62"/>
        <v>0</v>
      </c>
      <c r="CI197" s="33">
        <f t="shared" si="63"/>
        <v>0</v>
      </c>
      <c r="CJ197" s="33">
        <f t="shared" si="64"/>
        <v>0</v>
      </c>
      <c r="CK197" s="33">
        <f t="shared" si="65"/>
        <v>0</v>
      </c>
      <c r="CL197" s="33">
        <f t="shared" si="66"/>
        <v>0</v>
      </c>
      <c r="CM197" s="33"/>
      <c r="CN197" s="32"/>
      <c r="CO197" s="32"/>
      <c r="CZ197" s="2"/>
    </row>
    <row r="198" spans="1:104" ht="20.25" customHeight="1" x14ac:dyDescent="0.2">
      <c r="A198" s="1597" t="s">
        <v>187</v>
      </c>
      <c r="B198" s="971" t="s">
        <v>188</v>
      </c>
      <c r="C198" s="972">
        <f>+D198+E198</f>
        <v>0</v>
      </c>
      <c r="D198" s="973">
        <f t="shared" si="58"/>
        <v>0</v>
      </c>
      <c r="E198" s="974">
        <f t="shared" si="59"/>
        <v>0</v>
      </c>
      <c r="F198" s="893"/>
      <c r="G198" s="896"/>
      <c r="H198" s="893"/>
      <c r="I198" s="896"/>
      <c r="J198" s="893"/>
      <c r="K198" s="896"/>
      <c r="L198" s="893"/>
      <c r="M198" s="896"/>
      <c r="N198" s="893"/>
      <c r="O198" s="896"/>
      <c r="P198" s="893"/>
      <c r="Q198" s="896"/>
      <c r="R198" s="893"/>
      <c r="S198" s="896"/>
      <c r="T198" s="893"/>
      <c r="U198" s="896"/>
      <c r="V198" s="893"/>
      <c r="W198" s="896"/>
      <c r="X198" s="893"/>
      <c r="Y198" s="896"/>
      <c r="Z198" s="893"/>
      <c r="AA198" s="896"/>
      <c r="AB198" s="893"/>
      <c r="AC198" s="896"/>
      <c r="AD198" s="893"/>
      <c r="AE198" s="896"/>
      <c r="AF198" s="893"/>
      <c r="AG198" s="896"/>
      <c r="AH198" s="893"/>
      <c r="AI198" s="896"/>
      <c r="AJ198" s="893"/>
      <c r="AK198" s="896"/>
      <c r="AL198" s="893"/>
      <c r="AM198" s="953"/>
      <c r="AN198" s="954"/>
      <c r="AO198" s="911"/>
      <c r="AP198" s="896"/>
      <c r="AQ198" s="896"/>
      <c r="AR198" s="913"/>
      <c r="AS198" s="893"/>
      <c r="AT198" s="896"/>
      <c r="AU198" s="896"/>
      <c r="AV198" s="896"/>
      <c r="AW198" s="186" t="str">
        <f t="shared" si="60"/>
        <v/>
      </c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12"/>
      <c r="BI198" s="12"/>
      <c r="BY198" s="3"/>
      <c r="CA198" s="32" t="str">
        <f t="shared" si="52"/>
        <v/>
      </c>
      <c r="CB198" s="32" t="str">
        <f t="shared" si="53"/>
        <v/>
      </c>
      <c r="CC198" s="32" t="str">
        <f t="shared" si="54"/>
        <v/>
      </c>
      <c r="CD198" s="32" t="str">
        <f t="shared" si="55"/>
        <v/>
      </c>
      <c r="CE198" s="32" t="str">
        <f t="shared" si="56"/>
        <v/>
      </c>
      <c r="CF198" s="32" t="str">
        <f t="shared" si="57"/>
        <v/>
      </c>
      <c r="CG198" s="33">
        <f t="shared" si="61"/>
        <v>0</v>
      </c>
      <c r="CH198" s="33">
        <f t="shared" si="62"/>
        <v>0</v>
      </c>
      <c r="CI198" s="33">
        <f t="shared" si="63"/>
        <v>0</v>
      </c>
      <c r="CJ198" s="33">
        <f t="shared" si="64"/>
        <v>0</v>
      </c>
      <c r="CK198" s="33">
        <f t="shared" si="65"/>
        <v>0</v>
      </c>
      <c r="CL198" s="33">
        <f t="shared" si="66"/>
        <v>0</v>
      </c>
      <c r="CM198" s="33"/>
      <c r="CN198" s="32"/>
      <c r="CO198" s="32"/>
      <c r="CZ198" s="2"/>
    </row>
    <row r="199" spans="1:104" ht="15" customHeight="1" x14ac:dyDescent="0.2">
      <c r="A199" s="1465"/>
      <c r="B199" s="387" t="s">
        <v>189</v>
      </c>
      <c r="C199" s="322">
        <f>+D199+E199</f>
        <v>0</v>
      </c>
      <c r="D199" s="323">
        <f t="shared" si="58"/>
        <v>0</v>
      </c>
      <c r="E199" s="304">
        <f t="shared" si="59"/>
        <v>0</v>
      </c>
      <c r="F199" s="324"/>
      <c r="G199" s="305"/>
      <c r="H199" s="324"/>
      <c r="I199" s="305"/>
      <c r="J199" s="324"/>
      <c r="K199" s="305"/>
      <c r="L199" s="324"/>
      <c r="M199" s="305"/>
      <c r="N199" s="324"/>
      <c r="O199" s="305"/>
      <c r="P199" s="324"/>
      <c r="Q199" s="305"/>
      <c r="R199" s="324"/>
      <c r="S199" s="305"/>
      <c r="T199" s="324"/>
      <c r="U199" s="305"/>
      <c r="V199" s="324"/>
      <c r="W199" s="305"/>
      <c r="X199" s="324"/>
      <c r="Y199" s="305"/>
      <c r="Z199" s="324"/>
      <c r="AA199" s="305"/>
      <c r="AB199" s="324"/>
      <c r="AC199" s="305"/>
      <c r="AD199" s="324"/>
      <c r="AE199" s="305"/>
      <c r="AF199" s="324"/>
      <c r="AG199" s="305"/>
      <c r="AH199" s="324"/>
      <c r="AI199" s="305"/>
      <c r="AJ199" s="92"/>
      <c r="AK199" s="95"/>
      <c r="AL199" s="324"/>
      <c r="AM199" s="285"/>
      <c r="AN199" s="388"/>
      <c r="AO199" s="389"/>
      <c r="AP199" s="95"/>
      <c r="AQ199" s="305"/>
      <c r="AR199" s="306"/>
      <c r="AS199" s="324"/>
      <c r="AT199" s="305"/>
      <c r="AU199" s="305"/>
      <c r="AV199" s="305"/>
      <c r="AW199" s="186" t="str">
        <f t="shared" si="60"/>
        <v/>
      </c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12"/>
      <c r="BI199" s="12"/>
      <c r="BY199" s="3"/>
      <c r="CA199" s="32" t="str">
        <f t="shared" si="52"/>
        <v/>
      </c>
      <c r="CB199" s="32" t="str">
        <f t="shared" si="53"/>
        <v/>
      </c>
      <c r="CC199" s="32" t="str">
        <f t="shared" si="54"/>
        <v/>
      </c>
      <c r="CD199" s="32" t="str">
        <f t="shared" si="55"/>
        <v/>
      </c>
      <c r="CE199" s="32" t="str">
        <f t="shared" si="56"/>
        <v/>
      </c>
      <c r="CF199" s="32" t="str">
        <f t="shared" si="57"/>
        <v/>
      </c>
      <c r="CG199" s="33">
        <f t="shared" si="61"/>
        <v>0</v>
      </c>
      <c r="CH199" s="33">
        <f t="shared" si="62"/>
        <v>0</v>
      </c>
      <c r="CI199" s="33">
        <f t="shared" si="63"/>
        <v>0</v>
      </c>
      <c r="CJ199" s="33">
        <f t="shared" si="64"/>
        <v>0</v>
      </c>
      <c r="CK199" s="33">
        <f t="shared" si="65"/>
        <v>0</v>
      </c>
      <c r="CL199" s="33">
        <f t="shared" si="66"/>
        <v>0</v>
      </c>
      <c r="CM199" s="33"/>
      <c r="CN199" s="32"/>
      <c r="CO199" s="32"/>
      <c r="CZ199" s="2"/>
    </row>
    <row r="200" spans="1:104" ht="20.25" customHeight="1" x14ac:dyDescent="0.2">
      <c r="A200" s="825" t="s">
        <v>190</v>
      </c>
      <c r="B200" s="822"/>
      <c r="C200" s="886">
        <f t="shared" ref="C200:C215" si="67">SUM(D200+E200)</f>
        <v>0</v>
      </c>
      <c r="D200" s="887">
        <f t="shared" si="58"/>
        <v>0</v>
      </c>
      <c r="E200" s="75">
        <f t="shared" si="59"/>
        <v>0</v>
      </c>
      <c r="F200" s="905"/>
      <c r="G200" s="53"/>
      <c r="H200" s="905"/>
      <c r="I200" s="53"/>
      <c r="J200" s="905"/>
      <c r="K200" s="53"/>
      <c r="L200" s="905"/>
      <c r="M200" s="53"/>
      <c r="N200" s="905"/>
      <c r="O200" s="53"/>
      <c r="P200" s="905"/>
      <c r="Q200" s="53"/>
      <c r="R200" s="905"/>
      <c r="S200" s="53"/>
      <c r="T200" s="905"/>
      <c r="U200" s="53"/>
      <c r="V200" s="905"/>
      <c r="W200" s="53"/>
      <c r="X200" s="905"/>
      <c r="Y200" s="53"/>
      <c r="Z200" s="905"/>
      <c r="AA200" s="53"/>
      <c r="AB200" s="905"/>
      <c r="AC200" s="53"/>
      <c r="AD200" s="905"/>
      <c r="AE200" s="53"/>
      <c r="AF200" s="905"/>
      <c r="AG200" s="53"/>
      <c r="AH200" s="905"/>
      <c r="AI200" s="53"/>
      <c r="AJ200" s="905"/>
      <c r="AK200" s="53"/>
      <c r="AL200" s="905"/>
      <c r="AM200" s="321"/>
      <c r="AN200" s="983"/>
      <c r="AO200" s="386"/>
      <c r="AP200" s="53"/>
      <c r="AQ200" s="53"/>
      <c r="AR200" s="901"/>
      <c r="AS200" s="905"/>
      <c r="AT200" s="53"/>
      <c r="AU200" s="53"/>
      <c r="AV200" s="53"/>
      <c r="AW200" s="186" t="str">
        <f>CA200&amp;CB200&amp;CC200&amp;CD200&amp;CE200&amp;CF200&amp;CO200</f>
        <v/>
      </c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12"/>
      <c r="BI200" s="12"/>
      <c r="BY200" s="3"/>
      <c r="CA200" s="32" t="str">
        <f t="shared" si="52"/>
        <v/>
      </c>
      <c r="CB200" s="32" t="str">
        <f t="shared" si="53"/>
        <v/>
      </c>
      <c r="CC200" s="32" t="str">
        <f t="shared" si="54"/>
        <v/>
      </c>
      <c r="CD200" s="32" t="str">
        <f t="shared" si="55"/>
        <v/>
      </c>
      <c r="CE200" s="32" t="str">
        <f t="shared" si="56"/>
        <v/>
      </c>
      <c r="CF200" s="32" t="str">
        <f t="shared" si="57"/>
        <v/>
      </c>
      <c r="CG200" s="33">
        <f t="shared" si="61"/>
        <v>0</v>
      </c>
      <c r="CH200" s="33">
        <f t="shared" si="62"/>
        <v>0</v>
      </c>
      <c r="CI200" s="33">
        <f t="shared" si="63"/>
        <v>0</v>
      </c>
      <c r="CJ200" s="33">
        <f t="shared" si="64"/>
        <v>0</v>
      </c>
      <c r="CK200" s="33">
        <f t="shared" si="65"/>
        <v>0</v>
      </c>
      <c r="CL200" s="33">
        <f t="shared" si="66"/>
        <v>0</v>
      </c>
      <c r="CM200" s="14">
        <v>0</v>
      </c>
      <c r="CZ200" s="2"/>
    </row>
    <row r="201" spans="1:104" ht="16.350000000000001" customHeight="1" x14ac:dyDescent="0.2">
      <c r="A201" s="1375" t="s">
        <v>191</v>
      </c>
      <c r="B201" s="390" t="s">
        <v>192</v>
      </c>
      <c r="C201" s="328">
        <f t="shared" si="67"/>
        <v>0</v>
      </c>
      <c r="D201" s="329">
        <f t="shared" si="58"/>
        <v>0</v>
      </c>
      <c r="E201" s="330">
        <f t="shared" si="59"/>
        <v>0</v>
      </c>
      <c r="F201" s="106"/>
      <c r="G201" s="109"/>
      <c r="H201" s="106"/>
      <c r="I201" s="109"/>
      <c r="J201" s="106"/>
      <c r="K201" s="109"/>
      <c r="L201" s="106"/>
      <c r="M201" s="109"/>
      <c r="N201" s="106"/>
      <c r="O201" s="109"/>
      <c r="P201" s="106"/>
      <c r="Q201" s="109"/>
      <c r="R201" s="106"/>
      <c r="S201" s="109"/>
      <c r="T201" s="106"/>
      <c r="U201" s="109"/>
      <c r="V201" s="106"/>
      <c r="W201" s="109"/>
      <c r="X201" s="106"/>
      <c r="Y201" s="109"/>
      <c r="Z201" s="106"/>
      <c r="AA201" s="109"/>
      <c r="AB201" s="106"/>
      <c r="AC201" s="109"/>
      <c r="AD201" s="106"/>
      <c r="AE201" s="109"/>
      <c r="AF201" s="106"/>
      <c r="AG201" s="109"/>
      <c r="AH201" s="106"/>
      <c r="AI201" s="109"/>
      <c r="AJ201" s="106"/>
      <c r="AK201" s="109"/>
      <c r="AL201" s="106"/>
      <c r="AM201" s="254"/>
      <c r="AN201" s="255"/>
      <c r="AO201" s="264"/>
      <c r="AP201" s="109"/>
      <c r="AQ201" s="109"/>
      <c r="AR201" s="57"/>
      <c r="AS201" s="106"/>
      <c r="AT201" s="109"/>
      <c r="AU201" s="109"/>
      <c r="AV201" s="109"/>
      <c r="AW201" s="186" t="str">
        <f t="shared" si="60"/>
        <v/>
      </c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12"/>
      <c r="BI201" s="12"/>
      <c r="BY201" s="3"/>
      <c r="CA201" s="32" t="str">
        <f t="shared" si="52"/>
        <v/>
      </c>
      <c r="CB201" s="32" t="str">
        <f t="shared" si="53"/>
        <v/>
      </c>
      <c r="CC201" s="32" t="str">
        <f t="shared" si="54"/>
        <v/>
      </c>
      <c r="CD201" s="32" t="str">
        <f t="shared" si="55"/>
        <v/>
      </c>
      <c r="CE201" s="32" t="str">
        <f t="shared" si="56"/>
        <v/>
      </c>
      <c r="CF201" s="32" t="str">
        <f t="shared" si="57"/>
        <v/>
      </c>
      <c r="CG201" s="33">
        <f t="shared" si="61"/>
        <v>0</v>
      </c>
      <c r="CH201" s="33">
        <f t="shared" si="62"/>
        <v>0</v>
      </c>
      <c r="CI201" s="33">
        <f t="shared" si="63"/>
        <v>0</v>
      </c>
      <c r="CJ201" s="33">
        <f t="shared" si="64"/>
        <v>0</v>
      </c>
      <c r="CK201" s="33">
        <f t="shared" si="65"/>
        <v>0</v>
      </c>
      <c r="CL201" s="33">
        <f t="shared" si="66"/>
        <v>0</v>
      </c>
      <c r="CM201" s="33"/>
      <c r="CZ201" s="2"/>
    </row>
    <row r="202" spans="1:104" ht="16.350000000000001" customHeight="1" x14ac:dyDescent="0.2">
      <c r="A202" s="1392"/>
      <c r="B202" s="391" t="s">
        <v>193</v>
      </c>
      <c r="C202" s="333">
        <f t="shared" si="67"/>
        <v>0</v>
      </c>
      <c r="D202" s="334">
        <f t="shared" si="58"/>
        <v>0</v>
      </c>
      <c r="E202" s="812">
        <f t="shared" si="59"/>
        <v>0</v>
      </c>
      <c r="F202" s="35"/>
      <c r="G202" s="39"/>
      <c r="H202" s="35"/>
      <c r="I202" s="39"/>
      <c r="J202" s="35"/>
      <c r="K202" s="39"/>
      <c r="L202" s="35"/>
      <c r="M202" s="39"/>
      <c r="N202" s="35"/>
      <c r="O202" s="39"/>
      <c r="P202" s="35"/>
      <c r="Q202" s="39"/>
      <c r="R202" s="35"/>
      <c r="S202" s="39"/>
      <c r="T202" s="35"/>
      <c r="U202" s="39"/>
      <c r="V202" s="35"/>
      <c r="W202" s="39"/>
      <c r="X202" s="35"/>
      <c r="Y202" s="39"/>
      <c r="Z202" s="35"/>
      <c r="AA202" s="39"/>
      <c r="AB202" s="35"/>
      <c r="AC202" s="39"/>
      <c r="AD202" s="35"/>
      <c r="AE202" s="39"/>
      <c r="AF202" s="35"/>
      <c r="AG202" s="39"/>
      <c r="AH202" s="35"/>
      <c r="AI202" s="39"/>
      <c r="AJ202" s="35"/>
      <c r="AK202" s="39"/>
      <c r="AL202" s="35"/>
      <c r="AM202" s="239"/>
      <c r="AN202" s="255"/>
      <c r="AO202" s="264"/>
      <c r="AP202" s="109"/>
      <c r="AQ202" s="39"/>
      <c r="AR202" s="58"/>
      <c r="AS202" s="35"/>
      <c r="AT202" s="39"/>
      <c r="AU202" s="39"/>
      <c r="AV202" s="39"/>
      <c r="AW202" s="186" t="str">
        <f t="shared" si="60"/>
        <v/>
      </c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12"/>
      <c r="BI202" s="12"/>
      <c r="BY202" s="3"/>
      <c r="CA202" s="32" t="str">
        <f t="shared" si="52"/>
        <v/>
      </c>
      <c r="CB202" s="32" t="str">
        <f t="shared" si="53"/>
        <v/>
      </c>
      <c r="CC202" s="32" t="str">
        <f t="shared" si="54"/>
        <v/>
      </c>
      <c r="CD202" s="32" t="str">
        <f t="shared" si="55"/>
        <v/>
      </c>
      <c r="CE202" s="32" t="str">
        <f t="shared" si="56"/>
        <v/>
      </c>
      <c r="CF202" s="32" t="str">
        <f t="shared" si="57"/>
        <v/>
      </c>
      <c r="CG202" s="33">
        <f t="shared" si="61"/>
        <v>0</v>
      </c>
      <c r="CH202" s="33">
        <f t="shared" si="62"/>
        <v>0</v>
      </c>
      <c r="CI202" s="33">
        <f t="shared" si="63"/>
        <v>0</v>
      </c>
      <c r="CJ202" s="33">
        <f t="shared" si="64"/>
        <v>0</v>
      </c>
      <c r="CK202" s="33">
        <f t="shared" si="65"/>
        <v>0</v>
      </c>
      <c r="CL202" s="33">
        <f t="shared" si="66"/>
        <v>0</v>
      </c>
      <c r="CM202" s="33"/>
      <c r="CZ202" s="2"/>
    </row>
    <row r="203" spans="1:104" ht="16.350000000000001" customHeight="1" x14ac:dyDescent="0.2">
      <c r="A203" s="1392"/>
      <c r="B203" s="391" t="s">
        <v>194</v>
      </c>
      <c r="C203" s="333">
        <f t="shared" si="67"/>
        <v>0</v>
      </c>
      <c r="D203" s="334">
        <f t="shared" si="58"/>
        <v>0</v>
      </c>
      <c r="E203" s="812">
        <f t="shared" si="59"/>
        <v>0</v>
      </c>
      <c r="F203" s="35"/>
      <c r="G203" s="39"/>
      <c r="H203" s="35"/>
      <c r="I203" s="39"/>
      <c r="J203" s="35"/>
      <c r="K203" s="39"/>
      <c r="L203" s="35"/>
      <c r="M203" s="39"/>
      <c r="N203" s="35"/>
      <c r="O203" s="39"/>
      <c r="P203" s="35"/>
      <c r="Q203" s="39"/>
      <c r="R203" s="35"/>
      <c r="S203" s="39"/>
      <c r="T203" s="35"/>
      <c r="U203" s="39"/>
      <c r="V203" s="35"/>
      <c r="W203" s="39"/>
      <c r="X203" s="35"/>
      <c r="Y203" s="39"/>
      <c r="Z203" s="35"/>
      <c r="AA203" s="39"/>
      <c r="AB203" s="35"/>
      <c r="AC203" s="39"/>
      <c r="AD203" s="35"/>
      <c r="AE203" s="39"/>
      <c r="AF203" s="35"/>
      <c r="AG203" s="39"/>
      <c r="AH203" s="35"/>
      <c r="AI203" s="39"/>
      <c r="AJ203" s="35"/>
      <c r="AK203" s="39"/>
      <c r="AL203" s="35"/>
      <c r="AM203" s="239"/>
      <c r="AN203" s="255"/>
      <c r="AO203" s="264"/>
      <c r="AP203" s="109"/>
      <c r="AQ203" s="39"/>
      <c r="AR203" s="58"/>
      <c r="AS203" s="35"/>
      <c r="AT203" s="39"/>
      <c r="AU203" s="39"/>
      <c r="AV203" s="39"/>
      <c r="AW203" s="186" t="str">
        <f t="shared" si="60"/>
        <v/>
      </c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12"/>
      <c r="BI203" s="12"/>
      <c r="BY203" s="3"/>
      <c r="CA203" s="32" t="str">
        <f t="shared" si="52"/>
        <v/>
      </c>
      <c r="CB203" s="32" t="str">
        <f t="shared" si="53"/>
        <v/>
      </c>
      <c r="CC203" s="32" t="str">
        <f t="shared" si="54"/>
        <v/>
      </c>
      <c r="CD203" s="32" t="str">
        <f t="shared" si="55"/>
        <v/>
      </c>
      <c r="CE203" s="32" t="str">
        <f t="shared" si="56"/>
        <v/>
      </c>
      <c r="CF203" s="32" t="str">
        <f t="shared" si="57"/>
        <v/>
      </c>
      <c r="CG203" s="33">
        <f t="shared" si="61"/>
        <v>0</v>
      </c>
      <c r="CH203" s="33">
        <f t="shared" si="62"/>
        <v>0</v>
      </c>
      <c r="CI203" s="33">
        <f t="shared" si="63"/>
        <v>0</v>
      </c>
      <c r="CJ203" s="33">
        <f t="shared" si="64"/>
        <v>0</v>
      </c>
      <c r="CK203" s="33">
        <f t="shared" si="65"/>
        <v>0</v>
      </c>
      <c r="CL203" s="33">
        <f t="shared" si="66"/>
        <v>0</v>
      </c>
      <c r="CM203" s="33"/>
      <c r="CZ203" s="2"/>
    </row>
    <row r="204" spans="1:104" ht="16.350000000000001" customHeight="1" x14ac:dyDescent="0.2">
      <c r="A204" s="1392"/>
      <c r="B204" s="392" t="s">
        <v>195</v>
      </c>
      <c r="C204" s="333">
        <f t="shared" si="67"/>
        <v>0</v>
      </c>
      <c r="D204" s="393"/>
      <c r="E204" s="812">
        <f>SUM(K204+M204+O204+Q204+S204+U204+W204+Y204+AA204+AC204+AE204+AG204+AI204+AK204+AM204)</f>
        <v>0</v>
      </c>
      <c r="F204" s="270"/>
      <c r="G204" s="271"/>
      <c r="H204" s="270"/>
      <c r="I204" s="271"/>
      <c r="J204" s="270"/>
      <c r="K204" s="39"/>
      <c r="L204" s="270"/>
      <c r="M204" s="39"/>
      <c r="N204" s="270"/>
      <c r="O204" s="39"/>
      <c r="P204" s="270"/>
      <c r="Q204" s="39"/>
      <c r="R204" s="270"/>
      <c r="S204" s="39"/>
      <c r="T204" s="270"/>
      <c r="U204" s="39"/>
      <c r="V204" s="270"/>
      <c r="W204" s="39"/>
      <c r="X204" s="270"/>
      <c r="Y204" s="39"/>
      <c r="Z204" s="270"/>
      <c r="AA204" s="39"/>
      <c r="AB204" s="270"/>
      <c r="AC204" s="39"/>
      <c r="AD204" s="270"/>
      <c r="AE204" s="39"/>
      <c r="AF204" s="270"/>
      <c r="AG204" s="39"/>
      <c r="AH204" s="270"/>
      <c r="AI204" s="39"/>
      <c r="AJ204" s="270"/>
      <c r="AK204" s="39"/>
      <c r="AL204" s="270"/>
      <c r="AM204" s="239"/>
      <c r="AN204" s="255"/>
      <c r="AO204" s="264"/>
      <c r="AP204" s="109"/>
      <c r="AQ204" s="39"/>
      <c r="AR204" s="58"/>
      <c r="AS204" s="270"/>
      <c r="AT204" s="39"/>
      <c r="AU204" s="39"/>
      <c r="AV204" s="39"/>
      <c r="AW204" s="186" t="str">
        <f t="shared" si="60"/>
        <v/>
      </c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12"/>
      <c r="BI204" s="12"/>
      <c r="BY204" s="3"/>
      <c r="CA204" s="32" t="str">
        <f t="shared" si="52"/>
        <v/>
      </c>
      <c r="CB204" s="32" t="str">
        <f t="shared" si="53"/>
        <v/>
      </c>
      <c r="CC204" s="32" t="str">
        <f t="shared" si="54"/>
        <v/>
      </c>
      <c r="CD204" s="32" t="str">
        <f t="shared" si="55"/>
        <v/>
      </c>
      <c r="CE204" s="32" t="str">
        <f t="shared" si="56"/>
        <v/>
      </c>
      <c r="CF204" s="32" t="str">
        <f t="shared" si="57"/>
        <v/>
      </c>
      <c r="CG204" s="33">
        <f t="shared" si="61"/>
        <v>0</v>
      </c>
      <c r="CH204" s="33">
        <f t="shared" si="62"/>
        <v>0</v>
      </c>
      <c r="CI204" s="33">
        <f t="shared" si="63"/>
        <v>0</v>
      </c>
      <c r="CJ204" s="33">
        <f t="shared" si="64"/>
        <v>0</v>
      </c>
      <c r="CK204" s="33">
        <f t="shared" si="65"/>
        <v>0</v>
      </c>
      <c r="CL204" s="33">
        <f>IF(AND(C204&lt;&gt;0,OR(AQ204="",AR204="",AT204="",AU204="",AV204="")),1,0)</f>
        <v>0</v>
      </c>
      <c r="CM204" s="33"/>
      <c r="CZ204" s="2"/>
    </row>
    <row r="205" spans="1:104" ht="16.350000000000001" customHeight="1" x14ac:dyDescent="0.2">
      <c r="A205" s="1392"/>
      <c r="B205" s="391" t="s">
        <v>196</v>
      </c>
      <c r="C205" s="333">
        <f t="shared" si="67"/>
        <v>0</v>
      </c>
      <c r="D205" s="334">
        <f t="shared" ref="D205:E211" si="68">SUM(F205+H205+J205+L205+N205+P205+R205+T205+V205+X205+Z205+AB205+AD205+AF205+AH205+AJ205+AL205)</f>
        <v>0</v>
      </c>
      <c r="E205" s="812">
        <f t="shared" si="68"/>
        <v>0</v>
      </c>
      <c r="F205" s="35"/>
      <c r="G205" s="39"/>
      <c r="H205" s="35"/>
      <c r="I205" s="39"/>
      <c r="J205" s="35"/>
      <c r="K205" s="39"/>
      <c r="L205" s="35"/>
      <c r="M205" s="39"/>
      <c r="N205" s="35"/>
      <c r="O205" s="39"/>
      <c r="P205" s="35"/>
      <c r="Q205" s="39"/>
      <c r="R205" s="35"/>
      <c r="S205" s="39"/>
      <c r="T205" s="35"/>
      <c r="U205" s="39"/>
      <c r="V205" s="35"/>
      <c r="W205" s="39"/>
      <c r="X205" s="35"/>
      <c r="Y205" s="39"/>
      <c r="Z205" s="35"/>
      <c r="AA205" s="39"/>
      <c r="AB205" s="35"/>
      <c r="AC205" s="39"/>
      <c r="AD205" s="35"/>
      <c r="AE205" s="39"/>
      <c r="AF205" s="35"/>
      <c r="AG205" s="39"/>
      <c r="AH205" s="35"/>
      <c r="AI205" s="39"/>
      <c r="AJ205" s="35"/>
      <c r="AK205" s="39"/>
      <c r="AL205" s="35"/>
      <c r="AM205" s="239"/>
      <c r="AN205" s="255"/>
      <c r="AO205" s="264"/>
      <c r="AP205" s="109"/>
      <c r="AQ205" s="39"/>
      <c r="AR205" s="58"/>
      <c r="AS205" s="35"/>
      <c r="AT205" s="39"/>
      <c r="AU205" s="39"/>
      <c r="AV205" s="39"/>
      <c r="AW205" s="186" t="str">
        <f t="shared" si="60"/>
        <v/>
      </c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12"/>
      <c r="BI205" s="12"/>
      <c r="BY205" s="3"/>
      <c r="CA205" s="32" t="str">
        <f t="shared" si="52"/>
        <v/>
      </c>
      <c r="CB205" s="32" t="str">
        <f t="shared" si="53"/>
        <v/>
      </c>
      <c r="CC205" s="32" t="str">
        <f t="shared" si="54"/>
        <v/>
      </c>
      <c r="CD205" s="32" t="str">
        <f t="shared" si="55"/>
        <v/>
      </c>
      <c r="CE205" s="32" t="str">
        <f t="shared" si="56"/>
        <v/>
      </c>
      <c r="CF205" s="32" t="str">
        <f t="shared" si="57"/>
        <v/>
      </c>
      <c r="CG205" s="33">
        <f t="shared" si="61"/>
        <v>0</v>
      </c>
      <c r="CH205" s="33">
        <f t="shared" si="62"/>
        <v>0</v>
      </c>
      <c r="CI205" s="33">
        <f t="shared" si="63"/>
        <v>0</v>
      </c>
      <c r="CJ205" s="33">
        <f t="shared" si="64"/>
        <v>0</v>
      </c>
      <c r="CK205" s="33">
        <f t="shared" si="65"/>
        <v>0</v>
      </c>
      <c r="CL205" s="33">
        <f t="shared" si="66"/>
        <v>0</v>
      </c>
      <c r="CM205" s="33"/>
      <c r="CZ205" s="2"/>
    </row>
    <row r="206" spans="1:104" ht="16.350000000000001" customHeight="1" x14ac:dyDescent="0.2">
      <c r="A206" s="1392"/>
      <c r="B206" s="394" t="s">
        <v>197</v>
      </c>
      <c r="C206" s="333">
        <f t="shared" si="67"/>
        <v>0</v>
      </c>
      <c r="D206" s="334">
        <f t="shared" si="68"/>
        <v>0</v>
      </c>
      <c r="E206" s="812">
        <f t="shared" si="68"/>
        <v>0</v>
      </c>
      <c r="F206" s="35"/>
      <c r="G206" s="39"/>
      <c r="H206" s="35"/>
      <c r="I206" s="39"/>
      <c r="J206" s="35"/>
      <c r="K206" s="39"/>
      <c r="L206" s="35"/>
      <c r="M206" s="39"/>
      <c r="N206" s="35"/>
      <c r="O206" s="39"/>
      <c r="P206" s="35"/>
      <c r="Q206" s="39"/>
      <c r="R206" s="35"/>
      <c r="S206" s="39"/>
      <c r="T206" s="35"/>
      <c r="U206" s="39"/>
      <c r="V206" s="35"/>
      <c r="W206" s="39"/>
      <c r="X206" s="35"/>
      <c r="Y206" s="39"/>
      <c r="Z206" s="35"/>
      <c r="AA206" s="39"/>
      <c r="AB206" s="35"/>
      <c r="AC206" s="39"/>
      <c r="AD206" s="35"/>
      <c r="AE206" s="39"/>
      <c r="AF206" s="35"/>
      <c r="AG206" s="39"/>
      <c r="AH206" s="35"/>
      <c r="AI206" s="39"/>
      <c r="AJ206" s="35"/>
      <c r="AK206" s="39"/>
      <c r="AL206" s="35"/>
      <c r="AM206" s="239"/>
      <c r="AN206" s="255"/>
      <c r="AO206" s="264"/>
      <c r="AP206" s="109"/>
      <c r="AQ206" s="39"/>
      <c r="AR206" s="58"/>
      <c r="AS206" s="35"/>
      <c r="AT206" s="39"/>
      <c r="AU206" s="39"/>
      <c r="AV206" s="39"/>
      <c r="AW206" s="186" t="str">
        <f t="shared" si="60"/>
        <v/>
      </c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12"/>
      <c r="BI206" s="12"/>
      <c r="BY206" s="3"/>
      <c r="CA206" s="32" t="str">
        <f t="shared" si="52"/>
        <v/>
      </c>
      <c r="CB206" s="32" t="str">
        <f t="shared" si="53"/>
        <v/>
      </c>
      <c r="CC206" s="32" t="str">
        <f t="shared" si="54"/>
        <v/>
      </c>
      <c r="CD206" s="32" t="str">
        <f t="shared" si="55"/>
        <v/>
      </c>
      <c r="CE206" s="32" t="str">
        <f t="shared" si="56"/>
        <v/>
      </c>
      <c r="CF206" s="32" t="str">
        <f t="shared" si="57"/>
        <v/>
      </c>
      <c r="CG206" s="33">
        <f t="shared" si="61"/>
        <v>0</v>
      </c>
      <c r="CH206" s="33">
        <f t="shared" si="62"/>
        <v>0</v>
      </c>
      <c r="CI206" s="33">
        <f t="shared" si="63"/>
        <v>0</v>
      </c>
      <c r="CJ206" s="33">
        <f t="shared" si="64"/>
        <v>0</v>
      </c>
      <c r="CK206" s="33">
        <f t="shared" si="65"/>
        <v>0</v>
      </c>
      <c r="CL206" s="33">
        <f t="shared" si="66"/>
        <v>0</v>
      </c>
      <c r="CM206" s="33"/>
      <c r="CZ206" s="2"/>
    </row>
    <row r="207" spans="1:104" ht="25.35" customHeight="1" x14ac:dyDescent="0.2">
      <c r="A207" s="1392"/>
      <c r="B207" s="394" t="s">
        <v>198</v>
      </c>
      <c r="C207" s="333">
        <f t="shared" si="67"/>
        <v>0</v>
      </c>
      <c r="D207" s="334">
        <f t="shared" si="68"/>
        <v>0</v>
      </c>
      <c r="E207" s="812">
        <f t="shared" si="68"/>
        <v>0</v>
      </c>
      <c r="F207" s="35"/>
      <c r="G207" s="39"/>
      <c r="H207" s="35"/>
      <c r="I207" s="39"/>
      <c r="J207" s="35"/>
      <c r="K207" s="39"/>
      <c r="L207" s="35"/>
      <c r="M207" s="39"/>
      <c r="N207" s="35"/>
      <c r="O207" s="39"/>
      <c r="P207" s="35"/>
      <c r="Q207" s="39"/>
      <c r="R207" s="35"/>
      <c r="S207" s="39"/>
      <c r="T207" s="35"/>
      <c r="U207" s="39"/>
      <c r="V207" s="35"/>
      <c r="W207" s="39"/>
      <c r="X207" s="35"/>
      <c r="Y207" s="39"/>
      <c r="Z207" s="35"/>
      <c r="AA207" s="39"/>
      <c r="AB207" s="35"/>
      <c r="AC207" s="39"/>
      <c r="AD207" s="35"/>
      <c r="AE207" s="39"/>
      <c r="AF207" s="35"/>
      <c r="AG207" s="39"/>
      <c r="AH207" s="35"/>
      <c r="AI207" s="39"/>
      <c r="AJ207" s="35"/>
      <c r="AK207" s="39"/>
      <c r="AL207" s="35"/>
      <c r="AM207" s="239"/>
      <c r="AN207" s="255"/>
      <c r="AO207" s="264"/>
      <c r="AP207" s="109"/>
      <c r="AQ207" s="39"/>
      <c r="AR207" s="58"/>
      <c r="AS207" s="35"/>
      <c r="AT207" s="39"/>
      <c r="AU207" s="39"/>
      <c r="AV207" s="39"/>
      <c r="AW207" s="186" t="str">
        <f t="shared" si="60"/>
        <v/>
      </c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12"/>
      <c r="BI207" s="12"/>
      <c r="BY207" s="3"/>
      <c r="CA207" s="32" t="str">
        <f t="shared" si="52"/>
        <v/>
      </c>
      <c r="CB207" s="32" t="str">
        <f t="shared" si="53"/>
        <v/>
      </c>
      <c r="CC207" s="32" t="str">
        <f t="shared" si="54"/>
        <v/>
      </c>
      <c r="CD207" s="32" t="str">
        <f t="shared" si="55"/>
        <v/>
      </c>
      <c r="CE207" s="32" t="str">
        <f t="shared" si="56"/>
        <v/>
      </c>
      <c r="CF207" s="32" t="str">
        <f t="shared" si="57"/>
        <v/>
      </c>
      <c r="CG207" s="33">
        <f t="shared" si="61"/>
        <v>0</v>
      </c>
      <c r="CH207" s="33">
        <f t="shared" si="62"/>
        <v>0</v>
      </c>
      <c r="CI207" s="33">
        <f t="shared" si="63"/>
        <v>0</v>
      </c>
      <c r="CJ207" s="33">
        <f t="shared" si="64"/>
        <v>0</v>
      </c>
      <c r="CK207" s="33">
        <f t="shared" si="65"/>
        <v>0</v>
      </c>
      <c r="CL207" s="33">
        <f t="shared" si="66"/>
        <v>0</v>
      </c>
      <c r="CM207" s="33"/>
      <c r="CZ207" s="2"/>
    </row>
    <row r="208" spans="1:104" ht="16.350000000000001" customHeight="1" x14ac:dyDescent="0.2">
      <c r="A208" s="1376"/>
      <c r="B208" s="395" t="s">
        <v>199</v>
      </c>
      <c r="C208" s="344">
        <f t="shared" si="67"/>
        <v>0</v>
      </c>
      <c r="D208" s="337">
        <f t="shared" si="68"/>
        <v>0</v>
      </c>
      <c r="E208" s="820">
        <f t="shared" si="68"/>
        <v>0</v>
      </c>
      <c r="F208" s="42"/>
      <c r="G208" s="46"/>
      <c r="H208" s="42"/>
      <c r="I208" s="46"/>
      <c r="J208" s="42"/>
      <c r="K208" s="46"/>
      <c r="L208" s="42"/>
      <c r="M208" s="46"/>
      <c r="N208" s="42"/>
      <c r="O208" s="46"/>
      <c r="P208" s="42"/>
      <c r="Q208" s="46"/>
      <c r="R208" s="42"/>
      <c r="S208" s="46"/>
      <c r="T208" s="42"/>
      <c r="U208" s="46"/>
      <c r="V208" s="42"/>
      <c r="W208" s="46"/>
      <c r="X208" s="42"/>
      <c r="Y208" s="46"/>
      <c r="Z208" s="42"/>
      <c r="AA208" s="46"/>
      <c r="AB208" s="42"/>
      <c r="AC208" s="46"/>
      <c r="AD208" s="42"/>
      <c r="AE208" s="46"/>
      <c r="AF208" s="42"/>
      <c r="AG208" s="46"/>
      <c r="AH208" s="42"/>
      <c r="AI208" s="46"/>
      <c r="AJ208" s="42"/>
      <c r="AK208" s="46"/>
      <c r="AL208" s="42"/>
      <c r="AM208" s="244"/>
      <c r="AN208" s="384"/>
      <c r="AO208" s="149"/>
      <c r="AP208" s="85"/>
      <c r="AQ208" s="46"/>
      <c r="AR208" s="202"/>
      <c r="AS208" s="42"/>
      <c r="AT208" s="46"/>
      <c r="AU208" s="46"/>
      <c r="AV208" s="46"/>
      <c r="AW208" s="186" t="str">
        <f t="shared" si="60"/>
        <v/>
      </c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12"/>
      <c r="BI208" s="12"/>
      <c r="BY208" s="3"/>
      <c r="CA208" s="32" t="str">
        <f t="shared" si="52"/>
        <v/>
      </c>
      <c r="CB208" s="32" t="str">
        <f t="shared" si="53"/>
        <v/>
      </c>
      <c r="CC208" s="32" t="str">
        <f t="shared" si="54"/>
        <v/>
      </c>
      <c r="CD208" s="32" t="str">
        <f t="shared" si="55"/>
        <v/>
      </c>
      <c r="CE208" s="32" t="str">
        <f t="shared" si="56"/>
        <v/>
      </c>
      <c r="CF208" s="32" t="str">
        <f t="shared" si="57"/>
        <v/>
      </c>
      <c r="CG208" s="33">
        <f t="shared" si="61"/>
        <v>0</v>
      </c>
      <c r="CH208" s="33">
        <f t="shared" si="62"/>
        <v>0</v>
      </c>
      <c r="CI208" s="33">
        <f t="shared" si="63"/>
        <v>0</v>
      </c>
      <c r="CJ208" s="33">
        <f t="shared" si="64"/>
        <v>0</v>
      </c>
      <c r="CK208" s="33">
        <f t="shared" si="65"/>
        <v>0</v>
      </c>
      <c r="CL208" s="33">
        <f t="shared" si="66"/>
        <v>0</v>
      </c>
      <c r="CM208" s="33"/>
      <c r="CZ208" s="2"/>
    </row>
    <row r="209" spans="1:104" ht="28.5" customHeight="1" x14ac:dyDescent="0.2">
      <c r="A209" s="1599" t="s">
        <v>200</v>
      </c>
      <c r="B209" s="984" t="s">
        <v>201</v>
      </c>
      <c r="C209" s="972">
        <f t="shared" si="67"/>
        <v>0</v>
      </c>
      <c r="D209" s="973">
        <f t="shared" si="68"/>
        <v>0</v>
      </c>
      <c r="E209" s="974">
        <f t="shared" si="68"/>
        <v>0</v>
      </c>
      <c r="F209" s="893"/>
      <c r="G209" s="896"/>
      <c r="H209" s="893"/>
      <c r="I209" s="896"/>
      <c r="J209" s="893"/>
      <c r="K209" s="896"/>
      <c r="L209" s="893"/>
      <c r="M209" s="896"/>
      <c r="N209" s="893"/>
      <c r="O209" s="896"/>
      <c r="P209" s="893"/>
      <c r="Q209" s="896"/>
      <c r="R209" s="893"/>
      <c r="S209" s="896"/>
      <c r="T209" s="893"/>
      <c r="U209" s="896"/>
      <c r="V209" s="893"/>
      <c r="W209" s="896"/>
      <c r="X209" s="893"/>
      <c r="Y209" s="896"/>
      <c r="Z209" s="893"/>
      <c r="AA209" s="896"/>
      <c r="AB209" s="893"/>
      <c r="AC209" s="896"/>
      <c r="AD209" s="893"/>
      <c r="AE209" s="896"/>
      <c r="AF209" s="893"/>
      <c r="AG209" s="896"/>
      <c r="AH209" s="893"/>
      <c r="AI209" s="896"/>
      <c r="AJ209" s="397"/>
      <c r="AK209" s="347"/>
      <c r="AL209" s="893"/>
      <c r="AM209" s="953"/>
      <c r="AN209" s="255"/>
      <c r="AO209" s="264"/>
      <c r="AP209" s="109"/>
      <c r="AQ209" s="896"/>
      <c r="AR209" s="913"/>
      <c r="AS209" s="893"/>
      <c r="AT209" s="896"/>
      <c r="AU209" s="896"/>
      <c r="AV209" s="896"/>
      <c r="AW209" s="186" t="str">
        <f t="shared" si="60"/>
        <v/>
      </c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12"/>
      <c r="BI209" s="12"/>
      <c r="BY209" s="3"/>
      <c r="CA209" s="32" t="str">
        <f t="shared" si="52"/>
        <v/>
      </c>
      <c r="CB209" s="32" t="str">
        <f t="shared" si="53"/>
        <v/>
      </c>
      <c r="CC209" s="32" t="str">
        <f t="shared" si="54"/>
        <v/>
      </c>
      <c r="CD209" s="32" t="str">
        <f t="shared" si="55"/>
        <v/>
      </c>
      <c r="CE209" s="32" t="str">
        <f t="shared" si="56"/>
        <v/>
      </c>
      <c r="CF209" s="32" t="str">
        <f t="shared" si="57"/>
        <v/>
      </c>
      <c r="CG209" s="33">
        <f t="shared" si="61"/>
        <v>0</v>
      </c>
      <c r="CH209" s="33">
        <f t="shared" si="62"/>
        <v>0</v>
      </c>
      <c r="CI209" s="33">
        <f t="shared" si="63"/>
        <v>0</v>
      </c>
      <c r="CJ209" s="33">
        <f t="shared" si="64"/>
        <v>0</v>
      </c>
      <c r="CK209" s="33">
        <f t="shared" si="65"/>
        <v>0</v>
      </c>
      <c r="CL209" s="33">
        <f t="shared" si="66"/>
        <v>0</v>
      </c>
      <c r="CM209" s="33"/>
      <c r="CZ209" s="2"/>
    </row>
    <row r="210" spans="1:104" ht="27.75" customHeight="1" x14ac:dyDescent="0.2">
      <c r="A210" s="1484"/>
      <c r="B210" s="398" t="s">
        <v>202</v>
      </c>
      <c r="C210" s="333">
        <f t="shared" si="67"/>
        <v>0</v>
      </c>
      <c r="D210" s="334">
        <f t="shared" si="68"/>
        <v>0</v>
      </c>
      <c r="E210" s="812">
        <f t="shared" si="68"/>
        <v>0</v>
      </c>
      <c r="F210" s="35"/>
      <c r="G210" s="39"/>
      <c r="H210" s="35"/>
      <c r="I210" s="39"/>
      <c r="J210" s="35"/>
      <c r="K210" s="39"/>
      <c r="L210" s="35"/>
      <c r="M210" s="39"/>
      <c r="N210" s="35"/>
      <c r="O210" s="39"/>
      <c r="P210" s="35"/>
      <c r="Q210" s="39"/>
      <c r="R210" s="35"/>
      <c r="S210" s="39"/>
      <c r="T210" s="35"/>
      <c r="U210" s="39"/>
      <c r="V210" s="35"/>
      <c r="W210" s="39"/>
      <c r="X210" s="35"/>
      <c r="Y210" s="39"/>
      <c r="Z210" s="35"/>
      <c r="AA210" s="39"/>
      <c r="AB210" s="35"/>
      <c r="AC210" s="39"/>
      <c r="AD210" s="35"/>
      <c r="AE210" s="39"/>
      <c r="AF210" s="35"/>
      <c r="AG210" s="39"/>
      <c r="AH210" s="35"/>
      <c r="AI210" s="39"/>
      <c r="AJ210" s="42"/>
      <c r="AK210" s="46"/>
      <c r="AL210" s="35"/>
      <c r="AM210" s="239"/>
      <c r="AN210" s="255"/>
      <c r="AO210" s="264"/>
      <c r="AP210" s="109"/>
      <c r="AQ210" s="39"/>
      <c r="AR210" s="58"/>
      <c r="AS210" s="35"/>
      <c r="AT210" s="39"/>
      <c r="AU210" s="39"/>
      <c r="AV210" s="39"/>
      <c r="AW210" s="186" t="str">
        <f t="shared" si="60"/>
        <v/>
      </c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12"/>
      <c r="BI210" s="12"/>
      <c r="BY210" s="3"/>
      <c r="CA210" s="32" t="str">
        <f t="shared" si="52"/>
        <v/>
      </c>
      <c r="CB210" s="32" t="str">
        <f t="shared" si="53"/>
        <v/>
      </c>
      <c r="CC210" s="32" t="str">
        <f t="shared" si="54"/>
        <v/>
      </c>
      <c r="CD210" s="32" t="str">
        <f t="shared" si="55"/>
        <v/>
      </c>
      <c r="CE210" s="32" t="str">
        <f t="shared" si="56"/>
        <v/>
      </c>
      <c r="CF210" s="32" t="str">
        <f t="shared" si="57"/>
        <v/>
      </c>
      <c r="CG210" s="33">
        <f t="shared" si="61"/>
        <v>0</v>
      </c>
      <c r="CH210" s="33">
        <f t="shared" si="62"/>
        <v>0</v>
      </c>
      <c r="CI210" s="33">
        <f t="shared" si="63"/>
        <v>0</v>
      </c>
      <c r="CJ210" s="33">
        <f t="shared" si="64"/>
        <v>0</v>
      </c>
      <c r="CK210" s="33">
        <f t="shared" si="65"/>
        <v>0</v>
      </c>
      <c r="CL210" s="33">
        <f t="shared" si="66"/>
        <v>0</v>
      </c>
      <c r="CM210" s="33"/>
      <c r="CZ210" s="2"/>
    </row>
    <row r="211" spans="1:104" ht="27" customHeight="1" x14ac:dyDescent="0.2">
      <c r="A211" s="1471"/>
      <c r="B211" s="383" t="s">
        <v>203</v>
      </c>
      <c r="C211" s="348">
        <f t="shared" si="67"/>
        <v>0</v>
      </c>
      <c r="D211" s="349">
        <f t="shared" si="68"/>
        <v>0</v>
      </c>
      <c r="E211" s="350">
        <f t="shared" si="68"/>
        <v>0</v>
      </c>
      <c r="F211" s="82"/>
      <c r="G211" s="85"/>
      <c r="H211" s="82"/>
      <c r="I211" s="85"/>
      <c r="J211" s="82"/>
      <c r="K211" s="85"/>
      <c r="L211" s="82"/>
      <c r="M211" s="85"/>
      <c r="N211" s="82"/>
      <c r="O211" s="85"/>
      <c r="P211" s="82"/>
      <c r="Q211" s="85"/>
      <c r="R211" s="82"/>
      <c r="S211" s="85"/>
      <c r="T211" s="82"/>
      <c r="U211" s="85"/>
      <c r="V211" s="82"/>
      <c r="W211" s="85"/>
      <c r="X211" s="82"/>
      <c r="Y211" s="85"/>
      <c r="Z211" s="82"/>
      <c r="AA211" s="85"/>
      <c r="AB211" s="82"/>
      <c r="AC211" s="85"/>
      <c r="AD211" s="82"/>
      <c r="AE211" s="85"/>
      <c r="AF211" s="82"/>
      <c r="AG211" s="85"/>
      <c r="AH211" s="82"/>
      <c r="AI211" s="85"/>
      <c r="AJ211" s="82"/>
      <c r="AK211" s="85"/>
      <c r="AL211" s="82"/>
      <c r="AM211" s="351"/>
      <c r="AN211" s="384"/>
      <c r="AO211" s="149"/>
      <c r="AP211" s="85"/>
      <c r="AQ211" s="85"/>
      <c r="AR211" s="59"/>
      <c r="AS211" s="82"/>
      <c r="AT211" s="85"/>
      <c r="AU211" s="85"/>
      <c r="AV211" s="85"/>
      <c r="AW211" s="186" t="str">
        <f t="shared" si="60"/>
        <v/>
      </c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12"/>
      <c r="BI211" s="12"/>
      <c r="BY211" s="3"/>
      <c r="CA211" s="32" t="str">
        <f t="shared" si="52"/>
        <v/>
      </c>
      <c r="CB211" s="32" t="str">
        <f t="shared" si="53"/>
        <v/>
      </c>
      <c r="CC211" s="32" t="str">
        <f t="shared" si="54"/>
        <v/>
      </c>
      <c r="CD211" s="32" t="str">
        <f t="shared" si="55"/>
        <v/>
      </c>
      <c r="CE211" s="32" t="str">
        <f t="shared" si="56"/>
        <v/>
      </c>
      <c r="CF211" s="32" t="str">
        <f t="shared" si="57"/>
        <v/>
      </c>
      <c r="CG211" s="33">
        <f t="shared" si="61"/>
        <v>0</v>
      </c>
      <c r="CH211" s="33">
        <f t="shared" si="62"/>
        <v>0</v>
      </c>
      <c r="CI211" s="33">
        <f t="shared" si="63"/>
        <v>0</v>
      </c>
      <c r="CJ211" s="33">
        <f t="shared" si="64"/>
        <v>0</v>
      </c>
      <c r="CK211" s="33">
        <f t="shared" si="65"/>
        <v>0</v>
      </c>
      <c r="CL211" s="33">
        <f t="shared" si="66"/>
        <v>0</v>
      </c>
      <c r="CM211" s="33"/>
      <c r="CZ211" s="2"/>
    </row>
    <row r="212" spans="1:104" ht="25.5" customHeight="1" x14ac:dyDescent="0.2">
      <c r="A212" s="1599" t="s">
        <v>204</v>
      </c>
      <c r="B212" s="982" t="s">
        <v>205</v>
      </c>
      <c r="C212" s="972">
        <f t="shared" si="67"/>
        <v>0</v>
      </c>
      <c r="D212" s="973">
        <f t="shared" ref="D212:E215" si="69">SUM(F212+H212+J212+L212+N212)</f>
        <v>0</v>
      </c>
      <c r="E212" s="974">
        <f t="shared" si="69"/>
        <v>0</v>
      </c>
      <c r="F212" s="893"/>
      <c r="G212" s="896"/>
      <c r="H212" s="893"/>
      <c r="I212" s="896"/>
      <c r="J212" s="893"/>
      <c r="K212" s="896"/>
      <c r="L212" s="893"/>
      <c r="M212" s="896"/>
      <c r="N212" s="893"/>
      <c r="O212" s="896"/>
      <c r="P212" s="977"/>
      <c r="Q212" s="978"/>
      <c r="R212" s="977"/>
      <c r="S212" s="978"/>
      <c r="T212" s="977"/>
      <c r="U212" s="978"/>
      <c r="V212" s="977"/>
      <c r="W212" s="978"/>
      <c r="X212" s="977"/>
      <c r="Y212" s="978"/>
      <c r="Z212" s="977"/>
      <c r="AA212" s="978"/>
      <c r="AB212" s="977"/>
      <c r="AC212" s="978"/>
      <c r="AD212" s="977"/>
      <c r="AE212" s="978"/>
      <c r="AF212" s="977"/>
      <c r="AG212" s="978"/>
      <c r="AH212" s="977"/>
      <c r="AI212" s="978"/>
      <c r="AJ212" s="977"/>
      <c r="AK212" s="978"/>
      <c r="AL212" s="977"/>
      <c r="AM212" s="985"/>
      <c r="AN212" s="954"/>
      <c r="AO212" s="911"/>
      <c r="AP212" s="896"/>
      <c r="AQ212" s="896"/>
      <c r="AR212" s="980"/>
      <c r="AS212" s="893"/>
      <c r="AT212" s="896"/>
      <c r="AU212" s="896"/>
      <c r="AV212" s="896"/>
      <c r="AW212" s="186" t="str">
        <f t="shared" si="60"/>
        <v/>
      </c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12"/>
      <c r="BI212" s="12"/>
      <c r="BY212" s="3"/>
      <c r="CA212" s="32" t="str">
        <f t="shared" si="52"/>
        <v/>
      </c>
      <c r="CB212" s="32"/>
      <c r="CC212" s="32" t="str">
        <f t="shared" si="54"/>
        <v/>
      </c>
      <c r="CD212" s="32" t="str">
        <f t="shared" si="55"/>
        <v/>
      </c>
      <c r="CE212" s="32" t="str">
        <f t="shared" si="56"/>
        <v/>
      </c>
      <c r="CF212" s="32" t="str">
        <f t="shared" si="57"/>
        <v/>
      </c>
      <c r="CG212" s="33">
        <f t="shared" si="61"/>
        <v>0</v>
      </c>
      <c r="CH212" s="33"/>
      <c r="CI212" s="33">
        <f t="shared" si="63"/>
        <v>0</v>
      </c>
      <c r="CJ212" s="33">
        <f t="shared" si="64"/>
        <v>0</v>
      </c>
      <c r="CK212" s="33">
        <f t="shared" si="65"/>
        <v>0</v>
      </c>
      <c r="CL212" s="33">
        <f t="shared" ref="CL212:CL214" si="70">IF(AND(C212&lt;&gt;0,OR(AQ212="",AS212="",AT212="",AU212="",AV212="")),1,0)</f>
        <v>0</v>
      </c>
      <c r="CM212" s="33"/>
      <c r="CZ212" s="2"/>
    </row>
    <row r="213" spans="1:104" ht="26.25" customHeight="1" x14ac:dyDescent="0.2">
      <c r="A213" s="1484"/>
      <c r="B213" s="400" t="s">
        <v>206</v>
      </c>
      <c r="C213" s="333">
        <f t="shared" si="67"/>
        <v>0</v>
      </c>
      <c r="D213" s="334">
        <f t="shared" si="69"/>
        <v>0</v>
      </c>
      <c r="E213" s="812">
        <f t="shared" si="69"/>
        <v>0</v>
      </c>
      <c r="F213" s="35"/>
      <c r="G213" s="39"/>
      <c r="H213" s="35"/>
      <c r="I213" s="39"/>
      <c r="J213" s="35"/>
      <c r="K213" s="39"/>
      <c r="L213" s="35"/>
      <c r="M213" s="39"/>
      <c r="N213" s="35"/>
      <c r="O213" s="39"/>
      <c r="P213" s="270"/>
      <c r="Q213" s="271"/>
      <c r="R213" s="270"/>
      <c r="S213" s="271"/>
      <c r="T213" s="270"/>
      <c r="U213" s="271"/>
      <c r="V213" s="270"/>
      <c r="W213" s="271"/>
      <c r="X213" s="270"/>
      <c r="Y213" s="271"/>
      <c r="Z213" s="270"/>
      <c r="AA213" s="271"/>
      <c r="AB213" s="270"/>
      <c r="AC213" s="271"/>
      <c r="AD213" s="270"/>
      <c r="AE213" s="271"/>
      <c r="AF213" s="270"/>
      <c r="AG213" s="271"/>
      <c r="AH213" s="270"/>
      <c r="AI213" s="271"/>
      <c r="AJ213" s="270"/>
      <c r="AK213" s="271"/>
      <c r="AL213" s="270"/>
      <c r="AM213" s="401"/>
      <c r="AN213" s="255"/>
      <c r="AO213" s="264"/>
      <c r="AP213" s="109"/>
      <c r="AQ213" s="39"/>
      <c r="AR213" s="402"/>
      <c r="AS213" s="35"/>
      <c r="AT213" s="39"/>
      <c r="AU213" s="39"/>
      <c r="AV213" s="39"/>
      <c r="AW213" s="186" t="str">
        <f t="shared" si="60"/>
        <v/>
      </c>
      <c r="AX213" s="31"/>
      <c r="AY213" s="31"/>
      <c r="AZ213" s="31"/>
      <c r="BA213" s="31"/>
      <c r="BB213" s="31"/>
      <c r="BC213" s="31"/>
      <c r="BD213" s="31"/>
      <c r="BE213" s="12"/>
      <c r="BF213" s="12"/>
      <c r="BY213" s="3"/>
      <c r="CA213" s="32" t="str">
        <f t="shared" si="52"/>
        <v/>
      </c>
      <c r="CB213" s="32"/>
      <c r="CC213" s="32" t="str">
        <f t="shared" si="54"/>
        <v/>
      </c>
      <c r="CD213" s="32" t="str">
        <f t="shared" si="55"/>
        <v/>
      </c>
      <c r="CE213" s="32" t="str">
        <f t="shared" si="56"/>
        <v/>
      </c>
      <c r="CF213" s="32" t="str">
        <f t="shared" si="57"/>
        <v/>
      </c>
      <c r="CG213" s="33">
        <f t="shared" si="61"/>
        <v>0</v>
      </c>
      <c r="CH213" s="33"/>
      <c r="CI213" s="33">
        <f t="shared" si="63"/>
        <v>0</v>
      </c>
      <c r="CJ213" s="33">
        <f t="shared" si="64"/>
        <v>0</v>
      </c>
      <c r="CK213" s="33">
        <f t="shared" si="65"/>
        <v>0</v>
      </c>
      <c r="CL213" s="33">
        <f t="shared" si="70"/>
        <v>0</v>
      </c>
      <c r="CM213" s="33"/>
      <c r="CZ213" s="2"/>
    </row>
    <row r="214" spans="1:104" ht="28.5" customHeight="1" x14ac:dyDescent="0.2">
      <c r="A214" s="1484"/>
      <c r="B214" s="400" t="s">
        <v>207</v>
      </c>
      <c r="C214" s="333">
        <f t="shared" si="67"/>
        <v>0</v>
      </c>
      <c r="D214" s="334">
        <f t="shared" si="69"/>
        <v>0</v>
      </c>
      <c r="E214" s="812">
        <f t="shared" si="69"/>
        <v>0</v>
      </c>
      <c r="F214" s="35"/>
      <c r="G214" s="39"/>
      <c r="H214" s="35"/>
      <c r="I214" s="39"/>
      <c r="J214" s="35"/>
      <c r="K214" s="39"/>
      <c r="L214" s="35"/>
      <c r="M214" s="39"/>
      <c r="N214" s="35"/>
      <c r="O214" s="39"/>
      <c r="P214" s="270"/>
      <c r="Q214" s="271"/>
      <c r="R214" s="270"/>
      <c r="S214" s="271"/>
      <c r="T214" s="270"/>
      <c r="U214" s="271"/>
      <c r="V214" s="270"/>
      <c r="W214" s="271"/>
      <c r="X214" s="270"/>
      <c r="Y214" s="271"/>
      <c r="Z214" s="270"/>
      <c r="AA214" s="271"/>
      <c r="AB214" s="270"/>
      <c r="AC214" s="271"/>
      <c r="AD214" s="270"/>
      <c r="AE214" s="271"/>
      <c r="AF214" s="270"/>
      <c r="AG214" s="271"/>
      <c r="AH214" s="270"/>
      <c r="AI214" s="271"/>
      <c r="AJ214" s="270"/>
      <c r="AK214" s="271"/>
      <c r="AL214" s="270"/>
      <c r="AM214" s="401"/>
      <c r="AN214" s="255"/>
      <c r="AO214" s="264"/>
      <c r="AP214" s="109"/>
      <c r="AQ214" s="39"/>
      <c r="AR214" s="402"/>
      <c r="AS214" s="35"/>
      <c r="AT214" s="39"/>
      <c r="AU214" s="39"/>
      <c r="AV214" s="39"/>
      <c r="AW214" s="186" t="str">
        <f t="shared" si="60"/>
        <v/>
      </c>
      <c r="AX214" s="31"/>
      <c r="AY214" s="31"/>
      <c r="AZ214" s="31"/>
      <c r="BA214" s="31"/>
      <c r="BB214" s="31"/>
      <c r="BC214" s="31"/>
      <c r="BD214" s="31"/>
      <c r="BE214" s="12"/>
      <c r="BF214" s="12"/>
      <c r="BY214" s="3"/>
      <c r="CA214" s="32" t="str">
        <f t="shared" si="52"/>
        <v/>
      </c>
      <c r="CB214" s="32"/>
      <c r="CC214" s="32" t="str">
        <f t="shared" si="54"/>
        <v/>
      </c>
      <c r="CD214" s="32" t="str">
        <f t="shared" si="55"/>
        <v/>
      </c>
      <c r="CE214" s="32" t="str">
        <f t="shared" si="56"/>
        <v/>
      </c>
      <c r="CF214" s="32" t="str">
        <f t="shared" si="57"/>
        <v/>
      </c>
      <c r="CG214" s="33">
        <f t="shared" si="61"/>
        <v>0</v>
      </c>
      <c r="CH214" s="33"/>
      <c r="CI214" s="33">
        <f t="shared" si="63"/>
        <v>0</v>
      </c>
      <c r="CJ214" s="33">
        <f t="shared" si="64"/>
        <v>0</v>
      </c>
      <c r="CK214" s="33">
        <f t="shared" si="65"/>
        <v>0</v>
      </c>
      <c r="CL214" s="33">
        <f t="shared" si="70"/>
        <v>0</v>
      </c>
      <c r="CM214" s="33"/>
      <c r="CZ214" s="2"/>
    </row>
    <row r="215" spans="1:104" ht="36" customHeight="1" x14ac:dyDescent="0.2">
      <c r="A215" s="1471"/>
      <c r="B215" s="383" t="s">
        <v>208</v>
      </c>
      <c r="C215" s="348">
        <f t="shared" si="67"/>
        <v>0</v>
      </c>
      <c r="D215" s="349">
        <f t="shared" si="69"/>
        <v>0</v>
      </c>
      <c r="E215" s="350">
        <f t="shared" si="69"/>
        <v>0</v>
      </c>
      <c r="F215" s="82"/>
      <c r="G215" s="85"/>
      <c r="H215" s="82"/>
      <c r="I215" s="85"/>
      <c r="J215" s="82"/>
      <c r="K215" s="85"/>
      <c r="L215" s="82"/>
      <c r="M215" s="85"/>
      <c r="N215" s="82"/>
      <c r="O215" s="85"/>
      <c r="P215" s="273"/>
      <c r="Q215" s="274"/>
      <c r="R215" s="273"/>
      <c r="S215" s="274"/>
      <c r="T215" s="273"/>
      <c r="U215" s="274"/>
      <c r="V215" s="273"/>
      <c r="W215" s="274"/>
      <c r="X215" s="273"/>
      <c r="Y215" s="274"/>
      <c r="Z215" s="273"/>
      <c r="AA215" s="274"/>
      <c r="AB215" s="273"/>
      <c r="AC215" s="274"/>
      <c r="AD215" s="273"/>
      <c r="AE215" s="274"/>
      <c r="AF215" s="273"/>
      <c r="AG215" s="274"/>
      <c r="AH215" s="273"/>
      <c r="AI215" s="274"/>
      <c r="AJ215" s="273"/>
      <c r="AK215" s="274"/>
      <c r="AL215" s="273"/>
      <c r="AM215" s="403"/>
      <c r="AN215" s="255"/>
      <c r="AO215" s="264"/>
      <c r="AP215" s="185"/>
      <c r="AQ215" s="82"/>
      <c r="AR215" s="404"/>
      <c r="AS215" s="82"/>
      <c r="AT215" s="85"/>
      <c r="AU215" s="85"/>
      <c r="AV215" s="85"/>
      <c r="AW215" s="186" t="str">
        <f t="shared" si="60"/>
        <v/>
      </c>
      <c r="AX215" s="31"/>
      <c r="AY215" s="31"/>
      <c r="AZ215" s="31"/>
      <c r="BA215" s="31"/>
      <c r="BB215" s="31"/>
      <c r="BC215" s="31"/>
      <c r="BD215" s="31"/>
      <c r="BE215" s="12"/>
      <c r="BF215" s="12"/>
      <c r="BY215" s="3"/>
      <c r="CA215" s="32" t="str">
        <f t="shared" si="52"/>
        <v/>
      </c>
      <c r="CB215" s="32"/>
      <c r="CC215" s="32" t="str">
        <f t="shared" si="54"/>
        <v/>
      </c>
      <c r="CD215" s="32" t="str">
        <f t="shared" si="55"/>
        <v/>
      </c>
      <c r="CE215" s="32" t="str">
        <f t="shared" si="56"/>
        <v/>
      </c>
      <c r="CF215" s="32" t="str">
        <f t="shared" si="57"/>
        <v/>
      </c>
      <c r="CG215" s="33">
        <f t="shared" si="61"/>
        <v>0</v>
      </c>
      <c r="CH215" s="33"/>
      <c r="CI215" s="33">
        <f t="shared" si="63"/>
        <v>0</v>
      </c>
      <c r="CJ215" s="33">
        <f t="shared" si="64"/>
        <v>0</v>
      </c>
      <c r="CK215" s="33">
        <f t="shared" si="65"/>
        <v>0</v>
      </c>
      <c r="CL215" s="33">
        <f>IF(AND(C215&lt;&gt;0,OR(AQ215="",AS215="",AT215="",AU215="",AV215="")),1,0)</f>
        <v>0</v>
      </c>
      <c r="CM215" s="33"/>
      <c r="CZ215" s="2"/>
    </row>
    <row r="216" spans="1:104" ht="16.350000000000001" customHeight="1" x14ac:dyDescent="0.2">
      <c r="A216" s="1392" t="s">
        <v>209</v>
      </c>
      <c r="B216" s="986" t="s">
        <v>234</v>
      </c>
      <c r="C216" s="328">
        <f t="shared" ref="C216:C221" si="71">+D216+E216</f>
        <v>0</v>
      </c>
      <c r="D216" s="329">
        <f t="shared" ref="D216:E231" si="72">SUM(F216+H216+J216+L216+N216+P216+R216+T216+V216+X216+Z216+AB216+AD216+AF216+AH216+AJ216+AL216)</f>
        <v>0</v>
      </c>
      <c r="E216" s="330">
        <f t="shared" si="72"/>
        <v>0</v>
      </c>
      <c r="F216" s="106"/>
      <c r="G216" s="109"/>
      <c r="H216" s="106"/>
      <c r="I216" s="109"/>
      <c r="J216" s="106"/>
      <c r="K216" s="109"/>
      <c r="L216" s="106"/>
      <c r="M216" s="109"/>
      <c r="N216" s="106"/>
      <c r="O216" s="109"/>
      <c r="P216" s="106"/>
      <c r="Q216" s="109"/>
      <c r="R216" s="106"/>
      <c r="S216" s="109"/>
      <c r="T216" s="106"/>
      <c r="U216" s="109"/>
      <c r="V216" s="106"/>
      <c r="W216" s="109"/>
      <c r="X216" s="106"/>
      <c r="Y216" s="109"/>
      <c r="Z216" s="106"/>
      <c r="AA216" s="109"/>
      <c r="AB216" s="106"/>
      <c r="AC216" s="109"/>
      <c r="AD216" s="106"/>
      <c r="AE216" s="109"/>
      <c r="AF216" s="106"/>
      <c r="AG216" s="109"/>
      <c r="AH216" s="106"/>
      <c r="AI216" s="109"/>
      <c r="AJ216" s="106"/>
      <c r="AK216" s="109"/>
      <c r="AL216" s="106"/>
      <c r="AM216" s="895"/>
      <c r="AN216" s="911"/>
      <c r="AO216" s="894"/>
      <c r="AP216" s="924"/>
      <c r="AQ216" s="109"/>
      <c r="AR216" s="109"/>
      <c r="AS216" s="893"/>
      <c r="AT216" s="39"/>
      <c r="AU216" s="39"/>
      <c r="AV216" s="39"/>
      <c r="AW216" s="186" t="str">
        <f t="shared" si="60"/>
        <v/>
      </c>
      <c r="AX216" s="31"/>
      <c r="AY216" s="31"/>
      <c r="AZ216" s="31"/>
      <c r="BA216" s="31"/>
      <c r="BB216" s="31"/>
      <c r="BC216" s="31"/>
      <c r="BD216" s="31"/>
      <c r="BE216" s="12"/>
      <c r="BF216" s="12"/>
      <c r="BY216" s="3"/>
      <c r="CA216" s="32" t="str">
        <f t="shared" si="52"/>
        <v/>
      </c>
      <c r="CB216" s="32" t="str">
        <f t="shared" si="53"/>
        <v/>
      </c>
      <c r="CC216" s="32" t="str">
        <f t="shared" si="54"/>
        <v/>
      </c>
      <c r="CD216" s="32" t="str">
        <f t="shared" si="55"/>
        <v/>
      </c>
      <c r="CE216" s="32" t="str">
        <f t="shared" si="56"/>
        <v/>
      </c>
      <c r="CF216" s="32" t="str">
        <f t="shared" si="57"/>
        <v/>
      </c>
      <c r="CG216" s="33">
        <f t="shared" si="61"/>
        <v>0</v>
      </c>
      <c r="CH216" s="33">
        <f t="shared" si="62"/>
        <v>0</v>
      </c>
      <c r="CI216" s="33">
        <f t="shared" si="63"/>
        <v>0</v>
      </c>
      <c r="CJ216" s="33">
        <f t="shared" si="64"/>
        <v>0</v>
      </c>
      <c r="CK216" s="33">
        <f t="shared" si="65"/>
        <v>0</v>
      </c>
      <c r="CL216" s="33">
        <f t="shared" si="66"/>
        <v>0</v>
      </c>
      <c r="CM216" s="33"/>
      <c r="CZ216" s="2"/>
    </row>
    <row r="217" spans="1:104" ht="16.350000000000001" customHeight="1" x14ac:dyDescent="0.2">
      <c r="A217" s="1392"/>
      <c r="B217" s="406" t="s">
        <v>211</v>
      </c>
      <c r="C217" s="333">
        <f t="shared" si="71"/>
        <v>0</v>
      </c>
      <c r="D217" s="334">
        <f t="shared" si="72"/>
        <v>0</v>
      </c>
      <c r="E217" s="812">
        <f t="shared" si="72"/>
        <v>0</v>
      </c>
      <c r="F217" s="35"/>
      <c r="G217" s="39"/>
      <c r="H217" s="35"/>
      <c r="I217" s="39"/>
      <c r="J217" s="35"/>
      <c r="K217" s="39"/>
      <c r="L217" s="35"/>
      <c r="M217" s="39"/>
      <c r="N217" s="35"/>
      <c r="O217" s="39"/>
      <c r="P217" s="35"/>
      <c r="Q217" s="39"/>
      <c r="R217" s="35"/>
      <c r="S217" s="39"/>
      <c r="T217" s="35"/>
      <c r="U217" s="39"/>
      <c r="V217" s="35"/>
      <c r="W217" s="39"/>
      <c r="X217" s="35"/>
      <c r="Y217" s="39"/>
      <c r="Z217" s="35"/>
      <c r="AA217" s="39"/>
      <c r="AB217" s="35"/>
      <c r="AC217" s="39"/>
      <c r="AD217" s="35"/>
      <c r="AE217" s="39"/>
      <c r="AF217" s="35"/>
      <c r="AG217" s="39"/>
      <c r="AH217" s="35"/>
      <c r="AI217" s="39"/>
      <c r="AJ217" s="35"/>
      <c r="AK217" s="39"/>
      <c r="AL217" s="35"/>
      <c r="AM217" s="38"/>
      <c r="AN217" s="143"/>
      <c r="AO217" s="36"/>
      <c r="AP217" s="40"/>
      <c r="AQ217" s="39"/>
      <c r="AR217" s="39"/>
      <c r="AS217" s="35"/>
      <c r="AT217" s="39"/>
      <c r="AU217" s="39"/>
      <c r="AV217" s="39"/>
      <c r="AW217" s="186" t="str">
        <f t="shared" si="60"/>
        <v/>
      </c>
      <c r="AX217" s="31"/>
      <c r="AY217" s="31"/>
      <c r="AZ217" s="31"/>
      <c r="BA217" s="31"/>
      <c r="BB217" s="31"/>
      <c r="BC217" s="31"/>
      <c r="BD217" s="31"/>
      <c r="BE217" s="12"/>
      <c r="BF217" s="12"/>
      <c r="BY217" s="3"/>
      <c r="CA217" s="32" t="str">
        <f t="shared" si="52"/>
        <v/>
      </c>
      <c r="CB217" s="32" t="str">
        <f t="shared" si="53"/>
        <v/>
      </c>
      <c r="CC217" s="32" t="str">
        <f t="shared" si="54"/>
        <v/>
      </c>
      <c r="CD217" s="32" t="str">
        <f t="shared" si="55"/>
        <v/>
      </c>
      <c r="CE217" s="32" t="str">
        <f t="shared" si="56"/>
        <v/>
      </c>
      <c r="CF217" s="32" t="str">
        <f t="shared" si="57"/>
        <v/>
      </c>
      <c r="CG217" s="33">
        <f t="shared" si="61"/>
        <v>0</v>
      </c>
      <c r="CH217" s="33">
        <f t="shared" si="62"/>
        <v>0</v>
      </c>
      <c r="CI217" s="33">
        <f t="shared" si="63"/>
        <v>0</v>
      </c>
      <c r="CJ217" s="33">
        <f t="shared" si="64"/>
        <v>0</v>
      </c>
      <c r="CK217" s="33">
        <f t="shared" si="65"/>
        <v>0</v>
      </c>
      <c r="CL217" s="33">
        <f t="shared" si="66"/>
        <v>0</v>
      </c>
      <c r="CM217" s="33"/>
      <c r="CZ217" s="2"/>
    </row>
    <row r="218" spans="1:104" ht="16.350000000000001" customHeight="1" x14ac:dyDescent="0.2">
      <c r="A218" s="1392"/>
      <c r="B218" s="406" t="s">
        <v>212</v>
      </c>
      <c r="C218" s="333">
        <f t="shared" si="71"/>
        <v>0</v>
      </c>
      <c r="D218" s="334">
        <f t="shared" si="72"/>
        <v>0</v>
      </c>
      <c r="E218" s="812">
        <f t="shared" si="72"/>
        <v>0</v>
      </c>
      <c r="F218" s="35"/>
      <c r="G218" s="39"/>
      <c r="H218" s="35"/>
      <c r="I218" s="39"/>
      <c r="J218" s="35"/>
      <c r="K218" s="39"/>
      <c r="L218" s="35"/>
      <c r="M218" s="39"/>
      <c r="N218" s="35"/>
      <c r="O218" s="39"/>
      <c r="P218" s="35"/>
      <c r="Q218" s="39"/>
      <c r="R218" s="35"/>
      <c r="S218" s="39"/>
      <c r="T218" s="35"/>
      <c r="U218" s="39"/>
      <c r="V218" s="35"/>
      <c r="W218" s="39"/>
      <c r="X218" s="35"/>
      <c r="Y218" s="39"/>
      <c r="Z218" s="35"/>
      <c r="AA218" s="39"/>
      <c r="AB218" s="35"/>
      <c r="AC218" s="39"/>
      <c r="AD218" s="35"/>
      <c r="AE218" s="39"/>
      <c r="AF218" s="35"/>
      <c r="AG218" s="39"/>
      <c r="AH218" s="35"/>
      <c r="AI218" s="39"/>
      <c r="AJ218" s="35"/>
      <c r="AK218" s="39"/>
      <c r="AL218" s="35"/>
      <c r="AM218" s="38"/>
      <c r="AN218" s="143"/>
      <c r="AO218" s="36"/>
      <c r="AP218" s="40"/>
      <c r="AQ218" s="39"/>
      <c r="AR218" s="39"/>
      <c r="AS218" s="35"/>
      <c r="AT218" s="39"/>
      <c r="AU218" s="39"/>
      <c r="AV218" s="39"/>
      <c r="AW218" s="186" t="str">
        <f t="shared" si="60"/>
        <v/>
      </c>
      <c r="AX218" s="31"/>
      <c r="AY218" s="31"/>
      <c r="AZ218" s="31"/>
      <c r="BA218" s="31"/>
      <c r="BB218" s="31"/>
      <c r="BC218" s="31"/>
      <c r="BD218" s="31"/>
      <c r="BE218" s="12"/>
      <c r="BF218" s="12"/>
      <c r="BY218" s="3"/>
      <c r="CA218" s="32" t="str">
        <f t="shared" si="52"/>
        <v/>
      </c>
      <c r="CB218" s="32" t="str">
        <f t="shared" si="53"/>
        <v/>
      </c>
      <c r="CC218" s="32" t="str">
        <f t="shared" si="54"/>
        <v/>
      </c>
      <c r="CD218" s="32" t="str">
        <f t="shared" si="55"/>
        <v/>
      </c>
      <c r="CE218" s="32" t="str">
        <f t="shared" si="56"/>
        <v/>
      </c>
      <c r="CF218" s="32" t="str">
        <f t="shared" si="57"/>
        <v/>
      </c>
      <c r="CG218" s="33">
        <f t="shared" si="61"/>
        <v>0</v>
      </c>
      <c r="CH218" s="33">
        <f t="shared" si="62"/>
        <v>0</v>
      </c>
      <c r="CI218" s="33">
        <f t="shared" si="63"/>
        <v>0</v>
      </c>
      <c r="CJ218" s="33">
        <f t="shared" si="64"/>
        <v>0</v>
      </c>
      <c r="CK218" s="33">
        <f t="shared" si="65"/>
        <v>0</v>
      </c>
      <c r="CL218" s="33">
        <f t="shared" si="66"/>
        <v>0</v>
      </c>
      <c r="CM218" s="33"/>
      <c r="CZ218" s="2"/>
    </row>
    <row r="219" spans="1:104" ht="16.350000000000001" customHeight="1" x14ac:dyDescent="0.2">
      <c r="A219" s="1392"/>
      <c r="B219" s="406" t="s">
        <v>213</v>
      </c>
      <c r="C219" s="333">
        <f t="shared" si="71"/>
        <v>0</v>
      </c>
      <c r="D219" s="334">
        <f t="shared" si="72"/>
        <v>0</v>
      </c>
      <c r="E219" s="812">
        <f t="shared" si="72"/>
        <v>0</v>
      </c>
      <c r="F219" s="35"/>
      <c r="G219" s="39"/>
      <c r="H219" s="35"/>
      <c r="I219" s="39"/>
      <c r="J219" s="35"/>
      <c r="K219" s="39"/>
      <c r="L219" s="35"/>
      <c r="M219" s="39"/>
      <c r="N219" s="35"/>
      <c r="O219" s="39"/>
      <c r="P219" s="35"/>
      <c r="Q219" s="39"/>
      <c r="R219" s="35"/>
      <c r="S219" s="39"/>
      <c r="T219" s="35"/>
      <c r="U219" s="39"/>
      <c r="V219" s="35"/>
      <c r="W219" s="39"/>
      <c r="X219" s="35"/>
      <c r="Y219" s="39"/>
      <c r="Z219" s="35"/>
      <c r="AA219" s="39"/>
      <c r="AB219" s="35"/>
      <c r="AC219" s="39"/>
      <c r="AD219" s="35"/>
      <c r="AE219" s="39"/>
      <c r="AF219" s="35"/>
      <c r="AG219" s="39"/>
      <c r="AH219" s="35"/>
      <c r="AI219" s="39"/>
      <c r="AJ219" s="35"/>
      <c r="AK219" s="39"/>
      <c r="AL219" s="35"/>
      <c r="AM219" s="38"/>
      <c r="AN219" s="143"/>
      <c r="AO219" s="36"/>
      <c r="AP219" s="40"/>
      <c r="AQ219" s="39"/>
      <c r="AR219" s="39"/>
      <c r="AS219" s="35"/>
      <c r="AT219" s="39"/>
      <c r="AU219" s="39"/>
      <c r="AV219" s="39"/>
      <c r="AW219" s="186" t="str">
        <f t="shared" si="60"/>
        <v/>
      </c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12"/>
      <c r="BI219" s="12"/>
      <c r="BY219" s="3"/>
      <c r="CA219" s="32" t="str">
        <f t="shared" si="52"/>
        <v/>
      </c>
      <c r="CB219" s="32" t="str">
        <f t="shared" si="53"/>
        <v/>
      </c>
      <c r="CC219" s="32" t="str">
        <f t="shared" si="54"/>
        <v/>
      </c>
      <c r="CD219" s="32" t="str">
        <f t="shared" si="55"/>
        <v/>
      </c>
      <c r="CE219" s="32" t="str">
        <f t="shared" si="56"/>
        <v/>
      </c>
      <c r="CF219" s="32" t="str">
        <f t="shared" si="57"/>
        <v/>
      </c>
      <c r="CG219" s="33">
        <f t="shared" si="61"/>
        <v>0</v>
      </c>
      <c r="CH219" s="33">
        <f t="shared" si="62"/>
        <v>0</v>
      </c>
      <c r="CI219" s="33">
        <f t="shared" si="63"/>
        <v>0</v>
      </c>
      <c r="CJ219" s="33">
        <f t="shared" si="64"/>
        <v>0</v>
      </c>
      <c r="CK219" s="33">
        <f t="shared" si="65"/>
        <v>0</v>
      </c>
      <c r="CL219" s="33">
        <f t="shared" si="66"/>
        <v>0</v>
      </c>
      <c r="CM219" s="33"/>
      <c r="CZ219" s="2"/>
    </row>
    <row r="220" spans="1:104" ht="16.350000000000001" customHeight="1" x14ac:dyDescent="0.2">
      <c r="A220" s="1392"/>
      <c r="B220" s="406" t="s">
        <v>214</v>
      </c>
      <c r="C220" s="328">
        <f t="shared" si="71"/>
        <v>0</v>
      </c>
      <c r="D220" s="329">
        <f t="shared" si="72"/>
        <v>0</v>
      </c>
      <c r="E220" s="330">
        <f t="shared" si="72"/>
        <v>0</v>
      </c>
      <c r="F220" s="35"/>
      <c r="G220" s="39"/>
      <c r="H220" s="35"/>
      <c r="I220" s="39"/>
      <c r="J220" s="35"/>
      <c r="K220" s="39"/>
      <c r="L220" s="35"/>
      <c r="M220" s="39"/>
      <c r="N220" s="35"/>
      <c r="O220" s="39"/>
      <c r="P220" s="35"/>
      <c r="Q220" s="39"/>
      <c r="R220" s="35"/>
      <c r="S220" s="39"/>
      <c r="T220" s="35"/>
      <c r="U220" s="39"/>
      <c r="V220" s="35"/>
      <c r="W220" s="39"/>
      <c r="X220" s="35"/>
      <c r="Y220" s="39"/>
      <c r="Z220" s="35"/>
      <c r="AA220" s="39"/>
      <c r="AB220" s="35"/>
      <c r="AC220" s="39"/>
      <c r="AD220" s="35"/>
      <c r="AE220" s="39"/>
      <c r="AF220" s="35"/>
      <c r="AG220" s="39"/>
      <c r="AH220" s="35"/>
      <c r="AI220" s="39"/>
      <c r="AJ220" s="35"/>
      <c r="AK220" s="39"/>
      <c r="AL220" s="35"/>
      <c r="AM220" s="38"/>
      <c r="AN220" s="143"/>
      <c r="AO220" s="36"/>
      <c r="AP220" s="40"/>
      <c r="AQ220" s="39"/>
      <c r="AR220" s="39"/>
      <c r="AS220" s="35"/>
      <c r="AT220" s="39"/>
      <c r="AU220" s="39"/>
      <c r="AV220" s="39"/>
      <c r="AW220" s="186" t="str">
        <f t="shared" si="60"/>
        <v/>
      </c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12"/>
      <c r="BI220" s="12"/>
      <c r="BY220" s="3"/>
      <c r="CA220" s="32" t="str">
        <f t="shared" si="52"/>
        <v/>
      </c>
      <c r="CB220" s="32" t="str">
        <f t="shared" si="53"/>
        <v/>
      </c>
      <c r="CC220" s="32" t="str">
        <f t="shared" si="54"/>
        <v/>
      </c>
      <c r="CD220" s="32" t="str">
        <f t="shared" si="55"/>
        <v/>
      </c>
      <c r="CE220" s="32" t="str">
        <f t="shared" si="56"/>
        <v/>
      </c>
      <c r="CF220" s="32" t="str">
        <f t="shared" si="57"/>
        <v/>
      </c>
      <c r="CG220" s="33">
        <f t="shared" si="61"/>
        <v>0</v>
      </c>
      <c r="CH220" s="33">
        <f t="shared" si="62"/>
        <v>0</v>
      </c>
      <c r="CI220" s="33">
        <f t="shared" si="63"/>
        <v>0</v>
      </c>
      <c r="CJ220" s="33">
        <f t="shared" si="64"/>
        <v>0</v>
      </c>
      <c r="CK220" s="33">
        <f t="shared" si="65"/>
        <v>0</v>
      </c>
      <c r="CL220" s="33">
        <f t="shared" si="66"/>
        <v>0</v>
      </c>
      <c r="CM220" s="33"/>
      <c r="CZ220" s="2"/>
    </row>
    <row r="221" spans="1:104" ht="16.350000000000001" customHeight="1" x14ac:dyDescent="0.2">
      <c r="A221" s="1376"/>
      <c r="B221" s="364" t="s">
        <v>215</v>
      </c>
      <c r="C221" s="322">
        <f t="shared" si="71"/>
        <v>0</v>
      </c>
      <c r="D221" s="323">
        <f t="shared" si="72"/>
        <v>0</v>
      </c>
      <c r="E221" s="304">
        <f t="shared" si="72"/>
        <v>0</v>
      </c>
      <c r="F221" s="35"/>
      <c r="G221" s="39"/>
      <c r="H221" s="35"/>
      <c r="I221" s="39"/>
      <c r="J221" s="35"/>
      <c r="K221" s="39"/>
      <c r="L221" s="35"/>
      <c r="M221" s="39"/>
      <c r="N221" s="35"/>
      <c r="O221" s="39"/>
      <c r="P221" s="35"/>
      <c r="Q221" s="39"/>
      <c r="R221" s="35"/>
      <c r="S221" s="39"/>
      <c r="T221" s="35"/>
      <c r="U221" s="39"/>
      <c r="V221" s="35"/>
      <c r="W221" s="39"/>
      <c r="X221" s="35"/>
      <c r="Y221" s="39"/>
      <c r="Z221" s="35"/>
      <c r="AA221" s="39"/>
      <c r="AB221" s="35"/>
      <c r="AC221" s="39"/>
      <c r="AD221" s="35"/>
      <c r="AE221" s="39"/>
      <c r="AF221" s="35"/>
      <c r="AG221" s="39"/>
      <c r="AH221" s="35"/>
      <c r="AI221" s="39"/>
      <c r="AJ221" s="35"/>
      <c r="AK221" s="39"/>
      <c r="AL221" s="82"/>
      <c r="AM221" s="84"/>
      <c r="AN221" s="149"/>
      <c r="AO221" s="83"/>
      <c r="AP221" s="185"/>
      <c r="AQ221" s="85"/>
      <c r="AR221" s="85"/>
      <c r="AS221" s="35"/>
      <c r="AT221" s="39"/>
      <c r="AU221" s="39"/>
      <c r="AV221" s="39"/>
      <c r="AW221" s="186" t="str">
        <f t="shared" si="60"/>
        <v/>
      </c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12"/>
      <c r="BI221" s="12"/>
      <c r="BY221" s="3"/>
      <c r="CA221" s="32" t="str">
        <f t="shared" si="52"/>
        <v/>
      </c>
      <c r="CB221" s="32" t="str">
        <f t="shared" si="53"/>
        <v/>
      </c>
      <c r="CC221" s="32" t="str">
        <f t="shared" si="54"/>
        <v/>
      </c>
      <c r="CD221" s="32" t="str">
        <f t="shared" si="55"/>
        <v/>
      </c>
      <c r="CE221" s="32" t="str">
        <f t="shared" si="56"/>
        <v/>
      </c>
      <c r="CF221" s="32" t="str">
        <f t="shared" si="57"/>
        <v/>
      </c>
      <c r="CG221" s="33">
        <f t="shared" si="61"/>
        <v>0</v>
      </c>
      <c r="CH221" s="33">
        <f t="shared" si="62"/>
        <v>0</v>
      </c>
      <c r="CI221" s="33">
        <f t="shared" si="63"/>
        <v>0</v>
      </c>
      <c r="CJ221" s="33">
        <f t="shared" si="64"/>
        <v>0</v>
      </c>
      <c r="CK221" s="33">
        <f t="shared" si="65"/>
        <v>0</v>
      </c>
      <c r="CL221" s="33">
        <f t="shared" si="66"/>
        <v>0</v>
      </c>
      <c r="CM221" s="33"/>
      <c r="CZ221" s="2"/>
    </row>
    <row r="222" spans="1:104" ht="16.350000000000001" customHeight="1" x14ac:dyDescent="0.2">
      <c r="A222" s="1375" t="s">
        <v>216</v>
      </c>
      <c r="B222" s="986" t="s">
        <v>217</v>
      </c>
      <c r="C222" s="972">
        <f t="shared" ref="C222:C231" si="73">SUM(D222+E222)</f>
        <v>0</v>
      </c>
      <c r="D222" s="973">
        <f t="shared" si="72"/>
        <v>0</v>
      </c>
      <c r="E222" s="974">
        <f t="shared" si="72"/>
        <v>0</v>
      </c>
      <c r="F222" s="893"/>
      <c r="G222" s="896"/>
      <c r="H222" s="893"/>
      <c r="I222" s="896"/>
      <c r="J222" s="893"/>
      <c r="K222" s="896"/>
      <c r="L222" s="893"/>
      <c r="M222" s="896"/>
      <c r="N222" s="893"/>
      <c r="O222" s="896"/>
      <c r="P222" s="893"/>
      <c r="Q222" s="896"/>
      <c r="R222" s="893"/>
      <c r="S222" s="896"/>
      <c r="T222" s="893"/>
      <c r="U222" s="896"/>
      <c r="V222" s="893"/>
      <c r="W222" s="896"/>
      <c r="X222" s="893"/>
      <c r="Y222" s="896"/>
      <c r="Z222" s="893"/>
      <c r="AA222" s="896"/>
      <c r="AB222" s="893"/>
      <c r="AC222" s="896"/>
      <c r="AD222" s="893"/>
      <c r="AE222" s="896"/>
      <c r="AF222" s="893"/>
      <c r="AG222" s="896"/>
      <c r="AH222" s="893"/>
      <c r="AI222" s="896"/>
      <c r="AJ222" s="893"/>
      <c r="AK222" s="896"/>
      <c r="AL222" s="893"/>
      <c r="AM222" s="953"/>
      <c r="AN222" s="255"/>
      <c r="AO222" s="264"/>
      <c r="AP222" s="109"/>
      <c r="AQ222" s="407"/>
      <c r="AR222" s="408"/>
      <c r="AS222" s="893"/>
      <c r="AT222" s="896"/>
      <c r="AU222" s="896"/>
      <c r="AV222" s="896"/>
      <c r="AW222" s="186" t="str">
        <f t="shared" si="60"/>
        <v/>
      </c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12"/>
      <c r="BI222" s="12"/>
      <c r="BY222" s="3"/>
      <c r="CA222" s="32"/>
      <c r="CB222" s="32"/>
      <c r="CC222" s="32" t="str">
        <f t="shared" si="54"/>
        <v/>
      </c>
      <c r="CD222" s="32" t="str">
        <f t="shared" si="55"/>
        <v/>
      </c>
      <c r="CE222" s="32" t="str">
        <f t="shared" si="56"/>
        <v/>
      </c>
      <c r="CF222" s="32" t="str">
        <f t="shared" si="57"/>
        <v/>
      </c>
      <c r="CG222" s="33"/>
      <c r="CH222" s="33"/>
      <c r="CI222" s="33">
        <f t="shared" si="63"/>
        <v>0</v>
      </c>
      <c r="CJ222" s="33">
        <f t="shared" si="64"/>
        <v>0</v>
      </c>
      <c r="CK222" s="33">
        <f t="shared" si="65"/>
        <v>0</v>
      </c>
      <c r="CL222" s="33">
        <f t="shared" ref="CL222:CL223" si="74">IF(AND(C222&lt;&gt;0,OR(AS222="",AT222="",AU222="",AV222="")),1,0)</f>
        <v>0</v>
      </c>
      <c r="CM222" s="33"/>
      <c r="CZ222" s="2"/>
    </row>
    <row r="223" spans="1:104" ht="16.350000000000001" customHeight="1" x14ac:dyDescent="0.2">
      <c r="A223" s="1392"/>
      <c r="B223" s="823" t="s">
        <v>218</v>
      </c>
      <c r="C223" s="328">
        <f t="shared" si="73"/>
        <v>0</v>
      </c>
      <c r="D223" s="329">
        <f t="shared" si="72"/>
        <v>0</v>
      </c>
      <c r="E223" s="330">
        <f t="shared" si="72"/>
        <v>0</v>
      </c>
      <c r="F223" s="106"/>
      <c r="G223" s="109"/>
      <c r="H223" s="106"/>
      <c r="I223" s="109"/>
      <c r="J223" s="106"/>
      <c r="K223" s="109"/>
      <c r="L223" s="106"/>
      <c r="M223" s="109"/>
      <c r="N223" s="106"/>
      <c r="O223" s="109"/>
      <c r="P223" s="106"/>
      <c r="Q223" s="109"/>
      <c r="R223" s="106"/>
      <c r="S223" s="109"/>
      <c r="T223" s="106"/>
      <c r="U223" s="109"/>
      <c r="V223" s="106"/>
      <c r="W223" s="109"/>
      <c r="X223" s="106"/>
      <c r="Y223" s="109"/>
      <c r="Z223" s="106"/>
      <c r="AA223" s="109"/>
      <c r="AB223" s="106"/>
      <c r="AC223" s="109"/>
      <c r="AD223" s="106"/>
      <c r="AE223" s="109"/>
      <c r="AF223" s="106"/>
      <c r="AG223" s="109"/>
      <c r="AH223" s="106"/>
      <c r="AI223" s="109"/>
      <c r="AJ223" s="106"/>
      <c r="AK223" s="109"/>
      <c r="AL223" s="106"/>
      <c r="AM223" s="254"/>
      <c r="AN223" s="255"/>
      <c r="AO223" s="264"/>
      <c r="AP223" s="109"/>
      <c r="AQ223" s="271"/>
      <c r="AR223" s="402"/>
      <c r="AS223" s="106"/>
      <c r="AT223" s="109"/>
      <c r="AU223" s="109"/>
      <c r="AV223" s="109"/>
      <c r="AW223" s="186" t="str">
        <f t="shared" si="60"/>
        <v/>
      </c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12"/>
      <c r="BI223" s="12"/>
      <c r="BY223" s="3"/>
      <c r="CA223" s="32"/>
      <c r="CB223" s="32"/>
      <c r="CC223" s="32" t="str">
        <f t="shared" si="54"/>
        <v/>
      </c>
      <c r="CD223" s="32" t="str">
        <f t="shared" si="55"/>
        <v/>
      </c>
      <c r="CE223" s="32" t="str">
        <f t="shared" si="56"/>
        <v/>
      </c>
      <c r="CF223" s="32" t="str">
        <f t="shared" si="57"/>
        <v/>
      </c>
      <c r="CG223" s="33"/>
      <c r="CH223" s="33"/>
      <c r="CI223" s="33">
        <f t="shared" si="63"/>
        <v>0</v>
      </c>
      <c r="CJ223" s="33">
        <f t="shared" si="64"/>
        <v>0</v>
      </c>
      <c r="CK223" s="33">
        <f t="shared" si="65"/>
        <v>0</v>
      </c>
      <c r="CL223" s="33">
        <f t="shared" si="74"/>
        <v>0</v>
      </c>
      <c r="CM223" s="33"/>
      <c r="CZ223" s="2"/>
    </row>
    <row r="224" spans="1:104" ht="16.350000000000001" customHeight="1" x14ac:dyDescent="0.2">
      <c r="A224" s="1376"/>
      <c r="B224" s="824" t="s">
        <v>219</v>
      </c>
      <c r="C224" s="315">
        <f t="shared" si="73"/>
        <v>0</v>
      </c>
      <c r="D224" s="316">
        <f t="shared" si="72"/>
        <v>0</v>
      </c>
      <c r="E224" s="317">
        <f t="shared" si="72"/>
        <v>0</v>
      </c>
      <c r="F224" s="92"/>
      <c r="G224" s="95"/>
      <c r="H224" s="92"/>
      <c r="I224" s="95"/>
      <c r="J224" s="92"/>
      <c r="K224" s="95"/>
      <c r="L224" s="92"/>
      <c r="M224" s="95"/>
      <c r="N224" s="92"/>
      <c r="O224" s="95"/>
      <c r="P224" s="92"/>
      <c r="Q224" s="95"/>
      <c r="R224" s="92"/>
      <c r="S224" s="95"/>
      <c r="T224" s="92"/>
      <c r="U224" s="95"/>
      <c r="V224" s="92"/>
      <c r="W224" s="95"/>
      <c r="X224" s="92"/>
      <c r="Y224" s="95"/>
      <c r="Z224" s="92"/>
      <c r="AA224" s="95"/>
      <c r="AB224" s="92"/>
      <c r="AC224" s="95"/>
      <c r="AD224" s="92"/>
      <c r="AE224" s="95"/>
      <c r="AF224" s="92"/>
      <c r="AG224" s="95"/>
      <c r="AH224" s="92"/>
      <c r="AI224" s="95"/>
      <c r="AJ224" s="92"/>
      <c r="AK224" s="95"/>
      <c r="AL224" s="92"/>
      <c r="AM224" s="318"/>
      <c r="AN224" s="375"/>
      <c r="AO224" s="376"/>
      <c r="AP224" s="95"/>
      <c r="AQ224" s="274"/>
      <c r="AR224" s="404"/>
      <c r="AS224" s="92"/>
      <c r="AT224" s="95"/>
      <c r="AU224" s="95"/>
      <c r="AV224" s="95"/>
      <c r="AW224" s="186" t="str">
        <f t="shared" si="60"/>
        <v/>
      </c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12"/>
      <c r="BI224" s="12"/>
      <c r="BY224" s="3"/>
      <c r="CA224" s="32"/>
      <c r="CB224" s="32"/>
      <c r="CC224" s="32" t="str">
        <f t="shared" si="54"/>
        <v/>
      </c>
      <c r="CD224" s="32" t="str">
        <f t="shared" si="55"/>
        <v/>
      </c>
      <c r="CE224" s="32" t="str">
        <f t="shared" si="56"/>
        <v/>
      </c>
      <c r="CF224" s="32" t="str">
        <f t="shared" si="57"/>
        <v/>
      </c>
      <c r="CG224" s="33"/>
      <c r="CH224" s="33"/>
      <c r="CI224" s="33">
        <f t="shared" si="63"/>
        <v>0</v>
      </c>
      <c r="CJ224" s="33">
        <f t="shared" si="64"/>
        <v>0</v>
      </c>
      <c r="CK224" s="33">
        <f t="shared" si="65"/>
        <v>0</v>
      </c>
      <c r="CL224" s="33">
        <f>IF(AND(C224&lt;&gt;0,OR(AS224="",AT224="",AU224="",AV224="")),1,0)</f>
        <v>0</v>
      </c>
      <c r="CM224" s="33"/>
      <c r="CZ224" s="2"/>
    </row>
    <row r="225" spans="1:104" ht="16.350000000000001" customHeight="1" x14ac:dyDescent="0.2">
      <c r="A225" s="1600" t="s">
        <v>220</v>
      </c>
      <c r="B225" s="1601"/>
      <c r="C225" s="328">
        <f t="shared" si="73"/>
        <v>0</v>
      </c>
      <c r="D225" s="329">
        <f t="shared" si="72"/>
        <v>0</v>
      </c>
      <c r="E225" s="330">
        <f t="shared" si="72"/>
        <v>0</v>
      </c>
      <c r="F225" s="106"/>
      <c r="G225" s="109"/>
      <c r="H225" s="106"/>
      <c r="I225" s="109"/>
      <c r="J225" s="106"/>
      <c r="K225" s="109"/>
      <c r="L225" s="106"/>
      <c r="M225" s="109"/>
      <c r="N225" s="106"/>
      <c r="O225" s="109"/>
      <c r="P225" s="106"/>
      <c r="Q225" s="109"/>
      <c r="R225" s="106"/>
      <c r="S225" s="109"/>
      <c r="T225" s="106"/>
      <c r="U225" s="109"/>
      <c r="V225" s="106"/>
      <c r="W225" s="109"/>
      <c r="X225" s="106"/>
      <c r="Y225" s="109"/>
      <c r="Z225" s="106"/>
      <c r="AA225" s="109"/>
      <c r="AB225" s="106"/>
      <c r="AC225" s="109"/>
      <c r="AD225" s="106"/>
      <c r="AE225" s="109"/>
      <c r="AF225" s="106"/>
      <c r="AG225" s="109"/>
      <c r="AH225" s="106"/>
      <c r="AI225" s="109"/>
      <c r="AJ225" s="106"/>
      <c r="AK225" s="109"/>
      <c r="AL225" s="106"/>
      <c r="AM225" s="254"/>
      <c r="AN225" s="255"/>
      <c r="AO225" s="264"/>
      <c r="AP225" s="109"/>
      <c r="AQ225" s="109"/>
      <c r="AR225" s="57"/>
      <c r="AS225" s="106"/>
      <c r="AT225" s="109"/>
      <c r="AU225" s="109"/>
      <c r="AV225" s="109"/>
      <c r="AW225" s="186" t="str">
        <f t="shared" si="60"/>
        <v/>
      </c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12"/>
      <c r="BI225" s="12"/>
      <c r="BY225" s="3"/>
      <c r="CA225" s="32" t="str">
        <f t="shared" si="52"/>
        <v/>
      </c>
      <c r="CB225" s="32" t="str">
        <f t="shared" si="53"/>
        <v/>
      </c>
      <c r="CC225" s="32" t="str">
        <f t="shared" si="54"/>
        <v/>
      </c>
      <c r="CD225" s="32" t="str">
        <f t="shared" si="55"/>
        <v/>
      </c>
      <c r="CE225" s="32" t="str">
        <f t="shared" si="56"/>
        <v/>
      </c>
      <c r="CF225" s="32" t="str">
        <f t="shared" si="57"/>
        <v/>
      </c>
      <c r="CG225" s="33">
        <f t="shared" si="61"/>
        <v>0</v>
      </c>
      <c r="CH225" s="33">
        <f t="shared" si="62"/>
        <v>0</v>
      </c>
      <c r="CI225" s="33">
        <f t="shared" si="63"/>
        <v>0</v>
      </c>
      <c r="CJ225" s="33">
        <f t="shared" si="64"/>
        <v>0</v>
      </c>
      <c r="CK225" s="33">
        <f t="shared" si="65"/>
        <v>0</v>
      </c>
      <c r="CL225" s="33">
        <f t="shared" si="66"/>
        <v>0</v>
      </c>
      <c r="CM225" s="33"/>
      <c r="CZ225" s="2"/>
    </row>
    <row r="226" spans="1:104" ht="16.350000000000001" customHeight="1" x14ac:dyDescent="0.2">
      <c r="A226" s="1472" t="s">
        <v>221</v>
      </c>
      <c r="B226" s="1473"/>
      <c r="C226" s="333">
        <f t="shared" si="73"/>
        <v>0</v>
      </c>
      <c r="D226" s="334">
        <f t="shared" si="72"/>
        <v>0</v>
      </c>
      <c r="E226" s="812">
        <f t="shared" si="72"/>
        <v>0</v>
      </c>
      <c r="F226" s="35"/>
      <c r="G226" s="39"/>
      <c r="H226" s="35"/>
      <c r="I226" s="39"/>
      <c r="J226" s="35"/>
      <c r="K226" s="39"/>
      <c r="L226" s="35"/>
      <c r="M226" s="39"/>
      <c r="N226" s="35"/>
      <c r="O226" s="39"/>
      <c r="P226" s="35"/>
      <c r="Q226" s="39"/>
      <c r="R226" s="35"/>
      <c r="S226" s="39"/>
      <c r="T226" s="35"/>
      <c r="U226" s="39"/>
      <c r="V226" s="35"/>
      <c r="W226" s="39"/>
      <c r="X226" s="35"/>
      <c r="Y226" s="39"/>
      <c r="Z226" s="35"/>
      <c r="AA226" s="39"/>
      <c r="AB226" s="35"/>
      <c r="AC226" s="39"/>
      <c r="AD226" s="35"/>
      <c r="AE226" s="39"/>
      <c r="AF226" s="35"/>
      <c r="AG226" s="39"/>
      <c r="AH226" s="35"/>
      <c r="AI226" s="39"/>
      <c r="AJ226" s="35"/>
      <c r="AK226" s="39"/>
      <c r="AL226" s="35"/>
      <c r="AM226" s="239"/>
      <c r="AN226" s="255"/>
      <c r="AO226" s="264"/>
      <c r="AP226" s="109"/>
      <c r="AQ226" s="39"/>
      <c r="AR226" s="58"/>
      <c r="AS226" s="35"/>
      <c r="AT226" s="39"/>
      <c r="AU226" s="39"/>
      <c r="AV226" s="39"/>
      <c r="AW226" s="186" t="str">
        <f t="shared" si="60"/>
        <v/>
      </c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12"/>
      <c r="BI226" s="12"/>
      <c r="BY226" s="3"/>
      <c r="CA226" s="32" t="str">
        <f t="shared" si="52"/>
        <v/>
      </c>
      <c r="CB226" s="32" t="str">
        <f t="shared" si="53"/>
        <v/>
      </c>
      <c r="CC226" s="32" t="str">
        <f t="shared" si="54"/>
        <v/>
      </c>
      <c r="CD226" s="32" t="str">
        <f t="shared" si="55"/>
        <v/>
      </c>
      <c r="CE226" s="32" t="str">
        <f t="shared" si="56"/>
        <v/>
      </c>
      <c r="CF226" s="32" t="str">
        <f t="shared" si="57"/>
        <v/>
      </c>
      <c r="CG226" s="33">
        <f t="shared" si="61"/>
        <v>0</v>
      </c>
      <c r="CH226" s="33">
        <f t="shared" si="62"/>
        <v>0</v>
      </c>
      <c r="CI226" s="33">
        <f t="shared" si="63"/>
        <v>0</v>
      </c>
      <c r="CJ226" s="33">
        <f t="shared" si="64"/>
        <v>0</v>
      </c>
      <c r="CK226" s="33">
        <f t="shared" si="65"/>
        <v>0</v>
      </c>
      <c r="CL226" s="33">
        <f t="shared" si="66"/>
        <v>0</v>
      </c>
      <c r="CM226" s="33"/>
      <c r="CZ226" s="2"/>
    </row>
    <row r="227" spans="1:104" ht="16.350000000000001" customHeight="1" x14ac:dyDescent="0.2">
      <c r="A227" s="1472" t="s">
        <v>222</v>
      </c>
      <c r="B227" s="1473"/>
      <c r="C227" s="333">
        <f t="shared" si="73"/>
        <v>0</v>
      </c>
      <c r="D227" s="334">
        <f t="shared" si="72"/>
        <v>0</v>
      </c>
      <c r="E227" s="812">
        <f t="shared" si="72"/>
        <v>0</v>
      </c>
      <c r="F227" s="35"/>
      <c r="G227" s="39"/>
      <c r="H227" s="35"/>
      <c r="I227" s="39"/>
      <c r="J227" s="35"/>
      <c r="K227" s="39"/>
      <c r="L227" s="35"/>
      <c r="M227" s="39"/>
      <c r="N227" s="35"/>
      <c r="O227" s="39"/>
      <c r="P227" s="35"/>
      <c r="Q227" s="39"/>
      <c r="R227" s="35"/>
      <c r="S227" s="39"/>
      <c r="T227" s="35"/>
      <c r="U227" s="39"/>
      <c r="V227" s="35"/>
      <c r="W227" s="39"/>
      <c r="X227" s="35"/>
      <c r="Y227" s="39"/>
      <c r="Z227" s="35"/>
      <c r="AA227" s="39"/>
      <c r="AB227" s="35"/>
      <c r="AC227" s="39"/>
      <c r="AD227" s="35"/>
      <c r="AE227" s="39"/>
      <c r="AF227" s="35"/>
      <c r="AG227" s="39"/>
      <c r="AH227" s="35"/>
      <c r="AI227" s="39"/>
      <c r="AJ227" s="35"/>
      <c r="AK227" s="39"/>
      <c r="AL227" s="35"/>
      <c r="AM227" s="239"/>
      <c r="AN227" s="255"/>
      <c r="AO227" s="264"/>
      <c r="AP227" s="109"/>
      <c r="AQ227" s="39"/>
      <c r="AR227" s="58"/>
      <c r="AS227" s="35"/>
      <c r="AT227" s="39"/>
      <c r="AU227" s="39"/>
      <c r="AV227" s="39"/>
      <c r="AW227" s="186" t="str">
        <f t="shared" si="60"/>
        <v/>
      </c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12"/>
      <c r="BI227" s="12"/>
      <c r="BY227" s="3"/>
      <c r="CA227" s="32" t="str">
        <f t="shared" si="52"/>
        <v/>
      </c>
      <c r="CB227" s="32" t="str">
        <f t="shared" si="53"/>
        <v/>
      </c>
      <c r="CC227" s="32" t="str">
        <f t="shared" si="54"/>
        <v/>
      </c>
      <c r="CD227" s="32" t="str">
        <f t="shared" si="55"/>
        <v/>
      </c>
      <c r="CE227" s="32" t="str">
        <f t="shared" si="56"/>
        <v/>
      </c>
      <c r="CF227" s="32" t="str">
        <f t="shared" si="57"/>
        <v/>
      </c>
      <c r="CG227" s="33">
        <f t="shared" si="61"/>
        <v>0</v>
      </c>
      <c r="CH227" s="33">
        <f t="shared" si="62"/>
        <v>0</v>
      </c>
      <c r="CI227" s="33">
        <f t="shared" si="63"/>
        <v>0</v>
      </c>
      <c r="CJ227" s="33">
        <f t="shared" si="64"/>
        <v>0</v>
      </c>
      <c r="CK227" s="33">
        <f t="shared" si="65"/>
        <v>0</v>
      </c>
      <c r="CL227" s="33">
        <f t="shared" si="66"/>
        <v>0</v>
      </c>
      <c r="CM227" s="33"/>
      <c r="CZ227" s="2"/>
    </row>
    <row r="228" spans="1:104" ht="16.350000000000001" customHeight="1" x14ac:dyDescent="0.2">
      <c r="A228" s="1472" t="s">
        <v>223</v>
      </c>
      <c r="B228" s="1473"/>
      <c r="C228" s="333">
        <f t="shared" si="73"/>
        <v>0</v>
      </c>
      <c r="D228" s="334">
        <f t="shared" si="72"/>
        <v>0</v>
      </c>
      <c r="E228" s="812">
        <f t="shared" si="72"/>
        <v>0</v>
      </c>
      <c r="F228" s="35"/>
      <c r="G228" s="39"/>
      <c r="H228" s="35"/>
      <c r="I228" s="39"/>
      <c r="J228" s="35"/>
      <c r="K228" s="39"/>
      <c r="L228" s="35"/>
      <c r="M228" s="39"/>
      <c r="N228" s="35"/>
      <c r="O228" s="39"/>
      <c r="P228" s="35"/>
      <c r="Q228" s="39"/>
      <c r="R228" s="35"/>
      <c r="S228" s="39"/>
      <c r="T228" s="35"/>
      <c r="U228" s="39"/>
      <c r="V228" s="35"/>
      <c r="W228" s="39"/>
      <c r="X228" s="35"/>
      <c r="Y228" s="39"/>
      <c r="Z228" s="35"/>
      <c r="AA228" s="39"/>
      <c r="AB228" s="35"/>
      <c r="AC228" s="39"/>
      <c r="AD228" s="35"/>
      <c r="AE228" s="39"/>
      <c r="AF228" s="35"/>
      <c r="AG228" s="39"/>
      <c r="AH228" s="35"/>
      <c r="AI228" s="39"/>
      <c r="AJ228" s="35"/>
      <c r="AK228" s="39"/>
      <c r="AL228" s="35"/>
      <c r="AM228" s="239"/>
      <c r="AN228" s="255"/>
      <c r="AO228" s="264"/>
      <c r="AP228" s="109"/>
      <c r="AQ228" s="39"/>
      <c r="AR228" s="58"/>
      <c r="AS228" s="35"/>
      <c r="AT228" s="39"/>
      <c r="AU228" s="39"/>
      <c r="AV228" s="39"/>
      <c r="AW228" s="186" t="str">
        <f t="shared" si="60"/>
        <v/>
      </c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12"/>
      <c r="BI228" s="12"/>
      <c r="BY228" s="3"/>
      <c r="CA228" s="32" t="str">
        <f t="shared" si="52"/>
        <v/>
      </c>
      <c r="CB228" s="32" t="str">
        <f t="shared" si="53"/>
        <v/>
      </c>
      <c r="CC228" s="32" t="str">
        <f t="shared" si="54"/>
        <v/>
      </c>
      <c r="CD228" s="32" t="str">
        <f t="shared" si="55"/>
        <v/>
      </c>
      <c r="CE228" s="32" t="str">
        <f t="shared" si="56"/>
        <v/>
      </c>
      <c r="CF228" s="32" t="str">
        <f t="shared" si="57"/>
        <v/>
      </c>
      <c r="CG228" s="33">
        <f t="shared" si="61"/>
        <v>0</v>
      </c>
      <c r="CH228" s="33">
        <f t="shared" si="62"/>
        <v>0</v>
      </c>
      <c r="CI228" s="33">
        <f t="shared" si="63"/>
        <v>0</v>
      </c>
      <c r="CJ228" s="33">
        <f t="shared" si="64"/>
        <v>0</v>
      </c>
      <c r="CK228" s="33">
        <f t="shared" si="65"/>
        <v>0</v>
      </c>
      <c r="CL228" s="33">
        <f t="shared" si="66"/>
        <v>0</v>
      </c>
      <c r="CM228" s="33"/>
      <c r="CZ228" s="2"/>
    </row>
    <row r="229" spans="1:104" ht="19.5" customHeight="1" x14ac:dyDescent="0.2">
      <c r="A229" s="1472" t="s">
        <v>224</v>
      </c>
      <c r="B229" s="1473"/>
      <c r="C229" s="333">
        <f t="shared" si="73"/>
        <v>0</v>
      </c>
      <c r="D229" s="334">
        <f t="shared" si="72"/>
        <v>0</v>
      </c>
      <c r="E229" s="812">
        <f t="shared" si="72"/>
        <v>0</v>
      </c>
      <c r="F229" s="42"/>
      <c r="G229" s="46"/>
      <c r="H229" s="42"/>
      <c r="I229" s="46"/>
      <c r="J229" s="42"/>
      <c r="K229" s="46"/>
      <c r="L229" s="42"/>
      <c r="M229" s="46"/>
      <c r="N229" s="42"/>
      <c r="O229" s="46"/>
      <c r="P229" s="42"/>
      <c r="Q229" s="46"/>
      <c r="R229" s="42"/>
      <c r="S229" s="46"/>
      <c r="T229" s="42"/>
      <c r="U229" s="46"/>
      <c r="V229" s="42"/>
      <c r="W229" s="46"/>
      <c r="X229" s="42"/>
      <c r="Y229" s="46"/>
      <c r="Z229" s="42"/>
      <c r="AA229" s="46"/>
      <c r="AB229" s="42"/>
      <c r="AC229" s="46"/>
      <c r="AD229" s="42"/>
      <c r="AE229" s="46"/>
      <c r="AF229" s="42"/>
      <c r="AG229" s="46"/>
      <c r="AH229" s="42"/>
      <c r="AI229" s="46"/>
      <c r="AJ229" s="42"/>
      <c r="AK229" s="46"/>
      <c r="AL229" s="42"/>
      <c r="AM229" s="244"/>
      <c r="AN229" s="255"/>
      <c r="AO229" s="264"/>
      <c r="AP229" s="109"/>
      <c r="AQ229" s="46"/>
      <c r="AR229" s="202"/>
      <c r="AS229" s="42"/>
      <c r="AT229" s="46"/>
      <c r="AU229" s="46"/>
      <c r="AV229" s="46"/>
      <c r="AW229" s="186" t="str">
        <f t="shared" si="60"/>
        <v/>
      </c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CA229" s="32" t="str">
        <f t="shared" si="52"/>
        <v/>
      </c>
      <c r="CB229" s="32" t="str">
        <f t="shared" si="53"/>
        <v/>
      </c>
      <c r="CC229" s="32" t="str">
        <f t="shared" si="54"/>
        <v/>
      </c>
      <c r="CD229" s="32" t="str">
        <f t="shared" si="55"/>
        <v/>
      </c>
      <c r="CE229" s="32" t="str">
        <f t="shared" si="56"/>
        <v/>
      </c>
      <c r="CF229" s="32" t="str">
        <f t="shared" si="57"/>
        <v/>
      </c>
      <c r="CG229" s="33">
        <f t="shared" si="61"/>
        <v>0</v>
      </c>
      <c r="CH229" s="33">
        <f t="shared" si="62"/>
        <v>0</v>
      </c>
      <c r="CI229" s="33">
        <f t="shared" si="63"/>
        <v>0</v>
      </c>
      <c r="CJ229" s="33">
        <f t="shared" si="64"/>
        <v>0</v>
      </c>
      <c r="CK229" s="33">
        <f t="shared" si="65"/>
        <v>0</v>
      </c>
      <c r="CL229" s="33">
        <f t="shared" si="66"/>
        <v>0</v>
      </c>
      <c r="CM229" s="33"/>
      <c r="CZ229" s="2"/>
    </row>
    <row r="230" spans="1:104" ht="16.350000000000001" customHeight="1" x14ac:dyDescent="0.2">
      <c r="A230" s="1472" t="s">
        <v>225</v>
      </c>
      <c r="B230" s="1473"/>
      <c r="C230" s="344">
        <f t="shared" si="73"/>
        <v>0</v>
      </c>
      <c r="D230" s="337">
        <f t="shared" si="72"/>
        <v>0</v>
      </c>
      <c r="E230" s="820">
        <f t="shared" si="72"/>
        <v>0</v>
      </c>
      <c r="F230" s="42"/>
      <c r="G230" s="46"/>
      <c r="H230" s="42"/>
      <c r="I230" s="46"/>
      <c r="J230" s="42"/>
      <c r="K230" s="46"/>
      <c r="L230" s="42"/>
      <c r="M230" s="46"/>
      <c r="N230" s="42"/>
      <c r="O230" s="46"/>
      <c r="P230" s="42"/>
      <c r="Q230" s="46"/>
      <c r="R230" s="42"/>
      <c r="S230" s="46"/>
      <c r="T230" s="42"/>
      <c r="U230" s="46"/>
      <c r="V230" s="42"/>
      <c r="W230" s="46"/>
      <c r="X230" s="42"/>
      <c r="Y230" s="46"/>
      <c r="Z230" s="42"/>
      <c r="AA230" s="46"/>
      <c r="AB230" s="42"/>
      <c r="AC230" s="46"/>
      <c r="AD230" s="42"/>
      <c r="AE230" s="46"/>
      <c r="AF230" s="42"/>
      <c r="AG230" s="46"/>
      <c r="AH230" s="42"/>
      <c r="AI230" s="46"/>
      <c r="AJ230" s="42"/>
      <c r="AK230" s="46"/>
      <c r="AL230" s="42"/>
      <c r="AM230" s="244"/>
      <c r="AN230" s="240"/>
      <c r="AO230" s="143"/>
      <c r="AP230" s="39"/>
      <c r="AQ230" s="46"/>
      <c r="AR230" s="202"/>
      <c r="AS230" s="42"/>
      <c r="AT230" s="46"/>
      <c r="AU230" s="46"/>
      <c r="AV230" s="46"/>
      <c r="AW230" s="186" t="str">
        <f t="shared" si="60"/>
        <v/>
      </c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Y230" s="3"/>
      <c r="CA230" s="32" t="str">
        <f t="shared" si="52"/>
        <v/>
      </c>
      <c r="CB230" s="32" t="str">
        <f t="shared" si="53"/>
        <v/>
      </c>
      <c r="CC230" s="32" t="str">
        <f t="shared" si="54"/>
        <v/>
      </c>
      <c r="CD230" s="32" t="str">
        <f t="shared" si="55"/>
        <v/>
      </c>
      <c r="CE230" s="32" t="str">
        <f t="shared" si="56"/>
        <v/>
      </c>
      <c r="CF230" s="32" t="str">
        <f t="shared" si="57"/>
        <v/>
      </c>
      <c r="CG230" s="33">
        <f t="shared" si="61"/>
        <v>0</v>
      </c>
      <c r="CH230" s="33">
        <f t="shared" si="62"/>
        <v>0</v>
      </c>
      <c r="CI230" s="33">
        <f t="shared" si="63"/>
        <v>0</v>
      </c>
      <c r="CJ230" s="33">
        <f t="shared" si="64"/>
        <v>0</v>
      </c>
      <c r="CK230" s="33">
        <f t="shared" si="65"/>
        <v>0</v>
      </c>
      <c r="CL230" s="33">
        <f t="shared" si="66"/>
        <v>0</v>
      </c>
      <c r="CM230" s="33"/>
      <c r="CZ230" s="2"/>
    </row>
    <row r="231" spans="1:104" ht="19.5" customHeight="1" x14ac:dyDescent="0.2">
      <c r="A231" s="1474" t="s">
        <v>226</v>
      </c>
      <c r="B231" s="1475"/>
      <c r="C231" s="348">
        <f t="shared" si="73"/>
        <v>0</v>
      </c>
      <c r="D231" s="349">
        <f t="shared" si="72"/>
        <v>0</v>
      </c>
      <c r="E231" s="350">
        <f t="shared" si="72"/>
        <v>0</v>
      </c>
      <c r="F231" s="82"/>
      <c r="G231" s="85"/>
      <c r="H231" s="82"/>
      <c r="I231" s="85"/>
      <c r="J231" s="82"/>
      <c r="K231" s="85"/>
      <c r="L231" s="82"/>
      <c r="M231" s="85"/>
      <c r="N231" s="82"/>
      <c r="O231" s="85"/>
      <c r="P231" s="82"/>
      <c r="Q231" s="85"/>
      <c r="R231" s="82"/>
      <c r="S231" s="85"/>
      <c r="T231" s="82"/>
      <c r="U231" s="85"/>
      <c r="V231" s="82"/>
      <c r="W231" s="85"/>
      <c r="X231" s="82"/>
      <c r="Y231" s="85"/>
      <c r="Z231" s="82"/>
      <c r="AA231" s="85"/>
      <c r="AB231" s="82"/>
      <c r="AC231" s="85"/>
      <c r="AD231" s="82"/>
      <c r="AE231" s="85"/>
      <c r="AF231" s="82"/>
      <c r="AG231" s="85"/>
      <c r="AH231" s="82"/>
      <c r="AI231" s="85"/>
      <c r="AJ231" s="82"/>
      <c r="AK231" s="85"/>
      <c r="AL231" s="82"/>
      <c r="AM231" s="351"/>
      <c r="AN231" s="375"/>
      <c r="AO231" s="376"/>
      <c r="AP231" s="95"/>
      <c r="AQ231" s="411"/>
      <c r="AR231" s="369"/>
      <c r="AS231" s="82"/>
      <c r="AT231" s="85"/>
      <c r="AU231" s="85"/>
      <c r="AV231" s="85"/>
      <c r="AW231" s="186" t="str">
        <f t="shared" si="60"/>
        <v/>
      </c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Y231" s="3"/>
      <c r="CA231" s="32" t="str">
        <f t="shared" si="52"/>
        <v/>
      </c>
      <c r="CB231" s="32" t="str">
        <f t="shared" si="53"/>
        <v/>
      </c>
      <c r="CC231" s="32" t="str">
        <f t="shared" si="54"/>
        <v/>
      </c>
      <c r="CD231" s="32" t="str">
        <f t="shared" si="55"/>
        <v/>
      </c>
      <c r="CE231" s="32" t="str">
        <f t="shared" si="56"/>
        <v/>
      </c>
      <c r="CF231" s="32" t="str">
        <f t="shared" si="57"/>
        <v/>
      </c>
      <c r="CG231" s="33">
        <f t="shared" si="61"/>
        <v>0</v>
      </c>
      <c r="CH231" s="33">
        <f t="shared" si="62"/>
        <v>0</v>
      </c>
      <c r="CI231" s="33">
        <f t="shared" si="63"/>
        <v>0</v>
      </c>
      <c r="CJ231" s="33">
        <f t="shared" si="64"/>
        <v>0</v>
      </c>
      <c r="CK231" s="33">
        <f t="shared" si="65"/>
        <v>0</v>
      </c>
      <c r="CL231" s="33">
        <f t="shared" si="66"/>
        <v>0</v>
      </c>
      <c r="CM231" s="33"/>
      <c r="CZ231" s="2"/>
    </row>
    <row r="232" spans="1:104" ht="23.25" customHeight="1" x14ac:dyDescent="0.2">
      <c r="A232" s="155" t="s">
        <v>235</v>
      </c>
      <c r="B232" s="122"/>
      <c r="AL232" s="11"/>
      <c r="AM232" s="11"/>
      <c r="AN232" s="11"/>
      <c r="AO232" s="412"/>
      <c r="AP232" s="11"/>
      <c r="AQ232" s="11"/>
      <c r="AR232" s="11"/>
      <c r="AS232" s="11"/>
      <c r="AT232" s="11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CG232" s="14"/>
      <c r="CH232" s="14"/>
      <c r="CI232" s="14"/>
      <c r="CJ232" s="14"/>
      <c r="CK232" s="14"/>
      <c r="CL232" s="14"/>
      <c r="CM232" s="14"/>
      <c r="CN232" s="14"/>
    </row>
    <row r="233" spans="1:104" ht="16.350000000000001" customHeight="1" x14ac:dyDescent="0.2">
      <c r="A233" s="1366" t="s">
        <v>62</v>
      </c>
      <c r="B233" s="1367"/>
      <c r="C233" s="1585" t="s">
        <v>63</v>
      </c>
      <c r="D233" s="1585"/>
      <c r="E233" s="1585"/>
      <c r="F233" s="1377" t="s">
        <v>236</v>
      </c>
      <c r="G233" s="1380"/>
      <c r="H233" s="1377" t="s">
        <v>237</v>
      </c>
      <c r="I233" s="1380"/>
      <c r="J233" s="1377" t="s">
        <v>238</v>
      </c>
      <c r="K233" s="1380"/>
      <c r="L233" s="1377" t="s">
        <v>239</v>
      </c>
      <c r="M233" s="1380"/>
      <c r="N233" s="1377" t="s">
        <v>240</v>
      </c>
      <c r="O233" s="1380"/>
      <c r="P233" s="1377" t="s">
        <v>241</v>
      </c>
      <c r="Q233" s="1380"/>
      <c r="R233" s="1377" t="s">
        <v>242</v>
      </c>
      <c r="S233" s="1380"/>
      <c r="T233" s="1377" t="s">
        <v>243</v>
      </c>
      <c r="U233" s="1380"/>
      <c r="V233" s="1377" t="s">
        <v>244</v>
      </c>
      <c r="W233" s="1380"/>
      <c r="X233" s="1377" t="s">
        <v>245</v>
      </c>
      <c r="Y233" s="1380"/>
      <c r="Z233" s="1377" t="s">
        <v>246</v>
      </c>
      <c r="AA233" s="1380"/>
      <c r="AB233" s="1377" t="s">
        <v>247</v>
      </c>
      <c r="AC233" s="1380"/>
      <c r="AD233" s="1377" t="s">
        <v>248</v>
      </c>
      <c r="AE233" s="1380"/>
      <c r="AF233" s="1377" t="s">
        <v>249</v>
      </c>
      <c r="AG233" s="1380"/>
      <c r="AH233" s="1377" t="s">
        <v>250</v>
      </c>
      <c r="AI233" s="1380"/>
      <c r="AJ233" s="1377" t="s">
        <v>251</v>
      </c>
      <c r="AK233" s="1380"/>
      <c r="AL233" s="11"/>
      <c r="AM233" s="11"/>
      <c r="AN233" s="11"/>
      <c r="AO233" s="412"/>
      <c r="AP233" s="11"/>
      <c r="AQ233" s="11"/>
      <c r="AR233" s="11"/>
      <c r="AS233" s="11"/>
      <c r="AT233" s="11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CG233" s="14"/>
      <c r="CH233" s="14"/>
      <c r="CI233" s="14"/>
      <c r="CJ233" s="14"/>
      <c r="CK233" s="14"/>
      <c r="CL233" s="14"/>
      <c r="CM233" s="14"/>
      <c r="CN233" s="14"/>
    </row>
    <row r="234" spans="1:104" ht="16.350000000000001" customHeight="1" x14ac:dyDescent="0.2">
      <c r="A234" s="1368"/>
      <c r="B234" s="1369"/>
      <c r="C234" s="881" t="s">
        <v>88</v>
      </c>
      <c r="D234" s="906" t="s">
        <v>54</v>
      </c>
      <c r="E234" s="815" t="s">
        <v>89</v>
      </c>
      <c r="F234" s="967" t="s">
        <v>54</v>
      </c>
      <c r="G234" s="811" t="s">
        <v>89</v>
      </c>
      <c r="H234" s="967" t="s">
        <v>54</v>
      </c>
      <c r="I234" s="811" t="s">
        <v>89</v>
      </c>
      <c r="J234" s="967" t="s">
        <v>54</v>
      </c>
      <c r="K234" s="811" t="s">
        <v>89</v>
      </c>
      <c r="L234" s="967" t="s">
        <v>54</v>
      </c>
      <c r="M234" s="811" t="s">
        <v>89</v>
      </c>
      <c r="N234" s="967" t="s">
        <v>54</v>
      </c>
      <c r="O234" s="811" t="s">
        <v>89</v>
      </c>
      <c r="P234" s="967" t="s">
        <v>54</v>
      </c>
      <c r="Q234" s="811" t="s">
        <v>89</v>
      </c>
      <c r="R234" s="967" t="s">
        <v>54</v>
      </c>
      <c r="S234" s="811" t="s">
        <v>89</v>
      </c>
      <c r="T234" s="967" t="s">
        <v>54</v>
      </c>
      <c r="U234" s="811" t="s">
        <v>89</v>
      </c>
      <c r="V234" s="967" t="s">
        <v>54</v>
      </c>
      <c r="W234" s="811" t="s">
        <v>89</v>
      </c>
      <c r="X234" s="967" t="s">
        <v>54</v>
      </c>
      <c r="Y234" s="811" t="s">
        <v>89</v>
      </c>
      <c r="Z234" s="967" t="s">
        <v>54</v>
      </c>
      <c r="AA234" s="811" t="s">
        <v>89</v>
      </c>
      <c r="AB234" s="967" t="s">
        <v>54</v>
      </c>
      <c r="AC234" s="811" t="s">
        <v>89</v>
      </c>
      <c r="AD234" s="967" t="s">
        <v>54</v>
      </c>
      <c r="AE234" s="811" t="s">
        <v>89</v>
      </c>
      <c r="AF234" s="967" t="s">
        <v>54</v>
      </c>
      <c r="AG234" s="811" t="s">
        <v>89</v>
      </c>
      <c r="AH234" s="967" t="s">
        <v>54</v>
      </c>
      <c r="AI234" s="811" t="s">
        <v>89</v>
      </c>
      <c r="AJ234" s="967" t="s">
        <v>54</v>
      </c>
      <c r="AK234" s="811" t="s">
        <v>89</v>
      </c>
      <c r="AL234" s="11"/>
      <c r="AM234" s="11"/>
      <c r="AN234" s="11"/>
      <c r="AO234" s="412"/>
      <c r="AP234" s="11"/>
      <c r="AQ234" s="11"/>
      <c r="AR234" s="11"/>
      <c r="AS234" s="11"/>
      <c r="AT234" s="11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CG234" s="14"/>
      <c r="CH234" s="14"/>
      <c r="CI234" s="14"/>
      <c r="CJ234" s="14"/>
      <c r="CK234" s="14"/>
      <c r="CL234" s="14"/>
      <c r="CM234" s="14"/>
      <c r="CN234" s="14"/>
    </row>
    <row r="235" spans="1:104" ht="16.350000000000001" customHeight="1" x14ac:dyDescent="0.2">
      <c r="A235" s="1485" t="s">
        <v>252</v>
      </c>
      <c r="B235" s="892" t="s">
        <v>162</v>
      </c>
      <c r="C235" s="907">
        <f>SUM(D235+E235)</f>
        <v>0</v>
      </c>
      <c r="D235" s="908">
        <f t="shared" ref="D235:E238" si="75">SUM(F235+H235+J235+L235+N235+P235+R235+T235+V235+X235+Z235+AB235+AD235+AF235+AH235+AJ235)</f>
        <v>0</v>
      </c>
      <c r="E235" s="909">
        <f t="shared" si="75"/>
        <v>0</v>
      </c>
      <c r="F235" s="893"/>
      <c r="G235" s="896"/>
      <c r="H235" s="893"/>
      <c r="I235" s="896"/>
      <c r="J235" s="893"/>
      <c r="K235" s="896"/>
      <c r="L235" s="893"/>
      <c r="M235" s="896"/>
      <c r="N235" s="893"/>
      <c r="O235" s="896"/>
      <c r="P235" s="893"/>
      <c r="Q235" s="896"/>
      <c r="R235" s="893"/>
      <c r="S235" s="896"/>
      <c r="T235" s="893"/>
      <c r="U235" s="896"/>
      <c r="V235" s="893"/>
      <c r="W235" s="896"/>
      <c r="X235" s="893"/>
      <c r="Y235" s="896"/>
      <c r="Z235" s="893"/>
      <c r="AA235" s="896"/>
      <c r="AB235" s="893"/>
      <c r="AC235" s="896"/>
      <c r="AD235" s="893"/>
      <c r="AE235" s="896"/>
      <c r="AF235" s="893"/>
      <c r="AG235" s="896"/>
      <c r="AH235" s="893"/>
      <c r="AI235" s="896"/>
      <c r="AJ235" s="893"/>
      <c r="AK235" s="896"/>
      <c r="AL235" s="173"/>
      <c r="AM235" s="11"/>
      <c r="AN235" s="11"/>
      <c r="AO235" s="412"/>
      <c r="AP235" s="11"/>
      <c r="AQ235" s="11"/>
      <c r="AR235" s="11"/>
      <c r="AS235" s="11"/>
      <c r="AT235" s="11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CG235" s="14">
        <v>0</v>
      </c>
      <c r="CH235" s="14">
        <v>0</v>
      </c>
      <c r="CI235" s="14"/>
      <c r="CJ235" s="14"/>
      <c r="CK235" s="14"/>
      <c r="CL235" s="14"/>
      <c r="CM235" s="14"/>
      <c r="CN235" s="14"/>
    </row>
    <row r="236" spans="1:104" ht="16.5" customHeight="1" x14ac:dyDescent="0.2">
      <c r="A236" s="1486"/>
      <c r="B236" s="81" t="s">
        <v>76</v>
      </c>
      <c r="C236" s="182">
        <f>SUM(D236+E236)</f>
        <v>0</v>
      </c>
      <c r="D236" s="183">
        <f t="shared" si="75"/>
        <v>0</v>
      </c>
      <c r="E236" s="184">
        <f t="shared" si="75"/>
        <v>0</v>
      </c>
      <c r="F236" s="82"/>
      <c r="G236" s="85"/>
      <c r="H236" s="82"/>
      <c r="I236" s="85"/>
      <c r="J236" s="82"/>
      <c r="K236" s="85"/>
      <c r="L236" s="82"/>
      <c r="M236" s="85"/>
      <c r="N236" s="82"/>
      <c r="O236" s="85"/>
      <c r="P236" s="82"/>
      <c r="Q236" s="85"/>
      <c r="R236" s="82"/>
      <c r="S236" s="85"/>
      <c r="T236" s="82"/>
      <c r="U236" s="85"/>
      <c r="V236" s="82"/>
      <c r="W236" s="85"/>
      <c r="X236" s="82"/>
      <c r="Y236" s="85"/>
      <c r="Z236" s="82"/>
      <c r="AA236" s="85"/>
      <c r="AB236" s="82"/>
      <c r="AC236" s="85"/>
      <c r="AD236" s="82"/>
      <c r="AE236" s="85"/>
      <c r="AF236" s="82"/>
      <c r="AG236" s="85"/>
      <c r="AH236" s="82"/>
      <c r="AI236" s="85"/>
      <c r="AJ236" s="82"/>
      <c r="AK236" s="85"/>
      <c r="AL236" s="29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Z236" s="2"/>
      <c r="CG236" s="14">
        <v>0</v>
      </c>
      <c r="CH236" s="14">
        <v>0</v>
      </c>
      <c r="CI236" s="14"/>
      <c r="CJ236" s="14"/>
      <c r="CK236" s="14"/>
      <c r="CL236" s="14"/>
      <c r="CM236" s="14"/>
      <c r="CN236" s="14"/>
    </row>
    <row r="237" spans="1:104" ht="16.350000000000001" customHeight="1" x14ac:dyDescent="0.2">
      <c r="A237" s="1485" t="s">
        <v>253</v>
      </c>
      <c r="B237" s="892" t="s">
        <v>162</v>
      </c>
      <c r="C237" s="907">
        <f>SUM(D237+E237)</f>
        <v>0</v>
      </c>
      <c r="D237" s="908">
        <f t="shared" si="75"/>
        <v>0</v>
      </c>
      <c r="E237" s="909">
        <f t="shared" si="75"/>
        <v>0</v>
      </c>
      <c r="F237" s="893"/>
      <c r="G237" s="896"/>
      <c r="H237" s="893"/>
      <c r="I237" s="896"/>
      <c r="J237" s="893"/>
      <c r="K237" s="896"/>
      <c r="L237" s="893"/>
      <c r="M237" s="896"/>
      <c r="N237" s="893"/>
      <c r="O237" s="896"/>
      <c r="P237" s="893"/>
      <c r="Q237" s="896"/>
      <c r="R237" s="893"/>
      <c r="S237" s="896"/>
      <c r="T237" s="893"/>
      <c r="U237" s="896"/>
      <c r="V237" s="893"/>
      <c r="W237" s="896"/>
      <c r="X237" s="893"/>
      <c r="Y237" s="896"/>
      <c r="Z237" s="893"/>
      <c r="AA237" s="896"/>
      <c r="AB237" s="893"/>
      <c r="AC237" s="896"/>
      <c r="AD237" s="893"/>
      <c r="AE237" s="896"/>
      <c r="AF237" s="893"/>
      <c r="AG237" s="896"/>
      <c r="AH237" s="893"/>
      <c r="AI237" s="896"/>
      <c r="AJ237" s="893"/>
      <c r="AK237" s="896"/>
      <c r="AL237" s="3"/>
      <c r="AM237" s="15"/>
      <c r="AN237" s="15"/>
      <c r="AO237" s="15"/>
      <c r="AP237" s="15"/>
      <c r="AQ237" s="15"/>
      <c r="AR237" s="15"/>
      <c r="AS237" s="15"/>
      <c r="AT237" s="15"/>
      <c r="AU237" s="12"/>
      <c r="AV237" s="12"/>
      <c r="AW237" s="12"/>
      <c r="AX237" s="12"/>
      <c r="AY237" s="12"/>
      <c r="AZ237" s="12"/>
      <c r="BA237" s="12"/>
      <c r="CG237" s="14">
        <v>0</v>
      </c>
      <c r="CH237" s="14">
        <v>0</v>
      </c>
      <c r="CI237" s="14"/>
      <c r="CJ237" s="14"/>
      <c r="CK237" s="14"/>
      <c r="CL237" s="14"/>
      <c r="CM237" s="14"/>
      <c r="CN237" s="14"/>
    </row>
    <row r="238" spans="1:104" ht="16.350000000000001" customHeight="1" x14ac:dyDescent="0.2">
      <c r="A238" s="1486"/>
      <c r="B238" s="81" t="s">
        <v>76</v>
      </c>
      <c r="C238" s="145">
        <f>SUM(D238+E238)</f>
        <v>0</v>
      </c>
      <c r="D238" s="146">
        <f t="shared" si="75"/>
        <v>0</v>
      </c>
      <c r="E238" s="147">
        <f t="shared" si="75"/>
        <v>0</v>
      </c>
      <c r="F238" s="92"/>
      <c r="G238" s="95"/>
      <c r="H238" s="92"/>
      <c r="I238" s="95"/>
      <c r="J238" s="92"/>
      <c r="K238" s="95"/>
      <c r="L238" s="92"/>
      <c r="M238" s="95"/>
      <c r="N238" s="92"/>
      <c r="O238" s="95"/>
      <c r="P238" s="92"/>
      <c r="Q238" s="95"/>
      <c r="R238" s="92"/>
      <c r="S238" s="95"/>
      <c r="T238" s="92"/>
      <c r="U238" s="95"/>
      <c r="V238" s="92"/>
      <c r="W238" s="95"/>
      <c r="X238" s="92"/>
      <c r="Y238" s="95"/>
      <c r="Z238" s="92"/>
      <c r="AA238" s="95"/>
      <c r="AB238" s="92"/>
      <c r="AC238" s="95"/>
      <c r="AD238" s="92"/>
      <c r="AE238" s="95"/>
      <c r="AF238" s="92"/>
      <c r="AG238" s="95"/>
      <c r="AH238" s="92"/>
      <c r="AI238" s="95"/>
      <c r="AJ238" s="92"/>
      <c r="AK238" s="95"/>
      <c r="AL238" s="3"/>
      <c r="AM238" s="15"/>
      <c r="AN238" s="15"/>
      <c r="AO238" s="15"/>
      <c r="AP238" s="15"/>
      <c r="AQ238" s="15"/>
      <c r="AR238" s="15"/>
      <c r="AS238" s="15"/>
      <c r="AT238" s="15"/>
      <c r="AU238" s="12"/>
      <c r="AV238" s="12"/>
      <c r="AW238" s="12"/>
      <c r="AX238" s="12"/>
      <c r="AY238" s="12"/>
      <c r="AZ238" s="12"/>
      <c r="BA238" s="12"/>
      <c r="CG238" s="14"/>
      <c r="CH238" s="14"/>
      <c r="CI238" s="14"/>
      <c r="CJ238" s="14"/>
      <c r="CK238" s="14"/>
      <c r="CL238" s="14"/>
      <c r="CM238" s="14"/>
      <c r="CN238" s="14"/>
    </row>
    <row r="239" spans="1:104" ht="22.5" customHeight="1" x14ac:dyDescent="0.2">
      <c r="A239" s="155" t="s">
        <v>254</v>
      </c>
      <c r="B239" s="7"/>
      <c r="AM239" s="15"/>
      <c r="AN239" s="15"/>
      <c r="AO239" s="15"/>
      <c r="AP239" s="15"/>
      <c r="AQ239" s="15"/>
      <c r="AR239" s="15"/>
      <c r="AS239" s="15"/>
      <c r="AT239" s="15"/>
      <c r="AU239" s="12"/>
      <c r="AV239" s="12"/>
      <c r="AW239" s="12"/>
      <c r="AX239" s="12"/>
      <c r="AY239" s="12"/>
      <c r="AZ239" s="12"/>
      <c r="BA239" s="12"/>
      <c r="CG239" s="14"/>
      <c r="CH239" s="14"/>
      <c r="CI239" s="14"/>
      <c r="CJ239" s="14"/>
      <c r="CK239" s="14"/>
      <c r="CL239" s="14"/>
      <c r="CM239" s="14"/>
      <c r="CN239" s="14"/>
    </row>
    <row r="240" spans="1:104" ht="16.350000000000001" customHeight="1" x14ac:dyDescent="0.2">
      <c r="A240" s="1487" t="s">
        <v>255</v>
      </c>
      <c r="B240" s="1490" t="s">
        <v>256</v>
      </c>
      <c r="C240" s="1366" t="s">
        <v>4</v>
      </c>
      <c r="D240" s="1401"/>
      <c r="E240" s="1367"/>
      <c r="F240" s="1493" t="s">
        <v>257</v>
      </c>
      <c r="G240" s="1494"/>
      <c r="H240" s="1494"/>
      <c r="I240" s="1494"/>
      <c r="J240" s="1494"/>
      <c r="K240" s="1494"/>
      <c r="L240" s="1494"/>
      <c r="M240" s="1494"/>
      <c r="N240" s="1494"/>
      <c r="O240" s="1494"/>
      <c r="P240" s="1494"/>
      <c r="Q240" s="1494"/>
      <c r="R240" s="1494"/>
      <c r="S240" s="1494"/>
      <c r="T240" s="1494"/>
      <c r="U240" s="1494"/>
      <c r="V240" s="1494"/>
      <c r="W240" s="1494"/>
      <c r="X240" s="1494"/>
      <c r="Y240" s="1494"/>
      <c r="Z240" s="1494"/>
      <c r="AA240" s="1494"/>
      <c r="AB240" s="1494"/>
      <c r="AC240" s="1494"/>
      <c r="AD240" s="1494"/>
      <c r="AE240" s="1494"/>
      <c r="AF240" s="1494"/>
      <c r="AG240" s="1494"/>
      <c r="AH240" s="1494"/>
      <c r="AI240" s="1494"/>
      <c r="AJ240" s="1494"/>
      <c r="AK240" s="1495"/>
      <c r="AL240" s="1375" t="s">
        <v>258</v>
      </c>
      <c r="AM240" s="30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12"/>
      <c r="AZ240" s="12"/>
      <c r="BA240" s="12"/>
      <c r="CG240" s="14"/>
      <c r="CH240" s="14"/>
      <c r="CI240" s="14"/>
      <c r="CJ240" s="14"/>
      <c r="CK240" s="14"/>
      <c r="CL240" s="14"/>
      <c r="CM240" s="14"/>
      <c r="CN240" s="14"/>
    </row>
    <row r="241" spans="1:92" ht="16.350000000000001" customHeight="1" x14ac:dyDescent="0.2">
      <c r="A241" s="1488"/>
      <c r="B241" s="1491"/>
      <c r="C241" s="1368"/>
      <c r="D241" s="1402"/>
      <c r="E241" s="1369"/>
      <c r="F241" s="1493" t="s">
        <v>174</v>
      </c>
      <c r="G241" s="1495"/>
      <c r="H241" s="1493" t="s">
        <v>175</v>
      </c>
      <c r="I241" s="1495"/>
      <c r="J241" s="1493" t="s">
        <v>110</v>
      </c>
      <c r="K241" s="1495"/>
      <c r="L241" s="1493" t="s">
        <v>11</v>
      </c>
      <c r="M241" s="1495"/>
      <c r="N241" s="1377" t="s">
        <v>12</v>
      </c>
      <c r="O241" s="1380"/>
      <c r="P241" s="1377" t="s">
        <v>13</v>
      </c>
      <c r="Q241" s="1380"/>
      <c r="R241" s="1377" t="s">
        <v>14</v>
      </c>
      <c r="S241" s="1380"/>
      <c r="T241" s="1377" t="s">
        <v>15</v>
      </c>
      <c r="U241" s="1380"/>
      <c r="V241" s="1377" t="s">
        <v>16</v>
      </c>
      <c r="W241" s="1380"/>
      <c r="X241" s="1377" t="s">
        <v>17</v>
      </c>
      <c r="Y241" s="1380"/>
      <c r="Z241" s="1377" t="s">
        <v>259</v>
      </c>
      <c r="AA241" s="1380"/>
      <c r="AB241" s="1377" t="s">
        <v>260</v>
      </c>
      <c r="AC241" s="1380"/>
      <c r="AD241" s="1377" t="s">
        <v>261</v>
      </c>
      <c r="AE241" s="1380"/>
      <c r="AF241" s="1377" t="s">
        <v>262</v>
      </c>
      <c r="AG241" s="1380"/>
      <c r="AH241" s="1377" t="s">
        <v>263</v>
      </c>
      <c r="AI241" s="1380"/>
      <c r="AJ241" s="1406" t="s">
        <v>264</v>
      </c>
      <c r="AK241" s="1407"/>
      <c r="AL241" s="1392"/>
      <c r="AM241" s="30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12"/>
      <c r="AZ241" s="12"/>
      <c r="BA241" s="12"/>
      <c r="CG241" s="14"/>
      <c r="CH241" s="14"/>
      <c r="CI241" s="14"/>
      <c r="CJ241" s="14"/>
      <c r="CK241" s="14"/>
      <c r="CL241" s="14"/>
      <c r="CM241" s="14"/>
      <c r="CN241" s="14"/>
    </row>
    <row r="242" spans="1:92" ht="16.350000000000001" customHeight="1" x14ac:dyDescent="0.2">
      <c r="A242" s="1489"/>
      <c r="B242" s="1492"/>
      <c r="C242" s="414" t="s">
        <v>88</v>
      </c>
      <c r="D242" s="415" t="s">
        <v>54</v>
      </c>
      <c r="E242" s="813" t="s">
        <v>89</v>
      </c>
      <c r="F242" s="417" t="s">
        <v>54</v>
      </c>
      <c r="G242" s="418" t="s">
        <v>89</v>
      </c>
      <c r="H242" s="417" t="s">
        <v>54</v>
      </c>
      <c r="I242" s="418" t="s">
        <v>89</v>
      </c>
      <c r="J242" s="417" t="s">
        <v>54</v>
      </c>
      <c r="K242" s="418" t="s">
        <v>89</v>
      </c>
      <c r="L242" s="417" t="s">
        <v>54</v>
      </c>
      <c r="M242" s="418" t="s">
        <v>89</v>
      </c>
      <c r="N242" s="417" t="s">
        <v>54</v>
      </c>
      <c r="O242" s="418" t="s">
        <v>89</v>
      </c>
      <c r="P242" s="417" t="s">
        <v>54</v>
      </c>
      <c r="Q242" s="418" t="s">
        <v>89</v>
      </c>
      <c r="R242" s="417" t="s">
        <v>54</v>
      </c>
      <c r="S242" s="418" t="s">
        <v>89</v>
      </c>
      <c r="T242" s="826" t="s">
        <v>54</v>
      </c>
      <c r="U242" s="826" t="s">
        <v>89</v>
      </c>
      <c r="V242" s="987" t="s">
        <v>54</v>
      </c>
      <c r="W242" s="418" t="s">
        <v>89</v>
      </c>
      <c r="X242" s="417" t="s">
        <v>54</v>
      </c>
      <c r="Y242" s="418" t="s">
        <v>89</v>
      </c>
      <c r="Z242" s="417" t="s">
        <v>54</v>
      </c>
      <c r="AA242" s="418" t="s">
        <v>89</v>
      </c>
      <c r="AB242" s="417" t="s">
        <v>54</v>
      </c>
      <c r="AC242" s="418" t="s">
        <v>89</v>
      </c>
      <c r="AD242" s="417" t="s">
        <v>54</v>
      </c>
      <c r="AE242" s="418" t="s">
        <v>89</v>
      </c>
      <c r="AF242" s="417" t="s">
        <v>54</v>
      </c>
      <c r="AG242" s="418" t="s">
        <v>89</v>
      </c>
      <c r="AH242" s="417" t="s">
        <v>54</v>
      </c>
      <c r="AI242" s="418" t="s">
        <v>89</v>
      </c>
      <c r="AJ242" s="417" t="s">
        <v>54</v>
      </c>
      <c r="AK242" s="418" t="s">
        <v>89</v>
      </c>
      <c r="AL242" s="1376"/>
      <c r="AM242" s="30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12"/>
      <c r="AZ242" s="12"/>
      <c r="BA242" s="12"/>
      <c r="CG242" s="14"/>
      <c r="CH242" s="14"/>
      <c r="CI242" s="14"/>
      <c r="CJ242" s="14"/>
      <c r="CK242" s="14"/>
      <c r="CL242" s="14"/>
      <c r="CM242" s="14"/>
      <c r="CN242" s="14"/>
    </row>
    <row r="243" spans="1:92" ht="16.350000000000001" customHeight="1" x14ac:dyDescent="0.2">
      <c r="A243" s="1496" t="s">
        <v>265</v>
      </c>
      <c r="B243" s="421" t="s">
        <v>64</v>
      </c>
      <c r="C243" s="422">
        <f>SUM(D243+E243)</f>
        <v>0</v>
      </c>
      <c r="D243" s="423">
        <f t="shared" ref="D243:E246" si="76">SUM(F243+H243+J243+L243+N243+P243+R243+T243+V243+X243+Z243+AB243+AD243+AF243+AH243+AJ243)</f>
        <v>0</v>
      </c>
      <c r="E243" s="952">
        <f t="shared" si="76"/>
        <v>0</v>
      </c>
      <c r="F243" s="893"/>
      <c r="G243" s="896"/>
      <c r="H243" s="893"/>
      <c r="I243" s="896"/>
      <c r="J243" s="893"/>
      <c r="K243" s="896"/>
      <c r="L243" s="893"/>
      <c r="M243" s="896"/>
      <c r="N243" s="893"/>
      <c r="O243" s="896"/>
      <c r="P243" s="893"/>
      <c r="Q243" s="896"/>
      <c r="R243" s="893"/>
      <c r="S243" s="896"/>
      <c r="T243" s="893"/>
      <c r="U243" s="896"/>
      <c r="V243" s="893"/>
      <c r="W243" s="896"/>
      <c r="X243" s="893"/>
      <c r="Y243" s="896"/>
      <c r="Z243" s="893"/>
      <c r="AA243" s="896"/>
      <c r="AB243" s="893"/>
      <c r="AC243" s="896"/>
      <c r="AD243" s="893"/>
      <c r="AE243" s="896"/>
      <c r="AF243" s="893"/>
      <c r="AG243" s="896"/>
      <c r="AH243" s="893"/>
      <c r="AI243" s="896"/>
      <c r="AJ243" s="893"/>
      <c r="AK243" s="896"/>
      <c r="AL243" s="913"/>
      <c r="AM243" s="30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12"/>
      <c r="AZ243" s="12"/>
      <c r="BA243" s="12"/>
      <c r="CG243" s="14">
        <v>0</v>
      </c>
      <c r="CH243" s="14">
        <v>0</v>
      </c>
      <c r="CI243" s="14"/>
      <c r="CJ243" s="14"/>
      <c r="CK243" s="14"/>
      <c r="CL243" s="14"/>
      <c r="CM243" s="14"/>
      <c r="CN243" s="14"/>
    </row>
    <row r="244" spans="1:92" ht="16.5" customHeight="1" x14ac:dyDescent="0.2">
      <c r="A244" s="1497"/>
      <c r="B244" s="424" t="s">
        <v>76</v>
      </c>
      <c r="C244" s="425">
        <f>SUM(D244+E244)</f>
        <v>0</v>
      </c>
      <c r="D244" s="426">
        <f t="shared" si="76"/>
        <v>0</v>
      </c>
      <c r="E244" s="292">
        <f t="shared" si="76"/>
        <v>0</v>
      </c>
      <c r="F244" s="82"/>
      <c r="G244" s="85"/>
      <c r="H244" s="82"/>
      <c r="I244" s="85"/>
      <c r="J244" s="82"/>
      <c r="K244" s="85"/>
      <c r="L244" s="82"/>
      <c r="M244" s="85"/>
      <c r="N244" s="82"/>
      <c r="O244" s="85"/>
      <c r="P244" s="82"/>
      <c r="Q244" s="85"/>
      <c r="R244" s="82"/>
      <c r="S244" s="85"/>
      <c r="T244" s="82"/>
      <c r="U244" s="85"/>
      <c r="V244" s="82"/>
      <c r="W244" s="85"/>
      <c r="X244" s="82"/>
      <c r="Y244" s="85"/>
      <c r="Z244" s="82"/>
      <c r="AA244" s="85"/>
      <c r="AB244" s="82"/>
      <c r="AC244" s="85"/>
      <c r="AD244" s="82"/>
      <c r="AE244" s="85"/>
      <c r="AF244" s="82"/>
      <c r="AG244" s="85"/>
      <c r="AH244" s="82"/>
      <c r="AI244" s="85"/>
      <c r="AJ244" s="82"/>
      <c r="AK244" s="85"/>
      <c r="AL244" s="59"/>
      <c r="AM244" s="30"/>
      <c r="AN244" s="13"/>
      <c r="AO244" s="13"/>
      <c r="AP244" s="13"/>
      <c r="AQ244" s="13"/>
      <c r="AR244" s="13"/>
      <c r="AS244" s="13"/>
      <c r="AT244" s="13"/>
      <c r="AU244" s="13"/>
      <c r="AV244" s="13"/>
      <c r="AW244" s="12"/>
      <c r="AX244" s="12"/>
      <c r="AY244" s="12"/>
      <c r="AZ244" s="12"/>
      <c r="BA244" s="12"/>
      <c r="BZ244" s="2"/>
      <c r="CG244" s="14">
        <v>0</v>
      </c>
      <c r="CH244" s="14">
        <v>0</v>
      </c>
      <c r="CI244" s="14"/>
      <c r="CJ244" s="14"/>
      <c r="CK244" s="14"/>
      <c r="CL244" s="14"/>
      <c r="CM244" s="14"/>
      <c r="CN244" s="14"/>
    </row>
    <row r="245" spans="1:92" ht="22.5" customHeight="1" x14ac:dyDescent="0.2">
      <c r="A245" s="1498" t="s">
        <v>266</v>
      </c>
      <c r="B245" s="427" t="s">
        <v>64</v>
      </c>
      <c r="C245" s="428">
        <f>SUM(D245+E245)</f>
        <v>0</v>
      </c>
      <c r="D245" s="429">
        <f t="shared" si="76"/>
        <v>0</v>
      </c>
      <c r="E245" s="253">
        <f t="shared" si="76"/>
        <v>0</v>
      </c>
      <c r="F245" s="106"/>
      <c r="G245" s="109"/>
      <c r="H245" s="106"/>
      <c r="I245" s="109"/>
      <c r="J245" s="106"/>
      <c r="K245" s="109"/>
      <c r="L245" s="106"/>
      <c r="M245" s="109"/>
      <c r="N245" s="106"/>
      <c r="O245" s="109"/>
      <c r="P245" s="106"/>
      <c r="Q245" s="109"/>
      <c r="R245" s="106"/>
      <c r="S245" s="109"/>
      <c r="T245" s="106"/>
      <c r="U245" s="109"/>
      <c r="V245" s="106"/>
      <c r="W245" s="109"/>
      <c r="X245" s="106"/>
      <c r="Y245" s="109"/>
      <c r="Z245" s="106"/>
      <c r="AA245" s="109"/>
      <c r="AB245" s="106"/>
      <c r="AC245" s="109"/>
      <c r="AD245" s="106"/>
      <c r="AE245" s="109"/>
      <c r="AF245" s="106"/>
      <c r="AG245" s="109"/>
      <c r="AH245" s="106"/>
      <c r="AI245" s="109"/>
      <c r="AJ245" s="106"/>
      <c r="AK245" s="109"/>
      <c r="AL245" s="57"/>
      <c r="AM245" s="30"/>
      <c r="AV245" s="936"/>
      <c r="AW245" s="1161"/>
      <c r="CG245" s="14">
        <v>0</v>
      </c>
      <c r="CH245" s="14">
        <v>0</v>
      </c>
      <c r="CI245" s="14"/>
      <c r="CJ245" s="14"/>
      <c r="CK245" s="14"/>
      <c r="CL245" s="14"/>
      <c r="CM245" s="14"/>
      <c r="CN245" s="14"/>
    </row>
    <row r="246" spans="1:92" ht="22.5" customHeight="1" x14ac:dyDescent="0.2">
      <c r="A246" s="1497"/>
      <c r="B246" s="424" t="s">
        <v>76</v>
      </c>
      <c r="C246" s="425">
        <f>SUM(D246+E246)</f>
        <v>0</v>
      </c>
      <c r="D246" s="426">
        <f t="shared" si="76"/>
        <v>0</v>
      </c>
      <c r="E246" s="292">
        <f t="shared" si="76"/>
        <v>0</v>
      </c>
      <c r="F246" s="82"/>
      <c r="G246" s="85"/>
      <c r="H246" s="82"/>
      <c r="I246" s="85"/>
      <c r="J246" s="82"/>
      <c r="K246" s="85"/>
      <c r="L246" s="82"/>
      <c r="M246" s="85"/>
      <c r="N246" s="82"/>
      <c r="O246" s="85"/>
      <c r="P246" s="82"/>
      <c r="Q246" s="85"/>
      <c r="R246" s="82"/>
      <c r="S246" s="85"/>
      <c r="T246" s="82"/>
      <c r="U246" s="85"/>
      <c r="V246" s="82"/>
      <c r="W246" s="85"/>
      <c r="X246" s="82"/>
      <c r="Y246" s="85"/>
      <c r="Z246" s="82"/>
      <c r="AA246" s="85"/>
      <c r="AB246" s="82"/>
      <c r="AC246" s="85"/>
      <c r="AD246" s="82"/>
      <c r="AE246" s="85"/>
      <c r="AF246" s="82"/>
      <c r="AG246" s="85"/>
      <c r="AH246" s="82"/>
      <c r="AI246" s="85"/>
      <c r="AJ246" s="82"/>
      <c r="AK246" s="85"/>
      <c r="AL246" s="59"/>
      <c r="AM246" s="30"/>
      <c r="AV246" s="940"/>
      <c r="AW246" s="1174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CG246" s="14">
        <v>0</v>
      </c>
      <c r="CH246" s="14">
        <v>0</v>
      </c>
      <c r="CI246" s="14"/>
      <c r="CJ246" s="14"/>
      <c r="CK246" s="14"/>
      <c r="CL246" s="14"/>
      <c r="CM246" s="14"/>
      <c r="CN246" s="14"/>
    </row>
    <row r="247" spans="1:92" ht="21.75" customHeight="1" x14ac:dyDescent="0.2">
      <c r="A247" s="155" t="s">
        <v>267</v>
      </c>
      <c r="B247" s="112"/>
      <c r="AV247" s="940"/>
      <c r="AW247" s="1174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CG247" s="14"/>
      <c r="CH247" s="14"/>
      <c r="CI247" s="14"/>
      <c r="CJ247" s="14"/>
      <c r="CK247" s="14"/>
      <c r="CL247" s="14"/>
      <c r="CM247" s="14"/>
      <c r="CN247" s="14"/>
    </row>
    <row r="248" spans="1:92" ht="16.350000000000001" customHeight="1" x14ac:dyDescent="0.2">
      <c r="A248" s="1366" t="s">
        <v>268</v>
      </c>
      <c r="B248" s="1367"/>
      <c r="C248" s="1579" t="s">
        <v>269</v>
      </c>
      <c r="D248" s="1579"/>
      <c r="E248" s="1579"/>
      <c r="F248" s="1377" t="s">
        <v>270</v>
      </c>
      <c r="G248" s="1378"/>
      <c r="H248" s="1378"/>
      <c r="I248" s="1378"/>
      <c r="J248" s="1378"/>
      <c r="K248" s="1378"/>
      <c r="L248" s="1378"/>
      <c r="M248" s="1378"/>
      <c r="N248" s="1378"/>
      <c r="O248" s="1378"/>
      <c r="P248" s="1378"/>
      <c r="Q248" s="1378"/>
      <c r="R248" s="1378"/>
      <c r="S248" s="1378"/>
      <c r="T248" s="1378"/>
      <c r="U248" s="1378"/>
      <c r="V248" s="1378"/>
      <c r="W248" s="1378"/>
      <c r="X248" s="1378"/>
      <c r="Y248" s="1378"/>
      <c r="Z248" s="1378"/>
      <c r="AA248" s="1378"/>
      <c r="AB248" s="1378"/>
      <c r="AC248" s="1378"/>
      <c r="AD248" s="1378"/>
      <c r="AE248" s="1378"/>
      <c r="AF248" s="1378"/>
      <c r="AG248" s="1378"/>
      <c r="AH248" s="1378"/>
      <c r="AI248" s="1378"/>
      <c r="AJ248" s="1378"/>
      <c r="AK248" s="1378"/>
      <c r="AL248" s="1378"/>
      <c r="AM248" s="1379"/>
      <c r="AN248" s="1408" t="s">
        <v>76</v>
      </c>
      <c r="AO248" s="1408"/>
      <c r="AP248" s="1407"/>
      <c r="AQ248" s="1499" t="s">
        <v>271</v>
      </c>
      <c r="AR248" s="1500"/>
      <c r="AS248" s="1375" t="s">
        <v>7</v>
      </c>
      <c r="AT248" s="1375" t="s">
        <v>8</v>
      </c>
      <c r="AU248" s="1367" t="s">
        <v>230</v>
      </c>
      <c r="AV248" s="940"/>
      <c r="AW248" s="1174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CG248" s="14"/>
      <c r="CH248" s="14"/>
      <c r="CI248" s="14"/>
      <c r="CJ248" s="14"/>
      <c r="CK248" s="14"/>
      <c r="CL248" s="14"/>
      <c r="CM248" s="14"/>
      <c r="CN248" s="14"/>
    </row>
    <row r="249" spans="1:92" ht="16.350000000000001" customHeight="1" x14ac:dyDescent="0.2">
      <c r="A249" s="1399"/>
      <c r="B249" s="1400"/>
      <c r="C249" s="1579"/>
      <c r="D249" s="1579"/>
      <c r="E249" s="1579"/>
      <c r="F249" s="1406" t="s">
        <v>272</v>
      </c>
      <c r="G249" s="1408"/>
      <c r="H249" s="1406" t="s">
        <v>174</v>
      </c>
      <c r="I249" s="1408"/>
      <c r="J249" s="1406" t="s">
        <v>175</v>
      </c>
      <c r="K249" s="1408"/>
      <c r="L249" s="1406" t="s">
        <v>110</v>
      </c>
      <c r="M249" s="1408"/>
      <c r="N249" s="1406" t="s">
        <v>11</v>
      </c>
      <c r="O249" s="1408"/>
      <c r="P249" s="1406" t="s">
        <v>112</v>
      </c>
      <c r="Q249" s="1407"/>
      <c r="R249" s="1406" t="s">
        <v>113</v>
      </c>
      <c r="S249" s="1407"/>
      <c r="T249" s="1406" t="s">
        <v>114</v>
      </c>
      <c r="U249" s="1407"/>
      <c r="V249" s="1406" t="s">
        <v>115</v>
      </c>
      <c r="W249" s="1407"/>
      <c r="X249" s="1406" t="s">
        <v>116</v>
      </c>
      <c r="Y249" s="1407"/>
      <c r="Z249" s="1406" t="s">
        <v>117</v>
      </c>
      <c r="AA249" s="1407"/>
      <c r="AB249" s="1406" t="s">
        <v>118</v>
      </c>
      <c r="AC249" s="1407"/>
      <c r="AD249" s="1406" t="s">
        <v>119</v>
      </c>
      <c r="AE249" s="1407"/>
      <c r="AF249" s="1406" t="s">
        <v>120</v>
      </c>
      <c r="AG249" s="1407"/>
      <c r="AH249" s="1406" t="s">
        <v>121</v>
      </c>
      <c r="AI249" s="1407"/>
      <c r="AJ249" s="1406" t="s">
        <v>122</v>
      </c>
      <c r="AK249" s="1407"/>
      <c r="AL249" s="1406" t="s">
        <v>123</v>
      </c>
      <c r="AM249" s="1435"/>
      <c r="AN249" s="1503" t="s">
        <v>273</v>
      </c>
      <c r="AO249" s="1503" t="s">
        <v>274</v>
      </c>
      <c r="AP249" s="1367" t="s">
        <v>275</v>
      </c>
      <c r="AQ249" s="1501"/>
      <c r="AR249" s="1502"/>
      <c r="AS249" s="1392"/>
      <c r="AT249" s="1392"/>
      <c r="AU249" s="1400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12"/>
      <c r="BH249" s="12"/>
      <c r="BI249" s="12"/>
      <c r="CJ249" s="14"/>
      <c r="CK249" s="14"/>
      <c r="CL249" s="14"/>
      <c r="CM249" s="14"/>
      <c r="CN249" s="14"/>
    </row>
    <row r="250" spans="1:92" ht="30" customHeight="1" x14ac:dyDescent="0.2">
      <c r="A250" s="1368"/>
      <c r="B250" s="1369"/>
      <c r="C250" s="881" t="s">
        <v>88</v>
      </c>
      <c r="D250" s="906" t="s">
        <v>54</v>
      </c>
      <c r="E250" s="811" t="s">
        <v>89</v>
      </c>
      <c r="F250" s="881" t="s">
        <v>276</v>
      </c>
      <c r="G250" s="902" t="s">
        <v>89</v>
      </c>
      <c r="H250" s="881" t="s">
        <v>276</v>
      </c>
      <c r="I250" s="902" t="s">
        <v>89</v>
      </c>
      <c r="J250" s="881" t="s">
        <v>276</v>
      </c>
      <c r="K250" s="902" t="s">
        <v>89</v>
      </c>
      <c r="L250" s="881" t="s">
        <v>276</v>
      </c>
      <c r="M250" s="902" t="s">
        <v>89</v>
      </c>
      <c r="N250" s="881" t="s">
        <v>276</v>
      </c>
      <c r="O250" s="902" t="s">
        <v>89</v>
      </c>
      <c r="P250" s="881" t="s">
        <v>276</v>
      </c>
      <c r="Q250" s="902" t="s">
        <v>89</v>
      </c>
      <c r="R250" s="881" t="s">
        <v>276</v>
      </c>
      <c r="S250" s="902" t="s">
        <v>89</v>
      </c>
      <c r="T250" s="881" t="s">
        <v>276</v>
      </c>
      <c r="U250" s="902" t="s">
        <v>89</v>
      </c>
      <c r="V250" s="881" t="s">
        <v>276</v>
      </c>
      <c r="W250" s="902" t="s">
        <v>89</v>
      </c>
      <c r="X250" s="881" t="s">
        <v>276</v>
      </c>
      <c r="Y250" s="902" t="s">
        <v>89</v>
      </c>
      <c r="Z250" s="881" t="s">
        <v>276</v>
      </c>
      <c r="AA250" s="902" t="s">
        <v>89</v>
      </c>
      <c r="AB250" s="881" t="s">
        <v>276</v>
      </c>
      <c r="AC250" s="902" t="s">
        <v>89</v>
      </c>
      <c r="AD250" s="881" t="s">
        <v>276</v>
      </c>
      <c r="AE250" s="902" t="s">
        <v>89</v>
      </c>
      <c r="AF250" s="881" t="s">
        <v>276</v>
      </c>
      <c r="AG250" s="902" t="s">
        <v>89</v>
      </c>
      <c r="AH250" s="881" t="s">
        <v>276</v>
      </c>
      <c r="AI250" s="902" t="s">
        <v>89</v>
      </c>
      <c r="AJ250" s="881" t="s">
        <v>276</v>
      </c>
      <c r="AK250" s="902" t="s">
        <v>89</v>
      </c>
      <c r="AL250" s="881" t="s">
        <v>276</v>
      </c>
      <c r="AM250" s="988" t="s">
        <v>89</v>
      </c>
      <c r="AN250" s="1504"/>
      <c r="AO250" s="1504"/>
      <c r="AP250" s="1369"/>
      <c r="AQ250" s="881" t="s">
        <v>277</v>
      </c>
      <c r="AR250" s="807" t="s">
        <v>278</v>
      </c>
      <c r="AS250" s="1376"/>
      <c r="AT250" s="1376"/>
      <c r="AU250" s="136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12"/>
      <c r="BH250" s="12"/>
      <c r="BI250" s="12"/>
      <c r="CJ250" s="14"/>
      <c r="CK250" s="14"/>
      <c r="CL250" s="14"/>
      <c r="CM250" s="14"/>
      <c r="CN250" s="14"/>
    </row>
    <row r="251" spans="1:92" ht="23.25" customHeight="1" x14ac:dyDescent="0.2">
      <c r="A251" s="1505" t="s">
        <v>279</v>
      </c>
      <c r="B251" s="1506"/>
      <c r="C251" s="968">
        <f t="shared" ref="C251:C269" si="77">SUM(D251+E251)</f>
        <v>9</v>
      </c>
      <c r="D251" s="969">
        <f>SUM(F251+H251+J251+L251+N251+P251+R251+T251+V251+X251+Z251+AB251+AD251+AF251+AH251+AJ251+AL251)</f>
        <v>0</v>
      </c>
      <c r="E251" s="320">
        <f>SUM(G251+I251+K251+M251+O251+Q251+S251+U251+W251+Y251+AA251+AC251+AE251+AG251+AI251+AK251+AM251)</f>
        <v>9</v>
      </c>
      <c r="F251" s="968">
        <f>SUM(F261:F269)</f>
        <v>0</v>
      </c>
      <c r="G251" s="989">
        <f>SUM(G261:G269)</f>
        <v>1</v>
      </c>
      <c r="H251" s="968">
        <f>SUM(H261:H269)</f>
        <v>0</v>
      </c>
      <c r="I251" s="989">
        <f>SUM(I261:I269)</f>
        <v>2</v>
      </c>
      <c r="J251" s="968">
        <f>SUM(J261:J269)</f>
        <v>0</v>
      </c>
      <c r="K251" s="989">
        <f>SUM(K252:K269)</f>
        <v>0</v>
      </c>
      <c r="L251" s="968">
        <f>SUM(L261:L269)</f>
        <v>0</v>
      </c>
      <c r="M251" s="989">
        <f>SUM(M252:M269)</f>
        <v>0</v>
      </c>
      <c r="N251" s="968">
        <f>SUM(N261:N269)</f>
        <v>0</v>
      </c>
      <c r="O251" s="989">
        <f>SUM(O252:O269)</f>
        <v>1</v>
      </c>
      <c r="P251" s="968">
        <f>SUM(P261:P269)</f>
        <v>0</v>
      </c>
      <c r="Q251" s="989">
        <f>SUM(Q252:Q269)</f>
        <v>2</v>
      </c>
      <c r="R251" s="968">
        <f>SUM(R261:R269)</f>
        <v>0</v>
      </c>
      <c r="S251" s="989">
        <f>SUM(S252:S269)</f>
        <v>1</v>
      </c>
      <c r="T251" s="968">
        <f>SUM(T261:T269)</f>
        <v>0</v>
      </c>
      <c r="U251" s="989">
        <f>SUM(U252:U269)</f>
        <v>1</v>
      </c>
      <c r="V251" s="968">
        <f>SUM(V261:V269)</f>
        <v>0</v>
      </c>
      <c r="W251" s="989">
        <f>SUM(W252:W269)</f>
        <v>0</v>
      </c>
      <c r="X251" s="968">
        <f>SUM(X261:X269)</f>
        <v>0</v>
      </c>
      <c r="Y251" s="989">
        <f>SUM(Y252:Y269)</f>
        <v>0</v>
      </c>
      <c r="Z251" s="968">
        <f>SUM(Z261:Z269)</f>
        <v>0</v>
      </c>
      <c r="AA251" s="989">
        <f>SUM(AA252:AA269)</f>
        <v>1</v>
      </c>
      <c r="AB251" s="968">
        <f t="shared" ref="AB251:AM251" si="78">SUM(AB261:AB269)</f>
        <v>0</v>
      </c>
      <c r="AC251" s="989">
        <f t="shared" si="78"/>
        <v>0</v>
      </c>
      <c r="AD251" s="968">
        <f t="shared" si="78"/>
        <v>0</v>
      </c>
      <c r="AE251" s="989">
        <f t="shared" si="78"/>
        <v>0</v>
      </c>
      <c r="AF251" s="968">
        <f t="shared" si="78"/>
        <v>0</v>
      </c>
      <c r="AG251" s="989">
        <f t="shared" si="78"/>
        <v>0</v>
      </c>
      <c r="AH251" s="968">
        <f t="shared" si="78"/>
        <v>0</v>
      </c>
      <c r="AI251" s="989">
        <f t="shared" si="78"/>
        <v>0</v>
      </c>
      <c r="AJ251" s="968">
        <f t="shared" si="78"/>
        <v>0</v>
      </c>
      <c r="AK251" s="989">
        <f t="shared" si="78"/>
        <v>0</v>
      </c>
      <c r="AL251" s="968">
        <f t="shared" si="78"/>
        <v>0</v>
      </c>
      <c r="AM251" s="990">
        <f t="shared" si="78"/>
        <v>0</v>
      </c>
      <c r="AN251" s="385">
        <f t="shared" ref="AN251:AU251" si="79">SUM(AN252:AN269)</f>
        <v>9</v>
      </c>
      <c r="AO251" s="385">
        <f t="shared" si="79"/>
        <v>9</v>
      </c>
      <c r="AP251" s="433">
        <f t="shared" si="79"/>
        <v>0</v>
      </c>
      <c r="AQ251" s="968">
        <f t="shared" si="79"/>
        <v>0</v>
      </c>
      <c r="AR251" s="433">
        <f t="shared" si="79"/>
        <v>0</v>
      </c>
      <c r="AS251" s="991">
        <f t="shared" si="79"/>
        <v>0</v>
      </c>
      <c r="AT251" s="991">
        <f t="shared" si="79"/>
        <v>0</v>
      </c>
      <c r="AU251" s="320">
        <f t="shared" si="79"/>
        <v>0</v>
      </c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12"/>
      <c r="BH251" s="12"/>
      <c r="BI251" s="12"/>
      <c r="CJ251" s="14"/>
      <c r="CK251" s="14"/>
      <c r="CL251" s="14"/>
      <c r="CM251" s="14"/>
      <c r="CN251" s="14"/>
    </row>
    <row r="252" spans="1:92" ht="16.350000000000001" customHeight="1" x14ac:dyDescent="0.2">
      <c r="A252" s="1507" t="s">
        <v>176</v>
      </c>
      <c r="B252" s="435" t="s">
        <v>33</v>
      </c>
      <c r="C252" s="139">
        <f t="shared" si="77"/>
        <v>0</v>
      </c>
      <c r="D252" s="992"/>
      <c r="E252" s="974">
        <f>SUM(K252+M252+O252+Q252+S252+U252+W252+Y252+AA252+AC252)</f>
        <v>0</v>
      </c>
      <c r="F252" s="977"/>
      <c r="G252" s="407"/>
      <c r="H252" s="977"/>
      <c r="I252" s="407"/>
      <c r="J252" s="977"/>
      <c r="K252" s="109"/>
      <c r="L252" s="977"/>
      <c r="M252" s="109"/>
      <c r="N252" s="977"/>
      <c r="O252" s="109"/>
      <c r="P252" s="977"/>
      <c r="Q252" s="109"/>
      <c r="R252" s="977"/>
      <c r="S252" s="109"/>
      <c r="T252" s="977"/>
      <c r="U252" s="109"/>
      <c r="V252" s="977"/>
      <c r="W252" s="109"/>
      <c r="X252" s="977"/>
      <c r="Y252" s="109"/>
      <c r="Z252" s="977"/>
      <c r="AA252" s="109"/>
      <c r="AB252" s="977"/>
      <c r="AC252" s="109"/>
      <c r="AD252" s="977"/>
      <c r="AE252" s="407"/>
      <c r="AF252" s="977"/>
      <c r="AG252" s="407"/>
      <c r="AH252" s="977"/>
      <c r="AI252" s="407"/>
      <c r="AJ252" s="977"/>
      <c r="AK252" s="407"/>
      <c r="AL252" s="977"/>
      <c r="AM252" s="437"/>
      <c r="AN252" s="911"/>
      <c r="AO252" s="264"/>
      <c r="AP252" s="109"/>
      <c r="AQ252" s="106"/>
      <c r="AR252" s="109"/>
      <c r="AS252" s="57"/>
      <c r="AT252" s="57"/>
      <c r="AU252" s="109"/>
      <c r="AV252" s="30" t="str">
        <f t="shared" ref="AV252:AV269" si="80">CA252&amp;CB252&amp;CC252</f>
        <v/>
      </c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12"/>
      <c r="BH252" s="12"/>
      <c r="BI252" s="12"/>
      <c r="CA252" s="32" t="str">
        <f t="shared" ref="CA252:CA269" si="81">IF(CG252=0,"","* Egresos por Alta + Abandono NO DEBE ser mayor que Total Egresos. ")</f>
        <v/>
      </c>
      <c r="CB252" s="32" t="str">
        <f t="shared" ref="CB252:CB269" si="82">IF(CH252=0,"","* No olvide digitar los campos Trans y/o Pueblo Originario y/o Migrantes y/o Niños, Niñas, Adolescentes y Jóvenes Población SENAME (Digite CERO si no tiene).")</f>
        <v/>
      </c>
      <c r="CC252" s="438" t="str">
        <f t="shared" ref="CC252:CC269" si="83">IF(CI252=0,"","* Trans y/o Pueblo Originario y/o Migrantes y/o Niños, Niñas, Adolescentesy Jóvenes Población SENAME NO DEBEN ser Mayor al Total. ")</f>
        <v/>
      </c>
      <c r="CD252" s="32"/>
      <c r="CE252" s="32"/>
      <c r="CF252" s="32"/>
      <c r="CG252" s="33">
        <f t="shared" ref="CG252:CG269" si="84">IF(AN252&lt;SUM(AO252+AP252),1,0)</f>
        <v>0</v>
      </c>
      <c r="CH252" s="33">
        <f t="shared" ref="CH252:CH269" si="85">IF(AND(C252&lt;&gt;0,OR(AQ252="",AR252="",AS252="",AT252="",AU252="")),1,0)</f>
        <v>0</v>
      </c>
      <c r="CI252" s="33">
        <f t="shared" ref="CI252:CI269" si="86">IF(OR(C252&lt;SUM(AQ252,AR252),C252&lt;AS252,C252&lt;AT252,C252&lt;AU252),1,0)</f>
        <v>0</v>
      </c>
      <c r="CJ252" s="33"/>
      <c r="CK252" s="33"/>
      <c r="CL252" s="33"/>
      <c r="CM252" s="14"/>
      <c r="CN252" s="14"/>
    </row>
    <row r="253" spans="1:92" ht="16.350000000000001" customHeight="1" x14ac:dyDescent="0.2">
      <c r="A253" s="1507"/>
      <c r="B253" s="439" t="s">
        <v>280</v>
      </c>
      <c r="C253" s="139">
        <f t="shared" si="77"/>
        <v>0</v>
      </c>
      <c r="D253" s="440"/>
      <c r="E253" s="330">
        <f t="shared" ref="E253:E260" si="87">SUM(G253+I253+K253+M253+O253+Q253+S253+U253+W253+Y253+AA253+AC253)</f>
        <v>0</v>
      </c>
      <c r="F253" s="441"/>
      <c r="G253" s="442"/>
      <c r="H253" s="441"/>
      <c r="I253" s="442"/>
      <c r="J253" s="441"/>
      <c r="K253" s="109"/>
      <c r="L253" s="441"/>
      <c r="M253" s="109"/>
      <c r="N253" s="441"/>
      <c r="O253" s="109"/>
      <c r="P253" s="441"/>
      <c r="Q253" s="109"/>
      <c r="R253" s="441"/>
      <c r="S253" s="109"/>
      <c r="T253" s="441"/>
      <c r="U253" s="109"/>
      <c r="V253" s="441"/>
      <c r="W253" s="109"/>
      <c r="X253" s="441"/>
      <c r="Y253" s="109"/>
      <c r="Z253" s="441"/>
      <c r="AA253" s="109"/>
      <c r="AB253" s="441"/>
      <c r="AC253" s="109"/>
      <c r="AD253" s="441"/>
      <c r="AE253" s="407"/>
      <c r="AF253" s="441"/>
      <c r="AG253" s="407"/>
      <c r="AH253" s="441"/>
      <c r="AI253" s="407"/>
      <c r="AJ253" s="441"/>
      <c r="AK253" s="407"/>
      <c r="AL253" s="441"/>
      <c r="AM253" s="437"/>
      <c r="AN253" s="264"/>
      <c r="AO253" s="264"/>
      <c r="AP253" s="109"/>
      <c r="AQ253" s="106"/>
      <c r="AR253" s="109"/>
      <c r="AS253" s="57"/>
      <c r="AT253" s="57"/>
      <c r="AU253" s="109"/>
      <c r="AV253" s="30" t="str">
        <f t="shared" si="80"/>
        <v/>
      </c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12"/>
      <c r="BH253" s="12"/>
      <c r="BI253" s="12"/>
      <c r="CA253" s="32" t="str">
        <f t="shared" si="81"/>
        <v/>
      </c>
      <c r="CB253" s="32" t="str">
        <f t="shared" si="82"/>
        <v/>
      </c>
      <c r="CC253" s="438" t="str">
        <f t="shared" si="83"/>
        <v/>
      </c>
      <c r="CD253" s="32"/>
      <c r="CE253" s="32"/>
      <c r="CF253" s="32"/>
      <c r="CG253" s="33">
        <f t="shared" si="84"/>
        <v>0</v>
      </c>
      <c r="CH253" s="33">
        <f t="shared" si="85"/>
        <v>0</v>
      </c>
      <c r="CI253" s="33">
        <f t="shared" si="86"/>
        <v>0</v>
      </c>
      <c r="CJ253" s="33"/>
      <c r="CK253" s="33"/>
      <c r="CL253" s="33"/>
      <c r="CM253" s="14"/>
      <c r="CN253" s="14"/>
    </row>
    <row r="254" spans="1:92" ht="16.350000000000001" customHeight="1" x14ac:dyDescent="0.2">
      <c r="A254" s="1507"/>
      <c r="B254" s="443" t="s">
        <v>281</v>
      </c>
      <c r="C254" s="139">
        <f t="shared" si="77"/>
        <v>0</v>
      </c>
      <c r="D254" s="440"/>
      <c r="E254" s="812">
        <f t="shared" si="87"/>
        <v>0</v>
      </c>
      <c r="F254" s="441"/>
      <c r="G254" s="442"/>
      <c r="H254" s="441"/>
      <c r="I254" s="442"/>
      <c r="J254" s="441"/>
      <c r="K254" s="39"/>
      <c r="L254" s="441"/>
      <c r="M254" s="39"/>
      <c r="N254" s="441"/>
      <c r="O254" s="39"/>
      <c r="P254" s="441"/>
      <c r="Q254" s="39"/>
      <c r="R254" s="441"/>
      <c r="S254" s="39"/>
      <c r="T254" s="441"/>
      <c r="U254" s="39"/>
      <c r="V254" s="441"/>
      <c r="W254" s="39"/>
      <c r="X254" s="441"/>
      <c r="Y254" s="39"/>
      <c r="Z254" s="441"/>
      <c r="AA254" s="39"/>
      <c r="AB254" s="441"/>
      <c r="AC254" s="39"/>
      <c r="AD254" s="441"/>
      <c r="AE254" s="407"/>
      <c r="AF254" s="441"/>
      <c r="AG254" s="407"/>
      <c r="AH254" s="441"/>
      <c r="AI254" s="407"/>
      <c r="AJ254" s="441"/>
      <c r="AK254" s="407"/>
      <c r="AL254" s="441"/>
      <c r="AM254" s="437"/>
      <c r="AN254" s="143"/>
      <c r="AO254" s="143"/>
      <c r="AP254" s="39"/>
      <c r="AQ254" s="35"/>
      <c r="AR254" s="39"/>
      <c r="AS254" s="58"/>
      <c r="AT254" s="58"/>
      <c r="AU254" s="39"/>
      <c r="AV254" s="30" t="str">
        <f t="shared" si="80"/>
        <v/>
      </c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12"/>
      <c r="BH254" s="12"/>
      <c r="BI254" s="12"/>
      <c r="CA254" s="32" t="str">
        <f t="shared" si="81"/>
        <v/>
      </c>
      <c r="CB254" s="32" t="str">
        <f t="shared" si="82"/>
        <v/>
      </c>
      <c r="CC254" s="438" t="str">
        <f t="shared" si="83"/>
        <v/>
      </c>
      <c r="CD254" s="32"/>
      <c r="CE254" s="32"/>
      <c r="CF254" s="32"/>
      <c r="CG254" s="33">
        <f t="shared" si="84"/>
        <v>0</v>
      </c>
      <c r="CH254" s="33">
        <f t="shared" si="85"/>
        <v>0</v>
      </c>
      <c r="CI254" s="33">
        <f t="shared" si="86"/>
        <v>0</v>
      </c>
      <c r="CJ254" s="33"/>
      <c r="CK254" s="33"/>
      <c r="CL254" s="33"/>
      <c r="CM254" s="14"/>
      <c r="CN254" s="14"/>
    </row>
    <row r="255" spans="1:92" ht="16.350000000000001" customHeight="1" x14ac:dyDescent="0.2">
      <c r="A255" s="1507"/>
      <c r="B255" s="443" t="s">
        <v>282</v>
      </c>
      <c r="C255" s="139">
        <f t="shared" si="77"/>
        <v>0</v>
      </c>
      <c r="D255" s="440"/>
      <c r="E255" s="812">
        <f t="shared" si="87"/>
        <v>0</v>
      </c>
      <c r="F255" s="441"/>
      <c r="G255" s="442"/>
      <c r="H255" s="441"/>
      <c r="I255" s="442"/>
      <c r="J255" s="441"/>
      <c r="K255" s="39"/>
      <c r="L255" s="441"/>
      <c r="M255" s="39"/>
      <c r="N255" s="441"/>
      <c r="O255" s="39"/>
      <c r="P255" s="441"/>
      <c r="Q255" s="39"/>
      <c r="R255" s="441"/>
      <c r="S255" s="39"/>
      <c r="T255" s="441"/>
      <c r="U255" s="39"/>
      <c r="V255" s="441"/>
      <c r="W255" s="39"/>
      <c r="X255" s="441"/>
      <c r="Y255" s="39"/>
      <c r="Z255" s="441"/>
      <c r="AA255" s="39"/>
      <c r="AB255" s="441"/>
      <c r="AC255" s="39"/>
      <c r="AD255" s="441"/>
      <c r="AE255" s="407"/>
      <c r="AF255" s="441"/>
      <c r="AG255" s="407"/>
      <c r="AH255" s="441"/>
      <c r="AI255" s="407"/>
      <c r="AJ255" s="441"/>
      <c r="AK255" s="407"/>
      <c r="AL255" s="441"/>
      <c r="AM255" s="437"/>
      <c r="AN255" s="143"/>
      <c r="AO255" s="143"/>
      <c r="AP255" s="39"/>
      <c r="AQ255" s="35"/>
      <c r="AR255" s="39"/>
      <c r="AS255" s="58"/>
      <c r="AT255" s="58"/>
      <c r="AU255" s="39"/>
      <c r="AV255" s="30" t="str">
        <f t="shared" si="80"/>
        <v/>
      </c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12"/>
      <c r="BH255" s="12"/>
      <c r="BI255" s="12"/>
      <c r="CA255" s="32" t="str">
        <f t="shared" si="81"/>
        <v/>
      </c>
      <c r="CB255" s="32" t="str">
        <f t="shared" si="82"/>
        <v/>
      </c>
      <c r="CC255" s="438" t="str">
        <f t="shared" si="83"/>
        <v/>
      </c>
      <c r="CD255" s="32"/>
      <c r="CE255" s="32"/>
      <c r="CF255" s="32"/>
      <c r="CG255" s="33">
        <f t="shared" si="84"/>
        <v>0</v>
      </c>
      <c r="CH255" s="33">
        <f t="shared" si="85"/>
        <v>0</v>
      </c>
      <c r="CI255" s="33">
        <f t="shared" si="86"/>
        <v>0</v>
      </c>
      <c r="CJ255" s="33"/>
      <c r="CK255" s="33"/>
      <c r="CL255" s="33"/>
      <c r="CM255" s="14"/>
      <c r="CN255" s="14"/>
    </row>
    <row r="256" spans="1:92" ht="16.350000000000001" customHeight="1" x14ac:dyDescent="0.2">
      <c r="A256" s="1507"/>
      <c r="B256" s="443" t="s">
        <v>283</v>
      </c>
      <c r="C256" s="139">
        <f t="shared" si="77"/>
        <v>0</v>
      </c>
      <c r="D256" s="440"/>
      <c r="E256" s="812">
        <f t="shared" si="87"/>
        <v>0</v>
      </c>
      <c r="F256" s="441"/>
      <c r="G256" s="442"/>
      <c r="H256" s="441"/>
      <c r="I256" s="442"/>
      <c r="J256" s="441"/>
      <c r="K256" s="39"/>
      <c r="L256" s="441"/>
      <c r="M256" s="39"/>
      <c r="N256" s="441"/>
      <c r="O256" s="39"/>
      <c r="P256" s="441"/>
      <c r="Q256" s="39"/>
      <c r="R256" s="441"/>
      <c r="S256" s="39"/>
      <c r="T256" s="441"/>
      <c r="U256" s="39"/>
      <c r="V256" s="441"/>
      <c r="W256" s="39"/>
      <c r="X256" s="441"/>
      <c r="Y256" s="39"/>
      <c r="Z256" s="441"/>
      <c r="AA256" s="39"/>
      <c r="AB256" s="441"/>
      <c r="AC256" s="39"/>
      <c r="AD256" s="441"/>
      <c r="AE256" s="407"/>
      <c r="AF256" s="441"/>
      <c r="AG256" s="407"/>
      <c r="AH256" s="441"/>
      <c r="AI256" s="407"/>
      <c r="AJ256" s="441"/>
      <c r="AK256" s="407"/>
      <c r="AL256" s="441"/>
      <c r="AM256" s="437"/>
      <c r="AN256" s="143"/>
      <c r="AO256" s="143"/>
      <c r="AP256" s="39"/>
      <c r="AQ256" s="35"/>
      <c r="AR256" s="39"/>
      <c r="AS256" s="58"/>
      <c r="AT256" s="58"/>
      <c r="AU256" s="39"/>
      <c r="AV256" s="30" t="str">
        <f t="shared" si="80"/>
        <v/>
      </c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12"/>
      <c r="BH256" s="12"/>
      <c r="BI256" s="12"/>
      <c r="CA256" s="32" t="str">
        <f t="shared" si="81"/>
        <v/>
      </c>
      <c r="CB256" s="32" t="str">
        <f t="shared" si="82"/>
        <v/>
      </c>
      <c r="CC256" s="438" t="str">
        <f t="shared" si="83"/>
        <v/>
      </c>
      <c r="CD256" s="32"/>
      <c r="CE256" s="32"/>
      <c r="CF256" s="32"/>
      <c r="CG256" s="33">
        <f t="shared" si="84"/>
        <v>0</v>
      </c>
      <c r="CH256" s="33">
        <f t="shared" si="85"/>
        <v>0</v>
      </c>
      <c r="CI256" s="33">
        <f t="shared" si="86"/>
        <v>0</v>
      </c>
      <c r="CJ256" s="33"/>
      <c r="CK256" s="33"/>
      <c r="CL256" s="33"/>
      <c r="CM256" s="14"/>
      <c r="CN256" s="14"/>
    </row>
    <row r="257" spans="1:104" ht="16.350000000000001" customHeight="1" x14ac:dyDescent="0.2">
      <c r="A257" s="1507"/>
      <c r="B257" s="443" t="s">
        <v>284</v>
      </c>
      <c r="C257" s="139">
        <f t="shared" si="77"/>
        <v>0</v>
      </c>
      <c r="D257" s="440"/>
      <c r="E257" s="812">
        <f t="shared" si="87"/>
        <v>0</v>
      </c>
      <c r="F257" s="441"/>
      <c r="G257" s="442"/>
      <c r="H257" s="441"/>
      <c r="I257" s="442"/>
      <c r="J257" s="441"/>
      <c r="K257" s="39"/>
      <c r="L257" s="441"/>
      <c r="M257" s="39"/>
      <c r="N257" s="441"/>
      <c r="O257" s="39"/>
      <c r="P257" s="441"/>
      <c r="Q257" s="39"/>
      <c r="R257" s="441"/>
      <c r="S257" s="39"/>
      <c r="T257" s="441"/>
      <c r="U257" s="39"/>
      <c r="V257" s="441"/>
      <c r="W257" s="39"/>
      <c r="X257" s="441"/>
      <c r="Y257" s="39"/>
      <c r="Z257" s="441"/>
      <c r="AA257" s="39"/>
      <c r="AB257" s="441"/>
      <c r="AC257" s="39"/>
      <c r="AD257" s="441"/>
      <c r="AE257" s="407"/>
      <c r="AF257" s="441"/>
      <c r="AG257" s="407"/>
      <c r="AH257" s="441"/>
      <c r="AI257" s="407"/>
      <c r="AJ257" s="441"/>
      <c r="AK257" s="407"/>
      <c r="AL257" s="441"/>
      <c r="AM257" s="437"/>
      <c r="AN257" s="143"/>
      <c r="AO257" s="143"/>
      <c r="AP257" s="39"/>
      <c r="AQ257" s="35"/>
      <c r="AR257" s="39"/>
      <c r="AS257" s="58"/>
      <c r="AT257" s="58"/>
      <c r="AU257" s="39"/>
      <c r="AV257" s="30" t="str">
        <f t="shared" si="80"/>
        <v/>
      </c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12"/>
      <c r="BH257" s="12"/>
      <c r="BI257" s="12"/>
      <c r="CA257" s="32" t="str">
        <f t="shared" si="81"/>
        <v/>
      </c>
      <c r="CB257" s="32" t="str">
        <f t="shared" si="82"/>
        <v/>
      </c>
      <c r="CC257" s="438" t="str">
        <f t="shared" si="83"/>
        <v/>
      </c>
      <c r="CD257" s="32"/>
      <c r="CE257" s="32"/>
      <c r="CF257" s="32"/>
      <c r="CG257" s="33">
        <f t="shared" si="84"/>
        <v>0</v>
      </c>
      <c r="CH257" s="33">
        <f t="shared" si="85"/>
        <v>0</v>
      </c>
      <c r="CI257" s="33">
        <f t="shared" si="86"/>
        <v>0</v>
      </c>
      <c r="CJ257" s="33"/>
      <c r="CK257" s="33"/>
      <c r="CL257" s="33"/>
      <c r="CM257" s="14"/>
      <c r="CN257" s="14"/>
    </row>
    <row r="258" spans="1:104" ht="16.350000000000001" customHeight="1" x14ac:dyDescent="0.2">
      <c r="A258" s="1507"/>
      <c r="B258" s="443" t="s">
        <v>285</v>
      </c>
      <c r="C258" s="139">
        <f t="shared" si="77"/>
        <v>0</v>
      </c>
      <c r="D258" s="440"/>
      <c r="E258" s="812">
        <f t="shared" si="87"/>
        <v>0</v>
      </c>
      <c r="F258" s="441"/>
      <c r="G258" s="442"/>
      <c r="H258" s="441"/>
      <c r="I258" s="442"/>
      <c r="J258" s="441"/>
      <c r="K258" s="39"/>
      <c r="L258" s="441"/>
      <c r="M258" s="39"/>
      <c r="N258" s="441"/>
      <c r="O258" s="39"/>
      <c r="P258" s="441"/>
      <c r="Q258" s="39"/>
      <c r="R258" s="441"/>
      <c r="S258" s="39"/>
      <c r="T258" s="441"/>
      <c r="U258" s="39"/>
      <c r="V258" s="441"/>
      <c r="W258" s="39"/>
      <c r="X258" s="441"/>
      <c r="Y258" s="39"/>
      <c r="Z258" s="441"/>
      <c r="AA258" s="39"/>
      <c r="AB258" s="441"/>
      <c r="AC258" s="39"/>
      <c r="AD258" s="441"/>
      <c r="AE258" s="407"/>
      <c r="AF258" s="441"/>
      <c r="AG258" s="407"/>
      <c r="AH258" s="441"/>
      <c r="AI258" s="407"/>
      <c r="AJ258" s="441"/>
      <c r="AK258" s="407"/>
      <c r="AL258" s="441"/>
      <c r="AM258" s="437"/>
      <c r="AN258" s="143"/>
      <c r="AO258" s="143"/>
      <c r="AP258" s="39"/>
      <c r="AQ258" s="35"/>
      <c r="AR258" s="39"/>
      <c r="AS258" s="58"/>
      <c r="AT258" s="58"/>
      <c r="AU258" s="39"/>
      <c r="AV258" s="30" t="str">
        <f t="shared" si="80"/>
        <v/>
      </c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12"/>
      <c r="BH258" s="12"/>
      <c r="BI258" s="12"/>
      <c r="CA258" s="32" t="str">
        <f t="shared" si="81"/>
        <v/>
      </c>
      <c r="CB258" s="32" t="str">
        <f t="shared" si="82"/>
        <v/>
      </c>
      <c r="CC258" s="438" t="str">
        <f t="shared" si="83"/>
        <v/>
      </c>
      <c r="CD258" s="32"/>
      <c r="CE258" s="32"/>
      <c r="CF258" s="32"/>
      <c r="CG258" s="33">
        <f t="shared" si="84"/>
        <v>0</v>
      </c>
      <c r="CH258" s="33">
        <f t="shared" si="85"/>
        <v>0</v>
      </c>
      <c r="CI258" s="33">
        <f t="shared" si="86"/>
        <v>0</v>
      </c>
      <c r="CJ258" s="33"/>
      <c r="CK258" s="33"/>
      <c r="CL258" s="33"/>
      <c r="CM258" s="14"/>
      <c r="CN258" s="14"/>
    </row>
    <row r="259" spans="1:104" ht="16.350000000000001" customHeight="1" x14ac:dyDescent="0.2">
      <c r="A259" s="1507"/>
      <c r="B259" s="443" t="s">
        <v>286</v>
      </c>
      <c r="C259" s="139">
        <f t="shared" si="77"/>
        <v>0</v>
      </c>
      <c r="D259" s="440"/>
      <c r="E259" s="812">
        <f t="shared" si="87"/>
        <v>0</v>
      </c>
      <c r="F259" s="441"/>
      <c r="G259" s="442"/>
      <c r="H259" s="441"/>
      <c r="I259" s="442"/>
      <c r="J259" s="441"/>
      <c r="K259" s="39"/>
      <c r="L259" s="441"/>
      <c r="M259" s="39"/>
      <c r="N259" s="441"/>
      <c r="O259" s="39"/>
      <c r="P259" s="441"/>
      <c r="Q259" s="39"/>
      <c r="R259" s="441"/>
      <c r="S259" s="39"/>
      <c r="T259" s="441"/>
      <c r="U259" s="39"/>
      <c r="V259" s="441"/>
      <c r="W259" s="39"/>
      <c r="X259" s="441"/>
      <c r="Y259" s="39"/>
      <c r="Z259" s="441"/>
      <c r="AA259" s="39"/>
      <c r="AB259" s="441"/>
      <c r="AC259" s="39"/>
      <c r="AD259" s="441"/>
      <c r="AE259" s="407"/>
      <c r="AF259" s="441"/>
      <c r="AG259" s="407"/>
      <c r="AH259" s="441"/>
      <c r="AI259" s="407"/>
      <c r="AJ259" s="441"/>
      <c r="AK259" s="407"/>
      <c r="AL259" s="441"/>
      <c r="AM259" s="437"/>
      <c r="AN259" s="143"/>
      <c r="AO259" s="143"/>
      <c r="AP259" s="39"/>
      <c r="AQ259" s="35"/>
      <c r="AR259" s="39"/>
      <c r="AS259" s="58"/>
      <c r="AT259" s="58"/>
      <c r="AU259" s="39"/>
      <c r="AV259" s="30" t="str">
        <f t="shared" si="80"/>
        <v/>
      </c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12"/>
      <c r="BH259" s="12"/>
      <c r="BI259" s="12"/>
      <c r="CA259" s="32" t="str">
        <f t="shared" si="81"/>
        <v/>
      </c>
      <c r="CB259" s="32" t="str">
        <f t="shared" si="82"/>
        <v/>
      </c>
      <c r="CC259" s="438" t="str">
        <f t="shared" si="83"/>
        <v/>
      </c>
      <c r="CD259" s="32"/>
      <c r="CE259" s="32"/>
      <c r="CF259" s="32"/>
      <c r="CG259" s="33">
        <f t="shared" si="84"/>
        <v>0</v>
      </c>
      <c r="CH259" s="33">
        <f t="shared" si="85"/>
        <v>0</v>
      </c>
      <c r="CI259" s="33">
        <f t="shared" si="86"/>
        <v>0</v>
      </c>
      <c r="CJ259" s="33"/>
      <c r="CK259" s="33"/>
      <c r="CL259" s="33"/>
      <c r="CM259" s="14"/>
      <c r="CN259" s="14"/>
    </row>
    <row r="260" spans="1:104" ht="16.350000000000001" customHeight="1" x14ac:dyDescent="0.2">
      <c r="A260" s="1507"/>
      <c r="B260" s="444" t="s">
        <v>287</v>
      </c>
      <c r="C260" s="182">
        <f t="shared" si="77"/>
        <v>2</v>
      </c>
      <c r="D260" s="445"/>
      <c r="E260" s="350">
        <f t="shared" si="87"/>
        <v>2</v>
      </c>
      <c r="F260" s="273"/>
      <c r="G260" s="446"/>
      <c r="H260" s="273"/>
      <c r="I260" s="446"/>
      <c r="J260" s="273"/>
      <c r="K260" s="85"/>
      <c r="L260" s="273"/>
      <c r="M260" s="85"/>
      <c r="N260" s="273"/>
      <c r="O260" s="85"/>
      <c r="P260" s="273"/>
      <c r="Q260" s="85">
        <v>2</v>
      </c>
      <c r="R260" s="273"/>
      <c r="S260" s="85"/>
      <c r="T260" s="273"/>
      <c r="U260" s="85"/>
      <c r="V260" s="273"/>
      <c r="W260" s="85"/>
      <c r="X260" s="273"/>
      <c r="Y260" s="85"/>
      <c r="Z260" s="273"/>
      <c r="AA260" s="85"/>
      <c r="AB260" s="273"/>
      <c r="AC260" s="85"/>
      <c r="AD260" s="273"/>
      <c r="AE260" s="274"/>
      <c r="AF260" s="273"/>
      <c r="AG260" s="274"/>
      <c r="AH260" s="273"/>
      <c r="AI260" s="274"/>
      <c r="AJ260" s="273"/>
      <c r="AK260" s="274"/>
      <c r="AL260" s="273"/>
      <c r="AM260" s="447"/>
      <c r="AN260" s="149">
        <v>2</v>
      </c>
      <c r="AO260" s="149">
        <v>2</v>
      </c>
      <c r="AP260" s="85"/>
      <c r="AQ260" s="82">
        <v>0</v>
      </c>
      <c r="AR260" s="85">
        <v>0</v>
      </c>
      <c r="AS260" s="59">
        <v>0</v>
      </c>
      <c r="AT260" s="59">
        <v>0</v>
      </c>
      <c r="AU260" s="85">
        <v>0</v>
      </c>
      <c r="AV260" s="30" t="str">
        <f t="shared" si="80"/>
        <v/>
      </c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12"/>
      <c r="BH260" s="12"/>
      <c r="BI260" s="12"/>
      <c r="CA260" s="32" t="str">
        <f t="shared" si="81"/>
        <v/>
      </c>
      <c r="CB260" s="32" t="str">
        <f t="shared" si="82"/>
        <v/>
      </c>
      <c r="CC260" s="438" t="str">
        <f t="shared" si="83"/>
        <v/>
      </c>
      <c r="CD260" s="32"/>
      <c r="CE260" s="32"/>
      <c r="CF260" s="32"/>
      <c r="CG260" s="33">
        <f t="shared" si="84"/>
        <v>0</v>
      </c>
      <c r="CH260" s="33">
        <f t="shared" si="85"/>
        <v>0</v>
      </c>
      <c r="CI260" s="33">
        <f t="shared" si="86"/>
        <v>0</v>
      </c>
      <c r="CJ260" s="33"/>
      <c r="CK260" s="33"/>
      <c r="CL260" s="33"/>
      <c r="CM260" s="14"/>
      <c r="CN260" s="14"/>
    </row>
    <row r="261" spans="1:104" ht="16.350000000000001" customHeight="1" x14ac:dyDescent="0.2">
      <c r="A261" s="1372" t="s">
        <v>288</v>
      </c>
      <c r="B261" s="435" t="s">
        <v>33</v>
      </c>
      <c r="C261" s="328">
        <f t="shared" si="77"/>
        <v>0</v>
      </c>
      <c r="D261" s="329">
        <f t="shared" ref="D261:D269" si="88">SUM(F261+H261+J261+L261+N261+P261+R261+T261+V261+X261+Z261+AB261+AD261+AF261+AH261+AJ261+AL261)</f>
        <v>0</v>
      </c>
      <c r="E261" s="330">
        <f t="shared" ref="E261:E269" si="89">SUM(G261+I261+K261+M261+O261+Q261+S261+U261+W261+Y261+AA261+AC261+AE261+AG261+AI261+AK261+AM261)</f>
        <v>0</v>
      </c>
      <c r="F261" s="448"/>
      <c r="G261" s="449"/>
      <c r="H261" s="450"/>
      <c r="I261" s="449"/>
      <c r="J261" s="450"/>
      <c r="K261" s="272"/>
      <c r="L261" s="451"/>
      <c r="M261" s="449"/>
      <c r="N261" s="450"/>
      <c r="O261" s="452"/>
      <c r="P261" s="448"/>
      <c r="Q261" s="449"/>
      <c r="R261" s="450"/>
      <c r="S261" s="452"/>
      <c r="T261" s="448"/>
      <c r="U261" s="449"/>
      <c r="V261" s="450"/>
      <c r="W261" s="452"/>
      <c r="X261" s="448"/>
      <c r="Y261" s="449"/>
      <c r="Z261" s="450"/>
      <c r="AA261" s="452"/>
      <c r="AB261" s="448"/>
      <c r="AC261" s="449"/>
      <c r="AD261" s="450"/>
      <c r="AE261" s="452"/>
      <c r="AF261" s="448"/>
      <c r="AG261" s="449"/>
      <c r="AH261" s="450"/>
      <c r="AI261" s="452"/>
      <c r="AJ261" s="448"/>
      <c r="AK261" s="449"/>
      <c r="AL261" s="450"/>
      <c r="AM261" s="453"/>
      <c r="AN261" s="911"/>
      <c r="AO261" s="264"/>
      <c r="AP261" s="109"/>
      <c r="AQ261" s="106"/>
      <c r="AR261" s="109"/>
      <c r="AS261" s="57"/>
      <c r="AT261" s="57"/>
      <c r="AU261" s="109"/>
      <c r="AV261" s="30" t="str">
        <f t="shared" si="80"/>
        <v/>
      </c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12"/>
      <c r="BH261" s="12"/>
      <c r="BI261" s="12"/>
      <c r="CA261" s="32" t="str">
        <f t="shared" si="81"/>
        <v/>
      </c>
      <c r="CB261" s="32" t="str">
        <f t="shared" si="82"/>
        <v/>
      </c>
      <c r="CC261" s="438" t="str">
        <f t="shared" si="83"/>
        <v/>
      </c>
      <c r="CD261" s="32"/>
      <c r="CE261" s="32"/>
      <c r="CF261" s="32"/>
      <c r="CG261" s="33">
        <f t="shared" si="84"/>
        <v>0</v>
      </c>
      <c r="CH261" s="33">
        <f t="shared" si="85"/>
        <v>0</v>
      </c>
      <c r="CI261" s="33">
        <f t="shared" si="86"/>
        <v>0</v>
      </c>
      <c r="CJ261" s="33"/>
      <c r="CK261" s="33"/>
      <c r="CL261" s="33"/>
      <c r="CM261" s="14"/>
      <c r="CN261" s="14"/>
    </row>
    <row r="262" spans="1:104" ht="16.350000000000001" customHeight="1" x14ac:dyDescent="0.2">
      <c r="A262" s="1433"/>
      <c r="B262" s="439" t="s">
        <v>280</v>
      </c>
      <c r="C262" s="213">
        <f t="shared" si="77"/>
        <v>0</v>
      </c>
      <c r="D262" s="214">
        <f t="shared" si="88"/>
        <v>0</v>
      </c>
      <c r="E262" s="330">
        <f t="shared" si="89"/>
        <v>0</v>
      </c>
      <c r="F262" s="106"/>
      <c r="G262" s="272"/>
      <c r="H262" s="106"/>
      <c r="I262" s="272"/>
      <c r="J262" s="106"/>
      <c r="K262" s="272"/>
      <c r="L262" s="106"/>
      <c r="M262" s="272"/>
      <c r="N262" s="264"/>
      <c r="O262" s="454"/>
      <c r="P262" s="106"/>
      <c r="Q262" s="272"/>
      <c r="R262" s="264"/>
      <c r="S262" s="454"/>
      <c r="T262" s="106"/>
      <c r="U262" s="272"/>
      <c r="V262" s="264"/>
      <c r="W262" s="454"/>
      <c r="X262" s="106"/>
      <c r="Y262" s="272"/>
      <c r="Z262" s="264"/>
      <c r="AA262" s="454"/>
      <c r="AB262" s="106"/>
      <c r="AC262" s="272"/>
      <c r="AD262" s="264"/>
      <c r="AE262" s="454"/>
      <c r="AF262" s="106"/>
      <c r="AG262" s="272"/>
      <c r="AH262" s="264"/>
      <c r="AI262" s="454"/>
      <c r="AJ262" s="106"/>
      <c r="AK262" s="272"/>
      <c r="AL262" s="264"/>
      <c r="AM262" s="108"/>
      <c r="AN262" s="264"/>
      <c r="AO262" s="264"/>
      <c r="AP262" s="109"/>
      <c r="AQ262" s="106"/>
      <c r="AR262" s="109"/>
      <c r="AS262" s="57"/>
      <c r="AT262" s="57"/>
      <c r="AU262" s="109"/>
      <c r="AV262" s="30" t="str">
        <f t="shared" si="80"/>
        <v/>
      </c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12"/>
      <c r="BH262" s="12"/>
      <c r="BI262" s="12"/>
      <c r="CA262" s="32" t="str">
        <f t="shared" si="81"/>
        <v/>
      </c>
      <c r="CB262" s="32" t="str">
        <f t="shared" si="82"/>
        <v/>
      </c>
      <c r="CC262" s="438" t="str">
        <f t="shared" si="83"/>
        <v/>
      </c>
      <c r="CD262" s="32"/>
      <c r="CE262" s="32"/>
      <c r="CF262" s="32"/>
      <c r="CG262" s="33">
        <f t="shared" si="84"/>
        <v>0</v>
      </c>
      <c r="CH262" s="33">
        <f t="shared" si="85"/>
        <v>0</v>
      </c>
      <c r="CI262" s="33">
        <f t="shared" si="86"/>
        <v>0</v>
      </c>
      <c r="CJ262" s="33"/>
      <c r="CK262" s="33"/>
      <c r="CL262" s="33"/>
      <c r="CM262" s="14"/>
      <c r="CN262" s="14"/>
    </row>
    <row r="263" spans="1:104" ht="16.350000000000001" customHeight="1" x14ac:dyDescent="0.2">
      <c r="A263" s="1433"/>
      <c r="B263" s="443" t="s">
        <v>281</v>
      </c>
      <c r="C263" s="139">
        <f t="shared" si="77"/>
        <v>0</v>
      </c>
      <c r="D263" s="140">
        <f t="shared" si="88"/>
        <v>0</v>
      </c>
      <c r="E263" s="812">
        <f t="shared" si="89"/>
        <v>0</v>
      </c>
      <c r="F263" s="35"/>
      <c r="G263" s="40"/>
      <c r="H263" s="35"/>
      <c r="I263" s="40"/>
      <c r="J263" s="35"/>
      <c r="K263" s="40"/>
      <c r="L263" s="35"/>
      <c r="M263" s="40"/>
      <c r="N263" s="35"/>
      <c r="O263" s="37"/>
      <c r="P263" s="35"/>
      <c r="Q263" s="40"/>
      <c r="R263" s="143"/>
      <c r="S263" s="37"/>
      <c r="T263" s="35"/>
      <c r="U263" s="40"/>
      <c r="V263" s="143"/>
      <c r="W263" s="37"/>
      <c r="X263" s="35"/>
      <c r="Y263" s="40"/>
      <c r="Z263" s="143"/>
      <c r="AA263" s="37"/>
      <c r="AB263" s="35"/>
      <c r="AC263" s="40"/>
      <c r="AD263" s="143"/>
      <c r="AE263" s="37"/>
      <c r="AF263" s="35"/>
      <c r="AG263" s="40"/>
      <c r="AH263" s="143"/>
      <c r="AI263" s="37"/>
      <c r="AJ263" s="35"/>
      <c r="AK263" s="40"/>
      <c r="AL263" s="143"/>
      <c r="AM263" s="38"/>
      <c r="AN263" s="143"/>
      <c r="AO263" s="143"/>
      <c r="AP263" s="39"/>
      <c r="AQ263" s="35"/>
      <c r="AR263" s="39"/>
      <c r="AS263" s="58"/>
      <c r="AT263" s="58"/>
      <c r="AU263" s="39"/>
      <c r="AV263" s="30" t="str">
        <f t="shared" si="80"/>
        <v/>
      </c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12"/>
      <c r="BH263" s="12"/>
      <c r="BI263" s="12"/>
      <c r="CA263" s="32" t="str">
        <f t="shared" si="81"/>
        <v/>
      </c>
      <c r="CB263" s="32" t="str">
        <f t="shared" si="82"/>
        <v/>
      </c>
      <c r="CC263" s="438" t="str">
        <f t="shared" si="83"/>
        <v/>
      </c>
      <c r="CD263" s="32"/>
      <c r="CE263" s="32"/>
      <c r="CF263" s="32"/>
      <c r="CG263" s="33">
        <f t="shared" si="84"/>
        <v>0</v>
      </c>
      <c r="CH263" s="33">
        <f t="shared" si="85"/>
        <v>0</v>
      </c>
      <c r="CI263" s="33">
        <f t="shared" si="86"/>
        <v>0</v>
      </c>
      <c r="CJ263" s="33"/>
      <c r="CK263" s="33"/>
      <c r="CL263" s="33"/>
      <c r="CM263" s="14"/>
      <c r="CN263" s="14"/>
    </row>
    <row r="264" spans="1:104" ht="16.350000000000001" customHeight="1" x14ac:dyDescent="0.2">
      <c r="A264" s="1433"/>
      <c r="B264" s="443" t="s">
        <v>282</v>
      </c>
      <c r="C264" s="139">
        <f t="shared" si="77"/>
        <v>0</v>
      </c>
      <c r="D264" s="140">
        <f t="shared" si="88"/>
        <v>0</v>
      </c>
      <c r="E264" s="812">
        <f t="shared" si="89"/>
        <v>0</v>
      </c>
      <c r="F264" s="35"/>
      <c r="G264" s="40"/>
      <c r="H264" s="35"/>
      <c r="I264" s="40"/>
      <c r="J264" s="35"/>
      <c r="K264" s="40"/>
      <c r="L264" s="35"/>
      <c r="M264" s="40"/>
      <c r="N264" s="35"/>
      <c r="O264" s="37"/>
      <c r="P264" s="35"/>
      <c r="Q264" s="40"/>
      <c r="R264" s="143"/>
      <c r="S264" s="37"/>
      <c r="T264" s="35"/>
      <c r="U264" s="40"/>
      <c r="V264" s="143"/>
      <c r="W264" s="37"/>
      <c r="X264" s="35"/>
      <c r="Y264" s="40"/>
      <c r="Z264" s="143"/>
      <c r="AA264" s="37"/>
      <c r="AB264" s="35"/>
      <c r="AC264" s="40"/>
      <c r="AD264" s="143"/>
      <c r="AE264" s="37"/>
      <c r="AF264" s="35"/>
      <c r="AG264" s="40"/>
      <c r="AH264" s="143"/>
      <c r="AI264" s="37"/>
      <c r="AJ264" s="35"/>
      <c r="AK264" s="40"/>
      <c r="AL264" s="143"/>
      <c r="AM264" s="38"/>
      <c r="AN264" s="143"/>
      <c r="AO264" s="143"/>
      <c r="AP264" s="39"/>
      <c r="AQ264" s="35"/>
      <c r="AR264" s="39"/>
      <c r="AS264" s="58"/>
      <c r="AT264" s="58"/>
      <c r="AU264" s="39"/>
      <c r="AV264" s="30" t="str">
        <f t="shared" si="80"/>
        <v/>
      </c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12"/>
      <c r="BH264" s="12"/>
      <c r="BI264" s="12"/>
      <c r="CA264" s="32" t="str">
        <f t="shared" si="81"/>
        <v/>
      </c>
      <c r="CB264" s="32" t="str">
        <f t="shared" si="82"/>
        <v/>
      </c>
      <c r="CC264" s="438" t="str">
        <f t="shared" si="83"/>
        <v/>
      </c>
      <c r="CD264" s="32"/>
      <c r="CE264" s="32"/>
      <c r="CF264" s="32"/>
      <c r="CG264" s="33">
        <f t="shared" si="84"/>
        <v>0</v>
      </c>
      <c r="CH264" s="33">
        <f t="shared" si="85"/>
        <v>0</v>
      </c>
      <c r="CI264" s="33">
        <f t="shared" si="86"/>
        <v>0</v>
      </c>
      <c r="CJ264" s="33"/>
      <c r="CK264" s="33"/>
      <c r="CL264" s="33"/>
      <c r="CM264" s="14"/>
      <c r="CN264" s="14"/>
    </row>
    <row r="265" spans="1:104" ht="16.350000000000001" customHeight="1" x14ac:dyDescent="0.2">
      <c r="A265" s="1433"/>
      <c r="B265" s="443" t="s">
        <v>283</v>
      </c>
      <c r="C265" s="139">
        <f t="shared" si="77"/>
        <v>0</v>
      </c>
      <c r="D265" s="140">
        <f t="shared" si="88"/>
        <v>0</v>
      </c>
      <c r="E265" s="812">
        <f t="shared" si="89"/>
        <v>0</v>
      </c>
      <c r="F265" s="35"/>
      <c r="G265" s="40"/>
      <c r="H265" s="35"/>
      <c r="I265" s="40"/>
      <c r="J265" s="35"/>
      <c r="K265" s="40"/>
      <c r="L265" s="35"/>
      <c r="M265" s="40"/>
      <c r="N265" s="35"/>
      <c r="O265" s="37"/>
      <c r="P265" s="35"/>
      <c r="Q265" s="40"/>
      <c r="R265" s="143"/>
      <c r="S265" s="37"/>
      <c r="T265" s="35"/>
      <c r="U265" s="40"/>
      <c r="V265" s="143"/>
      <c r="W265" s="37"/>
      <c r="X265" s="35"/>
      <c r="Y265" s="40"/>
      <c r="Z265" s="143"/>
      <c r="AA265" s="37"/>
      <c r="AB265" s="35"/>
      <c r="AC265" s="40"/>
      <c r="AD265" s="143"/>
      <c r="AE265" s="37"/>
      <c r="AF265" s="35"/>
      <c r="AG265" s="40"/>
      <c r="AH265" s="143"/>
      <c r="AI265" s="37"/>
      <c r="AJ265" s="35"/>
      <c r="AK265" s="40"/>
      <c r="AL265" s="143"/>
      <c r="AM265" s="38"/>
      <c r="AN265" s="143"/>
      <c r="AO265" s="143"/>
      <c r="AP265" s="39"/>
      <c r="AQ265" s="35"/>
      <c r="AR265" s="39"/>
      <c r="AS265" s="58"/>
      <c r="AT265" s="58"/>
      <c r="AU265" s="39"/>
      <c r="AV265" s="30" t="str">
        <f t="shared" si="80"/>
        <v/>
      </c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12"/>
      <c r="BH265" s="12"/>
      <c r="BI265" s="12"/>
      <c r="CA265" s="32" t="str">
        <f t="shared" si="81"/>
        <v/>
      </c>
      <c r="CB265" s="32" t="str">
        <f t="shared" si="82"/>
        <v/>
      </c>
      <c r="CC265" s="438" t="str">
        <f t="shared" si="83"/>
        <v/>
      </c>
      <c r="CD265" s="32"/>
      <c r="CE265" s="32"/>
      <c r="CF265" s="32"/>
      <c r="CG265" s="33">
        <f t="shared" si="84"/>
        <v>0</v>
      </c>
      <c r="CH265" s="33">
        <f t="shared" si="85"/>
        <v>0</v>
      </c>
      <c r="CI265" s="33">
        <f t="shared" si="86"/>
        <v>0</v>
      </c>
      <c r="CJ265" s="33"/>
      <c r="CK265" s="33"/>
      <c r="CL265" s="33"/>
      <c r="CM265" s="14"/>
      <c r="CN265" s="14"/>
    </row>
    <row r="266" spans="1:104" ht="16.350000000000001" customHeight="1" x14ac:dyDescent="0.2">
      <c r="A266" s="1433"/>
      <c r="B266" s="443" t="s">
        <v>284</v>
      </c>
      <c r="C266" s="139">
        <f t="shared" si="77"/>
        <v>0</v>
      </c>
      <c r="D266" s="140">
        <f t="shared" si="88"/>
        <v>0</v>
      </c>
      <c r="E266" s="812">
        <f t="shared" si="89"/>
        <v>0</v>
      </c>
      <c r="F266" s="35"/>
      <c r="G266" s="40"/>
      <c r="H266" s="35"/>
      <c r="I266" s="40"/>
      <c r="J266" s="35"/>
      <c r="K266" s="40"/>
      <c r="L266" s="35"/>
      <c r="M266" s="40"/>
      <c r="N266" s="35"/>
      <c r="O266" s="37"/>
      <c r="P266" s="35"/>
      <c r="Q266" s="40"/>
      <c r="R266" s="143"/>
      <c r="S266" s="37"/>
      <c r="T266" s="35"/>
      <c r="U266" s="40"/>
      <c r="V266" s="143"/>
      <c r="W266" s="37"/>
      <c r="X266" s="35"/>
      <c r="Y266" s="40"/>
      <c r="Z266" s="143"/>
      <c r="AA266" s="37"/>
      <c r="AB266" s="35"/>
      <c r="AC266" s="40"/>
      <c r="AD266" s="143"/>
      <c r="AE266" s="37"/>
      <c r="AF266" s="35"/>
      <c r="AG266" s="40"/>
      <c r="AH266" s="143"/>
      <c r="AI266" s="37"/>
      <c r="AJ266" s="35"/>
      <c r="AK266" s="40"/>
      <c r="AL266" s="143"/>
      <c r="AM266" s="38"/>
      <c r="AN266" s="143"/>
      <c r="AO266" s="143"/>
      <c r="AP266" s="39"/>
      <c r="AQ266" s="35"/>
      <c r="AR266" s="39"/>
      <c r="AS266" s="58"/>
      <c r="AT266" s="58"/>
      <c r="AU266" s="39"/>
      <c r="AV266" s="30" t="str">
        <f t="shared" si="80"/>
        <v/>
      </c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12"/>
      <c r="BH266" s="12"/>
      <c r="BI266" s="12"/>
      <c r="CA266" s="32" t="str">
        <f t="shared" si="81"/>
        <v/>
      </c>
      <c r="CB266" s="32" t="str">
        <f t="shared" si="82"/>
        <v/>
      </c>
      <c r="CC266" s="438" t="str">
        <f t="shared" si="83"/>
        <v/>
      </c>
      <c r="CD266" s="32"/>
      <c r="CE266" s="32"/>
      <c r="CF266" s="32"/>
      <c r="CG266" s="33">
        <f t="shared" si="84"/>
        <v>0</v>
      </c>
      <c r="CH266" s="33">
        <f t="shared" si="85"/>
        <v>0</v>
      </c>
      <c r="CI266" s="33">
        <f t="shared" si="86"/>
        <v>0</v>
      </c>
      <c r="CJ266" s="33"/>
      <c r="CK266" s="33"/>
      <c r="CL266" s="33"/>
      <c r="CM266" s="14"/>
      <c r="CN266" s="14"/>
    </row>
    <row r="267" spans="1:104" ht="15.75" customHeight="1" x14ac:dyDescent="0.2">
      <c r="A267" s="1433"/>
      <c r="B267" s="443" t="s">
        <v>285</v>
      </c>
      <c r="C267" s="139">
        <f t="shared" si="77"/>
        <v>0</v>
      </c>
      <c r="D267" s="140">
        <f t="shared" si="88"/>
        <v>0</v>
      </c>
      <c r="E267" s="812">
        <f t="shared" si="89"/>
        <v>0</v>
      </c>
      <c r="F267" s="35"/>
      <c r="G267" s="40"/>
      <c r="H267" s="35"/>
      <c r="I267" s="40"/>
      <c r="J267" s="35"/>
      <c r="K267" s="40"/>
      <c r="L267" s="35"/>
      <c r="M267" s="40"/>
      <c r="N267" s="35"/>
      <c r="O267" s="37"/>
      <c r="P267" s="35"/>
      <c r="Q267" s="40"/>
      <c r="R267" s="143"/>
      <c r="S267" s="37"/>
      <c r="T267" s="35"/>
      <c r="U267" s="40"/>
      <c r="V267" s="143"/>
      <c r="W267" s="37"/>
      <c r="X267" s="35"/>
      <c r="Y267" s="40"/>
      <c r="Z267" s="143"/>
      <c r="AA267" s="37"/>
      <c r="AB267" s="35"/>
      <c r="AC267" s="40"/>
      <c r="AD267" s="143"/>
      <c r="AE267" s="37"/>
      <c r="AF267" s="35"/>
      <c r="AG267" s="40"/>
      <c r="AH267" s="143"/>
      <c r="AI267" s="37"/>
      <c r="AJ267" s="35"/>
      <c r="AK267" s="40"/>
      <c r="AL267" s="143"/>
      <c r="AM267" s="38"/>
      <c r="AN267" s="143"/>
      <c r="AO267" s="143"/>
      <c r="AP267" s="39"/>
      <c r="AQ267" s="35"/>
      <c r="AR267" s="39"/>
      <c r="AS267" s="58"/>
      <c r="AT267" s="58"/>
      <c r="AU267" s="39"/>
      <c r="AV267" s="30" t="str">
        <f t="shared" si="80"/>
        <v/>
      </c>
      <c r="AW267" s="13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Z267" s="2"/>
      <c r="CA267" s="32" t="str">
        <f t="shared" si="81"/>
        <v/>
      </c>
      <c r="CB267" s="32" t="str">
        <f t="shared" si="82"/>
        <v/>
      </c>
      <c r="CC267" s="438" t="str">
        <f t="shared" si="83"/>
        <v/>
      </c>
      <c r="CD267" s="32"/>
      <c r="CE267" s="32"/>
      <c r="CF267" s="32"/>
      <c r="CG267" s="33">
        <f t="shared" si="84"/>
        <v>0</v>
      </c>
      <c r="CH267" s="33">
        <f t="shared" si="85"/>
        <v>0</v>
      </c>
      <c r="CI267" s="33">
        <f t="shared" si="86"/>
        <v>0</v>
      </c>
      <c r="CJ267" s="33"/>
      <c r="CK267" s="33"/>
      <c r="CL267" s="33"/>
      <c r="CM267" s="14"/>
      <c r="CN267" s="14"/>
    </row>
    <row r="268" spans="1:104" ht="16.350000000000001" customHeight="1" x14ac:dyDescent="0.2">
      <c r="A268" s="1433"/>
      <c r="B268" s="443" t="s">
        <v>286</v>
      </c>
      <c r="C268" s="139">
        <f t="shared" si="77"/>
        <v>0</v>
      </c>
      <c r="D268" s="140">
        <f t="shared" si="88"/>
        <v>0</v>
      </c>
      <c r="E268" s="812">
        <f t="shared" si="89"/>
        <v>0</v>
      </c>
      <c r="F268" s="35"/>
      <c r="G268" s="40"/>
      <c r="H268" s="35"/>
      <c r="I268" s="40"/>
      <c r="J268" s="35"/>
      <c r="K268" s="40"/>
      <c r="L268" s="35"/>
      <c r="M268" s="40"/>
      <c r="N268" s="35"/>
      <c r="O268" s="37"/>
      <c r="P268" s="35"/>
      <c r="Q268" s="40"/>
      <c r="R268" s="143"/>
      <c r="S268" s="37"/>
      <c r="T268" s="35"/>
      <c r="U268" s="40"/>
      <c r="V268" s="143"/>
      <c r="W268" s="37"/>
      <c r="X268" s="35"/>
      <c r="Y268" s="40"/>
      <c r="Z268" s="143"/>
      <c r="AA268" s="37"/>
      <c r="AB268" s="35"/>
      <c r="AC268" s="40"/>
      <c r="AD268" s="143"/>
      <c r="AE268" s="37"/>
      <c r="AF268" s="35"/>
      <c r="AG268" s="40"/>
      <c r="AH268" s="143"/>
      <c r="AI268" s="37"/>
      <c r="AJ268" s="35"/>
      <c r="AK268" s="40"/>
      <c r="AL268" s="143"/>
      <c r="AM268" s="38"/>
      <c r="AN268" s="143"/>
      <c r="AO268" s="143"/>
      <c r="AP268" s="39"/>
      <c r="AQ268" s="35"/>
      <c r="AR268" s="39"/>
      <c r="AS268" s="58"/>
      <c r="AT268" s="58"/>
      <c r="AU268" s="39"/>
      <c r="AV268" s="30" t="str">
        <f t="shared" si="80"/>
        <v/>
      </c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Y268" s="3"/>
      <c r="BZ268" s="4"/>
      <c r="CA268" s="32" t="str">
        <f t="shared" si="81"/>
        <v/>
      </c>
      <c r="CB268" s="32" t="str">
        <f t="shared" si="82"/>
        <v/>
      </c>
      <c r="CC268" s="438" t="str">
        <f t="shared" si="83"/>
        <v/>
      </c>
      <c r="CD268" s="32"/>
      <c r="CE268" s="32"/>
      <c r="CF268" s="33"/>
      <c r="CG268" s="33">
        <f t="shared" si="84"/>
        <v>0</v>
      </c>
      <c r="CH268" s="33">
        <f t="shared" si="85"/>
        <v>0</v>
      </c>
      <c r="CI268" s="33">
        <f t="shared" si="86"/>
        <v>0</v>
      </c>
      <c r="CJ268" s="33"/>
      <c r="CK268" s="33"/>
      <c r="CL268" s="33"/>
      <c r="CM268" s="14"/>
      <c r="CZ268" s="3"/>
    </row>
    <row r="269" spans="1:104" ht="16.350000000000001" customHeight="1" x14ac:dyDescent="0.2">
      <c r="A269" s="1374"/>
      <c r="B269" s="444" t="s">
        <v>287</v>
      </c>
      <c r="C269" s="182">
        <f t="shared" si="77"/>
        <v>7</v>
      </c>
      <c r="D269" s="183">
        <f t="shared" si="88"/>
        <v>0</v>
      </c>
      <c r="E269" s="350">
        <f t="shared" si="89"/>
        <v>7</v>
      </c>
      <c r="F269" s="82"/>
      <c r="G269" s="185">
        <v>1</v>
      </c>
      <c r="H269" s="82"/>
      <c r="I269" s="185">
        <v>2</v>
      </c>
      <c r="J269" s="82"/>
      <c r="K269" s="185"/>
      <c r="L269" s="82"/>
      <c r="M269" s="185"/>
      <c r="N269" s="82"/>
      <c r="O269" s="455">
        <v>1</v>
      </c>
      <c r="P269" s="82"/>
      <c r="Q269" s="185"/>
      <c r="R269" s="149"/>
      <c r="S269" s="455">
        <v>1</v>
      </c>
      <c r="T269" s="82"/>
      <c r="U269" s="185">
        <v>1</v>
      </c>
      <c r="V269" s="149"/>
      <c r="W269" s="455"/>
      <c r="X269" s="82"/>
      <c r="Y269" s="185"/>
      <c r="Z269" s="149"/>
      <c r="AA269" s="455">
        <v>1</v>
      </c>
      <c r="AB269" s="82"/>
      <c r="AC269" s="185"/>
      <c r="AD269" s="149"/>
      <c r="AE269" s="455"/>
      <c r="AF269" s="82"/>
      <c r="AG269" s="185"/>
      <c r="AH269" s="149"/>
      <c r="AI269" s="455"/>
      <c r="AJ269" s="82"/>
      <c r="AK269" s="185"/>
      <c r="AL269" s="149"/>
      <c r="AM269" s="84"/>
      <c r="AN269" s="149">
        <v>7</v>
      </c>
      <c r="AO269" s="149">
        <v>7</v>
      </c>
      <c r="AP269" s="85"/>
      <c r="AQ269" s="82">
        <v>0</v>
      </c>
      <c r="AR269" s="85">
        <v>0</v>
      </c>
      <c r="AS269" s="59">
        <v>0</v>
      </c>
      <c r="AT269" s="85">
        <v>0</v>
      </c>
      <c r="AU269" s="85">
        <v>0</v>
      </c>
      <c r="AV269" s="30" t="str">
        <f t="shared" si="80"/>
        <v/>
      </c>
      <c r="AW269" s="162"/>
      <c r="AX269" s="940"/>
      <c r="AY269" s="1174"/>
      <c r="AZ269" s="1174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Z269" s="4"/>
      <c r="CA269" s="32" t="str">
        <f t="shared" si="81"/>
        <v/>
      </c>
      <c r="CB269" s="32" t="str">
        <f t="shared" si="82"/>
        <v/>
      </c>
      <c r="CC269" s="438" t="str">
        <f t="shared" si="83"/>
        <v/>
      </c>
      <c r="CD269" s="32"/>
      <c r="CE269" s="32"/>
      <c r="CF269" s="33"/>
      <c r="CG269" s="33">
        <f t="shared" si="84"/>
        <v>0</v>
      </c>
      <c r="CH269" s="33">
        <f t="shared" si="85"/>
        <v>0</v>
      </c>
      <c r="CI269" s="33">
        <f t="shared" si="86"/>
        <v>0</v>
      </c>
      <c r="CJ269" s="33"/>
      <c r="CK269" s="33"/>
      <c r="CL269" s="33"/>
      <c r="CM269" s="14"/>
      <c r="CZ269" s="3"/>
    </row>
    <row r="270" spans="1:104" ht="21" customHeight="1" x14ac:dyDescent="0.2">
      <c r="A270" s="155" t="s">
        <v>289</v>
      </c>
      <c r="B270" s="122"/>
      <c r="AW270" s="118"/>
      <c r="AX270" s="940"/>
      <c r="AY270" s="1174"/>
      <c r="AZ270" s="1174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Z270" s="4"/>
      <c r="CA270" s="32"/>
      <c r="CB270" s="32"/>
      <c r="CC270" s="32"/>
      <c r="CD270" s="32"/>
      <c r="CE270" s="32"/>
      <c r="CF270" s="33"/>
      <c r="CG270" s="33"/>
      <c r="CH270" s="33"/>
      <c r="CI270" s="33"/>
      <c r="CJ270" s="33"/>
      <c r="CK270" s="33"/>
      <c r="CL270" s="33"/>
      <c r="CM270" s="14"/>
      <c r="CZ270" s="3"/>
    </row>
    <row r="271" spans="1:104" ht="16.350000000000001" customHeight="1" x14ac:dyDescent="0.2">
      <c r="A271" s="1366" t="s">
        <v>62</v>
      </c>
      <c r="B271" s="1367"/>
      <c r="C271" s="1371" t="s">
        <v>269</v>
      </c>
      <c r="D271" s="1512"/>
      <c r="E271" s="1372"/>
      <c r="F271" s="1377" t="s">
        <v>290</v>
      </c>
      <c r="G271" s="1378"/>
      <c r="H271" s="1378"/>
      <c r="I271" s="1378"/>
      <c r="J271" s="1378"/>
      <c r="K271" s="1378"/>
      <c r="L271" s="1378"/>
      <c r="M271" s="1378"/>
      <c r="N271" s="1378"/>
      <c r="O271" s="1378"/>
      <c r="P271" s="1378"/>
      <c r="Q271" s="1378"/>
      <c r="R271" s="1378"/>
      <c r="S271" s="1378"/>
      <c r="T271" s="1378"/>
      <c r="U271" s="1378"/>
      <c r="V271" s="1378"/>
      <c r="W271" s="1378"/>
      <c r="X271" s="1378"/>
      <c r="Y271" s="1378"/>
      <c r="Z271" s="1378"/>
      <c r="AA271" s="1378"/>
      <c r="AB271" s="1378"/>
      <c r="AC271" s="1378"/>
      <c r="AD271" s="1378"/>
      <c r="AE271" s="1378"/>
      <c r="AF271" s="1378"/>
      <c r="AG271" s="1378"/>
      <c r="AH271" s="1378"/>
      <c r="AI271" s="1378"/>
      <c r="AJ271" s="1378"/>
      <c r="AK271" s="1378"/>
      <c r="AL271" s="1378"/>
      <c r="AM271" s="1378"/>
      <c r="AN271" s="1378"/>
      <c r="AO271" s="1378"/>
      <c r="AP271" s="1378"/>
      <c r="AQ271" s="1378"/>
      <c r="AR271" s="1378"/>
      <c r="AS271" s="1380"/>
      <c r="AT271" s="1403" t="s">
        <v>271</v>
      </c>
      <c r="AU271" s="1405"/>
      <c r="AV271" s="1375" t="s">
        <v>7</v>
      </c>
      <c r="AW271" s="1367" t="s">
        <v>8</v>
      </c>
      <c r="AX271" s="1367" t="s">
        <v>230</v>
      </c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12"/>
      <c r="BK271" s="12"/>
      <c r="BL271" s="1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3"/>
      <c r="CM271" s="14"/>
      <c r="CZ271" s="3"/>
    </row>
    <row r="272" spans="1:104" ht="16.350000000000001" customHeight="1" x14ac:dyDescent="0.2">
      <c r="A272" s="1399"/>
      <c r="B272" s="1400"/>
      <c r="C272" s="1373"/>
      <c r="D272" s="1513"/>
      <c r="E272" s="1374"/>
      <c r="F272" s="1406" t="s">
        <v>291</v>
      </c>
      <c r="G272" s="1408"/>
      <c r="H272" s="1406" t="s">
        <v>292</v>
      </c>
      <c r="I272" s="1408"/>
      <c r="J272" s="1406" t="s">
        <v>293</v>
      </c>
      <c r="K272" s="1408"/>
      <c r="L272" s="1406" t="s">
        <v>294</v>
      </c>
      <c r="M272" s="1408"/>
      <c r="N272" s="1406" t="s">
        <v>295</v>
      </c>
      <c r="O272" s="1408"/>
      <c r="P272" s="1406" t="s">
        <v>175</v>
      </c>
      <c r="Q272" s="1408"/>
      <c r="R272" s="1406" t="s">
        <v>110</v>
      </c>
      <c r="S272" s="1408"/>
      <c r="T272" s="1406" t="s">
        <v>11</v>
      </c>
      <c r="U272" s="1408"/>
      <c r="V272" s="1406" t="s">
        <v>112</v>
      </c>
      <c r="W272" s="1407"/>
      <c r="X272" s="1406" t="s">
        <v>113</v>
      </c>
      <c r="Y272" s="1407"/>
      <c r="Z272" s="1406" t="s">
        <v>114</v>
      </c>
      <c r="AA272" s="1407"/>
      <c r="AB272" s="1406" t="s">
        <v>115</v>
      </c>
      <c r="AC272" s="1407"/>
      <c r="AD272" s="1406" t="s">
        <v>116</v>
      </c>
      <c r="AE272" s="1407"/>
      <c r="AF272" s="1406" t="s">
        <v>117</v>
      </c>
      <c r="AG272" s="1407"/>
      <c r="AH272" s="1406" t="s">
        <v>118</v>
      </c>
      <c r="AI272" s="1407"/>
      <c r="AJ272" s="1406" t="s">
        <v>119</v>
      </c>
      <c r="AK272" s="1407"/>
      <c r="AL272" s="1406" t="s">
        <v>120</v>
      </c>
      <c r="AM272" s="1407"/>
      <c r="AN272" s="1406" t="s">
        <v>121</v>
      </c>
      <c r="AO272" s="1407"/>
      <c r="AP272" s="1406" t="s">
        <v>122</v>
      </c>
      <c r="AQ272" s="1407"/>
      <c r="AR272" s="1406" t="s">
        <v>123</v>
      </c>
      <c r="AS272" s="1407"/>
      <c r="AT272" s="1399" t="s">
        <v>277</v>
      </c>
      <c r="AU272" s="1400" t="s">
        <v>278</v>
      </c>
      <c r="AV272" s="1392"/>
      <c r="AW272" s="1400"/>
      <c r="AX272" s="1400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12"/>
      <c r="BK272" s="12"/>
      <c r="BL272" s="12"/>
      <c r="CA272" s="32"/>
      <c r="CB272" s="32"/>
      <c r="CC272" s="32"/>
      <c r="CD272" s="32"/>
      <c r="CE272" s="32"/>
      <c r="CF272" s="32"/>
      <c r="CG272" s="32"/>
      <c r="CH272" s="32"/>
      <c r="CI272" s="32"/>
      <c r="CJ272" s="32"/>
      <c r="CK272" s="32"/>
      <c r="CL272" s="33"/>
      <c r="CM272" s="14"/>
      <c r="CZ272" s="3"/>
    </row>
    <row r="273" spans="1:104" ht="32.25" customHeight="1" x14ac:dyDescent="0.2">
      <c r="A273" s="1368"/>
      <c r="B273" s="1369"/>
      <c r="C273" s="881" t="s">
        <v>88</v>
      </c>
      <c r="D273" s="831" t="s">
        <v>54</v>
      </c>
      <c r="E273" s="809" t="s">
        <v>89</v>
      </c>
      <c r="F273" s="881" t="s">
        <v>276</v>
      </c>
      <c r="G273" s="902" t="s">
        <v>89</v>
      </c>
      <c r="H273" s="881" t="s">
        <v>276</v>
      </c>
      <c r="I273" s="902" t="s">
        <v>89</v>
      </c>
      <c r="J273" s="881" t="s">
        <v>276</v>
      </c>
      <c r="K273" s="902" t="s">
        <v>89</v>
      </c>
      <c r="L273" s="881" t="s">
        <v>276</v>
      </c>
      <c r="M273" s="902" t="s">
        <v>89</v>
      </c>
      <c r="N273" s="881" t="s">
        <v>276</v>
      </c>
      <c r="O273" s="902" t="s">
        <v>89</v>
      </c>
      <c r="P273" s="881" t="s">
        <v>276</v>
      </c>
      <c r="Q273" s="902" t="s">
        <v>89</v>
      </c>
      <c r="R273" s="881" t="s">
        <v>276</v>
      </c>
      <c r="S273" s="902" t="s">
        <v>89</v>
      </c>
      <c r="T273" s="881" t="s">
        <v>276</v>
      </c>
      <c r="U273" s="902" t="s">
        <v>89</v>
      </c>
      <c r="V273" s="881" t="s">
        <v>276</v>
      </c>
      <c r="W273" s="902" t="s">
        <v>89</v>
      </c>
      <c r="X273" s="881" t="s">
        <v>276</v>
      </c>
      <c r="Y273" s="902" t="s">
        <v>89</v>
      </c>
      <c r="Z273" s="881" t="s">
        <v>276</v>
      </c>
      <c r="AA273" s="902" t="s">
        <v>89</v>
      </c>
      <c r="AB273" s="881" t="s">
        <v>276</v>
      </c>
      <c r="AC273" s="902" t="s">
        <v>89</v>
      </c>
      <c r="AD273" s="881" t="s">
        <v>276</v>
      </c>
      <c r="AE273" s="902" t="s">
        <v>89</v>
      </c>
      <c r="AF273" s="881" t="s">
        <v>276</v>
      </c>
      <c r="AG273" s="902" t="s">
        <v>89</v>
      </c>
      <c r="AH273" s="881" t="s">
        <v>276</v>
      </c>
      <c r="AI273" s="902" t="s">
        <v>89</v>
      </c>
      <c r="AJ273" s="881" t="s">
        <v>276</v>
      </c>
      <c r="AK273" s="902" t="s">
        <v>89</v>
      </c>
      <c r="AL273" s="881" t="s">
        <v>276</v>
      </c>
      <c r="AM273" s="902" t="s">
        <v>89</v>
      </c>
      <c r="AN273" s="881" t="s">
        <v>276</v>
      </c>
      <c r="AO273" s="902" t="s">
        <v>89</v>
      </c>
      <c r="AP273" s="881" t="s">
        <v>276</v>
      </c>
      <c r="AQ273" s="902" t="s">
        <v>89</v>
      </c>
      <c r="AR273" s="881" t="s">
        <v>276</v>
      </c>
      <c r="AS273" s="902" t="s">
        <v>89</v>
      </c>
      <c r="AT273" s="1368"/>
      <c r="AU273" s="1369"/>
      <c r="AV273" s="1376"/>
      <c r="AW273" s="1369"/>
      <c r="AX273" s="1369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12"/>
      <c r="BK273" s="12"/>
      <c r="BL273" s="1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3"/>
      <c r="CM273" s="14"/>
      <c r="CZ273" s="3"/>
    </row>
    <row r="274" spans="1:104" ht="16.350000000000001" customHeight="1" x14ac:dyDescent="0.2">
      <c r="A274" s="1485" t="s">
        <v>181</v>
      </c>
      <c r="B274" s="909" t="s">
        <v>176</v>
      </c>
      <c r="C274" s="213">
        <f t="shared" ref="C274:C281" si="90">SUM(D274+E274)</f>
        <v>0</v>
      </c>
      <c r="D274" s="993"/>
      <c r="E274" s="909">
        <f>+Q274+S274+U274+W274+Y274+AA274+AC274+AE274+AG274</f>
        <v>0</v>
      </c>
      <c r="F274" s="994"/>
      <c r="G274" s="994"/>
      <c r="H274" s="995"/>
      <c r="I274" s="994"/>
      <c r="J274" s="995"/>
      <c r="K274" s="996"/>
      <c r="L274" s="995"/>
      <c r="M274" s="997"/>
      <c r="N274" s="995"/>
      <c r="O274" s="996"/>
      <c r="P274" s="995"/>
      <c r="Q274" s="911"/>
      <c r="R274" s="995"/>
      <c r="S274" s="911"/>
      <c r="T274" s="995"/>
      <c r="U274" s="911"/>
      <c r="V274" s="995"/>
      <c r="W274" s="911"/>
      <c r="X274" s="995"/>
      <c r="Y274" s="911"/>
      <c r="Z274" s="995"/>
      <c r="AA274" s="911"/>
      <c r="AB274" s="995"/>
      <c r="AC274" s="911"/>
      <c r="AD274" s="995"/>
      <c r="AE274" s="911"/>
      <c r="AF274" s="995"/>
      <c r="AG274" s="911"/>
      <c r="AH274" s="995"/>
      <c r="AI274" s="994"/>
      <c r="AJ274" s="995"/>
      <c r="AK274" s="994"/>
      <c r="AL274" s="995"/>
      <c r="AM274" s="994"/>
      <c r="AN274" s="995"/>
      <c r="AO274" s="994"/>
      <c r="AP274" s="995"/>
      <c r="AQ274" s="994"/>
      <c r="AR274" s="995"/>
      <c r="AS274" s="996"/>
      <c r="AT274" s="893"/>
      <c r="AU274" s="896"/>
      <c r="AV274" s="913"/>
      <c r="AW274" s="896"/>
      <c r="AX274" s="896"/>
      <c r="AY274" s="30" t="str">
        <f>CA274&amp;CB274&amp;CC274&amp;CD274&amp;CE274&amp;CF274</f>
        <v/>
      </c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12"/>
      <c r="BK274" s="12"/>
      <c r="BL274" s="12"/>
      <c r="BZ274" s="4"/>
      <c r="CA274" s="32" t="str">
        <f>IF(CG274=0,"","* La suma de Ingresos de pacientes TRANS NO DEBE superar el total de mujeres ingresadas. ")</f>
        <v/>
      </c>
      <c r="CB274" s="32" t="str">
        <f>IF(CH274=0,"","* El Total de Pueblo Originario Ingresado NO DEBE superar el total de mujeres ingresadas. ")</f>
        <v/>
      </c>
      <c r="CC274" s="32" t="str">
        <f>IF(CI274=0,"","* El total de Migrantes Ingresado NO DEBE superar el total de mujeres ingresadas. ")</f>
        <v/>
      </c>
      <c r="CD274" s="32" t="str">
        <f>IF(CJ274=0,"","* El total de Población SENAME Ingresado NO DEBE superar el total de mujeres ingresadas. ")</f>
        <v/>
      </c>
      <c r="CE274" s="32" t="str">
        <f>IF(CK274=0,"","* No olvide digitar los campos Trans y/o Pueblo Originario y/o Migrantes y/o Población SENAME (Digite CERO si no tiene). ")</f>
        <v/>
      </c>
      <c r="CF274" s="33"/>
      <c r="CG274" s="33">
        <f>IF(SUM(AT274,AU274)&gt;E274,1,0)</f>
        <v>0</v>
      </c>
      <c r="CH274" s="33">
        <f>IF(E274&lt;AV274,1,0)</f>
        <v>0</v>
      </c>
      <c r="CI274" s="33">
        <f>IF(E274&lt;AW274,1,0)</f>
        <v>0</v>
      </c>
      <c r="CJ274" s="33">
        <f>IF(C274&lt;AX274,1,0)</f>
        <v>0</v>
      </c>
      <c r="CK274" s="33">
        <f>IF(AND(E274&lt;&gt;0,OR(AT274="",AU274="",AV274="",AW274="",AX274="")),1,0)</f>
        <v>0</v>
      </c>
      <c r="CL274" s="33"/>
      <c r="CM274" s="14"/>
      <c r="CZ274" s="3"/>
    </row>
    <row r="275" spans="1:104" ht="16.350000000000001" customHeight="1" x14ac:dyDescent="0.2">
      <c r="A275" s="1486"/>
      <c r="B275" s="821" t="s">
        <v>288</v>
      </c>
      <c r="C275" s="280">
        <f t="shared" si="90"/>
        <v>5</v>
      </c>
      <c r="D275" s="281">
        <f t="shared" ref="D275:E277" si="91">SUM(F275+H275+J275+L275+N275+P275+R275+T275+V275+X275+Z275+AB275+AD275+AF275+AH275+AJ275+AL275+AN275+AP275+AR275)</f>
        <v>5</v>
      </c>
      <c r="E275" s="282">
        <f t="shared" si="91"/>
        <v>0</v>
      </c>
      <c r="F275" s="389"/>
      <c r="G275" s="389"/>
      <c r="H275" s="324"/>
      <c r="I275" s="389"/>
      <c r="J275" s="324"/>
      <c r="K275" s="305"/>
      <c r="L275" s="324"/>
      <c r="M275" s="285"/>
      <c r="N275" s="324"/>
      <c r="O275" s="305"/>
      <c r="P275" s="324"/>
      <c r="Q275" s="389"/>
      <c r="R275" s="324"/>
      <c r="S275" s="389"/>
      <c r="T275" s="324">
        <v>2</v>
      </c>
      <c r="U275" s="389"/>
      <c r="V275" s="324"/>
      <c r="W275" s="389"/>
      <c r="X275" s="324"/>
      <c r="Y275" s="389"/>
      <c r="Z275" s="324"/>
      <c r="AA275" s="389"/>
      <c r="AB275" s="324">
        <v>1</v>
      </c>
      <c r="AC275" s="389"/>
      <c r="AD275" s="324"/>
      <c r="AE275" s="389"/>
      <c r="AF275" s="324">
        <v>1</v>
      </c>
      <c r="AG275" s="389"/>
      <c r="AH275" s="324"/>
      <c r="AI275" s="389"/>
      <c r="AJ275" s="324">
        <v>1</v>
      </c>
      <c r="AK275" s="389"/>
      <c r="AL275" s="324"/>
      <c r="AM275" s="389"/>
      <c r="AN275" s="324"/>
      <c r="AO275" s="389"/>
      <c r="AP275" s="324"/>
      <c r="AQ275" s="389"/>
      <c r="AR275" s="324"/>
      <c r="AS275" s="305"/>
      <c r="AT275" s="324">
        <v>0</v>
      </c>
      <c r="AU275" s="305">
        <v>0</v>
      </c>
      <c r="AV275" s="306">
        <v>0</v>
      </c>
      <c r="AW275" s="305">
        <v>0</v>
      </c>
      <c r="AX275" s="305">
        <v>0</v>
      </c>
      <c r="AY275" s="30" t="str">
        <f t="shared" ref="AY275:AY281" si="92">CA275&amp;CB275&amp;CC275&amp;CD275&amp;CE275&amp;CF275</f>
        <v/>
      </c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12"/>
      <c r="BK275" s="12"/>
      <c r="BL275" s="12"/>
      <c r="BZ275" s="4"/>
      <c r="CA275" s="32" t="str">
        <f>IF(CG275=0,"","* La suma de Ingresos de pacientes Trans NO DEBE superar el total de pacientes ingresados. ")</f>
        <v/>
      </c>
      <c r="CB275" s="32" t="str">
        <f>IF(CH275=0,"","* El Total de Pueblo Originario Ingresado NO DEBE superar el total de pacientes ingresados. ")</f>
        <v/>
      </c>
      <c r="CC275" s="32" t="str">
        <f>IF(CI275=0,"","* El total de Migrantes Ingresado NO DEBE superar el total de pacientes ingresados. ")</f>
        <v/>
      </c>
      <c r="CD275" s="32" t="str">
        <f>IF(CJ275=0,"","* El total de Población SENAME Ingresado NO DEBE superar el total de pacientes ingresados. ")</f>
        <v/>
      </c>
      <c r="CE275" s="32" t="str">
        <f>IF(CK275=0,"","* No olvide digitar los campos Trans y/o Pueblo Originario y/o Migrantes y/o Población SENAME (Digite CERO si no tiene). ")</f>
        <v/>
      </c>
      <c r="CF275" s="33"/>
      <c r="CG275" s="33">
        <f t="shared" ref="CG275:CG281" si="93">IF(SUM(AT275,AU275)&gt;C275,1,0)</f>
        <v>0</v>
      </c>
      <c r="CH275" s="33">
        <f t="shared" ref="CH275:CH281" si="94">IF(C275&lt;AV275,1,0)</f>
        <v>0</v>
      </c>
      <c r="CI275" s="33">
        <f t="shared" ref="CI275:CI281" si="95">IF(C275&lt;AW275,1,0)</f>
        <v>0</v>
      </c>
      <c r="CJ275" s="33">
        <f t="shared" ref="CJ275:CJ281" si="96">IF(C275&lt;AX275,1,0)</f>
        <v>0</v>
      </c>
      <c r="CK275" s="33">
        <f>IF(AND(C275&lt;&gt;0,OR(AT275="",AU275="",AV275="",AW275="",AX275="")),1,0)</f>
        <v>0</v>
      </c>
      <c r="CL275" s="33"/>
      <c r="CM275" s="14"/>
      <c r="CZ275" s="3"/>
    </row>
    <row r="276" spans="1:104" ht="20.25" customHeight="1" thickBot="1" x14ac:dyDescent="0.25">
      <c r="A276" s="1508" t="s">
        <v>296</v>
      </c>
      <c r="B276" s="1509"/>
      <c r="C276" s="998">
        <f t="shared" si="90"/>
        <v>3</v>
      </c>
      <c r="D276" s="999">
        <f t="shared" si="91"/>
        <v>2</v>
      </c>
      <c r="E276" s="1000">
        <f t="shared" si="91"/>
        <v>1</v>
      </c>
      <c r="F276" s="468"/>
      <c r="G276" s="468"/>
      <c r="H276" s="397"/>
      <c r="I276" s="468"/>
      <c r="J276" s="397"/>
      <c r="K276" s="347"/>
      <c r="L276" s="397"/>
      <c r="M276" s="469"/>
      <c r="N276" s="397"/>
      <c r="O276" s="347"/>
      <c r="P276" s="397"/>
      <c r="Q276" s="468"/>
      <c r="R276" s="397"/>
      <c r="S276" s="468"/>
      <c r="T276" s="397"/>
      <c r="U276" s="468"/>
      <c r="V276" s="397"/>
      <c r="W276" s="468"/>
      <c r="X276" s="397">
        <v>1</v>
      </c>
      <c r="Y276" s="468">
        <v>1</v>
      </c>
      <c r="Z276" s="397"/>
      <c r="AA276" s="468"/>
      <c r="AB276" s="397"/>
      <c r="AC276" s="468"/>
      <c r="AD276" s="397"/>
      <c r="AE276" s="468"/>
      <c r="AF276" s="397">
        <v>1</v>
      </c>
      <c r="AG276" s="468"/>
      <c r="AH276" s="397"/>
      <c r="AI276" s="468"/>
      <c r="AJ276" s="397"/>
      <c r="AK276" s="468"/>
      <c r="AL276" s="397"/>
      <c r="AM276" s="468"/>
      <c r="AN276" s="397"/>
      <c r="AO276" s="468"/>
      <c r="AP276" s="397"/>
      <c r="AQ276" s="468"/>
      <c r="AR276" s="397"/>
      <c r="AS276" s="347"/>
      <c r="AT276" s="397">
        <v>0</v>
      </c>
      <c r="AU276" s="347">
        <v>0</v>
      </c>
      <c r="AV276" s="470">
        <v>0</v>
      </c>
      <c r="AW276" s="347">
        <v>0</v>
      </c>
      <c r="AX276" s="347">
        <v>0</v>
      </c>
      <c r="AY276" s="30" t="str">
        <f t="shared" si="92"/>
        <v/>
      </c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12"/>
      <c r="BK276" s="12"/>
      <c r="BL276" s="12"/>
      <c r="BZ276" s="4"/>
      <c r="CA276" s="32" t="str">
        <f t="shared" ref="CA276:CA281" si="97">IF(CG276=0,"","* La suma de Egresos de pacientes Trans NO DEBE superar el total de pacientes egresados. ")</f>
        <v/>
      </c>
      <c r="CB276" s="32" t="str">
        <f>IF(CH276=0,"","* El Total de Pueblo Originario Egresado NO DEBE superar el total de pacientes egresados. ")</f>
        <v/>
      </c>
      <c r="CC276" s="32" t="str">
        <f>IF(CI276=0,"","* El total de Migrantes Egresado NO DEBE superar el total de pacientes egresados. ")</f>
        <v/>
      </c>
      <c r="CD276" s="32" t="str">
        <f t="shared" ref="CD276:CD281" si="98">IF(CJ276=0,"","* El total de Población SENAME Ingresado NO DEBE superar el total de pacientes ingresados. ")</f>
        <v/>
      </c>
      <c r="CE276" s="32" t="str">
        <f t="shared" ref="CE276:CE281" si="99">IF(CK276=0,"","* No olvide digitar los campos Trans y/o Pueblo Originario y/o Migrantes y/o Población SENAME (Digite CERO si no tiene). ")</f>
        <v/>
      </c>
      <c r="CF276" s="33"/>
      <c r="CG276" s="33">
        <f t="shared" si="93"/>
        <v>0</v>
      </c>
      <c r="CH276" s="33">
        <f t="shared" si="94"/>
        <v>0</v>
      </c>
      <c r="CI276" s="33">
        <f t="shared" si="95"/>
        <v>0</v>
      </c>
      <c r="CJ276" s="33">
        <f t="shared" si="96"/>
        <v>0</v>
      </c>
      <c r="CK276" s="33">
        <f t="shared" ref="CK276:CK281" si="100">IF(AND(C276&lt;&gt;0,OR(AT276="",AU276="",AV276="",AW276="",AX276="")),1,0)</f>
        <v>0</v>
      </c>
      <c r="CL276" s="33"/>
      <c r="CM276" s="14"/>
      <c r="CZ276" s="3"/>
    </row>
    <row r="277" spans="1:104" ht="21" customHeight="1" thickTop="1" x14ac:dyDescent="0.2">
      <c r="A277" s="1510" t="s">
        <v>297</v>
      </c>
      <c r="B277" s="1511"/>
      <c r="C277" s="471">
        <f t="shared" si="90"/>
        <v>2</v>
      </c>
      <c r="D277" s="472">
        <f t="shared" si="91"/>
        <v>1</v>
      </c>
      <c r="E277" s="473">
        <f t="shared" si="91"/>
        <v>1</v>
      </c>
      <c r="F277" s="474"/>
      <c r="G277" s="474"/>
      <c r="H277" s="286"/>
      <c r="I277" s="474"/>
      <c r="J277" s="286"/>
      <c r="K277" s="475"/>
      <c r="L277" s="286"/>
      <c r="M277" s="476"/>
      <c r="N277" s="286"/>
      <c r="O277" s="475"/>
      <c r="P277" s="286"/>
      <c r="Q277" s="474"/>
      <c r="R277" s="286"/>
      <c r="S277" s="474"/>
      <c r="T277" s="286"/>
      <c r="U277" s="474"/>
      <c r="V277" s="286"/>
      <c r="W277" s="474"/>
      <c r="X277" s="286"/>
      <c r="Y277" s="474">
        <v>1</v>
      </c>
      <c r="Z277" s="286"/>
      <c r="AA277" s="474"/>
      <c r="AB277" s="286"/>
      <c r="AC277" s="474"/>
      <c r="AD277" s="286"/>
      <c r="AE277" s="474"/>
      <c r="AF277" s="286">
        <v>1</v>
      </c>
      <c r="AG277" s="474"/>
      <c r="AH277" s="286"/>
      <c r="AI277" s="474"/>
      <c r="AJ277" s="286"/>
      <c r="AK277" s="474"/>
      <c r="AL277" s="286"/>
      <c r="AM277" s="474"/>
      <c r="AN277" s="286"/>
      <c r="AO277" s="474"/>
      <c r="AP277" s="286"/>
      <c r="AQ277" s="474"/>
      <c r="AR277" s="286"/>
      <c r="AS277" s="475"/>
      <c r="AT277" s="286">
        <v>0</v>
      </c>
      <c r="AU277" s="475">
        <v>0</v>
      </c>
      <c r="AV277" s="477">
        <v>0</v>
      </c>
      <c r="AW277" s="475">
        <v>0</v>
      </c>
      <c r="AX277" s="475">
        <v>0</v>
      </c>
      <c r="AY277" s="30" t="str">
        <f t="shared" si="92"/>
        <v/>
      </c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12"/>
      <c r="BK277" s="12"/>
      <c r="BL277" s="12"/>
      <c r="BZ277" s="4"/>
      <c r="CA277" s="32" t="str">
        <f t="shared" si="97"/>
        <v/>
      </c>
      <c r="CB277" s="32" t="str">
        <f>IF(CH277=0,"","* El Total de Pueblo Originario Egresado NO DEBE superar el total de pacientes egresados. ")</f>
        <v/>
      </c>
      <c r="CC277" s="32" t="str">
        <f>IF(CI277=0,"","* El total de Migrantes Egresado NO DEBE superar el total de pacientes egresados. ")</f>
        <v/>
      </c>
      <c r="CD277" s="32" t="str">
        <f t="shared" si="98"/>
        <v/>
      </c>
      <c r="CE277" s="32" t="str">
        <f t="shared" si="99"/>
        <v/>
      </c>
      <c r="CF277" s="32" t="str">
        <f>IF(CL277=0,"","* El Total de egresos por fallecimiento NO DEBE superar el total de Egresos. ")</f>
        <v/>
      </c>
      <c r="CG277" s="33">
        <f t="shared" si="93"/>
        <v>0</v>
      </c>
      <c r="CH277" s="33">
        <f t="shared" si="94"/>
        <v>0</v>
      </c>
      <c r="CI277" s="33">
        <f t="shared" si="95"/>
        <v>0</v>
      </c>
      <c r="CJ277" s="33">
        <f t="shared" si="96"/>
        <v>0</v>
      </c>
      <c r="CK277" s="33">
        <f t="shared" si="100"/>
        <v>0</v>
      </c>
      <c r="CL277" s="33">
        <f>IF(C277&gt;C276,1,0)</f>
        <v>0</v>
      </c>
      <c r="CM277" s="14"/>
      <c r="CZ277" s="3"/>
    </row>
    <row r="278" spans="1:104" ht="21.75" customHeight="1" thickBot="1" x14ac:dyDescent="0.25">
      <c r="A278" s="1514" t="s">
        <v>298</v>
      </c>
      <c r="B278" s="1515"/>
      <c r="C278" s="275">
        <f t="shared" si="90"/>
        <v>0</v>
      </c>
      <c r="D278" s="276">
        <f>SUM(F278+H278+J278+L278)</f>
        <v>0</v>
      </c>
      <c r="E278" s="277">
        <f>SUM(G278+I278+K278+M278)</f>
        <v>0</v>
      </c>
      <c r="F278" s="478"/>
      <c r="G278" s="478"/>
      <c r="H278" s="100"/>
      <c r="I278" s="478"/>
      <c r="J278" s="100"/>
      <c r="K278" s="103"/>
      <c r="L278" s="100"/>
      <c r="M278" s="479"/>
      <c r="N278" s="480"/>
      <c r="O278" s="481"/>
      <c r="P278" s="480"/>
      <c r="Q278" s="481"/>
      <c r="R278" s="480"/>
      <c r="S278" s="481"/>
      <c r="T278" s="480"/>
      <c r="U278" s="481"/>
      <c r="V278" s="480"/>
      <c r="W278" s="481"/>
      <c r="X278" s="480"/>
      <c r="Y278" s="481"/>
      <c r="Z278" s="480"/>
      <c r="AA278" s="481"/>
      <c r="AB278" s="480"/>
      <c r="AC278" s="481"/>
      <c r="AD278" s="480"/>
      <c r="AE278" s="481"/>
      <c r="AF278" s="480"/>
      <c r="AG278" s="481"/>
      <c r="AH278" s="480"/>
      <c r="AI278" s="481"/>
      <c r="AJ278" s="480"/>
      <c r="AK278" s="481"/>
      <c r="AL278" s="480"/>
      <c r="AM278" s="481"/>
      <c r="AN278" s="480"/>
      <c r="AO278" s="481"/>
      <c r="AP278" s="480"/>
      <c r="AQ278" s="481"/>
      <c r="AR278" s="480"/>
      <c r="AS278" s="481"/>
      <c r="AT278" s="480"/>
      <c r="AU278" s="481"/>
      <c r="AV278" s="482"/>
      <c r="AW278" s="103"/>
      <c r="AX278" s="103"/>
      <c r="AY278" s="30" t="str">
        <f t="shared" si="92"/>
        <v/>
      </c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12"/>
      <c r="BK278" s="12"/>
      <c r="BL278" s="12"/>
      <c r="BZ278" s="4"/>
      <c r="CA278" s="32" t="str">
        <f t="shared" si="97"/>
        <v/>
      </c>
      <c r="CB278" s="32" t="str">
        <f>IF(CH278=0,"","* El Total de Pueblo Originario Egresado NO DEBE superar el total de pacientes egresados. ")</f>
        <v/>
      </c>
      <c r="CC278" s="32" t="str">
        <f>IF(CI278=0,"","* El total de Migrantes Egresado NO DEBE superar el total de pacientes egresados. ")</f>
        <v/>
      </c>
      <c r="CD278" s="32" t="str">
        <f t="shared" si="98"/>
        <v/>
      </c>
      <c r="CE278" s="32" t="str">
        <f>IF(CK278=0,"","* No olvide digitar los campos Pueblo Originario y/o Migrantes y/o Población SENAME (Digite CERO si no tiene). ")</f>
        <v/>
      </c>
      <c r="CF278" s="32" t="str">
        <f>IF(CL278=0,"","* El total de Egresos por Alta Hijo VIH NO DEBE superar el Total de Egresos. ")</f>
        <v/>
      </c>
      <c r="CG278" s="33">
        <f t="shared" si="93"/>
        <v>0</v>
      </c>
      <c r="CH278" s="33">
        <f t="shared" si="94"/>
        <v>0</v>
      </c>
      <c r="CI278" s="33">
        <f t="shared" si="95"/>
        <v>0</v>
      </c>
      <c r="CJ278" s="33">
        <f t="shared" si="96"/>
        <v>0</v>
      </c>
      <c r="CK278" s="33">
        <f>IF(AND(C278&lt;&gt;0,OR(AV278="",AW278="",AX278="")),1,0)</f>
        <v>0</v>
      </c>
      <c r="CL278" s="33">
        <f>IF(C278&gt;C276,1,0)</f>
        <v>0</v>
      </c>
      <c r="CM278" s="14"/>
      <c r="CZ278" s="3"/>
    </row>
    <row r="279" spans="1:104" ht="18" customHeight="1" thickTop="1" x14ac:dyDescent="0.2">
      <c r="A279" s="1516" t="s">
        <v>299</v>
      </c>
      <c r="B279" s="439" t="s">
        <v>300</v>
      </c>
      <c r="C279" s="471">
        <f t="shared" si="90"/>
        <v>0</v>
      </c>
      <c r="D279" s="472">
        <f t="shared" ref="D279:E281" si="101">SUM(F279+H279+J279+L279+N279+P279+R279+T279+V279+X279+Z279+AB279+AD279+AF279+AH279+AJ279+AL279+AN279+AP279+AR279)</f>
        <v>0</v>
      </c>
      <c r="E279" s="473">
        <f t="shared" si="101"/>
        <v>0</v>
      </c>
      <c r="F279" s="474"/>
      <c r="G279" s="474"/>
      <c r="H279" s="286"/>
      <c r="I279" s="474"/>
      <c r="J279" s="286"/>
      <c r="K279" s="475"/>
      <c r="L279" s="286"/>
      <c r="M279" s="476"/>
      <c r="N279" s="286"/>
      <c r="O279" s="475"/>
      <c r="P279" s="286"/>
      <c r="Q279" s="474"/>
      <c r="R279" s="286"/>
      <c r="S279" s="474"/>
      <c r="T279" s="286"/>
      <c r="U279" s="474"/>
      <c r="V279" s="286"/>
      <c r="W279" s="474"/>
      <c r="X279" s="286"/>
      <c r="Y279" s="474"/>
      <c r="Z279" s="286"/>
      <c r="AA279" s="474"/>
      <c r="AB279" s="286"/>
      <c r="AC279" s="474"/>
      <c r="AD279" s="286"/>
      <c r="AE279" s="474"/>
      <c r="AF279" s="286"/>
      <c r="AG279" s="474"/>
      <c r="AH279" s="286"/>
      <c r="AI279" s="474"/>
      <c r="AJ279" s="286"/>
      <c r="AK279" s="474"/>
      <c r="AL279" s="286"/>
      <c r="AM279" s="474"/>
      <c r="AN279" s="286"/>
      <c r="AO279" s="474"/>
      <c r="AP279" s="286"/>
      <c r="AQ279" s="474"/>
      <c r="AR279" s="286"/>
      <c r="AS279" s="475"/>
      <c r="AT279" s="286"/>
      <c r="AU279" s="475"/>
      <c r="AV279" s="477"/>
      <c r="AW279" s="475"/>
      <c r="AX279" s="475"/>
      <c r="AY279" s="30" t="str">
        <f t="shared" si="92"/>
        <v/>
      </c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Z279" s="4"/>
      <c r="CA279" s="32" t="str">
        <f t="shared" si="97"/>
        <v/>
      </c>
      <c r="CB279" s="32" t="str">
        <f>IF(CH279=0,"","* El Total de Pueblo Originario Egresado NO DEBE superar el total de pacientes egresados. ")</f>
        <v/>
      </c>
      <c r="CC279" s="32" t="str">
        <f>IF(CI279=0,"","* El total de Migrantes Egresado NO DEBE superar el total de pacientes egresados. ")</f>
        <v/>
      </c>
      <c r="CD279" s="32" t="str">
        <f t="shared" si="98"/>
        <v/>
      </c>
      <c r="CE279" s="32" t="str">
        <f t="shared" si="99"/>
        <v/>
      </c>
      <c r="CF279" s="33"/>
      <c r="CG279" s="33">
        <f t="shared" si="93"/>
        <v>0</v>
      </c>
      <c r="CH279" s="33">
        <f t="shared" si="94"/>
        <v>0</v>
      </c>
      <c r="CI279" s="33">
        <f t="shared" si="95"/>
        <v>0</v>
      </c>
      <c r="CJ279" s="33">
        <f t="shared" si="96"/>
        <v>0</v>
      </c>
      <c r="CK279" s="33">
        <f t="shared" si="100"/>
        <v>0</v>
      </c>
      <c r="CL279" s="33"/>
      <c r="CM279" s="14"/>
      <c r="CN279" s="14"/>
    </row>
    <row r="280" spans="1:104" ht="16.350000000000001" customHeight="1" x14ac:dyDescent="0.2">
      <c r="A280" s="1516"/>
      <c r="B280" s="443" t="s">
        <v>301</v>
      </c>
      <c r="C280" s="139">
        <f t="shared" si="90"/>
        <v>0</v>
      </c>
      <c r="D280" s="140">
        <f t="shared" si="101"/>
        <v>0</v>
      </c>
      <c r="E280" s="141">
        <f t="shared" si="101"/>
        <v>0</v>
      </c>
      <c r="F280" s="143"/>
      <c r="G280" s="143"/>
      <c r="H280" s="35"/>
      <c r="I280" s="143"/>
      <c r="J280" s="35"/>
      <c r="K280" s="39"/>
      <c r="L280" s="35"/>
      <c r="M280" s="239"/>
      <c r="N280" s="35"/>
      <c r="O280" s="39"/>
      <c r="P280" s="35"/>
      <c r="Q280" s="143"/>
      <c r="R280" s="35"/>
      <c r="S280" s="143"/>
      <c r="T280" s="35"/>
      <c r="U280" s="143"/>
      <c r="V280" s="35"/>
      <c r="W280" s="143"/>
      <c r="X280" s="35"/>
      <c r="Y280" s="143"/>
      <c r="Z280" s="35"/>
      <c r="AA280" s="143"/>
      <c r="AB280" s="35"/>
      <c r="AC280" s="143"/>
      <c r="AD280" s="35"/>
      <c r="AE280" s="143"/>
      <c r="AF280" s="35"/>
      <c r="AG280" s="143"/>
      <c r="AH280" s="35"/>
      <c r="AI280" s="143"/>
      <c r="AJ280" s="35"/>
      <c r="AK280" s="143"/>
      <c r="AL280" s="35"/>
      <c r="AM280" s="143"/>
      <c r="AN280" s="35"/>
      <c r="AO280" s="143"/>
      <c r="AP280" s="35"/>
      <c r="AQ280" s="143"/>
      <c r="AR280" s="35"/>
      <c r="AS280" s="39"/>
      <c r="AT280" s="35"/>
      <c r="AU280" s="39"/>
      <c r="AV280" s="58"/>
      <c r="AW280" s="39"/>
      <c r="AX280" s="39"/>
      <c r="AY280" s="30" t="str">
        <f t="shared" si="92"/>
        <v/>
      </c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Z280" s="4"/>
      <c r="CA280" s="32" t="str">
        <f t="shared" si="97"/>
        <v/>
      </c>
      <c r="CB280" s="32"/>
      <c r="CC280" s="32"/>
      <c r="CD280" s="32" t="str">
        <f t="shared" si="98"/>
        <v/>
      </c>
      <c r="CE280" s="32" t="str">
        <f t="shared" si="99"/>
        <v/>
      </c>
      <c r="CF280" s="33"/>
      <c r="CG280" s="33">
        <f t="shared" si="93"/>
        <v>0</v>
      </c>
      <c r="CH280" s="33">
        <f t="shared" si="94"/>
        <v>0</v>
      </c>
      <c r="CI280" s="33">
        <f t="shared" si="95"/>
        <v>0</v>
      </c>
      <c r="CJ280" s="33">
        <f t="shared" si="96"/>
        <v>0</v>
      </c>
      <c r="CK280" s="33">
        <f t="shared" si="100"/>
        <v>0</v>
      </c>
      <c r="CL280" s="33"/>
      <c r="CM280" s="14"/>
      <c r="CN280" s="14"/>
    </row>
    <row r="281" spans="1:104" ht="16.350000000000001" customHeight="1" x14ac:dyDescent="0.2">
      <c r="A281" s="1486"/>
      <c r="B281" s="444" t="s">
        <v>302</v>
      </c>
      <c r="C281" s="145">
        <f t="shared" si="90"/>
        <v>0</v>
      </c>
      <c r="D281" s="146">
        <f t="shared" si="101"/>
        <v>0</v>
      </c>
      <c r="E281" s="147">
        <f t="shared" si="101"/>
        <v>0</v>
      </c>
      <c r="F281" s="376"/>
      <c r="G281" s="376"/>
      <c r="H281" s="92"/>
      <c r="I281" s="376"/>
      <c r="J281" s="92"/>
      <c r="K281" s="95"/>
      <c r="L281" s="92"/>
      <c r="M281" s="318"/>
      <c r="N281" s="92"/>
      <c r="O281" s="95"/>
      <c r="P281" s="92"/>
      <c r="Q281" s="376"/>
      <c r="R281" s="92"/>
      <c r="S281" s="376"/>
      <c r="T281" s="92"/>
      <c r="U281" s="376"/>
      <c r="V281" s="92"/>
      <c r="W281" s="376"/>
      <c r="X281" s="92"/>
      <c r="Y281" s="376"/>
      <c r="Z281" s="92"/>
      <c r="AA281" s="376"/>
      <c r="AB281" s="92"/>
      <c r="AC281" s="376"/>
      <c r="AD281" s="92"/>
      <c r="AE281" s="376"/>
      <c r="AF281" s="92"/>
      <c r="AG281" s="376"/>
      <c r="AH281" s="92"/>
      <c r="AI281" s="376"/>
      <c r="AJ281" s="92"/>
      <c r="AK281" s="376"/>
      <c r="AL281" s="92"/>
      <c r="AM281" s="376"/>
      <c r="AN281" s="92"/>
      <c r="AO281" s="376"/>
      <c r="AP281" s="92"/>
      <c r="AQ281" s="376"/>
      <c r="AR281" s="92"/>
      <c r="AS281" s="95"/>
      <c r="AT281" s="92"/>
      <c r="AU281" s="95"/>
      <c r="AV281" s="206"/>
      <c r="AW281" s="95"/>
      <c r="AX281" s="95"/>
      <c r="AY281" s="30" t="str">
        <f t="shared" si="92"/>
        <v/>
      </c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Z281" s="4"/>
      <c r="CA281" s="32" t="str">
        <f t="shared" si="97"/>
        <v/>
      </c>
      <c r="CB281" s="32"/>
      <c r="CC281" s="32"/>
      <c r="CD281" s="32" t="str">
        <f t="shared" si="98"/>
        <v/>
      </c>
      <c r="CE281" s="32" t="str">
        <f t="shared" si="99"/>
        <v/>
      </c>
      <c r="CF281" s="33"/>
      <c r="CG281" s="33">
        <f t="shared" si="93"/>
        <v>0</v>
      </c>
      <c r="CH281" s="33">
        <f t="shared" si="94"/>
        <v>0</v>
      </c>
      <c r="CI281" s="33">
        <f t="shared" si="95"/>
        <v>0</v>
      </c>
      <c r="CJ281" s="33">
        <f t="shared" si="96"/>
        <v>0</v>
      </c>
      <c r="CK281" s="33">
        <f t="shared" si="100"/>
        <v>0</v>
      </c>
      <c r="CL281" s="33"/>
      <c r="CM281" s="14"/>
      <c r="CN281" s="14"/>
    </row>
    <row r="282" spans="1:104" ht="19.5" customHeight="1" x14ac:dyDescent="0.2">
      <c r="A282" s="155" t="s">
        <v>303</v>
      </c>
      <c r="B282" s="122"/>
      <c r="AL282" s="15"/>
      <c r="AM282" s="1174"/>
      <c r="AN282" s="1174"/>
      <c r="AO282" s="1174"/>
      <c r="AP282" s="1174"/>
      <c r="AQ282" s="1174"/>
      <c r="AR282" s="1174"/>
      <c r="AS282" s="1174"/>
      <c r="AT282" s="1174"/>
      <c r="AU282" s="1174"/>
      <c r="AV282" s="940"/>
      <c r="AW282" s="940"/>
      <c r="AX282" s="940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CG282" s="14"/>
      <c r="CH282" s="14"/>
      <c r="CI282" s="14"/>
      <c r="CJ282" s="14"/>
      <c r="CK282" s="14"/>
      <c r="CL282" s="14"/>
      <c r="CM282" s="14"/>
      <c r="CN282" s="14"/>
    </row>
    <row r="283" spans="1:104" ht="16.350000000000001" customHeight="1" x14ac:dyDescent="0.2">
      <c r="A283" s="1366" t="s">
        <v>62</v>
      </c>
      <c r="B283" s="1367"/>
      <c r="C283" s="1621" t="s">
        <v>269</v>
      </c>
      <c r="D283" s="1621"/>
      <c r="E283" s="1621"/>
      <c r="F283" s="1377" t="s">
        <v>257</v>
      </c>
      <c r="G283" s="1378"/>
      <c r="H283" s="1378"/>
      <c r="I283" s="1378"/>
      <c r="J283" s="1378"/>
      <c r="K283" s="1378"/>
      <c r="L283" s="1378"/>
      <c r="M283" s="1378"/>
      <c r="N283" s="1378"/>
      <c r="O283" s="1378"/>
      <c r="P283" s="1378"/>
      <c r="Q283" s="1378"/>
      <c r="R283" s="1378"/>
      <c r="S283" s="1378"/>
      <c r="T283" s="1378"/>
      <c r="U283" s="1378"/>
      <c r="V283" s="1378"/>
      <c r="W283" s="1378"/>
      <c r="X283" s="1378"/>
      <c r="Y283" s="1378"/>
      <c r="Z283" s="1378"/>
      <c r="AA283" s="1378"/>
      <c r="AB283" s="1378"/>
      <c r="AC283" s="1378"/>
      <c r="AD283" s="1378"/>
      <c r="AE283" s="1378"/>
      <c r="AF283" s="1378"/>
      <c r="AG283" s="1379"/>
      <c r="AH283" s="1518" t="s">
        <v>271</v>
      </c>
      <c r="AI283" s="1500"/>
      <c r="AJ283" s="1520" t="s">
        <v>7</v>
      </c>
      <c r="AK283" s="1367" t="s">
        <v>8</v>
      </c>
      <c r="AL283" s="30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CB283" s="56"/>
      <c r="CC283" s="56"/>
      <c r="CG283" s="14"/>
      <c r="CH283" s="14"/>
      <c r="CI283" s="14"/>
      <c r="CJ283" s="14"/>
      <c r="CK283" s="14"/>
      <c r="CL283" s="14"/>
      <c r="CM283" s="14"/>
      <c r="CN283" s="14"/>
    </row>
    <row r="284" spans="1:104" ht="16.350000000000001" customHeight="1" x14ac:dyDescent="0.2">
      <c r="A284" s="1399"/>
      <c r="B284" s="1400"/>
      <c r="C284" s="1621"/>
      <c r="D284" s="1621"/>
      <c r="E284" s="1621"/>
      <c r="F284" s="1406" t="s">
        <v>110</v>
      </c>
      <c r="G284" s="1408"/>
      <c r="H284" s="1406" t="s">
        <v>11</v>
      </c>
      <c r="I284" s="1408"/>
      <c r="J284" s="1406" t="s">
        <v>112</v>
      </c>
      <c r="K284" s="1407"/>
      <c r="L284" s="1406" t="s">
        <v>113</v>
      </c>
      <c r="M284" s="1407"/>
      <c r="N284" s="1406" t="s">
        <v>114</v>
      </c>
      <c r="O284" s="1407"/>
      <c r="P284" s="1406" t="s">
        <v>115</v>
      </c>
      <c r="Q284" s="1407"/>
      <c r="R284" s="1406" t="s">
        <v>116</v>
      </c>
      <c r="S284" s="1407"/>
      <c r="T284" s="1406" t="s">
        <v>117</v>
      </c>
      <c r="U284" s="1407"/>
      <c r="V284" s="1406" t="s">
        <v>118</v>
      </c>
      <c r="W284" s="1407"/>
      <c r="X284" s="1406" t="s">
        <v>119</v>
      </c>
      <c r="Y284" s="1407"/>
      <c r="Z284" s="1406" t="s">
        <v>120</v>
      </c>
      <c r="AA284" s="1407"/>
      <c r="AB284" s="1406" t="s">
        <v>121</v>
      </c>
      <c r="AC284" s="1407"/>
      <c r="AD284" s="1406" t="s">
        <v>122</v>
      </c>
      <c r="AE284" s="1407"/>
      <c r="AF284" s="1406" t="s">
        <v>123</v>
      </c>
      <c r="AG284" s="1435"/>
      <c r="AH284" s="1519"/>
      <c r="AI284" s="1502"/>
      <c r="AJ284" s="1521"/>
      <c r="AK284" s="1400"/>
      <c r="AL284" s="30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CB284" s="56"/>
      <c r="CC284" s="56"/>
      <c r="CG284" s="14"/>
      <c r="CH284" s="14"/>
      <c r="CI284" s="14"/>
      <c r="CJ284" s="14"/>
      <c r="CK284" s="14"/>
      <c r="CL284" s="14"/>
      <c r="CM284" s="14"/>
      <c r="CN284" s="14"/>
    </row>
    <row r="285" spans="1:104" ht="16.350000000000001" customHeight="1" x14ac:dyDescent="0.2">
      <c r="A285" s="1368"/>
      <c r="B285" s="1369"/>
      <c r="C285" s="1183" t="s">
        <v>88</v>
      </c>
      <c r="D285" s="1184" t="s">
        <v>54</v>
      </c>
      <c r="E285" s="811" t="s">
        <v>89</v>
      </c>
      <c r="F285" s="1183" t="s">
        <v>276</v>
      </c>
      <c r="G285" s="1185" t="s">
        <v>89</v>
      </c>
      <c r="H285" s="1183" t="s">
        <v>276</v>
      </c>
      <c r="I285" s="1185" t="s">
        <v>89</v>
      </c>
      <c r="J285" s="1183" t="s">
        <v>276</v>
      </c>
      <c r="K285" s="1185" t="s">
        <v>89</v>
      </c>
      <c r="L285" s="1183" t="s">
        <v>276</v>
      </c>
      <c r="M285" s="1185" t="s">
        <v>89</v>
      </c>
      <c r="N285" s="1183" t="s">
        <v>276</v>
      </c>
      <c r="O285" s="1185" t="s">
        <v>89</v>
      </c>
      <c r="P285" s="1183" t="s">
        <v>276</v>
      </c>
      <c r="Q285" s="1185" t="s">
        <v>89</v>
      </c>
      <c r="R285" s="1183" t="s">
        <v>276</v>
      </c>
      <c r="S285" s="1185" t="s">
        <v>89</v>
      </c>
      <c r="T285" s="1183" t="s">
        <v>276</v>
      </c>
      <c r="U285" s="1185" t="s">
        <v>89</v>
      </c>
      <c r="V285" s="1183" t="s">
        <v>276</v>
      </c>
      <c r="W285" s="1185" t="s">
        <v>89</v>
      </c>
      <c r="X285" s="1183" t="s">
        <v>276</v>
      </c>
      <c r="Y285" s="1185" t="s">
        <v>89</v>
      </c>
      <c r="Z285" s="1183" t="s">
        <v>276</v>
      </c>
      <c r="AA285" s="1185" t="s">
        <v>89</v>
      </c>
      <c r="AB285" s="1183" t="s">
        <v>276</v>
      </c>
      <c r="AC285" s="1185" t="s">
        <v>89</v>
      </c>
      <c r="AD285" s="1183" t="s">
        <v>276</v>
      </c>
      <c r="AE285" s="1185" t="s">
        <v>89</v>
      </c>
      <c r="AF285" s="1183" t="s">
        <v>276</v>
      </c>
      <c r="AG285" s="1186" t="s">
        <v>89</v>
      </c>
      <c r="AH285" s="262" t="s">
        <v>277</v>
      </c>
      <c r="AI285" s="807" t="s">
        <v>278</v>
      </c>
      <c r="AJ285" s="1522"/>
      <c r="AK285" s="1369"/>
      <c r="AL285" s="30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CB285" s="56"/>
      <c r="CC285" s="56"/>
      <c r="CG285" s="14"/>
      <c r="CH285" s="14"/>
      <c r="CI285" s="14"/>
      <c r="CJ285" s="14"/>
      <c r="CK285" s="14"/>
      <c r="CL285" s="14"/>
      <c r="CM285" s="14"/>
      <c r="CN285" s="14"/>
    </row>
    <row r="286" spans="1:104" ht="20.25" customHeight="1" thickBot="1" x14ac:dyDescent="0.25">
      <c r="A286" s="1526" t="s">
        <v>181</v>
      </c>
      <c r="B286" s="1526"/>
      <c r="C286" s="488">
        <f>SUM(D286+E286)</f>
        <v>0</v>
      </c>
      <c r="D286" s="489">
        <f t="shared" ref="D286:E288" si="102">SUM(F286+H286+J286+L286+N286+P286+R286+T286+V286+X286+Z286+AB286+AD286+AF286)</f>
        <v>0</v>
      </c>
      <c r="E286" s="490">
        <f t="shared" si="102"/>
        <v>0</v>
      </c>
      <c r="F286" s="397"/>
      <c r="G286" s="468"/>
      <c r="H286" s="397"/>
      <c r="I286" s="468"/>
      <c r="J286" s="397"/>
      <c r="K286" s="468"/>
      <c r="L286" s="397"/>
      <c r="M286" s="468"/>
      <c r="N286" s="397"/>
      <c r="O286" s="468"/>
      <c r="P286" s="397"/>
      <c r="Q286" s="468"/>
      <c r="R286" s="397"/>
      <c r="S286" s="468"/>
      <c r="T286" s="397"/>
      <c r="U286" s="468"/>
      <c r="V286" s="397"/>
      <c r="W286" s="468"/>
      <c r="X286" s="397"/>
      <c r="Y286" s="468"/>
      <c r="Z286" s="397"/>
      <c r="AA286" s="468"/>
      <c r="AB286" s="397"/>
      <c r="AC286" s="468"/>
      <c r="AD286" s="397"/>
      <c r="AE286" s="468"/>
      <c r="AF286" s="397"/>
      <c r="AG286" s="491"/>
      <c r="AH286" s="468"/>
      <c r="AI286" s="492"/>
      <c r="AJ286" s="397"/>
      <c r="AK286" s="347"/>
      <c r="AL286" s="30"/>
      <c r="AM286" s="13"/>
      <c r="AN286" s="13"/>
      <c r="AO286" s="13"/>
      <c r="AP286" s="13"/>
      <c r="AQ286" s="13"/>
      <c r="AR286" s="1187"/>
      <c r="AS286" s="1187"/>
      <c r="AT286" s="1187"/>
      <c r="AU286" s="1187"/>
      <c r="AV286" s="1187"/>
      <c r="AW286" s="1187"/>
      <c r="AX286" s="1187"/>
      <c r="BZ286" s="2"/>
      <c r="CJ286" s="4">
        <v>0</v>
      </c>
    </row>
    <row r="287" spans="1:104" ht="22.5" customHeight="1" thickTop="1" thickBot="1" x14ac:dyDescent="0.25">
      <c r="A287" s="1527" t="s">
        <v>296</v>
      </c>
      <c r="B287" s="1527"/>
      <c r="C287" s="494">
        <f>SUM(D287+E287)</f>
        <v>0</v>
      </c>
      <c r="D287" s="495">
        <f t="shared" si="102"/>
        <v>0</v>
      </c>
      <c r="E287" s="496">
        <f t="shared" si="102"/>
        <v>0</v>
      </c>
      <c r="F287" s="497"/>
      <c r="G287" s="498"/>
      <c r="H287" s="497"/>
      <c r="I287" s="498"/>
      <c r="J287" s="497"/>
      <c r="K287" s="498"/>
      <c r="L287" s="497"/>
      <c r="M287" s="498"/>
      <c r="N287" s="497"/>
      <c r="O287" s="498"/>
      <c r="P287" s="497"/>
      <c r="Q287" s="498"/>
      <c r="R287" s="497"/>
      <c r="S287" s="498"/>
      <c r="T287" s="497"/>
      <c r="U287" s="498"/>
      <c r="V287" s="497"/>
      <c r="W287" s="498"/>
      <c r="X287" s="497"/>
      <c r="Y287" s="498"/>
      <c r="Z287" s="497"/>
      <c r="AA287" s="498"/>
      <c r="AB287" s="497"/>
      <c r="AC287" s="498"/>
      <c r="AD287" s="497"/>
      <c r="AE287" s="498"/>
      <c r="AF287" s="497"/>
      <c r="AG287" s="499"/>
      <c r="AH287" s="498"/>
      <c r="AI287" s="500"/>
      <c r="AJ287" s="497"/>
      <c r="AK287" s="500"/>
      <c r="AL287" s="30"/>
      <c r="AM287" s="13"/>
      <c r="AN287" s="13"/>
      <c r="AO287" s="13"/>
      <c r="AP287" s="13"/>
      <c r="AQ287" s="13"/>
      <c r="AR287" s="1187"/>
      <c r="AS287" s="1187"/>
      <c r="AT287" s="1187"/>
      <c r="AU287" s="1187"/>
      <c r="AV287" s="1187"/>
      <c r="AW287" s="1187"/>
      <c r="AX287" s="1187"/>
    </row>
    <row r="288" spans="1:104" ht="18.75" customHeight="1" thickTop="1" x14ac:dyDescent="0.2">
      <c r="A288" s="1528" t="s">
        <v>304</v>
      </c>
      <c r="B288" s="1528"/>
      <c r="C288" s="145">
        <f>SUM(D288+E288)</f>
        <v>0</v>
      </c>
      <c r="D288" s="146">
        <f t="shared" si="102"/>
        <v>0</v>
      </c>
      <c r="E288" s="317">
        <f t="shared" si="102"/>
        <v>0</v>
      </c>
      <c r="F288" s="501"/>
      <c r="G288" s="502"/>
      <c r="H288" s="501"/>
      <c r="I288" s="502"/>
      <c r="J288" s="501"/>
      <c r="K288" s="502"/>
      <c r="L288" s="501"/>
      <c r="M288" s="502"/>
      <c r="N288" s="501"/>
      <c r="O288" s="502"/>
      <c r="P288" s="501"/>
      <c r="Q288" s="502"/>
      <c r="R288" s="501"/>
      <c r="S288" s="502"/>
      <c r="T288" s="501"/>
      <c r="U288" s="502"/>
      <c r="V288" s="501"/>
      <c r="W288" s="502"/>
      <c r="X288" s="501"/>
      <c r="Y288" s="502"/>
      <c r="Z288" s="501"/>
      <c r="AA288" s="502"/>
      <c r="AB288" s="501"/>
      <c r="AC288" s="502"/>
      <c r="AD288" s="501"/>
      <c r="AE288" s="502"/>
      <c r="AF288" s="501"/>
      <c r="AG288" s="503"/>
      <c r="AH288" s="502"/>
      <c r="AI288" s="504"/>
      <c r="AJ288" s="501"/>
      <c r="AK288" s="504"/>
      <c r="AL288" s="30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</row>
    <row r="289" spans="1:104" ht="30" customHeight="1" x14ac:dyDescent="0.2">
      <c r="A289" s="1188" t="s">
        <v>305</v>
      </c>
      <c r="B289" s="1189"/>
      <c r="C289" s="1190"/>
      <c r="D289" s="1190"/>
      <c r="E289" s="1190"/>
      <c r="F289" s="1190"/>
      <c r="G289" s="1190"/>
      <c r="H289" s="1190"/>
      <c r="I289" s="1190"/>
      <c r="J289" s="1190"/>
      <c r="K289" s="1190"/>
      <c r="L289" s="1190"/>
      <c r="M289" s="1190"/>
      <c r="N289" s="1190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7"/>
      <c r="AI289" s="11"/>
      <c r="AJ289" s="11"/>
      <c r="AK289" s="11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</row>
    <row r="290" spans="1:104" ht="16.350000000000001" customHeight="1" x14ac:dyDescent="0.2">
      <c r="A290" s="1516" t="s">
        <v>306</v>
      </c>
      <c r="B290" s="1523" t="s">
        <v>307</v>
      </c>
      <c r="C290" s="1524"/>
      <c r="D290" s="1525"/>
      <c r="E290" s="1368" t="s">
        <v>308</v>
      </c>
      <c r="F290" s="1402"/>
      <c r="G290" s="1402"/>
      <c r="H290" s="1402"/>
      <c r="I290" s="1402"/>
      <c r="J290" s="1402"/>
      <c r="K290" s="1402"/>
      <c r="L290" s="1402"/>
      <c r="M290" s="1402"/>
      <c r="N290" s="508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7"/>
      <c r="AM290" s="120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</row>
    <row r="291" spans="1:104" ht="16.350000000000001" customHeight="1" x14ac:dyDescent="0.2">
      <c r="A291" s="1516"/>
      <c r="B291" s="1368"/>
      <c r="C291" s="1402"/>
      <c r="D291" s="1369"/>
      <c r="E291" s="1406" t="s">
        <v>173</v>
      </c>
      <c r="F291" s="1407"/>
      <c r="G291" s="1406" t="s">
        <v>174</v>
      </c>
      <c r="H291" s="1407"/>
      <c r="I291" s="1406" t="s">
        <v>175</v>
      </c>
      <c r="J291" s="1407"/>
      <c r="K291" s="1406" t="s">
        <v>110</v>
      </c>
      <c r="L291" s="1407"/>
      <c r="M291" s="1406" t="s">
        <v>11</v>
      </c>
      <c r="N291" s="1407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</row>
    <row r="292" spans="1:104" ht="19.5" customHeight="1" x14ac:dyDescent="0.2">
      <c r="A292" s="1486"/>
      <c r="B292" s="828" t="s">
        <v>88</v>
      </c>
      <c r="C292" s="510" t="s">
        <v>54</v>
      </c>
      <c r="D292" s="807" t="s">
        <v>89</v>
      </c>
      <c r="E292" s="1183" t="s">
        <v>54</v>
      </c>
      <c r="F292" s="815" t="s">
        <v>89</v>
      </c>
      <c r="G292" s="1183" t="s">
        <v>54</v>
      </c>
      <c r="H292" s="815" t="s">
        <v>89</v>
      </c>
      <c r="I292" s="1183" t="s">
        <v>54</v>
      </c>
      <c r="J292" s="815" t="s">
        <v>89</v>
      </c>
      <c r="K292" s="1183" t="s">
        <v>54</v>
      </c>
      <c r="L292" s="815" t="s">
        <v>89</v>
      </c>
      <c r="M292" s="1183" t="s">
        <v>54</v>
      </c>
      <c r="N292" s="815" t="s">
        <v>89</v>
      </c>
    </row>
    <row r="293" spans="1:104" ht="20.25" customHeight="1" x14ac:dyDescent="0.2">
      <c r="A293" s="1191" t="s">
        <v>64</v>
      </c>
      <c r="B293" s="1192">
        <f>SUM(C293+D293)</f>
        <v>0</v>
      </c>
      <c r="C293" s="1193">
        <f>SUM(E293+G293+I293+K293+M293)</f>
        <v>0</v>
      </c>
      <c r="D293" s="1194">
        <f>SUM(F293+H293+J293+L293+N293)</f>
        <v>0</v>
      </c>
      <c r="E293" s="1195"/>
      <c r="F293" s="1196"/>
      <c r="G293" s="1195"/>
      <c r="H293" s="1196"/>
      <c r="I293" s="1195"/>
      <c r="J293" s="1197"/>
      <c r="K293" s="1195"/>
      <c r="L293" s="1197"/>
      <c r="M293" s="1198"/>
      <c r="N293" s="1197"/>
      <c r="O293" s="3"/>
    </row>
    <row r="294" spans="1:104" ht="21.75" customHeight="1" x14ac:dyDescent="0.2">
      <c r="A294" s="830" t="s">
        <v>76</v>
      </c>
      <c r="B294" s="520">
        <f>SUM(C294+D294)</f>
        <v>0</v>
      </c>
      <c r="C294" s="521">
        <f>SUM(E294+G294+I294+K294+M294)</f>
        <v>0</v>
      </c>
      <c r="D294" s="258">
        <f>SUM(F294+H294+J294+L294+N294)</f>
        <v>0</v>
      </c>
      <c r="E294" s="92"/>
      <c r="F294" s="95"/>
      <c r="G294" s="92"/>
      <c r="H294" s="522"/>
      <c r="I294" s="92"/>
      <c r="J294" s="95"/>
      <c r="K294" s="92"/>
      <c r="L294" s="95"/>
      <c r="M294" s="318"/>
      <c r="N294" s="522"/>
      <c r="O294" s="3"/>
    </row>
    <row r="295" spans="1:104" ht="22.5" customHeight="1" x14ac:dyDescent="0.2">
      <c r="A295" s="523" t="s">
        <v>309</v>
      </c>
      <c r="B295" s="524"/>
      <c r="C295" s="162"/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162"/>
    </row>
    <row r="296" spans="1:104" ht="14.25" customHeight="1" x14ac:dyDescent="0.2">
      <c r="A296" s="1621" t="s">
        <v>306</v>
      </c>
      <c r="B296" s="1621" t="s">
        <v>95</v>
      </c>
      <c r="C296" s="1619" t="s">
        <v>307</v>
      </c>
      <c r="D296" s="1619"/>
      <c r="E296" s="1619"/>
      <c r="F296" s="1406" t="s">
        <v>308</v>
      </c>
      <c r="G296" s="1408"/>
      <c r="H296" s="1408"/>
      <c r="I296" s="1408"/>
      <c r="J296" s="1408"/>
      <c r="K296" s="1408"/>
      <c r="L296" s="1408"/>
      <c r="M296" s="1408"/>
      <c r="N296" s="1408"/>
      <c r="O296" s="1408"/>
      <c r="P296" s="1408"/>
      <c r="Q296" s="1408"/>
      <c r="R296" s="1408"/>
      <c r="S296" s="1408"/>
      <c r="T296" s="1408"/>
      <c r="U296" s="1408"/>
      <c r="V296" s="1408"/>
      <c r="W296" s="1408"/>
      <c r="X296" s="1408"/>
      <c r="Y296" s="1408"/>
      <c r="Z296" s="1408"/>
      <c r="AA296" s="1408"/>
      <c r="AB296" s="1408"/>
      <c r="AC296" s="1408"/>
      <c r="AD296" s="1408"/>
      <c r="AE296" s="1408"/>
      <c r="AF296" s="1408"/>
      <c r="AG296" s="1407"/>
      <c r="AH296" s="1520" t="s">
        <v>258</v>
      </c>
      <c r="AI296" s="1535" t="s">
        <v>8</v>
      </c>
      <c r="AJ296" s="1367" t="s">
        <v>7</v>
      </c>
      <c r="BT296" s="3"/>
      <c r="BU296" s="4"/>
      <c r="BV296" s="4"/>
      <c r="BW296" s="4"/>
      <c r="BX296" s="4"/>
      <c r="BY296" s="4"/>
      <c r="BZ296" s="4"/>
      <c r="CU296" s="2"/>
      <c r="CV296" s="2"/>
      <c r="CW296" s="2"/>
      <c r="CX296" s="2"/>
      <c r="CY296" s="2"/>
      <c r="CZ296" s="2"/>
    </row>
    <row r="297" spans="1:104" x14ac:dyDescent="0.2">
      <c r="A297" s="1621"/>
      <c r="B297" s="1621"/>
      <c r="C297" s="1619"/>
      <c r="D297" s="1619"/>
      <c r="E297" s="1619"/>
      <c r="F297" s="1406" t="s">
        <v>110</v>
      </c>
      <c r="G297" s="1407"/>
      <c r="H297" s="1406" t="s">
        <v>11</v>
      </c>
      <c r="I297" s="1407"/>
      <c r="J297" s="1406" t="s">
        <v>112</v>
      </c>
      <c r="K297" s="1407"/>
      <c r="L297" s="1406" t="s">
        <v>113</v>
      </c>
      <c r="M297" s="1407"/>
      <c r="N297" s="1406" t="s">
        <v>114</v>
      </c>
      <c r="O297" s="1407"/>
      <c r="P297" s="1406" t="s">
        <v>115</v>
      </c>
      <c r="Q297" s="1407"/>
      <c r="R297" s="1406" t="s">
        <v>116</v>
      </c>
      <c r="S297" s="1407"/>
      <c r="T297" s="1406" t="s">
        <v>117</v>
      </c>
      <c r="U297" s="1407"/>
      <c r="V297" s="1406" t="s">
        <v>118</v>
      </c>
      <c r="W297" s="1407"/>
      <c r="X297" s="1406" t="s">
        <v>119</v>
      </c>
      <c r="Y297" s="1407"/>
      <c r="Z297" s="1406" t="s">
        <v>120</v>
      </c>
      <c r="AA297" s="1407"/>
      <c r="AB297" s="1406" t="s">
        <v>121</v>
      </c>
      <c r="AC297" s="1407"/>
      <c r="AD297" s="1406" t="s">
        <v>122</v>
      </c>
      <c r="AE297" s="1407"/>
      <c r="AF297" s="1406" t="s">
        <v>123</v>
      </c>
      <c r="AG297" s="1407"/>
      <c r="AH297" s="1521"/>
      <c r="AI297" s="1536"/>
      <c r="AJ297" s="1400"/>
      <c r="BT297" s="3"/>
      <c r="BU297" s="4"/>
      <c r="BV297" s="4"/>
      <c r="BW297" s="4"/>
      <c r="BX297" s="4"/>
      <c r="BY297" s="4"/>
      <c r="BZ297" s="4"/>
      <c r="CU297" s="2"/>
      <c r="CV297" s="2"/>
      <c r="CW297" s="2"/>
      <c r="CX297" s="2"/>
      <c r="CY297" s="2"/>
      <c r="CZ297" s="2"/>
    </row>
    <row r="298" spans="1:104" x14ac:dyDescent="0.2">
      <c r="A298" s="1621"/>
      <c r="B298" s="1621"/>
      <c r="C298" s="1199" t="s">
        <v>88</v>
      </c>
      <c r="D298" s="1200" t="s">
        <v>54</v>
      </c>
      <c r="E298" s="815" t="s">
        <v>89</v>
      </c>
      <c r="F298" s="1183" t="s">
        <v>54</v>
      </c>
      <c r="G298" s="815" t="s">
        <v>89</v>
      </c>
      <c r="H298" s="1183" t="s">
        <v>54</v>
      </c>
      <c r="I298" s="815" t="s">
        <v>89</v>
      </c>
      <c r="J298" s="1183" t="s">
        <v>276</v>
      </c>
      <c r="K298" s="815" t="s">
        <v>89</v>
      </c>
      <c r="L298" s="1183" t="s">
        <v>276</v>
      </c>
      <c r="M298" s="815" t="s">
        <v>89</v>
      </c>
      <c r="N298" s="1183" t="s">
        <v>276</v>
      </c>
      <c r="O298" s="815" t="s">
        <v>89</v>
      </c>
      <c r="P298" s="1183" t="s">
        <v>276</v>
      </c>
      <c r="Q298" s="815" t="s">
        <v>89</v>
      </c>
      <c r="R298" s="1183" t="s">
        <v>276</v>
      </c>
      <c r="S298" s="815" t="s">
        <v>89</v>
      </c>
      <c r="T298" s="1183" t="s">
        <v>276</v>
      </c>
      <c r="U298" s="815" t="s">
        <v>89</v>
      </c>
      <c r="V298" s="1183" t="s">
        <v>276</v>
      </c>
      <c r="W298" s="815" t="s">
        <v>89</v>
      </c>
      <c r="X298" s="1183" t="s">
        <v>276</v>
      </c>
      <c r="Y298" s="815" t="s">
        <v>89</v>
      </c>
      <c r="Z298" s="1183" t="s">
        <v>276</v>
      </c>
      <c r="AA298" s="815" t="s">
        <v>89</v>
      </c>
      <c r="AB298" s="1183" t="s">
        <v>276</v>
      </c>
      <c r="AC298" s="815" t="s">
        <v>89</v>
      </c>
      <c r="AD298" s="1183" t="s">
        <v>276</v>
      </c>
      <c r="AE298" s="815" t="s">
        <v>89</v>
      </c>
      <c r="AF298" s="1183" t="s">
        <v>276</v>
      </c>
      <c r="AG298" s="815" t="s">
        <v>89</v>
      </c>
      <c r="AH298" s="1522"/>
      <c r="AI298" s="1537"/>
      <c r="AJ298" s="1369"/>
      <c r="BT298" s="3"/>
      <c r="BU298" s="4"/>
      <c r="BV298" s="4"/>
      <c r="BW298" s="4"/>
      <c r="BX298" s="4"/>
      <c r="BY298" s="4"/>
      <c r="BZ298" s="4"/>
      <c r="CU298" s="2"/>
      <c r="CV298" s="2"/>
      <c r="CW298" s="2"/>
      <c r="CX298" s="2"/>
      <c r="CY298" s="2"/>
      <c r="CZ298" s="2"/>
    </row>
    <row r="299" spans="1:104" x14ac:dyDescent="0.2">
      <c r="A299" s="1529" t="s">
        <v>64</v>
      </c>
      <c r="B299" s="1201" t="s">
        <v>310</v>
      </c>
      <c r="C299" s="1192">
        <f t="shared" ref="C299:C304" si="103">SUM(D299+E299)</f>
        <v>0</v>
      </c>
      <c r="D299" s="1202">
        <f>SUM(F299+H299+J299+L299+N299+P299+R299+T299+V299+X299+Z299+AB299+AD299+AF299)</f>
        <v>0</v>
      </c>
      <c r="E299" s="1203">
        <f t="shared" ref="D299:E304" si="104">SUM(G299+I299+K299+M299+O299+Q299+S299+U299+W299+Y299+AA299+AC299+AE299+AG299)</f>
        <v>0</v>
      </c>
      <c r="F299" s="1195"/>
      <c r="G299" s="1196"/>
      <c r="H299" s="1195"/>
      <c r="I299" s="1196"/>
      <c r="J299" s="1195"/>
      <c r="K299" s="1196"/>
      <c r="L299" s="1195"/>
      <c r="M299" s="1196"/>
      <c r="N299" s="1195"/>
      <c r="O299" s="1196"/>
      <c r="P299" s="1195"/>
      <c r="Q299" s="1196"/>
      <c r="R299" s="1195"/>
      <c r="S299" s="1196"/>
      <c r="T299" s="1195"/>
      <c r="U299" s="1196"/>
      <c r="V299" s="1195"/>
      <c r="W299" s="1196"/>
      <c r="X299" s="1195"/>
      <c r="Y299" s="1196"/>
      <c r="Z299" s="1195"/>
      <c r="AA299" s="1196"/>
      <c r="AB299" s="1195"/>
      <c r="AC299" s="1196"/>
      <c r="AD299" s="1195"/>
      <c r="AE299" s="1196"/>
      <c r="AF299" s="1195"/>
      <c r="AG299" s="1196"/>
      <c r="AH299" s="1195"/>
      <c r="AI299" s="1204"/>
      <c r="AJ299" s="1197"/>
      <c r="AK299" s="30"/>
      <c r="BT299" s="3"/>
      <c r="BU299" s="4"/>
      <c r="BV299" s="4"/>
      <c r="BW299" s="4"/>
      <c r="BX299" s="4"/>
      <c r="BY299" s="4"/>
      <c r="BZ299" s="4"/>
      <c r="CJ299" s="4">
        <v>0</v>
      </c>
      <c r="CU299" s="2"/>
      <c r="CV299" s="2"/>
      <c r="CW299" s="2"/>
      <c r="CX299" s="2"/>
      <c r="CY299" s="2"/>
      <c r="CZ299" s="2"/>
    </row>
    <row r="300" spans="1:104" x14ac:dyDescent="0.2">
      <c r="A300" s="1530"/>
      <c r="B300" s="105" t="s">
        <v>311</v>
      </c>
      <c r="C300" s="532">
        <f t="shared" si="103"/>
        <v>0</v>
      </c>
      <c r="D300" s="533">
        <f t="shared" si="104"/>
        <v>0</v>
      </c>
      <c r="E300" s="534">
        <f t="shared" si="104"/>
        <v>0</v>
      </c>
      <c r="F300" s="35"/>
      <c r="G300" s="39"/>
      <c r="H300" s="35"/>
      <c r="I300" s="39"/>
      <c r="J300" s="35"/>
      <c r="K300" s="39"/>
      <c r="L300" s="35"/>
      <c r="M300" s="39"/>
      <c r="N300" s="35"/>
      <c r="O300" s="39"/>
      <c r="P300" s="35"/>
      <c r="Q300" s="39"/>
      <c r="R300" s="35"/>
      <c r="S300" s="39"/>
      <c r="T300" s="35"/>
      <c r="U300" s="39"/>
      <c r="V300" s="35"/>
      <c r="W300" s="39"/>
      <c r="X300" s="35"/>
      <c r="Y300" s="39"/>
      <c r="Z300" s="35"/>
      <c r="AA300" s="39"/>
      <c r="AB300" s="35"/>
      <c r="AC300" s="39"/>
      <c r="AD300" s="35"/>
      <c r="AE300" s="39"/>
      <c r="AF300" s="35"/>
      <c r="AG300" s="39"/>
      <c r="AH300" s="35"/>
      <c r="AI300" s="36"/>
      <c r="AJ300" s="40"/>
      <c r="AK300" s="30"/>
      <c r="BT300" s="3"/>
      <c r="BU300" s="4"/>
      <c r="BV300" s="4"/>
      <c r="BW300" s="4"/>
      <c r="BX300" s="4"/>
      <c r="BY300" s="4"/>
      <c r="BZ300" s="4"/>
      <c r="CJ300" s="4">
        <v>0</v>
      </c>
      <c r="CU300" s="2"/>
      <c r="CV300" s="2"/>
      <c r="CW300" s="2"/>
      <c r="CX300" s="2"/>
      <c r="CY300" s="2"/>
      <c r="CZ300" s="2"/>
    </row>
    <row r="301" spans="1:104" x14ac:dyDescent="0.2">
      <c r="A301" s="1531"/>
      <c r="B301" s="91" t="s">
        <v>312</v>
      </c>
      <c r="C301" s="536">
        <f t="shared" si="103"/>
        <v>0</v>
      </c>
      <c r="D301" s="537">
        <f t="shared" si="104"/>
        <v>0</v>
      </c>
      <c r="E301" s="538">
        <f t="shared" si="104"/>
        <v>0</v>
      </c>
      <c r="F301" s="82"/>
      <c r="G301" s="85"/>
      <c r="H301" s="82"/>
      <c r="I301" s="85"/>
      <c r="J301" s="82"/>
      <c r="K301" s="85"/>
      <c r="L301" s="82"/>
      <c r="M301" s="85"/>
      <c r="N301" s="82"/>
      <c r="O301" s="85"/>
      <c r="P301" s="82"/>
      <c r="Q301" s="85"/>
      <c r="R301" s="82"/>
      <c r="S301" s="85"/>
      <c r="T301" s="82"/>
      <c r="U301" s="85"/>
      <c r="V301" s="82"/>
      <c r="W301" s="85"/>
      <c r="X301" s="82"/>
      <c r="Y301" s="85"/>
      <c r="Z301" s="82"/>
      <c r="AA301" s="85"/>
      <c r="AB301" s="82"/>
      <c r="AC301" s="85"/>
      <c r="AD301" s="82"/>
      <c r="AE301" s="85"/>
      <c r="AF301" s="82"/>
      <c r="AG301" s="85"/>
      <c r="AH301" s="82"/>
      <c r="AI301" s="83"/>
      <c r="AJ301" s="185"/>
      <c r="AK301" s="30"/>
      <c r="BT301" s="3"/>
      <c r="BU301" s="4"/>
      <c r="BV301" s="4"/>
      <c r="BW301" s="4"/>
      <c r="BX301" s="4"/>
      <c r="BY301" s="4"/>
      <c r="BZ301" s="4"/>
      <c r="CJ301" s="4">
        <v>0</v>
      </c>
      <c r="CU301" s="2"/>
      <c r="CV301" s="2"/>
      <c r="CW301" s="2"/>
      <c r="CX301" s="2"/>
      <c r="CY301" s="2"/>
      <c r="CZ301" s="2"/>
    </row>
    <row r="302" spans="1:104" x14ac:dyDescent="0.2">
      <c r="A302" s="1532" t="s">
        <v>313</v>
      </c>
      <c r="B302" s="1201" t="s">
        <v>310</v>
      </c>
      <c r="C302" s="1192">
        <f t="shared" si="103"/>
        <v>0</v>
      </c>
      <c r="D302" s="1202">
        <f t="shared" si="104"/>
        <v>0</v>
      </c>
      <c r="E302" s="539">
        <f t="shared" si="104"/>
        <v>0</v>
      </c>
      <c r="F302" s="106"/>
      <c r="G302" s="109"/>
      <c r="H302" s="106"/>
      <c r="I302" s="109"/>
      <c r="J302" s="106"/>
      <c r="K302" s="109"/>
      <c r="L302" s="106"/>
      <c r="M302" s="109"/>
      <c r="N302" s="106"/>
      <c r="O302" s="109"/>
      <c r="P302" s="106"/>
      <c r="Q302" s="109"/>
      <c r="R302" s="106"/>
      <c r="S302" s="109"/>
      <c r="T302" s="106"/>
      <c r="U302" s="109"/>
      <c r="V302" s="106"/>
      <c r="W302" s="109"/>
      <c r="X302" s="106"/>
      <c r="Y302" s="109"/>
      <c r="Z302" s="106"/>
      <c r="AA302" s="109"/>
      <c r="AB302" s="106"/>
      <c r="AC302" s="109"/>
      <c r="AD302" s="106"/>
      <c r="AE302" s="109"/>
      <c r="AF302" s="106"/>
      <c r="AG302" s="109"/>
      <c r="AH302" s="106"/>
      <c r="AI302" s="107"/>
      <c r="AJ302" s="272"/>
      <c r="AK302" s="30"/>
      <c r="BT302" s="3"/>
      <c r="BU302" s="4"/>
      <c r="BV302" s="4"/>
      <c r="BW302" s="4"/>
      <c r="BX302" s="4"/>
      <c r="BY302" s="4"/>
      <c r="BZ302" s="4"/>
      <c r="CJ302" s="4">
        <v>0</v>
      </c>
      <c r="CU302" s="2"/>
      <c r="CV302" s="2"/>
      <c r="CW302" s="2"/>
      <c r="CX302" s="2"/>
      <c r="CY302" s="2"/>
      <c r="CZ302" s="2"/>
    </row>
    <row r="303" spans="1:104" x14ac:dyDescent="0.2">
      <c r="A303" s="1533"/>
      <c r="B303" s="89" t="s">
        <v>311</v>
      </c>
      <c r="C303" s="532">
        <f t="shared" si="103"/>
        <v>0</v>
      </c>
      <c r="D303" s="533">
        <f t="shared" si="104"/>
        <v>0</v>
      </c>
      <c r="E303" s="534">
        <f>SUM(G303+I303+K303+M303+O303+Q303+S303+U303+W303+Y303+AA303+AC303+AE303+AG303)</f>
        <v>0</v>
      </c>
      <c r="F303" s="35"/>
      <c r="G303" s="39"/>
      <c r="H303" s="35"/>
      <c r="I303" s="39"/>
      <c r="J303" s="35"/>
      <c r="K303" s="39"/>
      <c r="L303" s="35"/>
      <c r="M303" s="39"/>
      <c r="N303" s="35"/>
      <c r="O303" s="39"/>
      <c r="P303" s="35"/>
      <c r="Q303" s="39"/>
      <c r="R303" s="35"/>
      <c r="S303" s="39"/>
      <c r="T303" s="35"/>
      <c r="U303" s="39"/>
      <c r="V303" s="35"/>
      <c r="W303" s="39"/>
      <c r="X303" s="35"/>
      <c r="Y303" s="39"/>
      <c r="Z303" s="35"/>
      <c r="AA303" s="39"/>
      <c r="AB303" s="35"/>
      <c r="AC303" s="39"/>
      <c r="AD303" s="35"/>
      <c r="AE303" s="39"/>
      <c r="AF303" s="35"/>
      <c r="AG303" s="39"/>
      <c r="AH303" s="35"/>
      <c r="AI303" s="36"/>
      <c r="AJ303" s="40"/>
      <c r="AK303" s="30"/>
      <c r="BT303" s="3"/>
      <c r="BU303" s="4"/>
      <c r="BV303" s="4"/>
      <c r="BW303" s="4"/>
      <c r="BX303" s="4"/>
      <c r="BY303" s="4"/>
      <c r="BZ303" s="4"/>
      <c r="CJ303" s="4">
        <v>0</v>
      </c>
      <c r="CU303" s="2"/>
      <c r="CV303" s="2"/>
      <c r="CW303" s="2"/>
      <c r="CX303" s="2"/>
      <c r="CY303" s="2"/>
      <c r="CZ303" s="2"/>
    </row>
    <row r="304" spans="1:104" x14ac:dyDescent="0.2">
      <c r="A304" s="1534"/>
      <c r="B304" s="91" t="s">
        <v>312</v>
      </c>
      <c r="C304" s="536">
        <f t="shared" si="103"/>
        <v>0</v>
      </c>
      <c r="D304" s="425">
        <f t="shared" si="104"/>
        <v>0</v>
      </c>
      <c r="E304" s="538">
        <f t="shared" si="104"/>
        <v>0</v>
      </c>
      <c r="F304" s="92"/>
      <c r="G304" s="95"/>
      <c r="H304" s="92"/>
      <c r="I304" s="95"/>
      <c r="J304" s="92"/>
      <c r="K304" s="95"/>
      <c r="L304" s="92"/>
      <c r="M304" s="95"/>
      <c r="N304" s="92"/>
      <c r="O304" s="95"/>
      <c r="P304" s="92"/>
      <c r="Q304" s="95"/>
      <c r="R304" s="92"/>
      <c r="S304" s="95"/>
      <c r="T304" s="92"/>
      <c r="U304" s="95"/>
      <c r="V304" s="92"/>
      <c r="W304" s="95"/>
      <c r="X304" s="92"/>
      <c r="Y304" s="95"/>
      <c r="Z304" s="92"/>
      <c r="AA304" s="95"/>
      <c r="AB304" s="92"/>
      <c r="AC304" s="95"/>
      <c r="AD304" s="92"/>
      <c r="AE304" s="95"/>
      <c r="AF304" s="92"/>
      <c r="AG304" s="95"/>
      <c r="AH304" s="82"/>
      <c r="AI304" s="83"/>
      <c r="AJ304" s="185"/>
      <c r="AK304" s="30"/>
      <c r="BT304" s="3"/>
      <c r="BU304" s="4"/>
      <c r="BV304" s="4"/>
      <c r="BW304" s="4"/>
      <c r="BX304" s="4"/>
      <c r="BY304" s="4"/>
      <c r="BZ304" s="4"/>
      <c r="CJ304" s="4">
        <v>0</v>
      </c>
      <c r="CU304" s="2"/>
      <c r="CV304" s="2"/>
      <c r="CW304" s="2"/>
      <c r="CX304" s="2"/>
      <c r="CY304" s="2"/>
      <c r="CZ304" s="2"/>
    </row>
    <row r="311" spans="1:104" ht="15.75" customHeight="1" x14ac:dyDescent="0.2"/>
    <row r="312" spans="1:104" s="540" customFormat="1" ht="18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3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</row>
    <row r="313" spans="1:104" ht="18.75" customHeight="1" x14ac:dyDescent="0.2"/>
    <row r="314" spans="1:104" ht="18" hidden="1" customHeight="1" x14ac:dyDescent="0.2"/>
    <row r="315" spans="1:104" hidden="1" x14ac:dyDescent="0.2">
      <c r="A315" s="540">
        <f>SUM(C11:C15,C19:C29,C33:C52,B55,C58,C63:C66,C71:C74,C79,C84:C89,C94:C99,C104:C108,C115,C120,C121,C128,C133,C134,C141,C142:C145,C151,C153:C189,C193,C195:C231,C235:C238,C243:C246,C251:C269,C274:C281,C286:C288,B293:B294,C299:C304)</f>
        <v>372</v>
      </c>
      <c r="B315" s="540">
        <f>SUM(CF8:CN304)</f>
        <v>0</v>
      </c>
    </row>
    <row r="316" spans="1:104" hidden="1" x14ac:dyDescent="0.2"/>
    <row r="317" spans="1:104" hidden="1" x14ac:dyDescent="0.2"/>
  </sheetData>
  <mergeCells count="441">
    <mergeCell ref="AF297:AG297"/>
    <mergeCell ref="A299:A301"/>
    <mergeCell ref="A302:A304"/>
    <mergeCell ref="AJ296:AJ298"/>
    <mergeCell ref="F297:G297"/>
    <mergeCell ref="H297:I297"/>
    <mergeCell ref="J297:K297"/>
    <mergeCell ref="L297:M297"/>
    <mergeCell ref="N297:O297"/>
    <mergeCell ref="P297:Q297"/>
    <mergeCell ref="R297:S297"/>
    <mergeCell ref="T297:U297"/>
    <mergeCell ref="V297:W297"/>
    <mergeCell ref="A296:A298"/>
    <mergeCell ref="B296:B298"/>
    <mergeCell ref="C296:E297"/>
    <mergeCell ref="F296:AG296"/>
    <mergeCell ref="AH296:AH298"/>
    <mergeCell ref="AI296:AI298"/>
    <mergeCell ref="X297:Y297"/>
    <mergeCell ref="Z297:AA297"/>
    <mergeCell ref="AB297:AC297"/>
    <mergeCell ref="AD297:AE297"/>
    <mergeCell ref="A290:A292"/>
    <mergeCell ref="B290:D291"/>
    <mergeCell ref="E290:M290"/>
    <mergeCell ref="E291:F291"/>
    <mergeCell ref="G291:H291"/>
    <mergeCell ref="I291:J291"/>
    <mergeCell ref="K291:L291"/>
    <mergeCell ref="M291:N291"/>
    <mergeCell ref="AB284:AC284"/>
    <mergeCell ref="A286:B286"/>
    <mergeCell ref="A287:B287"/>
    <mergeCell ref="A288:B288"/>
    <mergeCell ref="AH283:AI284"/>
    <mergeCell ref="AJ283:AJ285"/>
    <mergeCell ref="AK283:AK285"/>
    <mergeCell ref="F284:G284"/>
    <mergeCell ref="H284:I284"/>
    <mergeCell ref="J284:K284"/>
    <mergeCell ref="L284:M284"/>
    <mergeCell ref="N284:O284"/>
    <mergeCell ref="P284:Q284"/>
    <mergeCell ref="R284:S284"/>
    <mergeCell ref="A278:B278"/>
    <mergeCell ref="A279:A281"/>
    <mergeCell ref="A283:B285"/>
    <mergeCell ref="C283:E284"/>
    <mergeCell ref="F283:AG283"/>
    <mergeCell ref="T284:U284"/>
    <mergeCell ref="V284:W284"/>
    <mergeCell ref="X284:Y284"/>
    <mergeCell ref="Z284:AA284"/>
    <mergeCell ref="AD284:AE284"/>
    <mergeCell ref="AF284:AG284"/>
    <mergeCell ref="A274:A275"/>
    <mergeCell ref="A276:B276"/>
    <mergeCell ref="AD272:AE272"/>
    <mergeCell ref="AF272:AG272"/>
    <mergeCell ref="AH272:AI272"/>
    <mergeCell ref="AJ272:AK272"/>
    <mergeCell ref="AL272:AM272"/>
    <mergeCell ref="AN272:AO272"/>
    <mergeCell ref="A277:B277"/>
    <mergeCell ref="A271:B273"/>
    <mergeCell ref="C271:E272"/>
    <mergeCell ref="AW271:AW273"/>
    <mergeCell ref="AX271:AX273"/>
    <mergeCell ref="F272:G272"/>
    <mergeCell ref="H272:I272"/>
    <mergeCell ref="J272:K272"/>
    <mergeCell ref="L272:M272"/>
    <mergeCell ref="N272:O272"/>
    <mergeCell ref="P272:Q272"/>
    <mergeCell ref="R272:S272"/>
    <mergeCell ref="T272:U272"/>
    <mergeCell ref="AP272:AQ272"/>
    <mergeCell ref="AR272:AS272"/>
    <mergeCell ref="AT272:AT273"/>
    <mergeCell ref="AU272:AU273"/>
    <mergeCell ref="F271:AS271"/>
    <mergeCell ref="AT271:AU271"/>
    <mergeCell ref="AV271:AV273"/>
    <mergeCell ref="V272:W272"/>
    <mergeCell ref="X272:Y272"/>
    <mergeCell ref="Z272:AA272"/>
    <mergeCell ref="AB272:AC272"/>
    <mergeCell ref="A251:B251"/>
    <mergeCell ref="A252:A260"/>
    <mergeCell ref="Z249:AA249"/>
    <mergeCell ref="AB249:AC249"/>
    <mergeCell ref="AD249:AE249"/>
    <mergeCell ref="AF249:AG249"/>
    <mergeCell ref="AH249:AI249"/>
    <mergeCell ref="AJ249:AK249"/>
    <mergeCell ref="A261:A269"/>
    <mergeCell ref="AQ248:AR249"/>
    <mergeCell ref="AS248:AS250"/>
    <mergeCell ref="AT248:AT250"/>
    <mergeCell ref="AU248:AU250"/>
    <mergeCell ref="F249:G249"/>
    <mergeCell ref="H249:I249"/>
    <mergeCell ref="J249:K249"/>
    <mergeCell ref="L249:M249"/>
    <mergeCell ref="N249:O249"/>
    <mergeCell ref="P249:Q249"/>
    <mergeCell ref="AL249:AM249"/>
    <mergeCell ref="AN249:AN250"/>
    <mergeCell ref="AO249:AO250"/>
    <mergeCell ref="AP249:AP250"/>
    <mergeCell ref="A243:A244"/>
    <mergeCell ref="A245:A246"/>
    <mergeCell ref="A248:B250"/>
    <mergeCell ref="C248:E249"/>
    <mergeCell ref="F248:AM248"/>
    <mergeCell ref="AN248:AP248"/>
    <mergeCell ref="R249:S249"/>
    <mergeCell ref="T249:U249"/>
    <mergeCell ref="V249:W249"/>
    <mergeCell ref="X249:Y249"/>
    <mergeCell ref="A237:A238"/>
    <mergeCell ref="A240:A242"/>
    <mergeCell ref="B240:B242"/>
    <mergeCell ref="C240:E241"/>
    <mergeCell ref="F240:AK240"/>
    <mergeCell ref="AL240:AL242"/>
    <mergeCell ref="F241:G241"/>
    <mergeCell ref="H241:I241"/>
    <mergeCell ref="J241:K241"/>
    <mergeCell ref="L241:M241"/>
    <mergeCell ref="Z241:AA241"/>
    <mergeCell ref="AB241:AC241"/>
    <mergeCell ref="AD241:AE241"/>
    <mergeCell ref="AF241:AG241"/>
    <mergeCell ref="AH241:AI241"/>
    <mergeCell ref="AJ241:AK241"/>
    <mergeCell ref="N241:O241"/>
    <mergeCell ref="P241:Q241"/>
    <mergeCell ref="R241:S241"/>
    <mergeCell ref="T241:U241"/>
    <mergeCell ref="V241:W241"/>
    <mergeCell ref="X241:Y241"/>
    <mergeCell ref="AB233:AC233"/>
    <mergeCell ref="AD233:AE233"/>
    <mergeCell ref="AF233:AG233"/>
    <mergeCell ref="AH233:AI233"/>
    <mergeCell ref="AJ233:AK233"/>
    <mergeCell ref="A235:A236"/>
    <mergeCell ref="P233:Q233"/>
    <mergeCell ref="R233:S233"/>
    <mergeCell ref="T233:U233"/>
    <mergeCell ref="V233:W233"/>
    <mergeCell ref="X233:Y233"/>
    <mergeCell ref="Z233:AA233"/>
    <mergeCell ref="C233:E233"/>
    <mergeCell ref="F233:G233"/>
    <mergeCell ref="H233:I233"/>
    <mergeCell ref="J233:K233"/>
    <mergeCell ref="L233:M233"/>
    <mergeCell ref="N233:O233"/>
    <mergeCell ref="A227:B227"/>
    <mergeCell ref="A228:B228"/>
    <mergeCell ref="A229:B229"/>
    <mergeCell ref="A230:B230"/>
    <mergeCell ref="A231:B231"/>
    <mergeCell ref="A233:B234"/>
    <mergeCell ref="A209:A211"/>
    <mergeCell ref="A212:A215"/>
    <mergeCell ref="A216:A221"/>
    <mergeCell ref="A222:A224"/>
    <mergeCell ref="A225:B225"/>
    <mergeCell ref="A226:B226"/>
    <mergeCell ref="A193:B193"/>
    <mergeCell ref="A194:B194"/>
    <mergeCell ref="A195:A196"/>
    <mergeCell ref="A197:B197"/>
    <mergeCell ref="A198:A199"/>
    <mergeCell ref="A201:A208"/>
    <mergeCell ref="AN191:AP191"/>
    <mergeCell ref="AQ191:AQ192"/>
    <mergeCell ref="AR191:AR192"/>
    <mergeCell ref="P191:Q191"/>
    <mergeCell ref="R191:S191"/>
    <mergeCell ref="T191:U191"/>
    <mergeCell ref="V191:W191"/>
    <mergeCell ref="X191:Y191"/>
    <mergeCell ref="Z191:AA191"/>
    <mergeCell ref="C191:E191"/>
    <mergeCell ref="F191:G191"/>
    <mergeCell ref="H191:I191"/>
    <mergeCell ref="J191:K191"/>
    <mergeCell ref="L191:M191"/>
    <mergeCell ref="N191:O191"/>
    <mergeCell ref="AS191:AT191"/>
    <mergeCell ref="AU191:AU192"/>
    <mergeCell ref="AV191:AV192"/>
    <mergeCell ref="AB191:AC191"/>
    <mergeCell ref="AD191:AE191"/>
    <mergeCell ref="AF191:AG191"/>
    <mergeCell ref="AH191:AI191"/>
    <mergeCell ref="AJ191:AK191"/>
    <mergeCell ref="AL191:AM191"/>
    <mergeCell ref="A185:B185"/>
    <mergeCell ref="A186:B186"/>
    <mergeCell ref="A187:B187"/>
    <mergeCell ref="A188:B188"/>
    <mergeCell ref="A189:B189"/>
    <mergeCell ref="A191:B192"/>
    <mergeCell ref="A167:A169"/>
    <mergeCell ref="A170:A173"/>
    <mergeCell ref="A174:A179"/>
    <mergeCell ref="A180:A182"/>
    <mergeCell ref="A183:B183"/>
    <mergeCell ref="A184:B184"/>
    <mergeCell ref="A153:A154"/>
    <mergeCell ref="A155:B155"/>
    <mergeCell ref="A156:A157"/>
    <mergeCell ref="A159:A166"/>
    <mergeCell ref="AL149:AM149"/>
    <mergeCell ref="AN149:AN150"/>
    <mergeCell ref="AO149:AO150"/>
    <mergeCell ref="N149:O149"/>
    <mergeCell ref="P149:Q149"/>
    <mergeCell ref="R149:S149"/>
    <mergeCell ref="T149:U149"/>
    <mergeCell ref="V149:W149"/>
    <mergeCell ref="X149:Y149"/>
    <mergeCell ref="AS149:AS150"/>
    <mergeCell ref="Z149:AA149"/>
    <mergeCell ref="AB149:AC149"/>
    <mergeCell ref="AD149:AE149"/>
    <mergeCell ref="AF149:AG149"/>
    <mergeCell ref="AH149:AI149"/>
    <mergeCell ref="AJ149:AK149"/>
    <mergeCell ref="A151:B151"/>
    <mergeCell ref="A152:B152"/>
    <mergeCell ref="A142:A145"/>
    <mergeCell ref="A149:B150"/>
    <mergeCell ref="C149:E149"/>
    <mergeCell ref="F149:G149"/>
    <mergeCell ref="H149:I149"/>
    <mergeCell ref="J149:K149"/>
    <mergeCell ref="L149:M149"/>
    <mergeCell ref="AP149:AQ149"/>
    <mergeCell ref="AR149:AR150"/>
    <mergeCell ref="L123:M123"/>
    <mergeCell ref="N123:P123"/>
    <mergeCell ref="A125:A127"/>
    <mergeCell ref="A128:B128"/>
    <mergeCell ref="A129:A132"/>
    <mergeCell ref="A133:B133"/>
    <mergeCell ref="L136:M136"/>
    <mergeCell ref="N136:O136"/>
    <mergeCell ref="A138:A141"/>
    <mergeCell ref="A121:B121"/>
    <mergeCell ref="A123:B124"/>
    <mergeCell ref="C123:E123"/>
    <mergeCell ref="F123:G123"/>
    <mergeCell ref="H123:I123"/>
    <mergeCell ref="J123:K123"/>
    <mergeCell ref="A134:B134"/>
    <mergeCell ref="A136:B137"/>
    <mergeCell ref="C136:E136"/>
    <mergeCell ref="F136:G136"/>
    <mergeCell ref="H136:I136"/>
    <mergeCell ref="J136:K136"/>
    <mergeCell ref="A120:B120"/>
    <mergeCell ref="Q120:R120"/>
    <mergeCell ref="AJ102:AJ103"/>
    <mergeCell ref="A104:B104"/>
    <mergeCell ref="A105:B105"/>
    <mergeCell ref="A106:A107"/>
    <mergeCell ref="A108:B108"/>
    <mergeCell ref="A110:B111"/>
    <mergeCell ref="C110:E110"/>
    <mergeCell ref="F110:G110"/>
    <mergeCell ref="H110:I110"/>
    <mergeCell ref="J110:K110"/>
    <mergeCell ref="Z102:AA102"/>
    <mergeCell ref="AB102:AC102"/>
    <mergeCell ref="AD102:AE102"/>
    <mergeCell ref="AF102:AG102"/>
    <mergeCell ref="AH102:AH103"/>
    <mergeCell ref="AI102:AI103"/>
    <mergeCell ref="N102:O102"/>
    <mergeCell ref="P102:Q102"/>
    <mergeCell ref="S120:T120"/>
    <mergeCell ref="U120:V120"/>
    <mergeCell ref="W120:X120"/>
    <mergeCell ref="Y120:Z120"/>
    <mergeCell ref="A94:B94"/>
    <mergeCell ref="A95:A99"/>
    <mergeCell ref="A101:B103"/>
    <mergeCell ref="C101:E102"/>
    <mergeCell ref="F101:AG101"/>
    <mergeCell ref="L110:M110"/>
    <mergeCell ref="A112:A114"/>
    <mergeCell ref="A115:B115"/>
    <mergeCell ref="A116:A119"/>
    <mergeCell ref="AH101:AJ101"/>
    <mergeCell ref="F102:G102"/>
    <mergeCell ref="H102:I102"/>
    <mergeCell ref="J102:K102"/>
    <mergeCell ref="L102:M102"/>
    <mergeCell ref="AD92:AE92"/>
    <mergeCell ref="AF92:AG92"/>
    <mergeCell ref="AH92:AH93"/>
    <mergeCell ref="AI92:AI93"/>
    <mergeCell ref="AJ92:AJ93"/>
    <mergeCell ref="R102:S102"/>
    <mergeCell ref="T102:U102"/>
    <mergeCell ref="V102:W102"/>
    <mergeCell ref="X102:Y102"/>
    <mergeCell ref="AK92:AK93"/>
    <mergeCell ref="AH91:AK91"/>
    <mergeCell ref="F92:G92"/>
    <mergeCell ref="H92:I92"/>
    <mergeCell ref="J92:K92"/>
    <mergeCell ref="L92:M92"/>
    <mergeCell ref="N92:O92"/>
    <mergeCell ref="P92:Q92"/>
    <mergeCell ref="R92:S92"/>
    <mergeCell ref="T92:U92"/>
    <mergeCell ref="V92:W92"/>
    <mergeCell ref="A84:B84"/>
    <mergeCell ref="A85:A89"/>
    <mergeCell ref="A91:B93"/>
    <mergeCell ref="C91:E92"/>
    <mergeCell ref="F91:AG91"/>
    <mergeCell ref="X92:Y92"/>
    <mergeCell ref="Z92:AA92"/>
    <mergeCell ref="AB92:AC92"/>
    <mergeCell ref="R82:S82"/>
    <mergeCell ref="T82:U82"/>
    <mergeCell ref="V82:W82"/>
    <mergeCell ref="X82:Y82"/>
    <mergeCell ref="Z82:AA82"/>
    <mergeCell ref="AB82:AC82"/>
    <mergeCell ref="A79:B79"/>
    <mergeCell ref="A81:B83"/>
    <mergeCell ref="C81:E82"/>
    <mergeCell ref="F81:AG81"/>
    <mergeCell ref="F82:G82"/>
    <mergeCell ref="H82:I82"/>
    <mergeCell ref="J82:K82"/>
    <mergeCell ref="L82:M82"/>
    <mergeCell ref="N82:O82"/>
    <mergeCell ref="P82:Q82"/>
    <mergeCell ref="AD82:AE82"/>
    <mergeCell ref="AF82:AG82"/>
    <mergeCell ref="A76:B78"/>
    <mergeCell ref="C76:E77"/>
    <mergeCell ref="F76:O76"/>
    <mergeCell ref="F77:G77"/>
    <mergeCell ref="H77:I77"/>
    <mergeCell ref="J77:K77"/>
    <mergeCell ref="L77:M77"/>
    <mergeCell ref="N77:O77"/>
    <mergeCell ref="T69:T70"/>
    <mergeCell ref="A71:B71"/>
    <mergeCell ref="A72:B72"/>
    <mergeCell ref="A73:B73"/>
    <mergeCell ref="A74:B74"/>
    <mergeCell ref="H69:I69"/>
    <mergeCell ref="J69:K69"/>
    <mergeCell ref="L69:M69"/>
    <mergeCell ref="N69:O69"/>
    <mergeCell ref="P69:Q69"/>
    <mergeCell ref="A63:B63"/>
    <mergeCell ref="A64:B64"/>
    <mergeCell ref="A65:B65"/>
    <mergeCell ref="A66:B66"/>
    <mergeCell ref="A68:B70"/>
    <mergeCell ref="C68:E69"/>
    <mergeCell ref="F68:Q68"/>
    <mergeCell ref="R68:V68"/>
    <mergeCell ref="F69:G69"/>
    <mergeCell ref="U69:V69"/>
    <mergeCell ref="R69:S69"/>
    <mergeCell ref="V60:W60"/>
    <mergeCell ref="X60:X62"/>
    <mergeCell ref="Y60:Z61"/>
    <mergeCell ref="F61:G61"/>
    <mergeCell ref="H61:I61"/>
    <mergeCell ref="J61:K61"/>
    <mergeCell ref="L61:M61"/>
    <mergeCell ref="N61:O61"/>
    <mergeCell ref="P61:Q61"/>
    <mergeCell ref="R61:S61"/>
    <mergeCell ref="V61:W61"/>
    <mergeCell ref="A58:B58"/>
    <mergeCell ref="A60:B62"/>
    <mergeCell ref="C60:E61"/>
    <mergeCell ref="F60:Q60"/>
    <mergeCell ref="R60:S60"/>
    <mergeCell ref="T60:U60"/>
    <mergeCell ref="T61:U61"/>
    <mergeCell ref="A46:B46"/>
    <mergeCell ref="A47:B47"/>
    <mergeCell ref="A48:A49"/>
    <mergeCell ref="A50:A51"/>
    <mergeCell ref="A52:B52"/>
    <mergeCell ref="A57:B57"/>
    <mergeCell ref="A33:B33"/>
    <mergeCell ref="A34:B34"/>
    <mergeCell ref="A35:B35"/>
    <mergeCell ref="A36:A41"/>
    <mergeCell ref="A42:A43"/>
    <mergeCell ref="A44:A45"/>
    <mergeCell ref="A27:B27"/>
    <mergeCell ref="A28:B28"/>
    <mergeCell ref="A29:B29"/>
    <mergeCell ref="A31:B32"/>
    <mergeCell ref="C31:C32"/>
    <mergeCell ref="D31:N31"/>
    <mergeCell ref="A21:B21"/>
    <mergeCell ref="A22:B22"/>
    <mergeCell ref="A23:B23"/>
    <mergeCell ref="A24:B24"/>
    <mergeCell ref="A25:B25"/>
    <mergeCell ref="A26:B26"/>
    <mergeCell ref="C17:C18"/>
    <mergeCell ref="D17:D18"/>
    <mergeCell ref="E17:E18"/>
    <mergeCell ref="F17:F18"/>
    <mergeCell ref="A19:B19"/>
    <mergeCell ref="A20:B20"/>
    <mergeCell ref="A11:B11"/>
    <mergeCell ref="A12:B12"/>
    <mergeCell ref="A13:B13"/>
    <mergeCell ref="A14:B14"/>
    <mergeCell ref="A15:B15"/>
    <mergeCell ref="A17:B18"/>
    <mergeCell ref="A6:P6"/>
    <mergeCell ref="A9:B10"/>
    <mergeCell ref="C9:C10"/>
    <mergeCell ref="D9:M9"/>
    <mergeCell ref="N9:N10"/>
    <mergeCell ref="O9:O10"/>
    <mergeCell ref="P9:P10"/>
  </mergeCells>
  <dataValidations count="1">
    <dataValidation type="whole" allowBlank="1" showInputMessage="1" showErrorMessage="1" sqref="A1:AX1048576 AY282:XFD1048576 AY1:XFD273 AZ274:BZ281 CG274:XFD281">
      <formula1>0</formula1>
      <formula2>1E+30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RESUMEN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Trinidad</dc:creator>
  <cp:lastModifiedBy>Depto. Bioestadistica</cp:lastModifiedBy>
  <dcterms:created xsi:type="dcterms:W3CDTF">2020-04-24T05:33:31Z</dcterms:created>
  <dcterms:modified xsi:type="dcterms:W3CDTF">2021-01-20T15:23:55Z</dcterms:modified>
</cp:coreProperties>
</file>